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drawings/drawing2.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ThisWorkbook"/>
  <mc:AlternateContent xmlns:mc="http://schemas.openxmlformats.org/markup-compatibility/2006">
    <mc:Choice Requires="x15">
      <x15ac:absPath xmlns:x15ac="http://schemas.microsoft.com/office/spreadsheetml/2010/11/ac" url="Z:\５６　地域建設業ＢＣＰ関係\03　★公募開始（記者発表＋WEB更新）\R8年度\ホームページ掲載資料一式\0928_HP訂正掲載「資料作成ツール」\２．地整HP再掲資料\"/>
    </mc:Choice>
  </mc:AlternateContent>
  <xr:revisionPtr revIDLastSave="0" documentId="13_ncr:1_{B93EA90E-67FA-4376-84EB-1B3E778B3F59}" xr6:coauthVersionLast="47" xr6:coauthVersionMax="47" xr10:uidLastSave="{00000000-0000-0000-0000-000000000000}"/>
  <bookViews>
    <workbookView xWindow="28680" yWindow="-120" windowWidth="29040" windowHeight="15720" firstSheet="2" activeTab="2" xr2:uid="{E0D8CF56-905F-4155-95D5-9FEA5983B5B8}"/>
  </bookViews>
  <sheets>
    <sheet name="コントロールシート旧" sheetId="16" state="hidden" r:id="rId1"/>
    <sheet name="コントロールシート（例示あり）" sheetId="90" state="hidden" r:id="rId2"/>
    <sheet name="頭紙" sheetId="122" r:id="rId3"/>
    <sheet name="自社拠点" sheetId="104" r:id="rId4"/>
    <sheet name="名簿" sheetId="102" r:id="rId5"/>
    <sheet name="取引先" sheetId="108" r:id="rId6"/>
    <sheet name="現場" sheetId="107" r:id="rId7"/>
    <sheet name="訓練実施記録 " sheetId="112" r:id="rId8"/>
    <sheet name="携行カード" sheetId="123" r:id="rId9"/>
    <sheet name="同様の記載箇所" sheetId="98" state="hidden" r:id="rId10"/>
    <sheet name="ワークシート" sheetId="82" state="hidden" r:id="rId11"/>
    <sheet name="従業員名簿　別紙用" sheetId="78" state="hidden" r:id="rId12"/>
    <sheet name="リスト(印刷対象外)" sheetId="23" state="hidden" r:id="rId13"/>
    <sheet name="資源リスト(印刷対象外)" sheetId="69" state="hidden" r:id="rId14"/>
    <sheet name="リスト" sheetId="103" state="hidden" r:id="rId15"/>
    <sheet name="C-1-2、E-1-2、B-3-1作成用" sheetId="115" state="hidden" r:id="rId16"/>
    <sheet name="記入シートから削除したフォーム" sheetId="109" state="hidden" r:id="rId17"/>
    <sheet name="印刷対象から削除したフォーム" sheetId="114" state="hidden" r:id="rId18"/>
    <sheet name="記入シート" sheetId="94" r:id="rId19"/>
    <sheet name="★印刷対象→" sheetId="81" r:id="rId20"/>
    <sheet name="表紙" sheetId="2" r:id="rId21"/>
    <sheet name="目次" sheetId="51" r:id="rId22"/>
    <sheet name="様式A" sheetId="84" r:id="rId23"/>
    <sheet name="様式B-1-1（必須）" sheetId="85" r:id="rId24"/>
    <sheet name="B-1-1（補足資料）" sheetId="101" r:id="rId25"/>
    <sheet name="様式B-1-2" sheetId="118" r:id="rId26"/>
    <sheet name="様式B-1-3" sheetId="99" r:id="rId27"/>
    <sheet name="様式B-2-1、B-3-1（必須）、B-3-2" sheetId="117" r:id="rId28"/>
    <sheet name="様式B-3-1補足資料（必須）" sheetId="121" r:id="rId29"/>
    <sheet name="様式C-1-1" sheetId="87" r:id="rId30"/>
    <sheet name="様式C-1-2" sheetId="110" r:id="rId31"/>
    <sheet name="様式C-1-3" sheetId="95" r:id="rId32"/>
    <sheet name="様式C-2-1" sheetId="88" r:id="rId33"/>
    <sheet name="様式C-2-2" sheetId="89" r:id="rId34"/>
    <sheet name="様式C-2-3、C-3 " sheetId="119" r:id="rId35"/>
    <sheet name="様式D" sheetId="91" r:id="rId36"/>
    <sheet name="様式E-1-1" sheetId="92" r:id="rId37"/>
    <sheet name="様式E-1-2 " sheetId="113" r:id="rId38"/>
    <sheet name="様式F" sheetId="93" r:id="rId39"/>
    <sheet name="様式G" sheetId="96" r:id="rId40"/>
    <sheet name="様式H-1-1" sheetId="97" r:id="rId41"/>
    <sheet name="様式H-1-2" sheetId="100" r:id="rId42"/>
    <sheet name="様式H-1-3、H2、H3" sheetId="120" r:id="rId43"/>
  </sheets>
  <externalReferences>
    <externalReference r:id="rId44"/>
  </externalReferences>
  <definedNames>
    <definedName name="_xlnm.Print_Area" localSheetId="24">'B-1-1（補足資料）'!$A$1:$B$17</definedName>
    <definedName name="_xlnm.Print_Area" localSheetId="0">コントロールシート旧!$C$1:$AK$409</definedName>
    <definedName name="_xlnm.Print_Area" localSheetId="10">ワークシート!$C$1:$AK$393</definedName>
    <definedName name="_xlnm.Print_Area" localSheetId="18">記入シート!$F$1:$AN$680</definedName>
    <definedName name="_xlnm.Print_Area" localSheetId="11">'従業員名簿　別紙用'!$C$1:$AE$60</definedName>
    <definedName name="_xlnm.Print_Area" localSheetId="2">頭紙!$A$1:$AE$8</definedName>
    <definedName name="_xlnm.Print_Area" localSheetId="20">表紙!$A$1:$L$45</definedName>
    <definedName name="_xlnm.Print_Area" localSheetId="21">目次!$A$1:$J$20</definedName>
    <definedName name="_xlnm.Print_Area" localSheetId="22">様式A!$A$1:$Q$19</definedName>
    <definedName name="_xlnm.Print_Area" localSheetId="23">'様式B-1-1（必須）'!$A:$AD</definedName>
    <definedName name="_xlnm.Print_Area" localSheetId="25">'様式B-1-2'!$A$1:$AB$12</definedName>
    <definedName name="_xlnm.Print_Area" localSheetId="26">'様式B-1-3'!$A$1:$Y$80</definedName>
    <definedName name="_xlnm.Print_Area" localSheetId="27">'様式B-2-1、B-3-1（必須）、B-3-2'!$A$1:$Y$88</definedName>
    <definedName name="_xlnm.Print_Area" localSheetId="28">'様式B-3-1補足資料（必須）'!$B:$J</definedName>
    <definedName name="_xlnm.Print_Area" localSheetId="29">'様式C-1-1'!$A$1:$S$11</definedName>
    <definedName name="_xlnm.Print_Area" localSheetId="30">'様式C-1-2'!$B:$J</definedName>
    <definedName name="_xlnm.Print_Area" localSheetId="32">'様式C-2-1'!$A$1:$U$36</definedName>
    <definedName name="_xlnm.Print_Area" localSheetId="33">'様式C-2-2'!$A$1:$Y$56</definedName>
    <definedName name="_xlnm.Print_Area" localSheetId="34">'様式C-2-3、C-3 '!$A$1:$T$41</definedName>
    <definedName name="_xlnm.Print_Area" localSheetId="35">様式D!$B$1:$Y$144</definedName>
    <definedName name="_xlnm.Print_Area" localSheetId="36">'様式E-1-1'!$A$1:$AC$38</definedName>
    <definedName name="_xlnm.Print_Area" localSheetId="37">'様式E-1-2 '!$B$1:$L$4</definedName>
    <definedName name="_xlnm.Print_Area" localSheetId="38">様式F!$A$1:$W$19</definedName>
    <definedName name="_xlnm.Print_Area" localSheetId="39">様式G!$A$1:$AA$17</definedName>
    <definedName name="_xlnm.Print_Area" localSheetId="40">'様式H-1-1'!$B$1:$AA$15</definedName>
    <definedName name="_xlnm.Print_Area" localSheetId="41">'様式H-1-2'!$B$1:$X$50</definedName>
    <definedName name="_xlnm.Print_Area" localSheetId="42">'様式H-1-3、H2、H3'!$B$1:$AA$61</definedName>
    <definedName name="_xlnm.Print_Titles" localSheetId="0">コントロールシート旧!$1:$4</definedName>
    <definedName name="_xlnm.Print_Titles" localSheetId="10">ワークシート!$1:$4</definedName>
    <definedName name="_xlnm.Print_Titles" localSheetId="37">'様式E-1-2 '!$3:$3</definedName>
    <definedName name="インフラ" localSheetId="10">テーブル34[インフラ]</definedName>
    <definedName name="インフラ" localSheetId="18">テーブル34[インフラ]</definedName>
    <definedName name="インフラ" localSheetId="7">テーブル34[インフラ]</definedName>
    <definedName name="インフラ" localSheetId="8">テーブル34[インフラ]</definedName>
    <definedName name="インフラ" localSheetId="6">テーブル34[インフラ]</definedName>
    <definedName name="インフラ" localSheetId="5">テーブル34[インフラ]</definedName>
    <definedName name="インフラ" localSheetId="11">テーブル34[インフラ]</definedName>
    <definedName name="インフラ" localSheetId="2">[1]!テーブル34[インフラ]</definedName>
    <definedName name="インフラ" localSheetId="25">テーブル34[インフラ]</definedName>
    <definedName name="インフラ" localSheetId="26">テーブル34[インフラ]</definedName>
    <definedName name="インフラ" localSheetId="27">テーブル34[インフラ]</definedName>
    <definedName name="インフラ" localSheetId="30">テーブル34[インフラ]</definedName>
    <definedName name="インフラ" localSheetId="34">テーブル34[インフラ]</definedName>
    <definedName name="インフラ" localSheetId="37">テーブル34[インフラ]</definedName>
    <definedName name="インフラ" localSheetId="41">テーブル34[インフラ]</definedName>
    <definedName name="インフラ" localSheetId="42">テーブル34[インフラ]</definedName>
    <definedName name="インフラ">テーブル34[インフラ]</definedName>
    <definedName name="その他" localSheetId="10">テーブル38[その他]</definedName>
    <definedName name="その他" localSheetId="18">テーブル38[その他]</definedName>
    <definedName name="その他" localSheetId="7">テーブル38[その他]</definedName>
    <definedName name="その他" localSheetId="8">テーブル38[その他]</definedName>
    <definedName name="その他" localSheetId="6">テーブル38[その他]</definedName>
    <definedName name="その他" localSheetId="5">テーブル38[その他]</definedName>
    <definedName name="その他" localSheetId="11">テーブル38[その他]</definedName>
    <definedName name="その他" localSheetId="2">[1]!テーブル38[その他]</definedName>
    <definedName name="その他" localSheetId="25">テーブル38[その他]</definedName>
    <definedName name="その他" localSheetId="26">テーブル38[その他]</definedName>
    <definedName name="その他" localSheetId="27">テーブル38[その他]</definedName>
    <definedName name="その他" localSheetId="30">テーブル38[その他]</definedName>
    <definedName name="その他" localSheetId="34">テーブル38[その他]</definedName>
    <definedName name="その他" localSheetId="37">テーブル38[その他]</definedName>
    <definedName name="その他" localSheetId="41">テーブル38[その他]</definedName>
    <definedName name="その他" localSheetId="42">テーブル38[その他]</definedName>
    <definedName name="その他">テーブル38[その他]</definedName>
    <definedName name="資源">'資源リスト(印刷対象外)'!$B$2:$H$2</definedName>
    <definedName name="資源_インフラ" localSheetId="10">テーブル11[資源_インフラ]</definedName>
    <definedName name="資源_インフラ" localSheetId="18">テーブル11[資源_インフラ]</definedName>
    <definedName name="資源_インフラ" localSheetId="7">テーブル11[資源_インフラ]</definedName>
    <definedName name="資源_インフラ" localSheetId="8">テーブル11[資源_インフラ]</definedName>
    <definedName name="資源_インフラ" localSheetId="6">テーブル11[資源_インフラ]</definedName>
    <definedName name="資源_インフラ" localSheetId="5">テーブル11[資源_インフラ]</definedName>
    <definedName name="資源_インフラ" localSheetId="11">テーブル11[資源_インフラ]</definedName>
    <definedName name="資源_インフラ" localSheetId="2">[1]!テーブル11[資源_インフラ]</definedName>
    <definedName name="資源_インフラ" localSheetId="25">テーブル11[資源_インフラ]</definedName>
    <definedName name="資源_インフラ" localSheetId="26">テーブル11[資源_インフラ]</definedName>
    <definedName name="資源_インフラ" localSheetId="27">テーブル11[資源_インフラ]</definedName>
    <definedName name="資源_インフラ" localSheetId="30">テーブル11[資源_インフラ]</definedName>
    <definedName name="資源_インフラ" localSheetId="34">テーブル11[資源_インフラ]</definedName>
    <definedName name="資源_インフラ" localSheetId="37">テーブル11[資源_インフラ]</definedName>
    <definedName name="資源_インフラ" localSheetId="41">テーブル11[資源_インフラ]</definedName>
    <definedName name="資源_インフラ" localSheetId="42">テーブル11[資源_インフラ]</definedName>
    <definedName name="資源_インフラ">テーブル11[資源_インフラ]</definedName>
    <definedName name="資源_データ" localSheetId="10">テーブル17[資源_データ]</definedName>
    <definedName name="資源_データ" localSheetId="18">テーブル17[資源_データ]</definedName>
    <definedName name="資源_データ" localSheetId="7">テーブル17[資源_データ]</definedName>
    <definedName name="資源_データ" localSheetId="8">テーブル17[資源_データ]</definedName>
    <definedName name="資源_データ" localSheetId="6">テーブル17[資源_データ]</definedName>
    <definedName name="資源_データ" localSheetId="5">テーブル17[資源_データ]</definedName>
    <definedName name="資源_データ" localSheetId="11">テーブル17[資源_データ]</definedName>
    <definedName name="資源_データ" localSheetId="2">[1]!テーブル17[資源_データ]</definedName>
    <definedName name="資源_データ" localSheetId="25">テーブル17[資源_データ]</definedName>
    <definedName name="資源_データ" localSheetId="26">テーブル17[資源_データ]</definedName>
    <definedName name="資源_データ" localSheetId="27">テーブル17[資源_データ]</definedName>
    <definedName name="資源_データ" localSheetId="30">テーブル17[資源_データ]</definedName>
    <definedName name="資源_データ" localSheetId="34">テーブル17[資源_データ]</definedName>
    <definedName name="資源_データ" localSheetId="37">テーブル17[資源_データ]</definedName>
    <definedName name="資源_データ" localSheetId="41">テーブル17[資源_データ]</definedName>
    <definedName name="資源_データ" localSheetId="42">テーブル17[資源_データ]</definedName>
    <definedName name="資源_データ">テーブル17[資源_データ]</definedName>
    <definedName name="資源_施設・拠点" localSheetId="10">テーブル13[資源_施設・拠点]</definedName>
    <definedName name="資源_施設・拠点" localSheetId="18">テーブル13[資源_施設・拠点]</definedName>
    <definedName name="資源_施設・拠点" localSheetId="7">テーブル13[資源_施設・拠点]</definedName>
    <definedName name="資源_施設・拠点" localSheetId="8">テーブル13[資源_施設・拠点]</definedName>
    <definedName name="資源_施設・拠点" localSheetId="6">テーブル13[資源_施設・拠点]</definedName>
    <definedName name="資源_施設・拠点" localSheetId="5">テーブル13[資源_施設・拠点]</definedName>
    <definedName name="資源_施設・拠点" localSheetId="11">テーブル13[資源_施設・拠点]</definedName>
    <definedName name="資源_施設・拠点" localSheetId="2">[1]!テーブル13[資源_施設・拠点]</definedName>
    <definedName name="資源_施設・拠点" localSheetId="25">テーブル13[資源_施設・拠点]</definedName>
    <definedName name="資源_施設・拠点" localSheetId="26">テーブル13[資源_施設・拠点]</definedName>
    <definedName name="資源_施設・拠点" localSheetId="27">テーブル13[資源_施設・拠点]</definedName>
    <definedName name="資源_施設・拠点" localSheetId="30">テーブル13[資源_施設・拠点]</definedName>
    <definedName name="資源_施設・拠点" localSheetId="34">テーブル13[資源_施設・拠点]</definedName>
    <definedName name="資源_施設・拠点" localSheetId="37">テーブル13[資源_施設・拠点]</definedName>
    <definedName name="資源_施設・拠点" localSheetId="41">テーブル13[資源_施設・拠点]</definedName>
    <definedName name="資源_施設・拠点" localSheetId="42">テーブル13[資源_施設・拠点]</definedName>
    <definedName name="資源_施設・拠点">テーブル13[資源_施設・拠点]</definedName>
    <definedName name="資源_商品・備品・原材料" localSheetId="10">テーブル15[資源_備品・備蓄品・原材料（給食用）]</definedName>
    <definedName name="資源_商品・備品・原材料" localSheetId="18">テーブル15[資源_備品・備蓄品・原材料（給食用）]</definedName>
    <definedName name="資源_商品・備品・原材料" localSheetId="7">テーブル15[資源_備品・備蓄品・原材料（給食用）]</definedName>
    <definedName name="資源_商品・備品・原材料" localSheetId="8">テーブル15[資源_備品・備蓄品・原材料（給食用）]</definedName>
    <definedName name="資源_商品・備品・原材料" localSheetId="6">テーブル15[資源_備品・備蓄品・原材料（給食用）]</definedName>
    <definedName name="資源_商品・備品・原材料" localSheetId="5">テーブル15[資源_備品・備蓄品・原材料（給食用）]</definedName>
    <definedName name="資源_商品・備品・原材料" localSheetId="11">テーブル15[資源_備品・備蓄品・原材料（給食用）]</definedName>
    <definedName name="資源_商品・備品・原材料" localSheetId="2">[1]!テーブル15[資源_備品・備蓄品・原材料（給食用）]</definedName>
    <definedName name="資源_商品・備品・原材料" localSheetId="25">テーブル15[資源_備品・備蓄品・原材料（給食用）]</definedName>
    <definedName name="資源_商品・備品・原材料" localSheetId="26">テーブル15[資源_備品・備蓄品・原材料（給食用）]</definedName>
    <definedName name="資源_商品・備品・原材料" localSheetId="27">テーブル15[資源_備品・備蓄品・原材料（給食用）]</definedName>
    <definedName name="資源_商品・備品・原材料" localSheetId="30">テーブル15[資源_備品・備蓄品・原材料（給食用）]</definedName>
    <definedName name="資源_商品・備品・原材料" localSheetId="34">テーブル15[資源_備品・備蓄品・原材料（給食用）]</definedName>
    <definedName name="資源_商品・備品・原材料" localSheetId="37">テーブル15[資源_備品・備蓄品・原材料（給食用）]</definedName>
    <definedName name="資源_商品・備品・原材料" localSheetId="41">テーブル15[資源_備品・備蓄品・原材料（給食用）]</definedName>
    <definedName name="資源_商品・備品・原材料" localSheetId="42">テーブル15[資源_備品・備蓄品・原材料（給食用）]</definedName>
    <definedName name="資源_商品・備品・原材料">テーブル15[資源_備品・備蓄品・原材料（給食用）]</definedName>
    <definedName name="資源_人" localSheetId="10">テーブル12[資源_人]</definedName>
    <definedName name="資源_人" localSheetId="18">テーブル12[資源_人]</definedName>
    <definedName name="資源_人" localSheetId="7">テーブル12[資源_人]</definedName>
    <definedName name="資源_人" localSheetId="8">テーブル12[資源_人]</definedName>
    <definedName name="資源_人" localSheetId="6">テーブル12[資源_人]</definedName>
    <definedName name="資源_人" localSheetId="5">テーブル12[資源_人]</definedName>
    <definedName name="資源_人" localSheetId="11">テーブル12[資源_人]</definedName>
    <definedName name="資源_人" localSheetId="2">[1]!テーブル12[資源_人]</definedName>
    <definedName name="資源_人" localSheetId="25">テーブル12[資源_人]</definedName>
    <definedName name="資源_人" localSheetId="26">テーブル12[資源_人]</definedName>
    <definedName name="資源_人" localSheetId="27">テーブル12[資源_人]</definedName>
    <definedName name="資源_人" localSheetId="30">テーブル12[資源_人]</definedName>
    <definedName name="資源_人" localSheetId="34">テーブル12[資源_人]</definedName>
    <definedName name="資源_人" localSheetId="37">テーブル12[資源_人]</definedName>
    <definedName name="資源_人" localSheetId="41">テーブル12[資源_人]</definedName>
    <definedName name="資源_人" localSheetId="42">テーブル12[資源_人]</definedName>
    <definedName name="資源_人">テーブル12[資源_人]</definedName>
    <definedName name="資源_設備" localSheetId="10">テーブル14[資源_設備]</definedName>
    <definedName name="資源_設備" localSheetId="18">テーブル14[資源_設備]</definedName>
    <definedName name="資源_設備" localSheetId="7">テーブル14[資源_設備]</definedName>
    <definedName name="資源_設備" localSheetId="8">テーブル14[資源_設備]</definedName>
    <definedName name="資源_設備" localSheetId="6">テーブル14[資源_設備]</definedName>
    <definedName name="資源_設備" localSheetId="5">テーブル14[資源_設備]</definedName>
    <definedName name="資源_設備" localSheetId="11">テーブル14[資源_設備]</definedName>
    <definedName name="資源_設備" localSheetId="2">[1]!テーブル14[資源_設備]</definedName>
    <definedName name="資源_設備" localSheetId="25">テーブル14[資源_設備]</definedName>
    <definedName name="資源_設備" localSheetId="26">テーブル14[資源_設備]</definedName>
    <definedName name="資源_設備" localSheetId="27">テーブル14[資源_設備]</definedName>
    <definedName name="資源_設備" localSheetId="30">テーブル14[資源_設備]</definedName>
    <definedName name="資源_設備" localSheetId="34">テーブル14[資源_設備]</definedName>
    <definedName name="資源_設備" localSheetId="37">テーブル14[資源_設備]</definedName>
    <definedName name="資源_設備" localSheetId="41">テーブル14[資源_設備]</definedName>
    <definedName name="資源_設備" localSheetId="42">テーブル14[資源_設備]</definedName>
    <definedName name="資源_設備">テーブル14[資源_設備]</definedName>
    <definedName name="資源_電子機器" localSheetId="10">テーブル16[資源_電子機器]</definedName>
    <definedName name="資源_電子機器" localSheetId="18">テーブル16[資源_電子機器]</definedName>
    <definedName name="資源_電子機器" localSheetId="7">テーブル16[資源_電子機器]</definedName>
    <definedName name="資源_電子機器" localSheetId="8">テーブル16[資源_電子機器]</definedName>
    <definedName name="資源_電子機器" localSheetId="6">テーブル16[資源_電子機器]</definedName>
    <definedName name="資源_電子機器" localSheetId="5">テーブル16[資源_電子機器]</definedName>
    <definedName name="資源_電子機器" localSheetId="11">テーブル16[資源_電子機器]</definedName>
    <definedName name="資源_電子機器" localSheetId="2">[1]!テーブル16[資源_電子機器]</definedName>
    <definedName name="資源_電子機器" localSheetId="25">テーブル16[資源_電子機器]</definedName>
    <definedName name="資源_電子機器" localSheetId="26">テーブル16[資源_電子機器]</definedName>
    <definedName name="資源_電子機器" localSheetId="27">テーブル16[資源_電子機器]</definedName>
    <definedName name="資源_電子機器" localSheetId="30">テーブル16[資源_電子機器]</definedName>
    <definedName name="資源_電子機器" localSheetId="34">テーブル16[資源_電子機器]</definedName>
    <definedName name="資源_電子機器" localSheetId="37">テーブル16[資源_電子機器]</definedName>
    <definedName name="資源_電子機器" localSheetId="41">テーブル16[資源_電子機器]</definedName>
    <definedName name="資源_電子機器" localSheetId="42">テーブル16[資源_電子機器]</definedName>
    <definedName name="資源_電子機器">テーブル16[資源_電子機器]</definedName>
    <definedName name="情報" localSheetId="10">テーブル37[情報]</definedName>
    <definedName name="情報" localSheetId="18">テーブル37[情報]</definedName>
    <definedName name="情報" localSheetId="7">テーブル37[情報]</definedName>
    <definedName name="情報" localSheetId="8">テーブル37[情報]</definedName>
    <definedName name="情報" localSheetId="6">テーブル37[情報]</definedName>
    <definedName name="情報" localSheetId="5">テーブル37[情報]</definedName>
    <definedName name="情報" localSheetId="11">テーブル37[情報]</definedName>
    <definedName name="情報" localSheetId="2">[1]!テーブル37[情報]</definedName>
    <definedName name="情報" localSheetId="25">テーブル37[情報]</definedName>
    <definedName name="情報" localSheetId="26">テーブル37[情報]</definedName>
    <definedName name="情報" localSheetId="27">テーブル37[情報]</definedName>
    <definedName name="情報" localSheetId="30">テーブル37[情報]</definedName>
    <definedName name="情報" localSheetId="34">テーブル37[情報]</definedName>
    <definedName name="情報" localSheetId="37">テーブル37[情報]</definedName>
    <definedName name="情報" localSheetId="41">テーブル37[情報]</definedName>
    <definedName name="情報" localSheetId="42">テーブル37[情報]</definedName>
    <definedName name="情報">テーブル37[情報]</definedName>
    <definedName name="人" localSheetId="10">テーブル35[人]</definedName>
    <definedName name="人" localSheetId="18">テーブル35[人]</definedName>
    <definedName name="人" localSheetId="7">テーブル35[人]</definedName>
    <definedName name="人" localSheetId="8">テーブル35[人]</definedName>
    <definedName name="人" localSheetId="6">テーブル35[人]</definedName>
    <definedName name="人" localSheetId="5">テーブル35[人]</definedName>
    <definedName name="人" localSheetId="11">テーブル35[人]</definedName>
    <definedName name="人" localSheetId="2">[1]!テーブル35[人]</definedName>
    <definedName name="人" localSheetId="25">テーブル35[人]</definedName>
    <definedName name="人" localSheetId="26">テーブル35[人]</definedName>
    <definedName name="人" localSheetId="27">テーブル35[人]</definedName>
    <definedName name="人" localSheetId="30">テーブル35[人]</definedName>
    <definedName name="人" localSheetId="34">テーブル35[人]</definedName>
    <definedName name="人" localSheetId="37">テーブル35[人]</definedName>
    <definedName name="人" localSheetId="41">テーブル35[人]</definedName>
    <definedName name="人" localSheetId="42">テーブル35[人]</definedName>
    <definedName name="人">テーブル35[人]</definedName>
    <definedName name="対策資源" localSheetId="2">'[1]資源リスト(印刷対象外)'!$B$41:$F$41</definedName>
    <definedName name="対策資源">'資源リスト(印刷対象外)'!$B$41:$F$41</definedName>
    <definedName name="被害_インフラ">'資源リスト(印刷対象外)'!$B$22:$B$28</definedName>
    <definedName name="被害_データ" localSheetId="2">'[1]資源リスト(印刷対象外)'!$H$22:$H$23</definedName>
    <definedName name="被害_データ">'資源リスト(印刷対象外)'!$H$22:$H$23</definedName>
    <definedName name="被害_施設・拠点" localSheetId="2">'[1]資源リスト(印刷対象外)'!$D$22:$D$24</definedName>
    <definedName name="被害_施設・拠点">'資源リスト(印刷対象外)'!$D$22:$D$24</definedName>
    <definedName name="被害_商品・備品・原材料" localSheetId="2">'[1]資源リスト(印刷対象外)'!$F$22:$F$25</definedName>
    <definedName name="被害_商品・備品・原材料">'資源リスト(印刷対象外)'!$F$22:$F$25</definedName>
    <definedName name="被害_人" localSheetId="2">'[1]資源リスト(印刷対象外)'!$C$22:$C$24</definedName>
    <definedName name="被害_人">'資源リスト(印刷対象外)'!$C$22:$C$24</definedName>
    <definedName name="被害_設備" localSheetId="2">'[1]資源リスト(印刷対象外)'!$E$22:$E$24</definedName>
    <definedName name="被害_設備">'資源リスト(印刷対象外)'!$E$22:$E$24</definedName>
    <definedName name="被害_電子機器" localSheetId="2">'[1]資源リスト(印刷対象外)'!$G$22:$G$23</definedName>
    <definedName name="被害_電子機器">'資源リスト(印刷対象外)'!$G$22:$G$23</definedName>
    <definedName name="被害資源">'資源リスト(印刷対象外)'!$B$21:$H$21</definedName>
    <definedName name="物" localSheetId="10">テーブル36[物]</definedName>
    <definedName name="物" localSheetId="18">テーブル36[物]</definedName>
    <definedName name="物" localSheetId="7">テーブル36[物]</definedName>
    <definedName name="物" localSheetId="8">テーブル36[物]</definedName>
    <definedName name="物" localSheetId="6">テーブル36[物]</definedName>
    <definedName name="物" localSheetId="5">テーブル36[物]</definedName>
    <definedName name="物" localSheetId="11">テーブル36[物]</definedName>
    <definedName name="物" localSheetId="2">[1]!テーブル36[物]</definedName>
    <definedName name="物" localSheetId="25">テーブル36[物]</definedName>
    <definedName name="物" localSheetId="26">テーブル36[物]</definedName>
    <definedName name="物" localSheetId="27">テーブル36[物]</definedName>
    <definedName name="物" localSheetId="30">テーブル36[物]</definedName>
    <definedName name="物" localSheetId="34">テーブル36[物]</definedName>
    <definedName name="物" localSheetId="37">テーブル36[物]</definedName>
    <definedName name="物" localSheetId="41">テーブル36[物]</definedName>
    <definedName name="物" localSheetId="42">テーブル36[物]</definedName>
    <definedName name="物">テーブル36[物]</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7" i="94" l="1"/>
  <c r="Z127" i="94"/>
  <c r="D6" i="95"/>
  <c r="D10" i="95"/>
  <c r="D11" i="95"/>
  <c r="D12" i="95"/>
  <c r="D9" i="95"/>
  <c r="F24" i="95"/>
  <c r="T51" i="95"/>
  <c r="T52" i="95"/>
  <c r="T53" i="95"/>
  <c r="T50" i="95"/>
  <c r="P50" i="95"/>
  <c r="P51" i="95"/>
  <c r="P52" i="95"/>
  <c r="P53" i="95"/>
  <c r="T24" i="120"/>
  <c r="W24" i="120"/>
  <c r="G18" i="88"/>
  <c r="Z232" i="94"/>
  <c r="Z231" i="94"/>
  <c r="Z230" i="94"/>
  <c r="Z229" i="94"/>
  <c r="Z228" i="94"/>
  <c r="Z227" i="94"/>
  <c r="Z226" i="94"/>
  <c r="Z225" i="94"/>
  <c r="Z224" i="94"/>
  <c r="Z223" i="94"/>
  <c r="Z222" i="94"/>
  <c r="Z221" i="94"/>
  <c r="W127" i="94"/>
  <c r="AR8" i="94"/>
  <c r="P293" i="94"/>
  <c r="P295" i="94"/>
  <c r="T49" i="95"/>
  <c r="T48" i="95"/>
  <c r="T45" i="95"/>
  <c r="T39" i="95"/>
  <c r="T33" i="95"/>
  <c r="T27" i="95"/>
  <c r="T22" i="95"/>
  <c r="T17" i="95"/>
  <c r="T13" i="95"/>
  <c r="T10" i="95"/>
  <c r="T11" i="95"/>
  <c r="T12" i="95"/>
  <c r="T9" i="95"/>
  <c r="F49" i="95"/>
  <c r="F50" i="95"/>
  <c r="F51" i="95"/>
  <c r="F52" i="95"/>
  <c r="F53" i="95"/>
  <c r="F48" i="95"/>
  <c r="F42" i="95"/>
  <c r="F21" i="95"/>
  <c r="F27" i="95"/>
  <c r="F30" i="95"/>
  <c r="F33" i="95"/>
  <c r="F36" i="95"/>
  <c r="F39" i="95"/>
  <c r="F18" i="95"/>
  <c r="CJ610" i="94"/>
  <c r="CC610" i="94"/>
  <c r="BV610" i="94"/>
  <c r="Z329" i="94"/>
  <c r="AA607" i="94"/>
  <c r="H2" i="115"/>
  <c r="H3" i="115"/>
  <c r="H4" i="115"/>
  <c r="H5" i="115"/>
  <c r="H6" i="115"/>
  <c r="H7" i="115"/>
  <c r="H8" i="115"/>
  <c r="H9" i="115"/>
  <c r="H10" i="115"/>
  <c r="H11" i="115"/>
  <c r="H12" i="115"/>
  <c r="H13" i="115"/>
  <c r="H14" i="115"/>
  <c r="H15" i="115"/>
  <c r="H16" i="115"/>
  <c r="H17" i="115"/>
  <c r="H18" i="115"/>
  <c r="H19" i="115"/>
  <c r="H20" i="115"/>
  <c r="H21" i="115"/>
  <c r="H22" i="115"/>
  <c r="H23" i="115"/>
  <c r="H24" i="115"/>
  <c r="H25" i="115"/>
  <c r="H26" i="115"/>
  <c r="H27" i="115"/>
  <c r="H28" i="115"/>
  <c r="H29" i="115"/>
  <c r="H30" i="115"/>
  <c r="H31" i="115"/>
  <c r="H32" i="115"/>
  <c r="H33" i="115"/>
  <c r="H34" i="115"/>
  <c r="H35" i="115"/>
  <c r="H36" i="115"/>
  <c r="H37" i="115"/>
  <c r="H38" i="115"/>
  <c r="H39" i="115"/>
  <c r="H40" i="115"/>
  <c r="H41" i="115"/>
  <c r="H42" i="115"/>
  <c r="H43" i="115"/>
  <c r="H44" i="115"/>
  <c r="H45" i="115"/>
  <c r="H46" i="115"/>
  <c r="H47" i="115"/>
  <c r="H48" i="115"/>
  <c r="H49" i="115"/>
  <c r="H50" i="115"/>
  <c r="H51" i="115"/>
  <c r="H52" i="115"/>
  <c r="H53" i="115"/>
  <c r="H54" i="115"/>
  <c r="H55" i="115"/>
  <c r="H56" i="115"/>
  <c r="H57" i="115"/>
  <c r="H58" i="115"/>
  <c r="H59" i="115"/>
  <c r="H60" i="115"/>
  <c r="H61" i="115"/>
  <c r="H62" i="115"/>
  <c r="H63" i="115"/>
  <c r="H64" i="115"/>
  <c r="H65" i="115"/>
  <c r="H66" i="115"/>
  <c r="H67" i="115"/>
  <c r="H68" i="115"/>
  <c r="H69" i="115"/>
  <c r="H70" i="115"/>
  <c r="H71" i="115"/>
  <c r="H72" i="115"/>
  <c r="H73" i="115"/>
  <c r="H74" i="115"/>
  <c r="H75" i="115"/>
  <c r="H76" i="115"/>
  <c r="H77" i="115"/>
  <c r="H78" i="115"/>
  <c r="H79" i="115"/>
  <c r="H80" i="115"/>
  <c r="H81" i="115"/>
  <c r="H82" i="115"/>
  <c r="H83" i="115"/>
  <c r="H84" i="115"/>
  <c r="H85" i="115"/>
  <c r="H86" i="115"/>
  <c r="H87" i="115"/>
  <c r="H88" i="115"/>
  <c r="H89" i="115"/>
  <c r="H90" i="115"/>
  <c r="H91" i="115"/>
  <c r="H92" i="115"/>
  <c r="H93" i="115"/>
  <c r="H94" i="115"/>
  <c r="H95" i="115"/>
  <c r="H96" i="115"/>
  <c r="H97" i="115"/>
  <c r="H98" i="115"/>
  <c r="H99" i="115"/>
  <c r="H100" i="115"/>
  <c r="H101" i="115"/>
  <c r="H102" i="115"/>
  <c r="H103" i="115"/>
  <c r="H104" i="115"/>
  <c r="H105" i="115"/>
  <c r="H106" i="115"/>
  <c r="H107" i="115"/>
  <c r="H108" i="115"/>
  <c r="H109" i="115"/>
  <c r="H110" i="115"/>
  <c r="H111" i="115"/>
  <c r="H112" i="115"/>
  <c r="H113" i="115"/>
  <c r="H114" i="115"/>
  <c r="H115" i="115"/>
  <c r="H116" i="115"/>
  <c r="H117" i="115"/>
  <c r="H118" i="115"/>
  <c r="H119" i="115"/>
  <c r="H120" i="115"/>
  <c r="H121" i="115"/>
  <c r="H122" i="115"/>
  <c r="H123" i="115"/>
  <c r="H124" i="115"/>
  <c r="H125" i="115"/>
  <c r="H126" i="115"/>
  <c r="H127" i="115"/>
  <c r="H128" i="115"/>
  <c r="H129" i="115"/>
  <c r="H130" i="115"/>
  <c r="H131" i="115"/>
  <c r="H132" i="115"/>
  <c r="H133" i="115"/>
  <c r="H134" i="115"/>
  <c r="H135" i="115"/>
  <c r="H136" i="115"/>
  <c r="H137" i="115"/>
  <c r="H138" i="115"/>
  <c r="H139" i="115"/>
  <c r="H140" i="115"/>
  <c r="H141" i="115"/>
  <c r="H142" i="115"/>
  <c r="H143" i="115"/>
  <c r="H144" i="115"/>
  <c r="H145" i="115"/>
  <c r="H146" i="115"/>
  <c r="H147" i="115"/>
  <c r="H148" i="115"/>
  <c r="H149" i="115"/>
  <c r="H150" i="115"/>
  <c r="H151" i="115"/>
  <c r="H152" i="115"/>
  <c r="H153" i="115"/>
  <c r="H154" i="115"/>
  <c r="H155" i="115"/>
  <c r="H156" i="115"/>
  <c r="H157" i="115"/>
  <c r="H158" i="115"/>
  <c r="H159" i="115"/>
  <c r="H160" i="115"/>
  <c r="H161" i="115"/>
  <c r="H162" i="115"/>
  <c r="H163" i="115"/>
  <c r="H164" i="115"/>
  <c r="H165" i="115"/>
  <c r="H166" i="115"/>
  <c r="H167" i="115"/>
  <c r="H168" i="115"/>
  <c r="H169" i="115"/>
  <c r="H170" i="115"/>
  <c r="H171" i="115"/>
  <c r="H172" i="115"/>
  <c r="H173" i="115"/>
  <c r="H174" i="115"/>
  <c r="H175" i="115"/>
  <c r="H176" i="115"/>
  <c r="H177" i="115"/>
  <c r="H178" i="115"/>
  <c r="H179" i="115"/>
  <c r="H180" i="115"/>
  <c r="H181" i="115"/>
  <c r="H182" i="115"/>
  <c r="H183" i="115"/>
  <c r="H184" i="115"/>
  <c r="H185" i="115"/>
  <c r="H186" i="115"/>
  <c r="H187" i="115"/>
  <c r="H188" i="115"/>
  <c r="H189" i="115"/>
  <c r="H190" i="115"/>
  <c r="H191" i="115"/>
  <c r="H192" i="115"/>
  <c r="H193" i="115"/>
  <c r="H194" i="115"/>
  <c r="H195" i="115"/>
  <c r="H196" i="115"/>
  <c r="H197" i="115"/>
  <c r="H198" i="115"/>
  <c r="H199" i="115"/>
  <c r="H200" i="115"/>
  <c r="H201" i="115"/>
  <c r="H202" i="115"/>
  <c r="H203" i="115"/>
  <c r="H204" i="115"/>
  <c r="H205" i="115"/>
  <c r="H206" i="115"/>
  <c r="H207" i="115"/>
  <c r="H208" i="115"/>
  <c r="H209" i="115"/>
  <c r="H210" i="115"/>
  <c r="H211" i="115"/>
  <c r="H212" i="115"/>
  <c r="H213" i="115"/>
  <c r="H214" i="115"/>
  <c r="H215" i="115"/>
  <c r="H216" i="115"/>
  <c r="H217" i="115"/>
  <c r="H218" i="115"/>
  <c r="H219" i="115"/>
  <c r="H220" i="115"/>
  <c r="H221" i="115"/>
  <c r="H222" i="115"/>
  <c r="H223" i="115"/>
  <c r="H224" i="115"/>
  <c r="H225" i="115"/>
  <c r="H226" i="115"/>
  <c r="H227" i="115"/>
  <c r="H228" i="115"/>
  <c r="H229" i="115"/>
  <c r="H230" i="115"/>
  <c r="H231" i="115"/>
  <c r="H232" i="115"/>
  <c r="H233" i="115"/>
  <c r="H234" i="115"/>
  <c r="H235" i="115"/>
  <c r="H236" i="115"/>
  <c r="H237" i="115"/>
  <c r="H238" i="115"/>
  <c r="H239" i="115"/>
  <c r="H240" i="115"/>
  <c r="H241" i="115"/>
  <c r="H242" i="115"/>
  <c r="H243" i="115"/>
  <c r="H244" i="115"/>
  <c r="H245" i="115"/>
  <c r="H246" i="115"/>
  <c r="H247" i="115"/>
  <c r="H248" i="115"/>
  <c r="H249" i="115"/>
  <c r="H250" i="115"/>
  <c r="H251" i="115"/>
  <c r="H252" i="115"/>
  <c r="H253" i="115"/>
  <c r="H254" i="115"/>
  <c r="H255" i="115"/>
  <c r="H256" i="115"/>
  <c r="H257" i="115"/>
  <c r="H258" i="115"/>
  <c r="H259" i="115"/>
  <c r="H260" i="115"/>
  <c r="H261" i="115"/>
  <c r="H262" i="115"/>
  <c r="H263" i="115"/>
  <c r="H264" i="115"/>
  <c r="H265" i="115"/>
  <c r="H266" i="115"/>
  <c r="H267" i="115"/>
  <c r="H268" i="115"/>
  <c r="H269" i="115"/>
  <c r="H270" i="115"/>
  <c r="H271" i="115"/>
  <c r="H272" i="115"/>
  <c r="H273" i="115"/>
  <c r="H274" i="115"/>
  <c r="H275" i="115"/>
  <c r="H276" i="115"/>
  <c r="H277" i="115"/>
  <c r="H278" i="115"/>
  <c r="H279" i="115"/>
  <c r="H280" i="115"/>
  <c r="H281" i="115"/>
  <c r="H282" i="115"/>
  <c r="H283" i="115"/>
  <c r="H284" i="115"/>
  <c r="H285" i="115"/>
  <c r="H286" i="115"/>
  <c r="H287" i="115"/>
  <c r="H288" i="115"/>
  <c r="H289" i="115"/>
  <c r="H290" i="115"/>
  <c r="H291" i="115"/>
  <c r="H292" i="115"/>
  <c r="H293" i="115"/>
  <c r="H294" i="115"/>
  <c r="H295" i="115"/>
  <c r="H296" i="115"/>
  <c r="H297" i="115"/>
  <c r="H298" i="115"/>
  <c r="H299" i="115"/>
  <c r="H300" i="115"/>
  <c r="H301" i="115"/>
  <c r="H302" i="115"/>
  <c r="H303" i="115"/>
  <c r="H304" i="115"/>
  <c r="H305" i="115"/>
  <c r="H306" i="115"/>
  <c r="H307" i="115"/>
  <c r="H308" i="115"/>
  <c r="H309" i="115"/>
  <c r="H310" i="115"/>
  <c r="H311" i="115"/>
  <c r="H312" i="115"/>
  <c r="H313" i="115"/>
  <c r="H314" i="115"/>
  <c r="H315" i="115"/>
  <c r="H316" i="115"/>
  <c r="H317" i="115"/>
  <c r="H318" i="115"/>
  <c r="H319" i="115"/>
  <c r="H320" i="115"/>
  <c r="H321" i="115"/>
  <c r="H322" i="115"/>
  <c r="H323" i="115"/>
  <c r="H324" i="115"/>
  <c r="H325" i="115"/>
  <c r="H326" i="115"/>
  <c r="H327" i="115"/>
  <c r="H328" i="115"/>
  <c r="H329" i="115"/>
  <c r="H330" i="115"/>
  <c r="H331" i="115"/>
  <c r="H332" i="115"/>
  <c r="H333" i="115"/>
  <c r="H334" i="115"/>
  <c r="H335" i="115"/>
  <c r="H336" i="115"/>
  <c r="H337" i="115"/>
  <c r="H338" i="115"/>
  <c r="H339" i="115"/>
  <c r="H340" i="115"/>
  <c r="H341" i="115"/>
  <c r="H342" i="115"/>
  <c r="H343" i="115"/>
  <c r="H344" i="115"/>
  <c r="H345" i="115"/>
  <c r="H346" i="115"/>
  <c r="H347" i="115"/>
  <c r="H348" i="115"/>
  <c r="H349" i="115"/>
  <c r="H350" i="115"/>
  <c r="H351" i="115"/>
  <c r="H352" i="115"/>
  <c r="H353" i="115"/>
  <c r="H354" i="115"/>
  <c r="H355" i="115"/>
  <c r="H356" i="115"/>
  <c r="H357" i="115"/>
  <c r="H358" i="115"/>
  <c r="H359" i="115"/>
  <c r="H360" i="115"/>
  <c r="H361" i="115"/>
  <c r="H362" i="115"/>
  <c r="H363" i="115"/>
  <c r="H364" i="115"/>
  <c r="H365" i="115"/>
  <c r="H366" i="115"/>
  <c r="H367" i="115"/>
  <c r="H368" i="115"/>
  <c r="H369" i="115"/>
  <c r="H370" i="115"/>
  <c r="H371" i="115"/>
  <c r="H372" i="115"/>
  <c r="H373" i="115"/>
  <c r="H374" i="115"/>
  <c r="H375" i="115"/>
  <c r="H376" i="115"/>
  <c r="H377" i="115"/>
  <c r="H378" i="115"/>
  <c r="H379" i="115"/>
  <c r="H380" i="115"/>
  <c r="H381" i="115"/>
  <c r="H382" i="115"/>
  <c r="H383" i="115"/>
  <c r="H384" i="115"/>
  <c r="H385" i="115"/>
  <c r="H386" i="115"/>
  <c r="H387" i="115"/>
  <c r="H388" i="115"/>
  <c r="H389" i="115"/>
  <c r="H390" i="115"/>
  <c r="H391" i="115"/>
  <c r="H392" i="115"/>
  <c r="H393" i="115"/>
  <c r="H394" i="115"/>
  <c r="H395" i="115"/>
  <c r="H396" i="115"/>
  <c r="H397" i="115"/>
  <c r="H398" i="115"/>
  <c r="H399" i="115"/>
  <c r="H400" i="115"/>
  <c r="H401" i="115"/>
  <c r="H402" i="115"/>
  <c r="H403" i="115"/>
  <c r="H404" i="115"/>
  <c r="H405" i="115"/>
  <c r="H406" i="115"/>
  <c r="H407" i="115"/>
  <c r="H408" i="115"/>
  <c r="H409" i="115"/>
  <c r="H410" i="115"/>
  <c r="H411" i="115"/>
  <c r="H412" i="115"/>
  <c r="H413" i="115"/>
  <c r="H414" i="115"/>
  <c r="H415" i="115"/>
  <c r="H416" i="115"/>
  <c r="H417" i="115"/>
  <c r="H418" i="115"/>
  <c r="H419" i="115"/>
  <c r="H420" i="115"/>
  <c r="H421" i="115"/>
  <c r="H422" i="115"/>
  <c r="H423" i="115"/>
  <c r="H424" i="115"/>
  <c r="H425" i="115"/>
  <c r="H426" i="115"/>
  <c r="H427" i="115"/>
  <c r="H428" i="115"/>
  <c r="H429" i="115"/>
  <c r="H430" i="115"/>
  <c r="H431" i="115"/>
  <c r="H432" i="115"/>
  <c r="H433" i="115"/>
  <c r="H434" i="115"/>
  <c r="H435" i="115"/>
  <c r="H436" i="115"/>
  <c r="H437" i="115"/>
  <c r="H438" i="115"/>
  <c r="H439" i="115"/>
  <c r="H440" i="115"/>
  <c r="H441" i="115"/>
  <c r="H442" i="115"/>
  <c r="H443" i="115"/>
  <c r="H444" i="115"/>
  <c r="H445" i="115"/>
  <c r="H446" i="115"/>
  <c r="H447" i="115"/>
  <c r="H448" i="115"/>
  <c r="H449" i="115"/>
  <c r="H450" i="115"/>
  <c r="H451" i="115"/>
  <c r="H452" i="115"/>
  <c r="H453" i="115"/>
  <c r="H454" i="115"/>
  <c r="H455" i="115"/>
  <c r="H456" i="115"/>
  <c r="H457" i="115"/>
  <c r="H458" i="115"/>
  <c r="H459" i="115"/>
  <c r="H460" i="115"/>
  <c r="H461" i="115"/>
  <c r="H462" i="115"/>
  <c r="H463" i="115"/>
  <c r="H464" i="115"/>
  <c r="H465" i="115"/>
  <c r="H466" i="115"/>
  <c r="H467" i="115"/>
  <c r="H468" i="115"/>
  <c r="H469" i="115"/>
  <c r="H470" i="115"/>
  <c r="H471" i="115"/>
  <c r="H472" i="115"/>
  <c r="H473" i="115"/>
  <c r="H474" i="115"/>
  <c r="H475" i="115"/>
  <c r="H476" i="115"/>
  <c r="H477" i="115"/>
  <c r="H478" i="115"/>
  <c r="H479" i="115"/>
  <c r="H480" i="115"/>
  <c r="H481" i="115"/>
  <c r="H482" i="115"/>
  <c r="H483" i="115"/>
  <c r="H484" i="115"/>
  <c r="H485" i="115"/>
  <c r="H486" i="115"/>
  <c r="H487" i="115"/>
  <c r="H488" i="115"/>
  <c r="H489" i="115"/>
  <c r="H490" i="115"/>
  <c r="H491" i="115"/>
  <c r="H492" i="115"/>
  <c r="H493" i="115"/>
  <c r="H494" i="115"/>
  <c r="H495" i="115"/>
  <c r="H496" i="115"/>
  <c r="H497" i="115"/>
  <c r="H498" i="115"/>
  <c r="H499" i="115"/>
  <c r="H500" i="115"/>
  <c r="H501" i="115"/>
  <c r="H502" i="115"/>
  <c r="H503" i="115"/>
  <c r="H504" i="115"/>
  <c r="H505" i="115"/>
  <c r="H506" i="115"/>
  <c r="H507" i="115"/>
  <c r="H508" i="115"/>
  <c r="H509" i="115"/>
  <c r="H510" i="115"/>
  <c r="H511" i="115"/>
  <c r="H512" i="115"/>
  <c r="H513" i="115"/>
  <c r="H514" i="115"/>
  <c r="H515" i="115"/>
  <c r="H516" i="115"/>
  <c r="H517" i="115"/>
  <c r="H518" i="115"/>
  <c r="H519" i="115"/>
  <c r="H520" i="115"/>
  <c r="H521" i="115"/>
  <c r="H522" i="115"/>
  <c r="H523" i="115"/>
  <c r="H524" i="115"/>
  <c r="H525" i="115"/>
  <c r="H526" i="115"/>
  <c r="H527" i="115"/>
  <c r="H528" i="115"/>
  <c r="H529" i="115"/>
  <c r="H530" i="115"/>
  <c r="H531" i="115"/>
  <c r="H532" i="115"/>
  <c r="H533" i="115"/>
  <c r="H534" i="115"/>
  <c r="H535" i="115"/>
  <c r="H536" i="115"/>
  <c r="H537" i="115"/>
  <c r="H538" i="115"/>
  <c r="H539" i="115"/>
  <c r="H540" i="115"/>
  <c r="H541" i="115"/>
  <c r="H542" i="115"/>
  <c r="H543" i="115"/>
  <c r="H544" i="115"/>
  <c r="H545" i="115"/>
  <c r="H546" i="115"/>
  <c r="H547" i="115"/>
  <c r="H548" i="115"/>
  <c r="H549" i="115"/>
  <c r="H550" i="115"/>
  <c r="H551" i="115"/>
  <c r="H552" i="115"/>
  <c r="H553" i="115"/>
  <c r="H554" i="115"/>
  <c r="H555" i="115"/>
  <c r="H556" i="115"/>
  <c r="H557" i="115"/>
  <c r="H558" i="115"/>
  <c r="H559" i="115"/>
  <c r="H560" i="115"/>
  <c r="H561" i="115"/>
  <c r="H562" i="115"/>
  <c r="H563" i="115"/>
  <c r="H564" i="115"/>
  <c r="H565" i="115"/>
  <c r="H566" i="115"/>
  <c r="H567" i="115"/>
  <c r="H568" i="115"/>
  <c r="H569" i="115"/>
  <c r="H570" i="115"/>
  <c r="H571" i="115"/>
  <c r="H572" i="115"/>
  <c r="H573" i="115"/>
  <c r="H574" i="115"/>
  <c r="H575" i="115"/>
  <c r="H576" i="115"/>
  <c r="H577" i="115"/>
  <c r="H578" i="115"/>
  <c r="H579" i="115"/>
  <c r="H580" i="115"/>
  <c r="H581" i="115"/>
  <c r="H582" i="115"/>
  <c r="H583" i="115"/>
  <c r="H584" i="115"/>
  <c r="H585" i="115"/>
  <c r="H586" i="115"/>
  <c r="H587" i="115"/>
  <c r="H588" i="115"/>
  <c r="H589" i="115"/>
  <c r="H590" i="115"/>
  <c r="H591" i="115"/>
  <c r="H592" i="115"/>
  <c r="H593" i="115"/>
  <c r="H594" i="115"/>
  <c r="H595" i="115"/>
  <c r="H596" i="115"/>
  <c r="H597" i="115"/>
  <c r="H598" i="115"/>
  <c r="H599" i="115"/>
  <c r="H600" i="115"/>
  <c r="H601" i="115"/>
  <c r="H602" i="115"/>
  <c r="H603" i="115"/>
  <c r="H604" i="115"/>
  <c r="H605" i="115"/>
  <c r="H606" i="115"/>
  <c r="H607" i="115"/>
  <c r="H608" i="115"/>
  <c r="H609" i="115"/>
  <c r="H610" i="115"/>
  <c r="H611" i="115"/>
  <c r="H612" i="115"/>
  <c r="H613" i="115"/>
  <c r="H614" i="115"/>
  <c r="H615" i="115"/>
  <c r="H616" i="115"/>
  <c r="H617" i="115"/>
  <c r="H618" i="115"/>
  <c r="H619" i="115"/>
  <c r="H620" i="115"/>
  <c r="H621" i="115"/>
  <c r="H622" i="115"/>
  <c r="H623" i="115"/>
  <c r="H624" i="115"/>
  <c r="H625" i="115"/>
  <c r="H626" i="115"/>
  <c r="H627" i="115"/>
  <c r="H628" i="115"/>
  <c r="H629" i="115"/>
  <c r="H630" i="115"/>
  <c r="H631" i="115"/>
  <c r="H632" i="115"/>
  <c r="H633" i="115"/>
  <c r="H634" i="115"/>
  <c r="H635" i="115"/>
  <c r="H636" i="115"/>
  <c r="H637" i="115"/>
  <c r="H638" i="115"/>
  <c r="H639" i="115"/>
  <c r="H640" i="115"/>
  <c r="H641" i="115"/>
  <c r="H642" i="115"/>
  <c r="H643" i="115"/>
  <c r="H644" i="115"/>
  <c r="H645" i="115"/>
  <c r="H646" i="115"/>
  <c r="H647" i="115"/>
  <c r="H648" i="115"/>
  <c r="H649" i="115"/>
  <c r="H650" i="115"/>
  <c r="H651" i="115"/>
  <c r="H652" i="115"/>
  <c r="H653" i="115"/>
  <c r="H654" i="115"/>
  <c r="H655" i="115"/>
  <c r="H656" i="115"/>
  <c r="H657" i="115"/>
  <c r="H658" i="115"/>
  <c r="H659" i="115"/>
  <c r="H660" i="115"/>
  <c r="H661" i="115"/>
  <c r="H662" i="115"/>
  <c r="H663" i="115"/>
  <c r="H664" i="115"/>
  <c r="H665" i="115"/>
  <c r="H666" i="115"/>
  <c r="H667" i="115"/>
  <c r="H668" i="115"/>
  <c r="H669" i="115"/>
  <c r="H670" i="115"/>
  <c r="H671" i="115"/>
  <c r="H672" i="115"/>
  <c r="H673" i="115"/>
  <c r="H674" i="115"/>
  <c r="H675" i="115"/>
  <c r="H676" i="115"/>
  <c r="H677" i="115"/>
  <c r="H678" i="115"/>
  <c r="H679" i="115"/>
  <c r="H680" i="115"/>
  <c r="H681" i="115"/>
  <c r="H682" i="115"/>
  <c r="H683" i="115"/>
  <c r="H684" i="115"/>
  <c r="H685" i="115"/>
  <c r="H686" i="115"/>
  <c r="H687" i="115"/>
  <c r="H688" i="115"/>
  <c r="H689" i="115"/>
  <c r="H690" i="115"/>
  <c r="H691" i="115"/>
  <c r="H692" i="115"/>
  <c r="H693" i="115"/>
  <c r="H694" i="115"/>
  <c r="H695" i="115"/>
  <c r="H696" i="115"/>
  <c r="H697" i="115"/>
  <c r="H698" i="115"/>
  <c r="H699" i="115"/>
  <c r="H700" i="115"/>
  <c r="H701" i="115"/>
  <c r="H702" i="115"/>
  <c r="H703" i="115"/>
  <c r="H704" i="115"/>
  <c r="H705" i="115"/>
  <c r="H706" i="115"/>
  <c r="H707" i="115"/>
  <c r="H708" i="115"/>
  <c r="H709" i="115"/>
  <c r="H710" i="115"/>
  <c r="H711" i="115"/>
  <c r="H712" i="115"/>
  <c r="H713" i="115"/>
  <c r="H714" i="115"/>
  <c r="H715" i="115"/>
  <c r="H716" i="115"/>
  <c r="H717" i="115"/>
  <c r="H718" i="115"/>
  <c r="H719" i="115"/>
  <c r="H720" i="115"/>
  <c r="H721" i="115"/>
  <c r="H722" i="115"/>
  <c r="H723" i="115"/>
  <c r="H724" i="115"/>
  <c r="H725" i="115"/>
  <c r="H726" i="115"/>
  <c r="H727" i="115"/>
  <c r="H728" i="115"/>
  <c r="H729" i="115"/>
  <c r="H730" i="115"/>
  <c r="H731" i="115"/>
  <c r="H732" i="115"/>
  <c r="H733" i="115"/>
  <c r="H734" i="115"/>
  <c r="H735" i="115"/>
  <c r="H736" i="115"/>
  <c r="H737" i="115"/>
  <c r="H738" i="115"/>
  <c r="H739" i="115"/>
  <c r="H740" i="115"/>
  <c r="H741" i="115"/>
  <c r="H742" i="115"/>
  <c r="H743" i="115"/>
  <c r="H744" i="115"/>
  <c r="H745" i="115"/>
  <c r="H746" i="115"/>
  <c r="H747" i="115"/>
  <c r="H748" i="115"/>
  <c r="H749" i="115"/>
  <c r="H750" i="115"/>
  <c r="H751" i="115"/>
  <c r="H752" i="115"/>
  <c r="H753" i="115"/>
  <c r="H754" i="115"/>
  <c r="H755" i="115"/>
  <c r="H756" i="115"/>
  <c r="H757" i="115"/>
  <c r="H758" i="115"/>
  <c r="H759" i="115"/>
  <c r="H760" i="115"/>
  <c r="H761" i="115"/>
  <c r="H762" i="115"/>
  <c r="H763" i="115"/>
  <c r="H764" i="115"/>
  <c r="H765" i="115"/>
  <c r="H766" i="115"/>
  <c r="H767" i="115"/>
  <c r="H768" i="115"/>
  <c r="H769" i="115"/>
  <c r="H770" i="115"/>
  <c r="H771" i="115"/>
  <c r="H772" i="115"/>
  <c r="H773" i="115"/>
  <c r="H774" i="115"/>
  <c r="H775" i="115"/>
  <c r="H776" i="115"/>
  <c r="H777" i="115"/>
  <c r="H778" i="115"/>
  <c r="H779" i="115"/>
  <c r="H780" i="115"/>
  <c r="H781" i="115"/>
  <c r="H782" i="115"/>
  <c r="H783" i="115"/>
  <c r="H784" i="115"/>
  <c r="H785" i="115"/>
  <c r="H786" i="115"/>
  <c r="H787" i="115"/>
  <c r="H788" i="115"/>
  <c r="H789" i="115"/>
  <c r="H790" i="115"/>
  <c r="H791" i="115"/>
  <c r="H792" i="115"/>
  <c r="H793" i="115"/>
  <c r="H794" i="115"/>
  <c r="H795" i="115"/>
  <c r="H796" i="115"/>
  <c r="H797" i="115"/>
  <c r="H798" i="115"/>
  <c r="H799" i="115"/>
  <c r="H800" i="115"/>
  <c r="H801" i="115"/>
  <c r="H802" i="115"/>
  <c r="H803" i="115"/>
  <c r="H804" i="115"/>
  <c r="H805" i="115"/>
  <c r="H806" i="115"/>
  <c r="H807" i="115"/>
  <c r="H808" i="115"/>
  <c r="H809" i="115"/>
  <c r="H810" i="115"/>
  <c r="H811" i="115"/>
  <c r="H812" i="115"/>
  <c r="H813" i="115"/>
  <c r="H814" i="115"/>
  <c r="H815" i="115"/>
  <c r="H816" i="115"/>
  <c r="H817" i="115"/>
  <c r="H818" i="115"/>
  <c r="H819" i="115"/>
  <c r="H820" i="115"/>
  <c r="H821" i="115"/>
  <c r="H822" i="115"/>
  <c r="H823" i="115"/>
  <c r="H824" i="115"/>
  <c r="H825" i="115"/>
  <c r="H826" i="115"/>
  <c r="H827" i="115"/>
  <c r="H828" i="115"/>
  <c r="H829" i="115"/>
  <c r="H830" i="115"/>
  <c r="H831" i="115"/>
  <c r="H832" i="115"/>
  <c r="H833" i="115"/>
  <c r="H834" i="115"/>
  <c r="H835" i="115"/>
  <c r="H836" i="115"/>
  <c r="H837" i="115"/>
  <c r="H838" i="115"/>
  <c r="H839" i="115"/>
  <c r="H840" i="115"/>
  <c r="H841" i="115"/>
  <c r="H842" i="115"/>
  <c r="H843" i="115"/>
  <c r="H844" i="115"/>
  <c r="H845" i="115"/>
  <c r="H846" i="115"/>
  <c r="H847" i="115"/>
  <c r="H848" i="115"/>
  <c r="H849" i="115"/>
  <c r="H850" i="115"/>
  <c r="H851" i="115"/>
  <c r="H852" i="115"/>
  <c r="H853" i="115"/>
  <c r="H854" i="115"/>
  <c r="H855" i="115"/>
  <c r="H856" i="115"/>
  <c r="H857" i="115"/>
  <c r="H858" i="115"/>
  <c r="H859" i="115"/>
  <c r="H860" i="115"/>
  <c r="H861" i="115"/>
  <c r="H862" i="115"/>
  <c r="H863" i="115"/>
  <c r="H864" i="115"/>
  <c r="H865" i="115"/>
  <c r="H866" i="115"/>
  <c r="H867" i="115"/>
  <c r="H868" i="115"/>
  <c r="H869" i="115"/>
  <c r="H870" i="115"/>
  <c r="H871" i="115"/>
  <c r="H872" i="115"/>
  <c r="H873" i="115"/>
  <c r="H874" i="115"/>
  <c r="H875" i="115"/>
  <c r="H876" i="115"/>
  <c r="H877" i="115"/>
  <c r="H878" i="115"/>
  <c r="H879" i="115"/>
  <c r="H880" i="115"/>
  <c r="H881" i="115"/>
  <c r="H882" i="115"/>
  <c r="H883" i="115"/>
  <c r="H884" i="115"/>
  <c r="H885" i="115"/>
  <c r="H886" i="115"/>
  <c r="H887" i="115"/>
  <c r="H888" i="115"/>
  <c r="H889" i="115"/>
  <c r="H890" i="115"/>
  <c r="H891" i="115"/>
  <c r="H892" i="115"/>
  <c r="H893" i="115"/>
  <c r="H894" i="115"/>
  <c r="H895" i="115"/>
  <c r="H896" i="115"/>
  <c r="H897" i="115"/>
  <c r="H898" i="115"/>
  <c r="H899" i="115"/>
  <c r="H900" i="115"/>
  <c r="H901" i="115"/>
  <c r="H902" i="115"/>
  <c r="H903" i="115"/>
  <c r="H904" i="115"/>
  <c r="H905" i="115"/>
  <c r="H906" i="115"/>
  <c r="H907" i="115"/>
  <c r="H908" i="115"/>
  <c r="H909" i="115"/>
  <c r="H910" i="115"/>
  <c r="H911" i="115"/>
  <c r="H912" i="115"/>
  <c r="H913" i="115"/>
  <c r="H914" i="115"/>
  <c r="H915" i="115"/>
  <c r="H916" i="115"/>
  <c r="H917" i="115"/>
  <c r="H918" i="115"/>
  <c r="H919" i="115"/>
  <c r="H920" i="115"/>
  <c r="H921" i="115"/>
  <c r="H922" i="115"/>
  <c r="H923" i="115"/>
  <c r="H924" i="115"/>
  <c r="H925" i="115"/>
  <c r="H926" i="115"/>
  <c r="H927" i="115"/>
  <c r="H928" i="115"/>
  <c r="H929" i="115"/>
  <c r="H930" i="115"/>
  <c r="H931" i="115"/>
  <c r="H932" i="115"/>
  <c r="H933" i="115"/>
  <c r="H934" i="115"/>
  <c r="H935" i="115"/>
  <c r="H936" i="115"/>
  <c r="H937" i="115"/>
  <c r="H938" i="115"/>
  <c r="H939" i="115"/>
  <c r="H940" i="115"/>
  <c r="H941" i="115"/>
  <c r="H942" i="115"/>
  <c r="H943" i="115"/>
  <c r="H944" i="115"/>
  <c r="H945" i="115"/>
  <c r="H946" i="115"/>
  <c r="H947" i="115"/>
  <c r="H948" i="115"/>
  <c r="H949" i="115"/>
  <c r="H950" i="115"/>
  <c r="H951" i="115"/>
  <c r="H952" i="115"/>
  <c r="H953" i="115"/>
  <c r="H954" i="115"/>
  <c r="H955" i="115"/>
  <c r="H956" i="115"/>
  <c r="H957" i="115"/>
  <c r="H958" i="115"/>
  <c r="H959" i="115"/>
  <c r="H960" i="115"/>
  <c r="H961" i="115"/>
  <c r="H962" i="115"/>
  <c r="H963" i="115"/>
  <c r="H964" i="115"/>
  <c r="H965" i="115"/>
  <c r="H966" i="115"/>
  <c r="H967" i="115"/>
  <c r="H968" i="115"/>
  <c r="H969" i="115"/>
  <c r="H970" i="115"/>
  <c r="H971" i="115"/>
  <c r="H972" i="115"/>
  <c r="H973" i="115"/>
  <c r="H974" i="115"/>
  <c r="H975" i="115"/>
  <c r="H976" i="115"/>
  <c r="H977" i="115"/>
  <c r="H978" i="115"/>
  <c r="H979" i="115"/>
  <c r="H980" i="115"/>
  <c r="H981" i="115"/>
  <c r="H982" i="115"/>
  <c r="H983" i="115"/>
  <c r="H984" i="115"/>
  <c r="H985" i="115"/>
  <c r="H986" i="115"/>
  <c r="H987" i="115"/>
  <c r="H988" i="115"/>
  <c r="H989" i="115"/>
  <c r="H990" i="115"/>
  <c r="H991" i="115"/>
  <c r="H992" i="115"/>
  <c r="H993" i="115"/>
  <c r="H994" i="115"/>
  <c r="H995" i="115"/>
  <c r="H996" i="115"/>
  <c r="H997" i="115"/>
  <c r="H998" i="115"/>
  <c r="H999" i="115"/>
  <c r="H1000" i="115"/>
  <c r="H1001" i="115"/>
  <c r="H1002" i="115"/>
  <c r="H1003" i="115"/>
  <c r="H1004" i="115"/>
  <c r="H1005" i="115"/>
  <c r="H1006" i="115"/>
  <c r="H1007" i="115"/>
  <c r="H1008" i="115"/>
  <c r="H1009" i="115"/>
  <c r="H1010" i="115"/>
  <c r="H1011" i="115"/>
  <c r="H1012" i="115"/>
  <c r="H1013" i="115"/>
  <c r="H1014" i="115"/>
  <c r="H1015" i="115"/>
  <c r="H1016" i="115"/>
  <c r="H1017" i="115"/>
  <c r="H1018" i="115"/>
  <c r="H1019" i="115"/>
  <c r="H1020" i="115"/>
  <c r="H1021" i="115"/>
  <c r="H1022" i="115"/>
  <c r="H1023" i="115"/>
  <c r="H1024" i="115"/>
  <c r="H1025" i="115"/>
  <c r="H1026" i="115"/>
  <c r="H1027" i="115"/>
  <c r="H1028" i="115"/>
  <c r="H1029" i="115"/>
  <c r="H1030" i="115"/>
  <c r="H1031" i="115"/>
  <c r="H1032" i="115"/>
  <c r="H1033" i="115"/>
  <c r="H1034" i="115"/>
  <c r="H1035" i="115"/>
  <c r="H1036" i="115"/>
  <c r="H1037" i="115"/>
  <c r="H1038" i="115"/>
  <c r="H1039" i="115"/>
  <c r="H1040" i="115"/>
  <c r="H1041" i="115"/>
  <c r="H1042" i="115"/>
  <c r="H1043" i="115"/>
  <c r="H1044" i="115"/>
  <c r="H1045" i="115"/>
  <c r="H1046" i="115"/>
  <c r="H1047" i="115"/>
  <c r="H1048" i="115"/>
  <c r="H1049" i="115"/>
  <c r="H1050" i="115"/>
  <c r="H1051" i="115"/>
  <c r="H1052" i="115"/>
  <c r="H1053" i="115"/>
  <c r="H1054" i="115"/>
  <c r="H1055" i="115"/>
  <c r="H1056" i="115"/>
  <c r="H1057" i="115"/>
  <c r="H1058" i="115"/>
  <c r="H1059" i="115"/>
  <c r="H1060" i="115"/>
  <c r="H1061" i="115"/>
  <c r="H1062" i="115"/>
  <c r="H1063" i="115"/>
  <c r="H1064" i="115"/>
  <c r="H1065" i="115"/>
  <c r="H1066" i="115"/>
  <c r="H1067" i="115"/>
  <c r="H1068" i="115"/>
  <c r="H1069" i="115"/>
  <c r="H1070" i="115"/>
  <c r="H1071" i="115"/>
  <c r="H1072" i="115"/>
  <c r="H1073" i="115"/>
  <c r="H1074" i="115"/>
  <c r="H1075" i="115"/>
  <c r="H1076" i="115"/>
  <c r="H1077" i="115"/>
  <c r="H1" i="115"/>
  <c r="P296" i="94" l="1"/>
  <c r="AO4" i="115"/>
  <c r="AO5" i="115"/>
  <c r="AO6" i="115"/>
  <c r="AO7" i="115"/>
  <c r="AO8" i="115"/>
  <c r="AO9" i="115"/>
  <c r="AO10" i="115"/>
  <c r="AO11" i="115"/>
  <c r="AO12" i="115"/>
  <c r="AO15" i="115"/>
  <c r="AO16" i="115"/>
  <c r="AO19" i="115"/>
  <c r="AO20" i="115"/>
  <c r="AO22" i="115"/>
  <c r="AO23" i="115"/>
  <c r="AO25" i="115"/>
  <c r="AO26" i="115"/>
  <c r="AO28" i="115"/>
  <c r="AO32" i="115"/>
  <c r="AO38" i="115"/>
  <c r="AO40" i="115"/>
  <c r="AO41" i="115"/>
  <c r="AO42" i="115"/>
  <c r="AO44" i="115"/>
  <c r="AO45" i="115"/>
  <c r="AO46" i="115"/>
  <c r="AO47" i="115"/>
  <c r="AO48" i="115"/>
  <c r="AO49" i="115"/>
  <c r="AO50" i="115"/>
  <c r="AO51" i="115"/>
  <c r="AO52" i="115"/>
  <c r="AO53" i="115"/>
  <c r="AO54" i="115"/>
  <c r="AO55" i="115"/>
  <c r="AO56" i="115"/>
  <c r="AO57" i="115"/>
  <c r="AO58" i="115"/>
  <c r="AO59" i="115"/>
  <c r="AO60" i="115"/>
  <c r="AO61" i="115"/>
  <c r="AO62" i="115"/>
  <c r="AO63" i="115"/>
  <c r="AO64" i="115"/>
  <c r="AO65" i="115"/>
  <c r="AO66" i="115"/>
  <c r="AO67" i="115"/>
  <c r="AO68" i="115"/>
  <c r="AO69" i="115"/>
  <c r="AO70" i="115"/>
  <c r="AO71" i="115"/>
  <c r="AO72" i="115"/>
  <c r="AO73" i="115"/>
  <c r="AO74" i="115"/>
  <c r="AO75" i="115"/>
  <c r="AO76" i="115"/>
  <c r="AO77" i="115"/>
  <c r="AO78" i="115"/>
  <c r="AO79" i="115"/>
  <c r="AO80" i="115"/>
  <c r="AO81" i="115"/>
  <c r="AO82" i="115"/>
  <c r="AO83" i="115"/>
  <c r="AO84" i="115"/>
  <c r="AO85" i="115"/>
  <c r="AO86" i="115"/>
  <c r="AO87" i="115"/>
  <c r="AO88" i="115"/>
  <c r="AO89" i="115"/>
  <c r="AO90" i="115"/>
  <c r="AO91" i="115"/>
  <c r="AO92" i="115"/>
  <c r="AO93" i="115"/>
  <c r="AO94" i="115"/>
  <c r="AO95" i="115"/>
  <c r="AO96" i="115"/>
  <c r="AO97" i="115"/>
  <c r="AO98" i="115"/>
  <c r="AO99" i="115"/>
  <c r="AO100" i="115"/>
  <c r="AO101" i="115"/>
  <c r="AO102" i="115"/>
  <c r="AO103" i="115"/>
  <c r="AO104" i="115"/>
  <c r="AO105" i="115"/>
  <c r="AO106" i="115"/>
  <c r="AO107" i="115"/>
  <c r="AO108" i="115"/>
  <c r="AO109" i="115"/>
  <c r="AO110" i="115"/>
  <c r="AO111" i="115"/>
  <c r="AO112" i="115"/>
  <c r="AO113" i="115"/>
  <c r="AO114" i="115"/>
  <c r="AO115" i="115"/>
  <c r="AO116" i="115"/>
  <c r="AO117" i="115"/>
  <c r="AO118" i="115"/>
  <c r="AO119" i="115"/>
  <c r="AO120" i="115"/>
  <c r="AO121" i="115"/>
  <c r="AO122" i="115"/>
  <c r="AO123" i="115"/>
  <c r="AO124" i="115"/>
  <c r="AO125" i="115"/>
  <c r="AO126" i="115"/>
  <c r="AO127" i="115"/>
  <c r="AO128" i="115"/>
  <c r="AO129" i="115"/>
  <c r="AO130" i="115"/>
  <c r="AO131" i="115"/>
  <c r="AO132" i="115"/>
  <c r="AO133" i="115"/>
  <c r="AO134" i="115"/>
  <c r="AO135" i="115"/>
  <c r="AO136" i="115"/>
  <c r="AO137" i="115"/>
  <c r="AO138" i="115"/>
  <c r="AO139" i="115"/>
  <c r="AO140" i="115"/>
  <c r="AO141" i="115"/>
  <c r="AO142" i="115"/>
  <c r="AO143" i="115"/>
  <c r="AO144" i="115"/>
  <c r="AO145" i="115"/>
  <c r="AO146" i="115"/>
  <c r="AO147" i="115"/>
  <c r="AO148" i="115"/>
  <c r="AO149" i="115"/>
  <c r="AO150" i="115"/>
  <c r="AO151" i="115"/>
  <c r="AO152" i="115"/>
  <c r="AO153" i="115"/>
  <c r="AO154" i="115"/>
  <c r="AO155" i="115"/>
  <c r="AO156" i="115"/>
  <c r="AO157" i="115"/>
  <c r="AO158" i="115"/>
  <c r="AO159" i="115"/>
  <c r="AO160" i="115"/>
  <c r="AO161" i="115"/>
  <c r="AO162" i="115"/>
  <c r="AO163" i="115"/>
  <c r="AO164" i="115"/>
  <c r="AO165" i="115"/>
  <c r="AO166" i="115"/>
  <c r="AO167" i="115"/>
  <c r="AO168" i="115"/>
  <c r="AO169" i="115"/>
  <c r="AO170" i="115"/>
  <c r="AO171" i="115"/>
  <c r="AO172" i="115"/>
  <c r="AO173" i="115"/>
  <c r="AO174" i="115"/>
  <c r="AO175" i="115"/>
  <c r="AO176" i="115"/>
  <c r="AO177" i="115"/>
  <c r="AO178" i="115"/>
  <c r="AO179" i="115"/>
  <c r="AO180" i="115"/>
  <c r="AO181" i="115"/>
  <c r="AO182" i="115"/>
  <c r="AO183" i="115"/>
  <c r="AO184" i="115"/>
  <c r="AO185" i="115"/>
  <c r="AO186" i="115"/>
  <c r="AO187" i="115"/>
  <c r="AO188" i="115"/>
  <c r="AO189" i="115"/>
  <c r="AO190" i="115"/>
  <c r="AO191" i="115"/>
  <c r="AO192" i="115"/>
  <c r="AO193" i="115"/>
  <c r="AO194" i="115"/>
  <c r="AO195" i="115"/>
  <c r="AO196" i="115"/>
  <c r="AO197" i="115"/>
  <c r="AO198" i="115"/>
  <c r="AO199" i="115"/>
  <c r="AO200" i="115"/>
  <c r="AO201" i="115"/>
  <c r="AO202" i="115"/>
  <c r="AO203" i="115"/>
  <c r="AO204" i="115"/>
  <c r="AO205" i="115"/>
  <c r="AO206" i="115"/>
  <c r="AO207" i="115"/>
  <c r="AO208" i="115"/>
  <c r="AO209" i="115"/>
  <c r="AO210" i="115"/>
  <c r="AO211" i="115"/>
  <c r="AO212" i="115"/>
  <c r="AO213" i="115"/>
  <c r="AO214" i="115"/>
  <c r="AO215" i="115"/>
  <c r="AO216" i="115"/>
  <c r="AO217" i="115"/>
  <c r="AO218" i="115"/>
  <c r="AO219" i="115"/>
  <c r="AO220" i="115"/>
  <c r="AO221" i="115"/>
  <c r="AO222" i="115"/>
  <c r="AO223" i="115"/>
  <c r="AO224" i="115"/>
  <c r="AO225" i="115"/>
  <c r="AO226" i="115"/>
  <c r="AO227" i="115"/>
  <c r="AO228" i="115"/>
  <c r="AO229" i="115"/>
  <c r="AO230" i="115"/>
  <c r="AO231" i="115"/>
  <c r="AO232" i="115"/>
  <c r="AO233" i="115"/>
  <c r="AO234" i="115"/>
  <c r="AO235" i="115"/>
  <c r="AO236" i="115"/>
  <c r="AO237" i="115"/>
  <c r="AO238" i="115"/>
  <c r="AO239" i="115"/>
  <c r="AO240" i="115"/>
  <c r="AO241" i="115"/>
  <c r="AO242" i="115"/>
  <c r="AO243" i="115"/>
  <c r="AO244" i="115"/>
  <c r="AO245" i="115"/>
  <c r="AO246" i="115"/>
  <c r="AO247" i="115"/>
  <c r="AO248" i="115"/>
  <c r="AO249" i="115"/>
  <c r="AO250" i="115"/>
  <c r="AO251" i="115"/>
  <c r="AO252" i="115"/>
  <c r="AO253" i="115"/>
  <c r="AO254" i="115"/>
  <c r="AO255" i="115"/>
  <c r="AO256" i="115"/>
  <c r="AO257" i="115"/>
  <c r="AO258" i="115"/>
  <c r="AO259" i="115"/>
  <c r="AO260" i="115"/>
  <c r="AO261" i="115"/>
  <c r="AO262" i="115"/>
  <c r="AO263" i="115"/>
  <c r="AO264" i="115"/>
  <c r="AO265" i="115"/>
  <c r="AO266" i="115"/>
  <c r="AO267" i="115"/>
  <c r="AO268" i="115"/>
  <c r="AO269" i="115"/>
  <c r="AO270" i="115"/>
  <c r="AO271" i="115"/>
  <c r="AO272" i="115"/>
  <c r="AO273" i="115"/>
  <c r="AO274" i="115"/>
  <c r="AO275" i="115"/>
  <c r="AO276" i="115"/>
  <c r="AO277" i="115"/>
  <c r="AO278" i="115"/>
  <c r="AO279" i="115"/>
  <c r="AO280" i="115"/>
  <c r="AO281" i="115"/>
  <c r="AO282" i="115"/>
  <c r="AO283" i="115"/>
  <c r="AO284" i="115"/>
  <c r="AO285" i="115"/>
  <c r="AO286" i="115"/>
  <c r="AO287" i="115"/>
  <c r="AO288" i="115"/>
  <c r="AO289" i="115"/>
  <c r="AO290" i="115"/>
  <c r="AO291" i="115"/>
  <c r="AO292" i="115"/>
  <c r="AO293" i="115"/>
  <c r="AO294" i="115"/>
  <c r="AO295" i="115"/>
  <c r="AO296" i="115"/>
  <c r="AO297" i="115"/>
  <c r="AO298" i="115"/>
  <c r="AO299" i="115"/>
  <c r="AO300" i="115"/>
  <c r="AO301" i="115"/>
  <c r="AO302" i="115"/>
  <c r="AO303" i="115"/>
  <c r="AO304" i="115"/>
  <c r="AO305" i="115"/>
  <c r="AO306" i="115"/>
  <c r="AO307" i="115"/>
  <c r="AO308" i="115"/>
  <c r="AO309" i="115"/>
  <c r="AO310" i="115"/>
  <c r="AO311" i="115"/>
  <c r="AO312" i="115"/>
  <c r="AO313" i="115"/>
  <c r="AO314" i="115"/>
  <c r="AO315" i="115"/>
  <c r="AO316" i="115"/>
  <c r="AO317" i="115"/>
  <c r="AO318" i="115"/>
  <c r="AO319" i="115"/>
  <c r="AO320" i="115"/>
  <c r="AO321" i="115"/>
  <c r="AO322" i="115"/>
  <c r="AO323" i="115"/>
  <c r="AO324" i="115"/>
  <c r="AO325" i="115"/>
  <c r="AO326" i="115"/>
  <c r="AO327" i="115"/>
  <c r="AO328" i="115"/>
  <c r="AO329" i="115"/>
  <c r="AO330" i="115"/>
  <c r="AO331" i="115"/>
  <c r="AO332" i="115"/>
  <c r="AO333" i="115"/>
  <c r="AO334" i="115"/>
  <c r="AO335" i="115"/>
  <c r="AO336" i="115"/>
  <c r="AO337" i="115"/>
  <c r="AO338" i="115"/>
  <c r="AO339" i="115"/>
  <c r="AO340" i="115"/>
  <c r="AO341" i="115"/>
  <c r="AO342" i="115"/>
  <c r="AO343" i="115"/>
  <c r="AO344" i="115"/>
  <c r="AO345" i="115"/>
  <c r="AO346" i="115"/>
  <c r="AO347" i="115"/>
  <c r="AO348" i="115"/>
  <c r="AO349" i="115"/>
  <c r="AO350" i="115"/>
  <c r="AO351" i="115"/>
  <c r="AO352" i="115"/>
  <c r="AO353" i="115"/>
  <c r="AO354" i="115"/>
  <c r="AO355" i="115"/>
  <c r="AO356" i="115"/>
  <c r="AO357" i="115"/>
  <c r="AO358" i="115"/>
  <c r="AO359" i="115"/>
  <c r="AO360" i="115"/>
  <c r="AO361" i="115"/>
  <c r="AO362" i="115"/>
  <c r="AO363" i="115"/>
  <c r="AO364" i="115"/>
  <c r="AO365" i="115"/>
  <c r="AO366" i="115"/>
  <c r="AO367" i="115"/>
  <c r="AO368" i="115"/>
  <c r="AO369" i="115"/>
  <c r="AO370" i="115"/>
  <c r="AO371" i="115"/>
  <c r="AO372" i="115"/>
  <c r="AO373" i="115"/>
  <c r="AO374" i="115"/>
  <c r="AO375" i="115"/>
  <c r="AO376" i="115"/>
  <c r="AO377" i="115"/>
  <c r="AO378" i="115"/>
  <c r="AO379" i="115"/>
  <c r="AO380" i="115"/>
  <c r="AO381" i="115"/>
  <c r="AO382" i="115"/>
  <c r="AO383" i="115"/>
  <c r="AO384" i="115"/>
  <c r="AO385" i="115"/>
  <c r="AO386" i="115"/>
  <c r="AO387" i="115"/>
  <c r="AO388" i="115"/>
  <c r="AO389" i="115"/>
  <c r="AO390" i="115"/>
  <c r="AO391" i="115"/>
  <c r="AO392" i="115"/>
  <c r="AO393" i="115"/>
  <c r="AO394" i="115"/>
  <c r="AO395" i="115"/>
  <c r="AO396" i="115"/>
  <c r="AO397" i="115"/>
  <c r="AO398" i="115"/>
  <c r="AO399" i="115"/>
  <c r="AO400" i="115"/>
  <c r="AO401" i="115"/>
  <c r="AO402" i="115"/>
  <c r="AO403" i="115"/>
  <c r="AO404" i="115"/>
  <c r="AO405" i="115"/>
  <c r="AO406" i="115"/>
  <c r="AO407" i="115"/>
  <c r="AO408" i="115"/>
  <c r="AO409" i="115"/>
  <c r="AO410" i="115"/>
  <c r="AO411" i="115"/>
  <c r="AO412" i="115"/>
  <c r="AO413" i="115"/>
  <c r="AO414" i="115"/>
  <c r="AO415" i="115"/>
  <c r="AO416" i="115"/>
  <c r="AO417" i="115"/>
  <c r="AO418" i="115"/>
  <c r="AO419" i="115"/>
  <c r="AO420" i="115"/>
  <c r="AO421" i="115"/>
  <c r="AO422" i="115"/>
  <c r="AO423" i="115"/>
  <c r="AO424" i="115"/>
  <c r="AO425" i="115"/>
  <c r="AO426" i="115"/>
  <c r="AO427" i="115"/>
  <c r="AO428" i="115"/>
  <c r="AO429" i="115"/>
  <c r="AO430" i="115"/>
  <c r="AO431" i="115"/>
  <c r="AO432" i="115"/>
  <c r="AO433" i="115"/>
  <c r="AO434" i="115"/>
  <c r="AO435" i="115"/>
  <c r="AO436" i="115"/>
  <c r="AO437" i="115"/>
  <c r="AO438" i="115"/>
  <c r="AO439" i="115"/>
  <c r="AO440" i="115"/>
  <c r="AO441" i="115"/>
  <c r="AO442" i="115"/>
  <c r="AO443" i="115"/>
  <c r="AO444" i="115"/>
  <c r="AO445" i="115"/>
  <c r="AO446" i="115"/>
  <c r="AO447" i="115"/>
  <c r="AO448" i="115"/>
  <c r="AO449" i="115"/>
  <c r="AO450" i="115"/>
  <c r="AO451" i="115"/>
  <c r="AO452" i="115"/>
  <c r="AO453" i="115"/>
  <c r="AO454" i="115"/>
  <c r="AO455" i="115"/>
  <c r="AO456" i="115"/>
  <c r="AO457" i="115"/>
  <c r="AO458" i="115"/>
  <c r="AO459" i="115"/>
  <c r="AO460" i="115"/>
  <c r="AO461" i="115"/>
  <c r="AO462" i="115"/>
  <c r="AO463" i="115"/>
  <c r="AO464" i="115"/>
  <c r="AO465" i="115"/>
  <c r="AO466" i="115"/>
  <c r="AO467" i="115"/>
  <c r="AO468" i="115"/>
  <c r="AO469" i="115"/>
  <c r="AO470" i="115"/>
  <c r="AO471" i="115"/>
  <c r="AO472" i="115"/>
  <c r="AO473" i="115"/>
  <c r="AO474" i="115"/>
  <c r="AO475" i="115"/>
  <c r="AO476" i="115"/>
  <c r="AO477" i="115"/>
  <c r="AO478" i="115"/>
  <c r="AO479" i="115"/>
  <c r="AO480" i="115"/>
  <c r="AO481" i="115"/>
  <c r="AO482" i="115"/>
  <c r="AO483" i="115"/>
  <c r="AO484" i="115"/>
  <c r="AO485" i="115"/>
  <c r="AO486" i="115"/>
  <c r="AO487" i="115"/>
  <c r="AO488" i="115"/>
  <c r="AO489" i="115"/>
  <c r="AO490" i="115"/>
  <c r="AO491" i="115"/>
  <c r="AO492" i="115"/>
  <c r="AO493" i="115"/>
  <c r="AO494" i="115"/>
  <c r="AO495" i="115"/>
  <c r="AO496" i="115"/>
  <c r="AO497" i="115"/>
  <c r="AO498" i="115"/>
  <c r="AO499" i="115"/>
  <c r="AO500" i="115"/>
  <c r="AO501" i="115"/>
  <c r="AO502" i="115"/>
  <c r="AO503" i="115"/>
  <c r="AO504" i="115"/>
  <c r="AO505" i="115"/>
  <c r="AO506" i="115"/>
  <c r="AO507" i="115"/>
  <c r="AO508" i="115"/>
  <c r="AO509" i="115"/>
  <c r="AO510" i="115"/>
  <c r="AO511" i="115"/>
  <c r="AO512" i="115"/>
  <c r="AO513" i="115"/>
  <c r="AO514" i="115"/>
  <c r="AO515" i="115"/>
  <c r="AO516" i="115"/>
  <c r="AO517" i="115"/>
  <c r="AO518" i="115"/>
  <c r="AO519" i="115"/>
  <c r="AO520" i="115"/>
  <c r="AO521" i="115"/>
  <c r="AO522" i="115"/>
  <c r="AO523" i="115"/>
  <c r="AO524" i="115"/>
  <c r="AO525" i="115"/>
  <c r="AO526" i="115"/>
  <c r="AO527" i="115"/>
  <c r="AO528" i="115"/>
  <c r="AO529" i="115"/>
  <c r="AO530" i="115"/>
  <c r="AO531" i="115"/>
  <c r="AO532" i="115"/>
  <c r="AO533" i="115"/>
  <c r="AO534" i="115"/>
  <c r="AO535" i="115"/>
  <c r="AO536" i="115"/>
  <c r="AO537" i="115"/>
  <c r="AO538" i="115"/>
  <c r="AO539" i="115"/>
  <c r="AO540" i="115"/>
  <c r="AO541" i="115"/>
  <c r="AO542" i="115"/>
  <c r="AO543" i="115"/>
  <c r="AO544" i="115"/>
  <c r="AO545" i="115"/>
  <c r="AO546" i="115"/>
  <c r="AO547" i="115"/>
  <c r="AO548" i="115"/>
  <c r="AO549" i="115"/>
  <c r="AO550" i="115"/>
  <c r="AO551" i="115"/>
  <c r="AO552" i="115"/>
  <c r="AO553" i="115"/>
  <c r="AO554" i="115"/>
  <c r="AO555" i="115"/>
  <c r="AO556" i="115"/>
  <c r="AO557" i="115"/>
  <c r="AO558" i="115"/>
  <c r="AO559" i="115"/>
  <c r="AO560" i="115"/>
  <c r="AO561" i="115"/>
  <c r="AO562" i="115"/>
  <c r="AO563" i="115"/>
  <c r="AO564" i="115"/>
  <c r="AO565" i="115"/>
  <c r="AO566" i="115"/>
  <c r="AO567" i="115"/>
  <c r="AO568" i="115"/>
  <c r="AO569" i="115"/>
  <c r="AO570" i="115"/>
  <c r="AO571" i="115"/>
  <c r="AO572" i="115"/>
  <c r="AO573" i="115"/>
  <c r="AO574" i="115"/>
  <c r="AO575" i="115"/>
  <c r="AO576" i="115"/>
  <c r="AO577" i="115"/>
  <c r="AO578" i="115"/>
  <c r="AO579" i="115"/>
  <c r="AO580" i="115"/>
  <c r="AO581" i="115"/>
  <c r="AO582" i="115"/>
  <c r="AO583" i="115"/>
  <c r="AO584" i="115"/>
  <c r="AO585" i="115"/>
  <c r="AO586" i="115"/>
  <c r="AO587" i="115"/>
  <c r="AO588" i="115"/>
  <c r="AO589" i="115"/>
  <c r="AO590" i="115"/>
  <c r="AO591" i="115"/>
  <c r="AO592" i="115"/>
  <c r="AO593" i="115"/>
  <c r="AO594" i="115"/>
  <c r="AO595" i="115"/>
  <c r="AO596" i="115"/>
  <c r="AO597" i="115"/>
  <c r="AO598" i="115"/>
  <c r="AO599" i="115"/>
  <c r="AO600" i="115"/>
  <c r="AO601" i="115"/>
  <c r="AO602" i="115"/>
  <c r="AO603" i="115"/>
  <c r="AO604" i="115"/>
  <c r="AO605" i="115"/>
  <c r="AO606" i="115"/>
  <c r="AO607" i="115"/>
  <c r="AO608" i="115"/>
  <c r="AO609" i="115"/>
  <c r="AO610" i="115"/>
  <c r="AO611" i="115"/>
  <c r="AO612" i="115"/>
  <c r="AO613" i="115"/>
  <c r="AO614" i="115"/>
  <c r="AO615" i="115"/>
  <c r="AO616" i="115"/>
  <c r="AO617" i="115"/>
  <c r="AO618" i="115"/>
  <c r="AO619" i="115"/>
  <c r="AO620" i="115"/>
  <c r="AO621" i="115"/>
  <c r="AO622" i="115"/>
  <c r="AO623" i="115"/>
  <c r="AO624" i="115"/>
  <c r="AO625" i="115"/>
  <c r="AO626" i="115"/>
  <c r="AO627" i="115"/>
  <c r="AO628" i="115"/>
  <c r="AO629" i="115"/>
  <c r="AO630" i="115"/>
  <c r="AO631" i="115"/>
  <c r="AO632" i="115"/>
  <c r="AO633" i="115"/>
  <c r="AO634" i="115"/>
  <c r="AO635" i="115"/>
  <c r="AO636" i="115"/>
  <c r="AO637" i="115"/>
  <c r="AO638" i="115"/>
  <c r="AO639" i="115"/>
  <c r="AO640" i="115"/>
  <c r="AO641" i="115"/>
  <c r="AO642" i="115"/>
  <c r="AO643" i="115"/>
  <c r="AO644" i="115"/>
  <c r="AO645" i="115"/>
  <c r="AO646" i="115"/>
  <c r="AO647" i="115"/>
  <c r="AO648" i="115"/>
  <c r="AO649" i="115"/>
  <c r="AO650" i="115"/>
  <c r="AO651" i="115"/>
  <c r="AO652" i="115"/>
  <c r="AO653" i="115"/>
  <c r="AO654" i="115"/>
  <c r="AO655" i="115"/>
  <c r="AO656" i="115"/>
  <c r="AO657" i="115"/>
  <c r="AO658" i="115"/>
  <c r="AO659" i="115"/>
  <c r="AO660" i="115"/>
  <c r="AO661" i="115"/>
  <c r="AO662" i="115"/>
  <c r="AO663" i="115"/>
  <c r="AO664" i="115"/>
  <c r="AO665" i="115"/>
  <c r="AO666" i="115"/>
  <c r="AO667" i="115"/>
  <c r="AO668" i="115"/>
  <c r="AO669" i="115"/>
  <c r="AO670" i="115"/>
  <c r="AO671" i="115"/>
  <c r="AO672" i="115"/>
  <c r="AO673" i="115"/>
  <c r="AO674" i="115"/>
  <c r="AO675" i="115"/>
  <c r="AO676" i="115"/>
  <c r="AO677" i="115"/>
  <c r="AO678" i="115"/>
  <c r="AO679" i="115"/>
  <c r="AO680" i="115"/>
  <c r="AO681" i="115"/>
  <c r="AO682" i="115"/>
  <c r="AO683" i="115"/>
  <c r="AO684" i="115"/>
  <c r="AO685" i="115"/>
  <c r="AO686" i="115"/>
  <c r="AO687" i="115"/>
  <c r="AO688" i="115"/>
  <c r="AO689" i="115"/>
  <c r="AO690" i="115"/>
  <c r="AO691" i="115"/>
  <c r="AO692" i="115"/>
  <c r="AO693" i="115"/>
  <c r="AO694" i="115"/>
  <c r="AO695" i="115"/>
  <c r="AO696" i="115"/>
  <c r="AO697" i="115"/>
  <c r="AO698" i="115"/>
  <c r="AO699" i="115"/>
  <c r="AO700" i="115"/>
  <c r="AO701" i="115"/>
  <c r="AO702" i="115"/>
  <c r="AO703" i="115"/>
  <c r="AO704" i="115"/>
  <c r="AO705" i="115"/>
  <c r="AO706" i="115"/>
  <c r="AO707" i="115"/>
  <c r="AO708" i="115"/>
  <c r="AO709" i="115"/>
  <c r="AO710" i="115"/>
  <c r="AO711" i="115"/>
  <c r="AO712" i="115"/>
  <c r="AO713" i="115"/>
  <c r="AO714" i="115"/>
  <c r="AO715" i="115"/>
  <c r="AO716" i="115"/>
  <c r="AO717" i="115"/>
  <c r="AO718" i="115"/>
  <c r="AO719" i="115"/>
  <c r="AO720" i="115"/>
  <c r="AO721" i="115"/>
  <c r="AO722" i="115"/>
  <c r="AO723" i="115"/>
  <c r="AO724" i="115"/>
  <c r="AO725" i="115"/>
  <c r="AO726" i="115"/>
  <c r="AO727" i="115"/>
  <c r="AO728" i="115"/>
  <c r="AO729" i="115"/>
  <c r="AO730" i="115"/>
  <c r="AO731" i="115"/>
  <c r="AO732" i="115"/>
  <c r="AO733" i="115"/>
  <c r="AO734" i="115"/>
  <c r="AO735" i="115"/>
  <c r="AO736" i="115"/>
  <c r="AO737" i="115"/>
  <c r="AO738" i="115"/>
  <c r="AO739" i="115"/>
  <c r="AO740" i="115"/>
  <c r="AO741" i="115"/>
  <c r="AO742" i="115"/>
  <c r="AO743" i="115"/>
  <c r="AO744" i="115"/>
  <c r="AO745" i="115"/>
  <c r="AO746" i="115"/>
  <c r="AO747" i="115"/>
  <c r="AO748" i="115"/>
  <c r="AO749" i="115"/>
  <c r="AO750" i="115"/>
  <c r="AO751" i="115"/>
  <c r="AO752" i="115"/>
  <c r="AO753" i="115"/>
  <c r="AO754" i="115"/>
  <c r="AO755" i="115"/>
  <c r="AO756" i="115"/>
  <c r="AO757" i="115"/>
  <c r="AO758" i="115"/>
  <c r="AO759" i="115"/>
  <c r="AO760" i="115"/>
  <c r="AO761" i="115"/>
  <c r="AO762" i="115"/>
  <c r="AO763" i="115"/>
  <c r="AO764" i="115"/>
  <c r="AO765" i="115"/>
  <c r="AO766" i="115"/>
  <c r="AO767" i="115"/>
  <c r="AO768" i="115"/>
  <c r="AO769" i="115"/>
  <c r="AO770" i="115"/>
  <c r="AO771" i="115"/>
  <c r="AO772" i="115"/>
  <c r="AO773" i="115"/>
  <c r="AO774" i="115"/>
  <c r="AO775" i="115"/>
  <c r="AO776" i="115"/>
  <c r="AO777" i="115"/>
  <c r="AO778" i="115"/>
  <c r="AO779" i="115"/>
  <c r="AO780" i="115"/>
  <c r="AO781" i="115"/>
  <c r="AO782" i="115"/>
  <c r="AO783" i="115"/>
  <c r="AO784" i="115"/>
  <c r="AO785" i="115"/>
  <c r="AO786" i="115"/>
  <c r="AO787" i="115"/>
  <c r="AO788" i="115"/>
  <c r="AO789" i="115"/>
  <c r="AO790" i="115"/>
  <c r="AO791" i="115"/>
  <c r="AO792" i="115"/>
  <c r="AO793" i="115"/>
  <c r="AO794" i="115"/>
  <c r="AO795" i="115"/>
  <c r="AO796" i="115"/>
  <c r="AO797" i="115"/>
  <c r="AO798" i="115"/>
  <c r="AO799" i="115"/>
  <c r="AO800" i="115"/>
  <c r="AO801" i="115"/>
  <c r="AO802" i="115"/>
  <c r="AO803" i="115"/>
  <c r="AO804" i="115"/>
  <c r="AO805" i="115"/>
  <c r="AO806" i="115"/>
  <c r="AO807" i="115"/>
  <c r="AO808" i="115"/>
  <c r="AO809" i="115"/>
  <c r="AO810" i="115"/>
  <c r="AO811" i="115"/>
  <c r="AO812" i="115"/>
  <c r="AO813" i="115"/>
  <c r="AO814" i="115"/>
  <c r="AO815" i="115"/>
  <c r="AO816" i="115"/>
  <c r="AO817" i="115"/>
  <c r="AO818" i="115"/>
  <c r="AO819" i="115"/>
  <c r="AO820" i="115"/>
  <c r="AO821" i="115"/>
  <c r="AO822" i="115"/>
  <c r="AO823" i="115"/>
  <c r="AO824" i="115"/>
  <c r="AO825" i="115"/>
  <c r="AO826" i="115"/>
  <c r="AO827" i="115"/>
  <c r="AO828" i="115"/>
  <c r="AO829" i="115"/>
  <c r="AO830" i="115"/>
  <c r="AO831" i="115"/>
  <c r="AO832" i="115"/>
  <c r="AO833" i="115"/>
  <c r="AO834" i="115"/>
  <c r="AO835" i="115"/>
  <c r="AO836" i="115"/>
  <c r="AO837" i="115"/>
  <c r="AO838" i="115"/>
  <c r="AO839" i="115"/>
  <c r="AO840" i="115"/>
  <c r="AO841" i="115"/>
  <c r="AO842" i="115"/>
  <c r="AO843" i="115"/>
  <c r="AO844" i="115"/>
  <c r="AO845" i="115"/>
  <c r="AO846" i="115"/>
  <c r="AO847" i="115"/>
  <c r="AO848" i="115"/>
  <c r="AO849" i="115"/>
  <c r="AO850" i="115"/>
  <c r="AO851" i="115"/>
  <c r="AO852" i="115"/>
  <c r="AO853" i="115"/>
  <c r="AO854" i="115"/>
  <c r="AO855" i="115"/>
  <c r="AO856" i="115"/>
  <c r="AO857" i="115"/>
  <c r="AO858" i="115"/>
  <c r="AO859" i="115"/>
  <c r="AO860" i="115"/>
  <c r="AO861" i="115"/>
  <c r="AO862" i="115"/>
  <c r="AO863" i="115"/>
  <c r="AO864" i="115"/>
  <c r="AO865" i="115"/>
  <c r="AO866" i="115"/>
  <c r="AO867" i="115"/>
  <c r="AO868" i="115"/>
  <c r="AO869" i="115"/>
  <c r="AO870" i="115"/>
  <c r="AO871" i="115"/>
  <c r="AO872" i="115"/>
  <c r="AO873" i="115"/>
  <c r="AO874" i="115"/>
  <c r="AO875" i="115"/>
  <c r="AO876" i="115"/>
  <c r="AO877" i="115"/>
  <c r="AO878" i="115"/>
  <c r="AO879" i="115"/>
  <c r="AO880" i="115"/>
  <c r="AO881" i="115"/>
  <c r="AO882" i="115"/>
  <c r="AO883" i="115"/>
  <c r="AO884" i="115"/>
  <c r="AO885" i="115"/>
  <c r="AO886" i="115"/>
  <c r="AO887" i="115"/>
  <c r="AO888" i="115"/>
  <c r="AO889" i="115"/>
  <c r="AO890" i="115"/>
  <c r="AO891" i="115"/>
  <c r="AO892" i="115"/>
  <c r="AO893" i="115"/>
  <c r="AO894" i="115"/>
  <c r="AO895" i="115"/>
  <c r="AO896" i="115"/>
  <c r="AO897" i="115"/>
  <c r="AO898" i="115"/>
  <c r="AO899" i="115"/>
  <c r="AO900" i="115"/>
  <c r="AO901" i="115"/>
  <c r="AO902" i="115"/>
  <c r="AO903" i="115"/>
  <c r="AO904" i="115"/>
  <c r="AO905" i="115"/>
  <c r="AO906" i="115"/>
  <c r="AO907" i="115"/>
  <c r="AO908" i="115"/>
  <c r="AO909" i="115"/>
  <c r="AO910" i="115"/>
  <c r="AO911" i="115"/>
  <c r="AO912" i="115"/>
  <c r="AO913" i="115"/>
  <c r="AO914" i="115"/>
  <c r="AO915" i="115"/>
  <c r="AO916" i="115"/>
  <c r="AO917" i="115"/>
  <c r="AO918" i="115"/>
  <c r="AO919" i="115"/>
  <c r="AO920" i="115"/>
  <c r="AO921" i="115"/>
  <c r="AO922" i="115"/>
  <c r="AO923" i="115"/>
  <c r="AO924" i="115"/>
  <c r="AO925" i="115"/>
  <c r="AO926" i="115"/>
  <c r="AO927" i="115"/>
  <c r="AO928" i="115"/>
  <c r="AO929" i="115"/>
  <c r="AO930" i="115"/>
  <c r="AO931" i="115"/>
  <c r="AO932" i="115"/>
  <c r="AO933" i="115"/>
  <c r="AO934" i="115"/>
  <c r="AO935" i="115"/>
  <c r="AO936" i="115"/>
  <c r="AO937" i="115"/>
  <c r="AO938" i="115"/>
  <c r="AO939" i="115"/>
  <c r="AO940" i="115"/>
  <c r="AO941" i="115"/>
  <c r="AO942" i="115"/>
  <c r="AO943" i="115"/>
  <c r="AO944" i="115"/>
  <c r="AO945" i="115"/>
  <c r="AO946" i="115"/>
  <c r="AO947" i="115"/>
  <c r="AO948" i="115"/>
  <c r="AO949" i="115"/>
  <c r="AO950" i="115"/>
  <c r="AO951" i="115"/>
  <c r="AO952" i="115"/>
  <c r="AO953" i="115"/>
  <c r="AO954" i="115"/>
  <c r="AO955" i="115"/>
  <c r="AO956" i="115"/>
  <c r="AO957" i="115"/>
  <c r="AO958" i="115"/>
  <c r="AO959" i="115"/>
  <c r="AO960" i="115"/>
  <c r="AO961" i="115"/>
  <c r="AO962" i="115"/>
  <c r="AO963" i="115"/>
  <c r="AO964" i="115"/>
  <c r="AO965" i="115"/>
  <c r="AO966" i="115"/>
  <c r="AO967" i="115"/>
  <c r="AO968" i="115"/>
  <c r="AO969" i="115"/>
  <c r="AO970" i="115"/>
  <c r="AO971" i="115"/>
  <c r="AO972" i="115"/>
  <c r="AO973" i="115"/>
  <c r="AO974" i="115"/>
  <c r="AO975" i="115"/>
  <c r="AO976" i="115"/>
  <c r="AO977" i="115"/>
  <c r="AO978" i="115"/>
  <c r="AO979" i="115"/>
  <c r="AO980" i="115"/>
  <c r="AO981" i="115"/>
  <c r="AO982" i="115"/>
  <c r="AO983" i="115"/>
  <c r="AO984" i="115"/>
  <c r="AO985" i="115"/>
  <c r="AO986" i="115"/>
  <c r="AO987" i="115"/>
  <c r="AO988" i="115"/>
  <c r="AO989" i="115"/>
  <c r="AO990" i="115"/>
  <c r="AO991" i="115"/>
  <c r="AO992" i="115"/>
  <c r="AO993" i="115"/>
  <c r="AO994" i="115"/>
  <c r="AO995" i="115"/>
  <c r="AO996" i="115"/>
  <c r="AO997" i="115"/>
  <c r="AO998" i="115"/>
  <c r="AO999" i="115"/>
  <c r="AO1000" i="115"/>
  <c r="AO1001" i="115"/>
  <c r="AO1002" i="115"/>
  <c r="AO1003" i="115"/>
  <c r="AO1004" i="115"/>
  <c r="AO1005" i="115"/>
  <c r="AN23" i="115"/>
  <c r="AN24" i="115"/>
  <c r="AN25" i="115"/>
  <c r="AN26" i="115"/>
  <c r="AN27" i="115"/>
  <c r="AN28" i="115"/>
  <c r="AN29" i="115"/>
  <c r="AN30" i="115"/>
  <c r="AN31" i="115"/>
  <c r="AN32" i="115"/>
  <c r="AN33" i="115"/>
  <c r="AN34" i="115"/>
  <c r="AN35" i="115"/>
  <c r="AN36" i="115"/>
  <c r="AN37" i="115"/>
  <c r="AN38" i="115"/>
  <c r="AN39" i="115"/>
  <c r="AN40" i="115"/>
  <c r="AN41" i="115"/>
  <c r="AN42" i="115"/>
  <c r="AN43" i="115"/>
  <c r="AN44" i="115"/>
  <c r="AN45" i="115"/>
  <c r="AN46" i="115"/>
  <c r="AN47" i="115"/>
  <c r="AN48" i="115"/>
  <c r="AN49" i="115"/>
  <c r="AN50" i="115"/>
  <c r="AN51" i="115"/>
  <c r="AN52" i="115"/>
  <c r="AN53" i="115"/>
  <c r="AN54" i="115"/>
  <c r="AN55" i="115"/>
  <c r="AN56" i="115"/>
  <c r="AN57" i="115"/>
  <c r="AN58" i="115"/>
  <c r="AN59" i="115"/>
  <c r="AN60" i="115"/>
  <c r="AN61" i="115"/>
  <c r="AN62" i="115"/>
  <c r="AN63" i="115"/>
  <c r="AN64" i="115"/>
  <c r="AN65" i="115"/>
  <c r="AN66" i="115"/>
  <c r="AN67" i="115"/>
  <c r="AN68" i="115"/>
  <c r="AN69" i="115"/>
  <c r="AN70" i="115"/>
  <c r="AN71" i="115"/>
  <c r="AN72" i="115"/>
  <c r="AN73" i="115"/>
  <c r="AN74" i="115"/>
  <c r="AN75" i="115"/>
  <c r="AN76" i="115"/>
  <c r="AN77" i="115"/>
  <c r="AN78" i="115"/>
  <c r="AN79" i="115"/>
  <c r="AN80" i="115"/>
  <c r="AN81" i="115"/>
  <c r="AN82" i="115"/>
  <c r="AN83" i="115"/>
  <c r="AN84" i="115"/>
  <c r="AN85" i="115"/>
  <c r="AN86" i="115"/>
  <c r="AN87" i="115"/>
  <c r="AN88" i="115"/>
  <c r="AN89" i="115"/>
  <c r="AN90" i="115"/>
  <c r="AN91" i="115"/>
  <c r="AN92" i="115"/>
  <c r="AN93" i="115"/>
  <c r="AN94" i="115"/>
  <c r="AN95" i="115"/>
  <c r="AN96" i="115"/>
  <c r="AN97" i="115"/>
  <c r="AN98" i="115"/>
  <c r="AN99" i="115"/>
  <c r="AN100" i="115"/>
  <c r="AN101" i="115"/>
  <c r="AN102" i="115"/>
  <c r="AN103" i="115"/>
  <c r="AN104" i="115"/>
  <c r="AN105" i="115"/>
  <c r="AN106" i="115"/>
  <c r="AN107" i="115"/>
  <c r="AN108" i="115"/>
  <c r="AN109" i="115"/>
  <c r="AN110" i="115"/>
  <c r="AN111" i="115"/>
  <c r="AN112" i="115"/>
  <c r="AN113" i="115"/>
  <c r="AN114" i="115"/>
  <c r="AN115" i="115"/>
  <c r="AN116" i="115"/>
  <c r="AN117" i="115"/>
  <c r="AN118" i="115"/>
  <c r="AN119" i="115"/>
  <c r="AN120" i="115"/>
  <c r="AN121" i="115"/>
  <c r="AN122" i="115"/>
  <c r="AN123" i="115"/>
  <c r="AN124" i="115"/>
  <c r="AN125" i="115"/>
  <c r="AN126" i="115"/>
  <c r="AN127" i="115"/>
  <c r="AN128" i="115"/>
  <c r="AN129" i="115"/>
  <c r="AN130" i="115"/>
  <c r="AN131" i="115"/>
  <c r="AN132" i="115"/>
  <c r="AN133" i="115"/>
  <c r="AN134" i="115"/>
  <c r="AN135" i="115"/>
  <c r="AN136" i="115"/>
  <c r="AN137" i="115"/>
  <c r="AN138" i="115"/>
  <c r="AN139" i="115"/>
  <c r="AN140" i="115"/>
  <c r="AN141" i="115"/>
  <c r="AN142" i="115"/>
  <c r="AN143" i="115"/>
  <c r="AN144" i="115"/>
  <c r="AN145" i="115"/>
  <c r="AN146" i="115"/>
  <c r="AN147" i="115"/>
  <c r="AN148" i="115"/>
  <c r="AN149" i="115"/>
  <c r="AN150" i="115"/>
  <c r="AN151" i="115"/>
  <c r="AN152" i="115"/>
  <c r="AN153" i="115"/>
  <c r="AN154" i="115"/>
  <c r="AN155" i="115"/>
  <c r="AN156" i="115"/>
  <c r="AN157" i="115"/>
  <c r="AN158" i="115"/>
  <c r="AN159" i="115"/>
  <c r="AN160" i="115"/>
  <c r="AN161" i="115"/>
  <c r="AN162" i="115"/>
  <c r="AN163" i="115"/>
  <c r="AN164" i="115"/>
  <c r="AN165" i="115"/>
  <c r="AN166" i="115"/>
  <c r="AN167" i="115"/>
  <c r="AN168" i="115"/>
  <c r="AN169" i="115"/>
  <c r="AN170" i="115"/>
  <c r="AN171" i="115"/>
  <c r="AN172" i="115"/>
  <c r="AN173" i="115"/>
  <c r="AN174" i="115"/>
  <c r="AN175" i="115"/>
  <c r="AN176" i="115"/>
  <c r="AN177" i="115"/>
  <c r="AN178" i="115"/>
  <c r="AN179" i="115"/>
  <c r="AN180" i="115"/>
  <c r="AN181" i="115"/>
  <c r="AN182" i="115"/>
  <c r="AN183" i="115"/>
  <c r="AN184" i="115"/>
  <c r="AN185" i="115"/>
  <c r="AN186" i="115"/>
  <c r="AN187" i="115"/>
  <c r="AN188" i="115"/>
  <c r="AN189" i="115"/>
  <c r="AN190" i="115"/>
  <c r="AN191" i="115"/>
  <c r="AN192" i="115"/>
  <c r="AN193" i="115"/>
  <c r="AN194" i="115"/>
  <c r="AN195" i="115"/>
  <c r="AN196" i="115"/>
  <c r="AN197" i="115"/>
  <c r="AN198" i="115"/>
  <c r="AN199" i="115"/>
  <c r="AN200" i="115"/>
  <c r="AN201" i="115"/>
  <c r="AN202" i="115"/>
  <c r="AN203" i="115"/>
  <c r="AN204" i="115"/>
  <c r="AN205" i="115"/>
  <c r="AN206" i="115"/>
  <c r="AN207" i="115"/>
  <c r="AN208" i="115"/>
  <c r="AN209" i="115"/>
  <c r="AN210" i="115"/>
  <c r="AN211" i="115"/>
  <c r="AN212" i="115"/>
  <c r="AN213" i="115"/>
  <c r="AN214" i="115"/>
  <c r="AN215" i="115"/>
  <c r="AN216" i="115"/>
  <c r="AN217" i="115"/>
  <c r="AN218" i="115"/>
  <c r="AN219" i="115"/>
  <c r="AN220" i="115"/>
  <c r="AN221" i="115"/>
  <c r="AN222" i="115"/>
  <c r="AN223" i="115"/>
  <c r="AN224" i="115"/>
  <c r="AN225" i="115"/>
  <c r="AN226" i="115"/>
  <c r="AN227" i="115"/>
  <c r="AN228" i="115"/>
  <c r="AN229" i="115"/>
  <c r="AN230" i="115"/>
  <c r="AN231" i="115"/>
  <c r="AN232" i="115"/>
  <c r="AN233" i="115"/>
  <c r="AN234" i="115"/>
  <c r="AN235" i="115"/>
  <c r="AN236" i="115"/>
  <c r="AN237" i="115"/>
  <c r="AN238" i="115"/>
  <c r="AN239" i="115"/>
  <c r="AN240" i="115"/>
  <c r="AN241" i="115"/>
  <c r="AN242" i="115"/>
  <c r="AN243" i="115"/>
  <c r="AN244" i="115"/>
  <c r="AN245" i="115"/>
  <c r="AN246" i="115"/>
  <c r="AN247" i="115"/>
  <c r="AN248" i="115"/>
  <c r="AN249" i="115"/>
  <c r="AN250" i="115"/>
  <c r="AN251" i="115"/>
  <c r="AN252" i="115"/>
  <c r="AN253" i="115"/>
  <c r="AN254" i="115"/>
  <c r="AN255" i="115"/>
  <c r="AN256" i="115"/>
  <c r="AN257" i="115"/>
  <c r="AN258" i="115"/>
  <c r="AN259" i="115"/>
  <c r="AN260" i="115"/>
  <c r="AN261" i="115"/>
  <c r="AN262" i="115"/>
  <c r="AN263" i="115"/>
  <c r="AN264" i="115"/>
  <c r="AN265" i="115"/>
  <c r="AN266" i="115"/>
  <c r="AN267" i="115"/>
  <c r="AN268" i="115"/>
  <c r="AN269" i="115"/>
  <c r="AN270" i="115"/>
  <c r="AN271" i="115"/>
  <c r="AN272" i="115"/>
  <c r="AN273" i="115"/>
  <c r="AN274" i="115"/>
  <c r="AN275" i="115"/>
  <c r="AN276" i="115"/>
  <c r="AN277" i="115"/>
  <c r="AN278" i="115"/>
  <c r="AN279" i="115"/>
  <c r="AN280" i="115"/>
  <c r="AN281" i="115"/>
  <c r="AN282" i="115"/>
  <c r="AN283" i="115"/>
  <c r="AN284" i="115"/>
  <c r="AN285" i="115"/>
  <c r="AN286" i="115"/>
  <c r="AN287" i="115"/>
  <c r="AN288" i="115"/>
  <c r="AN289" i="115"/>
  <c r="AN290" i="115"/>
  <c r="AN291" i="115"/>
  <c r="AN292" i="115"/>
  <c r="AN293" i="115"/>
  <c r="AN294" i="115"/>
  <c r="AN295" i="115"/>
  <c r="AN296" i="115"/>
  <c r="AN297" i="115"/>
  <c r="AN298" i="115"/>
  <c r="AN299" i="115"/>
  <c r="AN300" i="115"/>
  <c r="AN301" i="115"/>
  <c r="AN302" i="115"/>
  <c r="AN303" i="115"/>
  <c r="AN304" i="115"/>
  <c r="AN305" i="115"/>
  <c r="AN306" i="115"/>
  <c r="AN307" i="115"/>
  <c r="AN308" i="115"/>
  <c r="AN309" i="115"/>
  <c r="AN310" i="115"/>
  <c r="AN311" i="115"/>
  <c r="AN312" i="115"/>
  <c r="AN313" i="115"/>
  <c r="AN314" i="115"/>
  <c r="AN315" i="115"/>
  <c r="AN316" i="115"/>
  <c r="AN317" i="115"/>
  <c r="AN318" i="115"/>
  <c r="AN319" i="115"/>
  <c r="AN320" i="115"/>
  <c r="AN321" i="115"/>
  <c r="AN322" i="115"/>
  <c r="AN323" i="115"/>
  <c r="AN324" i="115"/>
  <c r="AN325" i="115"/>
  <c r="AN326" i="115"/>
  <c r="AN327" i="115"/>
  <c r="AN328" i="115"/>
  <c r="AN329" i="115"/>
  <c r="AN330" i="115"/>
  <c r="AN331" i="115"/>
  <c r="AN332" i="115"/>
  <c r="AN333" i="115"/>
  <c r="AN334" i="115"/>
  <c r="AN335" i="115"/>
  <c r="AN336" i="115"/>
  <c r="AN337" i="115"/>
  <c r="AN338" i="115"/>
  <c r="AN339" i="115"/>
  <c r="AN340" i="115"/>
  <c r="AN341" i="115"/>
  <c r="AN342" i="115"/>
  <c r="AN343" i="115"/>
  <c r="AN344" i="115"/>
  <c r="AN345" i="115"/>
  <c r="AN346" i="115"/>
  <c r="AN347" i="115"/>
  <c r="AN348" i="115"/>
  <c r="AN349" i="115"/>
  <c r="AN350" i="115"/>
  <c r="AN351" i="115"/>
  <c r="AN352" i="115"/>
  <c r="AN353" i="115"/>
  <c r="AN354" i="115"/>
  <c r="AN355" i="115"/>
  <c r="AN356" i="115"/>
  <c r="AN357" i="115"/>
  <c r="AN358" i="115"/>
  <c r="AN359" i="115"/>
  <c r="AN360" i="115"/>
  <c r="AN361" i="115"/>
  <c r="AN362" i="115"/>
  <c r="AN363" i="115"/>
  <c r="AN364" i="115"/>
  <c r="AN365" i="115"/>
  <c r="AN366" i="115"/>
  <c r="AN367" i="115"/>
  <c r="AN368" i="115"/>
  <c r="AN369" i="115"/>
  <c r="AN370" i="115"/>
  <c r="AN371" i="115"/>
  <c r="AN372" i="115"/>
  <c r="AN373" i="115"/>
  <c r="AN374" i="115"/>
  <c r="AN375" i="115"/>
  <c r="AN376" i="115"/>
  <c r="AN377" i="115"/>
  <c r="AN378" i="115"/>
  <c r="AN379" i="115"/>
  <c r="AN380" i="115"/>
  <c r="AN381" i="115"/>
  <c r="AN382" i="115"/>
  <c r="AN383" i="115"/>
  <c r="AN384" i="115"/>
  <c r="AN385" i="115"/>
  <c r="AN386" i="115"/>
  <c r="AN387" i="115"/>
  <c r="AN388" i="115"/>
  <c r="AN389" i="115"/>
  <c r="AN390" i="115"/>
  <c r="AN391" i="115"/>
  <c r="AN392" i="115"/>
  <c r="AN393" i="115"/>
  <c r="AN394" i="115"/>
  <c r="AN395" i="115"/>
  <c r="AN396" i="115"/>
  <c r="AN397" i="115"/>
  <c r="AN398" i="115"/>
  <c r="AN399" i="115"/>
  <c r="AN400" i="115"/>
  <c r="AN401" i="115"/>
  <c r="AN402" i="115"/>
  <c r="AN403" i="115"/>
  <c r="AN404" i="115"/>
  <c r="AN405" i="115"/>
  <c r="AN406" i="115"/>
  <c r="AN407" i="115"/>
  <c r="AN408" i="115"/>
  <c r="AN409" i="115"/>
  <c r="AN410" i="115"/>
  <c r="AN411" i="115"/>
  <c r="AN412" i="115"/>
  <c r="AN413" i="115"/>
  <c r="AN414" i="115"/>
  <c r="AN415" i="115"/>
  <c r="AN416" i="115"/>
  <c r="AN417" i="115"/>
  <c r="AN418" i="115"/>
  <c r="AN419" i="115"/>
  <c r="AN420" i="115"/>
  <c r="AN421" i="115"/>
  <c r="AN422" i="115"/>
  <c r="AN423" i="115"/>
  <c r="AN424" i="115"/>
  <c r="AN425" i="115"/>
  <c r="AN426" i="115"/>
  <c r="AN427" i="115"/>
  <c r="AN428" i="115"/>
  <c r="AN429" i="115"/>
  <c r="AN430" i="115"/>
  <c r="AN431" i="115"/>
  <c r="AN432" i="115"/>
  <c r="AN433" i="115"/>
  <c r="AN434" i="115"/>
  <c r="AN435" i="115"/>
  <c r="AN436" i="115"/>
  <c r="AN437" i="115"/>
  <c r="AN438" i="115"/>
  <c r="AN439" i="115"/>
  <c r="AN440" i="115"/>
  <c r="AN441" i="115"/>
  <c r="AN442" i="115"/>
  <c r="AN443" i="115"/>
  <c r="AN444" i="115"/>
  <c r="AN445" i="115"/>
  <c r="AN446" i="115"/>
  <c r="AN447" i="115"/>
  <c r="AN448" i="115"/>
  <c r="AN449" i="115"/>
  <c r="AN450" i="115"/>
  <c r="AN451" i="115"/>
  <c r="AN452" i="115"/>
  <c r="AN453" i="115"/>
  <c r="AN454" i="115"/>
  <c r="AN455" i="115"/>
  <c r="AN456" i="115"/>
  <c r="AN457" i="115"/>
  <c r="AN458" i="115"/>
  <c r="AN459" i="115"/>
  <c r="AN460" i="115"/>
  <c r="AN461" i="115"/>
  <c r="AN462" i="115"/>
  <c r="AN463" i="115"/>
  <c r="AN464" i="115"/>
  <c r="AN465" i="115"/>
  <c r="AN466" i="115"/>
  <c r="AN467" i="115"/>
  <c r="AN468" i="115"/>
  <c r="AN469" i="115"/>
  <c r="AN470" i="115"/>
  <c r="AN471" i="115"/>
  <c r="AN472" i="115"/>
  <c r="AN473" i="115"/>
  <c r="AN474" i="115"/>
  <c r="AN475" i="115"/>
  <c r="AN476" i="115"/>
  <c r="AN477" i="115"/>
  <c r="AN478" i="115"/>
  <c r="AN479" i="115"/>
  <c r="AN480" i="115"/>
  <c r="AN481" i="115"/>
  <c r="AN482" i="115"/>
  <c r="AN483" i="115"/>
  <c r="AN484" i="115"/>
  <c r="AN485" i="115"/>
  <c r="AN486" i="115"/>
  <c r="AN487" i="115"/>
  <c r="AN488" i="115"/>
  <c r="AN489" i="115"/>
  <c r="AN490" i="115"/>
  <c r="AN491" i="115"/>
  <c r="AN492" i="115"/>
  <c r="AN493" i="115"/>
  <c r="AN494" i="115"/>
  <c r="AN495" i="115"/>
  <c r="AN496" i="115"/>
  <c r="AN497" i="115"/>
  <c r="AN498" i="115"/>
  <c r="AN499" i="115"/>
  <c r="AN500" i="115"/>
  <c r="AN501" i="115"/>
  <c r="AN502" i="115"/>
  <c r="AN503" i="115"/>
  <c r="AN504" i="115"/>
  <c r="AN505" i="115"/>
  <c r="AN506" i="115"/>
  <c r="AN507" i="115"/>
  <c r="AN508" i="115"/>
  <c r="AN509" i="115"/>
  <c r="AN510" i="115"/>
  <c r="AN511" i="115"/>
  <c r="AN512" i="115"/>
  <c r="AN513" i="115"/>
  <c r="AN514" i="115"/>
  <c r="AN515" i="115"/>
  <c r="AN516" i="115"/>
  <c r="AN517" i="115"/>
  <c r="AN518" i="115"/>
  <c r="AN519" i="115"/>
  <c r="AN520" i="115"/>
  <c r="AN521" i="115"/>
  <c r="AN522" i="115"/>
  <c r="AN523" i="115"/>
  <c r="AN524" i="115"/>
  <c r="AN525" i="115"/>
  <c r="AN526" i="115"/>
  <c r="AN527" i="115"/>
  <c r="AN528" i="115"/>
  <c r="AN529" i="115"/>
  <c r="AN530" i="115"/>
  <c r="AN531" i="115"/>
  <c r="AN532" i="115"/>
  <c r="AN533" i="115"/>
  <c r="AN534" i="115"/>
  <c r="AN535" i="115"/>
  <c r="AN536" i="115"/>
  <c r="AN537" i="115"/>
  <c r="AN538" i="115"/>
  <c r="AN539" i="115"/>
  <c r="AN540" i="115"/>
  <c r="AN541" i="115"/>
  <c r="AN542" i="115"/>
  <c r="AN543" i="115"/>
  <c r="AN544" i="115"/>
  <c r="AN545" i="115"/>
  <c r="AN546" i="115"/>
  <c r="AN547" i="115"/>
  <c r="AN548" i="115"/>
  <c r="AN549" i="115"/>
  <c r="AN550" i="115"/>
  <c r="AN551" i="115"/>
  <c r="AN552" i="115"/>
  <c r="AN553" i="115"/>
  <c r="AN554" i="115"/>
  <c r="AN555" i="115"/>
  <c r="AN556" i="115"/>
  <c r="AN557" i="115"/>
  <c r="AN558" i="115"/>
  <c r="AN559" i="115"/>
  <c r="AN560" i="115"/>
  <c r="AN561" i="115"/>
  <c r="AN562" i="115"/>
  <c r="AN563" i="115"/>
  <c r="AN564" i="115"/>
  <c r="AN565" i="115"/>
  <c r="AN566" i="115"/>
  <c r="AN567" i="115"/>
  <c r="AN568" i="115"/>
  <c r="AN569" i="115"/>
  <c r="AN570" i="115"/>
  <c r="AN571" i="115"/>
  <c r="AN572" i="115"/>
  <c r="AN573" i="115"/>
  <c r="AN574" i="115"/>
  <c r="AN575" i="115"/>
  <c r="AN576" i="115"/>
  <c r="AN577" i="115"/>
  <c r="AN578" i="115"/>
  <c r="AN579" i="115"/>
  <c r="AN580" i="115"/>
  <c r="AN581" i="115"/>
  <c r="AN582" i="115"/>
  <c r="AN583" i="115"/>
  <c r="AN584" i="115"/>
  <c r="AN585" i="115"/>
  <c r="AN586" i="115"/>
  <c r="AN587" i="115"/>
  <c r="AN588" i="115"/>
  <c r="AN589" i="115"/>
  <c r="AN590" i="115"/>
  <c r="AN591" i="115"/>
  <c r="AN592" i="115"/>
  <c r="AN593" i="115"/>
  <c r="AN594" i="115"/>
  <c r="AN595" i="115"/>
  <c r="AN596" i="115"/>
  <c r="AN597" i="115"/>
  <c r="AN598" i="115"/>
  <c r="AN599" i="115"/>
  <c r="AN600" i="115"/>
  <c r="AN601" i="115"/>
  <c r="AN602" i="115"/>
  <c r="AN603" i="115"/>
  <c r="AN604" i="115"/>
  <c r="AN605" i="115"/>
  <c r="AN606" i="115"/>
  <c r="AN607" i="115"/>
  <c r="AN608" i="115"/>
  <c r="AN609" i="115"/>
  <c r="AN610" i="115"/>
  <c r="AN611" i="115"/>
  <c r="AN612" i="115"/>
  <c r="AN613" i="115"/>
  <c r="AN614" i="115"/>
  <c r="AN615" i="115"/>
  <c r="AN616" i="115"/>
  <c r="AN617" i="115"/>
  <c r="AN618" i="115"/>
  <c r="AN619" i="115"/>
  <c r="AN620" i="115"/>
  <c r="AN621" i="115"/>
  <c r="AN622" i="115"/>
  <c r="AN623" i="115"/>
  <c r="AN624" i="115"/>
  <c r="AN625" i="115"/>
  <c r="AN626" i="115"/>
  <c r="AN627" i="115"/>
  <c r="AN628" i="115"/>
  <c r="AN629" i="115"/>
  <c r="AN630" i="115"/>
  <c r="AN631" i="115"/>
  <c r="AN632" i="115"/>
  <c r="AN633" i="115"/>
  <c r="AN634" i="115"/>
  <c r="AN635" i="115"/>
  <c r="AN636" i="115"/>
  <c r="AN637" i="115"/>
  <c r="AN638" i="115"/>
  <c r="AN639" i="115"/>
  <c r="AN640" i="115"/>
  <c r="AN641" i="115"/>
  <c r="AN642" i="115"/>
  <c r="AN643" i="115"/>
  <c r="AN644" i="115"/>
  <c r="AN645" i="115"/>
  <c r="AN646" i="115"/>
  <c r="AN647" i="115"/>
  <c r="AN648" i="115"/>
  <c r="AN649" i="115"/>
  <c r="AN650" i="115"/>
  <c r="AN651" i="115"/>
  <c r="AN652" i="115"/>
  <c r="AN653" i="115"/>
  <c r="AN654" i="115"/>
  <c r="AN655" i="115"/>
  <c r="AN656" i="115"/>
  <c r="AN657" i="115"/>
  <c r="AN658" i="115"/>
  <c r="AN659" i="115"/>
  <c r="AN660" i="115"/>
  <c r="AN661" i="115"/>
  <c r="AN662" i="115"/>
  <c r="AN663" i="115"/>
  <c r="AN664" i="115"/>
  <c r="AN665" i="115"/>
  <c r="AN666" i="115"/>
  <c r="AN667" i="115"/>
  <c r="AN668" i="115"/>
  <c r="AN669" i="115"/>
  <c r="AN670" i="115"/>
  <c r="AN671" i="115"/>
  <c r="AN672" i="115"/>
  <c r="AN673" i="115"/>
  <c r="AN674" i="115"/>
  <c r="AN675" i="115"/>
  <c r="AN676" i="115"/>
  <c r="AN677" i="115"/>
  <c r="AN678" i="115"/>
  <c r="AN679" i="115"/>
  <c r="AN680" i="115"/>
  <c r="AN681" i="115"/>
  <c r="AN682" i="115"/>
  <c r="AN683" i="115"/>
  <c r="AN684" i="115"/>
  <c r="AN685" i="115"/>
  <c r="AN686" i="115"/>
  <c r="AN687" i="115"/>
  <c r="AN688" i="115"/>
  <c r="AN689" i="115"/>
  <c r="AN690" i="115"/>
  <c r="AN691" i="115"/>
  <c r="AN692" i="115"/>
  <c r="AN693" i="115"/>
  <c r="AN694" i="115"/>
  <c r="AN695" i="115"/>
  <c r="AN696" i="115"/>
  <c r="AN697" i="115"/>
  <c r="AN698" i="115"/>
  <c r="AN699" i="115"/>
  <c r="AN700" i="115"/>
  <c r="AN701" i="115"/>
  <c r="AN702" i="115"/>
  <c r="AN703" i="115"/>
  <c r="AN704" i="115"/>
  <c r="AN705" i="115"/>
  <c r="AN706" i="115"/>
  <c r="AN707" i="115"/>
  <c r="AN708" i="115"/>
  <c r="AN709" i="115"/>
  <c r="AN710" i="115"/>
  <c r="AN711" i="115"/>
  <c r="AN712" i="115"/>
  <c r="AN713" i="115"/>
  <c r="AN714" i="115"/>
  <c r="AN715" i="115"/>
  <c r="AN716" i="115"/>
  <c r="AN717" i="115"/>
  <c r="AN718" i="115"/>
  <c r="AN719" i="115"/>
  <c r="AN720" i="115"/>
  <c r="AN721" i="115"/>
  <c r="AN722" i="115"/>
  <c r="AN723" i="115"/>
  <c r="AN724" i="115"/>
  <c r="AN725" i="115"/>
  <c r="AN726" i="115"/>
  <c r="AN727" i="115"/>
  <c r="AN728" i="115"/>
  <c r="AN729" i="115"/>
  <c r="AN730" i="115"/>
  <c r="AN731" i="115"/>
  <c r="AN732" i="115"/>
  <c r="AN733" i="115"/>
  <c r="AN734" i="115"/>
  <c r="AN735" i="115"/>
  <c r="AN736" i="115"/>
  <c r="AN737" i="115"/>
  <c r="AN738" i="115"/>
  <c r="AN739" i="115"/>
  <c r="AN740" i="115"/>
  <c r="AN741" i="115"/>
  <c r="AN742" i="115"/>
  <c r="AN743" i="115"/>
  <c r="AN744" i="115"/>
  <c r="AN745" i="115"/>
  <c r="AN746" i="115"/>
  <c r="AN747" i="115"/>
  <c r="AN748" i="115"/>
  <c r="AN749" i="115"/>
  <c r="AN750" i="115"/>
  <c r="AN751" i="115"/>
  <c r="AN752" i="115"/>
  <c r="AN753" i="115"/>
  <c r="AN754" i="115"/>
  <c r="AN755" i="115"/>
  <c r="AN756" i="115"/>
  <c r="AN757" i="115"/>
  <c r="AN758" i="115"/>
  <c r="AN759" i="115"/>
  <c r="AN760" i="115"/>
  <c r="AN761" i="115"/>
  <c r="AN762" i="115"/>
  <c r="AN763" i="115"/>
  <c r="AN764" i="115"/>
  <c r="AN765" i="115"/>
  <c r="AN766" i="115"/>
  <c r="AN767" i="115"/>
  <c r="AN768" i="115"/>
  <c r="AN769" i="115"/>
  <c r="AN770" i="115"/>
  <c r="AN771" i="115"/>
  <c r="AN772" i="115"/>
  <c r="AN773" i="115"/>
  <c r="AN774" i="115"/>
  <c r="AN775" i="115"/>
  <c r="AN776" i="115"/>
  <c r="AN777" i="115"/>
  <c r="AN778" i="115"/>
  <c r="AN779" i="115"/>
  <c r="AN780" i="115"/>
  <c r="AN781" i="115"/>
  <c r="AN782" i="115"/>
  <c r="AN783" i="115"/>
  <c r="AN784" i="115"/>
  <c r="AN785" i="115"/>
  <c r="AN786" i="115"/>
  <c r="AN787" i="115"/>
  <c r="AN788" i="115"/>
  <c r="AN789" i="115"/>
  <c r="AN790" i="115"/>
  <c r="AN791" i="115"/>
  <c r="AN792" i="115"/>
  <c r="AN793" i="115"/>
  <c r="AN794" i="115"/>
  <c r="AN795" i="115"/>
  <c r="AN796" i="115"/>
  <c r="AN797" i="115"/>
  <c r="AN798" i="115"/>
  <c r="AN799" i="115"/>
  <c r="AN800" i="115"/>
  <c r="AN801" i="115"/>
  <c r="AN802" i="115"/>
  <c r="AN803" i="115"/>
  <c r="AN804" i="115"/>
  <c r="AN805" i="115"/>
  <c r="AN806" i="115"/>
  <c r="AN807" i="115"/>
  <c r="AN808" i="115"/>
  <c r="AN809" i="115"/>
  <c r="AN810" i="115"/>
  <c r="AN811" i="115"/>
  <c r="AN812" i="115"/>
  <c r="AN813" i="115"/>
  <c r="AN814" i="115"/>
  <c r="AN815" i="115"/>
  <c r="AN816" i="115"/>
  <c r="AN817" i="115"/>
  <c r="AN818" i="115"/>
  <c r="AN819" i="115"/>
  <c r="AN820" i="115"/>
  <c r="AN821" i="115"/>
  <c r="AN822" i="115"/>
  <c r="AN823" i="115"/>
  <c r="AN824" i="115"/>
  <c r="AN825" i="115"/>
  <c r="AN826" i="115"/>
  <c r="AN827" i="115"/>
  <c r="AN828" i="115"/>
  <c r="AN829" i="115"/>
  <c r="AN830" i="115"/>
  <c r="AN831" i="115"/>
  <c r="AN832" i="115"/>
  <c r="AN833" i="115"/>
  <c r="AN834" i="115"/>
  <c r="AN835" i="115"/>
  <c r="AN836" i="115"/>
  <c r="AN837" i="115"/>
  <c r="AN838" i="115"/>
  <c r="AN839" i="115"/>
  <c r="AN840" i="115"/>
  <c r="AN841" i="115"/>
  <c r="AN842" i="115"/>
  <c r="AN843" i="115"/>
  <c r="AN844" i="115"/>
  <c r="AN845" i="115"/>
  <c r="AN846" i="115"/>
  <c r="AN847" i="115"/>
  <c r="AN848" i="115"/>
  <c r="AN849" i="115"/>
  <c r="AN850" i="115"/>
  <c r="AN851" i="115"/>
  <c r="AN852" i="115"/>
  <c r="AN853" i="115"/>
  <c r="AN854" i="115"/>
  <c r="AN855" i="115"/>
  <c r="AN856" i="115"/>
  <c r="AN857" i="115"/>
  <c r="AN858" i="115"/>
  <c r="AN859" i="115"/>
  <c r="AN860" i="115"/>
  <c r="AN861" i="115"/>
  <c r="AN862" i="115"/>
  <c r="AN863" i="115"/>
  <c r="AN864" i="115"/>
  <c r="AN865" i="115"/>
  <c r="AN866" i="115"/>
  <c r="AN867" i="115"/>
  <c r="AN868" i="115"/>
  <c r="AN869" i="115"/>
  <c r="AN870" i="115"/>
  <c r="AN871" i="115"/>
  <c r="AN872" i="115"/>
  <c r="AN873" i="115"/>
  <c r="AN874" i="115"/>
  <c r="AN875" i="115"/>
  <c r="AN876" i="115"/>
  <c r="AN877" i="115"/>
  <c r="AN878" i="115"/>
  <c r="AN879" i="115"/>
  <c r="AN880" i="115"/>
  <c r="AN881" i="115"/>
  <c r="AN882" i="115"/>
  <c r="AN883" i="115"/>
  <c r="AN884" i="115"/>
  <c r="AN885" i="115"/>
  <c r="AN886" i="115"/>
  <c r="AN887" i="115"/>
  <c r="AN888" i="115"/>
  <c r="AN889" i="115"/>
  <c r="AN890" i="115"/>
  <c r="AN891" i="115"/>
  <c r="AN892" i="115"/>
  <c r="AN893" i="115"/>
  <c r="AN894" i="115"/>
  <c r="AN895" i="115"/>
  <c r="AN896" i="115"/>
  <c r="AN897" i="115"/>
  <c r="AN898" i="115"/>
  <c r="AN899" i="115"/>
  <c r="AN900" i="115"/>
  <c r="AN901" i="115"/>
  <c r="AN902" i="115"/>
  <c r="AN903" i="115"/>
  <c r="AN904" i="115"/>
  <c r="AN905" i="115"/>
  <c r="AN906" i="115"/>
  <c r="AN907" i="115"/>
  <c r="AN908" i="115"/>
  <c r="AN909" i="115"/>
  <c r="AN910" i="115"/>
  <c r="AN911" i="115"/>
  <c r="AN912" i="115"/>
  <c r="AN913" i="115"/>
  <c r="AN914" i="115"/>
  <c r="AN915" i="115"/>
  <c r="AN916" i="115"/>
  <c r="AN917" i="115"/>
  <c r="AN918" i="115"/>
  <c r="AN919" i="115"/>
  <c r="AN920" i="115"/>
  <c r="AN921" i="115"/>
  <c r="AN922" i="115"/>
  <c r="AN923" i="115"/>
  <c r="AN924" i="115"/>
  <c r="AN925" i="115"/>
  <c r="AN926" i="115"/>
  <c r="AN927" i="115"/>
  <c r="AN928" i="115"/>
  <c r="AN929" i="115"/>
  <c r="AN930" i="115"/>
  <c r="AN931" i="115"/>
  <c r="AN932" i="115"/>
  <c r="AN933" i="115"/>
  <c r="AN934" i="115"/>
  <c r="AN935" i="115"/>
  <c r="AN936" i="115"/>
  <c r="AN937" i="115"/>
  <c r="AN938" i="115"/>
  <c r="AN939" i="115"/>
  <c r="AN940" i="115"/>
  <c r="AN941" i="115"/>
  <c r="AN942" i="115"/>
  <c r="AN943" i="115"/>
  <c r="AN944" i="115"/>
  <c r="AN945" i="115"/>
  <c r="AN946" i="115"/>
  <c r="AN947" i="115"/>
  <c r="AN948" i="115"/>
  <c r="AN949" i="115"/>
  <c r="AN950" i="115"/>
  <c r="AN951" i="115"/>
  <c r="AN952" i="115"/>
  <c r="AN953" i="115"/>
  <c r="AN954" i="115"/>
  <c r="AN955" i="115"/>
  <c r="AN956" i="115"/>
  <c r="AN957" i="115"/>
  <c r="AN958" i="115"/>
  <c r="AN959" i="115"/>
  <c r="AN960" i="115"/>
  <c r="AN961" i="115"/>
  <c r="AN962" i="115"/>
  <c r="AN963" i="115"/>
  <c r="AN964" i="115"/>
  <c r="AN965" i="115"/>
  <c r="AN966" i="115"/>
  <c r="AN967" i="115"/>
  <c r="AN968" i="115"/>
  <c r="AN969" i="115"/>
  <c r="AN970" i="115"/>
  <c r="AN971" i="115"/>
  <c r="AN972" i="115"/>
  <c r="AN973" i="115"/>
  <c r="AN974" i="115"/>
  <c r="AN975" i="115"/>
  <c r="AN976" i="115"/>
  <c r="AN977" i="115"/>
  <c r="AN978" i="115"/>
  <c r="AN979" i="115"/>
  <c r="AN980" i="115"/>
  <c r="AN981" i="115"/>
  <c r="AN982" i="115"/>
  <c r="AN983" i="115"/>
  <c r="AN984" i="115"/>
  <c r="AN985" i="115"/>
  <c r="AN986" i="115"/>
  <c r="AN987" i="115"/>
  <c r="AN988" i="115"/>
  <c r="AN989" i="115"/>
  <c r="AN990" i="115"/>
  <c r="AN991" i="115"/>
  <c r="AN992" i="115"/>
  <c r="AN993" i="115"/>
  <c r="AN994" i="115"/>
  <c r="AN995" i="115"/>
  <c r="AN996" i="115"/>
  <c r="AN997" i="115"/>
  <c r="AN998" i="115"/>
  <c r="AN999" i="115"/>
  <c r="AN1000" i="115"/>
  <c r="AN1001" i="115"/>
  <c r="AN1002" i="115"/>
  <c r="AN1003" i="115"/>
  <c r="AN1004" i="115"/>
  <c r="AN1005" i="115"/>
  <c r="AN18" i="115"/>
  <c r="AO18" i="115" s="1"/>
  <c r="AN19" i="115"/>
  <c r="AN20" i="115"/>
  <c r="AN21" i="115"/>
  <c r="AN22" i="115"/>
  <c r="AN4" i="115"/>
  <c r="AN5" i="115"/>
  <c r="AN6" i="115"/>
  <c r="AN7" i="115"/>
  <c r="AN8" i="115"/>
  <c r="AN9" i="115"/>
  <c r="AN10" i="115"/>
  <c r="AN11" i="115"/>
  <c r="AN12" i="115"/>
  <c r="AN13" i="115"/>
  <c r="AN14" i="115"/>
  <c r="AN15" i="115"/>
  <c r="AN16" i="115"/>
  <c r="AN17" i="115"/>
  <c r="AN3" i="115"/>
  <c r="AR4" i="115"/>
  <c r="AR5" i="115"/>
  <c r="AR7" i="115"/>
  <c r="AR8" i="115"/>
  <c r="AR9" i="115"/>
  <c r="AR10" i="115"/>
  <c r="AR12" i="115"/>
  <c r="AR13" i="115"/>
  <c r="AR14" i="115"/>
  <c r="AR15" i="115"/>
  <c r="AR16" i="115"/>
  <c r="AR19" i="115"/>
  <c r="AR21" i="115"/>
  <c r="AR22" i="115"/>
  <c r="AR23" i="115"/>
  <c r="AR24" i="115"/>
  <c r="AR26" i="115"/>
  <c r="AR27" i="115"/>
  <c r="AR28" i="115"/>
  <c r="AR30" i="115"/>
  <c r="AR31" i="115"/>
  <c r="AR32" i="115"/>
  <c r="AR33" i="115"/>
  <c r="AR35" i="115"/>
  <c r="AR36" i="115"/>
  <c r="AR37" i="115"/>
  <c r="AR38" i="115"/>
  <c r="AR39" i="115"/>
  <c r="AR40" i="115"/>
  <c r="AR41" i="115"/>
  <c r="AR42" i="115"/>
  <c r="AR43" i="115"/>
  <c r="AR44" i="115"/>
  <c r="AR45" i="115"/>
  <c r="AR46" i="115"/>
  <c r="AR47" i="115"/>
  <c r="AR48" i="115"/>
  <c r="AR49" i="115"/>
  <c r="AR50" i="115"/>
  <c r="AR51" i="115"/>
  <c r="AR52" i="115"/>
  <c r="AR53" i="115"/>
  <c r="AR54" i="115"/>
  <c r="AR55" i="115"/>
  <c r="AR56" i="115"/>
  <c r="AR57" i="115"/>
  <c r="AR58" i="115"/>
  <c r="AR59" i="115"/>
  <c r="AR60" i="115"/>
  <c r="AR61" i="115"/>
  <c r="AR62" i="115"/>
  <c r="AR63" i="115"/>
  <c r="AR64" i="115"/>
  <c r="AR65" i="115"/>
  <c r="AR66" i="115"/>
  <c r="AR67" i="115"/>
  <c r="AR68" i="115"/>
  <c r="AR69" i="115"/>
  <c r="AR70" i="115"/>
  <c r="AR71" i="115"/>
  <c r="AR72" i="115"/>
  <c r="AR73" i="115"/>
  <c r="AR74" i="115"/>
  <c r="AR75" i="115"/>
  <c r="AR76" i="115"/>
  <c r="AR77" i="115"/>
  <c r="AR78" i="115"/>
  <c r="AR79" i="115"/>
  <c r="AR80" i="115"/>
  <c r="AR81" i="115"/>
  <c r="AR82" i="115"/>
  <c r="AR83" i="115"/>
  <c r="AR84" i="115"/>
  <c r="AR85" i="115"/>
  <c r="AR86" i="115"/>
  <c r="AR87" i="115"/>
  <c r="AR88" i="115"/>
  <c r="AR89" i="115"/>
  <c r="AR90" i="115"/>
  <c r="AR91" i="115"/>
  <c r="AR92" i="115"/>
  <c r="AR93" i="115"/>
  <c r="AR94" i="115"/>
  <c r="AR95" i="115"/>
  <c r="AR96" i="115"/>
  <c r="AR97" i="115"/>
  <c r="AR98" i="115"/>
  <c r="AR99" i="115"/>
  <c r="AR100" i="115"/>
  <c r="AR101" i="115"/>
  <c r="AR102" i="115"/>
  <c r="AR103" i="115"/>
  <c r="AR104" i="115"/>
  <c r="AR105" i="115"/>
  <c r="AR106" i="115"/>
  <c r="AR107" i="115"/>
  <c r="AR108" i="115"/>
  <c r="AR109" i="115"/>
  <c r="AR110" i="115"/>
  <c r="AR111" i="115"/>
  <c r="AR112" i="115"/>
  <c r="AR113" i="115"/>
  <c r="AR114" i="115"/>
  <c r="AR115" i="115"/>
  <c r="AR116" i="115"/>
  <c r="AR117" i="115"/>
  <c r="AR118" i="115"/>
  <c r="AR119" i="115"/>
  <c r="AR120" i="115"/>
  <c r="AR121" i="115"/>
  <c r="AR122" i="115"/>
  <c r="AR123" i="115"/>
  <c r="AR124" i="115"/>
  <c r="AR125" i="115"/>
  <c r="AR126" i="115"/>
  <c r="AR127" i="115"/>
  <c r="AR128" i="115"/>
  <c r="AR129" i="115"/>
  <c r="AR130" i="115"/>
  <c r="AR131" i="115"/>
  <c r="AR132" i="115"/>
  <c r="AR133" i="115"/>
  <c r="AR134" i="115"/>
  <c r="AR135" i="115"/>
  <c r="AR136" i="115"/>
  <c r="AR137" i="115"/>
  <c r="AR138" i="115"/>
  <c r="AR139" i="115"/>
  <c r="AR140" i="115"/>
  <c r="AR141" i="115"/>
  <c r="AR142" i="115"/>
  <c r="AR143" i="115"/>
  <c r="AR144" i="115"/>
  <c r="AR145" i="115"/>
  <c r="AR146" i="115"/>
  <c r="AR147" i="115"/>
  <c r="AR148" i="115"/>
  <c r="AR149" i="115"/>
  <c r="AR150" i="115"/>
  <c r="AR151" i="115"/>
  <c r="AR152" i="115"/>
  <c r="AR153" i="115"/>
  <c r="AR154" i="115"/>
  <c r="AR155" i="115"/>
  <c r="AR156" i="115"/>
  <c r="AR157" i="115"/>
  <c r="AR158" i="115"/>
  <c r="AR159" i="115"/>
  <c r="AR160" i="115"/>
  <c r="AR161" i="115"/>
  <c r="AR162" i="115"/>
  <c r="AR163" i="115"/>
  <c r="AR164" i="115"/>
  <c r="AR165" i="115"/>
  <c r="AR166" i="115"/>
  <c r="AR167" i="115"/>
  <c r="AR168" i="115"/>
  <c r="AR169" i="115"/>
  <c r="AR170" i="115"/>
  <c r="AR171" i="115"/>
  <c r="AR172" i="115"/>
  <c r="AR173" i="115"/>
  <c r="AR174" i="115"/>
  <c r="AR175" i="115"/>
  <c r="AR176" i="115"/>
  <c r="AR177" i="115"/>
  <c r="AR178" i="115"/>
  <c r="AR179" i="115"/>
  <c r="AR180" i="115"/>
  <c r="AR181" i="115"/>
  <c r="AR182" i="115"/>
  <c r="AR183" i="115"/>
  <c r="AR184" i="115"/>
  <c r="AR185" i="115"/>
  <c r="AR186" i="115"/>
  <c r="AR187" i="115"/>
  <c r="AR188" i="115"/>
  <c r="AR189" i="115"/>
  <c r="AR190" i="115"/>
  <c r="AR191" i="115"/>
  <c r="AR192" i="115"/>
  <c r="AR193" i="115"/>
  <c r="AR194" i="115"/>
  <c r="AR195" i="115"/>
  <c r="AR196" i="115"/>
  <c r="AR197" i="115"/>
  <c r="AR198" i="115"/>
  <c r="AR199" i="115"/>
  <c r="AR200" i="115"/>
  <c r="AR201" i="115"/>
  <c r="AR202" i="115"/>
  <c r="AR203" i="115"/>
  <c r="AR204" i="115"/>
  <c r="AR205" i="115"/>
  <c r="AR206" i="115"/>
  <c r="AR207" i="115"/>
  <c r="AR208" i="115"/>
  <c r="AR209" i="115"/>
  <c r="AR210" i="115"/>
  <c r="AR211" i="115"/>
  <c r="AR212" i="115"/>
  <c r="AR213" i="115"/>
  <c r="AR214" i="115"/>
  <c r="AR215" i="115"/>
  <c r="AR216" i="115"/>
  <c r="AR217" i="115"/>
  <c r="AR218" i="115"/>
  <c r="AR219" i="115"/>
  <c r="AR220" i="115"/>
  <c r="AR221" i="115"/>
  <c r="AR222" i="115"/>
  <c r="AR223" i="115"/>
  <c r="AR224" i="115"/>
  <c r="AR225" i="115"/>
  <c r="AR226" i="115"/>
  <c r="AR227" i="115"/>
  <c r="AR228" i="115"/>
  <c r="AR229" i="115"/>
  <c r="AR230" i="115"/>
  <c r="AR231" i="115"/>
  <c r="AR232" i="115"/>
  <c r="AR233" i="115"/>
  <c r="AR234" i="115"/>
  <c r="AR235" i="115"/>
  <c r="AR236" i="115"/>
  <c r="AR237" i="115"/>
  <c r="AR238" i="115"/>
  <c r="AR239" i="115"/>
  <c r="AR240" i="115"/>
  <c r="AR241" i="115"/>
  <c r="AR242" i="115"/>
  <c r="AR243" i="115"/>
  <c r="AR244" i="115"/>
  <c r="AR245" i="115"/>
  <c r="AR246" i="115"/>
  <c r="AR247" i="115"/>
  <c r="AR248" i="115"/>
  <c r="AR249" i="115"/>
  <c r="AR250" i="115"/>
  <c r="AR251" i="115"/>
  <c r="AR252" i="115"/>
  <c r="AR253" i="115"/>
  <c r="AR254" i="115"/>
  <c r="AR255" i="115"/>
  <c r="AR256" i="115"/>
  <c r="AR257" i="115"/>
  <c r="AR258" i="115"/>
  <c r="AR259" i="115"/>
  <c r="AR260" i="115"/>
  <c r="AR261" i="115"/>
  <c r="AR262" i="115"/>
  <c r="AR263" i="115"/>
  <c r="AR264" i="115"/>
  <c r="AR265" i="115"/>
  <c r="AR266" i="115"/>
  <c r="AR267" i="115"/>
  <c r="AR268" i="115"/>
  <c r="AR269" i="115"/>
  <c r="AR270" i="115"/>
  <c r="AR271" i="115"/>
  <c r="AR272" i="115"/>
  <c r="AR273" i="115"/>
  <c r="AR274" i="115"/>
  <c r="AR275" i="115"/>
  <c r="AR276" i="115"/>
  <c r="AR277" i="115"/>
  <c r="AR278" i="115"/>
  <c r="AR279" i="115"/>
  <c r="AR280" i="115"/>
  <c r="AR281" i="115"/>
  <c r="AR282" i="115"/>
  <c r="AR283" i="115"/>
  <c r="AR284" i="115"/>
  <c r="AR285" i="115"/>
  <c r="AR286" i="115"/>
  <c r="AR287" i="115"/>
  <c r="AR288" i="115"/>
  <c r="AR289" i="115"/>
  <c r="AR290" i="115"/>
  <c r="AR291" i="115"/>
  <c r="AR292" i="115"/>
  <c r="AR293" i="115"/>
  <c r="AR294" i="115"/>
  <c r="AR295" i="115"/>
  <c r="AR296" i="115"/>
  <c r="AR297" i="115"/>
  <c r="AR298" i="115"/>
  <c r="AR299" i="115"/>
  <c r="AR300" i="115"/>
  <c r="AR301" i="115"/>
  <c r="AR302" i="115"/>
  <c r="AR303" i="115"/>
  <c r="AR304" i="115"/>
  <c r="AR305" i="115"/>
  <c r="AR306" i="115"/>
  <c r="AR307" i="115"/>
  <c r="AR308" i="115"/>
  <c r="AR309" i="115"/>
  <c r="AR310" i="115"/>
  <c r="AR311" i="115"/>
  <c r="AR312" i="115"/>
  <c r="AR313" i="115"/>
  <c r="AR314" i="115"/>
  <c r="AR315" i="115"/>
  <c r="AR316" i="115"/>
  <c r="AR317" i="115"/>
  <c r="AR318" i="115"/>
  <c r="AR319" i="115"/>
  <c r="AR320" i="115"/>
  <c r="AR321" i="115"/>
  <c r="AR322" i="115"/>
  <c r="AR323" i="115"/>
  <c r="AR324" i="115"/>
  <c r="AR325" i="115"/>
  <c r="AR326" i="115"/>
  <c r="AR327" i="115"/>
  <c r="AR328" i="115"/>
  <c r="AR329" i="115"/>
  <c r="AR330" i="115"/>
  <c r="AR331" i="115"/>
  <c r="AR332" i="115"/>
  <c r="AR333" i="115"/>
  <c r="AR334" i="115"/>
  <c r="AR335" i="115"/>
  <c r="AR336" i="115"/>
  <c r="AR337" i="115"/>
  <c r="AR338" i="115"/>
  <c r="AR339" i="115"/>
  <c r="AR340" i="115"/>
  <c r="AR341" i="115"/>
  <c r="AR342" i="115"/>
  <c r="AR343" i="115"/>
  <c r="AR344" i="115"/>
  <c r="AR345" i="115"/>
  <c r="AR346" i="115"/>
  <c r="AR347" i="115"/>
  <c r="AR348" i="115"/>
  <c r="AR349" i="115"/>
  <c r="AR350" i="115"/>
  <c r="AR351" i="115"/>
  <c r="AR352" i="115"/>
  <c r="AR353" i="115"/>
  <c r="AR354" i="115"/>
  <c r="AR355" i="115"/>
  <c r="AR356" i="115"/>
  <c r="AR357" i="115"/>
  <c r="AR358" i="115"/>
  <c r="AR359" i="115"/>
  <c r="AR360" i="115"/>
  <c r="AR361" i="115"/>
  <c r="AR362" i="115"/>
  <c r="AR363" i="115"/>
  <c r="AR364" i="115"/>
  <c r="AR365" i="115"/>
  <c r="AR366" i="115"/>
  <c r="AR367" i="115"/>
  <c r="AR368" i="115"/>
  <c r="AR369" i="115"/>
  <c r="AR370" i="115"/>
  <c r="AR371" i="115"/>
  <c r="AR372" i="115"/>
  <c r="AR373" i="115"/>
  <c r="AR374" i="115"/>
  <c r="AR375" i="115"/>
  <c r="AR376" i="115"/>
  <c r="AR377" i="115"/>
  <c r="AR378" i="115"/>
  <c r="AR379" i="115"/>
  <c r="AR380" i="115"/>
  <c r="AR381" i="115"/>
  <c r="AR382" i="115"/>
  <c r="AR383" i="115"/>
  <c r="AR384" i="115"/>
  <c r="AR385" i="115"/>
  <c r="AR386" i="115"/>
  <c r="AR387" i="115"/>
  <c r="AR388" i="115"/>
  <c r="AR389" i="115"/>
  <c r="AR390" i="115"/>
  <c r="AR391" i="115"/>
  <c r="AR392" i="115"/>
  <c r="AR393" i="115"/>
  <c r="AR394" i="115"/>
  <c r="AR395" i="115"/>
  <c r="AR396" i="115"/>
  <c r="AR397" i="115"/>
  <c r="AR398" i="115"/>
  <c r="AR399" i="115"/>
  <c r="AR400" i="115"/>
  <c r="AR401" i="115"/>
  <c r="AR402" i="115"/>
  <c r="AR403" i="115"/>
  <c r="AR404" i="115"/>
  <c r="AR405" i="115"/>
  <c r="AR406" i="115"/>
  <c r="AR407" i="115"/>
  <c r="AR408" i="115"/>
  <c r="AR409" i="115"/>
  <c r="AR410" i="115"/>
  <c r="AR411" i="115"/>
  <c r="AR412" i="115"/>
  <c r="AR413" i="115"/>
  <c r="AR414" i="115"/>
  <c r="AR415" i="115"/>
  <c r="AR416" i="115"/>
  <c r="AR417" i="115"/>
  <c r="AR418" i="115"/>
  <c r="AR419" i="115"/>
  <c r="AR420" i="115"/>
  <c r="AR421" i="115"/>
  <c r="AR422" i="115"/>
  <c r="AR423" i="115"/>
  <c r="AR424" i="115"/>
  <c r="AR425" i="115"/>
  <c r="AR426" i="115"/>
  <c r="AR427" i="115"/>
  <c r="AR428" i="115"/>
  <c r="AR429" i="115"/>
  <c r="AR430" i="115"/>
  <c r="AR431" i="115"/>
  <c r="AR432" i="115"/>
  <c r="AR433" i="115"/>
  <c r="AR434" i="115"/>
  <c r="AR435" i="115"/>
  <c r="AR436" i="115"/>
  <c r="AR437" i="115"/>
  <c r="AR438" i="115"/>
  <c r="AR439" i="115"/>
  <c r="AR440" i="115"/>
  <c r="AR441" i="115"/>
  <c r="AR442" i="115"/>
  <c r="AR443" i="115"/>
  <c r="AR444" i="115"/>
  <c r="AR445" i="115"/>
  <c r="AR446" i="115"/>
  <c r="AR447" i="115"/>
  <c r="AR448" i="115"/>
  <c r="AR449" i="115"/>
  <c r="AR450" i="115"/>
  <c r="AR451" i="115"/>
  <c r="AR452" i="115"/>
  <c r="AR453" i="115"/>
  <c r="AR454" i="115"/>
  <c r="AR455" i="115"/>
  <c r="AR456" i="115"/>
  <c r="AR457" i="115"/>
  <c r="AR458" i="115"/>
  <c r="AR459" i="115"/>
  <c r="AR460" i="115"/>
  <c r="AR461" i="115"/>
  <c r="AR462" i="115"/>
  <c r="AR463" i="115"/>
  <c r="AR464" i="115"/>
  <c r="AR465" i="115"/>
  <c r="AR466" i="115"/>
  <c r="AR467" i="115"/>
  <c r="AR468" i="115"/>
  <c r="AR469" i="115"/>
  <c r="AR470" i="115"/>
  <c r="AR471" i="115"/>
  <c r="AR472" i="115"/>
  <c r="AR473" i="115"/>
  <c r="AR474" i="115"/>
  <c r="AR475" i="115"/>
  <c r="AR476" i="115"/>
  <c r="AR477" i="115"/>
  <c r="AR478" i="115"/>
  <c r="AR479" i="115"/>
  <c r="AR480" i="115"/>
  <c r="AR481" i="115"/>
  <c r="AR482" i="115"/>
  <c r="AR483" i="115"/>
  <c r="AR484" i="115"/>
  <c r="AR485" i="115"/>
  <c r="AR486" i="115"/>
  <c r="AR487" i="115"/>
  <c r="AR488" i="115"/>
  <c r="AR489" i="115"/>
  <c r="AR490" i="115"/>
  <c r="AR491" i="115"/>
  <c r="AR492" i="115"/>
  <c r="AR493" i="115"/>
  <c r="AR494" i="115"/>
  <c r="AR495" i="115"/>
  <c r="AR496" i="115"/>
  <c r="AR497" i="115"/>
  <c r="AR498" i="115"/>
  <c r="AR499" i="115"/>
  <c r="AR500" i="115"/>
  <c r="AR501" i="115"/>
  <c r="AR502" i="115"/>
  <c r="AR503" i="115"/>
  <c r="AR504" i="115"/>
  <c r="AR505" i="115"/>
  <c r="AR506" i="115"/>
  <c r="AR507" i="115"/>
  <c r="AR508" i="115"/>
  <c r="AR509" i="115"/>
  <c r="AR510" i="115"/>
  <c r="AR511" i="115"/>
  <c r="AR512" i="115"/>
  <c r="AR513" i="115"/>
  <c r="AR514" i="115"/>
  <c r="AR515" i="115"/>
  <c r="AR516" i="115"/>
  <c r="AR517" i="115"/>
  <c r="AR518" i="115"/>
  <c r="AR519" i="115"/>
  <c r="AR520" i="115"/>
  <c r="AR521" i="115"/>
  <c r="AR522" i="115"/>
  <c r="AR523" i="115"/>
  <c r="AR524" i="115"/>
  <c r="AR525" i="115"/>
  <c r="AR526" i="115"/>
  <c r="AR527" i="115"/>
  <c r="AR528" i="115"/>
  <c r="AR529" i="115"/>
  <c r="AR530" i="115"/>
  <c r="AR531" i="115"/>
  <c r="AR532" i="115"/>
  <c r="AR533" i="115"/>
  <c r="AR534" i="115"/>
  <c r="AR535" i="115"/>
  <c r="AR536" i="115"/>
  <c r="AR537" i="115"/>
  <c r="AR538" i="115"/>
  <c r="AR539" i="115"/>
  <c r="AR540" i="115"/>
  <c r="AR541" i="115"/>
  <c r="AR542" i="115"/>
  <c r="AR543" i="115"/>
  <c r="AR544" i="115"/>
  <c r="AR545" i="115"/>
  <c r="AR546" i="115"/>
  <c r="AR547" i="115"/>
  <c r="AR548" i="115"/>
  <c r="AR549" i="115"/>
  <c r="AR550" i="115"/>
  <c r="AR551" i="115"/>
  <c r="AR552" i="115"/>
  <c r="AR553" i="115"/>
  <c r="AR554" i="115"/>
  <c r="AR555" i="115"/>
  <c r="AR556" i="115"/>
  <c r="AR557" i="115"/>
  <c r="AR558" i="115"/>
  <c r="AR559" i="115"/>
  <c r="AR560" i="115"/>
  <c r="AR561" i="115"/>
  <c r="AR562" i="115"/>
  <c r="AR563" i="115"/>
  <c r="AR564" i="115"/>
  <c r="AR565" i="115"/>
  <c r="AR566" i="115"/>
  <c r="AR567" i="115"/>
  <c r="AR568" i="115"/>
  <c r="AR569" i="115"/>
  <c r="AR570" i="115"/>
  <c r="AR571" i="115"/>
  <c r="AR572" i="115"/>
  <c r="AR573" i="115"/>
  <c r="AR574" i="115"/>
  <c r="AR575" i="115"/>
  <c r="AR576" i="115"/>
  <c r="AR577" i="115"/>
  <c r="AR578" i="115"/>
  <c r="AR579" i="115"/>
  <c r="AR580" i="115"/>
  <c r="AR581" i="115"/>
  <c r="AR582" i="115"/>
  <c r="AR583" i="115"/>
  <c r="AR584" i="115"/>
  <c r="AR585" i="115"/>
  <c r="AR586" i="115"/>
  <c r="AR587" i="115"/>
  <c r="AR588" i="115"/>
  <c r="AR589" i="115"/>
  <c r="AR590" i="115"/>
  <c r="AR591" i="115"/>
  <c r="AR592" i="115"/>
  <c r="AR593" i="115"/>
  <c r="AR594" i="115"/>
  <c r="AR595" i="115"/>
  <c r="AR596" i="115"/>
  <c r="AR597" i="115"/>
  <c r="AR598" i="115"/>
  <c r="AR599" i="115"/>
  <c r="AR600" i="115"/>
  <c r="AR601" i="115"/>
  <c r="AR602" i="115"/>
  <c r="AR603" i="115"/>
  <c r="AR604" i="115"/>
  <c r="AR605" i="115"/>
  <c r="AR606" i="115"/>
  <c r="AR607" i="115"/>
  <c r="AR608" i="115"/>
  <c r="AR609" i="115"/>
  <c r="AR610" i="115"/>
  <c r="AR611" i="115"/>
  <c r="AR612" i="115"/>
  <c r="AR613" i="115"/>
  <c r="AR614" i="115"/>
  <c r="AR615" i="115"/>
  <c r="AR616" i="115"/>
  <c r="AR617" i="115"/>
  <c r="AR618" i="115"/>
  <c r="AR619" i="115"/>
  <c r="AR620" i="115"/>
  <c r="AR621" i="115"/>
  <c r="AR622" i="115"/>
  <c r="AR623" i="115"/>
  <c r="AR624" i="115"/>
  <c r="AR625" i="115"/>
  <c r="AR626" i="115"/>
  <c r="AR627" i="115"/>
  <c r="AR628" i="115"/>
  <c r="AR629" i="115"/>
  <c r="AR630" i="115"/>
  <c r="AR631" i="115"/>
  <c r="AR632" i="115"/>
  <c r="AR633" i="115"/>
  <c r="AR634" i="115"/>
  <c r="AR635" i="115"/>
  <c r="AR636" i="115"/>
  <c r="AR637" i="115"/>
  <c r="AR638" i="115"/>
  <c r="AR639" i="115"/>
  <c r="AR640" i="115"/>
  <c r="AR641" i="115"/>
  <c r="AR642" i="115"/>
  <c r="AR643" i="115"/>
  <c r="AR644" i="115"/>
  <c r="AR645" i="115"/>
  <c r="AR646" i="115"/>
  <c r="AR647" i="115"/>
  <c r="AR648" i="115"/>
  <c r="AR649" i="115"/>
  <c r="AR650" i="115"/>
  <c r="AR651" i="115"/>
  <c r="AR652" i="115"/>
  <c r="AR653" i="115"/>
  <c r="AR654" i="115"/>
  <c r="AR655" i="115"/>
  <c r="AR656" i="115"/>
  <c r="AR657" i="115"/>
  <c r="AR658" i="115"/>
  <c r="AR659" i="115"/>
  <c r="AR660" i="115"/>
  <c r="AR661" i="115"/>
  <c r="AR662" i="115"/>
  <c r="AR663" i="115"/>
  <c r="AR664" i="115"/>
  <c r="AR665" i="115"/>
  <c r="AR666" i="115"/>
  <c r="AR667" i="115"/>
  <c r="AR668" i="115"/>
  <c r="AR669" i="115"/>
  <c r="AR670" i="115"/>
  <c r="AR671" i="115"/>
  <c r="AR672" i="115"/>
  <c r="AR673" i="115"/>
  <c r="AR674" i="115"/>
  <c r="AR675" i="115"/>
  <c r="AR676" i="115"/>
  <c r="AR677" i="115"/>
  <c r="AR678" i="115"/>
  <c r="AR679" i="115"/>
  <c r="AR680" i="115"/>
  <c r="AR681" i="115"/>
  <c r="AR682" i="115"/>
  <c r="AR683" i="115"/>
  <c r="AR684" i="115"/>
  <c r="AR685" i="115"/>
  <c r="AR686" i="115"/>
  <c r="AR687" i="115"/>
  <c r="AR688" i="115"/>
  <c r="AR689" i="115"/>
  <c r="AR690" i="115"/>
  <c r="AR691" i="115"/>
  <c r="AR692" i="115"/>
  <c r="AR693" i="115"/>
  <c r="AR694" i="115"/>
  <c r="AR695" i="115"/>
  <c r="AR696" i="115"/>
  <c r="AR697" i="115"/>
  <c r="AR698" i="115"/>
  <c r="AR699" i="115"/>
  <c r="AR700" i="115"/>
  <c r="AR701" i="115"/>
  <c r="AR702" i="115"/>
  <c r="AR703" i="115"/>
  <c r="AR704" i="115"/>
  <c r="AR705" i="115"/>
  <c r="AR706" i="115"/>
  <c r="AR707" i="115"/>
  <c r="AR708" i="115"/>
  <c r="AR709" i="115"/>
  <c r="AR710" i="115"/>
  <c r="AR711" i="115"/>
  <c r="AR712" i="115"/>
  <c r="AR713" i="115"/>
  <c r="AR714" i="115"/>
  <c r="AR715" i="115"/>
  <c r="AR716" i="115"/>
  <c r="AR717" i="115"/>
  <c r="AR718" i="115"/>
  <c r="AR719" i="115"/>
  <c r="AR720" i="115"/>
  <c r="AR721" i="115"/>
  <c r="AR722" i="115"/>
  <c r="AR723" i="115"/>
  <c r="AR724" i="115"/>
  <c r="AR725" i="115"/>
  <c r="AR726" i="115"/>
  <c r="AR727" i="115"/>
  <c r="AR728" i="115"/>
  <c r="AR729" i="115"/>
  <c r="AR730" i="115"/>
  <c r="AR731" i="115"/>
  <c r="AR732" i="115"/>
  <c r="AR733" i="115"/>
  <c r="AR734" i="115"/>
  <c r="AR735" i="115"/>
  <c r="AR736" i="115"/>
  <c r="AR737" i="115"/>
  <c r="AR738" i="115"/>
  <c r="AR739" i="115"/>
  <c r="AR740" i="115"/>
  <c r="AR741" i="115"/>
  <c r="AR742" i="115"/>
  <c r="AR743" i="115"/>
  <c r="AR744" i="115"/>
  <c r="AR745" i="115"/>
  <c r="AR746" i="115"/>
  <c r="AR747" i="115"/>
  <c r="AR748" i="115"/>
  <c r="AR749" i="115"/>
  <c r="AR750" i="115"/>
  <c r="AR751" i="115"/>
  <c r="AR752" i="115"/>
  <c r="AR753" i="115"/>
  <c r="AR754" i="115"/>
  <c r="AR755" i="115"/>
  <c r="AR756" i="115"/>
  <c r="AR757" i="115"/>
  <c r="AR758" i="115"/>
  <c r="AR759" i="115"/>
  <c r="AR760" i="115"/>
  <c r="AR761" i="115"/>
  <c r="AR762" i="115"/>
  <c r="AR763" i="115"/>
  <c r="AR764" i="115"/>
  <c r="AR765" i="115"/>
  <c r="AR766" i="115"/>
  <c r="AR767" i="115"/>
  <c r="AR768" i="115"/>
  <c r="AR769" i="115"/>
  <c r="AR770" i="115"/>
  <c r="AR771" i="115"/>
  <c r="AR772" i="115"/>
  <c r="AR773" i="115"/>
  <c r="AR774" i="115"/>
  <c r="AR775" i="115"/>
  <c r="AR776" i="115"/>
  <c r="AR777" i="115"/>
  <c r="AR778" i="115"/>
  <c r="AR779" i="115"/>
  <c r="AR780" i="115"/>
  <c r="AR781" i="115"/>
  <c r="AR782" i="115"/>
  <c r="AR783" i="115"/>
  <c r="AR784" i="115"/>
  <c r="AR785" i="115"/>
  <c r="AR786" i="115"/>
  <c r="AR787" i="115"/>
  <c r="AR788" i="115"/>
  <c r="AR789" i="115"/>
  <c r="AR790" i="115"/>
  <c r="AR791" i="115"/>
  <c r="AR792" i="115"/>
  <c r="AR793" i="115"/>
  <c r="AR794" i="115"/>
  <c r="AR795" i="115"/>
  <c r="AR796" i="115"/>
  <c r="AR797" i="115"/>
  <c r="AR798" i="115"/>
  <c r="AR799" i="115"/>
  <c r="AR800" i="115"/>
  <c r="AR801" i="115"/>
  <c r="AR802" i="115"/>
  <c r="AR803" i="115"/>
  <c r="AR804" i="115"/>
  <c r="AR805" i="115"/>
  <c r="AR806" i="115"/>
  <c r="AR807" i="115"/>
  <c r="AR808" i="115"/>
  <c r="AR809" i="115"/>
  <c r="AR810" i="115"/>
  <c r="AR811" i="115"/>
  <c r="AR812" i="115"/>
  <c r="AR813" i="115"/>
  <c r="AR814" i="115"/>
  <c r="AR815" i="115"/>
  <c r="AR816" i="115"/>
  <c r="AR817" i="115"/>
  <c r="AR818" i="115"/>
  <c r="AR819" i="115"/>
  <c r="AR820" i="115"/>
  <c r="AR821" i="115"/>
  <c r="AR822" i="115"/>
  <c r="AR823" i="115"/>
  <c r="AR824" i="115"/>
  <c r="AR825" i="115"/>
  <c r="AR826" i="115"/>
  <c r="AR827" i="115"/>
  <c r="AR828" i="115"/>
  <c r="AR829" i="115"/>
  <c r="AR830" i="115"/>
  <c r="AR831" i="115"/>
  <c r="AR832" i="115"/>
  <c r="AR833" i="115"/>
  <c r="AR834" i="115"/>
  <c r="AR835" i="115"/>
  <c r="AR836" i="115"/>
  <c r="AR837" i="115"/>
  <c r="AR838" i="115"/>
  <c r="AR839" i="115"/>
  <c r="AR840" i="115"/>
  <c r="AR841" i="115"/>
  <c r="AR842" i="115"/>
  <c r="AR843" i="115"/>
  <c r="AR844" i="115"/>
  <c r="AR845" i="115"/>
  <c r="AR846" i="115"/>
  <c r="AR847" i="115"/>
  <c r="AR848" i="115"/>
  <c r="AR849" i="115"/>
  <c r="AR850" i="115"/>
  <c r="AR851" i="115"/>
  <c r="AR852" i="115"/>
  <c r="AR853" i="115"/>
  <c r="AR854" i="115"/>
  <c r="AR855" i="115"/>
  <c r="AR856" i="115"/>
  <c r="AR857" i="115"/>
  <c r="AR858" i="115"/>
  <c r="AR859" i="115"/>
  <c r="AR860" i="115"/>
  <c r="AR861" i="115"/>
  <c r="AR862" i="115"/>
  <c r="AR863" i="115"/>
  <c r="AR864" i="115"/>
  <c r="AR865" i="115"/>
  <c r="AR866" i="115"/>
  <c r="AR867" i="115"/>
  <c r="AR868" i="115"/>
  <c r="AR869" i="115"/>
  <c r="AR870" i="115"/>
  <c r="AR871" i="115"/>
  <c r="AR872" i="115"/>
  <c r="AR873" i="115"/>
  <c r="AR874" i="115"/>
  <c r="AR875" i="115"/>
  <c r="AR876" i="115"/>
  <c r="AR877" i="115"/>
  <c r="AR878" i="115"/>
  <c r="AR879" i="115"/>
  <c r="AR880" i="115"/>
  <c r="AR881" i="115"/>
  <c r="AR882" i="115"/>
  <c r="AR883" i="115"/>
  <c r="AR884" i="115"/>
  <c r="AR885" i="115"/>
  <c r="AR886" i="115"/>
  <c r="AR887" i="115"/>
  <c r="AR888" i="115"/>
  <c r="AR889" i="115"/>
  <c r="AR890" i="115"/>
  <c r="AR891" i="115"/>
  <c r="AR892" i="115"/>
  <c r="AR893" i="115"/>
  <c r="AR894" i="115"/>
  <c r="AR895" i="115"/>
  <c r="AR896" i="115"/>
  <c r="AR897" i="115"/>
  <c r="AR898" i="115"/>
  <c r="AR899" i="115"/>
  <c r="AR900" i="115"/>
  <c r="AR901" i="115"/>
  <c r="AR902" i="115"/>
  <c r="AR903" i="115"/>
  <c r="AR904" i="115"/>
  <c r="AR905" i="115"/>
  <c r="AR906" i="115"/>
  <c r="AR907" i="115"/>
  <c r="AR908" i="115"/>
  <c r="AR909" i="115"/>
  <c r="AR910" i="115"/>
  <c r="AR911" i="115"/>
  <c r="AR912" i="115"/>
  <c r="AR913" i="115"/>
  <c r="AR914" i="115"/>
  <c r="AR915" i="115"/>
  <c r="AR916" i="115"/>
  <c r="AR917" i="115"/>
  <c r="AR918" i="115"/>
  <c r="AR919" i="115"/>
  <c r="AR920" i="115"/>
  <c r="AR921" i="115"/>
  <c r="AR922" i="115"/>
  <c r="AR923" i="115"/>
  <c r="AR924" i="115"/>
  <c r="AR925" i="115"/>
  <c r="AR926" i="115"/>
  <c r="AR927" i="115"/>
  <c r="AR928" i="115"/>
  <c r="AR929" i="115"/>
  <c r="AR930" i="115"/>
  <c r="AR931" i="115"/>
  <c r="AR932" i="115"/>
  <c r="AR933" i="115"/>
  <c r="AR934" i="115"/>
  <c r="AR935" i="115"/>
  <c r="AR936" i="115"/>
  <c r="AR937" i="115"/>
  <c r="AR938" i="115"/>
  <c r="AR939" i="115"/>
  <c r="AR940" i="115"/>
  <c r="AR941" i="115"/>
  <c r="AR942" i="115"/>
  <c r="AR943" i="115"/>
  <c r="AR944" i="115"/>
  <c r="AR945" i="115"/>
  <c r="AR946" i="115"/>
  <c r="AR947" i="115"/>
  <c r="AR948" i="115"/>
  <c r="AR949" i="115"/>
  <c r="AR950" i="115"/>
  <c r="AR951" i="115"/>
  <c r="AR952" i="115"/>
  <c r="AR953" i="115"/>
  <c r="AR954" i="115"/>
  <c r="AR955" i="115"/>
  <c r="AR956" i="115"/>
  <c r="AR957" i="115"/>
  <c r="AR958" i="115"/>
  <c r="AR959" i="115"/>
  <c r="AR960" i="115"/>
  <c r="AR961" i="115"/>
  <c r="AR962" i="115"/>
  <c r="AR963" i="115"/>
  <c r="AR964" i="115"/>
  <c r="AR965" i="115"/>
  <c r="AR966" i="115"/>
  <c r="AR967" i="115"/>
  <c r="AR968" i="115"/>
  <c r="AR969" i="115"/>
  <c r="AR970" i="115"/>
  <c r="AR971" i="115"/>
  <c r="AR972" i="115"/>
  <c r="AR973" i="115"/>
  <c r="AR974" i="115"/>
  <c r="AR975" i="115"/>
  <c r="AR976" i="115"/>
  <c r="AR977" i="115"/>
  <c r="AR978" i="115"/>
  <c r="AR979" i="115"/>
  <c r="AR980" i="115"/>
  <c r="AR981" i="115"/>
  <c r="AR982" i="115"/>
  <c r="AR983" i="115"/>
  <c r="AR984" i="115"/>
  <c r="AR985" i="115"/>
  <c r="AR986" i="115"/>
  <c r="AR987" i="115"/>
  <c r="AR988" i="115"/>
  <c r="AR989" i="115"/>
  <c r="AR990" i="115"/>
  <c r="AR991" i="115"/>
  <c r="AR992" i="115"/>
  <c r="AR993" i="115"/>
  <c r="AR994" i="115"/>
  <c r="AR995" i="115"/>
  <c r="AR996" i="115"/>
  <c r="AR997" i="115"/>
  <c r="AR998" i="115"/>
  <c r="AR999" i="115"/>
  <c r="AR1000" i="115"/>
  <c r="AR1001" i="115"/>
  <c r="AR1002" i="115"/>
  <c r="AR1003" i="115"/>
  <c r="AR1004" i="115"/>
  <c r="AR1005" i="115"/>
  <c r="AR3" i="115"/>
  <c r="Q5" i="102"/>
  <c r="R5" i="102"/>
  <c r="AO39" i="115" l="1"/>
  <c r="AO17" i="115"/>
  <c r="AO29" i="115"/>
  <c r="AO30" i="115"/>
  <c r="AO14" i="115"/>
  <c r="AO27" i="115"/>
  <c r="AO24" i="115"/>
  <c r="AO37" i="115"/>
  <c r="AO35" i="115"/>
  <c r="AO34" i="115"/>
  <c r="AO21" i="115"/>
  <c r="AO33" i="115"/>
  <c r="AO31" i="115"/>
  <c r="AO13" i="115"/>
  <c r="AO36" i="115"/>
  <c r="AO3" i="115"/>
  <c r="AO43" i="115"/>
  <c r="Q6" i="102"/>
  <c r="R6" i="102"/>
  <c r="Q7" i="102"/>
  <c r="R7" i="102"/>
  <c r="Q8" i="102"/>
  <c r="R8" i="102"/>
  <c r="Q9" i="102"/>
  <c r="R9" i="102"/>
  <c r="Q10" i="102"/>
  <c r="R10" i="102"/>
  <c r="Q11" i="102"/>
  <c r="R11" i="102"/>
  <c r="Q12" i="102"/>
  <c r="R12" i="102"/>
  <c r="Q13" i="102"/>
  <c r="R13" i="102"/>
  <c r="Q14" i="102"/>
  <c r="R14" i="102"/>
  <c r="Q15" i="102"/>
  <c r="R15" i="102"/>
  <c r="Q16" i="102"/>
  <c r="R16" i="102"/>
  <c r="Q17" i="102"/>
  <c r="R17" i="102"/>
  <c r="Q18" i="102"/>
  <c r="R18" i="102"/>
  <c r="Q19" i="102"/>
  <c r="R19" i="102"/>
  <c r="Q20" i="102"/>
  <c r="R20" i="102"/>
  <c r="Q21" i="102"/>
  <c r="R21" i="102"/>
  <c r="Q22" i="102"/>
  <c r="R22" i="102"/>
  <c r="Q23" i="102"/>
  <c r="R23" i="102"/>
  <c r="Q24" i="102"/>
  <c r="R24" i="102"/>
  <c r="Q25" i="102"/>
  <c r="R25" i="102"/>
  <c r="Q26" i="102"/>
  <c r="R26" i="102"/>
  <c r="Q27" i="102"/>
  <c r="R27" i="102"/>
  <c r="Q28" i="102"/>
  <c r="R28" i="102"/>
  <c r="Q29" i="102"/>
  <c r="R29" i="102"/>
  <c r="Q30" i="102"/>
  <c r="R30" i="102"/>
  <c r="Q31" i="102"/>
  <c r="R31" i="102"/>
  <c r="Q32" i="102"/>
  <c r="R32" i="102"/>
  <c r="Q33" i="102"/>
  <c r="R33" i="102"/>
  <c r="Q34" i="102"/>
  <c r="R34" i="102"/>
  <c r="Q35" i="102"/>
  <c r="R35" i="102"/>
  <c r="Q36" i="102"/>
  <c r="R36" i="102"/>
  <c r="Q37" i="102"/>
  <c r="R37" i="102"/>
  <c r="Q38" i="102"/>
  <c r="R38" i="102"/>
  <c r="Q39" i="102"/>
  <c r="R39" i="102"/>
  <c r="Q40" i="102"/>
  <c r="R40" i="102"/>
  <c r="Q41" i="102"/>
  <c r="R41" i="102"/>
  <c r="Q42" i="102"/>
  <c r="R42" i="102"/>
  <c r="Q43" i="102"/>
  <c r="R43" i="102"/>
  <c r="Q44" i="102"/>
  <c r="R44" i="102"/>
  <c r="Q45" i="102"/>
  <c r="R45" i="102"/>
  <c r="Q46" i="102"/>
  <c r="R46" i="102"/>
  <c r="Q47" i="102"/>
  <c r="R47" i="102"/>
  <c r="Q48" i="102"/>
  <c r="R48" i="102"/>
  <c r="Q49" i="102"/>
  <c r="R49" i="102"/>
  <c r="Q50" i="102"/>
  <c r="R50" i="102"/>
  <c r="Q51" i="102"/>
  <c r="R51" i="102"/>
  <c r="Q52" i="102"/>
  <c r="R52" i="102"/>
  <c r="Q53" i="102"/>
  <c r="R53" i="102"/>
  <c r="Q54" i="102"/>
  <c r="R54" i="102"/>
  <c r="Q55" i="102"/>
  <c r="R55" i="102"/>
  <c r="Q56" i="102"/>
  <c r="R56" i="102"/>
  <c r="Q57" i="102"/>
  <c r="R57" i="102"/>
  <c r="Q58" i="102"/>
  <c r="R58" i="102"/>
  <c r="Q59" i="102"/>
  <c r="R59" i="102"/>
  <c r="Q60" i="102"/>
  <c r="R60" i="102"/>
  <c r="Q61" i="102"/>
  <c r="R61" i="102"/>
  <c r="Q62" i="102"/>
  <c r="R62" i="102"/>
  <c r="Q63" i="102"/>
  <c r="R63" i="102"/>
  <c r="Q64" i="102"/>
  <c r="R64" i="102"/>
  <c r="Q65" i="102"/>
  <c r="R65" i="102"/>
  <c r="Q66" i="102"/>
  <c r="R66" i="102"/>
  <c r="AQ3" i="115" l="1"/>
  <c r="AQ4" i="115"/>
  <c r="AQ5" i="115"/>
  <c r="AQ6" i="115"/>
  <c r="AQ7" i="115"/>
  <c r="AQ8" i="115"/>
  <c r="AQ9" i="115"/>
  <c r="AQ10" i="115"/>
  <c r="AQ11" i="115"/>
  <c r="AQ12" i="115"/>
  <c r="AQ13" i="115"/>
  <c r="AQ14" i="115"/>
  <c r="AQ15" i="115"/>
  <c r="AQ16" i="115"/>
  <c r="AQ17" i="115"/>
  <c r="AQ18" i="115"/>
  <c r="AQ19" i="115"/>
  <c r="AQ20" i="115"/>
  <c r="AQ21" i="115"/>
  <c r="AQ22" i="115"/>
  <c r="AQ23" i="115"/>
  <c r="AQ24" i="115"/>
  <c r="AQ25" i="115"/>
  <c r="AQ26" i="115"/>
  <c r="AQ27" i="115"/>
  <c r="AQ28" i="115"/>
  <c r="AQ29" i="115"/>
  <c r="AQ30" i="115"/>
  <c r="AQ31" i="115"/>
  <c r="AQ32" i="115"/>
  <c r="AQ33" i="115"/>
  <c r="AQ34" i="115"/>
  <c r="AQ35" i="115"/>
  <c r="AQ36" i="115"/>
  <c r="AQ37" i="115"/>
  <c r="AQ38" i="115"/>
  <c r="AQ39" i="115"/>
  <c r="AQ40" i="115"/>
  <c r="AQ41" i="115"/>
  <c r="AQ42" i="115"/>
  <c r="AQ43" i="115"/>
  <c r="AQ44" i="115"/>
  <c r="AQ45" i="115"/>
  <c r="AQ46" i="115"/>
  <c r="AQ47" i="115"/>
  <c r="AQ48" i="115"/>
  <c r="AQ49" i="115"/>
  <c r="AQ50" i="115"/>
  <c r="AQ51" i="115"/>
  <c r="AQ52" i="115"/>
  <c r="AQ53" i="115"/>
  <c r="AQ54" i="115"/>
  <c r="AQ55" i="115"/>
  <c r="AQ56" i="115"/>
  <c r="AQ57" i="115"/>
  <c r="AQ58" i="115"/>
  <c r="AQ59" i="115"/>
  <c r="AQ60" i="115"/>
  <c r="AQ61" i="115"/>
  <c r="AQ62" i="115"/>
  <c r="AQ63" i="115"/>
  <c r="AQ64" i="115"/>
  <c r="AQ65" i="115"/>
  <c r="AQ66" i="115"/>
  <c r="AQ67" i="115"/>
  <c r="AQ68" i="115"/>
  <c r="AQ69" i="115"/>
  <c r="AQ70" i="115"/>
  <c r="AQ71" i="115"/>
  <c r="AQ72" i="115"/>
  <c r="AQ73" i="115"/>
  <c r="AQ74" i="115"/>
  <c r="AQ75" i="115"/>
  <c r="AQ76" i="115"/>
  <c r="AQ77" i="115"/>
  <c r="AQ78" i="115"/>
  <c r="AQ79" i="115"/>
  <c r="AQ80" i="115"/>
  <c r="AQ81" i="115"/>
  <c r="AQ82" i="115"/>
  <c r="AQ83" i="115"/>
  <c r="AQ84" i="115"/>
  <c r="AQ85" i="115"/>
  <c r="AQ86" i="115"/>
  <c r="AQ87" i="115"/>
  <c r="AQ88" i="115"/>
  <c r="AQ89" i="115"/>
  <c r="AQ90" i="115"/>
  <c r="AQ91" i="115"/>
  <c r="AQ92" i="115"/>
  <c r="AQ93" i="115"/>
  <c r="AQ94" i="115"/>
  <c r="AQ95" i="115"/>
  <c r="AQ96" i="115"/>
  <c r="AQ97" i="115"/>
  <c r="AQ98" i="115"/>
  <c r="AQ99" i="115"/>
  <c r="AQ100" i="115"/>
  <c r="AQ101" i="115"/>
  <c r="AQ102" i="115"/>
  <c r="AQ103" i="115"/>
  <c r="AQ104" i="115"/>
  <c r="AQ105" i="115"/>
  <c r="AQ106" i="115"/>
  <c r="AQ107" i="115"/>
  <c r="AQ108" i="115"/>
  <c r="AQ109" i="115"/>
  <c r="AQ110" i="115"/>
  <c r="AQ111" i="115"/>
  <c r="AQ112" i="115"/>
  <c r="AQ113" i="115"/>
  <c r="AQ114" i="115"/>
  <c r="AQ115" i="115"/>
  <c r="AQ116" i="115"/>
  <c r="AQ117" i="115"/>
  <c r="AQ118" i="115"/>
  <c r="AQ119" i="115"/>
  <c r="AQ120" i="115"/>
  <c r="AQ121" i="115"/>
  <c r="AQ122" i="115"/>
  <c r="AQ123" i="115"/>
  <c r="AQ124" i="115"/>
  <c r="AQ125" i="115"/>
  <c r="AQ126" i="115"/>
  <c r="AQ127" i="115"/>
  <c r="AQ128" i="115"/>
  <c r="AQ129" i="115"/>
  <c r="AQ130" i="115"/>
  <c r="AQ131" i="115"/>
  <c r="AQ132" i="115"/>
  <c r="AQ133" i="115"/>
  <c r="AQ134" i="115"/>
  <c r="AQ135" i="115"/>
  <c r="AQ136" i="115"/>
  <c r="AQ137" i="115"/>
  <c r="AQ138" i="115"/>
  <c r="AQ139" i="115"/>
  <c r="AQ140" i="115"/>
  <c r="AQ141" i="115"/>
  <c r="AQ142" i="115"/>
  <c r="AQ143" i="115"/>
  <c r="AQ144" i="115"/>
  <c r="AQ145" i="115"/>
  <c r="AQ146" i="115"/>
  <c r="AQ147" i="115"/>
  <c r="AQ148" i="115"/>
  <c r="AQ149" i="115"/>
  <c r="AQ150" i="115"/>
  <c r="AQ151" i="115"/>
  <c r="AQ152" i="115"/>
  <c r="AQ153" i="115"/>
  <c r="AQ154" i="115"/>
  <c r="AQ155" i="115"/>
  <c r="AQ156" i="115"/>
  <c r="AQ157" i="115"/>
  <c r="AQ158" i="115"/>
  <c r="AQ159" i="115"/>
  <c r="AQ160" i="115"/>
  <c r="AQ161" i="115"/>
  <c r="AQ162" i="115"/>
  <c r="AQ163" i="115"/>
  <c r="AQ164" i="115"/>
  <c r="AQ165" i="115"/>
  <c r="AQ166" i="115"/>
  <c r="AQ167" i="115"/>
  <c r="AQ168" i="115"/>
  <c r="AQ169" i="115"/>
  <c r="AQ170" i="115"/>
  <c r="AQ171" i="115"/>
  <c r="AQ172" i="115"/>
  <c r="AQ173" i="115"/>
  <c r="AQ174" i="115"/>
  <c r="AQ175" i="115"/>
  <c r="AQ176" i="115"/>
  <c r="AQ177" i="115"/>
  <c r="AQ178" i="115"/>
  <c r="AQ179" i="115"/>
  <c r="AQ180" i="115"/>
  <c r="AQ181" i="115"/>
  <c r="AQ182" i="115"/>
  <c r="AQ183" i="115"/>
  <c r="AQ184" i="115"/>
  <c r="AQ185" i="115"/>
  <c r="AQ186" i="115"/>
  <c r="AQ187" i="115"/>
  <c r="AQ188" i="115"/>
  <c r="AQ189" i="115"/>
  <c r="AQ190" i="115"/>
  <c r="AQ191" i="115"/>
  <c r="AQ192" i="115"/>
  <c r="AQ193" i="115"/>
  <c r="AQ194" i="115"/>
  <c r="AQ195" i="115"/>
  <c r="AQ196" i="115"/>
  <c r="AQ197" i="115"/>
  <c r="AQ198" i="115"/>
  <c r="AQ199" i="115"/>
  <c r="AQ200" i="115"/>
  <c r="AQ201" i="115"/>
  <c r="AQ202" i="115"/>
  <c r="AQ203" i="115"/>
  <c r="AQ204" i="115"/>
  <c r="AQ205" i="115"/>
  <c r="AQ206" i="115"/>
  <c r="AQ207" i="115"/>
  <c r="AQ208" i="115"/>
  <c r="AQ209" i="115"/>
  <c r="AQ210" i="115"/>
  <c r="AQ211" i="115"/>
  <c r="AQ212" i="115"/>
  <c r="AQ213" i="115"/>
  <c r="AQ214" i="115"/>
  <c r="AQ215" i="115"/>
  <c r="AQ216" i="115"/>
  <c r="AQ217" i="115"/>
  <c r="AQ218" i="115"/>
  <c r="AQ219" i="115"/>
  <c r="AQ220" i="115"/>
  <c r="AQ221" i="115"/>
  <c r="AQ222" i="115"/>
  <c r="AQ223" i="115"/>
  <c r="AQ224" i="115"/>
  <c r="AQ225" i="115"/>
  <c r="AQ226" i="115"/>
  <c r="AQ227" i="115"/>
  <c r="AQ228" i="115"/>
  <c r="AQ229" i="115"/>
  <c r="AQ230" i="115"/>
  <c r="AQ231" i="115"/>
  <c r="AQ232" i="115"/>
  <c r="AQ233" i="115"/>
  <c r="AQ234" i="115"/>
  <c r="AQ235" i="115"/>
  <c r="AQ236" i="115"/>
  <c r="AQ237" i="115"/>
  <c r="AQ238" i="115"/>
  <c r="AQ239" i="115"/>
  <c r="AQ240" i="115"/>
  <c r="AQ241" i="115"/>
  <c r="AQ242" i="115"/>
  <c r="AQ243" i="115"/>
  <c r="AQ244" i="115"/>
  <c r="AQ245" i="115"/>
  <c r="AQ246" i="115"/>
  <c r="AQ247" i="115"/>
  <c r="AQ248" i="115"/>
  <c r="AQ249" i="115"/>
  <c r="AQ250" i="115"/>
  <c r="AQ251" i="115"/>
  <c r="AQ252" i="115"/>
  <c r="AQ253" i="115"/>
  <c r="AQ254" i="115"/>
  <c r="AQ255" i="115"/>
  <c r="AQ256" i="115"/>
  <c r="AQ257" i="115"/>
  <c r="AQ258" i="115"/>
  <c r="AQ259" i="115"/>
  <c r="AQ260" i="115"/>
  <c r="AQ261" i="115"/>
  <c r="AQ262" i="115"/>
  <c r="AQ263" i="115"/>
  <c r="AQ264" i="115"/>
  <c r="AQ265" i="115"/>
  <c r="AQ266" i="115"/>
  <c r="AQ267" i="115"/>
  <c r="AQ268" i="115"/>
  <c r="AQ269" i="115"/>
  <c r="AQ270" i="115"/>
  <c r="AQ271" i="115"/>
  <c r="AQ272" i="115"/>
  <c r="AQ273" i="115"/>
  <c r="AQ274" i="115"/>
  <c r="AQ275" i="115"/>
  <c r="AQ276" i="115"/>
  <c r="AQ277" i="115"/>
  <c r="AQ278" i="115"/>
  <c r="AQ279" i="115"/>
  <c r="AQ280" i="115"/>
  <c r="AQ281" i="115"/>
  <c r="AQ282" i="115"/>
  <c r="AQ283" i="115"/>
  <c r="AQ284" i="115"/>
  <c r="AQ285" i="115"/>
  <c r="AQ286" i="115"/>
  <c r="AQ287" i="115"/>
  <c r="AQ288" i="115"/>
  <c r="AQ289" i="115"/>
  <c r="AQ290" i="115"/>
  <c r="AQ291" i="115"/>
  <c r="AQ292" i="115"/>
  <c r="AQ293" i="115"/>
  <c r="AQ294" i="115"/>
  <c r="AQ295" i="115"/>
  <c r="AQ296" i="115"/>
  <c r="AQ297" i="115"/>
  <c r="AQ298" i="115"/>
  <c r="AQ299" i="115"/>
  <c r="AQ300" i="115"/>
  <c r="AQ301" i="115"/>
  <c r="AQ302" i="115"/>
  <c r="AQ303" i="115"/>
  <c r="AQ304" i="115"/>
  <c r="AQ305" i="115"/>
  <c r="AQ306" i="115"/>
  <c r="AQ307" i="115"/>
  <c r="AQ308" i="115"/>
  <c r="AQ309" i="115"/>
  <c r="AQ310" i="115"/>
  <c r="AQ311" i="115"/>
  <c r="AQ312" i="115"/>
  <c r="AQ313" i="115"/>
  <c r="AQ314" i="115"/>
  <c r="AQ315" i="115"/>
  <c r="AQ316" i="115"/>
  <c r="AQ317" i="115"/>
  <c r="AQ318" i="115"/>
  <c r="AQ319" i="115"/>
  <c r="AQ320" i="115"/>
  <c r="AQ321" i="115"/>
  <c r="AQ322" i="115"/>
  <c r="AQ323" i="115"/>
  <c r="AQ324" i="115"/>
  <c r="AQ325" i="115"/>
  <c r="AQ326" i="115"/>
  <c r="AQ327" i="115"/>
  <c r="AQ328" i="115"/>
  <c r="AQ329" i="115"/>
  <c r="AQ330" i="115"/>
  <c r="AQ331" i="115"/>
  <c r="AQ332" i="115"/>
  <c r="AQ333" i="115"/>
  <c r="AQ334" i="115"/>
  <c r="AQ335" i="115"/>
  <c r="AQ336" i="115"/>
  <c r="AQ337" i="115"/>
  <c r="AQ338" i="115"/>
  <c r="AQ339" i="115"/>
  <c r="AQ340" i="115"/>
  <c r="AQ341" i="115"/>
  <c r="AQ342" i="115"/>
  <c r="AQ343" i="115"/>
  <c r="AQ344" i="115"/>
  <c r="AQ345" i="115"/>
  <c r="AQ346" i="115"/>
  <c r="AQ347" i="115"/>
  <c r="AQ348" i="115"/>
  <c r="AQ349" i="115"/>
  <c r="AQ350" i="115"/>
  <c r="AQ351" i="115"/>
  <c r="AQ352" i="115"/>
  <c r="AQ353" i="115"/>
  <c r="AQ354" i="115"/>
  <c r="AQ355" i="115"/>
  <c r="AQ356" i="115"/>
  <c r="AQ357" i="115"/>
  <c r="AQ358" i="115"/>
  <c r="AQ359" i="115"/>
  <c r="AQ360" i="115"/>
  <c r="AQ361" i="115"/>
  <c r="AQ362" i="115"/>
  <c r="AQ363" i="115"/>
  <c r="AQ364" i="115"/>
  <c r="AQ365" i="115"/>
  <c r="AQ366" i="115"/>
  <c r="AQ367" i="115"/>
  <c r="AQ368" i="115"/>
  <c r="AQ369" i="115"/>
  <c r="AQ370" i="115"/>
  <c r="AQ371" i="115"/>
  <c r="AQ372" i="115"/>
  <c r="AQ373" i="115"/>
  <c r="AQ374" i="115"/>
  <c r="AQ375" i="115"/>
  <c r="AQ376" i="115"/>
  <c r="AQ377" i="115"/>
  <c r="AQ378" i="115"/>
  <c r="AQ379" i="115"/>
  <c r="AQ380" i="115"/>
  <c r="AQ381" i="115"/>
  <c r="AQ382" i="115"/>
  <c r="AQ383" i="115"/>
  <c r="AQ384" i="115"/>
  <c r="AQ385" i="115"/>
  <c r="AQ386" i="115"/>
  <c r="AQ387" i="115"/>
  <c r="AQ388" i="115"/>
  <c r="AQ389" i="115"/>
  <c r="AQ390" i="115"/>
  <c r="AQ391" i="115"/>
  <c r="AQ392" i="115"/>
  <c r="AQ393" i="115"/>
  <c r="AQ394" i="115"/>
  <c r="AQ395" i="115"/>
  <c r="AQ396" i="115"/>
  <c r="AQ397" i="115"/>
  <c r="AQ398" i="115"/>
  <c r="AQ399" i="115"/>
  <c r="AQ400" i="115"/>
  <c r="AQ401" i="115"/>
  <c r="AQ402" i="115"/>
  <c r="AQ403" i="115"/>
  <c r="AQ404" i="115"/>
  <c r="AQ405" i="115"/>
  <c r="AQ406" i="115"/>
  <c r="AQ407" i="115"/>
  <c r="AQ408" i="115"/>
  <c r="AQ409" i="115"/>
  <c r="AQ410" i="115"/>
  <c r="AQ411" i="115"/>
  <c r="AQ412" i="115"/>
  <c r="AQ413" i="115"/>
  <c r="AQ414" i="115"/>
  <c r="AQ415" i="115"/>
  <c r="AQ416" i="115"/>
  <c r="AQ417" i="115"/>
  <c r="AQ418" i="115"/>
  <c r="AQ419" i="115"/>
  <c r="AQ420" i="115"/>
  <c r="AQ421" i="115"/>
  <c r="AQ422" i="115"/>
  <c r="AQ423" i="115"/>
  <c r="AQ424" i="115"/>
  <c r="AQ425" i="115"/>
  <c r="AQ426" i="115"/>
  <c r="AQ427" i="115"/>
  <c r="AQ428" i="115"/>
  <c r="AQ429" i="115"/>
  <c r="AQ430" i="115"/>
  <c r="AQ431" i="115"/>
  <c r="AQ432" i="115"/>
  <c r="AQ433" i="115"/>
  <c r="AQ434" i="115"/>
  <c r="AQ435" i="115"/>
  <c r="AQ436" i="115"/>
  <c r="AQ437" i="115"/>
  <c r="AQ438" i="115"/>
  <c r="AQ439" i="115"/>
  <c r="AQ440" i="115"/>
  <c r="AQ441" i="115"/>
  <c r="AQ442" i="115"/>
  <c r="AQ443" i="115"/>
  <c r="AQ444" i="115"/>
  <c r="AQ445" i="115"/>
  <c r="AQ446" i="115"/>
  <c r="AQ447" i="115"/>
  <c r="AQ448" i="115"/>
  <c r="AQ449" i="115"/>
  <c r="AQ450" i="115"/>
  <c r="AQ451" i="115"/>
  <c r="AQ452" i="115"/>
  <c r="AQ453" i="115"/>
  <c r="AQ454" i="115"/>
  <c r="AQ455" i="115"/>
  <c r="AQ456" i="115"/>
  <c r="AQ457" i="115"/>
  <c r="AQ458" i="115"/>
  <c r="AQ459" i="115"/>
  <c r="AQ460" i="115"/>
  <c r="AQ461" i="115"/>
  <c r="AQ462" i="115"/>
  <c r="AQ463" i="115"/>
  <c r="AQ464" i="115"/>
  <c r="AQ465" i="115"/>
  <c r="AQ466" i="115"/>
  <c r="AQ467" i="115"/>
  <c r="AQ468" i="115"/>
  <c r="AQ469" i="115"/>
  <c r="AQ470" i="115"/>
  <c r="AQ471" i="115"/>
  <c r="AQ472" i="115"/>
  <c r="AQ473" i="115"/>
  <c r="AQ474" i="115"/>
  <c r="AQ475" i="115"/>
  <c r="AQ476" i="115"/>
  <c r="AQ477" i="115"/>
  <c r="AQ478" i="115"/>
  <c r="AQ479" i="115"/>
  <c r="AQ480" i="115"/>
  <c r="AQ481" i="115"/>
  <c r="AQ482" i="115"/>
  <c r="AQ483" i="115"/>
  <c r="AQ484" i="115"/>
  <c r="AQ485" i="115"/>
  <c r="AQ486" i="115"/>
  <c r="AQ487" i="115"/>
  <c r="AQ488" i="115"/>
  <c r="AQ489" i="115"/>
  <c r="AQ490" i="115"/>
  <c r="AQ491" i="115"/>
  <c r="AQ492" i="115"/>
  <c r="AQ493" i="115"/>
  <c r="AQ494" i="115"/>
  <c r="AQ495" i="115"/>
  <c r="AQ496" i="115"/>
  <c r="AQ497" i="115"/>
  <c r="AQ498" i="115"/>
  <c r="AQ499" i="115"/>
  <c r="AQ500" i="115"/>
  <c r="AQ501" i="115"/>
  <c r="AQ502" i="115"/>
  <c r="AQ503" i="115"/>
  <c r="AQ504" i="115"/>
  <c r="AQ505" i="115"/>
  <c r="AQ506" i="115"/>
  <c r="AQ507" i="115"/>
  <c r="AQ508" i="115"/>
  <c r="AQ509" i="115"/>
  <c r="AQ510" i="115"/>
  <c r="AQ511" i="115"/>
  <c r="AQ512" i="115"/>
  <c r="AQ513" i="115"/>
  <c r="AQ514" i="115"/>
  <c r="AQ515" i="115"/>
  <c r="AQ516" i="115"/>
  <c r="AQ517" i="115"/>
  <c r="AQ518" i="115"/>
  <c r="AQ519" i="115"/>
  <c r="AQ520" i="115"/>
  <c r="AQ521" i="115"/>
  <c r="AQ522" i="115"/>
  <c r="AQ523" i="115"/>
  <c r="AQ524" i="115"/>
  <c r="AQ525" i="115"/>
  <c r="AQ526" i="115"/>
  <c r="AQ527" i="115"/>
  <c r="AQ528" i="115"/>
  <c r="AQ529" i="115"/>
  <c r="AQ530" i="115"/>
  <c r="AQ531" i="115"/>
  <c r="AQ532" i="115"/>
  <c r="AQ533" i="115"/>
  <c r="AQ534" i="115"/>
  <c r="AQ535" i="115"/>
  <c r="AQ536" i="115"/>
  <c r="AQ537" i="115"/>
  <c r="AQ538" i="115"/>
  <c r="AQ539" i="115"/>
  <c r="AQ540" i="115"/>
  <c r="AQ541" i="115"/>
  <c r="AQ542" i="115"/>
  <c r="AQ543" i="115"/>
  <c r="AQ544" i="115"/>
  <c r="AQ545" i="115"/>
  <c r="AQ546" i="115"/>
  <c r="AQ547" i="115"/>
  <c r="AQ548" i="115"/>
  <c r="AQ549" i="115"/>
  <c r="AQ550" i="115"/>
  <c r="AQ551" i="115"/>
  <c r="AQ552" i="115"/>
  <c r="AQ553" i="115"/>
  <c r="AQ554" i="115"/>
  <c r="AQ555" i="115"/>
  <c r="AQ556" i="115"/>
  <c r="AQ557" i="115"/>
  <c r="AQ558" i="115"/>
  <c r="AQ559" i="115"/>
  <c r="AQ560" i="115"/>
  <c r="AQ561" i="115"/>
  <c r="AQ562" i="115"/>
  <c r="AQ563" i="115"/>
  <c r="AQ564" i="115"/>
  <c r="AQ565" i="115"/>
  <c r="AQ566" i="115"/>
  <c r="AQ567" i="115"/>
  <c r="AQ568" i="115"/>
  <c r="AQ569" i="115"/>
  <c r="AQ570" i="115"/>
  <c r="AQ571" i="115"/>
  <c r="AQ572" i="115"/>
  <c r="AQ573" i="115"/>
  <c r="AQ574" i="115"/>
  <c r="AQ575" i="115"/>
  <c r="AQ576" i="115"/>
  <c r="AQ577" i="115"/>
  <c r="AQ578" i="115"/>
  <c r="AQ579" i="115"/>
  <c r="AQ580" i="115"/>
  <c r="AQ581" i="115"/>
  <c r="AQ582" i="115"/>
  <c r="AQ583" i="115"/>
  <c r="AQ584" i="115"/>
  <c r="AQ585" i="115"/>
  <c r="AQ586" i="115"/>
  <c r="AQ587" i="115"/>
  <c r="AQ588" i="115"/>
  <c r="AQ589" i="115"/>
  <c r="AQ590" i="115"/>
  <c r="AQ591" i="115"/>
  <c r="AQ592" i="115"/>
  <c r="AQ593" i="115"/>
  <c r="AQ594" i="115"/>
  <c r="AQ595" i="115"/>
  <c r="AQ596" i="115"/>
  <c r="AQ597" i="115"/>
  <c r="AQ598" i="115"/>
  <c r="AQ599" i="115"/>
  <c r="AQ600" i="115"/>
  <c r="AQ601" i="115"/>
  <c r="AQ602" i="115"/>
  <c r="AQ603" i="115"/>
  <c r="AQ604" i="115"/>
  <c r="AQ605" i="115"/>
  <c r="AQ606" i="115"/>
  <c r="AQ607" i="115"/>
  <c r="AQ608" i="115"/>
  <c r="AQ609" i="115"/>
  <c r="AQ610" i="115"/>
  <c r="AQ611" i="115"/>
  <c r="AQ612" i="115"/>
  <c r="AQ613" i="115"/>
  <c r="AQ614" i="115"/>
  <c r="AQ615" i="115"/>
  <c r="AQ616" i="115"/>
  <c r="AQ617" i="115"/>
  <c r="AQ618" i="115"/>
  <c r="AQ619" i="115"/>
  <c r="AQ620" i="115"/>
  <c r="AQ621" i="115"/>
  <c r="AQ622" i="115"/>
  <c r="AQ623" i="115"/>
  <c r="AQ624" i="115"/>
  <c r="AQ625" i="115"/>
  <c r="AQ626" i="115"/>
  <c r="AQ627" i="115"/>
  <c r="AQ628" i="115"/>
  <c r="AQ629" i="115"/>
  <c r="AQ630" i="115"/>
  <c r="AQ631" i="115"/>
  <c r="AQ632" i="115"/>
  <c r="AQ633" i="115"/>
  <c r="AQ634" i="115"/>
  <c r="AQ635" i="115"/>
  <c r="AQ636" i="115"/>
  <c r="AQ637" i="115"/>
  <c r="AQ638" i="115"/>
  <c r="AQ639" i="115"/>
  <c r="AQ640" i="115"/>
  <c r="AQ641" i="115"/>
  <c r="AQ642" i="115"/>
  <c r="AQ643" i="115"/>
  <c r="AQ644" i="115"/>
  <c r="AQ645" i="115"/>
  <c r="AQ646" i="115"/>
  <c r="AQ647" i="115"/>
  <c r="AQ648" i="115"/>
  <c r="AQ649" i="115"/>
  <c r="AQ650" i="115"/>
  <c r="AQ651" i="115"/>
  <c r="AQ652" i="115"/>
  <c r="AQ653" i="115"/>
  <c r="AQ654" i="115"/>
  <c r="AQ655" i="115"/>
  <c r="AQ656" i="115"/>
  <c r="AQ657" i="115"/>
  <c r="AQ658" i="115"/>
  <c r="AQ659" i="115"/>
  <c r="AQ660" i="115"/>
  <c r="AQ661" i="115"/>
  <c r="AQ662" i="115"/>
  <c r="AQ663" i="115"/>
  <c r="AQ664" i="115"/>
  <c r="AQ665" i="115"/>
  <c r="AQ666" i="115"/>
  <c r="AQ667" i="115"/>
  <c r="AQ668" i="115"/>
  <c r="AQ669" i="115"/>
  <c r="AQ670" i="115"/>
  <c r="AQ671" i="115"/>
  <c r="AQ672" i="115"/>
  <c r="AQ673" i="115"/>
  <c r="AQ674" i="115"/>
  <c r="AQ675" i="115"/>
  <c r="AQ676" i="115"/>
  <c r="AQ677" i="115"/>
  <c r="AQ678" i="115"/>
  <c r="AQ679" i="115"/>
  <c r="AQ680" i="115"/>
  <c r="AQ681" i="115"/>
  <c r="AQ682" i="115"/>
  <c r="AQ683" i="115"/>
  <c r="AQ684" i="115"/>
  <c r="AQ685" i="115"/>
  <c r="AQ686" i="115"/>
  <c r="AQ687" i="115"/>
  <c r="AQ688" i="115"/>
  <c r="AQ689" i="115"/>
  <c r="AQ690" i="115"/>
  <c r="AQ691" i="115"/>
  <c r="AQ692" i="115"/>
  <c r="AQ693" i="115"/>
  <c r="AQ694" i="115"/>
  <c r="AQ695" i="115"/>
  <c r="AQ696" i="115"/>
  <c r="AQ697" i="115"/>
  <c r="AQ698" i="115"/>
  <c r="AQ699" i="115"/>
  <c r="AQ700" i="115"/>
  <c r="AQ701" i="115"/>
  <c r="AQ702" i="115"/>
  <c r="AQ703" i="115"/>
  <c r="AQ704" i="115"/>
  <c r="AQ705" i="115"/>
  <c r="AQ706" i="115"/>
  <c r="AQ707" i="115"/>
  <c r="AQ708" i="115"/>
  <c r="AQ709" i="115"/>
  <c r="AQ710" i="115"/>
  <c r="AQ711" i="115"/>
  <c r="AQ712" i="115"/>
  <c r="AQ713" i="115"/>
  <c r="AQ714" i="115"/>
  <c r="AQ715" i="115"/>
  <c r="AQ716" i="115"/>
  <c r="AQ717" i="115"/>
  <c r="AQ718" i="115"/>
  <c r="AQ719" i="115"/>
  <c r="AQ720" i="115"/>
  <c r="AQ721" i="115"/>
  <c r="AQ722" i="115"/>
  <c r="AQ723" i="115"/>
  <c r="AQ724" i="115"/>
  <c r="AQ725" i="115"/>
  <c r="AQ726" i="115"/>
  <c r="AQ727" i="115"/>
  <c r="AQ728" i="115"/>
  <c r="AQ729" i="115"/>
  <c r="AQ730" i="115"/>
  <c r="AQ731" i="115"/>
  <c r="AQ732" i="115"/>
  <c r="AQ733" i="115"/>
  <c r="AQ734" i="115"/>
  <c r="AQ735" i="115"/>
  <c r="AQ736" i="115"/>
  <c r="AQ737" i="115"/>
  <c r="AQ738" i="115"/>
  <c r="AQ739" i="115"/>
  <c r="AQ740" i="115"/>
  <c r="AQ741" i="115"/>
  <c r="AQ742" i="115"/>
  <c r="AQ743" i="115"/>
  <c r="AQ744" i="115"/>
  <c r="AQ745" i="115"/>
  <c r="AQ746" i="115"/>
  <c r="AQ747" i="115"/>
  <c r="AQ748" i="115"/>
  <c r="AQ749" i="115"/>
  <c r="AQ750" i="115"/>
  <c r="AQ751" i="115"/>
  <c r="AQ752" i="115"/>
  <c r="AQ753" i="115"/>
  <c r="AQ754" i="115"/>
  <c r="AQ755" i="115"/>
  <c r="AQ756" i="115"/>
  <c r="AQ757" i="115"/>
  <c r="AQ758" i="115"/>
  <c r="AQ759" i="115"/>
  <c r="AQ760" i="115"/>
  <c r="AQ761" i="115"/>
  <c r="AQ762" i="115"/>
  <c r="AQ763" i="115"/>
  <c r="AQ764" i="115"/>
  <c r="AQ765" i="115"/>
  <c r="AQ766" i="115"/>
  <c r="AQ767" i="115"/>
  <c r="AQ768" i="115"/>
  <c r="AQ769" i="115"/>
  <c r="AQ770" i="115"/>
  <c r="AQ771" i="115"/>
  <c r="AQ772" i="115"/>
  <c r="AQ773" i="115"/>
  <c r="AQ774" i="115"/>
  <c r="AQ775" i="115"/>
  <c r="AQ776" i="115"/>
  <c r="AQ777" i="115"/>
  <c r="AQ778" i="115"/>
  <c r="AQ779" i="115"/>
  <c r="AQ780" i="115"/>
  <c r="AQ781" i="115"/>
  <c r="AQ782" i="115"/>
  <c r="AQ783" i="115"/>
  <c r="AQ784" i="115"/>
  <c r="AQ785" i="115"/>
  <c r="AQ786" i="115"/>
  <c r="AQ787" i="115"/>
  <c r="AQ788" i="115"/>
  <c r="AQ789" i="115"/>
  <c r="AQ790" i="115"/>
  <c r="AQ791" i="115"/>
  <c r="AQ792" i="115"/>
  <c r="AQ793" i="115"/>
  <c r="AQ794" i="115"/>
  <c r="AQ795" i="115"/>
  <c r="AQ796" i="115"/>
  <c r="AQ797" i="115"/>
  <c r="AQ798" i="115"/>
  <c r="AQ799" i="115"/>
  <c r="AQ800" i="115"/>
  <c r="AQ801" i="115"/>
  <c r="AQ802" i="115"/>
  <c r="AQ803" i="115"/>
  <c r="AQ804" i="115"/>
  <c r="AQ805" i="115"/>
  <c r="AQ806" i="115"/>
  <c r="AQ807" i="115"/>
  <c r="AQ808" i="115"/>
  <c r="AQ809" i="115"/>
  <c r="AQ810" i="115"/>
  <c r="AQ811" i="115"/>
  <c r="AQ812" i="115"/>
  <c r="AQ813" i="115"/>
  <c r="AQ814" i="115"/>
  <c r="AQ815" i="115"/>
  <c r="AQ816" i="115"/>
  <c r="AQ817" i="115"/>
  <c r="AQ818" i="115"/>
  <c r="AQ819" i="115"/>
  <c r="AQ820" i="115"/>
  <c r="AQ821" i="115"/>
  <c r="AQ822" i="115"/>
  <c r="AQ823" i="115"/>
  <c r="AQ824" i="115"/>
  <c r="AQ825" i="115"/>
  <c r="AQ826" i="115"/>
  <c r="AQ827" i="115"/>
  <c r="AQ828" i="115"/>
  <c r="AQ829" i="115"/>
  <c r="AQ830" i="115"/>
  <c r="AQ831" i="115"/>
  <c r="AQ832" i="115"/>
  <c r="AQ833" i="115"/>
  <c r="AQ834" i="115"/>
  <c r="AQ835" i="115"/>
  <c r="AQ836" i="115"/>
  <c r="AQ837" i="115"/>
  <c r="AQ838" i="115"/>
  <c r="AQ839" i="115"/>
  <c r="AQ840" i="115"/>
  <c r="AQ841" i="115"/>
  <c r="AQ842" i="115"/>
  <c r="AQ843" i="115"/>
  <c r="AQ844" i="115"/>
  <c r="AQ845" i="115"/>
  <c r="AQ846" i="115"/>
  <c r="AQ847" i="115"/>
  <c r="AQ848" i="115"/>
  <c r="AQ849" i="115"/>
  <c r="AQ850" i="115"/>
  <c r="AQ851" i="115"/>
  <c r="AQ852" i="115"/>
  <c r="AQ853" i="115"/>
  <c r="AQ854" i="115"/>
  <c r="AQ855" i="115"/>
  <c r="AQ856" i="115"/>
  <c r="AQ857" i="115"/>
  <c r="AQ858" i="115"/>
  <c r="AQ859" i="115"/>
  <c r="AQ860" i="115"/>
  <c r="AQ861" i="115"/>
  <c r="AQ862" i="115"/>
  <c r="AQ863" i="115"/>
  <c r="AQ864" i="115"/>
  <c r="AQ865" i="115"/>
  <c r="AQ866" i="115"/>
  <c r="AQ867" i="115"/>
  <c r="AQ868" i="115"/>
  <c r="AQ869" i="115"/>
  <c r="AQ870" i="115"/>
  <c r="AQ871" i="115"/>
  <c r="AQ872" i="115"/>
  <c r="AQ873" i="115"/>
  <c r="AQ874" i="115"/>
  <c r="AQ875" i="115"/>
  <c r="AQ876" i="115"/>
  <c r="AQ877" i="115"/>
  <c r="AQ878" i="115"/>
  <c r="AQ879" i="115"/>
  <c r="AQ880" i="115"/>
  <c r="AQ881" i="115"/>
  <c r="AQ882" i="115"/>
  <c r="AQ883" i="115"/>
  <c r="AQ884" i="115"/>
  <c r="AQ885" i="115"/>
  <c r="AQ886" i="115"/>
  <c r="AQ887" i="115"/>
  <c r="AQ888" i="115"/>
  <c r="AQ889" i="115"/>
  <c r="AQ890" i="115"/>
  <c r="AQ891" i="115"/>
  <c r="AQ892" i="115"/>
  <c r="AQ893" i="115"/>
  <c r="AQ894" i="115"/>
  <c r="AQ895" i="115"/>
  <c r="AQ896" i="115"/>
  <c r="AQ897" i="115"/>
  <c r="AQ898" i="115"/>
  <c r="AQ899" i="115"/>
  <c r="AQ900" i="115"/>
  <c r="AQ901" i="115"/>
  <c r="AQ902" i="115"/>
  <c r="AQ903" i="115"/>
  <c r="AQ904" i="115"/>
  <c r="AQ905" i="115"/>
  <c r="AQ906" i="115"/>
  <c r="AQ907" i="115"/>
  <c r="AQ908" i="115"/>
  <c r="AQ909" i="115"/>
  <c r="AQ910" i="115"/>
  <c r="AQ911" i="115"/>
  <c r="AQ912" i="115"/>
  <c r="AQ913" i="115"/>
  <c r="AQ914" i="115"/>
  <c r="AQ915" i="115"/>
  <c r="AQ916" i="115"/>
  <c r="AQ917" i="115"/>
  <c r="AQ918" i="115"/>
  <c r="AQ919" i="115"/>
  <c r="AQ920" i="115"/>
  <c r="AQ921" i="115"/>
  <c r="AQ922" i="115"/>
  <c r="AQ923" i="115"/>
  <c r="AQ924" i="115"/>
  <c r="AQ925" i="115"/>
  <c r="AQ926" i="115"/>
  <c r="AQ927" i="115"/>
  <c r="AQ928" i="115"/>
  <c r="AQ929" i="115"/>
  <c r="AQ930" i="115"/>
  <c r="AQ931" i="115"/>
  <c r="AQ932" i="115"/>
  <c r="AQ933" i="115"/>
  <c r="AQ934" i="115"/>
  <c r="AQ935" i="115"/>
  <c r="AQ936" i="115"/>
  <c r="AQ937" i="115"/>
  <c r="AQ938" i="115"/>
  <c r="AQ939" i="115"/>
  <c r="AQ940" i="115"/>
  <c r="AQ941" i="115"/>
  <c r="AQ942" i="115"/>
  <c r="AQ943" i="115"/>
  <c r="AQ944" i="115"/>
  <c r="AQ945" i="115"/>
  <c r="AQ946" i="115"/>
  <c r="AQ947" i="115"/>
  <c r="AQ948" i="115"/>
  <c r="AQ949" i="115"/>
  <c r="AQ950" i="115"/>
  <c r="AQ951" i="115"/>
  <c r="AQ952" i="115"/>
  <c r="AQ953" i="115"/>
  <c r="AQ954" i="115"/>
  <c r="AQ955" i="115"/>
  <c r="AQ956" i="115"/>
  <c r="AQ957" i="115"/>
  <c r="AQ958" i="115"/>
  <c r="AQ959" i="115"/>
  <c r="AQ960" i="115"/>
  <c r="AQ961" i="115"/>
  <c r="AQ962" i="115"/>
  <c r="AQ963" i="115"/>
  <c r="AQ964" i="115"/>
  <c r="AQ965" i="115"/>
  <c r="AQ966" i="115"/>
  <c r="AQ967" i="115"/>
  <c r="AQ968" i="115"/>
  <c r="AQ969" i="115"/>
  <c r="AQ970" i="115"/>
  <c r="AQ971" i="115"/>
  <c r="AQ972" i="115"/>
  <c r="AQ973" i="115"/>
  <c r="AQ974" i="115"/>
  <c r="AQ975" i="115"/>
  <c r="AQ976" i="115"/>
  <c r="AQ977" i="115"/>
  <c r="AQ978" i="115"/>
  <c r="AQ979" i="115"/>
  <c r="AQ980" i="115"/>
  <c r="AQ981" i="115"/>
  <c r="AQ982" i="115"/>
  <c r="AQ983" i="115"/>
  <c r="AQ984" i="115"/>
  <c r="AQ985" i="115"/>
  <c r="AQ986" i="115"/>
  <c r="AQ987" i="115"/>
  <c r="AQ988" i="115"/>
  <c r="AQ989" i="115"/>
  <c r="AQ990" i="115"/>
  <c r="AQ991" i="115"/>
  <c r="AQ992" i="115"/>
  <c r="AQ993" i="115"/>
  <c r="AQ994" i="115"/>
  <c r="AQ995" i="115"/>
  <c r="AQ996" i="115"/>
  <c r="AQ997" i="115"/>
  <c r="AQ998" i="115"/>
  <c r="AQ999" i="115"/>
  <c r="AQ1000" i="115"/>
  <c r="AQ1001" i="115"/>
  <c r="AQ1002" i="115"/>
  <c r="AQ1003" i="115"/>
  <c r="AQ1004" i="115"/>
  <c r="AQ1005" i="115"/>
  <c r="P299" i="94"/>
  <c r="P298" i="94"/>
  <c r="P297" i="94"/>
  <c r="P294" i="94"/>
  <c r="Y7" i="96"/>
  <c r="V7" i="96"/>
  <c r="O7" i="96"/>
  <c r="E7" i="96"/>
  <c r="B7" i="96"/>
  <c r="H4" i="119"/>
  <c r="P8" i="88"/>
  <c r="K8" i="88"/>
  <c r="G8" i="88"/>
  <c r="P7" i="88"/>
  <c r="K7" i="88"/>
  <c r="G7" i="88"/>
  <c r="AI3" i="115"/>
  <c r="AC232" i="94"/>
  <c r="AC231" i="94"/>
  <c r="AC230" i="94"/>
  <c r="AC229" i="94"/>
  <c r="AC228" i="94"/>
  <c r="AC227" i="94"/>
  <c r="AC226" i="94"/>
  <c r="AC225" i="94"/>
  <c r="AC224" i="94"/>
  <c r="AC222" i="94"/>
  <c r="B74" i="99"/>
  <c r="B58" i="99"/>
  <c r="B42" i="99"/>
  <c r="B26" i="99"/>
  <c r="B10" i="99"/>
  <c r="AR17" i="115" l="1"/>
  <c r="AR18" i="115"/>
  <c r="AR25" i="115"/>
  <c r="AR29" i="115"/>
  <c r="AR6" i="115"/>
  <c r="AR11" i="115"/>
  <c r="AR20" i="115"/>
  <c r="AR34" i="115"/>
  <c r="AL3" i="115"/>
  <c r="AK3" i="115"/>
  <c r="AJ3" i="115"/>
  <c r="M505" i="94"/>
  <c r="M499" i="94"/>
  <c r="M493" i="94"/>
  <c r="M487" i="94"/>
  <c r="M481" i="94"/>
  <c r="Y561" i="94" l="1"/>
  <c r="Y560" i="94"/>
  <c r="Y559" i="94"/>
  <c r="DT447" i="94"/>
  <c r="CU447" i="94"/>
  <c r="BV447" i="94"/>
  <c r="AW447" i="94"/>
  <c r="O447" i="94"/>
  <c r="H322" i="94"/>
  <c r="AC223" i="94"/>
  <c r="AC221" i="94"/>
  <c r="R340" i="94"/>
  <c r="R339" i="94"/>
  <c r="R338" i="94"/>
  <c r="R337" i="94"/>
  <c r="F2" i="115"/>
  <c r="F3" i="115"/>
  <c r="F4" i="115"/>
  <c r="F5" i="115"/>
  <c r="F6" i="115"/>
  <c r="F7" i="115"/>
  <c r="F8" i="115"/>
  <c r="F9" i="115"/>
  <c r="F10" i="115"/>
  <c r="F11" i="115"/>
  <c r="F12" i="115"/>
  <c r="F13" i="115"/>
  <c r="F14" i="115"/>
  <c r="F15" i="115"/>
  <c r="F16" i="115"/>
  <c r="F17" i="115"/>
  <c r="F18" i="115"/>
  <c r="F19" i="115"/>
  <c r="F20" i="115"/>
  <c r="F21" i="115"/>
  <c r="F22" i="115"/>
  <c r="F23" i="115"/>
  <c r="F24" i="115"/>
  <c r="F25" i="115"/>
  <c r="F26" i="115"/>
  <c r="F27" i="115"/>
  <c r="F28" i="115"/>
  <c r="F29" i="115"/>
  <c r="F30" i="115"/>
  <c r="F31" i="115"/>
  <c r="F32" i="115"/>
  <c r="F33" i="115"/>
  <c r="F34" i="115"/>
  <c r="F35" i="115"/>
  <c r="F36" i="115"/>
  <c r="F37" i="115"/>
  <c r="F38" i="115"/>
  <c r="F39" i="115"/>
  <c r="F40" i="115"/>
  <c r="F41" i="115"/>
  <c r="F42" i="115"/>
  <c r="F43" i="115"/>
  <c r="F44" i="115"/>
  <c r="F45" i="115"/>
  <c r="F46" i="115"/>
  <c r="F47" i="115"/>
  <c r="F48" i="115"/>
  <c r="F49" i="115"/>
  <c r="F50" i="115"/>
  <c r="F51" i="115"/>
  <c r="F52" i="115"/>
  <c r="F53" i="115"/>
  <c r="F54" i="115"/>
  <c r="F55" i="115"/>
  <c r="F56" i="115"/>
  <c r="F57" i="115"/>
  <c r="F58" i="115"/>
  <c r="F59" i="115"/>
  <c r="F60" i="115"/>
  <c r="F61" i="115"/>
  <c r="F62" i="115"/>
  <c r="F63" i="115"/>
  <c r="F64" i="115"/>
  <c r="F65" i="115"/>
  <c r="F66" i="115"/>
  <c r="F67" i="115"/>
  <c r="F68" i="115"/>
  <c r="F69" i="115"/>
  <c r="F70" i="115"/>
  <c r="F71" i="115"/>
  <c r="F72" i="115"/>
  <c r="F73" i="115"/>
  <c r="F74" i="115"/>
  <c r="F75" i="115"/>
  <c r="F76" i="115"/>
  <c r="F77" i="115"/>
  <c r="F78" i="115"/>
  <c r="F79" i="115"/>
  <c r="F80" i="115"/>
  <c r="F81" i="115"/>
  <c r="F82" i="115"/>
  <c r="F83" i="115"/>
  <c r="F84" i="115"/>
  <c r="F85" i="115"/>
  <c r="F86" i="115"/>
  <c r="F87" i="115"/>
  <c r="F88" i="115"/>
  <c r="F89" i="115"/>
  <c r="F90" i="115"/>
  <c r="F91" i="115"/>
  <c r="F92" i="115"/>
  <c r="F93" i="115"/>
  <c r="F94" i="115"/>
  <c r="F95" i="115"/>
  <c r="F96" i="115"/>
  <c r="F97" i="115"/>
  <c r="F98" i="115"/>
  <c r="F99" i="115"/>
  <c r="F100" i="115"/>
  <c r="F101" i="115"/>
  <c r="F102" i="115"/>
  <c r="F103" i="115"/>
  <c r="F104" i="115"/>
  <c r="F105" i="115"/>
  <c r="F106" i="115"/>
  <c r="F107" i="115"/>
  <c r="F108" i="115"/>
  <c r="F109" i="115"/>
  <c r="F110" i="115"/>
  <c r="F111" i="115"/>
  <c r="F112" i="115"/>
  <c r="F113" i="115"/>
  <c r="F114" i="115"/>
  <c r="F115" i="115"/>
  <c r="F116" i="115"/>
  <c r="F117" i="115"/>
  <c r="F118" i="115"/>
  <c r="F119" i="115"/>
  <c r="F120" i="115"/>
  <c r="F121" i="115"/>
  <c r="F122" i="115"/>
  <c r="F123" i="115"/>
  <c r="F124" i="115"/>
  <c r="F125" i="115"/>
  <c r="F126" i="115"/>
  <c r="F127" i="115"/>
  <c r="F128" i="115"/>
  <c r="F129" i="115"/>
  <c r="F130" i="115"/>
  <c r="F131" i="115"/>
  <c r="F132" i="115"/>
  <c r="F133" i="115"/>
  <c r="F134" i="115"/>
  <c r="F135" i="115"/>
  <c r="F136" i="115"/>
  <c r="F137" i="115"/>
  <c r="F138" i="115"/>
  <c r="F139" i="115"/>
  <c r="F140" i="115"/>
  <c r="F141" i="115"/>
  <c r="F142" i="115"/>
  <c r="F143" i="115"/>
  <c r="F144" i="115"/>
  <c r="F145" i="115"/>
  <c r="F146" i="115"/>
  <c r="F147" i="115"/>
  <c r="F148" i="115"/>
  <c r="F149" i="115"/>
  <c r="F150" i="115"/>
  <c r="F151" i="115"/>
  <c r="F152" i="115"/>
  <c r="F153" i="115"/>
  <c r="F154" i="115"/>
  <c r="F155" i="115"/>
  <c r="F156" i="115"/>
  <c r="F157" i="115"/>
  <c r="F158" i="115"/>
  <c r="F159" i="115"/>
  <c r="F160" i="115"/>
  <c r="F161" i="115"/>
  <c r="F162" i="115"/>
  <c r="F163" i="115"/>
  <c r="F164" i="115"/>
  <c r="F165" i="115"/>
  <c r="F166" i="115"/>
  <c r="F167" i="115"/>
  <c r="F168" i="115"/>
  <c r="F169" i="115"/>
  <c r="F170" i="115"/>
  <c r="F171" i="115"/>
  <c r="F172" i="115"/>
  <c r="F173" i="115"/>
  <c r="F174" i="115"/>
  <c r="F175" i="115"/>
  <c r="F176" i="115"/>
  <c r="F177" i="115"/>
  <c r="F178" i="115"/>
  <c r="F179" i="115"/>
  <c r="F180" i="115"/>
  <c r="F181" i="115"/>
  <c r="F182" i="115"/>
  <c r="F183" i="115"/>
  <c r="F184" i="115"/>
  <c r="F185" i="115"/>
  <c r="F186" i="115"/>
  <c r="F187" i="115"/>
  <c r="F188" i="115"/>
  <c r="F189" i="115"/>
  <c r="F190" i="115"/>
  <c r="F191" i="115"/>
  <c r="F192" i="115"/>
  <c r="F193" i="115"/>
  <c r="F194" i="115"/>
  <c r="F195" i="115"/>
  <c r="F196" i="115"/>
  <c r="F197" i="115"/>
  <c r="F198" i="115"/>
  <c r="F199" i="115"/>
  <c r="F200" i="115"/>
  <c r="F201" i="115"/>
  <c r="F202" i="115"/>
  <c r="F203" i="115"/>
  <c r="F204" i="115"/>
  <c r="F205" i="115"/>
  <c r="F206" i="115"/>
  <c r="F207" i="115"/>
  <c r="F208" i="115"/>
  <c r="F209" i="115"/>
  <c r="F210" i="115"/>
  <c r="F211" i="115"/>
  <c r="F212" i="115"/>
  <c r="F213" i="115"/>
  <c r="F214" i="115"/>
  <c r="F215" i="115"/>
  <c r="F216" i="115"/>
  <c r="F217" i="115"/>
  <c r="F218" i="115"/>
  <c r="F219" i="115"/>
  <c r="F220" i="115"/>
  <c r="F221" i="115"/>
  <c r="F222" i="115"/>
  <c r="F223" i="115"/>
  <c r="F224" i="115"/>
  <c r="F225" i="115"/>
  <c r="F226" i="115"/>
  <c r="F227" i="115"/>
  <c r="F228" i="115"/>
  <c r="F229" i="115"/>
  <c r="F230" i="115"/>
  <c r="F231" i="115"/>
  <c r="F232" i="115"/>
  <c r="F233" i="115"/>
  <c r="F234" i="115"/>
  <c r="F235" i="115"/>
  <c r="F236" i="115"/>
  <c r="F237" i="115"/>
  <c r="F238" i="115"/>
  <c r="F239" i="115"/>
  <c r="F240" i="115"/>
  <c r="F241" i="115"/>
  <c r="F242" i="115"/>
  <c r="F243" i="115"/>
  <c r="F244" i="115"/>
  <c r="F245" i="115"/>
  <c r="F246" i="115"/>
  <c r="F247" i="115"/>
  <c r="F248" i="115"/>
  <c r="F249" i="115"/>
  <c r="F250" i="115"/>
  <c r="F251" i="115"/>
  <c r="F252" i="115"/>
  <c r="F253" i="115"/>
  <c r="F254" i="115"/>
  <c r="F255" i="115"/>
  <c r="F256" i="115"/>
  <c r="F257" i="115"/>
  <c r="F258" i="115"/>
  <c r="F259" i="115"/>
  <c r="F260" i="115"/>
  <c r="F261" i="115"/>
  <c r="F262" i="115"/>
  <c r="F263" i="115"/>
  <c r="F264" i="115"/>
  <c r="F265" i="115"/>
  <c r="F266" i="115"/>
  <c r="F267" i="115"/>
  <c r="F268" i="115"/>
  <c r="F269" i="115"/>
  <c r="F270" i="115"/>
  <c r="F271" i="115"/>
  <c r="F272" i="115"/>
  <c r="F273" i="115"/>
  <c r="F274" i="115"/>
  <c r="F275" i="115"/>
  <c r="F276" i="115"/>
  <c r="F277" i="115"/>
  <c r="F278" i="115"/>
  <c r="F279" i="115"/>
  <c r="F280" i="115"/>
  <c r="F281" i="115"/>
  <c r="F282" i="115"/>
  <c r="F283" i="115"/>
  <c r="F284" i="115"/>
  <c r="F285" i="115"/>
  <c r="F286" i="115"/>
  <c r="F287" i="115"/>
  <c r="F288" i="115"/>
  <c r="F289" i="115"/>
  <c r="F290" i="115"/>
  <c r="F291" i="115"/>
  <c r="F292" i="115"/>
  <c r="F293" i="115"/>
  <c r="F294" i="115"/>
  <c r="F295" i="115"/>
  <c r="F296" i="115"/>
  <c r="F297" i="115"/>
  <c r="F298" i="115"/>
  <c r="F299" i="115"/>
  <c r="F300" i="115"/>
  <c r="F301" i="115"/>
  <c r="F302" i="115"/>
  <c r="F303" i="115"/>
  <c r="F304" i="115"/>
  <c r="F305" i="115"/>
  <c r="F306" i="115"/>
  <c r="F307" i="115"/>
  <c r="F308" i="115"/>
  <c r="F309" i="115"/>
  <c r="F310" i="115"/>
  <c r="F311" i="115"/>
  <c r="F312" i="115"/>
  <c r="F313" i="115"/>
  <c r="F314" i="115"/>
  <c r="F315" i="115"/>
  <c r="F316" i="115"/>
  <c r="F317" i="115"/>
  <c r="F318" i="115"/>
  <c r="F319" i="115"/>
  <c r="F320" i="115"/>
  <c r="F321" i="115"/>
  <c r="F322" i="115"/>
  <c r="F323" i="115"/>
  <c r="F324" i="115"/>
  <c r="F325" i="115"/>
  <c r="F326" i="115"/>
  <c r="F327" i="115"/>
  <c r="F328" i="115"/>
  <c r="F329" i="115"/>
  <c r="F330" i="115"/>
  <c r="F331" i="115"/>
  <c r="F332" i="115"/>
  <c r="F333" i="115"/>
  <c r="F334" i="115"/>
  <c r="F335" i="115"/>
  <c r="F336" i="115"/>
  <c r="F337" i="115"/>
  <c r="F338" i="115"/>
  <c r="F339" i="115"/>
  <c r="F340" i="115"/>
  <c r="F341" i="115"/>
  <c r="F342" i="115"/>
  <c r="F343" i="115"/>
  <c r="F344" i="115"/>
  <c r="F345" i="115"/>
  <c r="F346" i="115"/>
  <c r="F347" i="115"/>
  <c r="F348" i="115"/>
  <c r="F349" i="115"/>
  <c r="F350" i="115"/>
  <c r="F351" i="115"/>
  <c r="F352" i="115"/>
  <c r="F353" i="115"/>
  <c r="F354" i="115"/>
  <c r="F355" i="115"/>
  <c r="F356" i="115"/>
  <c r="F357" i="115"/>
  <c r="F358" i="115"/>
  <c r="F359" i="115"/>
  <c r="F360" i="115"/>
  <c r="F361" i="115"/>
  <c r="F362" i="115"/>
  <c r="F363" i="115"/>
  <c r="F364" i="115"/>
  <c r="F365" i="115"/>
  <c r="F366" i="115"/>
  <c r="F367" i="115"/>
  <c r="F368" i="115"/>
  <c r="F369" i="115"/>
  <c r="F370" i="115"/>
  <c r="F371" i="115"/>
  <c r="F372" i="115"/>
  <c r="F373" i="115"/>
  <c r="F374" i="115"/>
  <c r="F375" i="115"/>
  <c r="F376" i="115"/>
  <c r="F377" i="115"/>
  <c r="F378" i="115"/>
  <c r="F379" i="115"/>
  <c r="F380" i="115"/>
  <c r="F381" i="115"/>
  <c r="F382" i="115"/>
  <c r="F383" i="115"/>
  <c r="F384" i="115"/>
  <c r="F385" i="115"/>
  <c r="F386" i="115"/>
  <c r="F387" i="115"/>
  <c r="F388" i="115"/>
  <c r="F389" i="115"/>
  <c r="F390" i="115"/>
  <c r="F391" i="115"/>
  <c r="F392" i="115"/>
  <c r="F393" i="115"/>
  <c r="F394" i="115"/>
  <c r="F395" i="115"/>
  <c r="F396" i="115"/>
  <c r="F397" i="115"/>
  <c r="F398" i="115"/>
  <c r="F399" i="115"/>
  <c r="F400" i="115"/>
  <c r="F401" i="115"/>
  <c r="F402" i="115"/>
  <c r="F403" i="115"/>
  <c r="F404" i="115"/>
  <c r="F405" i="115"/>
  <c r="F406" i="115"/>
  <c r="F407" i="115"/>
  <c r="F408" i="115"/>
  <c r="F409" i="115"/>
  <c r="F410" i="115"/>
  <c r="F411" i="115"/>
  <c r="F412" i="115"/>
  <c r="F413" i="115"/>
  <c r="F414" i="115"/>
  <c r="F415" i="115"/>
  <c r="F416" i="115"/>
  <c r="F417" i="115"/>
  <c r="F418" i="115"/>
  <c r="F419" i="115"/>
  <c r="F420" i="115"/>
  <c r="F421" i="115"/>
  <c r="F422" i="115"/>
  <c r="F423" i="115"/>
  <c r="F424" i="115"/>
  <c r="F425" i="115"/>
  <c r="F426" i="115"/>
  <c r="F427" i="115"/>
  <c r="F428" i="115"/>
  <c r="F429" i="115"/>
  <c r="F430" i="115"/>
  <c r="F431" i="115"/>
  <c r="F432" i="115"/>
  <c r="F433" i="115"/>
  <c r="F434" i="115"/>
  <c r="F435" i="115"/>
  <c r="F436" i="115"/>
  <c r="F437" i="115"/>
  <c r="F438" i="115"/>
  <c r="F439" i="115"/>
  <c r="F440" i="115"/>
  <c r="F441" i="115"/>
  <c r="F442" i="115"/>
  <c r="F443" i="115"/>
  <c r="F444" i="115"/>
  <c r="F445" i="115"/>
  <c r="F446" i="115"/>
  <c r="F447" i="115"/>
  <c r="F448" i="115"/>
  <c r="F449" i="115"/>
  <c r="F450" i="115"/>
  <c r="F451" i="115"/>
  <c r="F452" i="115"/>
  <c r="F453" i="115"/>
  <c r="F454" i="115"/>
  <c r="F455" i="115"/>
  <c r="F456" i="115"/>
  <c r="F457" i="115"/>
  <c r="F458" i="115"/>
  <c r="F459" i="115"/>
  <c r="F460" i="115"/>
  <c r="F461" i="115"/>
  <c r="F462" i="115"/>
  <c r="F463" i="115"/>
  <c r="F464" i="115"/>
  <c r="F465" i="115"/>
  <c r="F466" i="115"/>
  <c r="F467" i="115"/>
  <c r="F468" i="115"/>
  <c r="F469" i="115"/>
  <c r="F470" i="115"/>
  <c r="F471" i="115"/>
  <c r="F472" i="115"/>
  <c r="F473" i="115"/>
  <c r="F474" i="115"/>
  <c r="F475" i="115"/>
  <c r="F476" i="115"/>
  <c r="F477" i="115"/>
  <c r="F478" i="115"/>
  <c r="F479" i="115"/>
  <c r="F480" i="115"/>
  <c r="F481" i="115"/>
  <c r="F482" i="115"/>
  <c r="F483" i="115"/>
  <c r="F484" i="115"/>
  <c r="F485" i="115"/>
  <c r="F486" i="115"/>
  <c r="F487" i="115"/>
  <c r="F488" i="115"/>
  <c r="F489" i="115"/>
  <c r="F490" i="115"/>
  <c r="F491" i="115"/>
  <c r="F492" i="115"/>
  <c r="F493" i="115"/>
  <c r="F494" i="115"/>
  <c r="F495" i="115"/>
  <c r="F496" i="115"/>
  <c r="F497" i="115"/>
  <c r="F498" i="115"/>
  <c r="F499" i="115"/>
  <c r="F500" i="115"/>
  <c r="F501" i="115"/>
  <c r="F502" i="115"/>
  <c r="F503" i="115"/>
  <c r="F504" i="115"/>
  <c r="F505" i="115"/>
  <c r="F506" i="115"/>
  <c r="F507" i="115"/>
  <c r="F508" i="115"/>
  <c r="F509" i="115"/>
  <c r="F510" i="115"/>
  <c r="F511" i="115"/>
  <c r="F512" i="115"/>
  <c r="F513" i="115"/>
  <c r="F514" i="115"/>
  <c r="F515" i="115"/>
  <c r="F516" i="115"/>
  <c r="F517" i="115"/>
  <c r="F518" i="115"/>
  <c r="F519" i="115"/>
  <c r="F520" i="115"/>
  <c r="F521" i="115"/>
  <c r="F522" i="115"/>
  <c r="F523" i="115"/>
  <c r="F524" i="115"/>
  <c r="F525" i="115"/>
  <c r="F526" i="115"/>
  <c r="F527" i="115"/>
  <c r="F528" i="115"/>
  <c r="F529" i="115"/>
  <c r="F530" i="115"/>
  <c r="F531" i="115"/>
  <c r="F532" i="115"/>
  <c r="F533" i="115"/>
  <c r="F534" i="115"/>
  <c r="F535" i="115"/>
  <c r="F536" i="115"/>
  <c r="F537" i="115"/>
  <c r="F538" i="115"/>
  <c r="F539" i="115"/>
  <c r="F540" i="115"/>
  <c r="F541" i="115"/>
  <c r="F542" i="115"/>
  <c r="F543" i="115"/>
  <c r="F544" i="115"/>
  <c r="F545" i="115"/>
  <c r="F546" i="115"/>
  <c r="F547" i="115"/>
  <c r="F548" i="115"/>
  <c r="F549" i="115"/>
  <c r="F550" i="115"/>
  <c r="F551" i="115"/>
  <c r="F552" i="115"/>
  <c r="F553" i="115"/>
  <c r="F554" i="115"/>
  <c r="F555" i="115"/>
  <c r="F556" i="115"/>
  <c r="F557" i="115"/>
  <c r="F558" i="115"/>
  <c r="F559" i="115"/>
  <c r="F560" i="115"/>
  <c r="F561" i="115"/>
  <c r="F562" i="115"/>
  <c r="F563" i="115"/>
  <c r="F564" i="115"/>
  <c r="F565" i="115"/>
  <c r="F566" i="115"/>
  <c r="F567" i="115"/>
  <c r="F568" i="115"/>
  <c r="F569" i="115"/>
  <c r="F570" i="115"/>
  <c r="F571" i="115"/>
  <c r="F572" i="115"/>
  <c r="F573" i="115"/>
  <c r="F574" i="115"/>
  <c r="F575" i="115"/>
  <c r="F576" i="115"/>
  <c r="F577" i="115"/>
  <c r="F578" i="115"/>
  <c r="F579" i="115"/>
  <c r="F580" i="115"/>
  <c r="F581" i="115"/>
  <c r="F582" i="115"/>
  <c r="F583" i="115"/>
  <c r="F584" i="115"/>
  <c r="F585" i="115"/>
  <c r="F586" i="115"/>
  <c r="F587" i="115"/>
  <c r="F588" i="115"/>
  <c r="F589" i="115"/>
  <c r="F590" i="115"/>
  <c r="F591" i="115"/>
  <c r="F592" i="115"/>
  <c r="F593" i="115"/>
  <c r="F594" i="115"/>
  <c r="F595" i="115"/>
  <c r="F596" i="115"/>
  <c r="F597" i="115"/>
  <c r="F598" i="115"/>
  <c r="F599" i="115"/>
  <c r="F600" i="115"/>
  <c r="F601" i="115"/>
  <c r="F602" i="115"/>
  <c r="F603" i="115"/>
  <c r="F604" i="115"/>
  <c r="F605" i="115"/>
  <c r="F606" i="115"/>
  <c r="F607" i="115"/>
  <c r="F608" i="115"/>
  <c r="F609" i="115"/>
  <c r="F610" i="115"/>
  <c r="F611" i="115"/>
  <c r="F612" i="115"/>
  <c r="F613" i="115"/>
  <c r="F614" i="115"/>
  <c r="F615" i="115"/>
  <c r="F616" i="115"/>
  <c r="F617" i="115"/>
  <c r="F618" i="115"/>
  <c r="F619" i="115"/>
  <c r="F620" i="115"/>
  <c r="F621" i="115"/>
  <c r="F622" i="115"/>
  <c r="F623" i="115"/>
  <c r="F624" i="115"/>
  <c r="F625" i="115"/>
  <c r="F626" i="115"/>
  <c r="F627" i="115"/>
  <c r="F628" i="115"/>
  <c r="F629" i="115"/>
  <c r="F630" i="115"/>
  <c r="F631" i="115"/>
  <c r="F632" i="115"/>
  <c r="F633" i="115"/>
  <c r="F634" i="115"/>
  <c r="F635" i="115"/>
  <c r="F636" i="115"/>
  <c r="F637" i="115"/>
  <c r="F638" i="115"/>
  <c r="F639" i="115"/>
  <c r="F640" i="115"/>
  <c r="F641" i="115"/>
  <c r="F642" i="115"/>
  <c r="F643" i="115"/>
  <c r="F644" i="115"/>
  <c r="F645" i="115"/>
  <c r="F646" i="115"/>
  <c r="F647" i="115"/>
  <c r="F648" i="115"/>
  <c r="F649" i="115"/>
  <c r="F650" i="115"/>
  <c r="F651" i="115"/>
  <c r="F652" i="115"/>
  <c r="F653" i="115"/>
  <c r="F654" i="115"/>
  <c r="F655" i="115"/>
  <c r="F656" i="115"/>
  <c r="F657" i="115"/>
  <c r="F658" i="115"/>
  <c r="F659" i="115"/>
  <c r="F660" i="115"/>
  <c r="F661" i="115"/>
  <c r="F662" i="115"/>
  <c r="F663" i="115"/>
  <c r="F664" i="115"/>
  <c r="F665" i="115"/>
  <c r="F666" i="115"/>
  <c r="F667" i="115"/>
  <c r="F668" i="115"/>
  <c r="F669" i="115"/>
  <c r="F670" i="115"/>
  <c r="F671" i="115"/>
  <c r="F672" i="115"/>
  <c r="F673" i="115"/>
  <c r="F674" i="115"/>
  <c r="F675" i="115"/>
  <c r="F676" i="115"/>
  <c r="F677" i="115"/>
  <c r="F678" i="115"/>
  <c r="F679" i="115"/>
  <c r="F680" i="115"/>
  <c r="F681" i="115"/>
  <c r="F682" i="115"/>
  <c r="F683" i="115"/>
  <c r="F684" i="115"/>
  <c r="F685" i="115"/>
  <c r="F686" i="115"/>
  <c r="F687" i="115"/>
  <c r="F688" i="115"/>
  <c r="F689" i="115"/>
  <c r="F690" i="115"/>
  <c r="F691" i="115"/>
  <c r="F692" i="115"/>
  <c r="F693" i="115"/>
  <c r="F694" i="115"/>
  <c r="F695" i="115"/>
  <c r="F696" i="115"/>
  <c r="F697" i="115"/>
  <c r="F698" i="115"/>
  <c r="F699" i="115"/>
  <c r="F700" i="115"/>
  <c r="F701" i="115"/>
  <c r="F702" i="115"/>
  <c r="F703" i="115"/>
  <c r="F704" i="115"/>
  <c r="F705" i="115"/>
  <c r="F706" i="115"/>
  <c r="F707" i="115"/>
  <c r="F708" i="115"/>
  <c r="F709" i="115"/>
  <c r="F710" i="115"/>
  <c r="F711" i="115"/>
  <c r="F712" i="115"/>
  <c r="F713" i="115"/>
  <c r="F714" i="115"/>
  <c r="F715" i="115"/>
  <c r="F716" i="115"/>
  <c r="F717" i="115"/>
  <c r="F718" i="115"/>
  <c r="F719" i="115"/>
  <c r="F720" i="115"/>
  <c r="F721" i="115"/>
  <c r="F722" i="115"/>
  <c r="F723" i="115"/>
  <c r="F724" i="115"/>
  <c r="F725" i="115"/>
  <c r="F726" i="115"/>
  <c r="F727" i="115"/>
  <c r="F728" i="115"/>
  <c r="F729" i="115"/>
  <c r="F730" i="115"/>
  <c r="F731" i="115"/>
  <c r="F732" i="115"/>
  <c r="F733" i="115"/>
  <c r="F734" i="115"/>
  <c r="F735" i="115"/>
  <c r="F736" i="115"/>
  <c r="F737" i="115"/>
  <c r="F738" i="115"/>
  <c r="F739" i="115"/>
  <c r="F740" i="115"/>
  <c r="F741" i="115"/>
  <c r="F742" i="115"/>
  <c r="F743" i="115"/>
  <c r="F744" i="115"/>
  <c r="F745" i="115"/>
  <c r="F746" i="115"/>
  <c r="F747" i="115"/>
  <c r="F748" i="115"/>
  <c r="F749" i="115"/>
  <c r="F750" i="115"/>
  <c r="F751" i="115"/>
  <c r="F752" i="115"/>
  <c r="F753" i="115"/>
  <c r="F754" i="115"/>
  <c r="F755" i="115"/>
  <c r="F756" i="115"/>
  <c r="F757" i="115"/>
  <c r="F758" i="115"/>
  <c r="F759" i="115"/>
  <c r="F760" i="115"/>
  <c r="F761" i="115"/>
  <c r="F762" i="115"/>
  <c r="F763" i="115"/>
  <c r="F764" i="115"/>
  <c r="F765" i="115"/>
  <c r="F766" i="115"/>
  <c r="F767" i="115"/>
  <c r="F768" i="115"/>
  <c r="F769" i="115"/>
  <c r="F770" i="115"/>
  <c r="F771" i="115"/>
  <c r="F772" i="115"/>
  <c r="F773" i="115"/>
  <c r="F774" i="115"/>
  <c r="F775" i="115"/>
  <c r="F776" i="115"/>
  <c r="F777" i="115"/>
  <c r="F778" i="115"/>
  <c r="F779" i="115"/>
  <c r="F780" i="115"/>
  <c r="F781" i="115"/>
  <c r="F782" i="115"/>
  <c r="F783" i="115"/>
  <c r="F784" i="115"/>
  <c r="F785" i="115"/>
  <c r="F786" i="115"/>
  <c r="F787" i="115"/>
  <c r="F788" i="115"/>
  <c r="F789" i="115"/>
  <c r="F790" i="115"/>
  <c r="F791" i="115"/>
  <c r="F792" i="115"/>
  <c r="F793" i="115"/>
  <c r="F794" i="115"/>
  <c r="F795" i="115"/>
  <c r="F796" i="115"/>
  <c r="F797" i="115"/>
  <c r="F798" i="115"/>
  <c r="F799" i="115"/>
  <c r="F800" i="115"/>
  <c r="F801" i="115"/>
  <c r="F802" i="115"/>
  <c r="F803" i="115"/>
  <c r="F804" i="115"/>
  <c r="F805" i="115"/>
  <c r="F806" i="115"/>
  <c r="F807" i="115"/>
  <c r="F808" i="115"/>
  <c r="F809" i="115"/>
  <c r="F810" i="115"/>
  <c r="F811" i="115"/>
  <c r="F812" i="115"/>
  <c r="F813" i="115"/>
  <c r="F814" i="115"/>
  <c r="F815" i="115"/>
  <c r="F816" i="115"/>
  <c r="F817" i="115"/>
  <c r="F818" i="115"/>
  <c r="F819" i="115"/>
  <c r="F820" i="115"/>
  <c r="F821" i="115"/>
  <c r="F822" i="115"/>
  <c r="F823" i="115"/>
  <c r="F824" i="115"/>
  <c r="F825" i="115"/>
  <c r="F826" i="115"/>
  <c r="F827" i="115"/>
  <c r="F828" i="115"/>
  <c r="F829" i="115"/>
  <c r="F830" i="115"/>
  <c r="F831" i="115"/>
  <c r="F832" i="115"/>
  <c r="F833" i="115"/>
  <c r="F834" i="115"/>
  <c r="F835" i="115"/>
  <c r="F836" i="115"/>
  <c r="F837" i="115"/>
  <c r="F838" i="115"/>
  <c r="F839" i="115"/>
  <c r="F840" i="115"/>
  <c r="F841" i="115"/>
  <c r="F842" i="115"/>
  <c r="F843" i="115"/>
  <c r="F844" i="115"/>
  <c r="F845" i="115"/>
  <c r="F846" i="115"/>
  <c r="F847" i="115"/>
  <c r="F848" i="115"/>
  <c r="F849" i="115"/>
  <c r="F850" i="115"/>
  <c r="F851" i="115"/>
  <c r="F852" i="115"/>
  <c r="F853" i="115"/>
  <c r="F854" i="115"/>
  <c r="F855" i="115"/>
  <c r="F856" i="115"/>
  <c r="F857" i="115"/>
  <c r="F858" i="115"/>
  <c r="F859" i="115"/>
  <c r="F860" i="115"/>
  <c r="F861" i="115"/>
  <c r="F862" i="115"/>
  <c r="F863" i="115"/>
  <c r="F864" i="115"/>
  <c r="F865" i="115"/>
  <c r="F866" i="115"/>
  <c r="F867" i="115"/>
  <c r="F868" i="115"/>
  <c r="F869" i="115"/>
  <c r="F870" i="115"/>
  <c r="F871" i="115"/>
  <c r="F872" i="115"/>
  <c r="F873" i="115"/>
  <c r="F874" i="115"/>
  <c r="F875" i="115"/>
  <c r="F876" i="115"/>
  <c r="F877" i="115"/>
  <c r="F878" i="115"/>
  <c r="F879" i="115"/>
  <c r="F880" i="115"/>
  <c r="F881" i="115"/>
  <c r="F882" i="115"/>
  <c r="F883" i="115"/>
  <c r="F884" i="115"/>
  <c r="F885" i="115"/>
  <c r="F886" i="115"/>
  <c r="F887" i="115"/>
  <c r="F888" i="115"/>
  <c r="F889" i="115"/>
  <c r="F890" i="115"/>
  <c r="F891" i="115"/>
  <c r="F892" i="115"/>
  <c r="F893" i="115"/>
  <c r="F894" i="115"/>
  <c r="F895" i="115"/>
  <c r="F896" i="115"/>
  <c r="F897" i="115"/>
  <c r="F898" i="115"/>
  <c r="F899" i="115"/>
  <c r="F900" i="115"/>
  <c r="F901" i="115"/>
  <c r="F902" i="115"/>
  <c r="F903" i="115"/>
  <c r="F904" i="115"/>
  <c r="F905" i="115"/>
  <c r="F906" i="115"/>
  <c r="F907" i="115"/>
  <c r="F908" i="115"/>
  <c r="F909" i="115"/>
  <c r="F910" i="115"/>
  <c r="F911" i="115"/>
  <c r="F912" i="115"/>
  <c r="F913" i="115"/>
  <c r="F914" i="115"/>
  <c r="F915" i="115"/>
  <c r="F916" i="115"/>
  <c r="F917" i="115"/>
  <c r="F918" i="115"/>
  <c r="F919" i="115"/>
  <c r="F920" i="115"/>
  <c r="F921" i="115"/>
  <c r="F922" i="115"/>
  <c r="F923" i="115"/>
  <c r="F924" i="115"/>
  <c r="F925" i="115"/>
  <c r="F926" i="115"/>
  <c r="F927" i="115"/>
  <c r="F928" i="115"/>
  <c r="F929" i="115"/>
  <c r="F930" i="115"/>
  <c r="F931" i="115"/>
  <c r="F932" i="115"/>
  <c r="F933" i="115"/>
  <c r="F934" i="115"/>
  <c r="F935" i="115"/>
  <c r="F936" i="115"/>
  <c r="F937" i="115"/>
  <c r="F938" i="115"/>
  <c r="F939" i="115"/>
  <c r="F940" i="115"/>
  <c r="F941" i="115"/>
  <c r="F942" i="115"/>
  <c r="F943" i="115"/>
  <c r="F944" i="115"/>
  <c r="F945" i="115"/>
  <c r="F946" i="115"/>
  <c r="F947" i="115"/>
  <c r="F948" i="115"/>
  <c r="F949" i="115"/>
  <c r="F950" i="115"/>
  <c r="F951" i="115"/>
  <c r="F952" i="115"/>
  <c r="F953" i="115"/>
  <c r="F954" i="115"/>
  <c r="F955" i="115"/>
  <c r="F956" i="115"/>
  <c r="F957" i="115"/>
  <c r="F958" i="115"/>
  <c r="F959" i="115"/>
  <c r="F960" i="115"/>
  <c r="F961" i="115"/>
  <c r="F962" i="115"/>
  <c r="F963" i="115"/>
  <c r="F964" i="115"/>
  <c r="F965" i="115"/>
  <c r="F966" i="115"/>
  <c r="F967" i="115"/>
  <c r="F968" i="115"/>
  <c r="F969" i="115"/>
  <c r="F970" i="115"/>
  <c r="F971" i="115"/>
  <c r="F972" i="115"/>
  <c r="F973" i="115"/>
  <c r="F974" i="115"/>
  <c r="F975" i="115"/>
  <c r="F976" i="115"/>
  <c r="F977" i="115"/>
  <c r="F978" i="115"/>
  <c r="F979" i="115"/>
  <c r="F980" i="115"/>
  <c r="F981" i="115"/>
  <c r="F982" i="115"/>
  <c r="F983" i="115"/>
  <c r="F984" i="115"/>
  <c r="F985" i="115"/>
  <c r="F986" i="115"/>
  <c r="F987" i="115"/>
  <c r="F988" i="115"/>
  <c r="F989" i="115"/>
  <c r="F990" i="115"/>
  <c r="F991" i="115"/>
  <c r="F992" i="115"/>
  <c r="F993" i="115"/>
  <c r="F994" i="115"/>
  <c r="F995" i="115"/>
  <c r="F996" i="115"/>
  <c r="F997" i="115"/>
  <c r="F998" i="115"/>
  <c r="F999" i="115"/>
  <c r="F1000" i="115"/>
  <c r="F1001" i="115"/>
  <c r="F1002" i="115"/>
  <c r="F1003" i="115"/>
  <c r="F1004" i="115"/>
  <c r="F1005" i="115"/>
  <c r="F1006" i="115"/>
  <c r="F1007" i="115"/>
  <c r="F1008" i="115"/>
  <c r="F1009" i="115"/>
  <c r="F1010" i="115"/>
  <c r="F1011" i="115"/>
  <c r="F1012" i="115"/>
  <c r="F1013" i="115"/>
  <c r="F1014" i="115"/>
  <c r="F1015" i="115"/>
  <c r="F1016" i="115"/>
  <c r="F1017" i="115"/>
  <c r="F1018" i="115"/>
  <c r="F1019" i="115"/>
  <c r="F1020" i="115"/>
  <c r="F1021" i="115"/>
  <c r="F1022" i="115"/>
  <c r="F1023" i="115"/>
  <c r="F1024" i="115"/>
  <c r="F1025" i="115"/>
  <c r="F1026" i="115"/>
  <c r="F1027" i="115"/>
  <c r="F1028" i="115"/>
  <c r="F1029" i="115"/>
  <c r="F1030" i="115"/>
  <c r="F1031" i="115"/>
  <c r="F1032" i="115"/>
  <c r="F1033" i="115"/>
  <c r="F1034" i="115"/>
  <c r="F1035" i="115"/>
  <c r="F1036" i="115"/>
  <c r="F1037" i="115"/>
  <c r="F1038" i="115"/>
  <c r="F1039" i="115"/>
  <c r="F1040" i="115"/>
  <c r="F1041" i="115"/>
  <c r="F1042" i="115"/>
  <c r="F1043" i="115"/>
  <c r="F1044" i="115"/>
  <c r="F1045" i="115"/>
  <c r="F1046" i="115"/>
  <c r="F1047" i="115"/>
  <c r="F1048" i="115"/>
  <c r="F1049" i="115"/>
  <c r="F1050" i="115"/>
  <c r="F1051" i="115"/>
  <c r="F1052" i="115"/>
  <c r="F1053" i="115"/>
  <c r="F1054" i="115"/>
  <c r="F1055" i="115"/>
  <c r="F1056" i="115"/>
  <c r="F1057" i="115"/>
  <c r="F1058" i="115"/>
  <c r="F1059" i="115"/>
  <c r="F1060" i="115"/>
  <c r="F1061" i="115"/>
  <c r="F1062" i="115"/>
  <c r="F1063" i="115"/>
  <c r="F1064" i="115"/>
  <c r="F1065" i="115"/>
  <c r="F1066" i="115"/>
  <c r="F1067" i="115"/>
  <c r="F1068" i="115"/>
  <c r="F1069" i="115"/>
  <c r="F1070" i="115"/>
  <c r="F1071" i="115"/>
  <c r="F1072" i="115"/>
  <c r="F1073" i="115"/>
  <c r="F1074" i="115"/>
  <c r="F1075" i="115"/>
  <c r="F1076" i="115"/>
  <c r="F1077" i="115"/>
  <c r="F1" i="115"/>
  <c r="E8" i="91" l="1"/>
  <c r="B8" i="91"/>
  <c r="V56" i="89"/>
  <c r="V55" i="89"/>
  <c r="V54" i="89"/>
  <c r="V53" i="89"/>
  <c r="V52" i="89"/>
  <c r="V51" i="89"/>
  <c r="V50" i="89"/>
  <c r="G2" i="115" l="1"/>
  <c r="G3" i="115"/>
  <c r="G4" i="115"/>
  <c r="G5" i="115"/>
  <c r="G6" i="115"/>
  <c r="G7" i="115"/>
  <c r="G8" i="115"/>
  <c r="G9" i="115"/>
  <c r="G10" i="115"/>
  <c r="G11" i="115"/>
  <c r="G12" i="115"/>
  <c r="G13" i="115"/>
  <c r="G14" i="115"/>
  <c r="G15" i="115"/>
  <c r="G16" i="115"/>
  <c r="G17" i="115"/>
  <c r="G18" i="115"/>
  <c r="G19" i="115"/>
  <c r="G20" i="115"/>
  <c r="G21" i="115"/>
  <c r="G22" i="115"/>
  <c r="G23" i="115"/>
  <c r="G24" i="115"/>
  <c r="G25" i="115"/>
  <c r="G26" i="115"/>
  <c r="G27" i="115"/>
  <c r="G28" i="115"/>
  <c r="G29" i="115"/>
  <c r="G30" i="115"/>
  <c r="G31" i="115"/>
  <c r="G32" i="115"/>
  <c r="G33" i="115"/>
  <c r="G34" i="115"/>
  <c r="G35" i="115"/>
  <c r="G36" i="115"/>
  <c r="G37" i="115"/>
  <c r="G38" i="115"/>
  <c r="G39" i="115"/>
  <c r="G40" i="115"/>
  <c r="G41" i="115"/>
  <c r="G42" i="115"/>
  <c r="G43" i="115"/>
  <c r="G44" i="115"/>
  <c r="G45" i="115"/>
  <c r="G46" i="115"/>
  <c r="G47" i="115"/>
  <c r="G48" i="115"/>
  <c r="G49" i="115"/>
  <c r="G50" i="115"/>
  <c r="G51" i="115"/>
  <c r="G52" i="115"/>
  <c r="G53" i="115"/>
  <c r="G54" i="115"/>
  <c r="G55" i="115"/>
  <c r="G56" i="115"/>
  <c r="G57" i="115"/>
  <c r="G58" i="115"/>
  <c r="G59" i="115"/>
  <c r="G60" i="115"/>
  <c r="G61" i="115"/>
  <c r="G62" i="115"/>
  <c r="G63" i="115"/>
  <c r="G64" i="115"/>
  <c r="G65" i="115"/>
  <c r="G66" i="115"/>
  <c r="G67" i="115"/>
  <c r="G68" i="115"/>
  <c r="G69" i="115"/>
  <c r="G70" i="115"/>
  <c r="G71" i="115"/>
  <c r="G72" i="115"/>
  <c r="G73" i="115"/>
  <c r="G74" i="115"/>
  <c r="G75" i="115"/>
  <c r="G76" i="115"/>
  <c r="G77" i="115"/>
  <c r="G78" i="115"/>
  <c r="G79" i="115"/>
  <c r="G80" i="115"/>
  <c r="G81" i="115"/>
  <c r="G82" i="115"/>
  <c r="G83" i="115"/>
  <c r="G84" i="115"/>
  <c r="G85" i="115"/>
  <c r="G86" i="115"/>
  <c r="G87" i="115"/>
  <c r="G88" i="115"/>
  <c r="G89" i="115"/>
  <c r="G90" i="115"/>
  <c r="G91" i="115"/>
  <c r="G92" i="115"/>
  <c r="G93" i="115"/>
  <c r="G94" i="115"/>
  <c r="G95" i="115"/>
  <c r="G96" i="115"/>
  <c r="G97" i="115"/>
  <c r="G98" i="115"/>
  <c r="G99" i="115"/>
  <c r="G100" i="115"/>
  <c r="G101" i="115"/>
  <c r="G102" i="115"/>
  <c r="G103" i="115"/>
  <c r="G104" i="115"/>
  <c r="G105" i="115"/>
  <c r="G106" i="115"/>
  <c r="G107" i="115"/>
  <c r="G108" i="115"/>
  <c r="G109" i="115"/>
  <c r="G110" i="115"/>
  <c r="G111" i="115"/>
  <c r="G112" i="115"/>
  <c r="G113" i="115"/>
  <c r="G114" i="115"/>
  <c r="G115" i="115"/>
  <c r="G116" i="115"/>
  <c r="G117" i="115"/>
  <c r="G118" i="115"/>
  <c r="G119" i="115"/>
  <c r="G120" i="115"/>
  <c r="G121" i="115"/>
  <c r="G122" i="115"/>
  <c r="G123" i="115"/>
  <c r="G124" i="115"/>
  <c r="G125" i="115"/>
  <c r="G126" i="115"/>
  <c r="G127" i="115"/>
  <c r="G128" i="115"/>
  <c r="G129" i="115"/>
  <c r="G130" i="115"/>
  <c r="G131" i="115"/>
  <c r="G132" i="115"/>
  <c r="G133" i="115"/>
  <c r="G134" i="115"/>
  <c r="G135" i="115"/>
  <c r="G136" i="115"/>
  <c r="G137" i="115"/>
  <c r="G138" i="115"/>
  <c r="G139" i="115"/>
  <c r="G140" i="115"/>
  <c r="G141" i="115"/>
  <c r="G142" i="115"/>
  <c r="G143" i="115"/>
  <c r="G144" i="115"/>
  <c r="G145" i="115"/>
  <c r="G146" i="115"/>
  <c r="G147" i="115"/>
  <c r="G148" i="115"/>
  <c r="G149" i="115"/>
  <c r="G150" i="115"/>
  <c r="G151" i="115"/>
  <c r="G152" i="115"/>
  <c r="G153" i="115"/>
  <c r="G154" i="115"/>
  <c r="G155" i="115"/>
  <c r="G156" i="115"/>
  <c r="G157" i="115"/>
  <c r="G158" i="115"/>
  <c r="G159" i="115"/>
  <c r="G160" i="115"/>
  <c r="G161" i="115"/>
  <c r="G162" i="115"/>
  <c r="G163" i="115"/>
  <c r="G164" i="115"/>
  <c r="G165" i="115"/>
  <c r="G166" i="115"/>
  <c r="G167" i="115"/>
  <c r="G168" i="115"/>
  <c r="G169" i="115"/>
  <c r="G170" i="115"/>
  <c r="G171" i="115"/>
  <c r="G172" i="115"/>
  <c r="G173" i="115"/>
  <c r="G174" i="115"/>
  <c r="G175" i="115"/>
  <c r="G176" i="115"/>
  <c r="G177" i="115"/>
  <c r="G178" i="115"/>
  <c r="G179" i="115"/>
  <c r="G180" i="115"/>
  <c r="G181" i="115"/>
  <c r="G182" i="115"/>
  <c r="G183" i="115"/>
  <c r="G184" i="115"/>
  <c r="G185" i="115"/>
  <c r="G186" i="115"/>
  <c r="G187" i="115"/>
  <c r="G188" i="115"/>
  <c r="G189" i="115"/>
  <c r="G190" i="115"/>
  <c r="G191" i="115"/>
  <c r="G192" i="115"/>
  <c r="G193" i="115"/>
  <c r="G194" i="115"/>
  <c r="G195" i="115"/>
  <c r="G196" i="115"/>
  <c r="G197" i="115"/>
  <c r="G198" i="115"/>
  <c r="G199" i="115"/>
  <c r="G200" i="115"/>
  <c r="G201" i="115"/>
  <c r="G202" i="115"/>
  <c r="G203" i="115"/>
  <c r="G204" i="115"/>
  <c r="G205" i="115"/>
  <c r="G206" i="115"/>
  <c r="G207" i="115"/>
  <c r="G208" i="115"/>
  <c r="G209" i="115"/>
  <c r="G210" i="115"/>
  <c r="G211" i="115"/>
  <c r="G212" i="115"/>
  <c r="G213" i="115"/>
  <c r="G214" i="115"/>
  <c r="G215" i="115"/>
  <c r="G216" i="115"/>
  <c r="G217" i="115"/>
  <c r="G218" i="115"/>
  <c r="G219" i="115"/>
  <c r="G220" i="115"/>
  <c r="G221" i="115"/>
  <c r="G222" i="115"/>
  <c r="G223" i="115"/>
  <c r="G224" i="115"/>
  <c r="G225" i="115"/>
  <c r="G226" i="115"/>
  <c r="G227" i="115"/>
  <c r="G228" i="115"/>
  <c r="G229" i="115"/>
  <c r="G230" i="115"/>
  <c r="G231" i="115"/>
  <c r="G232" i="115"/>
  <c r="G233" i="115"/>
  <c r="G234" i="115"/>
  <c r="G235" i="115"/>
  <c r="G236" i="115"/>
  <c r="G237" i="115"/>
  <c r="G238" i="115"/>
  <c r="G239" i="115"/>
  <c r="G240" i="115"/>
  <c r="G241" i="115"/>
  <c r="G242" i="115"/>
  <c r="G243" i="115"/>
  <c r="G244" i="115"/>
  <c r="G245" i="115"/>
  <c r="G246" i="115"/>
  <c r="G247" i="115"/>
  <c r="G248" i="115"/>
  <c r="G249" i="115"/>
  <c r="G250" i="115"/>
  <c r="G251" i="115"/>
  <c r="G252" i="115"/>
  <c r="G253" i="115"/>
  <c r="G254" i="115"/>
  <c r="G255" i="115"/>
  <c r="G256" i="115"/>
  <c r="G257" i="115"/>
  <c r="G258" i="115"/>
  <c r="G259" i="115"/>
  <c r="G260" i="115"/>
  <c r="G261" i="115"/>
  <c r="G262" i="115"/>
  <c r="G263" i="115"/>
  <c r="G264" i="115"/>
  <c r="G265" i="115"/>
  <c r="G266" i="115"/>
  <c r="G267" i="115"/>
  <c r="G268" i="115"/>
  <c r="G269" i="115"/>
  <c r="G270" i="115"/>
  <c r="G271" i="115"/>
  <c r="G272" i="115"/>
  <c r="G273" i="115"/>
  <c r="G274" i="115"/>
  <c r="G275" i="115"/>
  <c r="G276" i="115"/>
  <c r="G277" i="115"/>
  <c r="G278" i="115"/>
  <c r="G279" i="115"/>
  <c r="G280" i="115"/>
  <c r="G281" i="115"/>
  <c r="G282" i="115"/>
  <c r="G283" i="115"/>
  <c r="G284" i="115"/>
  <c r="G285" i="115"/>
  <c r="G286" i="115"/>
  <c r="G287" i="115"/>
  <c r="G288" i="115"/>
  <c r="G289" i="115"/>
  <c r="G290" i="115"/>
  <c r="G291" i="115"/>
  <c r="G292" i="115"/>
  <c r="G293" i="115"/>
  <c r="G294" i="115"/>
  <c r="G295" i="115"/>
  <c r="G296" i="115"/>
  <c r="G297" i="115"/>
  <c r="G298" i="115"/>
  <c r="G299" i="115"/>
  <c r="G300" i="115"/>
  <c r="G301" i="115"/>
  <c r="G302" i="115"/>
  <c r="G303" i="115"/>
  <c r="G304" i="115"/>
  <c r="G305" i="115"/>
  <c r="G306" i="115"/>
  <c r="G307" i="115"/>
  <c r="G308" i="115"/>
  <c r="G309" i="115"/>
  <c r="G310" i="115"/>
  <c r="G311" i="115"/>
  <c r="G312" i="115"/>
  <c r="G313" i="115"/>
  <c r="G314" i="115"/>
  <c r="G315" i="115"/>
  <c r="G316" i="115"/>
  <c r="G317" i="115"/>
  <c r="G318" i="115"/>
  <c r="G319" i="115"/>
  <c r="G320" i="115"/>
  <c r="G321" i="115"/>
  <c r="G322" i="115"/>
  <c r="G323" i="115"/>
  <c r="G324" i="115"/>
  <c r="G325" i="115"/>
  <c r="G326" i="115"/>
  <c r="G327" i="115"/>
  <c r="G328" i="115"/>
  <c r="G329" i="115"/>
  <c r="G330" i="115"/>
  <c r="G331" i="115"/>
  <c r="G332" i="115"/>
  <c r="G333" i="115"/>
  <c r="G334" i="115"/>
  <c r="G335" i="115"/>
  <c r="G336" i="115"/>
  <c r="G337" i="115"/>
  <c r="G338" i="115"/>
  <c r="G339" i="115"/>
  <c r="G340" i="115"/>
  <c r="G341" i="115"/>
  <c r="G342" i="115"/>
  <c r="G343" i="115"/>
  <c r="G344" i="115"/>
  <c r="G345" i="115"/>
  <c r="G346" i="115"/>
  <c r="G347" i="115"/>
  <c r="G348" i="115"/>
  <c r="G349" i="115"/>
  <c r="G350" i="115"/>
  <c r="G351" i="115"/>
  <c r="G352" i="115"/>
  <c r="G353" i="115"/>
  <c r="G354" i="115"/>
  <c r="G355" i="115"/>
  <c r="G356" i="115"/>
  <c r="G357" i="115"/>
  <c r="G358" i="115"/>
  <c r="G359" i="115"/>
  <c r="G360" i="115"/>
  <c r="G361" i="115"/>
  <c r="G362" i="115"/>
  <c r="G363" i="115"/>
  <c r="G364" i="115"/>
  <c r="G365" i="115"/>
  <c r="G366" i="115"/>
  <c r="G367" i="115"/>
  <c r="G368" i="115"/>
  <c r="G369" i="115"/>
  <c r="G370" i="115"/>
  <c r="G371" i="115"/>
  <c r="G372" i="115"/>
  <c r="G373" i="115"/>
  <c r="G374" i="115"/>
  <c r="G375" i="115"/>
  <c r="G376" i="115"/>
  <c r="G377" i="115"/>
  <c r="G378" i="115"/>
  <c r="G379" i="115"/>
  <c r="G380" i="115"/>
  <c r="G381" i="115"/>
  <c r="G382" i="115"/>
  <c r="G383" i="115"/>
  <c r="G384" i="115"/>
  <c r="G385" i="115"/>
  <c r="G386" i="115"/>
  <c r="G387" i="115"/>
  <c r="G388" i="115"/>
  <c r="G389" i="115"/>
  <c r="G390" i="115"/>
  <c r="G391" i="115"/>
  <c r="G392" i="115"/>
  <c r="G393" i="115"/>
  <c r="G394" i="115"/>
  <c r="G395" i="115"/>
  <c r="G396" i="115"/>
  <c r="G397" i="115"/>
  <c r="G398" i="115"/>
  <c r="G399" i="115"/>
  <c r="G400" i="115"/>
  <c r="G401" i="115"/>
  <c r="G402" i="115"/>
  <c r="G403" i="115"/>
  <c r="G404" i="115"/>
  <c r="G405" i="115"/>
  <c r="G406" i="115"/>
  <c r="G407" i="115"/>
  <c r="G408" i="115"/>
  <c r="G409" i="115"/>
  <c r="G410" i="115"/>
  <c r="G411" i="115"/>
  <c r="G412" i="115"/>
  <c r="G413" i="115"/>
  <c r="G414" i="115"/>
  <c r="G415" i="115"/>
  <c r="G416" i="115"/>
  <c r="G417" i="115"/>
  <c r="G418" i="115"/>
  <c r="G419" i="115"/>
  <c r="G420" i="115"/>
  <c r="G421" i="115"/>
  <c r="G422" i="115"/>
  <c r="G423" i="115"/>
  <c r="G424" i="115"/>
  <c r="G425" i="115"/>
  <c r="G426" i="115"/>
  <c r="G427" i="115"/>
  <c r="G428" i="115"/>
  <c r="G429" i="115"/>
  <c r="G430" i="115"/>
  <c r="G431" i="115"/>
  <c r="G432" i="115"/>
  <c r="G433" i="115"/>
  <c r="G434" i="115"/>
  <c r="G435" i="115"/>
  <c r="G436" i="115"/>
  <c r="G437" i="115"/>
  <c r="G438" i="115"/>
  <c r="G439" i="115"/>
  <c r="G440" i="115"/>
  <c r="G441" i="115"/>
  <c r="G442" i="115"/>
  <c r="G443" i="115"/>
  <c r="G444" i="115"/>
  <c r="G445" i="115"/>
  <c r="G446" i="115"/>
  <c r="G447" i="115"/>
  <c r="G448" i="115"/>
  <c r="G449" i="115"/>
  <c r="G450" i="115"/>
  <c r="G451" i="115"/>
  <c r="G452" i="115"/>
  <c r="G453" i="115"/>
  <c r="G454" i="115"/>
  <c r="G455" i="115"/>
  <c r="G456" i="115"/>
  <c r="G457" i="115"/>
  <c r="G458" i="115"/>
  <c r="G459" i="115"/>
  <c r="G460" i="115"/>
  <c r="G461" i="115"/>
  <c r="G462" i="115"/>
  <c r="G463" i="115"/>
  <c r="G464" i="115"/>
  <c r="G465" i="115"/>
  <c r="G466" i="115"/>
  <c r="G467" i="115"/>
  <c r="G468" i="115"/>
  <c r="G469" i="115"/>
  <c r="G470" i="115"/>
  <c r="G471" i="115"/>
  <c r="G472" i="115"/>
  <c r="G473" i="115"/>
  <c r="G474" i="115"/>
  <c r="G475" i="115"/>
  <c r="G476" i="115"/>
  <c r="G477" i="115"/>
  <c r="G478" i="115"/>
  <c r="G479" i="115"/>
  <c r="G480" i="115"/>
  <c r="G481" i="115"/>
  <c r="G482" i="115"/>
  <c r="G483" i="115"/>
  <c r="G484" i="115"/>
  <c r="G485" i="115"/>
  <c r="G486" i="115"/>
  <c r="G487" i="115"/>
  <c r="G488" i="115"/>
  <c r="G489" i="115"/>
  <c r="G490" i="115"/>
  <c r="G491" i="115"/>
  <c r="G492" i="115"/>
  <c r="G493" i="115"/>
  <c r="G494" i="115"/>
  <c r="G495" i="115"/>
  <c r="G496" i="115"/>
  <c r="G497" i="115"/>
  <c r="G498" i="115"/>
  <c r="G499" i="115"/>
  <c r="G500" i="115"/>
  <c r="G501" i="115"/>
  <c r="G502" i="115"/>
  <c r="G503" i="115"/>
  <c r="G504" i="115"/>
  <c r="G505" i="115"/>
  <c r="G506" i="115"/>
  <c r="G507" i="115"/>
  <c r="G508" i="115"/>
  <c r="G509" i="115"/>
  <c r="G510" i="115"/>
  <c r="G511" i="115"/>
  <c r="G512" i="115"/>
  <c r="G513" i="115"/>
  <c r="G514" i="115"/>
  <c r="G515" i="115"/>
  <c r="G516" i="115"/>
  <c r="G517" i="115"/>
  <c r="G518" i="115"/>
  <c r="G519" i="115"/>
  <c r="G520" i="115"/>
  <c r="G521" i="115"/>
  <c r="G522" i="115"/>
  <c r="G523" i="115"/>
  <c r="G524" i="115"/>
  <c r="G525" i="115"/>
  <c r="G526" i="115"/>
  <c r="G527" i="115"/>
  <c r="G528" i="115"/>
  <c r="G529" i="115"/>
  <c r="G530" i="115"/>
  <c r="G531" i="115"/>
  <c r="G532" i="115"/>
  <c r="G533" i="115"/>
  <c r="G534" i="115"/>
  <c r="G535" i="115"/>
  <c r="G536" i="115"/>
  <c r="G537" i="115"/>
  <c r="G538" i="115"/>
  <c r="G539" i="115"/>
  <c r="G540" i="115"/>
  <c r="G541" i="115"/>
  <c r="G542" i="115"/>
  <c r="G543" i="115"/>
  <c r="G544" i="115"/>
  <c r="G545" i="115"/>
  <c r="G546" i="115"/>
  <c r="G547" i="115"/>
  <c r="G548" i="115"/>
  <c r="G549" i="115"/>
  <c r="G550" i="115"/>
  <c r="G551" i="115"/>
  <c r="G552" i="115"/>
  <c r="G553" i="115"/>
  <c r="G554" i="115"/>
  <c r="G555" i="115"/>
  <c r="G556" i="115"/>
  <c r="G557" i="115"/>
  <c r="G558" i="115"/>
  <c r="G559" i="115"/>
  <c r="G560" i="115"/>
  <c r="G561" i="115"/>
  <c r="G562" i="115"/>
  <c r="G563" i="115"/>
  <c r="G564" i="115"/>
  <c r="G565" i="115"/>
  <c r="G566" i="115"/>
  <c r="G567" i="115"/>
  <c r="G568" i="115"/>
  <c r="G569" i="115"/>
  <c r="G570" i="115"/>
  <c r="G571" i="115"/>
  <c r="G572" i="115"/>
  <c r="G573" i="115"/>
  <c r="G574" i="115"/>
  <c r="G575" i="115"/>
  <c r="G576" i="115"/>
  <c r="G577" i="115"/>
  <c r="G578" i="115"/>
  <c r="G579" i="115"/>
  <c r="G580" i="115"/>
  <c r="G581" i="115"/>
  <c r="G582" i="115"/>
  <c r="G583" i="115"/>
  <c r="G584" i="115"/>
  <c r="G585" i="115"/>
  <c r="G586" i="115"/>
  <c r="G587" i="115"/>
  <c r="G588" i="115"/>
  <c r="G589" i="115"/>
  <c r="G590" i="115"/>
  <c r="G591" i="115"/>
  <c r="G592" i="115"/>
  <c r="G593" i="115"/>
  <c r="G594" i="115"/>
  <c r="G595" i="115"/>
  <c r="G596" i="115"/>
  <c r="G597" i="115"/>
  <c r="G598" i="115"/>
  <c r="G599" i="115"/>
  <c r="G600" i="115"/>
  <c r="G601" i="115"/>
  <c r="G602" i="115"/>
  <c r="G603" i="115"/>
  <c r="G604" i="115"/>
  <c r="G605" i="115"/>
  <c r="G606" i="115"/>
  <c r="G607" i="115"/>
  <c r="G608" i="115"/>
  <c r="G609" i="115"/>
  <c r="G610" i="115"/>
  <c r="G611" i="115"/>
  <c r="G612" i="115"/>
  <c r="G613" i="115"/>
  <c r="G614" i="115"/>
  <c r="G615" i="115"/>
  <c r="G616" i="115"/>
  <c r="G617" i="115"/>
  <c r="G618" i="115"/>
  <c r="G619" i="115"/>
  <c r="G620" i="115"/>
  <c r="G621" i="115"/>
  <c r="G622" i="115"/>
  <c r="G623" i="115"/>
  <c r="G624" i="115"/>
  <c r="G625" i="115"/>
  <c r="G626" i="115"/>
  <c r="G627" i="115"/>
  <c r="G628" i="115"/>
  <c r="G629" i="115"/>
  <c r="G630" i="115"/>
  <c r="G631" i="115"/>
  <c r="G632" i="115"/>
  <c r="G633" i="115"/>
  <c r="G634" i="115"/>
  <c r="G635" i="115"/>
  <c r="G636" i="115"/>
  <c r="G637" i="115"/>
  <c r="G638" i="115"/>
  <c r="G639" i="115"/>
  <c r="G640" i="115"/>
  <c r="G641" i="115"/>
  <c r="G642" i="115"/>
  <c r="G643" i="115"/>
  <c r="G644" i="115"/>
  <c r="G645" i="115"/>
  <c r="G646" i="115"/>
  <c r="G647" i="115"/>
  <c r="G648" i="115"/>
  <c r="G649" i="115"/>
  <c r="G650" i="115"/>
  <c r="G651" i="115"/>
  <c r="G652" i="115"/>
  <c r="G653" i="115"/>
  <c r="G654" i="115"/>
  <c r="G655" i="115"/>
  <c r="G656" i="115"/>
  <c r="G657" i="115"/>
  <c r="G658" i="115"/>
  <c r="G659" i="115"/>
  <c r="G660" i="115"/>
  <c r="G661" i="115"/>
  <c r="G662" i="115"/>
  <c r="G663" i="115"/>
  <c r="G664" i="115"/>
  <c r="G665" i="115"/>
  <c r="G666" i="115"/>
  <c r="G667" i="115"/>
  <c r="G668" i="115"/>
  <c r="G669" i="115"/>
  <c r="G670" i="115"/>
  <c r="G671" i="115"/>
  <c r="G672" i="115"/>
  <c r="G673" i="115"/>
  <c r="G674" i="115"/>
  <c r="G675" i="115"/>
  <c r="G676" i="115"/>
  <c r="G677" i="115"/>
  <c r="G678" i="115"/>
  <c r="G679" i="115"/>
  <c r="G680" i="115"/>
  <c r="G681" i="115"/>
  <c r="G682" i="115"/>
  <c r="G683" i="115"/>
  <c r="G684" i="115"/>
  <c r="G685" i="115"/>
  <c r="G686" i="115"/>
  <c r="G687" i="115"/>
  <c r="G688" i="115"/>
  <c r="G689" i="115"/>
  <c r="G690" i="115"/>
  <c r="G691" i="115"/>
  <c r="G692" i="115"/>
  <c r="G693" i="115"/>
  <c r="G694" i="115"/>
  <c r="G695" i="115"/>
  <c r="G696" i="115"/>
  <c r="G697" i="115"/>
  <c r="G698" i="115"/>
  <c r="G699" i="115"/>
  <c r="G700" i="115"/>
  <c r="G701" i="115"/>
  <c r="G702" i="115"/>
  <c r="G703" i="115"/>
  <c r="G704" i="115"/>
  <c r="G705" i="115"/>
  <c r="G706" i="115"/>
  <c r="G707" i="115"/>
  <c r="G708" i="115"/>
  <c r="G709" i="115"/>
  <c r="G710" i="115"/>
  <c r="G711" i="115"/>
  <c r="G712" i="115"/>
  <c r="G713" i="115"/>
  <c r="G714" i="115"/>
  <c r="G715" i="115"/>
  <c r="G716" i="115"/>
  <c r="G717" i="115"/>
  <c r="G718" i="115"/>
  <c r="G719" i="115"/>
  <c r="G720" i="115"/>
  <c r="G721" i="115"/>
  <c r="G722" i="115"/>
  <c r="G723" i="115"/>
  <c r="G724" i="115"/>
  <c r="G725" i="115"/>
  <c r="G726" i="115"/>
  <c r="G727" i="115"/>
  <c r="G728" i="115"/>
  <c r="G729" i="115"/>
  <c r="G730" i="115"/>
  <c r="G731" i="115"/>
  <c r="G732" i="115"/>
  <c r="G733" i="115"/>
  <c r="G734" i="115"/>
  <c r="G735" i="115"/>
  <c r="G736" i="115"/>
  <c r="G737" i="115"/>
  <c r="G738" i="115"/>
  <c r="G739" i="115"/>
  <c r="G740" i="115"/>
  <c r="G741" i="115"/>
  <c r="G742" i="115"/>
  <c r="G743" i="115"/>
  <c r="G744" i="115"/>
  <c r="G745" i="115"/>
  <c r="G746" i="115"/>
  <c r="G747" i="115"/>
  <c r="G748" i="115"/>
  <c r="G749" i="115"/>
  <c r="G750" i="115"/>
  <c r="G751" i="115"/>
  <c r="G752" i="115"/>
  <c r="G753" i="115"/>
  <c r="G754" i="115"/>
  <c r="G755" i="115"/>
  <c r="G756" i="115"/>
  <c r="G757" i="115"/>
  <c r="G758" i="115"/>
  <c r="G759" i="115"/>
  <c r="G760" i="115"/>
  <c r="G761" i="115"/>
  <c r="G762" i="115"/>
  <c r="G763" i="115"/>
  <c r="G764" i="115"/>
  <c r="G765" i="115"/>
  <c r="G766" i="115"/>
  <c r="G767" i="115"/>
  <c r="G768" i="115"/>
  <c r="G769" i="115"/>
  <c r="G770" i="115"/>
  <c r="G771" i="115"/>
  <c r="G772" i="115"/>
  <c r="G773" i="115"/>
  <c r="G774" i="115"/>
  <c r="G775" i="115"/>
  <c r="G776" i="115"/>
  <c r="G777" i="115"/>
  <c r="G778" i="115"/>
  <c r="G779" i="115"/>
  <c r="G780" i="115"/>
  <c r="G781" i="115"/>
  <c r="G782" i="115"/>
  <c r="G783" i="115"/>
  <c r="G784" i="115"/>
  <c r="G785" i="115"/>
  <c r="G786" i="115"/>
  <c r="G787" i="115"/>
  <c r="G788" i="115"/>
  <c r="G789" i="115"/>
  <c r="G790" i="115"/>
  <c r="G791" i="115"/>
  <c r="G792" i="115"/>
  <c r="G793" i="115"/>
  <c r="G794" i="115"/>
  <c r="G795" i="115"/>
  <c r="G796" i="115"/>
  <c r="G797" i="115"/>
  <c r="G798" i="115"/>
  <c r="G799" i="115"/>
  <c r="G800" i="115"/>
  <c r="G801" i="115"/>
  <c r="G802" i="115"/>
  <c r="G803" i="115"/>
  <c r="G804" i="115"/>
  <c r="G805" i="115"/>
  <c r="G806" i="115"/>
  <c r="G807" i="115"/>
  <c r="G808" i="115"/>
  <c r="G809" i="115"/>
  <c r="G810" i="115"/>
  <c r="G811" i="115"/>
  <c r="G812" i="115"/>
  <c r="G813" i="115"/>
  <c r="G814" i="115"/>
  <c r="G815" i="115"/>
  <c r="G816" i="115"/>
  <c r="G817" i="115"/>
  <c r="G818" i="115"/>
  <c r="G819" i="115"/>
  <c r="G820" i="115"/>
  <c r="G821" i="115"/>
  <c r="G822" i="115"/>
  <c r="G823" i="115"/>
  <c r="G824" i="115"/>
  <c r="G825" i="115"/>
  <c r="G826" i="115"/>
  <c r="G827" i="115"/>
  <c r="G828" i="115"/>
  <c r="G829" i="115"/>
  <c r="G830" i="115"/>
  <c r="G831" i="115"/>
  <c r="G832" i="115"/>
  <c r="G833" i="115"/>
  <c r="G834" i="115"/>
  <c r="G835" i="115"/>
  <c r="G836" i="115"/>
  <c r="G837" i="115"/>
  <c r="G838" i="115"/>
  <c r="G839" i="115"/>
  <c r="G840" i="115"/>
  <c r="G841" i="115"/>
  <c r="G842" i="115"/>
  <c r="G843" i="115"/>
  <c r="G844" i="115"/>
  <c r="G845" i="115"/>
  <c r="G846" i="115"/>
  <c r="G847" i="115"/>
  <c r="G848" i="115"/>
  <c r="G849" i="115"/>
  <c r="G850" i="115"/>
  <c r="G851" i="115"/>
  <c r="G852" i="115"/>
  <c r="G853" i="115"/>
  <c r="G854" i="115"/>
  <c r="G855" i="115"/>
  <c r="G856" i="115"/>
  <c r="G857" i="115"/>
  <c r="G858" i="115"/>
  <c r="G859" i="115"/>
  <c r="G860" i="115"/>
  <c r="G861" i="115"/>
  <c r="G862" i="115"/>
  <c r="G863" i="115"/>
  <c r="G864" i="115"/>
  <c r="G865" i="115"/>
  <c r="G866" i="115"/>
  <c r="G867" i="115"/>
  <c r="G868" i="115"/>
  <c r="G869" i="115"/>
  <c r="G870" i="115"/>
  <c r="G871" i="115"/>
  <c r="G872" i="115"/>
  <c r="G873" i="115"/>
  <c r="G874" i="115"/>
  <c r="G875" i="115"/>
  <c r="G876" i="115"/>
  <c r="G877" i="115"/>
  <c r="G878" i="115"/>
  <c r="G879" i="115"/>
  <c r="G880" i="115"/>
  <c r="G881" i="115"/>
  <c r="G882" i="115"/>
  <c r="G883" i="115"/>
  <c r="G884" i="115"/>
  <c r="G885" i="115"/>
  <c r="G886" i="115"/>
  <c r="G887" i="115"/>
  <c r="G888" i="115"/>
  <c r="G889" i="115"/>
  <c r="G890" i="115"/>
  <c r="G891" i="115"/>
  <c r="G892" i="115"/>
  <c r="G893" i="115"/>
  <c r="G894" i="115"/>
  <c r="G895" i="115"/>
  <c r="G896" i="115"/>
  <c r="G897" i="115"/>
  <c r="G898" i="115"/>
  <c r="G899" i="115"/>
  <c r="G900" i="115"/>
  <c r="G901" i="115"/>
  <c r="G902" i="115"/>
  <c r="G903" i="115"/>
  <c r="G904" i="115"/>
  <c r="G905" i="115"/>
  <c r="G906" i="115"/>
  <c r="G907" i="115"/>
  <c r="G908" i="115"/>
  <c r="G909" i="115"/>
  <c r="G910" i="115"/>
  <c r="G911" i="115"/>
  <c r="G912" i="115"/>
  <c r="G913" i="115"/>
  <c r="G914" i="115"/>
  <c r="G915" i="115"/>
  <c r="G916" i="115"/>
  <c r="G917" i="115"/>
  <c r="G918" i="115"/>
  <c r="G919" i="115"/>
  <c r="G920" i="115"/>
  <c r="G921" i="115"/>
  <c r="G922" i="115"/>
  <c r="G923" i="115"/>
  <c r="G924" i="115"/>
  <c r="G925" i="115"/>
  <c r="G926" i="115"/>
  <c r="G927" i="115"/>
  <c r="G928" i="115"/>
  <c r="G929" i="115"/>
  <c r="G930" i="115"/>
  <c r="G931" i="115"/>
  <c r="G932" i="115"/>
  <c r="G933" i="115"/>
  <c r="G934" i="115"/>
  <c r="G935" i="115"/>
  <c r="G936" i="115"/>
  <c r="G937" i="115"/>
  <c r="G938" i="115"/>
  <c r="G939" i="115"/>
  <c r="G940" i="115"/>
  <c r="G941" i="115"/>
  <c r="G942" i="115"/>
  <c r="G943" i="115"/>
  <c r="G944" i="115"/>
  <c r="G945" i="115"/>
  <c r="G946" i="115"/>
  <c r="G947" i="115"/>
  <c r="G948" i="115"/>
  <c r="G949" i="115"/>
  <c r="G950" i="115"/>
  <c r="G951" i="115"/>
  <c r="G952" i="115"/>
  <c r="G953" i="115"/>
  <c r="G954" i="115"/>
  <c r="G955" i="115"/>
  <c r="G956" i="115"/>
  <c r="G957" i="115"/>
  <c r="G958" i="115"/>
  <c r="G959" i="115"/>
  <c r="G960" i="115"/>
  <c r="G961" i="115"/>
  <c r="G962" i="115"/>
  <c r="G963" i="115"/>
  <c r="G964" i="115"/>
  <c r="G965" i="115"/>
  <c r="G966" i="115"/>
  <c r="G967" i="115"/>
  <c r="G968" i="115"/>
  <c r="G969" i="115"/>
  <c r="G970" i="115"/>
  <c r="G971" i="115"/>
  <c r="G972" i="115"/>
  <c r="G973" i="115"/>
  <c r="G974" i="115"/>
  <c r="G975" i="115"/>
  <c r="G976" i="115"/>
  <c r="G977" i="115"/>
  <c r="G978" i="115"/>
  <c r="G979" i="115"/>
  <c r="G980" i="115"/>
  <c r="G981" i="115"/>
  <c r="G982" i="115"/>
  <c r="G983" i="115"/>
  <c r="G984" i="115"/>
  <c r="G985" i="115"/>
  <c r="G986" i="115"/>
  <c r="G987" i="115"/>
  <c r="G988" i="115"/>
  <c r="G989" i="115"/>
  <c r="G990" i="115"/>
  <c r="G991" i="115"/>
  <c r="G992" i="115"/>
  <c r="G993" i="115"/>
  <c r="G994" i="115"/>
  <c r="G995" i="115"/>
  <c r="G996" i="115"/>
  <c r="G997" i="115"/>
  <c r="G998" i="115"/>
  <c r="G999" i="115"/>
  <c r="G1000" i="115"/>
  <c r="G1001" i="115"/>
  <c r="G1002" i="115"/>
  <c r="G1003" i="115"/>
  <c r="G1004" i="115"/>
  <c r="G1005" i="115"/>
  <c r="G1006" i="115"/>
  <c r="G1007" i="115"/>
  <c r="G1008" i="115"/>
  <c r="G1009" i="115"/>
  <c r="G1010" i="115"/>
  <c r="G1011" i="115"/>
  <c r="G1012" i="115"/>
  <c r="G1013" i="115"/>
  <c r="G1014" i="115"/>
  <c r="G1015" i="115"/>
  <c r="G1016" i="115"/>
  <c r="G1017" i="115"/>
  <c r="G1018" i="115"/>
  <c r="G1019" i="115"/>
  <c r="G1020" i="115"/>
  <c r="G1021" i="115"/>
  <c r="G1022" i="115"/>
  <c r="G1023" i="115"/>
  <c r="G1024" i="115"/>
  <c r="G1025" i="115"/>
  <c r="G1026" i="115"/>
  <c r="G1027" i="115"/>
  <c r="G1028" i="115"/>
  <c r="G1029" i="115"/>
  <c r="G1030" i="115"/>
  <c r="G1031" i="115"/>
  <c r="G1032" i="115"/>
  <c r="G1033" i="115"/>
  <c r="G1034" i="115"/>
  <c r="G1035" i="115"/>
  <c r="G1036" i="115"/>
  <c r="G1037" i="115"/>
  <c r="G1038" i="115"/>
  <c r="G1039" i="115"/>
  <c r="G1040" i="115"/>
  <c r="G1041" i="115"/>
  <c r="G1042" i="115"/>
  <c r="G1043" i="115"/>
  <c r="G1044" i="115"/>
  <c r="G1045" i="115"/>
  <c r="G1046" i="115"/>
  <c r="G1047" i="115"/>
  <c r="G1048" i="115"/>
  <c r="G1049" i="115"/>
  <c r="G1050" i="115"/>
  <c r="G1051" i="115"/>
  <c r="G1052" i="115"/>
  <c r="G1053" i="115"/>
  <c r="G1054" i="115"/>
  <c r="G1055" i="115"/>
  <c r="G1056" i="115"/>
  <c r="G1057" i="115"/>
  <c r="G1058" i="115"/>
  <c r="G1059" i="115"/>
  <c r="G1060" i="115"/>
  <c r="G1061" i="115"/>
  <c r="G1062" i="115"/>
  <c r="G1063" i="115"/>
  <c r="G1064" i="115"/>
  <c r="G1065" i="115"/>
  <c r="G1066" i="115"/>
  <c r="G1067" i="115"/>
  <c r="G1068" i="115"/>
  <c r="G1069" i="115"/>
  <c r="G1070" i="115"/>
  <c r="G1071" i="115"/>
  <c r="G1072" i="115"/>
  <c r="G1073" i="115"/>
  <c r="G1074" i="115"/>
  <c r="G1075" i="115"/>
  <c r="G1076" i="115"/>
  <c r="G1077" i="115"/>
  <c r="E56" i="114" l="1"/>
  <c r="E55" i="114"/>
  <c r="E54" i="114"/>
  <c r="E53" i="114"/>
  <c r="E52" i="114"/>
  <c r="E51" i="114"/>
  <c r="E50" i="114"/>
  <c r="E49" i="114"/>
  <c r="E48" i="114"/>
  <c r="E47" i="114"/>
  <c r="E46" i="114"/>
  <c r="E45" i="114"/>
  <c r="E44" i="114"/>
  <c r="E43" i="114"/>
  <c r="X2" i="115"/>
  <c r="Y2" i="115"/>
  <c r="Z2" i="115"/>
  <c r="AA2" i="115"/>
  <c r="AC2" i="115"/>
  <c r="AD2" i="115"/>
  <c r="AE2" i="115"/>
  <c r="AF2" i="115"/>
  <c r="X3" i="115"/>
  <c r="Y3" i="115"/>
  <c r="Z3" i="115"/>
  <c r="AA3" i="115"/>
  <c r="AC3" i="115"/>
  <c r="AD3" i="115"/>
  <c r="AE3" i="115"/>
  <c r="AF3" i="115"/>
  <c r="X4" i="115"/>
  <c r="Y4" i="115"/>
  <c r="Z4" i="115"/>
  <c r="AA4" i="115"/>
  <c r="AC4" i="115"/>
  <c r="AD4" i="115"/>
  <c r="AE4" i="115"/>
  <c r="AF4" i="115"/>
  <c r="X5" i="115"/>
  <c r="Y5" i="115"/>
  <c r="Z5" i="115"/>
  <c r="AA5" i="115"/>
  <c r="AC5" i="115"/>
  <c r="AD5" i="115"/>
  <c r="AE5" i="115"/>
  <c r="AF5" i="115"/>
  <c r="X6" i="115"/>
  <c r="Y6" i="115"/>
  <c r="Z6" i="115"/>
  <c r="AA6" i="115"/>
  <c r="AC6" i="115"/>
  <c r="AD6" i="115"/>
  <c r="AE6" i="115"/>
  <c r="AF6" i="115"/>
  <c r="X7" i="115"/>
  <c r="Y7" i="115"/>
  <c r="Z7" i="115"/>
  <c r="AA7" i="115"/>
  <c r="AC7" i="115"/>
  <c r="AD7" i="115"/>
  <c r="AE7" i="115"/>
  <c r="AF7" i="115"/>
  <c r="X8" i="115"/>
  <c r="Y8" i="115"/>
  <c r="Z8" i="115"/>
  <c r="AA8" i="115"/>
  <c r="AC8" i="115"/>
  <c r="AD8" i="115"/>
  <c r="AE8" i="115"/>
  <c r="AF8" i="115"/>
  <c r="X9" i="115"/>
  <c r="Y9" i="115"/>
  <c r="Z9" i="115"/>
  <c r="AA9" i="115"/>
  <c r="AC9" i="115"/>
  <c r="AD9" i="115"/>
  <c r="AE9" i="115"/>
  <c r="AF9" i="115"/>
  <c r="X10" i="115"/>
  <c r="Y10" i="115"/>
  <c r="Z10" i="115"/>
  <c r="AA10" i="115"/>
  <c r="AC10" i="115"/>
  <c r="AD10" i="115"/>
  <c r="AE10" i="115"/>
  <c r="AF10" i="115"/>
  <c r="X11" i="115"/>
  <c r="Y11" i="115"/>
  <c r="Z11" i="115"/>
  <c r="AA11" i="115"/>
  <c r="AC11" i="115"/>
  <c r="AD11" i="115"/>
  <c r="AE11" i="115"/>
  <c r="AF11" i="115"/>
  <c r="X12" i="115"/>
  <c r="Y12" i="115"/>
  <c r="Z12" i="115"/>
  <c r="AA12" i="115"/>
  <c r="AC12" i="115"/>
  <c r="AD12" i="115"/>
  <c r="AE12" i="115"/>
  <c r="AF12" i="115"/>
  <c r="X13" i="115"/>
  <c r="Y13" i="115"/>
  <c r="Z13" i="115"/>
  <c r="AA13" i="115"/>
  <c r="AC13" i="115"/>
  <c r="AD13" i="115"/>
  <c r="AE13" i="115"/>
  <c r="AF13" i="115"/>
  <c r="X14" i="115"/>
  <c r="Y14" i="115"/>
  <c r="Z14" i="115"/>
  <c r="AA14" i="115"/>
  <c r="AC14" i="115"/>
  <c r="AD14" i="115"/>
  <c r="AE14" i="115"/>
  <c r="AF14" i="115"/>
  <c r="X15" i="115"/>
  <c r="Y15" i="115"/>
  <c r="Z15" i="115"/>
  <c r="AA15" i="115"/>
  <c r="AC15" i="115"/>
  <c r="AD15" i="115"/>
  <c r="AE15" i="115"/>
  <c r="AF15" i="115"/>
  <c r="X16" i="115"/>
  <c r="Y16" i="115"/>
  <c r="Z16" i="115"/>
  <c r="AA16" i="115"/>
  <c r="AC16" i="115"/>
  <c r="AD16" i="115"/>
  <c r="AE16" i="115"/>
  <c r="AF16" i="115"/>
  <c r="X17" i="115"/>
  <c r="Y17" i="115"/>
  <c r="Z17" i="115"/>
  <c r="AA17" i="115"/>
  <c r="AC17" i="115"/>
  <c r="AD17" i="115"/>
  <c r="AE17" i="115"/>
  <c r="AF17" i="115"/>
  <c r="X18" i="115"/>
  <c r="Y18" i="115"/>
  <c r="Z18" i="115"/>
  <c r="AA18" i="115"/>
  <c r="AC18" i="115"/>
  <c r="AD18" i="115"/>
  <c r="AE18" i="115"/>
  <c r="AF18" i="115"/>
  <c r="X19" i="115"/>
  <c r="Y19" i="115"/>
  <c r="Z19" i="115"/>
  <c r="AA19" i="115"/>
  <c r="AC19" i="115"/>
  <c r="AD19" i="115"/>
  <c r="AE19" i="115"/>
  <c r="AF19" i="115"/>
  <c r="X20" i="115"/>
  <c r="Y20" i="115"/>
  <c r="Z20" i="115"/>
  <c r="AA20" i="115"/>
  <c r="AC20" i="115"/>
  <c r="AD20" i="115"/>
  <c r="AE20" i="115"/>
  <c r="AF20" i="115"/>
  <c r="X21" i="115"/>
  <c r="Y21" i="115"/>
  <c r="Z21" i="115"/>
  <c r="AA21" i="115"/>
  <c r="AC21" i="115"/>
  <c r="AD21" i="115"/>
  <c r="AE21" i="115"/>
  <c r="AF21" i="115"/>
  <c r="X22" i="115"/>
  <c r="Y22" i="115"/>
  <c r="Z22" i="115"/>
  <c r="AA22" i="115"/>
  <c r="AC22" i="115"/>
  <c r="AD22" i="115"/>
  <c r="AE22" i="115"/>
  <c r="AF22" i="115"/>
  <c r="X23" i="115"/>
  <c r="Y23" i="115"/>
  <c r="Z23" i="115"/>
  <c r="AA23" i="115"/>
  <c r="AC23" i="115"/>
  <c r="AD23" i="115"/>
  <c r="AE23" i="115"/>
  <c r="AF23" i="115"/>
  <c r="X24" i="115"/>
  <c r="Y24" i="115"/>
  <c r="Z24" i="115"/>
  <c r="AA24" i="115"/>
  <c r="AC24" i="115"/>
  <c r="AD24" i="115"/>
  <c r="AE24" i="115"/>
  <c r="AF24" i="115"/>
  <c r="X25" i="115"/>
  <c r="Y25" i="115"/>
  <c r="Z25" i="115"/>
  <c r="AA25" i="115"/>
  <c r="AC25" i="115"/>
  <c r="AD25" i="115"/>
  <c r="AE25" i="115"/>
  <c r="AF25" i="115"/>
  <c r="X26" i="115"/>
  <c r="Y26" i="115"/>
  <c r="Z26" i="115"/>
  <c r="AA26" i="115"/>
  <c r="AC26" i="115"/>
  <c r="AD26" i="115"/>
  <c r="AE26" i="115"/>
  <c r="AF26" i="115"/>
  <c r="X27" i="115"/>
  <c r="Y27" i="115"/>
  <c r="Z27" i="115"/>
  <c r="AA27" i="115"/>
  <c r="AC27" i="115"/>
  <c r="AD27" i="115"/>
  <c r="AE27" i="115"/>
  <c r="AF27" i="115"/>
  <c r="X28" i="115"/>
  <c r="Y28" i="115"/>
  <c r="Z28" i="115"/>
  <c r="AA28" i="115"/>
  <c r="AC28" i="115"/>
  <c r="AD28" i="115"/>
  <c r="AE28" i="115"/>
  <c r="AF28" i="115"/>
  <c r="X29" i="115"/>
  <c r="Y29" i="115"/>
  <c r="Z29" i="115"/>
  <c r="AA29" i="115"/>
  <c r="AC29" i="115"/>
  <c r="AD29" i="115"/>
  <c r="AE29" i="115"/>
  <c r="AF29" i="115"/>
  <c r="X30" i="115"/>
  <c r="Y30" i="115"/>
  <c r="Z30" i="115"/>
  <c r="AA30" i="115"/>
  <c r="AC30" i="115"/>
  <c r="AD30" i="115"/>
  <c r="AE30" i="115"/>
  <c r="AF30" i="115"/>
  <c r="X31" i="115"/>
  <c r="Y31" i="115"/>
  <c r="Z31" i="115"/>
  <c r="AA31" i="115"/>
  <c r="AC31" i="115"/>
  <c r="AD31" i="115"/>
  <c r="AE31" i="115"/>
  <c r="AF31" i="115"/>
  <c r="X32" i="115"/>
  <c r="Y32" i="115"/>
  <c r="Z32" i="115"/>
  <c r="AA32" i="115"/>
  <c r="AC32" i="115"/>
  <c r="AD32" i="115"/>
  <c r="AE32" i="115"/>
  <c r="AF32" i="115"/>
  <c r="X33" i="115"/>
  <c r="Y33" i="115"/>
  <c r="Z33" i="115"/>
  <c r="AA33" i="115"/>
  <c r="AC33" i="115"/>
  <c r="AD33" i="115"/>
  <c r="AE33" i="115"/>
  <c r="AF33" i="115"/>
  <c r="X34" i="115"/>
  <c r="Y34" i="115"/>
  <c r="Z34" i="115"/>
  <c r="AA34" i="115"/>
  <c r="AC34" i="115"/>
  <c r="AD34" i="115"/>
  <c r="AE34" i="115"/>
  <c r="AF34" i="115"/>
  <c r="X35" i="115"/>
  <c r="Y35" i="115"/>
  <c r="Z35" i="115"/>
  <c r="AA35" i="115"/>
  <c r="AC35" i="115"/>
  <c r="AD35" i="115"/>
  <c r="AE35" i="115"/>
  <c r="AF35" i="115"/>
  <c r="X36" i="115"/>
  <c r="Y36" i="115"/>
  <c r="Z36" i="115"/>
  <c r="AA36" i="115"/>
  <c r="AC36" i="115"/>
  <c r="AD36" i="115"/>
  <c r="AE36" i="115"/>
  <c r="AF36" i="115"/>
  <c r="X37" i="115"/>
  <c r="Y37" i="115"/>
  <c r="Z37" i="115"/>
  <c r="AA37" i="115"/>
  <c r="AC37" i="115"/>
  <c r="AD37" i="115"/>
  <c r="AE37" i="115"/>
  <c r="AF37" i="115"/>
  <c r="X38" i="115"/>
  <c r="Y38" i="115"/>
  <c r="Z38" i="115"/>
  <c r="AA38" i="115"/>
  <c r="AC38" i="115"/>
  <c r="AD38" i="115"/>
  <c r="AE38" i="115"/>
  <c r="AF38" i="115"/>
  <c r="X39" i="115"/>
  <c r="Y39" i="115"/>
  <c r="Z39" i="115"/>
  <c r="AA39" i="115"/>
  <c r="AC39" i="115"/>
  <c r="AD39" i="115"/>
  <c r="AE39" i="115"/>
  <c r="AF39" i="115"/>
  <c r="X40" i="115"/>
  <c r="Y40" i="115"/>
  <c r="Z40" i="115"/>
  <c r="AA40" i="115"/>
  <c r="AC40" i="115"/>
  <c r="AD40" i="115"/>
  <c r="AE40" i="115"/>
  <c r="AF40" i="115"/>
  <c r="X41" i="115"/>
  <c r="Y41" i="115"/>
  <c r="Z41" i="115"/>
  <c r="AA41" i="115"/>
  <c r="AC41" i="115"/>
  <c r="AD41" i="115"/>
  <c r="AE41" i="115"/>
  <c r="AF41" i="115"/>
  <c r="X42" i="115"/>
  <c r="Y42" i="115"/>
  <c r="Z42" i="115"/>
  <c r="AA42" i="115"/>
  <c r="AC42" i="115"/>
  <c r="AD42" i="115"/>
  <c r="AE42" i="115"/>
  <c r="AF42" i="115"/>
  <c r="X43" i="115"/>
  <c r="Y43" i="115"/>
  <c r="Z43" i="115"/>
  <c r="AA43" i="115"/>
  <c r="AC43" i="115"/>
  <c r="AD43" i="115"/>
  <c r="AE43" i="115"/>
  <c r="AF43" i="115"/>
  <c r="X44" i="115"/>
  <c r="Y44" i="115"/>
  <c r="Z44" i="115"/>
  <c r="AA44" i="115"/>
  <c r="AC44" i="115"/>
  <c r="AD44" i="115"/>
  <c r="AE44" i="115"/>
  <c r="AF44" i="115"/>
  <c r="X45" i="115"/>
  <c r="Y45" i="115"/>
  <c r="Z45" i="115"/>
  <c r="AA45" i="115"/>
  <c r="AC45" i="115"/>
  <c r="AD45" i="115"/>
  <c r="AE45" i="115"/>
  <c r="AF45" i="115"/>
  <c r="X46" i="115"/>
  <c r="Y46" i="115"/>
  <c r="Z46" i="115"/>
  <c r="AA46" i="115"/>
  <c r="AC46" i="115"/>
  <c r="AD46" i="115"/>
  <c r="AE46" i="115"/>
  <c r="AF46" i="115"/>
  <c r="X47" i="115"/>
  <c r="Y47" i="115"/>
  <c r="Z47" i="115"/>
  <c r="AA47" i="115"/>
  <c r="AC47" i="115"/>
  <c r="AD47" i="115"/>
  <c r="AE47" i="115"/>
  <c r="AF47" i="115"/>
  <c r="X48" i="115"/>
  <c r="Y48" i="115"/>
  <c r="Z48" i="115"/>
  <c r="AA48" i="115"/>
  <c r="AC48" i="115"/>
  <c r="AD48" i="115"/>
  <c r="AE48" i="115"/>
  <c r="AF48" i="115"/>
  <c r="X49" i="115"/>
  <c r="Y49" i="115"/>
  <c r="Z49" i="115"/>
  <c r="AA49" i="115"/>
  <c r="AC49" i="115"/>
  <c r="AD49" i="115"/>
  <c r="AE49" i="115"/>
  <c r="AF49" i="115"/>
  <c r="X50" i="115"/>
  <c r="Y50" i="115"/>
  <c r="Z50" i="115"/>
  <c r="AA50" i="115"/>
  <c r="AC50" i="115"/>
  <c r="AD50" i="115"/>
  <c r="AE50" i="115"/>
  <c r="AF50" i="115"/>
  <c r="X51" i="115"/>
  <c r="Y51" i="115"/>
  <c r="Z51" i="115"/>
  <c r="AA51" i="115"/>
  <c r="AC51" i="115"/>
  <c r="AD51" i="115"/>
  <c r="AE51" i="115"/>
  <c r="AF51" i="115"/>
  <c r="X52" i="115"/>
  <c r="Y52" i="115"/>
  <c r="Z52" i="115"/>
  <c r="AA52" i="115"/>
  <c r="AC52" i="115"/>
  <c r="AD52" i="115"/>
  <c r="AE52" i="115"/>
  <c r="AF52" i="115"/>
  <c r="X53" i="115"/>
  <c r="Y53" i="115"/>
  <c r="Z53" i="115"/>
  <c r="AA53" i="115"/>
  <c r="AC53" i="115"/>
  <c r="AD53" i="115"/>
  <c r="AE53" i="115"/>
  <c r="AF53" i="115"/>
  <c r="X54" i="115"/>
  <c r="Y54" i="115"/>
  <c r="Z54" i="115"/>
  <c r="AA54" i="115"/>
  <c r="AC54" i="115"/>
  <c r="AD54" i="115"/>
  <c r="AE54" i="115"/>
  <c r="AF54" i="115"/>
  <c r="X55" i="115"/>
  <c r="Y55" i="115"/>
  <c r="Z55" i="115"/>
  <c r="AA55" i="115"/>
  <c r="AC55" i="115"/>
  <c r="AD55" i="115"/>
  <c r="AE55" i="115"/>
  <c r="AF55" i="115"/>
  <c r="X56" i="115"/>
  <c r="Y56" i="115"/>
  <c r="Z56" i="115"/>
  <c r="AA56" i="115"/>
  <c r="AC56" i="115"/>
  <c r="AD56" i="115"/>
  <c r="AE56" i="115"/>
  <c r="AF56" i="115"/>
  <c r="X57" i="115"/>
  <c r="Y57" i="115"/>
  <c r="Z57" i="115"/>
  <c r="AA57" i="115"/>
  <c r="AC57" i="115"/>
  <c r="AD57" i="115"/>
  <c r="AE57" i="115"/>
  <c r="AF57" i="115"/>
  <c r="X58" i="115"/>
  <c r="Y58" i="115"/>
  <c r="Z58" i="115"/>
  <c r="AA58" i="115"/>
  <c r="AC58" i="115"/>
  <c r="AD58" i="115"/>
  <c r="AE58" i="115"/>
  <c r="AF58" i="115"/>
  <c r="X59" i="115"/>
  <c r="Y59" i="115"/>
  <c r="Z59" i="115"/>
  <c r="AA59" i="115"/>
  <c r="AC59" i="115"/>
  <c r="AD59" i="115"/>
  <c r="AE59" i="115"/>
  <c r="AF59" i="115"/>
  <c r="X60" i="115"/>
  <c r="Y60" i="115"/>
  <c r="Z60" i="115"/>
  <c r="AA60" i="115"/>
  <c r="AC60" i="115"/>
  <c r="AD60" i="115"/>
  <c r="AE60" i="115"/>
  <c r="AF60" i="115"/>
  <c r="X61" i="115"/>
  <c r="Y61" i="115"/>
  <c r="Z61" i="115"/>
  <c r="AA61" i="115"/>
  <c r="AC61" i="115"/>
  <c r="AD61" i="115"/>
  <c r="AE61" i="115"/>
  <c r="AF61" i="115"/>
  <c r="X62" i="115"/>
  <c r="Y62" i="115"/>
  <c r="Z62" i="115"/>
  <c r="AA62" i="115"/>
  <c r="AC62" i="115"/>
  <c r="AD62" i="115"/>
  <c r="AE62" i="115"/>
  <c r="AF62" i="115"/>
  <c r="X63" i="115"/>
  <c r="Y63" i="115"/>
  <c r="Z63" i="115"/>
  <c r="AA63" i="115"/>
  <c r="AC63" i="115"/>
  <c r="AD63" i="115"/>
  <c r="AE63" i="115"/>
  <c r="AF63" i="115"/>
  <c r="X64" i="115"/>
  <c r="Y64" i="115"/>
  <c r="Z64" i="115"/>
  <c r="AA64" i="115"/>
  <c r="AC64" i="115"/>
  <c r="AD64" i="115"/>
  <c r="AE64" i="115"/>
  <c r="AF64" i="115"/>
  <c r="X65" i="115"/>
  <c r="Y65" i="115"/>
  <c r="Z65" i="115"/>
  <c r="AA65" i="115"/>
  <c r="AC65" i="115"/>
  <c r="AD65" i="115"/>
  <c r="AE65" i="115"/>
  <c r="AF65" i="115"/>
  <c r="X66" i="115"/>
  <c r="Y66" i="115"/>
  <c r="Z66" i="115"/>
  <c r="AA66" i="115"/>
  <c r="AC66" i="115"/>
  <c r="AD66" i="115"/>
  <c r="AE66" i="115"/>
  <c r="AF66" i="115"/>
  <c r="X67" i="115"/>
  <c r="Y67" i="115"/>
  <c r="Z67" i="115"/>
  <c r="AA67" i="115"/>
  <c r="AC67" i="115"/>
  <c r="AD67" i="115"/>
  <c r="AE67" i="115"/>
  <c r="AF67" i="115"/>
  <c r="X68" i="115"/>
  <c r="Y68" i="115"/>
  <c r="Z68" i="115"/>
  <c r="AA68" i="115"/>
  <c r="AC68" i="115"/>
  <c r="AD68" i="115"/>
  <c r="AE68" i="115"/>
  <c r="AF68" i="115"/>
  <c r="X69" i="115"/>
  <c r="Y69" i="115"/>
  <c r="Z69" i="115"/>
  <c r="AA69" i="115"/>
  <c r="AC69" i="115"/>
  <c r="AD69" i="115"/>
  <c r="AE69" i="115"/>
  <c r="AF69" i="115"/>
  <c r="X70" i="115"/>
  <c r="Y70" i="115"/>
  <c r="Z70" i="115"/>
  <c r="AA70" i="115"/>
  <c r="AC70" i="115"/>
  <c r="AD70" i="115"/>
  <c r="AE70" i="115"/>
  <c r="AF70" i="115"/>
  <c r="X71" i="115"/>
  <c r="Y71" i="115"/>
  <c r="Z71" i="115"/>
  <c r="AA71" i="115"/>
  <c r="AC71" i="115"/>
  <c r="AD71" i="115"/>
  <c r="AE71" i="115"/>
  <c r="AF71" i="115"/>
  <c r="X72" i="115"/>
  <c r="Y72" i="115"/>
  <c r="Z72" i="115"/>
  <c r="AA72" i="115"/>
  <c r="AC72" i="115"/>
  <c r="AD72" i="115"/>
  <c r="AE72" i="115"/>
  <c r="AF72" i="115"/>
  <c r="X73" i="115"/>
  <c r="Y73" i="115"/>
  <c r="Z73" i="115"/>
  <c r="AA73" i="115"/>
  <c r="AC73" i="115"/>
  <c r="AD73" i="115"/>
  <c r="AE73" i="115"/>
  <c r="AF73" i="115"/>
  <c r="X74" i="115"/>
  <c r="Y74" i="115"/>
  <c r="Z74" i="115"/>
  <c r="AA74" i="115"/>
  <c r="AC74" i="115"/>
  <c r="AD74" i="115"/>
  <c r="AE74" i="115"/>
  <c r="AF74" i="115"/>
  <c r="X75" i="115"/>
  <c r="Y75" i="115"/>
  <c r="Z75" i="115"/>
  <c r="AA75" i="115"/>
  <c r="AC75" i="115"/>
  <c r="AD75" i="115"/>
  <c r="AE75" i="115"/>
  <c r="AF75" i="115"/>
  <c r="X76" i="115"/>
  <c r="Y76" i="115"/>
  <c r="Z76" i="115"/>
  <c r="AA76" i="115"/>
  <c r="AC76" i="115"/>
  <c r="AD76" i="115"/>
  <c r="AE76" i="115"/>
  <c r="AF76" i="115"/>
  <c r="X77" i="115"/>
  <c r="Y77" i="115"/>
  <c r="Z77" i="115"/>
  <c r="AA77" i="115"/>
  <c r="AC77" i="115"/>
  <c r="AD77" i="115"/>
  <c r="AE77" i="115"/>
  <c r="AF77" i="115"/>
  <c r="X78" i="115"/>
  <c r="Y78" i="115"/>
  <c r="Z78" i="115"/>
  <c r="AA78" i="115"/>
  <c r="AC78" i="115"/>
  <c r="AD78" i="115"/>
  <c r="AE78" i="115"/>
  <c r="AF78" i="115"/>
  <c r="X79" i="115"/>
  <c r="Y79" i="115"/>
  <c r="Z79" i="115"/>
  <c r="AA79" i="115"/>
  <c r="AC79" i="115"/>
  <c r="AD79" i="115"/>
  <c r="AE79" i="115"/>
  <c r="AF79" i="115"/>
  <c r="X80" i="115"/>
  <c r="Y80" i="115"/>
  <c r="Z80" i="115"/>
  <c r="AA80" i="115"/>
  <c r="AC80" i="115"/>
  <c r="AD80" i="115"/>
  <c r="AE80" i="115"/>
  <c r="AF80" i="115"/>
  <c r="X81" i="115"/>
  <c r="Y81" i="115"/>
  <c r="Z81" i="115"/>
  <c r="AA81" i="115"/>
  <c r="AC81" i="115"/>
  <c r="AD81" i="115"/>
  <c r="AE81" i="115"/>
  <c r="AF81" i="115"/>
  <c r="X82" i="115"/>
  <c r="Y82" i="115"/>
  <c r="Z82" i="115"/>
  <c r="AA82" i="115"/>
  <c r="AC82" i="115"/>
  <c r="AD82" i="115"/>
  <c r="AE82" i="115"/>
  <c r="AF82" i="115"/>
  <c r="X83" i="115"/>
  <c r="Y83" i="115"/>
  <c r="Z83" i="115"/>
  <c r="AA83" i="115"/>
  <c r="AC83" i="115"/>
  <c r="AD83" i="115"/>
  <c r="AE83" i="115"/>
  <c r="AF83" i="115"/>
  <c r="X84" i="115"/>
  <c r="Y84" i="115"/>
  <c r="Z84" i="115"/>
  <c r="AA84" i="115"/>
  <c r="AC84" i="115"/>
  <c r="AD84" i="115"/>
  <c r="AE84" i="115"/>
  <c r="AF84" i="115"/>
  <c r="X85" i="115"/>
  <c r="Y85" i="115"/>
  <c r="Z85" i="115"/>
  <c r="AA85" i="115"/>
  <c r="AC85" i="115"/>
  <c r="AD85" i="115"/>
  <c r="AE85" i="115"/>
  <c r="AF85" i="115"/>
  <c r="X86" i="115"/>
  <c r="Y86" i="115"/>
  <c r="Z86" i="115"/>
  <c r="AA86" i="115"/>
  <c r="AC86" i="115"/>
  <c r="AD86" i="115"/>
  <c r="AE86" i="115"/>
  <c r="AF86" i="115"/>
  <c r="X87" i="115"/>
  <c r="Y87" i="115"/>
  <c r="Z87" i="115"/>
  <c r="AA87" i="115"/>
  <c r="AC87" i="115"/>
  <c r="AD87" i="115"/>
  <c r="AE87" i="115"/>
  <c r="AF87" i="115"/>
  <c r="X88" i="115"/>
  <c r="Y88" i="115"/>
  <c r="Z88" i="115"/>
  <c r="AA88" i="115"/>
  <c r="AC88" i="115"/>
  <c r="AD88" i="115"/>
  <c r="AE88" i="115"/>
  <c r="AF88" i="115"/>
  <c r="X89" i="115"/>
  <c r="Y89" i="115"/>
  <c r="Z89" i="115"/>
  <c r="AA89" i="115"/>
  <c r="AC89" i="115"/>
  <c r="AD89" i="115"/>
  <c r="AE89" i="115"/>
  <c r="AF89" i="115"/>
  <c r="X90" i="115"/>
  <c r="Y90" i="115"/>
  <c r="Z90" i="115"/>
  <c r="AA90" i="115"/>
  <c r="AC90" i="115"/>
  <c r="AD90" i="115"/>
  <c r="AE90" i="115"/>
  <c r="AF90" i="115"/>
  <c r="X91" i="115"/>
  <c r="Y91" i="115"/>
  <c r="Z91" i="115"/>
  <c r="AA91" i="115"/>
  <c r="AC91" i="115"/>
  <c r="AD91" i="115"/>
  <c r="AE91" i="115"/>
  <c r="AF91" i="115"/>
  <c r="X92" i="115"/>
  <c r="Y92" i="115"/>
  <c r="Z92" i="115"/>
  <c r="AA92" i="115"/>
  <c r="AC92" i="115"/>
  <c r="AD92" i="115"/>
  <c r="AE92" i="115"/>
  <c r="AF92" i="115"/>
  <c r="X93" i="115"/>
  <c r="Y93" i="115"/>
  <c r="Z93" i="115"/>
  <c r="AA93" i="115"/>
  <c r="AC93" i="115"/>
  <c r="AD93" i="115"/>
  <c r="AE93" i="115"/>
  <c r="AF93" i="115"/>
  <c r="X94" i="115"/>
  <c r="Y94" i="115"/>
  <c r="Z94" i="115"/>
  <c r="AA94" i="115"/>
  <c r="AC94" i="115"/>
  <c r="AD94" i="115"/>
  <c r="AE94" i="115"/>
  <c r="AF94" i="115"/>
  <c r="X95" i="115"/>
  <c r="Y95" i="115"/>
  <c r="Z95" i="115"/>
  <c r="AA95" i="115"/>
  <c r="AC95" i="115"/>
  <c r="AD95" i="115"/>
  <c r="AE95" i="115"/>
  <c r="AF95" i="115"/>
  <c r="X96" i="115"/>
  <c r="Y96" i="115"/>
  <c r="Z96" i="115"/>
  <c r="AA96" i="115"/>
  <c r="AC96" i="115"/>
  <c r="AD96" i="115"/>
  <c r="AE96" i="115"/>
  <c r="AF96" i="115"/>
  <c r="X97" i="115"/>
  <c r="Y97" i="115"/>
  <c r="Z97" i="115"/>
  <c r="AA97" i="115"/>
  <c r="AC97" i="115"/>
  <c r="AD97" i="115"/>
  <c r="AE97" i="115"/>
  <c r="AF97" i="115"/>
  <c r="X98" i="115"/>
  <c r="Y98" i="115"/>
  <c r="Z98" i="115"/>
  <c r="AA98" i="115"/>
  <c r="AC98" i="115"/>
  <c r="AD98" i="115"/>
  <c r="AE98" i="115"/>
  <c r="AF98" i="115"/>
  <c r="X99" i="115"/>
  <c r="Y99" i="115"/>
  <c r="Z99" i="115"/>
  <c r="AA99" i="115"/>
  <c r="AC99" i="115"/>
  <c r="AD99" i="115"/>
  <c r="AE99" i="115"/>
  <c r="AF99" i="115"/>
  <c r="X100" i="115"/>
  <c r="Y100" i="115"/>
  <c r="Z100" i="115"/>
  <c r="AA100" i="115"/>
  <c r="AC100" i="115"/>
  <c r="AD100" i="115"/>
  <c r="AE100" i="115"/>
  <c r="AF100" i="115"/>
  <c r="X101" i="115"/>
  <c r="Y101" i="115"/>
  <c r="Z101" i="115"/>
  <c r="AA101" i="115"/>
  <c r="AC101" i="115"/>
  <c r="AD101" i="115"/>
  <c r="AE101" i="115"/>
  <c r="AF101" i="115"/>
  <c r="X102" i="115"/>
  <c r="Y102" i="115"/>
  <c r="Z102" i="115"/>
  <c r="AA102" i="115"/>
  <c r="AC102" i="115"/>
  <c r="AD102" i="115"/>
  <c r="AE102" i="115"/>
  <c r="AF102" i="115"/>
  <c r="X103" i="115"/>
  <c r="Y103" i="115"/>
  <c r="Z103" i="115"/>
  <c r="AA103" i="115"/>
  <c r="AC103" i="115"/>
  <c r="AD103" i="115"/>
  <c r="AE103" i="115"/>
  <c r="AF103" i="115"/>
  <c r="X104" i="115"/>
  <c r="Y104" i="115"/>
  <c r="Z104" i="115"/>
  <c r="AA104" i="115"/>
  <c r="AC104" i="115"/>
  <c r="AD104" i="115"/>
  <c r="AE104" i="115"/>
  <c r="AF104" i="115"/>
  <c r="X105" i="115"/>
  <c r="Y105" i="115"/>
  <c r="Z105" i="115"/>
  <c r="AA105" i="115"/>
  <c r="AC105" i="115"/>
  <c r="AD105" i="115"/>
  <c r="AE105" i="115"/>
  <c r="AF105" i="115"/>
  <c r="X106" i="115"/>
  <c r="Y106" i="115"/>
  <c r="Z106" i="115"/>
  <c r="AA106" i="115"/>
  <c r="AC106" i="115"/>
  <c r="AD106" i="115"/>
  <c r="AE106" i="115"/>
  <c r="AF106" i="115"/>
  <c r="X107" i="115"/>
  <c r="Y107" i="115"/>
  <c r="Z107" i="115"/>
  <c r="AA107" i="115"/>
  <c r="AC107" i="115"/>
  <c r="AD107" i="115"/>
  <c r="AE107" i="115"/>
  <c r="AF107" i="115"/>
  <c r="X108" i="115"/>
  <c r="Y108" i="115"/>
  <c r="Z108" i="115"/>
  <c r="AA108" i="115"/>
  <c r="AC108" i="115"/>
  <c r="AD108" i="115"/>
  <c r="AE108" i="115"/>
  <c r="AF108" i="115"/>
  <c r="X109" i="115"/>
  <c r="Y109" i="115"/>
  <c r="Z109" i="115"/>
  <c r="AA109" i="115"/>
  <c r="AC109" i="115"/>
  <c r="AD109" i="115"/>
  <c r="AE109" i="115"/>
  <c r="AF109" i="115"/>
  <c r="X110" i="115"/>
  <c r="Y110" i="115"/>
  <c r="Z110" i="115"/>
  <c r="AA110" i="115"/>
  <c r="AC110" i="115"/>
  <c r="AD110" i="115"/>
  <c r="AE110" i="115"/>
  <c r="AF110" i="115"/>
  <c r="X111" i="115"/>
  <c r="Y111" i="115"/>
  <c r="Z111" i="115"/>
  <c r="AA111" i="115"/>
  <c r="AC111" i="115"/>
  <c r="AD111" i="115"/>
  <c r="AE111" i="115"/>
  <c r="AF111" i="115"/>
  <c r="X112" i="115"/>
  <c r="Y112" i="115"/>
  <c r="Z112" i="115"/>
  <c r="AA112" i="115"/>
  <c r="AC112" i="115"/>
  <c r="AD112" i="115"/>
  <c r="AE112" i="115"/>
  <c r="AF112" i="115"/>
  <c r="X113" i="115"/>
  <c r="Y113" i="115"/>
  <c r="Z113" i="115"/>
  <c r="AA113" i="115"/>
  <c r="AC113" i="115"/>
  <c r="AD113" i="115"/>
  <c r="AE113" i="115"/>
  <c r="AF113" i="115"/>
  <c r="X114" i="115"/>
  <c r="Y114" i="115"/>
  <c r="Z114" i="115"/>
  <c r="AA114" i="115"/>
  <c r="AC114" i="115"/>
  <c r="AD114" i="115"/>
  <c r="AE114" i="115"/>
  <c r="AF114" i="115"/>
  <c r="X115" i="115"/>
  <c r="Y115" i="115"/>
  <c r="Z115" i="115"/>
  <c r="AA115" i="115"/>
  <c r="AC115" i="115"/>
  <c r="AD115" i="115"/>
  <c r="AE115" i="115"/>
  <c r="AF115" i="115"/>
  <c r="X116" i="115"/>
  <c r="Y116" i="115"/>
  <c r="Z116" i="115"/>
  <c r="AA116" i="115"/>
  <c r="AC116" i="115"/>
  <c r="AD116" i="115"/>
  <c r="AE116" i="115"/>
  <c r="AF116" i="115"/>
  <c r="X117" i="115"/>
  <c r="Y117" i="115"/>
  <c r="Z117" i="115"/>
  <c r="AA117" i="115"/>
  <c r="AC117" i="115"/>
  <c r="AD117" i="115"/>
  <c r="AE117" i="115"/>
  <c r="AF117" i="115"/>
  <c r="X118" i="115"/>
  <c r="Y118" i="115"/>
  <c r="Z118" i="115"/>
  <c r="AA118" i="115"/>
  <c r="AC118" i="115"/>
  <c r="AD118" i="115"/>
  <c r="AE118" i="115"/>
  <c r="AF118" i="115"/>
  <c r="X119" i="115"/>
  <c r="Y119" i="115"/>
  <c r="Z119" i="115"/>
  <c r="AA119" i="115"/>
  <c r="AC119" i="115"/>
  <c r="AD119" i="115"/>
  <c r="AE119" i="115"/>
  <c r="AF119" i="115"/>
  <c r="X120" i="115"/>
  <c r="Y120" i="115"/>
  <c r="Z120" i="115"/>
  <c r="AA120" i="115"/>
  <c r="AC120" i="115"/>
  <c r="AD120" i="115"/>
  <c r="AE120" i="115"/>
  <c r="AF120" i="115"/>
  <c r="X121" i="115"/>
  <c r="Y121" i="115"/>
  <c r="Z121" i="115"/>
  <c r="AA121" i="115"/>
  <c r="AC121" i="115"/>
  <c r="AD121" i="115"/>
  <c r="AE121" i="115"/>
  <c r="AF121" i="115"/>
  <c r="X122" i="115"/>
  <c r="Y122" i="115"/>
  <c r="Z122" i="115"/>
  <c r="AA122" i="115"/>
  <c r="AC122" i="115"/>
  <c r="AD122" i="115"/>
  <c r="AE122" i="115"/>
  <c r="AF122" i="115"/>
  <c r="X123" i="115"/>
  <c r="Y123" i="115"/>
  <c r="Z123" i="115"/>
  <c r="AA123" i="115"/>
  <c r="AC123" i="115"/>
  <c r="AD123" i="115"/>
  <c r="AE123" i="115"/>
  <c r="AF123" i="115"/>
  <c r="X124" i="115"/>
  <c r="Y124" i="115"/>
  <c r="Z124" i="115"/>
  <c r="AA124" i="115"/>
  <c r="AC124" i="115"/>
  <c r="AD124" i="115"/>
  <c r="AE124" i="115"/>
  <c r="AF124" i="115"/>
  <c r="X125" i="115"/>
  <c r="Y125" i="115"/>
  <c r="Z125" i="115"/>
  <c r="AA125" i="115"/>
  <c r="AC125" i="115"/>
  <c r="AD125" i="115"/>
  <c r="AE125" i="115"/>
  <c r="AF125" i="115"/>
  <c r="X126" i="115"/>
  <c r="Y126" i="115"/>
  <c r="Z126" i="115"/>
  <c r="AA126" i="115"/>
  <c r="AC126" i="115"/>
  <c r="AD126" i="115"/>
  <c r="AE126" i="115"/>
  <c r="AF126" i="115"/>
  <c r="X127" i="115"/>
  <c r="Y127" i="115"/>
  <c r="Z127" i="115"/>
  <c r="AA127" i="115"/>
  <c r="AC127" i="115"/>
  <c r="AD127" i="115"/>
  <c r="AE127" i="115"/>
  <c r="AF127" i="115"/>
  <c r="X128" i="115"/>
  <c r="Y128" i="115"/>
  <c r="Z128" i="115"/>
  <c r="AA128" i="115"/>
  <c r="AC128" i="115"/>
  <c r="AD128" i="115"/>
  <c r="AE128" i="115"/>
  <c r="AF128" i="115"/>
  <c r="X129" i="115"/>
  <c r="Y129" i="115"/>
  <c r="Z129" i="115"/>
  <c r="AA129" i="115"/>
  <c r="AC129" i="115"/>
  <c r="AD129" i="115"/>
  <c r="AE129" i="115"/>
  <c r="AF129" i="115"/>
  <c r="X130" i="115"/>
  <c r="Y130" i="115"/>
  <c r="Z130" i="115"/>
  <c r="AA130" i="115"/>
  <c r="AC130" i="115"/>
  <c r="AD130" i="115"/>
  <c r="AE130" i="115"/>
  <c r="AF130" i="115"/>
  <c r="X131" i="115"/>
  <c r="Y131" i="115"/>
  <c r="Z131" i="115"/>
  <c r="AA131" i="115"/>
  <c r="AC131" i="115"/>
  <c r="AD131" i="115"/>
  <c r="AE131" i="115"/>
  <c r="AF131" i="115"/>
  <c r="X132" i="115"/>
  <c r="Y132" i="115"/>
  <c r="Z132" i="115"/>
  <c r="AA132" i="115"/>
  <c r="AC132" i="115"/>
  <c r="AD132" i="115"/>
  <c r="AE132" i="115"/>
  <c r="AF132" i="115"/>
  <c r="X133" i="115"/>
  <c r="Y133" i="115"/>
  <c r="Z133" i="115"/>
  <c r="AA133" i="115"/>
  <c r="AC133" i="115"/>
  <c r="AD133" i="115"/>
  <c r="AE133" i="115"/>
  <c r="AF133" i="115"/>
  <c r="X134" i="115"/>
  <c r="Y134" i="115"/>
  <c r="Z134" i="115"/>
  <c r="AA134" i="115"/>
  <c r="AC134" i="115"/>
  <c r="AD134" i="115"/>
  <c r="AE134" i="115"/>
  <c r="AF134" i="115"/>
  <c r="X135" i="115"/>
  <c r="Y135" i="115"/>
  <c r="Z135" i="115"/>
  <c r="AA135" i="115"/>
  <c r="AC135" i="115"/>
  <c r="AD135" i="115"/>
  <c r="AE135" i="115"/>
  <c r="AF135" i="115"/>
  <c r="X136" i="115"/>
  <c r="Y136" i="115"/>
  <c r="Z136" i="115"/>
  <c r="AA136" i="115"/>
  <c r="AC136" i="115"/>
  <c r="AD136" i="115"/>
  <c r="AE136" i="115"/>
  <c r="AF136" i="115"/>
  <c r="X137" i="115"/>
  <c r="Y137" i="115"/>
  <c r="Z137" i="115"/>
  <c r="AA137" i="115"/>
  <c r="AC137" i="115"/>
  <c r="AD137" i="115"/>
  <c r="AE137" i="115"/>
  <c r="AF137" i="115"/>
  <c r="X138" i="115"/>
  <c r="Y138" i="115"/>
  <c r="Z138" i="115"/>
  <c r="AA138" i="115"/>
  <c r="AC138" i="115"/>
  <c r="AD138" i="115"/>
  <c r="AE138" i="115"/>
  <c r="AF138" i="115"/>
  <c r="X139" i="115"/>
  <c r="Y139" i="115"/>
  <c r="Z139" i="115"/>
  <c r="AA139" i="115"/>
  <c r="AC139" i="115"/>
  <c r="AD139" i="115"/>
  <c r="AE139" i="115"/>
  <c r="AF139" i="115"/>
  <c r="X140" i="115"/>
  <c r="Y140" i="115"/>
  <c r="Z140" i="115"/>
  <c r="AA140" i="115"/>
  <c r="AC140" i="115"/>
  <c r="AD140" i="115"/>
  <c r="AE140" i="115"/>
  <c r="AF140" i="115"/>
  <c r="X141" i="115"/>
  <c r="Y141" i="115"/>
  <c r="Z141" i="115"/>
  <c r="AA141" i="115"/>
  <c r="AC141" i="115"/>
  <c r="AD141" i="115"/>
  <c r="AE141" i="115"/>
  <c r="AF141" i="115"/>
  <c r="X142" i="115"/>
  <c r="Y142" i="115"/>
  <c r="Z142" i="115"/>
  <c r="AA142" i="115"/>
  <c r="AC142" i="115"/>
  <c r="AD142" i="115"/>
  <c r="AE142" i="115"/>
  <c r="AF142" i="115"/>
  <c r="X143" i="115"/>
  <c r="Y143" i="115"/>
  <c r="Z143" i="115"/>
  <c r="AA143" i="115"/>
  <c r="AC143" i="115"/>
  <c r="AD143" i="115"/>
  <c r="AE143" i="115"/>
  <c r="AF143" i="115"/>
  <c r="X144" i="115"/>
  <c r="Y144" i="115"/>
  <c r="Z144" i="115"/>
  <c r="AA144" i="115"/>
  <c r="AC144" i="115"/>
  <c r="AD144" i="115"/>
  <c r="AE144" i="115"/>
  <c r="AF144" i="115"/>
  <c r="X145" i="115"/>
  <c r="Y145" i="115"/>
  <c r="Z145" i="115"/>
  <c r="AA145" i="115"/>
  <c r="AC145" i="115"/>
  <c r="AD145" i="115"/>
  <c r="AE145" i="115"/>
  <c r="AF145" i="115"/>
  <c r="X146" i="115"/>
  <c r="Y146" i="115"/>
  <c r="Z146" i="115"/>
  <c r="AA146" i="115"/>
  <c r="AC146" i="115"/>
  <c r="AD146" i="115"/>
  <c r="AE146" i="115"/>
  <c r="AF146" i="115"/>
  <c r="X147" i="115"/>
  <c r="Y147" i="115"/>
  <c r="Z147" i="115"/>
  <c r="AA147" i="115"/>
  <c r="AC147" i="115"/>
  <c r="AD147" i="115"/>
  <c r="AE147" i="115"/>
  <c r="AF147" i="115"/>
  <c r="X148" i="115"/>
  <c r="Y148" i="115"/>
  <c r="Z148" i="115"/>
  <c r="AA148" i="115"/>
  <c r="AC148" i="115"/>
  <c r="AD148" i="115"/>
  <c r="AE148" i="115"/>
  <c r="AF148" i="115"/>
  <c r="X149" i="115"/>
  <c r="Y149" i="115"/>
  <c r="Z149" i="115"/>
  <c r="AA149" i="115"/>
  <c r="AC149" i="115"/>
  <c r="AD149" i="115"/>
  <c r="AE149" i="115"/>
  <c r="AF149" i="115"/>
  <c r="X150" i="115"/>
  <c r="Y150" i="115"/>
  <c r="Z150" i="115"/>
  <c r="AA150" i="115"/>
  <c r="AC150" i="115"/>
  <c r="AD150" i="115"/>
  <c r="AE150" i="115"/>
  <c r="AF150" i="115"/>
  <c r="X151" i="115"/>
  <c r="Y151" i="115"/>
  <c r="Z151" i="115"/>
  <c r="AA151" i="115"/>
  <c r="AC151" i="115"/>
  <c r="AD151" i="115"/>
  <c r="AE151" i="115"/>
  <c r="AF151" i="115"/>
  <c r="X152" i="115"/>
  <c r="Y152" i="115"/>
  <c r="Z152" i="115"/>
  <c r="AA152" i="115"/>
  <c r="AC152" i="115"/>
  <c r="AD152" i="115"/>
  <c r="AE152" i="115"/>
  <c r="AF152" i="115"/>
  <c r="X153" i="115"/>
  <c r="Y153" i="115"/>
  <c r="Z153" i="115"/>
  <c r="AA153" i="115"/>
  <c r="AC153" i="115"/>
  <c r="AD153" i="115"/>
  <c r="AE153" i="115"/>
  <c r="AF153" i="115"/>
  <c r="X154" i="115"/>
  <c r="Y154" i="115"/>
  <c r="Z154" i="115"/>
  <c r="AA154" i="115"/>
  <c r="AC154" i="115"/>
  <c r="AD154" i="115"/>
  <c r="AE154" i="115"/>
  <c r="AF154" i="115"/>
  <c r="X155" i="115"/>
  <c r="Y155" i="115"/>
  <c r="Z155" i="115"/>
  <c r="AA155" i="115"/>
  <c r="AC155" i="115"/>
  <c r="AD155" i="115"/>
  <c r="AE155" i="115"/>
  <c r="AF155" i="115"/>
  <c r="X156" i="115"/>
  <c r="Y156" i="115"/>
  <c r="Z156" i="115"/>
  <c r="AA156" i="115"/>
  <c r="AC156" i="115"/>
  <c r="AD156" i="115"/>
  <c r="AE156" i="115"/>
  <c r="AF156" i="115"/>
  <c r="X157" i="115"/>
  <c r="Y157" i="115"/>
  <c r="Z157" i="115"/>
  <c r="AA157" i="115"/>
  <c r="AC157" i="115"/>
  <c r="AD157" i="115"/>
  <c r="AE157" i="115"/>
  <c r="AF157" i="115"/>
  <c r="X158" i="115"/>
  <c r="Y158" i="115"/>
  <c r="Z158" i="115"/>
  <c r="AA158" i="115"/>
  <c r="AC158" i="115"/>
  <c r="AD158" i="115"/>
  <c r="AE158" i="115"/>
  <c r="AF158" i="115"/>
  <c r="X159" i="115"/>
  <c r="Y159" i="115"/>
  <c r="Z159" i="115"/>
  <c r="AA159" i="115"/>
  <c r="AC159" i="115"/>
  <c r="AD159" i="115"/>
  <c r="AE159" i="115"/>
  <c r="AF159" i="115"/>
  <c r="X160" i="115"/>
  <c r="Y160" i="115"/>
  <c r="Z160" i="115"/>
  <c r="AA160" i="115"/>
  <c r="AC160" i="115"/>
  <c r="AD160" i="115"/>
  <c r="AE160" i="115"/>
  <c r="AF160" i="115"/>
  <c r="X161" i="115"/>
  <c r="Y161" i="115"/>
  <c r="Z161" i="115"/>
  <c r="AA161" i="115"/>
  <c r="AC161" i="115"/>
  <c r="AD161" i="115"/>
  <c r="AE161" i="115"/>
  <c r="AF161" i="115"/>
  <c r="X162" i="115"/>
  <c r="Y162" i="115"/>
  <c r="Z162" i="115"/>
  <c r="AA162" i="115"/>
  <c r="AC162" i="115"/>
  <c r="AD162" i="115"/>
  <c r="AE162" i="115"/>
  <c r="AF162" i="115"/>
  <c r="X163" i="115"/>
  <c r="Y163" i="115"/>
  <c r="Z163" i="115"/>
  <c r="AA163" i="115"/>
  <c r="AC163" i="115"/>
  <c r="AD163" i="115"/>
  <c r="AE163" i="115"/>
  <c r="AF163" i="115"/>
  <c r="X164" i="115"/>
  <c r="Y164" i="115"/>
  <c r="Z164" i="115"/>
  <c r="AA164" i="115"/>
  <c r="AC164" i="115"/>
  <c r="AD164" i="115"/>
  <c r="AE164" i="115"/>
  <c r="AF164" i="115"/>
  <c r="X165" i="115"/>
  <c r="Y165" i="115"/>
  <c r="Z165" i="115"/>
  <c r="AA165" i="115"/>
  <c r="AC165" i="115"/>
  <c r="AD165" i="115"/>
  <c r="AE165" i="115"/>
  <c r="AF165" i="115"/>
  <c r="X166" i="115"/>
  <c r="Y166" i="115"/>
  <c r="Z166" i="115"/>
  <c r="AA166" i="115"/>
  <c r="AC166" i="115"/>
  <c r="AD166" i="115"/>
  <c r="AE166" i="115"/>
  <c r="AF166" i="115"/>
  <c r="X167" i="115"/>
  <c r="Y167" i="115"/>
  <c r="Z167" i="115"/>
  <c r="AA167" i="115"/>
  <c r="AC167" i="115"/>
  <c r="AD167" i="115"/>
  <c r="AE167" i="115"/>
  <c r="AF167" i="115"/>
  <c r="X168" i="115"/>
  <c r="Y168" i="115"/>
  <c r="Z168" i="115"/>
  <c r="AA168" i="115"/>
  <c r="AC168" i="115"/>
  <c r="AD168" i="115"/>
  <c r="AE168" i="115"/>
  <c r="AF168" i="115"/>
  <c r="X169" i="115"/>
  <c r="Y169" i="115"/>
  <c r="Z169" i="115"/>
  <c r="AA169" i="115"/>
  <c r="AC169" i="115"/>
  <c r="AD169" i="115"/>
  <c r="AE169" i="115"/>
  <c r="AF169" i="115"/>
  <c r="X170" i="115"/>
  <c r="Y170" i="115"/>
  <c r="Z170" i="115"/>
  <c r="AA170" i="115"/>
  <c r="AC170" i="115"/>
  <c r="AD170" i="115"/>
  <c r="AE170" i="115"/>
  <c r="AF170" i="115"/>
  <c r="X171" i="115"/>
  <c r="Y171" i="115"/>
  <c r="Z171" i="115"/>
  <c r="AA171" i="115"/>
  <c r="AC171" i="115"/>
  <c r="AD171" i="115"/>
  <c r="AE171" i="115"/>
  <c r="AF171" i="115"/>
  <c r="X172" i="115"/>
  <c r="Y172" i="115"/>
  <c r="Z172" i="115"/>
  <c r="AA172" i="115"/>
  <c r="AC172" i="115"/>
  <c r="AD172" i="115"/>
  <c r="AE172" i="115"/>
  <c r="AF172" i="115"/>
  <c r="X173" i="115"/>
  <c r="Y173" i="115"/>
  <c r="Z173" i="115"/>
  <c r="AA173" i="115"/>
  <c r="AC173" i="115"/>
  <c r="AD173" i="115"/>
  <c r="AE173" i="115"/>
  <c r="AF173" i="115"/>
  <c r="X174" i="115"/>
  <c r="Y174" i="115"/>
  <c r="Z174" i="115"/>
  <c r="AA174" i="115"/>
  <c r="AC174" i="115"/>
  <c r="AD174" i="115"/>
  <c r="AE174" i="115"/>
  <c r="AF174" i="115"/>
  <c r="X175" i="115"/>
  <c r="Y175" i="115"/>
  <c r="Z175" i="115"/>
  <c r="AA175" i="115"/>
  <c r="AC175" i="115"/>
  <c r="AD175" i="115"/>
  <c r="AE175" i="115"/>
  <c r="AF175" i="115"/>
  <c r="X176" i="115"/>
  <c r="Y176" i="115"/>
  <c r="Z176" i="115"/>
  <c r="AA176" i="115"/>
  <c r="AC176" i="115"/>
  <c r="AD176" i="115"/>
  <c r="AE176" i="115"/>
  <c r="AF176" i="115"/>
  <c r="X177" i="115"/>
  <c r="Y177" i="115"/>
  <c r="Z177" i="115"/>
  <c r="AA177" i="115"/>
  <c r="AC177" i="115"/>
  <c r="AD177" i="115"/>
  <c r="AE177" i="115"/>
  <c r="AF177" i="115"/>
  <c r="X178" i="115"/>
  <c r="Y178" i="115"/>
  <c r="Z178" i="115"/>
  <c r="AA178" i="115"/>
  <c r="AC178" i="115"/>
  <c r="AD178" i="115"/>
  <c r="AE178" i="115"/>
  <c r="AF178" i="115"/>
  <c r="X179" i="115"/>
  <c r="Y179" i="115"/>
  <c r="Z179" i="115"/>
  <c r="AA179" i="115"/>
  <c r="AC179" i="115"/>
  <c r="AD179" i="115"/>
  <c r="AE179" i="115"/>
  <c r="AF179" i="115"/>
  <c r="X180" i="115"/>
  <c r="Y180" i="115"/>
  <c r="Z180" i="115"/>
  <c r="AA180" i="115"/>
  <c r="AC180" i="115"/>
  <c r="AD180" i="115"/>
  <c r="AE180" i="115"/>
  <c r="AF180" i="115"/>
  <c r="X181" i="115"/>
  <c r="Y181" i="115"/>
  <c r="Z181" i="115"/>
  <c r="AA181" i="115"/>
  <c r="AC181" i="115"/>
  <c r="AD181" i="115"/>
  <c r="AE181" i="115"/>
  <c r="AF181" i="115"/>
  <c r="X182" i="115"/>
  <c r="Y182" i="115"/>
  <c r="Z182" i="115"/>
  <c r="AA182" i="115"/>
  <c r="AC182" i="115"/>
  <c r="AD182" i="115"/>
  <c r="AE182" i="115"/>
  <c r="AF182" i="115"/>
  <c r="X183" i="115"/>
  <c r="Y183" i="115"/>
  <c r="Z183" i="115"/>
  <c r="AA183" i="115"/>
  <c r="AC183" i="115"/>
  <c r="AD183" i="115"/>
  <c r="AE183" i="115"/>
  <c r="AF183" i="115"/>
  <c r="X184" i="115"/>
  <c r="Y184" i="115"/>
  <c r="Z184" i="115"/>
  <c r="AA184" i="115"/>
  <c r="AC184" i="115"/>
  <c r="AD184" i="115"/>
  <c r="AE184" i="115"/>
  <c r="AF184" i="115"/>
  <c r="X185" i="115"/>
  <c r="Y185" i="115"/>
  <c r="Z185" i="115"/>
  <c r="AA185" i="115"/>
  <c r="AC185" i="115"/>
  <c r="AD185" i="115"/>
  <c r="AE185" i="115"/>
  <c r="AF185" i="115"/>
  <c r="X186" i="115"/>
  <c r="Y186" i="115"/>
  <c r="Z186" i="115"/>
  <c r="AA186" i="115"/>
  <c r="AC186" i="115"/>
  <c r="AD186" i="115"/>
  <c r="AE186" i="115"/>
  <c r="AF186" i="115"/>
  <c r="X187" i="115"/>
  <c r="Y187" i="115"/>
  <c r="Z187" i="115"/>
  <c r="AA187" i="115"/>
  <c r="AC187" i="115"/>
  <c r="AD187" i="115"/>
  <c r="AE187" i="115"/>
  <c r="AF187" i="115"/>
  <c r="X188" i="115"/>
  <c r="Y188" i="115"/>
  <c r="Z188" i="115"/>
  <c r="AA188" i="115"/>
  <c r="AC188" i="115"/>
  <c r="AD188" i="115"/>
  <c r="AE188" i="115"/>
  <c r="AF188" i="115"/>
  <c r="X189" i="115"/>
  <c r="Y189" i="115"/>
  <c r="Z189" i="115"/>
  <c r="AA189" i="115"/>
  <c r="AC189" i="115"/>
  <c r="AD189" i="115"/>
  <c r="AE189" i="115"/>
  <c r="AF189" i="115"/>
  <c r="X190" i="115"/>
  <c r="Y190" i="115"/>
  <c r="Z190" i="115"/>
  <c r="AA190" i="115"/>
  <c r="AC190" i="115"/>
  <c r="AD190" i="115"/>
  <c r="AE190" i="115"/>
  <c r="AF190" i="115"/>
  <c r="X191" i="115"/>
  <c r="Y191" i="115"/>
  <c r="Z191" i="115"/>
  <c r="AA191" i="115"/>
  <c r="AC191" i="115"/>
  <c r="AD191" i="115"/>
  <c r="AE191" i="115"/>
  <c r="AF191" i="115"/>
  <c r="X192" i="115"/>
  <c r="Y192" i="115"/>
  <c r="Z192" i="115"/>
  <c r="AA192" i="115"/>
  <c r="AC192" i="115"/>
  <c r="AD192" i="115"/>
  <c r="AE192" i="115"/>
  <c r="AF192" i="115"/>
  <c r="X193" i="115"/>
  <c r="Y193" i="115"/>
  <c r="Z193" i="115"/>
  <c r="AA193" i="115"/>
  <c r="AC193" i="115"/>
  <c r="AD193" i="115"/>
  <c r="AE193" i="115"/>
  <c r="AF193" i="115"/>
  <c r="X194" i="115"/>
  <c r="Y194" i="115"/>
  <c r="Z194" i="115"/>
  <c r="AA194" i="115"/>
  <c r="AC194" i="115"/>
  <c r="AD194" i="115"/>
  <c r="AE194" i="115"/>
  <c r="AF194" i="115"/>
  <c r="X195" i="115"/>
  <c r="Y195" i="115"/>
  <c r="Z195" i="115"/>
  <c r="AA195" i="115"/>
  <c r="AC195" i="115"/>
  <c r="AD195" i="115"/>
  <c r="AE195" i="115"/>
  <c r="AF195" i="115"/>
  <c r="X196" i="115"/>
  <c r="Y196" i="115"/>
  <c r="Z196" i="115"/>
  <c r="AA196" i="115"/>
  <c r="AC196" i="115"/>
  <c r="AD196" i="115"/>
  <c r="AE196" i="115"/>
  <c r="AF196" i="115"/>
  <c r="X197" i="115"/>
  <c r="Y197" i="115"/>
  <c r="Z197" i="115"/>
  <c r="AA197" i="115"/>
  <c r="AC197" i="115"/>
  <c r="AD197" i="115"/>
  <c r="AE197" i="115"/>
  <c r="AF197" i="115"/>
  <c r="X198" i="115"/>
  <c r="Y198" i="115"/>
  <c r="Z198" i="115"/>
  <c r="AA198" i="115"/>
  <c r="AC198" i="115"/>
  <c r="AD198" i="115"/>
  <c r="AE198" i="115"/>
  <c r="AF198" i="115"/>
  <c r="X199" i="115"/>
  <c r="Y199" i="115"/>
  <c r="Z199" i="115"/>
  <c r="AA199" i="115"/>
  <c r="AC199" i="115"/>
  <c r="AD199" i="115"/>
  <c r="AE199" i="115"/>
  <c r="AF199" i="115"/>
  <c r="X200" i="115"/>
  <c r="Y200" i="115"/>
  <c r="Z200" i="115"/>
  <c r="AA200" i="115"/>
  <c r="AC200" i="115"/>
  <c r="AD200" i="115"/>
  <c r="AE200" i="115"/>
  <c r="AF200" i="115"/>
  <c r="X201" i="115"/>
  <c r="Y201" i="115"/>
  <c r="Z201" i="115"/>
  <c r="AA201" i="115"/>
  <c r="AC201" i="115"/>
  <c r="AD201" i="115"/>
  <c r="AE201" i="115"/>
  <c r="AF201" i="115"/>
  <c r="X202" i="115"/>
  <c r="Y202" i="115"/>
  <c r="Z202" i="115"/>
  <c r="AA202" i="115"/>
  <c r="AC202" i="115"/>
  <c r="AD202" i="115"/>
  <c r="AE202" i="115"/>
  <c r="AF202" i="115"/>
  <c r="X203" i="115"/>
  <c r="Y203" i="115"/>
  <c r="Z203" i="115"/>
  <c r="AA203" i="115"/>
  <c r="AC203" i="115"/>
  <c r="AD203" i="115"/>
  <c r="AE203" i="115"/>
  <c r="AF203" i="115"/>
  <c r="X204" i="115"/>
  <c r="Y204" i="115"/>
  <c r="Z204" i="115"/>
  <c r="AA204" i="115"/>
  <c r="AC204" i="115"/>
  <c r="AD204" i="115"/>
  <c r="AE204" i="115"/>
  <c r="AF204" i="115"/>
  <c r="X205" i="115"/>
  <c r="Y205" i="115"/>
  <c r="Z205" i="115"/>
  <c r="AA205" i="115"/>
  <c r="AC205" i="115"/>
  <c r="AD205" i="115"/>
  <c r="AE205" i="115"/>
  <c r="AF205" i="115"/>
  <c r="X206" i="115"/>
  <c r="Y206" i="115"/>
  <c r="Z206" i="115"/>
  <c r="AA206" i="115"/>
  <c r="AC206" i="115"/>
  <c r="AD206" i="115"/>
  <c r="AE206" i="115"/>
  <c r="AF206" i="115"/>
  <c r="X207" i="115"/>
  <c r="Y207" i="115"/>
  <c r="Z207" i="115"/>
  <c r="AA207" i="115"/>
  <c r="AC207" i="115"/>
  <c r="AD207" i="115"/>
  <c r="AE207" i="115"/>
  <c r="AF207" i="115"/>
  <c r="X208" i="115"/>
  <c r="Y208" i="115"/>
  <c r="Z208" i="115"/>
  <c r="AA208" i="115"/>
  <c r="AC208" i="115"/>
  <c r="AD208" i="115"/>
  <c r="AE208" i="115"/>
  <c r="AF208" i="115"/>
  <c r="X209" i="115"/>
  <c r="Y209" i="115"/>
  <c r="Z209" i="115"/>
  <c r="AA209" i="115"/>
  <c r="AC209" i="115"/>
  <c r="AD209" i="115"/>
  <c r="AE209" i="115"/>
  <c r="AF209" i="115"/>
  <c r="X210" i="115"/>
  <c r="Y210" i="115"/>
  <c r="Z210" i="115"/>
  <c r="AA210" i="115"/>
  <c r="AC210" i="115"/>
  <c r="AD210" i="115"/>
  <c r="AE210" i="115"/>
  <c r="AF210" i="115"/>
  <c r="X211" i="115"/>
  <c r="Y211" i="115"/>
  <c r="Z211" i="115"/>
  <c r="AA211" i="115"/>
  <c r="AC211" i="115"/>
  <c r="AD211" i="115"/>
  <c r="AE211" i="115"/>
  <c r="AF211" i="115"/>
  <c r="X212" i="115"/>
  <c r="Y212" i="115"/>
  <c r="Z212" i="115"/>
  <c r="AA212" i="115"/>
  <c r="AC212" i="115"/>
  <c r="AD212" i="115"/>
  <c r="AE212" i="115"/>
  <c r="AF212" i="115"/>
  <c r="X213" i="115"/>
  <c r="Y213" i="115"/>
  <c r="Z213" i="115"/>
  <c r="AA213" i="115"/>
  <c r="AC213" i="115"/>
  <c r="AD213" i="115"/>
  <c r="AE213" i="115"/>
  <c r="AF213" i="115"/>
  <c r="X214" i="115"/>
  <c r="Y214" i="115"/>
  <c r="Z214" i="115"/>
  <c r="AA214" i="115"/>
  <c r="AC214" i="115"/>
  <c r="AD214" i="115"/>
  <c r="AE214" i="115"/>
  <c r="AF214" i="115"/>
  <c r="X215" i="115"/>
  <c r="Y215" i="115"/>
  <c r="Z215" i="115"/>
  <c r="AA215" i="115"/>
  <c r="AC215" i="115"/>
  <c r="AD215" i="115"/>
  <c r="AE215" i="115"/>
  <c r="AF215" i="115"/>
  <c r="X216" i="115"/>
  <c r="Y216" i="115"/>
  <c r="Z216" i="115"/>
  <c r="AA216" i="115"/>
  <c r="AC216" i="115"/>
  <c r="AD216" i="115"/>
  <c r="AE216" i="115"/>
  <c r="AF216" i="115"/>
  <c r="X217" i="115"/>
  <c r="Y217" i="115"/>
  <c r="Z217" i="115"/>
  <c r="AA217" i="115"/>
  <c r="AC217" i="115"/>
  <c r="AD217" i="115"/>
  <c r="AE217" i="115"/>
  <c r="AF217" i="115"/>
  <c r="X218" i="115"/>
  <c r="Y218" i="115"/>
  <c r="Z218" i="115"/>
  <c r="AA218" i="115"/>
  <c r="AC218" i="115"/>
  <c r="AD218" i="115"/>
  <c r="AE218" i="115"/>
  <c r="AF218" i="115"/>
  <c r="X219" i="115"/>
  <c r="Y219" i="115"/>
  <c r="Z219" i="115"/>
  <c r="AA219" i="115"/>
  <c r="AC219" i="115"/>
  <c r="AD219" i="115"/>
  <c r="AE219" i="115"/>
  <c r="AF219" i="115"/>
  <c r="X220" i="115"/>
  <c r="Y220" i="115"/>
  <c r="Z220" i="115"/>
  <c r="AA220" i="115"/>
  <c r="AC220" i="115"/>
  <c r="AD220" i="115"/>
  <c r="AE220" i="115"/>
  <c r="AF220" i="115"/>
  <c r="X221" i="115"/>
  <c r="Y221" i="115"/>
  <c r="Z221" i="115"/>
  <c r="AA221" i="115"/>
  <c r="AC221" i="115"/>
  <c r="AD221" i="115"/>
  <c r="AE221" i="115"/>
  <c r="AF221" i="115"/>
  <c r="X222" i="115"/>
  <c r="Y222" i="115"/>
  <c r="Z222" i="115"/>
  <c r="AA222" i="115"/>
  <c r="AC222" i="115"/>
  <c r="AD222" i="115"/>
  <c r="AE222" i="115"/>
  <c r="AF222" i="115"/>
  <c r="X223" i="115"/>
  <c r="Y223" i="115"/>
  <c r="Z223" i="115"/>
  <c r="AA223" i="115"/>
  <c r="AC223" i="115"/>
  <c r="AD223" i="115"/>
  <c r="AE223" i="115"/>
  <c r="AF223" i="115"/>
  <c r="X224" i="115"/>
  <c r="Y224" i="115"/>
  <c r="Z224" i="115"/>
  <c r="AA224" i="115"/>
  <c r="AC224" i="115"/>
  <c r="AD224" i="115"/>
  <c r="AE224" i="115"/>
  <c r="AF224" i="115"/>
  <c r="X225" i="115"/>
  <c r="Y225" i="115"/>
  <c r="Z225" i="115"/>
  <c r="AA225" i="115"/>
  <c r="AC225" i="115"/>
  <c r="AD225" i="115"/>
  <c r="AE225" i="115"/>
  <c r="AF225" i="115"/>
  <c r="X226" i="115"/>
  <c r="Y226" i="115"/>
  <c r="Z226" i="115"/>
  <c r="AA226" i="115"/>
  <c r="AC226" i="115"/>
  <c r="AD226" i="115"/>
  <c r="AE226" i="115"/>
  <c r="AF226" i="115"/>
  <c r="X227" i="115"/>
  <c r="Y227" i="115"/>
  <c r="Z227" i="115"/>
  <c r="AA227" i="115"/>
  <c r="AC227" i="115"/>
  <c r="AD227" i="115"/>
  <c r="AE227" i="115"/>
  <c r="AF227" i="115"/>
  <c r="X228" i="115"/>
  <c r="Y228" i="115"/>
  <c r="Z228" i="115"/>
  <c r="AA228" i="115"/>
  <c r="AC228" i="115"/>
  <c r="AD228" i="115"/>
  <c r="AE228" i="115"/>
  <c r="AF228" i="115"/>
  <c r="X229" i="115"/>
  <c r="Y229" i="115"/>
  <c r="Z229" i="115"/>
  <c r="AA229" i="115"/>
  <c r="AC229" i="115"/>
  <c r="AD229" i="115"/>
  <c r="AE229" i="115"/>
  <c r="AF229" i="115"/>
  <c r="X230" i="115"/>
  <c r="Y230" i="115"/>
  <c r="Z230" i="115"/>
  <c r="AA230" i="115"/>
  <c r="AC230" i="115"/>
  <c r="AD230" i="115"/>
  <c r="AE230" i="115"/>
  <c r="AF230" i="115"/>
  <c r="X231" i="115"/>
  <c r="Y231" i="115"/>
  <c r="Z231" i="115"/>
  <c r="AA231" i="115"/>
  <c r="AC231" i="115"/>
  <c r="AD231" i="115"/>
  <c r="AE231" i="115"/>
  <c r="AF231" i="115"/>
  <c r="X232" i="115"/>
  <c r="Y232" i="115"/>
  <c r="Z232" i="115"/>
  <c r="AA232" i="115"/>
  <c r="AC232" i="115"/>
  <c r="AD232" i="115"/>
  <c r="AE232" i="115"/>
  <c r="AF232" i="115"/>
  <c r="X233" i="115"/>
  <c r="Y233" i="115"/>
  <c r="Z233" i="115"/>
  <c r="AA233" i="115"/>
  <c r="AC233" i="115"/>
  <c r="AD233" i="115"/>
  <c r="AE233" i="115"/>
  <c r="AF233" i="115"/>
  <c r="X234" i="115"/>
  <c r="Y234" i="115"/>
  <c r="Z234" i="115"/>
  <c r="AA234" i="115"/>
  <c r="AC234" i="115"/>
  <c r="AD234" i="115"/>
  <c r="AE234" i="115"/>
  <c r="AF234" i="115"/>
  <c r="X235" i="115"/>
  <c r="Y235" i="115"/>
  <c r="Z235" i="115"/>
  <c r="AA235" i="115"/>
  <c r="AC235" i="115"/>
  <c r="AD235" i="115"/>
  <c r="AE235" i="115"/>
  <c r="AF235" i="115"/>
  <c r="X236" i="115"/>
  <c r="Y236" i="115"/>
  <c r="Z236" i="115"/>
  <c r="AA236" i="115"/>
  <c r="AC236" i="115"/>
  <c r="AD236" i="115"/>
  <c r="AE236" i="115"/>
  <c r="AF236" i="115"/>
  <c r="X237" i="115"/>
  <c r="Y237" i="115"/>
  <c r="Z237" i="115"/>
  <c r="AA237" i="115"/>
  <c r="AC237" i="115"/>
  <c r="AD237" i="115"/>
  <c r="AE237" i="115"/>
  <c r="AF237" i="115"/>
  <c r="X238" i="115"/>
  <c r="Y238" i="115"/>
  <c r="Z238" i="115"/>
  <c r="AA238" i="115"/>
  <c r="AC238" i="115"/>
  <c r="AD238" i="115"/>
  <c r="AE238" i="115"/>
  <c r="AF238" i="115"/>
  <c r="X239" i="115"/>
  <c r="Y239" i="115"/>
  <c r="Z239" i="115"/>
  <c r="AA239" i="115"/>
  <c r="AC239" i="115"/>
  <c r="AD239" i="115"/>
  <c r="AE239" i="115"/>
  <c r="AF239" i="115"/>
  <c r="X240" i="115"/>
  <c r="Y240" i="115"/>
  <c r="Z240" i="115"/>
  <c r="AA240" i="115"/>
  <c r="AC240" i="115"/>
  <c r="AD240" i="115"/>
  <c r="AE240" i="115"/>
  <c r="AF240" i="115"/>
  <c r="X241" i="115"/>
  <c r="Y241" i="115"/>
  <c r="Z241" i="115"/>
  <c r="AA241" i="115"/>
  <c r="AC241" i="115"/>
  <c r="AD241" i="115"/>
  <c r="AE241" i="115"/>
  <c r="AF241" i="115"/>
  <c r="X242" i="115"/>
  <c r="Y242" i="115"/>
  <c r="Z242" i="115"/>
  <c r="AA242" i="115"/>
  <c r="AC242" i="115"/>
  <c r="AD242" i="115"/>
  <c r="AE242" i="115"/>
  <c r="AF242" i="115"/>
  <c r="X243" i="115"/>
  <c r="Y243" i="115"/>
  <c r="Z243" i="115"/>
  <c r="AA243" i="115"/>
  <c r="AC243" i="115"/>
  <c r="AD243" i="115"/>
  <c r="AE243" i="115"/>
  <c r="AF243" i="115"/>
  <c r="X244" i="115"/>
  <c r="Y244" i="115"/>
  <c r="Z244" i="115"/>
  <c r="AA244" i="115"/>
  <c r="AC244" i="115"/>
  <c r="AD244" i="115"/>
  <c r="AE244" i="115"/>
  <c r="AF244" i="115"/>
  <c r="X245" i="115"/>
  <c r="Y245" i="115"/>
  <c r="Z245" i="115"/>
  <c r="AA245" i="115"/>
  <c r="AC245" i="115"/>
  <c r="AD245" i="115"/>
  <c r="AE245" i="115"/>
  <c r="AF245" i="115"/>
  <c r="X246" i="115"/>
  <c r="Y246" i="115"/>
  <c r="Z246" i="115"/>
  <c r="AA246" i="115"/>
  <c r="AC246" i="115"/>
  <c r="AD246" i="115"/>
  <c r="AE246" i="115"/>
  <c r="AF246" i="115"/>
  <c r="X247" i="115"/>
  <c r="Y247" i="115"/>
  <c r="Z247" i="115"/>
  <c r="AA247" i="115"/>
  <c r="AC247" i="115"/>
  <c r="AD247" i="115"/>
  <c r="AE247" i="115"/>
  <c r="AF247" i="115"/>
  <c r="X248" i="115"/>
  <c r="Y248" i="115"/>
  <c r="Z248" i="115"/>
  <c r="AA248" i="115"/>
  <c r="AC248" i="115"/>
  <c r="AD248" i="115"/>
  <c r="AE248" i="115"/>
  <c r="AF248" i="115"/>
  <c r="X249" i="115"/>
  <c r="Y249" i="115"/>
  <c r="Z249" i="115"/>
  <c r="AA249" i="115"/>
  <c r="AC249" i="115"/>
  <c r="AD249" i="115"/>
  <c r="AE249" i="115"/>
  <c r="AF249" i="115"/>
  <c r="X250" i="115"/>
  <c r="Y250" i="115"/>
  <c r="Z250" i="115"/>
  <c r="AA250" i="115"/>
  <c r="AC250" i="115"/>
  <c r="AD250" i="115"/>
  <c r="AE250" i="115"/>
  <c r="AF250" i="115"/>
  <c r="X251" i="115"/>
  <c r="Y251" i="115"/>
  <c r="Z251" i="115"/>
  <c r="AA251" i="115"/>
  <c r="AC251" i="115"/>
  <c r="AD251" i="115"/>
  <c r="AE251" i="115"/>
  <c r="AF251" i="115"/>
  <c r="X252" i="115"/>
  <c r="Y252" i="115"/>
  <c r="Z252" i="115"/>
  <c r="AA252" i="115"/>
  <c r="AC252" i="115"/>
  <c r="AD252" i="115"/>
  <c r="AE252" i="115"/>
  <c r="AF252" i="115"/>
  <c r="X253" i="115"/>
  <c r="Y253" i="115"/>
  <c r="Z253" i="115"/>
  <c r="AA253" i="115"/>
  <c r="AC253" i="115"/>
  <c r="AD253" i="115"/>
  <c r="AE253" i="115"/>
  <c r="AF253" i="115"/>
  <c r="X254" i="115"/>
  <c r="Y254" i="115"/>
  <c r="Z254" i="115"/>
  <c r="AA254" i="115"/>
  <c r="AC254" i="115"/>
  <c r="AD254" i="115"/>
  <c r="AE254" i="115"/>
  <c r="AF254" i="115"/>
  <c r="X255" i="115"/>
  <c r="Y255" i="115"/>
  <c r="Z255" i="115"/>
  <c r="AA255" i="115"/>
  <c r="AC255" i="115"/>
  <c r="AD255" i="115"/>
  <c r="AE255" i="115"/>
  <c r="AF255" i="115"/>
  <c r="X256" i="115"/>
  <c r="Y256" i="115"/>
  <c r="Z256" i="115"/>
  <c r="AA256" i="115"/>
  <c r="AC256" i="115"/>
  <c r="AD256" i="115"/>
  <c r="AE256" i="115"/>
  <c r="AF256" i="115"/>
  <c r="X257" i="115"/>
  <c r="Y257" i="115"/>
  <c r="Z257" i="115"/>
  <c r="AA257" i="115"/>
  <c r="AC257" i="115"/>
  <c r="AD257" i="115"/>
  <c r="AE257" i="115"/>
  <c r="AF257" i="115"/>
  <c r="X258" i="115"/>
  <c r="Y258" i="115"/>
  <c r="Z258" i="115"/>
  <c r="AA258" i="115"/>
  <c r="AC258" i="115"/>
  <c r="AD258" i="115"/>
  <c r="AE258" i="115"/>
  <c r="AF258" i="115"/>
  <c r="X259" i="115"/>
  <c r="Y259" i="115"/>
  <c r="Z259" i="115"/>
  <c r="AA259" i="115"/>
  <c r="AC259" i="115"/>
  <c r="AD259" i="115"/>
  <c r="AE259" i="115"/>
  <c r="AF259" i="115"/>
  <c r="X260" i="115"/>
  <c r="Y260" i="115"/>
  <c r="Z260" i="115"/>
  <c r="AA260" i="115"/>
  <c r="AC260" i="115"/>
  <c r="AD260" i="115"/>
  <c r="AE260" i="115"/>
  <c r="AF260" i="115"/>
  <c r="X261" i="115"/>
  <c r="Y261" i="115"/>
  <c r="Z261" i="115"/>
  <c r="AA261" i="115"/>
  <c r="AC261" i="115"/>
  <c r="AD261" i="115"/>
  <c r="AE261" i="115"/>
  <c r="AF261" i="115"/>
  <c r="X262" i="115"/>
  <c r="Y262" i="115"/>
  <c r="Z262" i="115"/>
  <c r="AA262" i="115"/>
  <c r="AC262" i="115"/>
  <c r="AD262" i="115"/>
  <c r="AE262" i="115"/>
  <c r="AF262" i="115"/>
  <c r="X263" i="115"/>
  <c r="Y263" i="115"/>
  <c r="Z263" i="115"/>
  <c r="AA263" i="115"/>
  <c r="AC263" i="115"/>
  <c r="AD263" i="115"/>
  <c r="AE263" i="115"/>
  <c r="AF263" i="115"/>
  <c r="X264" i="115"/>
  <c r="Y264" i="115"/>
  <c r="Z264" i="115"/>
  <c r="AA264" i="115"/>
  <c r="AC264" i="115"/>
  <c r="AD264" i="115"/>
  <c r="AE264" i="115"/>
  <c r="AF264" i="115"/>
  <c r="X265" i="115"/>
  <c r="Y265" i="115"/>
  <c r="Z265" i="115"/>
  <c r="AA265" i="115"/>
  <c r="AC265" i="115"/>
  <c r="AD265" i="115"/>
  <c r="AE265" i="115"/>
  <c r="AF265" i="115"/>
  <c r="X266" i="115"/>
  <c r="Y266" i="115"/>
  <c r="Z266" i="115"/>
  <c r="AA266" i="115"/>
  <c r="AC266" i="115"/>
  <c r="AD266" i="115"/>
  <c r="AE266" i="115"/>
  <c r="AF266" i="115"/>
  <c r="X267" i="115"/>
  <c r="Y267" i="115"/>
  <c r="Z267" i="115"/>
  <c r="AA267" i="115"/>
  <c r="AC267" i="115"/>
  <c r="AD267" i="115"/>
  <c r="AE267" i="115"/>
  <c r="AF267" i="115"/>
  <c r="X268" i="115"/>
  <c r="Y268" i="115"/>
  <c r="Z268" i="115"/>
  <c r="AA268" i="115"/>
  <c r="AC268" i="115"/>
  <c r="AD268" i="115"/>
  <c r="AE268" i="115"/>
  <c r="AF268" i="115"/>
  <c r="X269" i="115"/>
  <c r="Y269" i="115"/>
  <c r="Z269" i="115"/>
  <c r="AA269" i="115"/>
  <c r="AC269" i="115"/>
  <c r="AD269" i="115"/>
  <c r="AE269" i="115"/>
  <c r="AF269" i="115"/>
  <c r="X270" i="115"/>
  <c r="Y270" i="115"/>
  <c r="Z270" i="115"/>
  <c r="AA270" i="115"/>
  <c r="AC270" i="115"/>
  <c r="AD270" i="115"/>
  <c r="AE270" i="115"/>
  <c r="AF270" i="115"/>
  <c r="X271" i="115"/>
  <c r="Y271" i="115"/>
  <c r="Z271" i="115"/>
  <c r="AA271" i="115"/>
  <c r="AC271" i="115"/>
  <c r="AD271" i="115"/>
  <c r="AE271" i="115"/>
  <c r="AF271" i="115"/>
  <c r="X272" i="115"/>
  <c r="Y272" i="115"/>
  <c r="Z272" i="115"/>
  <c r="AA272" i="115"/>
  <c r="AC272" i="115"/>
  <c r="AD272" i="115"/>
  <c r="AE272" i="115"/>
  <c r="AF272" i="115"/>
  <c r="X273" i="115"/>
  <c r="Y273" i="115"/>
  <c r="Z273" i="115"/>
  <c r="AA273" i="115"/>
  <c r="AC273" i="115"/>
  <c r="AD273" i="115"/>
  <c r="AE273" i="115"/>
  <c r="AF273" i="115"/>
  <c r="X274" i="115"/>
  <c r="Y274" i="115"/>
  <c r="Z274" i="115"/>
  <c r="AA274" i="115"/>
  <c r="AC274" i="115"/>
  <c r="AD274" i="115"/>
  <c r="AE274" i="115"/>
  <c r="AF274" i="115"/>
  <c r="X275" i="115"/>
  <c r="Y275" i="115"/>
  <c r="Z275" i="115"/>
  <c r="AA275" i="115"/>
  <c r="AC275" i="115"/>
  <c r="AD275" i="115"/>
  <c r="AE275" i="115"/>
  <c r="AF275" i="115"/>
  <c r="X276" i="115"/>
  <c r="Y276" i="115"/>
  <c r="Z276" i="115"/>
  <c r="AA276" i="115"/>
  <c r="AC276" i="115"/>
  <c r="AD276" i="115"/>
  <c r="AE276" i="115"/>
  <c r="AF276" i="115"/>
  <c r="X277" i="115"/>
  <c r="Y277" i="115"/>
  <c r="Z277" i="115"/>
  <c r="AA277" i="115"/>
  <c r="AC277" i="115"/>
  <c r="AD277" i="115"/>
  <c r="AE277" i="115"/>
  <c r="AF277" i="115"/>
  <c r="X278" i="115"/>
  <c r="Y278" i="115"/>
  <c r="Z278" i="115"/>
  <c r="AA278" i="115"/>
  <c r="AC278" i="115"/>
  <c r="AD278" i="115"/>
  <c r="AE278" i="115"/>
  <c r="AF278" i="115"/>
  <c r="X279" i="115"/>
  <c r="Y279" i="115"/>
  <c r="Z279" i="115"/>
  <c r="AA279" i="115"/>
  <c r="AC279" i="115"/>
  <c r="AD279" i="115"/>
  <c r="AE279" i="115"/>
  <c r="AF279" i="115"/>
  <c r="X280" i="115"/>
  <c r="Y280" i="115"/>
  <c r="Z280" i="115"/>
  <c r="AA280" i="115"/>
  <c r="AC280" i="115"/>
  <c r="AD280" i="115"/>
  <c r="AE280" i="115"/>
  <c r="AF280" i="115"/>
  <c r="X281" i="115"/>
  <c r="Y281" i="115"/>
  <c r="Z281" i="115"/>
  <c r="AA281" i="115"/>
  <c r="AC281" i="115"/>
  <c r="AD281" i="115"/>
  <c r="AE281" i="115"/>
  <c r="AF281" i="115"/>
  <c r="X282" i="115"/>
  <c r="Y282" i="115"/>
  <c r="Z282" i="115"/>
  <c r="AA282" i="115"/>
  <c r="AC282" i="115"/>
  <c r="AD282" i="115"/>
  <c r="AE282" i="115"/>
  <c r="AF282" i="115"/>
  <c r="X283" i="115"/>
  <c r="Y283" i="115"/>
  <c r="Z283" i="115"/>
  <c r="AA283" i="115"/>
  <c r="AC283" i="115"/>
  <c r="AD283" i="115"/>
  <c r="AE283" i="115"/>
  <c r="AF283" i="115"/>
  <c r="X284" i="115"/>
  <c r="Y284" i="115"/>
  <c r="Z284" i="115"/>
  <c r="AA284" i="115"/>
  <c r="AC284" i="115"/>
  <c r="AD284" i="115"/>
  <c r="AE284" i="115"/>
  <c r="AF284" i="115"/>
  <c r="X285" i="115"/>
  <c r="Y285" i="115"/>
  <c r="Z285" i="115"/>
  <c r="AA285" i="115"/>
  <c r="AC285" i="115"/>
  <c r="AD285" i="115"/>
  <c r="AE285" i="115"/>
  <c r="AF285" i="115"/>
  <c r="X286" i="115"/>
  <c r="Y286" i="115"/>
  <c r="Z286" i="115"/>
  <c r="AA286" i="115"/>
  <c r="AC286" i="115"/>
  <c r="AD286" i="115"/>
  <c r="AE286" i="115"/>
  <c r="AF286" i="115"/>
  <c r="X287" i="115"/>
  <c r="Y287" i="115"/>
  <c r="Z287" i="115"/>
  <c r="AA287" i="115"/>
  <c r="AC287" i="115"/>
  <c r="AD287" i="115"/>
  <c r="AE287" i="115"/>
  <c r="AF287" i="115"/>
  <c r="X288" i="115"/>
  <c r="Y288" i="115"/>
  <c r="Z288" i="115"/>
  <c r="AA288" i="115"/>
  <c r="AC288" i="115"/>
  <c r="AD288" i="115"/>
  <c r="AE288" i="115"/>
  <c r="AF288" i="115"/>
  <c r="X289" i="115"/>
  <c r="Y289" i="115"/>
  <c r="Z289" i="115"/>
  <c r="AA289" i="115"/>
  <c r="AC289" i="115"/>
  <c r="AD289" i="115"/>
  <c r="AE289" i="115"/>
  <c r="AF289" i="115"/>
  <c r="X290" i="115"/>
  <c r="Y290" i="115"/>
  <c r="Z290" i="115"/>
  <c r="AA290" i="115"/>
  <c r="AC290" i="115"/>
  <c r="AD290" i="115"/>
  <c r="AE290" i="115"/>
  <c r="AF290" i="115"/>
  <c r="X291" i="115"/>
  <c r="Y291" i="115"/>
  <c r="Z291" i="115"/>
  <c r="AA291" i="115"/>
  <c r="AC291" i="115"/>
  <c r="AD291" i="115"/>
  <c r="AE291" i="115"/>
  <c r="AF291" i="115"/>
  <c r="X292" i="115"/>
  <c r="Y292" i="115"/>
  <c r="Z292" i="115"/>
  <c r="AA292" i="115"/>
  <c r="AC292" i="115"/>
  <c r="AD292" i="115"/>
  <c r="AE292" i="115"/>
  <c r="AF292" i="115"/>
  <c r="X293" i="115"/>
  <c r="Y293" i="115"/>
  <c r="Z293" i="115"/>
  <c r="AA293" i="115"/>
  <c r="AC293" i="115"/>
  <c r="AD293" i="115"/>
  <c r="AE293" i="115"/>
  <c r="AF293" i="115"/>
  <c r="X294" i="115"/>
  <c r="Y294" i="115"/>
  <c r="Z294" i="115"/>
  <c r="AA294" i="115"/>
  <c r="AC294" i="115"/>
  <c r="AD294" i="115"/>
  <c r="AE294" i="115"/>
  <c r="AF294" i="115"/>
  <c r="X295" i="115"/>
  <c r="Y295" i="115"/>
  <c r="Z295" i="115"/>
  <c r="AA295" i="115"/>
  <c r="AC295" i="115"/>
  <c r="AD295" i="115"/>
  <c r="AE295" i="115"/>
  <c r="AF295" i="115"/>
  <c r="X296" i="115"/>
  <c r="Y296" i="115"/>
  <c r="Z296" i="115"/>
  <c r="AA296" i="115"/>
  <c r="AC296" i="115"/>
  <c r="AD296" i="115"/>
  <c r="AE296" i="115"/>
  <c r="AF296" i="115"/>
  <c r="X297" i="115"/>
  <c r="Y297" i="115"/>
  <c r="Z297" i="115"/>
  <c r="AA297" i="115"/>
  <c r="AC297" i="115"/>
  <c r="AD297" i="115"/>
  <c r="AE297" i="115"/>
  <c r="AF297" i="115"/>
  <c r="X298" i="115"/>
  <c r="Y298" i="115"/>
  <c r="Z298" i="115"/>
  <c r="AA298" i="115"/>
  <c r="AC298" i="115"/>
  <c r="AD298" i="115"/>
  <c r="AE298" i="115"/>
  <c r="AF298" i="115"/>
  <c r="X299" i="115"/>
  <c r="Y299" i="115"/>
  <c r="Z299" i="115"/>
  <c r="AA299" i="115"/>
  <c r="AC299" i="115"/>
  <c r="AD299" i="115"/>
  <c r="AE299" i="115"/>
  <c r="AF299" i="115"/>
  <c r="X300" i="115"/>
  <c r="Y300" i="115"/>
  <c r="Z300" i="115"/>
  <c r="AA300" i="115"/>
  <c r="AC300" i="115"/>
  <c r="AD300" i="115"/>
  <c r="AE300" i="115"/>
  <c r="AF300" i="115"/>
  <c r="X301" i="115"/>
  <c r="Y301" i="115"/>
  <c r="Z301" i="115"/>
  <c r="AA301" i="115"/>
  <c r="AC301" i="115"/>
  <c r="AD301" i="115"/>
  <c r="AE301" i="115"/>
  <c r="AF301" i="115"/>
  <c r="X302" i="115"/>
  <c r="Y302" i="115"/>
  <c r="Z302" i="115"/>
  <c r="AA302" i="115"/>
  <c r="AC302" i="115"/>
  <c r="AD302" i="115"/>
  <c r="AE302" i="115"/>
  <c r="AF302" i="115"/>
  <c r="X303" i="115"/>
  <c r="Y303" i="115"/>
  <c r="Z303" i="115"/>
  <c r="AA303" i="115"/>
  <c r="AC303" i="115"/>
  <c r="AD303" i="115"/>
  <c r="AE303" i="115"/>
  <c r="AF303" i="115"/>
  <c r="X304" i="115"/>
  <c r="Y304" i="115"/>
  <c r="Z304" i="115"/>
  <c r="AA304" i="115"/>
  <c r="AC304" i="115"/>
  <c r="AD304" i="115"/>
  <c r="AE304" i="115"/>
  <c r="AF304" i="115"/>
  <c r="X305" i="115"/>
  <c r="Y305" i="115"/>
  <c r="Z305" i="115"/>
  <c r="AA305" i="115"/>
  <c r="AC305" i="115"/>
  <c r="AD305" i="115"/>
  <c r="AE305" i="115"/>
  <c r="AF305" i="115"/>
  <c r="X306" i="115"/>
  <c r="Y306" i="115"/>
  <c r="Z306" i="115"/>
  <c r="AA306" i="115"/>
  <c r="AC306" i="115"/>
  <c r="AD306" i="115"/>
  <c r="AE306" i="115"/>
  <c r="AF306" i="115"/>
  <c r="X307" i="115"/>
  <c r="Y307" i="115"/>
  <c r="Z307" i="115"/>
  <c r="AA307" i="115"/>
  <c r="AC307" i="115"/>
  <c r="AD307" i="115"/>
  <c r="AE307" i="115"/>
  <c r="AF307" i="115"/>
  <c r="X308" i="115"/>
  <c r="Y308" i="115"/>
  <c r="Z308" i="115"/>
  <c r="AA308" i="115"/>
  <c r="AC308" i="115"/>
  <c r="AD308" i="115"/>
  <c r="AE308" i="115"/>
  <c r="AF308" i="115"/>
  <c r="X309" i="115"/>
  <c r="Y309" i="115"/>
  <c r="Z309" i="115"/>
  <c r="AA309" i="115"/>
  <c r="AC309" i="115"/>
  <c r="AD309" i="115"/>
  <c r="AE309" i="115"/>
  <c r="AF309" i="115"/>
  <c r="X310" i="115"/>
  <c r="Y310" i="115"/>
  <c r="Z310" i="115"/>
  <c r="AA310" i="115"/>
  <c r="AC310" i="115"/>
  <c r="AD310" i="115"/>
  <c r="AE310" i="115"/>
  <c r="AF310" i="115"/>
  <c r="X311" i="115"/>
  <c r="Y311" i="115"/>
  <c r="Z311" i="115"/>
  <c r="AA311" i="115"/>
  <c r="AC311" i="115"/>
  <c r="AD311" i="115"/>
  <c r="AE311" i="115"/>
  <c r="AF311" i="115"/>
  <c r="X312" i="115"/>
  <c r="Y312" i="115"/>
  <c r="Z312" i="115"/>
  <c r="AA312" i="115"/>
  <c r="AC312" i="115"/>
  <c r="AD312" i="115"/>
  <c r="AE312" i="115"/>
  <c r="AF312" i="115"/>
  <c r="X313" i="115"/>
  <c r="Y313" i="115"/>
  <c r="Z313" i="115"/>
  <c r="AA313" i="115"/>
  <c r="AC313" i="115"/>
  <c r="AD313" i="115"/>
  <c r="AE313" i="115"/>
  <c r="AF313" i="115"/>
  <c r="X314" i="115"/>
  <c r="Y314" i="115"/>
  <c r="Z314" i="115"/>
  <c r="AA314" i="115"/>
  <c r="AC314" i="115"/>
  <c r="AD314" i="115"/>
  <c r="AE314" i="115"/>
  <c r="AF314" i="115"/>
  <c r="X315" i="115"/>
  <c r="Y315" i="115"/>
  <c r="Z315" i="115"/>
  <c r="AA315" i="115"/>
  <c r="AC315" i="115"/>
  <c r="AD315" i="115"/>
  <c r="AE315" i="115"/>
  <c r="AF315" i="115"/>
  <c r="X316" i="115"/>
  <c r="Y316" i="115"/>
  <c r="Z316" i="115"/>
  <c r="AA316" i="115"/>
  <c r="AC316" i="115"/>
  <c r="AD316" i="115"/>
  <c r="AE316" i="115"/>
  <c r="AF316" i="115"/>
  <c r="X317" i="115"/>
  <c r="Y317" i="115"/>
  <c r="Z317" i="115"/>
  <c r="AA317" i="115"/>
  <c r="AC317" i="115"/>
  <c r="AD317" i="115"/>
  <c r="AE317" i="115"/>
  <c r="AF317" i="115"/>
  <c r="X318" i="115"/>
  <c r="Y318" i="115"/>
  <c r="Z318" i="115"/>
  <c r="AA318" i="115"/>
  <c r="AC318" i="115"/>
  <c r="AD318" i="115"/>
  <c r="AE318" i="115"/>
  <c r="AF318" i="115"/>
  <c r="X319" i="115"/>
  <c r="Y319" i="115"/>
  <c r="Z319" i="115"/>
  <c r="AA319" i="115"/>
  <c r="AC319" i="115"/>
  <c r="AD319" i="115"/>
  <c r="AE319" i="115"/>
  <c r="AF319" i="115"/>
  <c r="X320" i="115"/>
  <c r="Y320" i="115"/>
  <c r="Z320" i="115"/>
  <c r="AA320" i="115"/>
  <c r="AC320" i="115"/>
  <c r="AD320" i="115"/>
  <c r="AE320" i="115"/>
  <c r="AF320" i="115"/>
  <c r="X321" i="115"/>
  <c r="Y321" i="115"/>
  <c r="Z321" i="115"/>
  <c r="AA321" i="115"/>
  <c r="AC321" i="115"/>
  <c r="AD321" i="115"/>
  <c r="AE321" i="115"/>
  <c r="AF321" i="115"/>
  <c r="X322" i="115"/>
  <c r="Y322" i="115"/>
  <c r="Z322" i="115"/>
  <c r="AA322" i="115"/>
  <c r="AC322" i="115"/>
  <c r="AD322" i="115"/>
  <c r="AE322" i="115"/>
  <c r="AF322" i="115"/>
  <c r="X323" i="115"/>
  <c r="Y323" i="115"/>
  <c r="Z323" i="115"/>
  <c r="AA323" i="115"/>
  <c r="AC323" i="115"/>
  <c r="AD323" i="115"/>
  <c r="AE323" i="115"/>
  <c r="AF323" i="115"/>
  <c r="X324" i="115"/>
  <c r="Y324" i="115"/>
  <c r="Z324" i="115"/>
  <c r="AA324" i="115"/>
  <c r="AC324" i="115"/>
  <c r="AD324" i="115"/>
  <c r="AE324" i="115"/>
  <c r="AF324" i="115"/>
  <c r="X325" i="115"/>
  <c r="Y325" i="115"/>
  <c r="Z325" i="115"/>
  <c r="AA325" i="115"/>
  <c r="AC325" i="115"/>
  <c r="AD325" i="115"/>
  <c r="AE325" i="115"/>
  <c r="AF325" i="115"/>
  <c r="X326" i="115"/>
  <c r="Y326" i="115"/>
  <c r="Z326" i="115"/>
  <c r="AA326" i="115"/>
  <c r="AC326" i="115"/>
  <c r="AD326" i="115"/>
  <c r="AE326" i="115"/>
  <c r="AF326" i="115"/>
  <c r="X327" i="115"/>
  <c r="Y327" i="115"/>
  <c r="Z327" i="115"/>
  <c r="AA327" i="115"/>
  <c r="AC327" i="115"/>
  <c r="AD327" i="115"/>
  <c r="AE327" i="115"/>
  <c r="AF327" i="115"/>
  <c r="X328" i="115"/>
  <c r="Y328" i="115"/>
  <c r="Z328" i="115"/>
  <c r="AA328" i="115"/>
  <c r="AC328" i="115"/>
  <c r="AD328" i="115"/>
  <c r="AE328" i="115"/>
  <c r="AF328" i="115"/>
  <c r="X329" i="115"/>
  <c r="Y329" i="115"/>
  <c r="Z329" i="115"/>
  <c r="AA329" i="115"/>
  <c r="AC329" i="115"/>
  <c r="AD329" i="115"/>
  <c r="AE329" i="115"/>
  <c r="AF329" i="115"/>
  <c r="X330" i="115"/>
  <c r="Y330" i="115"/>
  <c r="Z330" i="115"/>
  <c r="AA330" i="115"/>
  <c r="AC330" i="115"/>
  <c r="AD330" i="115"/>
  <c r="AE330" i="115"/>
  <c r="AF330" i="115"/>
  <c r="X331" i="115"/>
  <c r="Y331" i="115"/>
  <c r="Z331" i="115"/>
  <c r="AA331" i="115"/>
  <c r="AC331" i="115"/>
  <c r="AD331" i="115"/>
  <c r="AE331" i="115"/>
  <c r="AF331" i="115"/>
  <c r="X332" i="115"/>
  <c r="Y332" i="115"/>
  <c r="Z332" i="115"/>
  <c r="AA332" i="115"/>
  <c r="AC332" i="115"/>
  <c r="AD332" i="115"/>
  <c r="AE332" i="115"/>
  <c r="AF332" i="115"/>
  <c r="X333" i="115"/>
  <c r="Y333" i="115"/>
  <c r="Z333" i="115"/>
  <c r="AA333" i="115"/>
  <c r="AC333" i="115"/>
  <c r="AD333" i="115"/>
  <c r="AE333" i="115"/>
  <c r="AF333" i="115"/>
  <c r="X334" i="115"/>
  <c r="Y334" i="115"/>
  <c r="Z334" i="115"/>
  <c r="AA334" i="115"/>
  <c r="AC334" i="115"/>
  <c r="AD334" i="115"/>
  <c r="AE334" i="115"/>
  <c r="AF334" i="115"/>
  <c r="X335" i="115"/>
  <c r="Y335" i="115"/>
  <c r="Z335" i="115"/>
  <c r="AA335" i="115"/>
  <c r="AC335" i="115"/>
  <c r="AD335" i="115"/>
  <c r="AE335" i="115"/>
  <c r="AF335" i="115"/>
  <c r="X336" i="115"/>
  <c r="Y336" i="115"/>
  <c r="Z336" i="115"/>
  <c r="AA336" i="115"/>
  <c r="AC336" i="115"/>
  <c r="AD336" i="115"/>
  <c r="AE336" i="115"/>
  <c r="AF336" i="115"/>
  <c r="X337" i="115"/>
  <c r="Y337" i="115"/>
  <c r="Z337" i="115"/>
  <c r="AA337" i="115"/>
  <c r="AC337" i="115"/>
  <c r="AD337" i="115"/>
  <c r="AE337" i="115"/>
  <c r="AF337" i="115"/>
  <c r="X338" i="115"/>
  <c r="Y338" i="115"/>
  <c r="Z338" i="115"/>
  <c r="AA338" i="115"/>
  <c r="AC338" i="115"/>
  <c r="AD338" i="115"/>
  <c r="AE338" i="115"/>
  <c r="AF338" i="115"/>
  <c r="X339" i="115"/>
  <c r="Y339" i="115"/>
  <c r="Z339" i="115"/>
  <c r="AA339" i="115"/>
  <c r="AC339" i="115"/>
  <c r="AD339" i="115"/>
  <c r="AE339" i="115"/>
  <c r="AF339" i="115"/>
  <c r="X340" i="115"/>
  <c r="Y340" i="115"/>
  <c r="Z340" i="115"/>
  <c r="AA340" i="115"/>
  <c r="AC340" i="115"/>
  <c r="AD340" i="115"/>
  <c r="AE340" i="115"/>
  <c r="AF340" i="115"/>
  <c r="X341" i="115"/>
  <c r="Y341" i="115"/>
  <c r="Z341" i="115"/>
  <c r="AA341" i="115"/>
  <c r="AC341" i="115"/>
  <c r="AD341" i="115"/>
  <c r="AE341" i="115"/>
  <c r="AF341" i="115"/>
  <c r="X342" i="115"/>
  <c r="Y342" i="115"/>
  <c r="Z342" i="115"/>
  <c r="AA342" i="115"/>
  <c r="AC342" i="115"/>
  <c r="AD342" i="115"/>
  <c r="AE342" i="115"/>
  <c r="AF342" i="115"/>
  <c r="X343" i="115"/>
  <c r="Y343" i="115"/>
  <c r="Z343" i="115"/>
  <c r="AA343" i="115"/>
  <c r="AC343" i="115"/>
  <c r="AD343" i="115"/>
  <c r="AE343" i="115"/>
  <c r="AF343" i="115"/>
  <c r="X344" i="115"/>
  <c r="Y344" i="115"/>
  <c r="Z344" i="115"/>
  <c r="AA344" i="115"/>
  <c r="AC344" i="115"/>
  <c r="AD344" i="115"/>
  <c r="AE344" i="115"/>
  <c r="AF344" i="115"/>
  <c r="X345" i="115"/>
  <c r="Y345" i="115"/>
  <c r="Z345" i="115"/>
  <c r="AA345" i="115"/>
  <c r="AC345" i="115"/>
  <c r="AD345" i="115"/>
  <c r="AE345" i="115"/>
  <c r="AF345" i="115"/>
  <c r="X346" i="115"/>
  <c r="Y346" i="115"/>
  <c r="Z346" i="115"/>
  <c r="AA346" i="115"/>
  <c r="AC346" i="115"/>
  <c r="AD346" i="115"/>
  <c r="AE346" i="115"/>
  <c r="AF346" i="115"/>
  <c r="X347" i="115"/>
  <c r="Y347" i="115"/>
  <c r="Z347" i="115"/>
  <c r="AA347" i="115"/>
  <c r="AC347" i="115"/>
  <c r="AD347" i="115"/>
  <c r="AE347" i="115"/>
  <c r="AF347" i="115"/>
  <c r="X348" i="115"/>
  <c r="Y348" i="115"/>
  <c r="Z348" i="115"/>
  <c r="AA348" i="115"/>
  <c r="AC348" i="115"/>
  <c r="AD348" i="115"/>
  <c r="AE348" i="115"/>
  <c r="AF348" i="115"/>
  <c r="X349" i="115"/>
  <c r="Y349" i="115"/>
  <c r="Z349" i="115"/>
  <c r="AA349" i="115"/>
  <c r="AC349" i="115"/>
  <c r="AD349" i="115"/>
  <c r="AE349" i="115"/>
  <c r="AF349" i="115"/>
  <c r="X350" i="115"/>
  <c r="Y350" i="115"/>
  <c r="Z350" i="115"/>
  <c r="AA350" i="115"/>
  <c r="AC350" i="115"/>
  <c r="AD350" i="115"/>
  <c r="AE350" i="115"/>
  <c r="AF350" i="115"/>
  <c r="X351" i="115"/>
  <c r="Y351" i="115"/>
  <c r="Z351" i="115"/>
  <c r="AA351" i="115"/>
  <c r="AC351" i="115"/>
  <c r="AD351" i="115"/>
  <c r="AE351" i="115"/>
  <c r="AF351" i="115"/>
  <c r="X352" i="115"/>
  <c r="Y352" i="115"/>
  <c r="Z352" i="115"/>
  <c r="AA352" i="115"/>
  <c r="AC352" i="115"/>
  <c r="AD352" i="115"/>
  <c r="AE352" i="115"/>
  <c r="AF352" i="115"/>
  <c r="X353" i="115"/>
  <c r="Y353" i="115"/>
  <c r="Z353" i="115"/>
  <c r="AA353" i="115"/>
  <c r="AC353" i="115"/>
  <c r="AD353" i="115"/>
  <c r="AE353" i="115"/>
  <c r="AF353" i="115"/>
  <c r="X354" i="115"/>
  <c r="Y354" i="115"/>
  <c r="Z354" i="115"/>
  <c r="AA354" i="115"/>
  <c r="AC354" i="115"/>
  <c r="AD354" i="115"/>
  <c r="AE354" i="115"/>
  <c r="AF354" i="115"/>
  <c r="X355" i="115"/>
  <c r="Y355" i="115"/>
  <c r="Z355" i="115"/>
  <c r="AA355" i="115"/>
  <c r="AC355" i="115"/>
  <c r="AD355" i="115"/>
  <c r="AE355" i="115"/>
  <c r="AF355" i="115"/>
  <c r="X356" i="115"/>
  <c r="Y356" i="115"/>
  <c r="Z356" i="115"/>
  <c r="AA356" i="115"/>
  <c r="AC356" i="115"/>
  <c r="AD356" i="115"/>
  <c r="AE356" i="115"/>
  <c r="AF356" i="115"/>
  <c r="X357" i="115"/>
  <c r="Y357" i="115"/>
  <c r="Z357" i="115"/>
  <c r="AA357" i="115"/>
  <c r="AC357" i="115"/>
  <c r="AD357" i="115"/>
  <c r="AE357" i="115"/>
  <c r="AF357" i="115"/>
  <c r="X358" i="115"/>
  <c r="Y358" i="115"/>
  <c r="Z358" i="115"/>
  <c r="AA358" i="115"/>
  <c r="AC358" i="115"/>
  <c r="AD358" i="115"/>
  <c r="AE358" i="115"/>
  <c r="AF358" i="115"/>
  <c r="X359" i="115"/>
  <c r="Y359" i="115"/>
  <c r="Z359" i="115"/>
  <c r="AA359" i="115"/>
  <c r="AC359" i="115"/>
  <c r="AD359" i="115"/>
  <c r="AE359" i="115"/>
  <c r="AF359" i="115"/>
  <c r="X360" i="115"/>
  <c r="Y360" i="115"/>
  <c r="Z360" i="115"/>
  <c r="AA360" i="115"/>
  <c r="AC360" i="115"/>
  <c r="AD360" i="115"/>
  <c r="AE360" i="115"/>
  <c r="AF360" i="115"/>
  <c r="X361" i="115"/>
  <c r="Y361" i="115"/>
  <c r="Z361" i="115"/>
  <c r="AA361" i="115"/>
  <c r="AC361" i="115"/>
  <c r="AD361" i="115"/>
  <c r="AE361" i="115"/>
  <c r="AF361" i="115"/>
  <c r="X362" i="115"/>
  <c r="Y362" i="115"/>
  <c r="Z362" i="115"/>
  <c r="AA362" i="115"/>
  <c r="AC362" i="115"/>
  <c r="AD362" i="115"/>
  <c r="AE362" i="115"/>
  <c r="AF362" i="115"/>
  <c r="X363" i="115"/>
  <c r="Y363" i="115"/>
  <c r="Z363" i="115"/>
  <c r="AA363" i="115"/>
  <c r="AC363" i="115"/>
  <c r="AD363" i="115"/>
  <c r="AE363" i="115"/>
  <c r="AF363" i="115"/>
  <c r="X364" i="115"/>
  <c r="Y364" i="115"/>
  <c r="Z364" i="115"/>
  <c r="AA364" i="115"/>
  <c r="AC364" i="115"/>
  <c r="AD364" i="115"/>
  <c r="AE364" i="115"/>
  <c r="AF364" i="115"/>
  <c r="X365" i="115"/>
  <c r="Y365" i="115"/>
  <c r="Z365" i="115"/>
  <c r="AA365" i="115"/>
  <c r="AC365" i="115"/>
  <c r="AD365" i="115"/>
  <c r="AE365" i="115"/>
  <c r="AF365" i="115"/>
  <c r="X366" i="115"/>
  <c r="Y366" i="115"/>
  <c r="Z366" i="115"/>
  <c r="AA366" i="115"/>
  <c r="AC366" i="115"/>
  <c r="AD366" i="115"/>
  <c r="AE366" i="115"/>
  <c r="AF366" i="115"/>
  <c r="X367" i="115"/>
  <c r="Y367" i="115"/>
  <c r="Z367" i="115"/>
  <c r="AA367" i="115"/>
  <c r="AC367" i="115"/>
  <c r="AD367" i="115"/>
  <c r="AE367" i="115"/>
  <c r="AF367" i="115"/>
  <c r="X368" i="115"/>
  <c r="Y368" i="115"/>
  <c r="Z368" i="115"/>
  <c r="AA368" i="115"/>
  <c r="AC368" i="115"/>
  <c r="AD368" i="115"/>
  <c r="AE368" i="115"/>
  <c r="AF368" i="115"/>
  <c r="X369" i="115"/>
  <c r="Y369" i="115"/>
  <c r="Z369" i="115"/>
  <c r="AA369" i="115"/>
  <c r="AC369" i="115"/>
  <c r="AD369" i="115"/>
  <c r="AE369" i="115"/>
  <c r="AF369" i="115"/>
  <c r="X370" i="115"/>
  <c r="Y370" i="115"/>
  <c r="Z370" i="115"/>
  <c r="AA370" i="115"/>
  <c r="AC370" i="115"/>
  <c r="AD370" i="115"/>
  <c r="AE370" i="115"/>
  <c r="AF370" i="115"/>
  <c r="X371" i="115"/>
  <c r="Y371" i="115"/>
  <c r="Z371" i="115"/>
  <c r="AA371" i="115"/>
  <c r="AC371" i="115"/>
  <c r="AD371" i="115"/>
  <c r="AE371" i="115"/>
  <c r="AF371" i="115"/>
  <c r="X372" i="115"/>
  <c r="Y372" i="115"/>
  <c r="Z372" i="115"/>
  <c r="AA372" i="115"/>
  <c r="AC372" i="115"/>
  <c r="AD372" i="115"/>
  <c r="AE372" i="115"/>
  <c r="AF372" i="115"/>
  <c r="X373" i="115"/>
  <c r="Y373" i="115"/>
  <c r="Z373" i="115"/>
  <c r="AA373" i="115"/>
  <c r="AC373" i="115"/>
  <c r="AD373" i="115"/>
  <c r="AE373" i="115"/>
  <c r="AF373" i="115"/>
  <c r="X374" i="115"/>
  <c r="Y374" i="115"/>
  <c r="Z374" i="115"/>
  <c r="AA374" i="115"/>
  <c r="AC374" i="115"/>
  <c r="AD374" i="115"/>
  <c r="AE374" i="115"/>
  <c r="AF374" i="115"/>
  <c r="X375" i="115"/>
  <c r="Y375" i="115"/>
  <c r="Z375" i="115"/>
  <c r="AA375" i="115"/>
  <c r="AC375" i="115"/>
  <c r="AD375" i="115"/>
  <c r="AE375" i="115"/>
  <c r="AF375" i="115"/>
  <c r="X376" i="115"/>
  <c r="Y376" i="115"/>
  <c r="Z376" i="115"/>
  <c r="AA376" i="115"/>
  <c r="AC376" i="115"/>
  <c r="AD376" i="115"/>
  <c r="AE376" i="115"/>
  <c r="AF376" i="115"/>
  <c r="X377" i="115"/>
  <c r="Y377" i="115"/>
  <c r="Z377" i="115"/>
  <c r="AA377" i="115"/>
  <c r="AC377" i="115"/>
  <c r="AD377" i="115"/>
  <c r="AE377" i="115"/>
  <c r="AF377" i="115"/>
  <c r="X378" i="115"/>
  <c r="Y378" i="115"/>
  <c r="Z378" i="115"/>
  <c r="AA378" i="115"/>
  <c r="AC378" i="115"/>
  <c r="AD378" i="115"/>
  <c r="AE378" i="115"/>
  <c r="AF378" i="115"/>
  <c r="X379" i="115"/>
  <c r="Y379" i="115"/>
  <c r="Z379" i="115"/>
  <c r="AA379" i="115"/>
  <c r="AC379" i="115"/>
  <c r="AD379" i="115"/>
  <c r="AE379" i="115"/>
  <c r="AF379" i="115"/>
  <c r="X380" i="115"/>
  <c r="Y380" i="115"/>
  <c r="Z380" i="115"/>
  <c r="AA380" i="115"/>
  <c r="AC380" i="115"/>
  <c r="AD380" i="115"/>
  <c r="AE380" i="115"/>
  <c r="AF380" i="115"/>
  <c r="X381" i="115"/>
  <c r="Y381" i="115"/>
  <c r="Z381" i="115"/>
  <c r="AA381" i="115"/>
  <c r="AC381" i="115"/>
  <c r="AD381" i="115"/>
  <c r="AE381" i="115"/>
  <c r="AF381" i="115"/>
  <c r="X382" i="115"/>
  <c r="Y382" i="115"/>
  <c r="Z382" i="115"/>
  <c r="AA382" i="115"/>
  <c r="AC382" i="115"/>
  <c r="AD382" i="115"/>
  <c r="AE382" i="115"/>
  <c r="AF382" i="115"/>
  <c r="X383" i="115"/>
  <c r="Y383" i="115"/>
  <c r="Z383" i="115"/>
  <c r="AA383" i="115"/>
  <c r="AC383" i="115"/>
  <c r="AD383" i="115"/>
  <c r="AE383" i="115"/>
  <c r="AF383" i="115"/>
  <c r="X384" i="115"/>
  <c r="Y384" i="115"/>
  <c r="Z384" i="115"/>
  <c r="AA384" i="115"/>
  <c r="AC384" i="115"/>
  <c r="AD384" i="115"/>
  <c r="AE384" i="115"/>
  <c r="AF384" i="115"/>
  <c r="X385" i="115"/>
  <c r="Y385" i="115"/>
  <c r="Z385" i="115"/>
  <c r="AA385" i="115"/>
  <c r="AC385" i="115"/>
  <c r="AD385" i="115"/>
  <c r="AE385" i="115"/>
  <c r="AF385" i="115"/>
  <c r="X386" i="115"/>
  <c r="Y386" i="115"/>
  <c r="Z386" i="115"/>
  <c r="AA386" i="115"/>
  <c r="AC386" i="115"/>
  <c r="AD386" i="115"/>
  <c r="AE386" i="115"/>
  <c r="AF386" i="115"/>
  <c r="X387" i="115"/>
  <c r="Y387" i="115"/>
  <c r="Z387" i="115"/>
  <c r="AA387" i="115"/>
  <c r="AC387" i="115"/>
  <c r="AD387" i="115"/>
  <c r="AE387" i="115"/>
  <c r="AF387" i="115"/>
  <c r="X388" i="115"/>
  <c r="Y388" i="115"/>
  <c r="Z388" i="115"/>
  <c r="AA388" i="115"/>
  <c r="AC388" i="115"/>
  <c r="AD388" i="115"/>
  <c r="AE388" i="115"/>
  <c r="AF388" i="115"/>
  <c r="X389" i="115"/>
  <c r="Y389" i="115"/>
  <c r="Z389" i="115"/>
  <c r="AA389" i="115"/>
  <c r="AC389" i="115"/>
  <c r="AD389" i="115"/>
  <c r="AE389" i="115"/>
  <c r="AF389" i="115"/>
  <c r="X390" i="115"/>
  <c r="Y390" i="115"/>
  <c r="Z390" i="115"/>
  <c r="AA390" i="115"/>
  <c r="AC390" i="115"/>
  <c r="AD390" i="115"/>
  <c r="AE390" i="115"/>
  <c r="AF390" i="115"/>
  <c r="X391" i="115"/>
  <c r="Y391" i="115"/>
  <c r="Z391" i="115"/>
  <c r="AA391" i="115"/>
  <c r="AC391" i="115"/>
  <c r="AD391" i="115"/>
  <c r="AE391" i="115"/>
  <c r="AF391" i="115"/>
  <c r="X392" i="115"/>
  <c r="Y392" i="115"/>
  <c r="Z392" i="115"/>
  <c r="AA392" i="115"/>
  <c r="AC392" i="115"/>
  <c r="AD392" i="115"/>
  <c r="AE392" i="115"/>
  <c r="AF392" i="115"/>
  <c r="X393" i="115"/>
  <c r="Y393" i="115"/>
  <c r="Z393" i="115"/>
  <c r="AA393" i="115"/>
  <c r="AC393" i="115"/>
  <c r="AD393" i="115"/>
  <c r="AE393" i="115"/>
  <c r="AF393" i="115"/>
  <c r="X394" i="115"/>
  <c r="Y394" i="115"/>
  <c r="Z394" i="115"/>
  <c r="AA394" i="115"/>
  <c r="AC394" i="115"/>
  <c r="AD394" i="115"/>
  <c r="AE394" i="115"/>
  <c r="AF394" i="115"/>
  <c r="X395" i="115"/>
  <c r="Y395" i="115"/>
  <c r="Z395" i="115"/>
  <c r="AA395" i="115"/>
  <c r="AC395" i="115"/>
  <c r="AD395" i="115"/>
  <c r="AE395" i="115"/>
  <c r="AF395" i="115"/>
  <c r="X396" i="115"/>
  <c r="Y396" i="115"/>
  <c r="Z396" i="115"/>
  <c r="AA396" i="115"/>
  <c r="AC396" i="115"/>
  <c r="AD396" i="115"/>
  <c r="AE396" i="115"/>
  <c r="AF396" i="115"/>
  <c r="X397" i="115"/>
  <c r="Y397" i="115"/>
  <c r="Z397" i="115"/>
  <c r="AA397" i="115"/>
  <c r="AC397" i="115"/>
  <c r="AD397" i="115"/>
  <c r="AE397" i="115"/>
  <c r="AF397" i="115"/>
  <c r="X398" i="115"/>
  <c r="Y398" i="115"/>
  <c r="Z398" i="115"/>
  <c r="AA398" i="115"/>
  <c r="AC398" i="115"/>
  <c r="AD398" i="115"/>
  <c r="AE398" i="115"/>
  <c r="AF398" i="115"/>
  <c r="X399" i="115"/>
  <c r="Y399" i="115"/>
  <c r="Z399" i="115"/>
  <c r="AA399" i="115"/>
  <c r="AC399" i="115"/>
  <c r="AD399" i="115"/>
  <c r="AE399" i="115"/>
  <c r="AF399" i="115"/>
  <c r="X400" i="115"/>
  <c r="Y400" i="115"/>
  <c r="Z400" i="115"/>
  <c r="AA400" i="115"/>
  <c r="AC400" i="115"/>
  <c r="AD400" i="115"/>
  <c r="AE400" i="115"/>
  <c r="AF400" i="115"/>
  <c r="X401" i="115"/>
  <c r="Y401" i="115"/>
  <c r="Z401" i="115"/>
  <c r="AA401" i="115"/>
  <c r="AC401" i="115"/>
  <c r="AD401" i="115"/>
  <c r="AE401" i="115"/>
  <c r="AF401" i="115"/>
  <c r="X402" i="115"/>
  <c r="Y402" i="115"/>
  <c r="Z402" i="115"/>
  <c r="AA402" i="115"/>
  <c r="AC402" i="115"/>
  <c r="AD402" i="115"/>
  <c r="AE402" i="115"/>
  <c r="AF402" i="115"/>
  <c r="X403" i="115"/>
  <c r="Y403" i="115"/>
  <c r="Z403" i="115"/>
  <c r="AA403" i="115"/>
  <c r="AC403" i="115"/>
  <c r="AD403" i="115"/>
  <c r="AE403" i="115"/>
  <c r="AF403" i="115"/>
  <c r="X404" i="115"/>
  <c r="Y404" i="115"/>
  <c r="Z404" i="115"/>
  <c r="AA404" i="115"/>
  <c r="AC404" i="115"/>
  <c r="AD404" i="115"/>
  <c r="AE404" i="115"/>
  <c r="AF404" i="115"/>
  <c r="X405" i="115"/>
  <c r="Y405" i="115"/>
  <c r="Z405" i="115"/>
  <c r="AA405" i="115"/>
  <c r="AC405" i="115"/>
  <c r="AD405" i="115"/>
  <c r="AE405" i="115"/>
  <c r="AF405" i="115"/>
  <c r="X406" i="115"/>
  <c r="Y406" i="115"/>
  <c r="Z406" i="115"/>
  <c r="AA406" i="115"/>
  <c r="AC406" i="115"/>
  <c r="AD406" i="115"/>
  <c r="AE406" i="115"/>
  <c r="AF406" i="115"/>
  <c r="X407" i="115"/>
  <c r="Y407" i="115"/>
  <c r="Z407" i="115"/>
  <c r="AA407" i="115"/>
  <c r="AC407" i="115"/>
  <c r="AD407" i="115"/>
  <c r="AE407" i="115"/>
  <c r="AF407" i="115"/>
  <c r="X408" i="115"/>
  <c r="Y408" i="115"/>
  <c r="Z408" i="115"/>
  <c r="AA408" i="115"/>
  <c r="AC408" i="115"/>
  <c r="AD408" i="115"/>
  <c r="AE408" i="115"/>
  <c r="AF408" i="115"/>
  <c r="X409" i="115"/>
  <c r="Y409" i="115"/>
  <c r="Z409" i="115"/>
  <c r="AA409" i="115"/>
  <c r="AC409" i="115"/>
  <c r="AD409" i="115"/>
  <c r="AE409" i="115"/>
  <c r="AF409" i="115"/>
  <c r="X410" i="115"/>
  <c r="Y410" i="115"/>
  <c r="Z410" i="115"/>
  <c r="AA410" i="115"/>
  <c r="AC410" i="115"/>
  <c r="AD410" i="115"/>
  <c r="AE410" i="115"/>
  <c r="AF410" i="115"/>
  <c r="X411" i="115"/>
  <c r="Y411" i="115"/>
  <c r="Z411" i="115"/>
  <c r="AA411" i="115"/>
  <c r="AC411" i="115"/>
  <c r="AD411" i="115"/>
  <c r="AE411" i="115"/>
  <c r="AF411" i="115"/>
  <c r="X412" i="115"/>
  <c r="Y412" i="115"/>
  <c r="Z412" i="115"/>
  <c r="AA412" i="115"/>
  <c r="AC412" i="115"/>
  <c r="AD412" i="115"/>
  <c r="AE412" i="115"/>
  <c r="AF412" i="115"/>
  <c r="X413" i="115"/>
  <c r="Y413" i="115"/>
  <c r="Z413" i="115"/>
  <c r="AA413" i="115"/>
  <c r="AC413" i="115"/>
  <c r="AD413" i="115"/>
  <c r="AE413" i="115"/>
  <c r="AF413" i="115"/>
  <c r="X414" i="115"/>
  <c r="Y414" i="115"/>
  <c r="Z414" i="115"/>
  <c r="AA414" i="115"/>
  <c r="AC414" i="115"/>
  <c r="AD414" i="115"/>
  <c r="AE414" i="115"/>
  <c r="AF414" i="115"/>
  <c r="X415" i="115"/>
  <c r="Y415" i="115"/>
  <c r="Z415" i="115"/>
  <c r="AA415" i="115"/>
  <c r="AC415" i="115"/>
  <c r="AD415" i="115"/>
  <c r="AE415" i="115"/>
  <c r="AF415" i="115"/>
  <c r="X416" i="115"/>
  <c r="Y416" i="115"/>
  <c r="Z416" i="115"/>
  <c r="AA416" i="115"/>
  <c r="AC416" i="115"/>
  <c r="AD416" i="115"/>
  <c r="AE416" i="115"/>
  <c r="AF416" i="115"/>
  <c r="X417" i="115"/>
  <c r="Y417" i="115"/>
  <c r="Z417" i="115"/>
  <c r="AA417" i="115"/>
  <c r="AC417" i="115"/>
  <c r="AD417" i="115"/>
  <c r="AE417" i="115"/>
  <c r="AF417" i="115"/>
  <c r="X418" i="115"/>
  <c r="Y418" i="115"/>
  <c r="Z418" i="115"/>
  <c r="AA418" i="115"/>
  <c r="AC418" i="115"/>
  <c r="AD418" i="115"/>
  <c r="AE418" i="115"/>
  <c r="AF418" i="115"/>
  <c r="X419" i="115"/>
  <c r="Y419" i="115"/>
  <c r="Z419" i="115"/>
  <c r="AA419" i="115"/>
  <c r="AC419" i="115"/>
  <c r="AD419" i="115"/>
  <c r="AE419" i="115"/>
  <c r="AF419" i="115"/>
  <c r="X420" i="115"/>
  <c r="Y420" i="115"/>
  <c r="Z420" i="115"/>
  <c r="AA420" i="115"/>
  <c r="AC420" i="115"/>
  <c r="AD420" i="115"/>
  <c r="AE420" i="115"/>
  <c r="AF420" i="115"/>
  <c r="X421" i="115"/>
  <c r="Y421" i="115"/>
  <c r="Z421" i="115"/>
  <c r="AA421" i="115"/>
  <c r="AC421" i="115"/>
  <c r="AD421" i="115"/>
  <c r="AE421" i="115"/>
  <c r="AF421" i="115"/>
  <c r="X422" i="115"/>
  <c r="Y422" i="115"/>
  <c r="Z422" i="115"/>
  <c r="AA422" i="115"/>
  <c r="AC422" i="115"/>
  <c r="AD422" i="115"/>
  <c r="AE422" i="115"/>
  <c r="AF422" i="115"/>
  <c r="X423" i="115"/>
  <c r="Y423" i="115"/>
  <c r="Z423" i="115"/>
  <c r="AA423" i="115"/>
  <c r="AC423" i="115"/>
  <c r="AD423" i="115"/>
  <c r="AE423" i="115"/>
  <c r="AF423" i="115"/>
  <c r="X424" i="115"/>
  <c r="Y424" i="115"/>
  <c r="Z424" i="115"/>
  <c r="AA424" i="115"/>
  <c r="AC424" i="115"/>
  <c r="AD424" i="115"/>
  <c r="AE424" i="115"/>
  <c r="AF424" i="115"/>
  <c r="X425" i="115"/>
  <c r="Y425" i="115"/>
  <c r="Z425" i="115"/>
  <c r="AA425" i="115"/>
  <c r="AC425" i="115"/>
  <c r="AD425" i="115"/>
  <c r="AE425" i="115"/>
  <c r="AF425" i="115"/>
  <c r="X426" i="115"/>
  <c r="Y426" i="115"/>
  <c r="Z426" i="115"/>
  <c r="AA426" i="115"/>
  <c r="AC426" i="115"/>
  <c r="AD426" i="115"/>
  <c r="AE426" i="115"/>
  <c r="AF426" i="115"/>
  <c r="X427" i="115"/>
  <c r="Y427" i="115"/>
  <c r="Z427" i="115"/>
  <c r="AA427" i="115"/>
  <c r="AC427" i="115"/>
  <c r="AD427" i="115"/>
  <c r="AE427" i="115"/>
  <c r="AF427" i="115"/>
  <c r="X428" i="115"/>
  <c r="Y428" i="115"/>
  <c r="Z428" i="115"/>
  <c r="AA428" i="115"/>
  <c r="AC428" i="115"/>
  <c r="AD428" i="115"/>
  <c r="AE428" i="115"/>
  <c r="AF428" i="115"/>
  <c r="X429" i="115"/>
  <c r="Y429" i="115"/>
  <c r="Z429" i="115"/>
  <c r="AA429" i="115"/>
  <c r="AC429" i="115"/>
  <c r="AD429" i="115"/>
  <c r="AE429" i="115"/>
  <c r="AF429" i="115"/>
  <c r="X430" i="115"/>
  <c r="Y430" i="115"/>
  <c r="Z430" i="115"/>
  <c r="AA430" i="115"/>
  <c r="AC430" i="115"/>
  <c r="AD430" i="115"/>
  <c r="AE430" i="115"/>
  <c r="AF430" i="115"/>
  <c r="X431" i="115"/>
  <c r="Y431" i="115"/>
  <c r="Z431" i="115"/>
  <c r="AA431" i="115"/>
  <c r="AC431" i="115"/>
  <c r="AD431" i="115"/>
  <c r="AE431" i="115"/>
  <c r="AF431" i="115"/>
  <c r="X432" i="115"/>
  <c r="Y432" i="115"/>
  <c r="Z432" i="115"/>
  <c r="AA432" i="115"/>
  <c r="AC432" i="115"/>
  <c r="AD432" i="115"/>
  <c r="AE432" i="115"/>
  <c r="AF432" i="115"/>
  <c r="X433" i="115"/>
  <c r="Y433" i="115"/>
  <c r="Z433" i="115"/>
  <c r="AA433" i="115"/>
  <c r="AC433" i="115"/>
  <c r="AD433" i="115"/>
  <c r="AE433" i="115"/>
  <c r="AF433" i="115"/>
  <c r="X434" i="115"/>
  <c r="Y434" i="115"/>
  <c r="Z434" i="115"/>
  <c r="AA434" i="115"/>
  <c r="AC434" i="115"/>
  <c r="AD434" i="115"/>
  <c r="AE434" i="115"/>
  <c r="AF434" i="115"/>
  <c r="X435" i="115"/>
  <c r="Y435" i="115"/>
  <c r="Z435" i="115"/>
  <c r="AA435" i="115"/>
  <c r="AC435" i="115"/>
  <c r="AD435" i="115"/>
  <c r="AE435" i="115"/>
  <c r="AF435" i="115"/>
  <c r="X436" i="115"/>
  <c r="Y436" i="115"/>
  <c r="Z436" i="115"/>
  <c r="AA436" i="115"/>
  <c r="AC436" i="115"/>
  <c r="AD436" i="115"/>
  <c r="AE436" i="115"/>
  <c r="AF436" i="115"/>
  <c r="X437" i="115"/>
  <c r="Y437" i="115"/>
  <c r="Z437" i="115"/>
  <c r="AA437" i="115"/>
  <c r="AC437" i="115"/>
  <c r="AD437" i="115"/>
  <c r="AE437" i="115"/>
  <c r="AF437" i="115"/>
  <c r="X438" i="115"/>
  <c r="Y438" i="115"/>
  <c r="Z438" i="115"/>
  <c r="AA438" i="115"/>
  <c r="AC438" i="115"/>
  <c r="AD438" i="115"/>
  <c r="AE438" i="115"/>
  <c r="AF438" i="115"/>
  <c r="X439" i="115"/>
  <c r="Y439" i="115"/>
  <c r="Z439" i="115"/>
  <c r="AA439" i="115"/>
  <c r="AC439" i="115"/>
  <c r="AD439" i="115"/>
  <c r="AE439" i="115"/>
  <c r="AF439" i="115"/>
  <c r="X440" i="115"/>
  <c r="Y440" i="115"/>
  <c r="Z440" i="115"/>
  <c r="AA440" i="115"/>
  <c r="AC440" i="115"/>
  <c r="AD440" i="115"/>
  <c r="AE440" i="115"/>
  <c r="AF440" i="115"/>
  <c r="X441" i="115"/>
  <c r="Y441" i="115"/>
  <c r="Z441" i="115"/>
  <c r="AA441" i="115"/>
  <c r="AC441" i="115"/>
  <c r="AD441" i="115"/>
  <c r="AE441" i="115"/>
  <c r="AF441" i="115"/>
  <c r="X442" i="115"/>
  <c r="Y442" i="115"/>
  <c r="Z442" i="115"/>
  <c r="AA442" i="115"/>
  <c r="AC442" i="115"/>
  <c r="AD442" i="115"/>
  <c r="AE442" i="115"/>
  <c r="AF442" i="115"/>
  <c r="X443" i="115"/>
  <c r="Y443" i="115"/>
  <c r="Z443" i="115"/>
  <c r="AA443" i="115"/>
  <c r="AC443" i="115"/>
  <c r="AD443" i="115"/>
  <c r="AE443" i="115"/>
  <c r="AF443" i="115"/>
  <c r="X444" i="115"/>
  <c r="Y444" i="115"/>
  <c r="Z444" i="115"/>
  <c r="AA444" i="115"/>
  <c r="AC444" i="115"/>
  <c r="AD444" i="115"/>
  <c r="AE444" i="115"/>
  <c r="AF444" i="115"/>
  <c r="X445" i="115"/>
  <c r="Y445" i="115"/>
  <c r="Z445" i="115"/>
  <c r="AA445" i="115"/>
  <c r="AC445" i="115"/>
  <c r="AD445" i="115"/>
  <c r="AE445" i="115"/>
  <c r="AF445" i="115"/>
  <c r="X446" i="115"/>
  <c r="Y446" i="115"/>
  <c r="Z446" i="115"/>
  <c r="AA446" i="115"/>
  <c r="AC446" i="115"/>
  <c r="AD446" i="115"/>
  <c r="AE446" i="115"/>
  <c r="AF446" i="115"/>
  <c r="X447" i="115"/>
  <c r="Y447" i="115"/>
  <c r="Z447" i="115"/>
  <c r="AA447" i="115"/>
  <c r="AC447" i="115"/>
  <c r="AD447" i="115"/>
  <c r="AE447" i="115"/>
  <c r="AF447" i="115"/>
  <c r="X448" i="115"/>
  <c r="Y448" i="115"/>
  <c r="Z448" i="115"/>
  <c r="AA448" i="115"/>
  <c r="AC448" i="115"/>
  <c r="AD448" i="115"/>
  <c r="AE448" i="115"/>
  <c r="AF448" i="115"/>
  <c r="X449" i="115"/>
  <c r="Y449" i="115"/>
  <c r="Z449" i="115"/>
  <c r="AA449" i="115"/>
  <c r="AC449" i="115"/>
  <c r="AD449" i="115"/>
  <c r="AE449" i="115"/>
  <c r="AF449" i="115"/>
  <c r="X450" i="115"/>
  <c r="Y450" i="115"/>
  <c r="Z450" i="115"/>
  <c r="AA450" i="115"/>
  <c r="AC450" i="115"/>
  <c r="AD450" i="115"/>
  <c r="AE450" i="115"/>
  <c r="AF450" i="115"/>
  <c r="X451" i="115"/>
  <c r="Y451" i="115"/>
  <c r="Z451" i="115"/>
  <c r="AA451" i="115"/>
  <c r="AC451" i="115"/>
  <c r="AD451" i="115"/>
  <c r="AE451" i="115"/>
  <c r="AF451" i="115"/>
  <c r="X452" i="115"/>
  <c r="Y452" i="115"/>
  <c r="Z452" i="115"/>
  <c r="AA452" i="115"/>
  <c r="AC452" i="115"/>
  <c r="AD452" i="115"/>
  <c r="AE452" i="115"/>
  <c r="AF452" i="115"/>
  <c r="X453" i="115"/>
  <c r="Y453" i="115"/>
  <c r="Z453" i="115"/>
  <c r="AA453" i="115"/>
  <c r="AC453" i="115"/>
  <c r="AD453" i="115"/>
  <c r="AE453" i="115"/>
  <c r="AF453" i="115"/>
  <c r="X454" i="115"/>
  <c r="Y454" i="115"/>
  <c r="Z454" i="115"/>
  <c r="AA454" i="115"/>
  <c r="AC454" i="115"/>
  <c r="AD454" i="115"/>
  <c r="AE454" i="115"/>
  <c r="AF454" i="115"/>
  <c r="X455" i="115"/>
  <c r="Y455" i="115"/>
  <c r="Z455" i="115"/>
  <c r="AA455" i="115"/>
  <c r="AC455" i="115"/>
  <c r="AD455" i="115"/>
  <c r="AE455" i="115"/>
  <c r="AF455" i="115"/>
  <c r="X456" i="115"/>
  <c r="Y456" i="115"/>
  <c r="Z456" i="115"/>
  <c r="AA456" i="115"/>
  <c r="AC456" i="115"/>
  <c r="AD456" i="115"/>
  <c r="AE456" i="115"/>
  <c r="AF456" i="115"/>
  <c r="X457" i="115"/>
  <c r="Y457" i="115"/>
  <c r="Z457" i="115"/>
  <c r="AA457" i="115"/>
  <c r="AC457" i="115"/>
  <c r="AD457" i="115"/>
  <c r="AE457" i="115"/>
  <c r="AF457" i="115"/>
  <c r="X458" i="115"/>
  <c r="Y458" i="115"/>
  <c r="Z458" i="115"/>
  <c r="AA458" i="115"/>
  <c r="AC458" i="115"/>
  <c r="AD458" i="115"/>
  <c r="AE458" i="115"/>
  <c r="AF458" i="115"/>
  <c r="X459" i="115"/>
  <c r="Y459" i="115"/>
  <c r="Z459" i="115"/>
  <c r="AA459" i="115"/>
  <c r="AC459" i="115"/>
  <c r="AD459" i="115"/>
  <c r="AE459" i="115"/>
  <c r="AF459" i="115"/>
  <c r="X460" i="115"/>
  <c r="Y460" i="115"/>
  <c r="Z460" i="115"/>
  <c r="AA460" i="115"/>
  <c r="AC460" i="115"/>
  <c r="AD460" i="115"/>
  <c r="AE460" i="115"/>
  <c r="AF460" i="115"/>
  <c r="X461" i="115"/>
  <c r="Y461" i="115"/>
  <c r="Z461" i="115"/>
  <c r="AA461" i="115"/>
  <c r="AC461" i="115"/>
  <c r="AD461" i="115"/>
  <c r="AE461" i="115"/>
  <c r="AF461" i="115"/>
  <c r="X462" i="115"/>
  <c r="Y462" i="115"/>
  <c r="Z462" i="115"/>
  <c r="AA462" i="115"/>
  <c r="AC462" i="115"/>
  <c r="AD462" i="115"/>
  <c r="AE462" i="115"/>
  <c r="AF462" i="115"/>
  <c r="X463" i="115"/>
  <c r="Y463" i="115"/>
  <c r="Z463" i="115"/>
  <c r="AA463" i="115"/>
  <c r="AC463" i="115"/>
  <c r="AD463" i="115"/>
  <c r="AE463" i="115"/>
  <c r="AF463" i="115"/>
  <c r="X464" i="115"/>
  <c r="Y464" i="115"/>
  <c r="Z464" i="115"/>
  <c r="AA464" i="115"/>
  <c r="AC464" i="115"/>
  <c r="AD464" i="115"/>
  <c r="AE464" i="115"/>
  <c r="AF464" i="115"/>
  <c r="X465" i="115"/>
  <c r="Y465" i="115"/>
  <c r="Z465" i="115"/>
  <c r="AA465" i="115"/>
  <c r="AC465" i="115"/>
  <c r="AD465" i="115"/>
  <c r="AE465" i="115"/>
  <c r="AF465" i="115"/>
  <c r="X466" i="115"/>
  <c r="Y466" i="115"/>
  <c r="Z466" i="115"/>
  <c r="AA466" i="115"/>
  <c r="AC466" i="115"/>
  <c r="AD466" i="115"/>
  <c r="AE466" i="115"/>
  <c r="AF466" i="115"/>
  <c r="X467" i="115"/>
  <c r="Y467" i="115"/>
  <c r="Z467" i="115"/>
  <c r="AA467" i="115"/>
  <c r="AC467" i="115"/>
  <c r="AD467" i="115"/>
  <c r="AE467" i="115"/>
  <c r="AF467" i="115"/>
  <c r="X468" i="115"/>
  <c r="Y468" i="115"/>
  <c r="Z468" i="115"/>
  <c r="AA468" i="115"/>
  <c r="AC468" i="115"/>
  <c r="AD468" i="115"/>
  <c r="AE468" i="115"/>
  <c r="AF468" i="115"/>
  <c r="X469" i="115"/>
  <c r="Y469" i="115"/>
  <c r="Z469" i="115"/>
  <c r="AA469" i="115"/>
  <c r="AC469" i="115"/>
  <c r="AD469" i="115"/>
  <c r="AE469" i="115"/>
  <c r="AF469" i="115"/>
  <c r="X470" i="115"/>
  <c r="Y470" i="115"/>
  <c r="Z470" i="115"/>
  <c r="AA470" i="115"/>
  <c r="AC470" i="115"/>
  <c r="AD470" i="115"/>
  <c r="AE470" i="115"/>
  <c r="AF470" i="115"/>
  <c r="X471" i="115"/>
  <c r="Y471" i="115"/>
  <c r="Z471" i="115"/>
  <c r="AA471" i="115"/>
  <c r="AC471" i="115"/>
  <c r="AD471" i="115"/>
  <c r="AE471" i="115"/>
  <c r="AF471" i="115"/>
  <c r="X472" i="115"/>
  <c r="Y472" i="115"/>
  <c r="Z472" i="115"/>
  <c r="AA472" i="115"/>
  <c r="AC472" i="115"/>
  <c r="AD472" i="115"/>
  <c r="AE472" i="115"/>
  <c r="AF472" i="115"/>
  <c r="X473" i="115"/>
  <c r="Y473" i="115"/>
  <c r="Z473" i="115"/>
  <c r="AA473" i="115"/>
  <c r="AC473" i="115"/>
  <c r="AD473" i="115"/>
  <c r="AE473" i="115"/>
  <c r="AF473" i="115"/>
  <c r="X474" i="115"/>
  <c r="Y474" i="115"/>
  <c r="Z474" i="115"/>
  <c r="AA474" i="115"/>
  <c r="AC474" i="115"/>
  <c r="AD474" i="115"/>
  <c r="AE474" i="115"/>
  <c r="AF474" i="115"/>
  <c r="X475" i="115"/>
  <c r="Y475" i="115"/>
  <c r="Z475" i="115"/>
  <c r="AA475" i="115"/>
  <c r="AC475" i="115"/>
  <c r="AD475" i="115"/>
  <c r="AE475" i="115"/>
  <c r="AF475" i="115"/>
  <c r="X476" i="115"/>
  <c r="Y476" i="115"/>
  <c r="Z476" i="115"/>
  <c r="AA476" i="115"/>
  <c r="AC476" i="115"/>
  <c r="AD476" i="115"/>
  <c r="AE476" i="115"/>
  <c r="AF476" i="115"/>
  <c r="X477" i="115"/>
  <c r="Y477" i="115"/>
  <c r="Z477" i="115"/>
  <c r="AA477" i="115"/>
  <c r="AC477" i="115"/>
  <c r="AD477" i="115"/>
  <c r="AE477" i="115"/>
  <c r="AF477" i="115"/>
  <c r="X478" i="115"/>
  <c r="Y478" i="115"/>
  <c r="Z478" i="115"/>
  <c r="AA478" i="115"/>
  <c r="AC478" i="115"/>
  <c r="AD478" i="115"/>
  <c r="AE478" i="115"/>
  <c r="AF478" i="115"/>
  <c r="X479" i="115"/>
  <c r="Y479" i="115"/>
  <c r="Z479" i="115"/>
  <c r="AA479" i="115"/>
  <c r="AC479" i="115"/>
  <c r="AD479" i="115"/>
  <c r="AE479" i="115"/>
  <c r="AF479" i="115"/>
  <c r="X480" i="115"/>
  <c r="Y480" i="115"/>
  <c r="Z480" i="115"/>
  <c r="AA480" i="115"/>
  <c r="AC480" i="115"/>
  <c r="AD480" i="115"/>
  <c r="AE480" i="115"/>
  <c r="AF480" i="115"/>
  <c r="X481" i="115"/>
  <c r="Y481" i="115"/>
  <c r="Z481" i="115"/>
  <c r="AA481" i="115"/>
  <c r="AC481" i="115"/>
  <c r="AD481" i="115"/>
  <c r="AE481" i="115"/>
  <c r="AF481" i="115"/>
  <c r="X482" i="115"/>
  <c r="Y482" i="115"/>
  <c r="Z482" i="115"/>
  <c r="AA482" i="115"/>
  <c r="AC482" i="115"/>
  <c r="AD482" i="115"/>
  <c r="AE482" i="115"/>
  <c r="AF482" i="115"/>
  <c r="X483" i="115"/>
  <c r="Y483" i="115"/>
  <c r="Z483" i="115"/>
  <c r="AA483" i="115"/>
  <c r="AC483" i="115"/>
  <c r="AD483" i="115"/>
  <c r="AE483" i="115"/>
  <c r="AF483" i="115"/>
  <c r="X484" i="115"/>
  <c r="Y484" i="115"/>
  <c r="Z484" i="115"/>
  <c r="AA484" i="115"/>
  <c r="AC484" i="115"/>
  <c r="AD484" i="115"/>
  <c r="AE484" i="115"/>
  <c r="AF484" i="115"/>
  <c r="X485" i="115"/>
  <c r="Y485" i="115"/>
  <c r="Z485" i="115"/>
  <c r="AA485" i="115"/>
  <c r="AC485" i="115"/>
  <c r="AD485" i="115"/>
  <c r="AE485" i="115"/>
  <c r="AF485" i="115"/>
  <c r="X486" i="115"/>
  <c r="Y486" i="115"/>
  <c r="Z486" i="115"/>
  <c r="AA486" i="115"/>
  <c r="AC486" i="115"/>
  <c r="AD486" i="115"/>
  <c r="AE486" i="115"/>
  <c r="AF486" i="115"/>
  <c r="X487" i="115"/>
  <c r="Y487" i="115"/>
  <c r="Z487" i="115"/>
  <c r="AA487" i="115"/>
  <c r="AC487" i="115"/>
  <c r="AD487" i="115"/>
  <c r="AE487" i="115"/>
  <c r="AF487" i="115"/>
  <c r="X488" i="115"/>
  <c r="Y488" i="115"/>
  <c r="Z488" i="115"/>
  <c r="AA488" i="115"/>
  <c r="AC488" i="115"/>
  <c r="AD488" i="115"/>
  <c r="AE488" i="115"/>
  <c r="AF488" i="115"/>
  <c r="X489" i="115"/>
  <c r="Y489" i="115"/>
  <c r="Z489" i="115"/>
  <c r="AA489" i="115"/>
  <c r="AC489" i="115"/>
  <c r="AD489" i="115"/>
  <c r="AE489" i="115"/>
  <c r="AF489" i="115"/>
  <c r="X490" i="115"/>
  <c r="Y490" i="115"/>
  <c r="Z490" i="115"/>
  <c r="AA490" i="115"/>
  <c r="AC490" i="115"/>
  <c r="AD490" i="115"/>
  <c r="AE490" i="115"/>
  <c r="AF490" i="115"/>
  <c r="X491" i="115"/>
  <c r="Y491" i="115"/>
  <c r="Z491" i="115"/>
  <c r="AA491" i="115"/>
  <c r="AC491" i="115"/>
  <c r="AD491" i="115"/>
  <c r="AE491" i="115"/>
  <c r="AF491" i="115"/>
  <c r="X492" i="115"/>
  <c r="Y492" i="115"/>
  <c r="Z492" i="115"/>
  <c r="AA492" i="115"/>
  <c r="AC492" i="115"/>
  <c r="AD492" i="115"/>
  <c r="AE492" i="115"/>
  <c r="AF492" i="115"/>
  <c r="X493" i="115"/>
  <c r="Y493" i="115"/>
  <c r="Z493" i="115"/>
  <c r="AA493" i="115"/>
  <c r="AC493" i="115"/>
  <c r="AD493" i="115"/>
  <c r="AE493" i="115"/>
  <c r="AF493" i="115"/>
  <c r="X494" i="115"/>
  <c r="Y494" i="115"/>
  <c r="Z494" i="115"/>
  <c r="AA494" i="115"/>
  <c r="AC494" i="115"/>
  <c r="AD494" i="115"/>
  <c r="AE494" i="115"/>
  <c r="AF494" i="115"/>
  <c r="X495" i="115"/>
  <c r="Y495" i="115"/>
  <c r="Z495" i="115"/>
  <c r="AA495" i="115"/>
  <c r="AC495" i="115"/>
  <c r="AD495" i="115"/>
  <c r="AE495" i="115"/>
  <c r="AF495" i="115"/>
  <c r="X496" i="115"/>
  <c r="Y496" i="115"/>
  <c r="Z496" i="115"/>
  <c r="AA496" i="115"/>
  <c r="AC496" i="115"/>
  <c r="AD496" i="115"/>
  <c r="AE496" i="115"/>
  <c r="AF496" i="115"/>
  <c r="X497" i="115"/>
  <c r="Y497" i="115"/>
  <c r="Z497" i="115"/>
  <c r="AA497" i="115"/>
  <c r="AC497" i="115"/>
  <c r="AD497" i="115"/>
  <c r="AE497" i="115"/>
  <c r="AF497" i="115"/>
  <c r="X498" i="115"/>
  <c r="Y498" i="115"/>
  <c r="Z498" i="115"/>
  <c r="AA498" i="115"/>
  <c r="AC498" i="115"/>
  <c r="AD498" i="115"/>
  <c r="AE498" i="115"/>
  <c r="AF498" i="115"/>
  <c r="X499" i="115"/>
  <c r="Y499" i="115"/>
  <c r="Z499" i="115"/>
  <c r="AA499" i="115"/>
  <c r="AC499" i="115"/>
  <c r="AD499" i="115"/>
  <c r="AE499" i="115"/>
  <c r="AF499" i="115"/>
  <c r="X500" i="115"/>
  <c r="Y500" i="115"/>
  <c r="Z500" i="115"/>
  <c r="AA500" i="115"/>
  <c r="AC500" i="115"/>
  <c r="AD500" i="115"/>
  <c r="AE500" i="115"/>
  <c r="AF500" i="115"/>
  <c r="X501" i="115"/>
  <c r="Y501" i="115"/>
  <c r="Z501" i="115"/>
  <c r="AA501" i="115"/>
  <c r="AC501" i="115"/>
  <c r="AD501" i="115"/>
  <c r="AE501" i="115"/>
  <c r="AF501" i="115"/>
  <c r="X502" i="115"/>
  <c r="Y502" i="115"/>
  <c r="Z502" i="115"/>
  <c r="AA502" i="115"/>
  <c r="AC502" i="115"/>
  <c r="AD502" i="115"/>
  <c r="AE502" i="115"/>
  <c r="AF502" i="115"/>
  <c r="X503" i="115"/>
  <c r="Y503" i="115"/>
  <c r="Z503" i="115"/>
  <c r="AA503" i="115"/>
  <c r="AC503" i="115"/>
  <c r="AD503" i="115"/>
  <c r="AE503" i="115"/>
  <c r="AF503" i="115"/>
  <c r="X504" i="115"/>
  <c r="Y504" i="115"/>
  <c r="Z504" i="115"/>
  <c r="AA504" i="115"/>
  <c r="AC504" i="115"/>
  <c r="AD504" i="115"/>
  <c r="AE504" i="115"/>
  <c r="AF504" i="115"/>
  <c r="X505" i="115"/>
  <c r="Y505" i="115"/>
  <c r="Z505" i="115"/>
  <c r="AA505" i="115"/>
  <c r="AC505" i="115"/>
  <c r="AD505" i="115"/>
  <c r="AE505" i="115"/>
  <c r="AF505" i="115"/>
  <c r="X506" i="115"/>
  <c r="Y506" i="115"/>
  <c r="Z506" i="115"/>
  <c r="AA506" i="115"/>
  <c r="AC506" i="115"/>
  <c r="AD506" i="115"/>
  <c r="AE506" i="115"/>
  <c r="AF506" i="115"/>
  <c r="X507" i="115"/>
  <c r="Y507" i="115"/>
  <c r="Z507" i="115"/>
  <c r="AA507" i="115"/>
  <c r="AC507" i="115"/>
  <c r="AD507" i="115"/>
  <c r="AE507" i="115"/>
  <c r="AF507" i="115"/>
  <c r="X508" i="115"/>
  <c r="Y508" i="115"/>
  <c r="Z508" i="115"/>
  <c r="AA508" i="115"/>
  <c r="AC508" i="115"/>
  <c r="AD508" i="115"/>
  <c r="AE508" i="115"/>
  <c r="AF508" i="115"/>
  <c r="X509" i="115"/>
  <c r="Y509" i="115"/>
  <c r="Z509" i="115"/>
  <c r="AA509" i="115"/>
  <c r="AC509" i="115"/>
  <c r="AD509" i="115"/>
  <c r="AE509" i="115"/>
  <c r="AF509" i="115"/>
  <c r="X510" i="115"/>
  <c r="Y510" i="115"/>
  <c r="Z510" i="115"/>
  <c r="AA510" i="115"/>
  <c r="AC510" i="115"/>
  <c r="AD510" i="115"/>
  <c r="AE510" i="115"/>
  <c r="AF510" i="115"/>
  <c r="X511" i="115"/>
  <c r="Y511" i="115"/>
  <c r="Z511" i="115"/>
  <c r="AA511" i="115"/>
  <c r="AC511" i="115"/>
  <c r="AD511" i="115"/>
  <c r="AE511" i="115"/>
  <c r="AF511" i="115"/>
  <c r="X512" i="115"/>
  <c r="Y512" i="115"/>
  <c r="Z512" i="115"/>
  <c r="AA512" i="115"/>
  <c r="AC512" i="115"/>
  <c r="AD512" i="115"/>
  <c r="AE512" i="115"/>
  <c r="AF512" i="115"/>
  <c r="X513" i="115"/>
  <c r="Y513" i="115"/>
  <c r="Z513" i="115"/>
  <c r="AA513" i="115"/>
  <c r="AC513" i="115"/>
  <c r="AD513" i="115"/>
  <c r="AE513" i="115"/>
  <c r="AF513" i="115"/>
  <c r="X514" i="115"/>
  <c r="Y514" i="115"/>
  <c r="Z514" i="115"/>
  <c r="AA514" i="115"/>
  <c r="AC514" i="115"/>
  <c r="AD514" i="115"/>
  <c r="AE514" i="115"/>
  <c r="AF514" i="115"/>
  <c r="X515" i="115"/>
  <c r="Y515" i="115"/>
  <c r="Z515" i="115"/>
  <c r="AA515" i="115"/>
  <c r="AC515" i="115"/>
  <c r="AD515" i="115"/>
  <c r="AE515" i="115"/>
  <c r="AF515" i="115"/>
  <c r="X516" i="115"/>
  <c r="Y516" i="115"/>
  <c r="Z516" i="115"/>
  <c r="AA516" i="115"/>
  <c r="AC516" i="115"/>
  <c r="AD516" i="115"/>
  <c r="AE516" i="115"/>
  <c r="AF516" i="115"/>
  <c r="X517" i="115"/>
  <c r="Y517" i="115"/>
  <c r="Z517" i="115"/>
  <c r="AA517" i="115"/>
  <c r="AC517" i="115"/>
  <c r="AD517" i="115"/>
  <c r="AE517" i="115"/>
  <c r="AF517" i="115"/>
  <c r="X518" i="115"/>
  <c r="Y518" i="115"/>
  <c r="Z518" i="115"/>
  <c r="AA518" i="115"/>
  <c r="AC518" i="115"/>
  <c r="AD518" i="115"/>
  <c r="AE518" i="115"/>
  <c r="AF518" i="115"/>
  <c r="X519" i="115"/>
  <c r="Y519" i="115"/>
  <c r="Z519" i="115"/>
  <c r="AA519" i="115"/>
  <c r="AC519" i="115"/>
  <c r="AD519" i="115"/>
  <c r="AE519" i="115"/>
  <c r="AF519" i="115"/>
  <c r="X520" i="115"/>
  <c r="Y520" i="115"/>
  <c r="Z520" i="115"/>
  <c r="AA520" i="115"/>
  <c r="AC520" i="115"/>
  <c r="AD520" i="115"/>
  <c r="AE520" i="115"/>
  <c r="AF520" i="115"/>
  <c r="X521" i="115"/>
  <c r="Y521" i="115"/>
  <c r="Z521" i="115"/>
  <c r="AA521" i="115"/>
  <c r="AC521" i="115"/>
  <c r="AD521" i="115"/>
  <c r="AE521" i="115"/>
  <c r="AF521" i="115"/>
  <c r="X522" i="115"/>
  <c r="Y522" i="115"/>
  <c r="Z522" i="115"/>
  <c r="AA522" i="115"/>
  <c r="AC522" i="115"/>
  <c r="AD522" i="115"/>
  <c r="AE522" i="115"/>
  <c r="AF522" i="115"/>
  <c r="X523" i="115"/>
  <c r="Y523" i="115"/>
  <c r="Z523" i="115"/>
  <c r="AA523" i="115"/>
  <c r="AC523" i="115"/>
  <c r="AD523" i="115"/>
  <c r="AE523" i="115"/>
  <c r="AF523" i="115"/>
  <c r="X524" i="115"/>
  <c r="Y524" i="115"/>
  <c r="Z524" i="115"/>
  <c r="AA524" i="115"/>
  <c r="AC524" i="115"/>
  <c r="AD524" i="115"/>
  <c r="AE524" i="115"/>
  <c r="AF524" i="115"/>
  <c r="X525" i="115"/>
  <c r="Y525" i="115"/>
  <c r="Z525" i="115"/>
  <c r="AA525" i="115"/>
  <c r="AC525" i="115"/>
  <c r="AD525" i="115"/>
  <c r="AE525" i="115"/>
  <c r="AF525" i="115"/>
  <c r="X526" i="115"/>
  <c r="Y526" i="115"/>
  <c r="Z526" i="115"/>
  <c r="AA526" i="115"/>
  <c r="AC526" i="115"/>
  <c r="AD526" i="115"/>
  <c r="AE526" i="115"/>
  <c r="AF526" i="115"/>
  <c r="X527" i="115"/>
  <c r="Y527" i="115"/>
  <c r="Z527" i="115"/>
  <c r="AA527" i="115"/>
  <c r="AC527" i="115"/>
  <c r="AD527" i="115"/>
  <c r="AE527" i="115"/>
  <c r="AF527" i="115"/>
  <c r="X528" i="115"/>
  <c r="Y528" i="115"/>
  <c r="Z528" i="115"/>
  <c r="AA528" i="115"/>
  <c r="AC528" i="115"/>
  <c r="AD528" i="115"/>
  <c r="AE528" i="115"/>
  <c r="AF528" i="115"/>
  <c r="X529" i="115"/>
  <c r="Y529" i="115"/>
  <c r="Z529" i="115"/>
  <c r="AA529" i="115"/>
  <c r="AC529" i="115"/>
  <c r="AD529" i="115"/>
  <c r="AE529" i="115"/>
  <c r="AF529" i="115"/>
  <c r="X530" i="115"/>
  <c r="Y530" i="115"/>
  <c r="Z530" i="115"/>
  <c r="AA530" i="115"/>
  <c r="AC530" i="115"/>
  <c r="AD530" i="115"/>
  <c r="AE530" i="115"/>
  <c r="AF530" i="115"/>
  <c r="X531" i="115"/>
  <c r="Y531" i="115"/>
  <c r="Z531" i="115"/>
  <c r="AA531" i="115"/>
  <c r="AC531" i="115"/>
  <c r="AD531" i="115"/>
  <c r="AE531" i="115"/>
  <c r="AF531" i="115"/>
  <c r="X532" i="115"/>
  <c r="Y532" i="115"/>
  <c r="Z532" i="115"/>
  <c r="AA532" i="115"/>
  <c r="AC532" i="115"/>
  <c r="AD532" i="115"/>
  <c r="AE532" i="115"/>
  <c r="AF532" i="115"/>
  <c r="X533" i="115"/>
  <c r="Y533" i="115"/>
  <c r="Z533" i="115"/>
  <c r="AA533" i="115"/>
  <c r="AC533" i="115"/>
  <c r="AD533" i="115"/>
  <c r="AE533" i="115"/>
  <c r="AF533" i="115"/>
  <c r="X534" i="115"/>
  <c r="Y534" i="115"/>
  <c r="Z534" i="115"/>
  <c r="AA534" i="115"/>
  <c r="AC534" i="115"/>
  <c r="AD534" i="115"/>
  <c r="AE534" i="115"/>
  <c r="AF534" i="115"/>
  <c r="X535" i="115"/>
  <c r="Y535" i="115"/>
  <c r="Z535" i="115"/>
  <c r="AA535" i="115"/>
  <c r="AC535" i="115"/>
  <c r="AD535" i="115"/>
  <c r="AE535" i="115"/>
  <c r="AF535" i="115"/>
  <c r="X536" i="115"/>
  <c r="Y536" i="115"/>
  <c r="Z536" i="115"/>
  <c r="AA536" i="115"/>
  <c r="AC536" i="115"/>
  <c r="AD536" i="115"/>
  <c r="AE536" i="115"/>
  <c r="AF536" i="115"/>
  <c r="X537" i="115"/>
  <c r="Y537" i="115"/>
  <c r="Z537" i="115"/>
  <c r="AA537" i="115"/>
  <c r="AC537" i="115"/>
  <c r="AD537" i="115"/>
  <c r="AE537" i="115"/>
  <c r="AF537" i="115"/>
  <c r="X538" i="115"/>
  <c r="Y538" i="115"/>
  <c r="Z538" i="115"/>
  <c r="AA538" i="115"/>
  <c r="AC538" i="115"/>
  <c r="AD538" i="115"/>
  <c r="AE538" i="115"/>
  <c r="AF538" i="115"/>
  <c r="X539" i="115"/>
  <c r="Y539" i="115"/>
  <c r="Z539" i="115"/>
  <c r="AA539" i="115"/>
  <c r="AC539" i="115"/>
  <c r="AD539" i="115"/>
  <c r="AE539" i="115"/>
  <c r="AF539" i="115"/>
  <c r="X540" i="115"/>
  <c r="Y540" i="115"/>
  <c r="Z540" i="115"/>
  <c r="AA540" i="115"/>
  <c r="AC540" i="115"/>
  <c r="AD540" i="115"/>
  <c r="AE540" i="115"/>
  <c r="AF540" i="115"/>
  <c r="X541" i="115"/>
  <c r="Y541" i="115"/>
  <c r="Z541" i="115"/>
  <c r="AA541" i="115"/>
  <c r="AC541" i="115"/>
  <c r="AD541" i="115"/>
  <c r="AE541" i="115"/>
  <c r="AF541" i="115"/>
  <c r="X542" i="115"/>
  <c r="Y542" i="115"/>
  <c r="Z542" i="115"/>
  <c r="AA542" i="115"/>
  <c r="AC542" i="115"/>
  <c r="AD542" i="115"/>
  <c r="AE542" i="115"/>
  <c r="AF542" i="115"/>
  <c r="X543" i="115"/>
  <c r="Y543" i="115"/>
  <c r="Z543" i="115"/>
  <c r="AA543" i="115"/>
  <c r="AC543" i="115"/>
  <c r="AD543" i="115"/>
  <c r="AE543" i="115"/>
  <c r="AF543" i="115"/>
  <c r="X544" i="115"/>
  <c r="Y544" i="115"/>
  <c r="Z544" i="115"/>
  <c r="AA544" i="115"/>
  <c r="AC544" i="115"/>
  <c r="AD544" i="115"/>
  <c r="AE544" i="115"/>
  <c r="AF544" i="115"/>
  <c r="X545" i="115"/>
  <c r="Y545" i="115"/>
  <c r="Z545" i="115"/>
  <c r="AA545" i="115"/>
  <c r="AC545" i="115"/>
  <c r="AD545" i="115"/>
  <c r="AE545" i="115"/>
  <c r="AF545" i="115"/>
  <c r="X546" i="115"/>
  <c r="Y546" i="115"/>
  <c r="Z546" i="115"/>
  <c r="AA546" i="115"/>
  <c r="AC546" i="115"/>
  <c r="AD546" i="115"/>
  <c r="AE546" i="115"/>
  <c r="AF546" i="115"/>
  <c r="X547" i="115"/>
  <c r="Y547" i="115"/>
  <c r="Z547" i="115"/>
  <c r="AA547" i="115"/>
  <c r="AC547" i="115"/>
  <c r="AD547" i="115"/>
  <c r="AE547" i="115"/>
  <c r="AF547" i="115"/>
  <c r="X548" i="115"/>
  <c r="Y548" i="115"/>
  <c r="Z548" i="115"/>
  <c r="AA548" i="115"/>
  <c r="AC548" i="115"/>
  <c r="AD548" i="115"/>
  <c r="AE548" i="115"/>
  <c r="AF548" i="115"/>
  <c r="X549" i="115"/>
  <c r="Y549" i="115"/>
  <c r="Z549" i="115"/>
  <c r="AA549" i="115"/>
  <c r="AC549" i="115"/>
  <c r="AD549" i="115"/>
  <c r="AE549" i="115"/>
  <c r="AF549" i="115"/>
  <c r="X550" i="115"/>
  <c r="Y550" i="115"/>
  <c r="Z550" i="115"/>
  <c r="AA550" i="115"/>
  <c r="AC550" i="115"/>
  <c r="AD550" i="115"/>
  <c r="AE550" i="115"/>
  <c r="AF550" i="115"/>
  <c r="X551" i="115"/>
  <c r="Y551" i="115"/>
  <c r="Z551" i="115"/>
  <c r="AA551" i="115"/>
  <c r="AC551" i="115"/>
  <c r="AD551" i="115"/>
  <c r="AE551" i="115"/>
  <c r="AF551" i="115"/>
  <c r="X552" i="115"/>
  <c r="Y552" i="115"/>
  <c r="Z552" i="115"/>
  <c r="AA552" i="115"/>
  <c r="AC552" i="115"/>
  <c r="AD552" i="115"/>
  <c r="AE552" i="115"/>
  <c r="AF552" i="115"/>
  <c r="X553" i="115"/>
  <c r="Y553" i="115"/>
  <c r="Z553" i="115"/>
  <c r="AA553" i="115"/>
  <c r="AC553" i="115"/>
  <c r="AD553" i="115"/>
  <c r="AE553" i="115"/>
  <c r="AF553" i="115"/>
  <c r="X554" i="115"/>
  <c r="Y554" i="115"/>
  <c r="Z554" i="115"/>
  <c r="AA554" i="115"/>
  <c r="AC554" i="115"/>
  <c r="AD554" i="115"/>
  <c r="AE554" i="115"/>
  <c r="AF554" i="115"/>
  <c r="X555" i="115"/>
  <c r="Y555" i="115"/>
  <c r="Z555" i="115"/>
  <c r="AA555" i="115"/>
  <c r="AC555" i="115"/>
  <c r="AD555" i="115"/>
  <c r="AE555" i="115"/>
  <c r="AF555" i="115"/>
  <c r="X556" i="115"/>
  <c r="Y556" i="115"/>
  <c r="Z556" i="115"/>
  <c r="AA556" i="115"/>
  <c r="AC556" i="115"/>
  <c r="AD556" i="115"/>
  <c r="AE556" i="115"/>
  <c r="AF556" i="115"/>
  <c r="X557" i="115"/>
  <c r="Y557" i="115"/>
  <c r="Z557" i="115"/>
  <c r="AA557" i="115"/>
  <c r="AC557" i="115"/>
  <c r="AD557" i="115"/>
  <c r="AE557" i="115"/>
  <c r="AF557" i="115"/>
  <c r="X558" i="115"/>
  <c r="Y558" i="115"/>
  <c r="Z558" i="115"/>
  <c r="AA558" i="115"/>
  <c r="AC558" i="115"/>
  <c r="AD558" i="115"/>
  <c r="AE558" i="115"/>
  <c r="AF558" i="115"/>
  <c r="X559" i="115"/>
  <c r="Y559" i="115"/>
  <c r="Z559" i="115"/>
  <c r="AA559" i="115"/>
  <c r="AC559" i="115"/>
  <c r="AD559" i="115"/>
  <c r="AE559" i="115"/>
  <c r="AF559" i="115"/>
  <c r="X560" i="115"/>
  <c r="Y560" i="115"/>
  <c r="Z560" i="115"/>
  <c r="AA560" i="115"/>
  <c r="AC560" i="115"/>
  <c r="AD560" i="115"/>
  <c r="AE560" i="115"/>
  <c r="AF560" i="115"/>
  <c r="X561" i="115"/>
  <c r="Y561" i="115"/>
  <c r="Z561" i="115"/>
  <c r="AA561" i="115"/>
  <c r="AC561" i="115"/>
  <c r="AD561" i="115"/>
  <c r="AE561" i="115"/>
  <c r="AF561" i="115"/>
  <c r="X562" i="115"/>
  <c r="Y562" i="115"/>
  <c r="Z562" i="115"/>
  <c r="AA562" i="115"/>
  <c r="AC562" i="115"/>
  <c r="AD562" i="115"/>
  <c r="AE562" i="115"/>
  <c r="AF562" i="115"/>
  <c r="X563" i="115"/>
  <c r="Y563" i="115"/>
  <c r="Z563" i="115"/>
  <c r="AA563" i="115"/>
  <c r="AC563" i="115"/>
  <c r="AD563" i="115"/>
  <c r="AE563" i="115"/>
  <c r="AF563" i="115"/>
  <c r="X564" i="115"/>
  <c r="Y564" i="115"/>
  <c r="Z564" i="115"/>
  <c r="AA564" i="115"/>
  <c r="AC564" i="115"/>
  <c r="AD564" i="115"/>
  <c r="AE564" i="115"/>
  <c r="AF564" i="115"/>
  <c r="X565" i="115"/>
  <c r="Y565" i="115"/>
  <c r="Z565" i="115"/>
  <c r="AA565" i="115"/>
  <c r="AC565" i="115"/>
  <c r="AD565" i="115"/>
  <c r="AE565" i="115"/>
  <c r="AF565" i="115"/>
  <c r="X566" i="115"/>
  <c r="Y566" i="115"/>
  <c r="Z566" i="115"/>
  <c r="AA566" i="115"/>
  <c r="AC566" i="115"/>
  <c r="AD566" i="115"/>
  <c r="AE566" i="115"/>
  <c r="AF566" i="115"/>
  <c r="X567" i="115"/>
  <c r="Y567" i="115"/>
  <c r="Z567" i="115"/>
  <c r="AA567" i="115"/>
  <c r="AC567" i="115"/>
  <c r="AD567" i="115"/>
  <c r="AE567" i="115"/>
  <c r="AF567" i="115"/>
  <c r="X568" i="115"/>
  <c r="Y568" i="115"/>
  <c r="Z568" i="115"/>
  <c r="AA568" i="115"/>
  <c r="AC568" i="115"/>
  <c r="AD568" i="115"/>
  <c r="AE568" i="115"/>
  <c r="AF568" i="115"/>
  <c r="X569" i="115"/>
  <c r="Y569" i="115"/>
  <c r="Z569" i="115"/>
  <c r="AA569" i="115"/>
  <c r="AC569" i="115"/>
  <c r="AD569" i="115"/>
  <c r="AE569" i="115"/>
  <c r="AF569" i="115"/>
  <c r="X570" i="115"/>
  <c r="Y570" i="115"/>
  <c r="Z570" i="115"/>
  <c r="AA570" i="115"/>
  <c r="AC570" i="115"/>
  <c r="AD570" i="115"/>
  <c r="AE570" i="115"/>
  <c r="AF570" i="115"/>
  <c r="X571" i="115"/>
  <c r="Y571" i="115"/>
  <c r="Z571" i="115"/>
  <c r="AA571" i="115"/>
  <c r="AC571" i="115"/>
  <c r="AD571" i="115"/>
  <c r="AE571" i="115"/>
  <c r="AF571" i="115"/>
  <c r="X572" i="115"/>
  <c r="Y572" i="115"/>
  <c r="Z572" i="115"/>
  <c r="AA572" i="115"/>
  <c r="AC572" i="115"/>
  <c r="AD572" i="115"/>
  <c r="AE572" i="115"/>
  <c r="AF572" i="115"/>
  <c r="X573" i="115"/>
  <c r="Y573" i="115"/>
  <c r="Z573" i="115"/>
  <c r="AA573" i="115"/>
  <c r="AC573" i="115"/>
  <c r="AD573" i="115"/>
  <c r="AE573" i="115"/>
  <c r="AF573" i="115"/>
  <c r="X574" i="115"/>
  <c r="Y574" i="115"/>
  <c r="Z574" i="115"/>
  <c r="AA574" i="115"/>
  <c r="AC574" i="115"/>
  <c r="AD574" i="115"/>
  <c r="AE574" i="115"/>
  <c r="AF574" i="115"/>
  <c r="X575" i="115"/>
  <c r="Y575" i="115"/>
  <c r="Z575" i="115"/>
  <c r="AA575" i="115"/>
  <c r="AC575" i="115"/>
  <c r="AD575" i="115"/>
  <c r="AE575" i="115"/>
  <c r="AF575" i="115"/>
  <c r="X576" i="115"/>
  <c r="Y576" i="115"/>
  <c r="Z576" i="115"/>
  <c r="AA576" i="115"/>
  <c r="AC576" i="115"/>
  <c r="AD576" i="115"/>
  <c r="AE576" i="115"/>
  <c r="AF576" i="115"/>
  <c r="X577" i="115"/>
  <c r="Y577" i="115"/>
  <c r="Z577" i="115"/>
  <c r="AA577" i="115"/>
  <c r="AC577" i="115"/>
  <c r="AD577" i="115"/>
  <c r="AE577" i="115"/>
  <c r="AF577" i="115"/>
  <c r="X578" i="115"/>
  <c r="Y578" i="115"/>
  <c r="Z578" i="115"/>
  <c r="AA578" i="115"/>
  <c r="AC578" i="115"/>
  <c r="AD578" i="115"/>
  <c r="AE578" i="115"/>
  <c r="AF578" i="115"/>
  <c r="X579" i="115"/>
  <c r="Y579" i="115"/>
  <c r="Z579" i="115"/>
  <c r="AA579" i="115"/>
  <c r="AC579" i="115"/>
  <c r="AD579" i="115"/>
  <c r="AE579" i="115"/>
  <c r="AF579" i="115"/>
  <c r="X580" i="115"/>
  <c r="Y580" i="115"/>
  <c r="Z580" i="115"/>
  <c r="AA580" i="115"/>
  <c r="AC580" i="115"/>
  <c r="AD580" i="115"/>
  <c r="AE580" i="115"/>
  <c r="AF580" i="115"/>
  <c r="X581" i="115"/>
  <c r="Y581" i="115"/>
  <c r="Z581" i="115"/>
  <c r="AA581" i="115"/>
  <c r="AC581" i="115"/>
  <c r="AD581" i="115"/>
  <c r="AE581" i="115"/>
  <c r="AF581" i="115"/>
  <c r="X582" i="115"/>
  <c r="Y582" i="115"/>
  <c r="Z582" i="115"/>
  <c r="AA582" i="115"/>
  <c r="AC582" i="115"/>
  <c r="AD582" i="115"/>
  <c r="AE582" i="115"/>
  <c r="AF582" i="115"/>
  <c r="X583" i="115"/>
  <c r="Y583" i="115"/>
  <c r="Z583" i="115"/>
  <c r="AA583" i="115"/>
  <c r="AC583" i="115"/>
  <c r="AD583" i="115"/>
  <c r="AE583" i="115"/>
  <c r="AF583" i="115"/>
  <c r="X584" i="115"/>
  <c r="Y584" i="115"/>
  <c r="Z584" i="115"/>
  <c r="AA584" i="115"/>
  <c r="AC584" i="115"/>
  <c r="AD584" i="115"/>
  <c r="AE584" i="115"/>
  <c r="AF584" i="115"/>
  <c r="X585" i="115"/>
  <c r="Y585" i="115"/>
  <c r="Z585" i="115"/>
  <c r="AA585" i="115"/>
  <c r="AC585" i="115"/>
  <c r="AD585" i="115"/>
  <c r="AE585" i="115"/>
  <c r="AF585" i="115"/>
  <c r="X586" i="115"/>
  <c r="Y586" i="115"/>
  <c r="Z586" i="115"/>
  <c r="AA586" i="115"/>
  <c r="AC586" i="115"/>
  <c r="AD586" i="115"/>
  <c r="AE586" i="115"/>
  <c r="AF586" i="115"/>
  <c r="X587" i="115"/>
  <c r="Y587" i="115"/>
  <c r="Z587" i="115"/>
  <c r="AA587" i="115"/>
  <c r="AC587" i="115"/>
  <c r="AD587" i="115"/>
  <c r="AE587" i="115"/>
  <c r="AF587" i="115"/>
  <c r="X588" i="115"/>
  <c r="Y588" i="115"/>
  <c r="Z588" i="115"/>
  <c r="AA588" i="115"/>
  <c r="AC588" i="115"/>
  <c r="AD588" i="115"/>
  <c r="AE588" i="115"/>
  <c r="AF588" i="115"/>
  <c r="X589" i="115"/>
  <c r="Y589" i="115"/>
  <c r="Z589" i="115"/>
  <c r="AA589" i="115"/>
  <c r="AC589" i="115"/>
  <c r="AD589" i="115"/>
  <c r="AE589" i="115"/>
  <c r="AF589" i="115"/>
  <c r="X590" i="115"/>
  <c r="Y590" i="115"/>
  <c r="Z590" i="115"/>
  <c r="AA590" i="115"/>
  <c r="AC590" i="115"/>
  <c r="AD590" i="115"/>
  <c r="AE590" i="115"/>
  <c r="AF590" i="115"/>
  <c r="X591" i="115"/>
  <c r="Y591" i="115"/>
  <c r="Z591" i="115"/>
  <c r="AA591" i="115"/>
  <c r="AC591" i="115"/>
  <c r="AD591" i="115"/>
  <c r="AE591" i="115"/>
  <c r="AF591" i="115"/>
  <c r="X592" i="115"/>
  <c r="Y592" i="115"/>
  <c r="Z592" i="115"/>
  <c r="AA592" i="115"/>
  <c r="AC592" i="115"/>
  <c r="AD592" i="115"/>
  <c r="AE592" i="115"/>
  <c r="AF592" i="115"/>
  <c r="X593" i="115"/>
  <c r="Y593" i="115"/>
  <c r="Z593" i="115"/>
  <c r="AA593" i="115"/>
  <c r="AC593" i="115"/>
  <c r="AD593" i="115"/>
  <c r="AE593" i="115"/>
  <c r="AF593" i="115"/>
  <c r="X594" i="115"/>
  <c r="Y594" i="115"/>
  <c r="Z594" i="115"/>
  <c r="AA594" i="115"/>
  <c r="AC594" i="115"/>
  <c r="AD594" i="115"/>
  <c r="AE594" i="115"/>
  <c r="AF594" i="115"/>
  <c r="X595" i="115"/>
  <c r="Y595" i="115"/>
  <c r="Z595" i="115"/>
  <c r="AA595" i="115"/>
  <c r="AC595" i="115"/>
  <c r="AD595" i="115"/>
  <c r="AE595" i="115"/>
  <c r="AF595" i="115"/>
  <c r="X596" i="115"/>
  <c r="Y596" i="115"/>
  <c r="Z596" i="115"/>
  <c r="AA596" i="115"/>
  <c r="AC596" i="115"/>
  <c r="AD596" i="115"/>
  <c r="AE596" i="115"/>
  <c r="AF596" i="115"/>
  <c r="X597" i="115"/>
  <c r="Y597" i="115"/>
  <c r="Z597" i="115"/>
  <c r="AA597" i="115"/>
  <c r="AC597" i="115"/>
  <c r="AD597" i="115"/>
  <c r="AE597" i="115"/>
  <c r="AF597" i="115"/>
  <c r="X598" i="115"/>
  <c r="Y598" i="115"/>
  <c r="Z598" i="115"/>
  <c r="AA598" i="115"/>
  <c r="AC598" i="115"/>
  <c r="AD598" i="115"/>
  <c r="AE598" i="115"/>
  <c r="AF598" i="115"/>
  <c r="X599" i="115"/>
  <c r="Y599" i="115"/>
  <c r="Z599" i="115"/>
  <c r="AA599" i="115"/>
  <c r="AC599" i="115"/>
  <c r="AD599" i="115"/>
  <c r="AE599" i="115"/>
  <c r="AF599" i="115"/>
  <c r="X600" i="115"/>
  <c r="Y600" i="115"/>
  <c r="Z600" i="115"/>
  <c r="AA600" i="115"/>
  <c r="AC600" i="115"/>
  <c r="AD600" i="115"/>
  <c r="AE600" i="115"/>
  <c r="AF600" i="115"/>
  <c r="X601" i="115"/>
  <c r="Y601" i="115"/>
  <c r="Z601" i="115"/>
  <c r="AA601" i="115"/>
  <c r="AC601" i="115"/>
  <c r="AD601" i="115"/>
  <c r="AE601" i="115"/>
  <c r="AF601" i="115"/>
  <c r="X602" i="115"/>
  <c r="Y602" i="115"/>
  <c r="Z602" i="115"/>
  <c r="AA602" i="115"/>
  <c r="AC602" i="115"/>
  <c r="AD602" i="115"/>
  <c r="AE602" i="115"/>
  <c r="AF602" i="115"/>
  <c r="X603" i="115"/>
  <c r="Y603" i="115"/>
  <c r="Z603" i="115"/>
  <c r="AA603" i="115"/>
  <c r="AC603" i="115"/>
  <c r="AD603" i="115"/>
  <c r="AE603" i="115"/>
  <c r="AF603" i="115"/>
  <c r="X604" i="115"/>
  <c r="Y604" i="115"/>
  <c r="Z604" i="115"/>
  <c r="AA604" i="115"/>
  <c r="AC604" i="115"/>
  <c r="AD604" i="115"/>
  <c r="AE604" i="115"/>
  <c r="AF604" i="115"/>
  <c r="X605" i="115"/>
  <c r="Y605" i="115"/>
  <c r="Z605" i="115"/>
  <c r="AA605" i="115"/>
  <c r="AC605" i="115"/>
  <c r="AD605" i="115"/>
  <c r="AE605" i="115"/>
  <c r="AF605" i="115"/>
  <c r="X606" i="115"/>
  <c r="Y606" i="115"/>
  <c r="Z606" i="115"/>
  <c r="AA606" i="115"/>
  <c r="AC606" i="115"/>
  <c r="AD606" i="115"/>
  <c r="AE606" i="115"/>
  <c r="AF606" i="115"/>
  <c r="X607" i="115"/>
  <c r="Y607" i="115"/>
  <c r="Z607" i="115"/>
  <c r="AA607" i="115"/>
  <c r="AC607" i="115"/>
  <c r="AD607" i="115"/>
  <c r="AE607" i="115"/>
  <c r="AF607" i="115"/>
  <c r="X608" i="115"/>
  <c r="Y608" i="115"/>
  <c r="Z608" i="115"/>
  <c r="AA608" i="115"/>
  <c r="AC608" i="115"/>
  <c r="AD608" i="115"/>
  <c r="AE608" i="115"/>
  <c r="AF608" i="115"/>
  <c r="X609" i="115"/>
  <c r="Y609" i="115"/>
  <c r="Z609" i="115"/>
  <c r="AA609" i="115"/>
  <c r="AC609" i="115"/>
  <c r="AD609" i="115"/>
  <c r="AE609" i="115"/>
  <c r="AF609" i="115"/>
  <c r="X610" i="115"/>
  <c r="Y610" i="115"/>
  <c r="Z610" i="115"/>
  <c r="AA610" i="115"/>
  <c r="AC610" i="115"/>
  <c r="AD610" i="115"/>
  <c r="AE610" i="115"/>
  <c r="AF610" i="115"/>
  <c r="X611" i="115"/>
  <c r="Y611" i="115"/>
  <c r="Z611" i="115"/>
  <c r="AA611" i="115"/>
  <c r="AC611" i="115"/>
  <c r="AD611" i="115"/>
  <c r="AE611" i="115"/>
  <c r="AF611" i="115"/>
  <c r="X612" i="115"/>
  <c r="Y612" i="115"/>
  <c r="Z612" i="115"/>
  <c r="AA612" i="115"/>
  <c r="AC612" i="115"/>
  <c r="AD612" i="115"/>
  <c r="AE612" i="115"/>
  <c r="AF612" i="115"/>
  <c r="X613" i="115"/>
  <c r="Y613" i="115"/>
  <c r="Z613" i="115"/>
  <c r="AA613" i="115"/>
  <c r="AC613" i="115"/>
  <c r="AD613" i="115"/>
  <c r="AE613" i="115"/>
  <c r="AF613" i="115"/>
  <c r="X614" i="115"/>
  <c r="Y614" i="115"/>
  <c r="Z614" i="115"/>
  <c r="AA614" i="115"/>
  <c r="AC614" i="115"/>
  <c r="AD614" i="115"/>
  <c r="AE614" i="115"/>
  <c r="AF614" i="115"/>
  <c r="X615" i="115"/>
  <c r="Y615" i="115"/>
  <c r="Z615" i="115"/>
  <c r="AA615" i="115"/>
  <c r="AC615" i="115"/>
  <c r="AD615" i="115"/>
  <c r="AE615" i="115"/>
  <c r="AF615" i="115"/>
  <c r="X616" i="115"/>
  <c r="Y616" i="115"/>
  <c r="Z616" i="115"/>
  <c r="AA616" i="115"/>
  <c r="AC616" i="115"/>
  <c r="AD616" i="115"/>
  <c r="AE616" i="115"/>
  <c r="AF616" i="115"/>
  <c r="X617" i="115"/>
  <c r="Y617" i="115"/>
  <c r="Z617" i="115"/>
  <c r="AA617" i="115"/>
  <c r="AC617" i="115"/>
  <c r="AD617" i="115"/>
  <c r="AE617" i="115"/>
  <c r="AF617" i="115"/>
  <c r="X618" i="115"/>
  <c r="Y618" i="115"/>
  <c r="Z618" i="115"/>
  <c r="AA618" i="115"/>
  <c r="AC618" i="115"/>
  <c r="AD618" i="115"/>
  <c r="AE618" i="115"/>
  <c r="AF618" i="115"/>
  <c r="X619" i="115"/>
  <c r="Y619" i="115"/>
  <c r="Z619" i="115"/>
  <c r="AA619" i="115"/>
  <c r="AC619" i="115"/>
  <c r="AD619" i="115"/>
  <c r="AE619" i="115"/>
  <c r="AF619" i="115"/>
  <c r="X620" i="115"/>
  <c r="Y620" i="115"/>
  <c r="Z620" i="115"/>
  <c r="AA620" i="115"/>
  <c r="AC620" i="115"/>
  <c r="AD620" i="115"/>
  <c r="AE620" i="115"/>
  <c r="AF620" i="115"/>
  <c r="X621" i="115"/>
  <c r="Y621" i="115"/>
  <c r="Z621" i="115"/>
  <c r="AA621" i="115"/>
  <c r="AC621" i="115"/>
  <c r="AD621" i="115"/>
  <c r="AE621" i="115"/>
  <c r="AF621" i="115"/>
  <c r="X622" i="115"/>
  <c r="Y622" i="115"/>
  <c r="Z622" i="115"/>
  <c r="AA622" i="115"/>
  <c r="AC622" i="115"/>
  <c r="AD622" i="115"/>
  <c r="AE622" i="115"/>
  <c r="AF622" i="115"/>
  <c r="X623" i="115"/>
  <c r="Y623" i="115"/>
  <c r="Z623" i="115"/>
  <c r="AA623" i="115"/>
  <c r="AC623" i="115"/>
  <c r="AD623" i="115"/>
  <c r="AE623" i="115"/>
  <c r="AF623" i="115"/>
  <c r="X624" i="115"/>
  <c r="Y624" i="115"/>
  <c r="Z624" i="115"/>
  <c r="AA624" i="115"/>
  <c r="AC624" i="115"/>
  <c r="AD624" i="115"/>
  <c r="AE624" i="115"/>
  <c r="AF624" i="115"/>
  <c r="X625" i="115"/>
  <c r="Y625" i="115"/>
  <c r="Z625" i="115"/>
  <c r="AA625" i="115"/>
  <c r="AC625" i="115"/>
  <c r="AD625" i="115"/>
  <c r="AE625" i="115"/>
  <c r="AF625" i="115"/>
  <c r="X626" i="115"/>
  <c r="Y626" i="115"/>
  <c r="Z626" i="115"/>
  <c r="AA626" i="115"/>
  <c r="AC626" i="115"/>
  <c r="AD626" i="115"/>
  <c r="AE626" i="115"/>
  <c r="AF626" i="115"/>
  <c r="X627" i="115"/>
  <c r="Y627" i="115"/>
  <c r="Z627" i="115"/>
  <c r="AA627" i="115"/>
  <c r="AC627" i="115"/>
  <c r="AD627" i="115"/>
  <c r="AE627" i="115"/>
  <c r="AF627" i="115"/>
  <c r="X628" i="115"/>
  <c r="Y628" i="115"/>
  <c r="Z628" i="115"/>
  <c r="AA628" i="115"/>
  <c r="AC628" i="115"/>
  <c r="AD628" i="115"/>
  <c r="AE628" i="115"/>
  <c r="AF628" i="115"/>
  <c r="X629" i="115"/>
  <c r="Y629" i="115"/>
  <c r="Z629" i="115"/>
  <c r="AA629" i="115"/>
  <c r="AC629" i="115"/>
  <c r="AD629" i="115"/>
  <c r="AE629" i="115"/>
  <c r="AF629" i="115"/>
  <c r="X630" i="115"/>
  <c r="Y630" i="115"/>
  <c r="Z630" i="115"/>
  <c r="AA630" i="115"/>
  <c r="AC630" i="115"/>
  <c r="AD630" i="115"/>
  <c r="AE630" i="115"/>
  <c r="AF630" i="115"/>
  <c r="X631" i="115"/>
  <c r="Y631" i="115"/>
  <c r="Z631" i="115"/>
  <c r="AA631" i="115"/>
  <c r="AC631" i="115"/>
  <c r="AD631" i="115"/>
  <c r="AE631" i="115"/>
  <c r="AF631" i="115"/>
  <c r="X632" i="115"/>
  <c r="Y632" i="115"/>
  <c r="Z632" i="115"/>
  <c r="AA632" i="115"/>
  <c r="AC632" i="115"/>
  <c r="AD632" i="115"/>
  <c r="AE632" i="115"/>
  <c r="AF632" i="115"/>
  <c r="X633" i="115"/>
  <c r="Y633" i="115"/>
  <c r="Z633" i="115"/>
  <c r="AA633" i="115"/>
  <c r="AC633" i="115"/>
  <c r="AD633" i="115"/>
  <c r="AE633" i="115"/>
  <c r="AF633" i="115"/>
  <c r="X634" i="115"/>
  <c r="Y634" i="115"/>
  <c r="Z634" i="115"/>
  <c r="AA634" i="115"/>
  <c r="AC634" i="115"/>
  <c r="AD634" i="115"/>
  <c r="AE634" i="115"/>
  <c r="AF634" i="115"/>
  <c r="X635" i="115"/>
  <c r="Y635" i="115"/>
  <c r="Z635" i="115"/>
  <c r="AA635" i="115"/>
  <c r="AC635" i="115"/>
  <c r="AD635" i="115"/>
  <c r="AE635" i="115"/>
  <c r="AF635" i="115"/>
  <c r="X636" i="115"/>
  <c r="Y636" i="115"/>
  <c r="Z636" i="115"/>
  <c r="AA636" i="115"/>
  <c r="AC636" i="115"/>
  <c r="AD636" i="115"/>
  <c r="AE636" i="115"/>
  <c r="AF636" i="115"/>
  <c r="X637" i="115"/>
  <c r="Y637" i="115"/>
  <c r="Z637" i="115"/>
  <c r="AA637" i="115"/>
  <c r="AC637" i="115"/>
  <c r="AD637" i="115"/>
  <c r="AE637" i="115"/>
  <c r="AF637" i="115"/>
  <c r="X638" i="115"/>
  <c r="Y638" i="115"/>
  <c r="Z638" i="115"/>
  <c r="AA638" i="115"/>
  <c r="AC638" i="115"/>
  <c r="AD638" i="115"/>
  <c r="AE638" i="115"/>
  <c r="AF638" i="115"/>
  <c r="X639" i="115"/>
  <c r="Y639" i="115"/>
  <c r="Z639" i="115"/>
  <c r="AA639" i="115"/>
  <c r="AC639" i="115"/>
  <c r="AD639" i="115"/>
  <c r="AE639" i="115"/>
  <c r="AF639" i="115"/>
  <c r="X640" i="115"/>
  <c r="Y640" i="115"/>
  <c r="Z640" i="115"/>
  <c r="AA640" i="115"/>
  <c r="AC640" i="115"/>
  <c r="AD640" i="115"/>
  <c r="AE640" i="115"/>
  <c r="AF640" i="115"/>
  <c r="X641" i="115"/>
  <c r="Y641" i="115"/>
  <c r="Z641" i="115"/>
  <c r="AA641" i="115"/>
  <c r="AC641" i="115"/>
  <c r="AD641" i="115"/>
  <c r="AE641" i="115"/>
  <c r="AF641" i="115"/>
  <c r="X642" i="115"/>
  <c r="Y642" i="115"/>
  <c r="Z642" i="115"/>
  <c r="AA642" i="115"/>
  <c r="AC642" i="115"/>
  <c r="AD642" i="115"/>
  <c r="AE642" i="115"/>
  <c r="AF642" i="115"/>
  <c r="X643" i="115"/>
  <c r="Y643" i="115"/>
  <c r="Z643" i="115"/>
  <c r="AA643" i="115"/>
  <c r="AC643" i="115"/>
  <c r="AD643" i="115"/>
  <c r="AE643" i="115"/>
  <c r="AF643" i="115"/>
  <c r="X644" i="115"/>
  <c r="Y644" i="115"/>
  <c r="Z644" i="115"/>
  <c r="AA644" i="115"/>
  <c r="AC644" i="115"/>
  <c r="AD644" i="115"/>
  <c r="AE644" i="115"/>
  <c r="AF644" i="115"/>
  <c r="X645" i="115"/>
  <c r="Y645" i="115"/>
  <c r="Z645" i="115"/>
  <c r="AA645" i="115"/>
  <c r="AC645" i="115"/>
  <c r="AD645" i="115"/>
  <c r="AE645" i="115"/>
  <c r="AF645" i="115"/>
  <c r="X646" i="115"/>
  <c r="Y646" i="115"/>
  <c r="Z646" i="115"/>
  <c r="AA646" i="115"/>
  <c r="AC646" i="115"/>
  <c r="AD646" i="115"/>
  <c r="AE646" i="115"/>
  <c r="AF646" i="115"/>
  <c r="X647" i="115"/>
  <c r="Y647" i="115"/>
  <c r="Z647" i="115"/>
  <c r="AA647" i="115"/>
  <c r="AC647" i="115"/>
  <c r="AD647" i="115"/>
  <c r="AE647" i="115"/>
  <c r="AF647" i="115"/>
  <c r="X648" i="115"/>
  <c r="Y648" i="115"/>
  <c r="Z648" i="115"/>
  <c r="AA648" i="115"/>
  <c r="AC648" i="115"/>
  <c r="AD648" i="115"/>
  <c r="AE648" i="115"/>
  <c r="AF648" i="115"/>
  <c r="X649" i="115"/>
  <c r="Y649" i="115"/>
  <c r="Z649" i="115"/>
  <c r="AA649" i="115"/>
  <c r="AC649" i="115"/>
  <c r="AD649" i="115"/>
  <c r="AE649" i="115"/>
  <c r="AF649" i="115"/>
  <c r="X650" i="115"/>
  <c r="Y650" i="115"/>
  <c r="Z650" i="115"/>
  <c r="AA650" i="115"/>
  <c r="AC650" i="115"/>
  <c r="AD650" i="115"/>
  <c r="AE650" i="115"/>
  <c r="AF650" i="115"/>
  <c r="X651" i="115"/>
  <c r="Y651" i="115"/>
  <c r="Z651" i="115"/>
  <c r="AA651" i="115"/>
  <c r="AC651" i="115"/>
  <c r="AD651" i="115"/>
  <c r="AE651" i="115"/>
  <c r="AF651" i="115"/>
  <c r="X652" i="115"/>
  <c r="Y652" i="115"/>
  <c r="Z652" i="115"/>
  <c r="AA652" i="115"/>
  <c r="AC652" i="115"/>
  <c r="AD652" i="115"/>
  <c r="AE652" i="115"/>
  <c r="AF652" i="115"/>
  <c r="X653" i="115"/>
  <c r="Y653" i="115"/>
  <c r="Z653" i="115"/>
  <c r="AA653" i="115"/>
  <c r="AC653" i="115"/>
  <c r="AD653" i="115"/>
  <c r="AE653" i="115"/>
  <c r="AF653" i="115"/>
  <c r="X654" i="115"/>
  <c r="Y654" i="115"/>
  <c r="Z654" i="115"/>
  <c r="AA654" i="115"/>
  <c r="AC654" i="115"/>
  <c r="AD654" i="115"/>
  <c r="AE654" i="115"/>
  <c r="AF654" i="115"/>
  <c r="X655" i="115"/>
  <c r="Y655" i="115"/>
  <c r="Z655" i="115"/>
  <c r="AA655" i="115"/>
  <c r="AC655" i="115"/>
  <c r="AD655" i="115"/>
  <c r="AE655" i="115"/>
  <c r="AF655" i="115"/>
  <c r="X656" i="115"/>
  <c r="Y656" i="115"/>
  <c r="Z656" i="115"/>
  <c r="AA656" i="115"/>
  <c r="AC656" i="115"/>
  <c r="AD656" i="115"/>
  <c r="AE656" i="115"/>
  <c r="AF656" i="115"/>
  <c r="X657" i="115"/>
  <c r="Y657" i="115"/>
  <c r="Z657" i="115"/>
  <c r="AA657" i="115"/>
  <c r="AC657" i="115"/>
  <c r="AD657" i="115"/>
  <c r="AE657" i="115"/>
  <c r="AF657" i="115"/>
  <c r="X658" i="115"/>
  <c r="Y658" i="115"/>
  <c r="Z658" i="115"/>
  <c r="AA658" i="115"/>
  <c r="AC658" i="115"/>
  <c r="AD658" i="115"/>
  <c r="AE658" i="115"/>
  <c r="AF658" i="115"/>
  <c r="X659" i="115"/>
  <c r="Y659" i="115"/>
  <c r="Z659" i="115"/>
  <c r="AA659" i="115"/>
  <c r="AC659" i="115"/>
  <c r="AD659" i="115"/>
  <c r="AE659" i="115"/>
  <c r="AF659" i="115"/>
  <c r="X660" i="115"/>
  <c r="Y660" i="115"/>
  <c r="Z660" i="115"/>
  <c r="AA660" i="115"/>
  <c r="AC660" i="115"/>
  <c r="AD660" i="115"/>
  <c r="AE660" i="115"/>
  <c r="AF660" i="115"/>
  <c r="X661" i="115"/>
  <c r="Y661" i="115"/>
  <c r="Z661" i="115"/>
  <c r="AA661" i="115"/>
  <c r="AC661" i="115"/>
  <c r="AD661" i="115"/>
  <c r="AE661" i="115"/>
  <c r="AF661" i="115"/>
  <c r="X662" i="115"/>
  <c r="Y662" i="115"/>
  <c r="Z662" i="115"/>
  <c r="AA662" i="115"/>
  <c r="AC662" i="115"/>
  <c r="AD662" i="115"/>
  <c r="AE662" i="115"/>
  <c r="AF662" i="115"/>
  <c r="X663" i="115"/>
  <c r="Y663" i="115"/>
  <c r="Z663" i="115"/>
  <c r="AA663" i="115"/>
  <c r="AC663" i="115"/>
  <c r="AD663" i="115"/>
  <c r="AE663" i="115"/>
  <c r="AF663" i="115"/>
  <c r="X664" i="115"/>
  <c r="Y664" i="115"/>
  <c r="Z664" i="115"/>
  <c r="AA664" i="115"/>
  <c r="AC664" i="115"/>
  <c r="AD664" i="115"/>
  <c r="AE664" i="115"/>
  <c r="AF664" i="115"/>
  <c r="X665" i="115"/>
  <c r="Y665" i="115"/>
  <c r="Z665" i="115"/>
  <c r="AA665" i="115"/>
  <c r="AC665" i="115"/>
  <c r="AD665" i="115"/>
  <c r="AE665" i="115"/>
  <c r="AF665" i="115"/>
  <c r="X666" i="115"/>
  <c r="Y666" i="115"/>
  <c r="Z666" i="115"/>
  <c r="AA666" i="115"/>
  <c r="AC666" i="115"/>
  <c r="AD666" i="115"/>
  <c r="AE666" i="115"/>
  <c r="AF666" i="115"/>
  <c r="X667" i="115"/>
  <c r="Y667" i="115"/>
  <c r="Z667" i="115"/>
  <c r="AA667" i="115"/>
  <c r="AC667" i="115"/>
  <c r="AD667" i="115"/>
  <c r="AE667" i="115"/>
  <c r="AF667" i="115"/>
  <c r="X668" i="115"/>
  <c r="Y668" i="115"/>
  <c r="Z668" i="115"/>
  <c r="AA668" i="115"/>
  <c r="AC668" i="115"/>
  <c r="AD668" i="115"/>
  <c r="AE668" i="115"/>
  <c r="AF668" i="115"/>
  <c r="X669" i="115"/>
  <c r="Y669" i="115"/>
  <c r="Z669" i="115"/>
  <c r="AA669" i="115"/>
  <c r="AC669" i="115"/>
  <c r="AD669" i="115"/>
  <c r="AE669" i="115"/>
  <c r="AF669" i="115"/>
  <c r="X670" i="115"/>
  <c r="Y670" i="115"/>
  <c r="Z670" i="115"/>
  <c r="AA670" i="115"/>
  <c r="AC670" i="115"/>
  <c r="AD670" i="115"/>
  <c r="AE670" i="115"/>
  <c r="AF670" i="115"/>
  <c r="X671" i="115"/>
  <c r="Y671" i="115"/>
  <c r="Z671" i="115"/>
  <c r="AA671" i="115"/>
  <c r="AC671" i="115"/>
  <c r="AD671" i="115"/>
  <c r="AE671" i="115"/>
  <c r="AF671" i="115"/>
  <c r="X672" i="115"/>
  <c r="Y672" i="115"/>
  <c r="Z672" i="115"/>
  <c r="AA672" i="115"/>
  <c r="AC672" i="115"/>
  <c r="AD672" i="115"/>
  <c r="AE672" i="115"/>
  <c r="AF672" i="115"/>
  <c r="X673" i="115"/>
  <c r="Y673" i="115"/>
  <c r="Z673" i="115"/>
  <c r="AA673" i="115"/>
  <c r="AC673" i="115"/>
  <c r="AD673" i="115"/>
  <c r="AE673" i="115"/>
  <c r="AF673" i="115"/>
  <c r="X674" i="115"/>
  <c r="Y674" i="115"/>
  <c r="Z674" i="115"/>
  <c r="AA674" i="115"/>
  <c r="AC674" i="115"/>
  <c r="AD674" i="115"/>
  <c r="AE674" i="115"/>
  <c r="AF674" i="115"/>
  <c r="X675" i="115"/>
  <c r="Y675" i="115"/>
  <c r="Z675" i="115"/>
  <c r="AA675" i="115"/>
  <c r="AC675" i="115"/>
  <c r="AD675" i="115"/>
  <c r="AE675" i="115"/>
  <c r="AF675" i="115"/>
  <c r="X676" i="115"/>
  <c r="Y676" i="115"/>
  <c r="Z676" i="115"/>
  <c r="AA676" i="115"/>
  <c r="AC676" i="115"/>
  <c r="AD676" i="115"/>
  <c r="AE676" i="115"/>
  <c r="AF676" i="115"/>
  <c r="X677" i="115"/>
  <c r="Y677" i="115"/>
  <c r="Z677" i="115"/>
  <c r="AA677" i="115"/>
  <c r="AC677" i="115"/>
  <c r="AD677" i="115"/>
  <c r="AE677" i="115"/>
  <c r="AF677" i="115"/>
  <c r="X678" i="115"/>
  <c r="Y678" i="115"/>
  <c r="Z678" i="115"/>
  <c r="AA678" i="115"/>
  <c r="AC678" i="115"/>
  <c r="AD678" i="115"/>
  <c r="AE678" i="115"/>
  <c r="AF678" i="115"/>
  <c r="X679" i="115"/>
  <c r="Y679" i="115"/>
  <c r="Z679" i="115"/>
  <c r="AA679" i="115"/>
  <c r="AC679" i="115"/>
  <c r="AD679" i="115"/>
  <c r="AE679" i="115"/>
  <c r="AF679" i="115"/>
  <c r="X680" i="115"/>
  <c r="Y680" i="115"/>
  <c r="Z680" i="115"/>
  <c r="AA680" i="115"/>
  <c r="AC680" i="115"/>
  <c r="AD680" i="115"/>
  <c r="AE680" i="115"/>
  <c r="AF680" i="115"/>
  <c r="X681" i="115"/>
  <c r="Y681" i="115"/>
  <c r="Z681" i="115"/>
  <c r="AA681" i="115"/>
  <c r="AC681" i="115"/>
  <c r="AD681" i="115"/>
  <c r="AE681" i="115"/>
  <c r="AF681" i="115"/>
  <c r="X682" i="115"/>
  <c r="Y682" i="115"/>
  <c r="Z682" i="115"/>
  <c r="AA682" i="115"/>
  <c r="AC682" i="115"/>
  <c r="AD682" i="115"/>
  <c r="AE682" i="115"/>
  <c r="AF682" i="115"/>
  <c r="X683" i="115"/>
  <c r="Y683" i="115"/>
  <c r="Z683" i="115"/>
  <c r="AA683" i="115"/>
  <c r="AC683" i="115"/>
  <c r="AD683" i="115"/>
  <c r="AE683" i="115"/>
  <c r="AF683" i="115"/>
  <c r="X684" i="115"/>
  <c r="Y684" i="115"/>
  <c r="Z684" i="115"/>
  <c r="AA684" i="115"/>
  <c r="AC684" i="115"/>
  <c r="AD684" i="115"/>
  <c r="AE684" i="115"/>
  <c r="AF684" i="115"/>
  <c r="X685" i="115"/>
  <c r="Y685" i="115"/>
  <c r="Z685" i="115"/>
  <c r="AA685" i="115"/>
  <c r="AC685" i="115"/>
  <c r="AD685" i="115"/>
  <c r="AE685" i="115"/>
  <c r="AF685" i="115"/>
  <c r="X686" i="115"/>
  <c r="Y686" i="115"/>
  <c r="Z686" i="115"/>
  <c r="AA686" i="115"/>
  <c r="AC686" i="115"/>
  <c r="AD686" i="115"/>
  <c r="AE686" i="115"/>
  <c r="AF686" i="115"/>
  <c r="X687" i="115"/>
  <c r="Y687" i="115"/>
  <c r="Z687" i="115"/>
  <c r="AA687" i="115"/>
  <c r="AC687" i="115"/>
  <c r="AD687" i="115"/>
  <c r="AE687" i="115"/>
  <c r="AF687" i="115"/>
  <c r="X688" i="115"/>
  <c r="Y688" i="115"/>
  <c r="Z688" i="115"/>
  <c r="AA688" i="115"/>
  <c r="AC688" i="115"/>
  <c r="AD688" i="115"/>
  <c r="AE688" i="115"/>
  <c r="AF688" i="115"/>
  <c r="X689" i="115"/>
  <c r="Y689" i="115"/>
  <c r="Z689" i="115"/>
  <c r="AA689" i="115"/>
  <c r="AC689" i="115"/>
  <c r="AD689" i="115"/>
  <c r="AE689" i="115"/>
  <c r="AF689" i="115"/>
  <c r="X690" i="115"/>
  <c r="Y690" i="115"/>
  <c r="Z690" i="115"/>
  <c r="AA690" i="115"/>
  <c r="AC690" i="115"/>
  <c r="AD690" i="115"/>
  <c r="AE690" i="115"/>
  <c r="AF690" i="115"/>
  <c r="X691" i="115"/>
  <c r="Y691" i="115"/>
  <c r="Z691" i="115"/>
  <c r="AA691" i="115"/>
  <c r="AC691" i="115"/>
  <c r="AD691" i="115"/>
  <c r="AE691" i="115"/>
  <c r="AF691" i="115"/>
  <c r="X692" i="115"/>
  <c r="Y692" i="115"/>
  <c r="Z692" i="115"/>
  <c r="AA692" i="115"/>
  <c r="AC692" i="115"/>
  <c r="AD692" i="115"/>
  <c r="AE692" i="115"/>
  <c r="AF692" i="115"/>
  <c r="X693" i="115"/>
  <c r="Y693" i="115"/>
  <c r="Z693" i="115"/>
  <c r="AA693" i="115"/>
  <c r="AC693" i="115"/>
  <c r="AD693" i="115"/>
  <c r="AE693" i="115"/>
  <c r="AF693" i="115"/>
  <c r="X694" i="115"/>
  <c r="Y694" i="115"/>
  <c r="Z694" i="115"/>
  <c r="AA694" i="115"/>
  <c r="AC694" i="115"/>
  <c r="AD694" i="115"/>
  <c r="AE694" i="115"/>
  <c r="AF694" i="115"/>
  <c r="X695" i="115"/>
  <c r="Y695" i="115"/>
  <c r="Z695" i="115"/>
  <c r="AA695" i="115"/>
  <c r="AC695" i="115"/>
  <c r="AD695" i="115"/>
  <c r="AE695" i="115"/>
  <c r="AF695" i="115"/>
  <c r="X696" i="115"/>
  <c r="Y696" i="115"/>
  <c r="Z696" i="115"/>
  <c r="AA696" i="115"/>
  <c r="AC696" i="115"/>
  <c r="AD696" i="115"/>
  <c r="AE696" i="115"/>
  <c r="AF696" i="115"/>
  <c r="X697" i="115"/>
  <c r="Y697" i="115"/>
  <c r="Z697" i="115"/>
  <c r="AA697" i="115"/>
  <c r="AC697" i="115"/>
  <c r="AD697" i="115"/>
  <c r="AE697" i="115"/>
  <c r="AF697" i="115"/>
  <c r="X698" i="115"/>
  <c r="Y698" i="115"/>
  <c r="Z698" i="115"/>
  <c r="AA698" i="115"/>
  <c r="AC698" i="115"/>
  <c r="AD698" i="115"/>
  <c r="AE698" i="115"/>
  <c r="AF698" i="115"/>
  <c r="X699" i="115"/>
  <c r="Y699" i="115"/>
  <c r="Z699" i="115"/>
  <c r="AA699" i="115"/>
  <c r="AC699" i="115"/>
  <c r="AD699" i="115"/>
  <c r="AE699" i="115"/>
  <c r="AF699" i="115"/>
  <c r="X700" i="115"/>
  <c r="Y700" i="115"/>
  <c r="Z700" i="115"/>
  <c r="AA700" i="115"/>
  <c r="AC700" i="115"/>
  <c r="AD700" i="115"/>
  <c r="AE700" i="115"/>
  <c r="AF700" i="115"/>
  <c r="X701" i="115"/>
  <c r="Y701" i="115"/>
  <c r="Z701" i="115"/>
  <c r="AA701" i="115"/>
  <c r="AC701" i="115"/>
  <c r="AD701" i="115"/>
  <c r="AE701" i="115"/>
  <c r="AF701" i="115"/>
  <c r="X702" i="115"/>
  <c r="Y702" i="115"/>
  <c r="Z702" i="115"/>
  <c r="AA702" i="115"/>
  <c r="AC702" i="115"/>
  <c r="AD702" i="115"/>
  <c r="AE702" i="115"/>
  <c r="AF702" i="115"/>
  <c r="X703" i="115"/>
  <c r="Y703" i="115"/>
  <c r="Z703" i="115"/>
  <c r="AA703" i="115"/>
  <c r="AC703" i="115"/>
  <c r="AD703" i="115"/>
  <c r="AE703" i="115"/>
  <c r="AF703" i="115"/>
  <c r="X704" i="115"/>
  <c r="Y704" i="115"/>
  <c r="Z704" i="115"/>
  <c r="AA704" i="115"/>
  <c r="AC704" i="115"/>
  <c r="AD704" i="115"/>
  <c r="AE704" i="115"/>
  <c r="AF704" i="115"/>
  <c r="X705" i="115"/>
  <c r="Y705" i="115"/>
  <c r="Z705" i="115"/>
  <c r="AA705" i="115"/>
  <c r="AC705" i="115"/>
  <c r="AD705" i="115"/>
  <c r="AE705" i="115"/>
  <c r="AF705" i="115"/>
  <c r="X706" i="115"/>
  <c r="Y706" i="115"/>
  <c r="Z706" i="115"/>
  <c r="AA706" i="115"/>
  <c r="AC706" i="115"/>
  <c r="AD706" i="115"/>
  <c r="AE706" i="115"/>
  <c r="AF706" i="115"/>
  <c r="X707" i="115"/>
  <c r="Y707" i="115"/>
  <c r="Z707" i="115"/>
  <c r="AA707" i="115"/>
  <c r="AC707" i="115"/>
  <c r="AD707" i="115"/>
  <c r="AE707" i="115"/>
  <c r="AF707" i="115"/>
  <c r="X708" i="115"/>
  <c r="Y708" i="115"/>
  <c r="Z708" i="115"/>
  <c r="AA708" i="115"/>
  <c r="AC708" i="115"/>
  <c r="AD708" i="115"/>
  <c r="AE708" i="115"/>
  <c r="AF708" i="115"/>
  <c r="X709" i="115"/>
  <c r="Y709" i="115"/>
  <c r="Z709" i="115"/>
  <c r="AA709" i="115"/>
  <c r="AC709" i="115"/>
  <c r="AD709" i="115"/>
  <c r="AE709" i="115"/>
  <c r="AF709" i="115"/>
  <c r="X710" i="115"/>
  <c r="Y710" i="115"/>
  <c r="Z710" i="115"/>
  <c r="AA710" i="115"/>
  <c r="AC710" i="115"/>
  <c r="AD710" i="115"/>
  <c r="AE710" i="115"/>
  <c r="AF710" i="115"/>
  <c r="X711" i="115"/>
  <c r="Y711" i="115"/>
  <c r="Z711" i="115"/>
  <c r="AA711" i="115"/>
  <c r="AC711" i="115"/>
  <c r="AD711" i="115"/>
  <c r="AE711" i="115"/>
  <c r="AF711" i="115"/>
  <c r="X712" i="115"/>
  <c r="Y712" i="115"/>
  <c r="Z712" i="115"/>
  <c r="AA712" i="115"/>
  <c r="AC712" i="115"/>
  <c r="AD712" i="115"/>
  <c r="AE712" i="115"/>
  <c r="AF712" i="115"/>
  <c r="X713" i="115"/>
  <c r="Y713" i="115"/>
  <c r="Z713" i="115"/>
  <c r="AA713" i="115"/>
  <c r="AC713" i="115"/>
  <c r="AD713" i="115"/>
  <c r="AE713" i="115"/>
  <c r="AF713" i="115"/>
  <c r="X714" i="115"/>
  <c r="Y714" i="115"/>
  <c r="Z714" i="115"/>
  <c r="AA714" i="115"/>
  <c r="AC714" i="115"/>
  <c r="AD714" i="115"/>
  <c r="AE714" i="115"/>
  <c r="AF714" i="115"/>
  <c r="X715" i="115"/>
  <c r="Y715" i="115"/>
  <c r="Z715" i="115"/>
  <c r="AA715" i="115"/>
  <c r="AC715" i="115"/>
  <c r="AD715" i="115"/>
  <c r="AE715" i="115"/>
  <c r="AF715" i="115"/>
  <c r="X716" i="115"/>
  <c r="Y716" i="115"/>
  <c r="Z716" i="115"/>
  <c r="AA716" i="115"/>
  <c r="AC716" i="115"/>
  <c r="AD716" i="115"/>
  <c r="AE716" i="115"/>
  <c r="AF716" i="115"/>
  <c r="X717" i="115"/>
  <c r="Y717" i="115"/>
  <c r="Z717" i="115"/>
  <c r="AA717" i="115"/>
  <c r="AC717" i="115"/>
  <c r="AD717" i="115"/>
  <c r="AE717" i="115"/>
  <c r="AF717" i="115"/>
  <c r="X718" i="115"/>
  <c r="Y718" i="115"/>
  <c r="Z718" i="115"/>
  <c r="AA718" i="115"/>
  <c r="AC718" i="115"/>
  <c r="AD718" i="115"/>
  <c r="AE718" i="115"/>
  <c r="AF718" i="115"/>
  <c r="X719" i="115"/>
  <c r="Y719" i="115"/>
  <c r="Z719" i="115"/>
  <c r="AA719" i="115"/>
  <c r="AC719" i="115"/>
  <c r="AD719" i="115"/>
  <c r="AE719" i="115"/>
  <c r="AF719" i="115"/>
  <c r="X720" i="115"/>
  <c r="Y720" i="115"/>
  <c r="Z720" i="115"/>
  <c r="AA720" i="115"/>
  <c r="AC720" i="115"/>
  <c r="AD720" i="115"/>
  <c r="AE720" i="115"/>
  <c r="AF720" i="115"/>
  <c r="X721" i="115"/>
  <c r="Y721" i="115"/>
  <c r="Z721" i="115"/>
  <c r="AA721" i="115"/>
  <c r="AC721" i="115"/>
  <c r="AD721" i="115"/>
  <c r="AE721" i="115"/>
  <c r="AF721" i="115"/>
  <c r="X722" i="115"/>
  <c r="Y722" i="115"/>
  <c r="Z722" i="115"/>
  <c r="AA722" i="115"/>
  <c r="AC722" i="115"/>
  <c r="AD722" i="115"/>
  <c r="AE722" i="115"/>
  <c r="AF722" i="115"/>
  <c r="X723" i="115"/>
  <c r="Y723" i="115"/>
  <c r="Z723" i="115"/>
  <c r="AA723" i="115"/>
  <c r="AC723" i="115"/>
  <c r="AD723" i="115"/>
  <c r="AE723" i="115"/>
  <c r="AF723" i="115"/>
  <c r="X724" i="115"/>
  <c r="Y724" i="115"/>
  <c r="Z724" i="115"/>
  <c r="AA724" i="115"/>
  <c r="AC724" i="115"/>
  <c r="AD724" i="115"/>
  <c r="AE724" i="115"/>
  <c r="AF724" i="115"/>
  <c r="X725" i="115"/>
  <c r="Y725" i="115"/>
  <c r="Z725" i="115"/>
  <c r="AA725" i="115"/>
  <c r="AC725" i="115"/>
  <c r="AD725" i="115"/>
  <c r="AE725" i="115"/>
  <c r="AF725" i="115"/>
  <c r="X726" i="115"/>
  <c r="Y726" i="115"/>
  <c r="Z726" i="115"/>
  <c r="AA726" i="115"/>
  <c r="AC726" i="115"/>
  <c r="AD726" i="115"/>
  <c r="AE726" i="115"/>
  <c r="AF726" i="115"/>
  <c r="X727" i="115"/>
  <c r="Y727" i="115"/>
  <c r="Z727" i="115"/>
  <c r="AA727" i="115"/>
  <c r="AC727" i="115"/>
  <c r="AD727" i="115"/>
  <c r="AE727" i="115"/>
  <c r="AF727" i="115"/>
  <c r="X728" i="115"/>
  <c r="Y728" i="115"/>
  <c r="Z728" i="115"/>
  <c r="AA728" i="115"/>
  <c r="AC728" i="115"/>
  <c r="AD728" i="115"/>
  <c r="AE728" i="115"/>
  <c r="AF728" i="115"/>
  <c r="X729" i="115"/>
  <c r="Y729" i="115"/>
  <c r="Z729" i="115"/>
  <c r="AA729" i="115"/>
  <c r="AC729" i="115"/>
  <c r="AD729" i="115"/>
  <c r="AE729" i="115"/>
  <c r="AF729" i="115"/>
  <c r="X730" i="115"/>
  <c r="Y730" i="115"/>
  <c r="Z730" i="115"/>
  <c r="AA730" i="115"/>
  <c r="AC730" i="115"/>
  <c r="AD730" i="115"/>
  <c r="AE730" i="115"/>
  <c r="AF730" i="115"/>
  <c r="X731" i="115"/>
  <c r="Y731" i="115"/>
  <c r="Z731" i="115"/>
  <c r="AA731" i="115"/>
  <c r="AC731" i="115"/>
  <c r="AD731" i="115"/>
  <c r="AE731" i="115"/>
  <c r="AF731" i="115"/>
  <c r="X732" i="115"/>
  <c r="Y732" i="115"/>
  <c r="Z732" i="115"/>
  <c r="AA732" i="115"/>
  <c r="AC732" i="115"/>
  <c r="AD732" i="115"/>
  <c r="AE732" i="115"/>
  <c r="AF732" i="115"/>
  <c r="X733" i="115"/>
  <c r="Y733" i="115"/>
  <c r="Z733" i="115"/>
  <c r="AA733" i="115"/>
  <c r="AC733" i="115"/>
  <c r="AD733" i="115"/>
  <c r="AE733" i="115"/>
  <c r="AF733" i="115"/>
  <c r="X734" i="115"/>
  <c r="Y734" i="115"/>
  <c r="Z734" i="115"/>
  <c r="AA734" i="115"/>
  <c r="AC734" i="115"/>
  <c r="AD734" i="115"/>
  <c r="AE734" i="115"/>
  <c r="AF734" i="115"/>
  <c r="X735" i="115"/>
  <c r="Y735" i="115"/>
  <c r="Z735" i="115"/>
  <c r="AA735" i="115"/>
  <c r="AC735" i="115"/>
  <c r="AD735" i="115"/>
  <c r="AE735" i="115"/>
  <c r="AF735" i="115"/>
  <c r="X736" i="115"/>
  <c r="Y736" i="115"/>
  <c r="Z736" i="115"/>
  <c r="AA736" i="115"/>
  <c r="AC736" i="115"/>
  <c r="AD736" i="115"/>
  <c r="AE736" i="115"/>
  <c r="AF736" i="115"/>
  <c r="X737" i="115"/>
  <c r="Y737" i="115"/>
  <c r="Z737" i="115"/>
  <c r="AA737" i="115"/>
  <c r="AC737" i="115"/>
  <c r="AD737" i="115"/>
  <c r="AE737" i="115"/>
  <c r="AF737" i="115"/>
  <c r="X738" i="115"/>
  <c r="Y738" i="115"/>
  <c r="Z738" i="115"/>
  <c r="AA738" i="115"/>
  <c r="AC738" i="115"/>
  <c r="AD738" i="115"/>
  <c r="AE738" i="115"/>
  <c r="AF738" i="115"/>
  <c r="X739" i="115"/>
  <c r="Y739" i="115"/>
  <c r="Z739" i="115"/>
  <c r="AA739" i="115"/>
  <c r="AC739" i="115"/>
  <c r="AD739" i="115"/>
  <c r="AE739" i="115"/>
  <c r="AF739" i="115"/>
  <c r="X740" i="115"/>
  <c r="Y740" i="115"/>
  <c r="Z740" i="115"/>
  <c r="AA740" i="115"/>
  <c r="AC740" i="115"/>
  <c r="AD740" i="115"/>
  <c r="AE740" i="115"/>
  <c r="AF740" i="115"/>
  <c r="X741" i="115"/>
  <c r="Y741" i="115"/>
  <c r="Z741" i="115"/>
  <c r="AA741" i="115"/>
  <c r="AC741" i="115"/>
  <c r="AD741" i="115"/>
  <c r="AE741" i="115"/>
  <c r="AF741" i="115"/>
  <c r="X742" i="115"/>
  <c r="Y742" i="115"/>
  <c r="Z742" i="115"/>
  <c r="AA742" i="115"/>
  <c r="AC742" i="115"/>
  <c r="AD742" i="115"/>
  <c r="AE742" i="115"/>
  <c r="AF742" i="115"/>
  <c r="X743" i="115"/>
  <c r="Y743" i="115"/>
  <c r="Z743" i="115"/>
  <c r="AA743" i="115"/>
  <c r="AC743" i="115"/>
  <c r="AD743" i="115"/>
  <c r="AE743" i="115"/>
  <c r="AF743" i="115"/>
  <c r="X744" i="115"/>
  <c r="Y744" i="115"/>
  <c r="Z744" i="115"/>
  <c r="AA744" i="115"/>
  <c r="AC744" i="115"/>
  <c r="AD744" i="115"/>
  <c r="AE744" i="115"/>
  <c r="AF744" i="115"/>
  <c r="X745" i="115"/>
  <c r="Y745" i="115"/>
  <c r="Z745" i="115"/>
  <c r="AA745" i="115"/>
  <c r="AC745" i="115"/>
  <c r="AD745" i="115"/>
  <c r="AE745" i="115"/>
  <c r="AF745" i="115"/>
  <c r="X746" i="115"/>
  <c r="Y746" i="115"/>
  <c r="Z746" i="115"/>
  <c r="AA746" i="115"/>
  <c r="AC746" i="115"/>
  <c r="AD746" i="115"/>
  <c r="AE746" i="115"/>
  <c r="AF746" i="115"/>
  <c r="X747" i="115"/>
  <c r="Y747" i="115"/>
  <c r="Z747" i="115"/>
  <c r="AA747" i="115"/>
  <c r="AC747" i="115"/>
  <c r="AD747" i="115"/>
  <c r="AE747" i="115"/>
  <c r="AF747" i="115"/>
  <c r="X748" i="115"/>
  <c r="Y748" i="115"/>
  <c r="Z748" i="115"/>
  <c r="AA748" i="115"/>
  <c r="AC748" i="115"/>
  <c r="AD748" i="115"/>
  <c r="AE748" i="115"/>
  <c r="AF748" i="115"/>
  <c r="X749" i="115"/>
  <c r="Y749" i="115"/>
  <c r="Z749" i="115"/>
  <c r="AA749" i="115"/>
  <c r="AC749" i="115"/>
  <c r="AD749" i="115"/>
  <c r="AE749" i="115"/>
  <c r="AF749" i="115"/>
  <c r="X750" i="115"/>
  <c r="Y750" i="115"/>
  <c r="Z750" i="115"/>
  <c r="AA750" i="115"/>
  <c r="AC750" i="115"/>
  <c r="AD750" i="115"/>
  <c r="AE750" i="115"/>
  <c r="AF750" i="115"/>
  <c r="X751" i="115"/>
  <c r="Y751" i="115"/>
  <c r="Z751" i="115"/>
  <c r="AA751" i="115"/>
  <c r="AC751" i="115"/>
  <c r="AD751" i="115"/>
  <c r="AE751" i="115"/>
  <c r="AF751" i="115"/>
  <c r="X752" i="115"/>
  <c r="Y752" i="115"/>
  <c r="Z752" i="115"/>
  <c r="AA752" i="115"/>
  <c r="AC752" i="115"/>
  <c r="AD752" i="115"/>
  <c r="AE752" i="115"/>
  <c r="AF752" i="115"/>
  <c r="X753" i="115"/>
  <c r="Y753" i="115"/>
  <c r="Z753" i="115"/>
  <c r="AA753" i="115"/>
  <c r="AC753" i="115"/>
  <c r="AD753" i="115"/>
  <c r="AE753" i="115"/>
  <c r="AF753" i="115"/>
  <c r="X754" i="115"/>
  <c r="Y754" i="115"/>
  <c r="Z754" i="115"/>
  <c r="AA754" i="115"/>
  <c r="AC754" i="115"/>
  <c r="AD754" i="115"/>
  <c r="AE754" i="115"/>
  <c r="AF754" i="115"/>
  <c r="X755" i="115"/>
  <c r="Y755" i="115"/>
  <c r="Z755" i="115"/>
  <c r="AA755" i="115"/>
  <c r="AC755" i="115"/>
  <c r="AD755" i="115"/>
  <c r="AE755" i="115"/>
  <c r="AF755" i="115"/>
  <c r="X756" i="115"/>
  <c r="Y756" i="115"/>
  <c r="Z756" i="115"/>
  <c r="AA756" i="115"/>
  <c r="AC756" i="115"/>
  <c r="AD756" i="115"/>
  <c r="AE756" i="115"/>
  <c r="AF756" i="115"/>
  <c r="X757" i="115"/>
  <c r="Y757" i="115"/>
  <c r="Z757" i="115"/>
  <c r="AA757" i="115"/>
  <c r="AC757" i="115"/>
  <c r="AD757" i="115"/>
  <c r="AE757" i="115"/>
  <c r="AF757" i="115"/>
  <c r="X758" i="115"/>
  <c r="Y758" i="115"/>
  <c r="Z758" i="115"/>
  <c r="AA758" i="115"/>
  <c r="AC758" i="115"/>
  <c r="AD758" i="115"/>
  <c r="AE758" i="115"/>
  <c r="AF758" i="115"/>
  <c r="X759" i="115"/>
  <c r="Y759" i="115"/>
  <c r="Z759" i="115"/>
  <c r="AA759" i="115"/>
  <c r="AC759" i="115"/>
  <c r="AD759" i="115"/>
  <c r="AE759" i="115"/>
  <c r="AF759" i="115"/>
  <c r="X760" i="115"/>
  <c r="Y760" i="115"/>
  <c r="Z760" i="115"/>
  <c r="AA760" i="115"/>
  <c r="AC760" i="115"/>
  <c r="AD760" i="115"/>
  <c r="AE760" i="115"/>
  <c r="AF760" i="115"/>
  <c r="X761" i="115"/>
  <c r="Y761" i="115"/>
  <c r="Z761" i="115"/>
  <c r="AA761" i="115"/>
  <c r="AC761" i="115"/>
  <c r="AD761" i="115"/>
  <c r="AE761" i="115"/>
  <c r="AF761" i="115"/>
  <c r="X762" i="115"/>
  <c r="Y762" i="115"/>
  <c r="Z762" i="115"/>
  <c r="AA762" i="115"/>
  <c r="AC762" i="115"/>
  <c r="AD762" i="115"/>
  <c r="AE762" i="115"/>
  <c r="AF762" i="115"/>
  <c r="X763" i="115"/>
  <c r="Y763" i="115"/>
  <c r="Z763" i="115"/>
  <c r="AA763" i="115"/>
  <c r="AC763" i="115"/>
  <c r="AD763" i="115"/>
  <c r="AE763" i="115"/>
  <c r="AF763" i="115"/>
  <c r="X764" i="115"/>
  <c r="Y764" i="115"/>
  <c r="Z764" i="115"/>
  <c r="AA764" i="115"/>
  <c r="AC764" i="115"/>
  <c r="AD764" i="115"/>
  <c r="AE764" i="115"/>
  <c r="AF764" i="115"/>
  <c r="X765" i="115"/>
  <c r="Y765" i="115"/>
  <c r="Z765" i="115"/>
  <c r="AA765" i="115"/>
  <c r="AC765" i="115"/>
  <c r="AD765" i="115"/>
  <c r="AE765" i="115"/>
  <c r="AF765" i="115"/>
  <c r="X766" i="115"/>
  <c r="Y766" i="115"/>
  <c r="Z766" i="115"/>
  <c r="AA766" i="115"/>
  <c r="AC766" i="115"/>
  <c r="AD766" i="115"/>
  <c r="AE766" i="115"/>
  <c r="AF766" i="115"/>
  <c r="X767" i="115"/>
  <c r="Y767" i="115"/>
  <c r="Z767" i="115"/>
  <c r="AA767" i="115"/>
  <c r="AC767" i="115"/>
  <c r="AD767" i="115"/>
  <c r="AE767" i="115"/>
  <c r="AF767" i="115"/>
  <c r="X768" i="115"/>
  <c r="Y768" i="115"/>
  <c r="Z768" i="115"/>
  <c r="AA768" i="115"/>
  <c r="AC768" i="115"/>
  <c r="AD768" i="115"/>
  <c r="AE768" i="115"/>
  <c r="AF768" i="115"/>
  <c r="X769" i="115"/>
  <c r="Y769" i="115"/>
  <c r="Z769" i="115"/>
  <c r="AA769" i="115"/>
  <c r="AC769" i="115"/>
  <c r="AD769" i="115"/>
  <c r="AE769" i="115"/>
  <c r="AF769" i="115"/>
  <c r="X770" i="115"/>
  <c r="Y770" i="115"/>
  <c r="Z770" i="115"/>
  <c r="AA770" i="115"/>
  <c r="AC770" i="115"/>
  <c r="AD770" i="115"/>
  <c r="AE770" i="115"/>
  <c r="AF770" i="115"/>
  <c r="X771" i="115"/>
  <c r="Y771" i="115"/>
  <c r="Z771" i="115"/>
  <c r="AA771" i="115"/>
  <c r="AC771" i="115"/>
  <c r="AD771" i="115"/>
  <c r="AE771" i="115"/>
  <c r="AF771" i="115"/>
  <c r="X772" i="115"/>
  <c r="Y772" i="115"/>
  <c r="Z772" i="115"/>
  <c r="AA772" i="115"/>
  <c r="AC772" i="115"/>
  <c r="AD772" i="115"/>
  <c r="AE772" i="115"/>
  <c r="AF772" i="115"/>
  <c r="X773" i="115"/>
  <c r="Y773" i="115"/>
  <c r="Z773" i="115"/>
  <c r="AA773" i="115"/>
  <c r="AC773" i="115"/>
  <c r="AD773" i="115"/>
  <c r="AE773" i="115"/>
  <c r="AF773" i="115"/>
  <c r="X774" i="115"/>
  <c r="Y774" i="115"/>
  <c r="Z774" i="115"/>
  <c r="AA774" i="115"/>
  <c r="AC774" i="115"/>
  <c r="AD774" i="115"/>
  <c r="AE774" i="115"/>
  <c r="AF774" i="115"/>
  <c r="X775" i="115"/>
  <c r="Y775" i="115"/>
  <c r="Z775" i="115"/>
  <c r="AA775" i="115"/>
  <c r="AC775" i="115"/>
  <c r="AD775" i="115"/>
  <c r="AE775" i="115"/>
  <c r="AF775" i="115"/>
  <c r="X776" i="115"/>
  <c r="Y776" i="115"/>
  <c r="Z776" i="115"/>
  <c r="AA776" i="115"/>
  <c r="AC776" i="115"/>
  <c r="AD776" i="115"/>
  <c r="AE776" i="115"/>
  <c r="AF776" i="115"/>
  <c r="X777" i="115"/>
  <c r="Y777" i="115"/>
  <c r="Z777" i="115"/>
  <c r="AA777" i="115"/>
  <c r="AC777" i="115"/>
  <c r="AD777" i="115"/>
  <c r="AE777" i="115"/>
  <c r="AF777" i="115"/>
  <c r="X778" i="115"/>
  <c r="Y778" i="115"/>
  <c r="Z778" i="115"/>
  <c r="AA778" i="115"/>
  <c r="AC778" i="115"/>
  <c r="AD778" i="115"/>
  <c r="AE778" i="115"/>
  <c r="AF778" i="115"/>
  <c r="X779" i="115"/>
  <c r="Y779" i="115"/>
  <c r="Z779" i="115"/>
  <c r="AA779" i="115"/>
  <c r="AC779" i="115"/>
  <c r="AD779" i="115"/>
  <c r="AE779" i="115"/>
  <c r="AF779" i="115"/>
  <c r="X780" i="115"/>
  <c r="Y780" i="115"/>
  <c r="Z780" i="115"/>
  <c r="AA780" i="115"/>
  <c r="AC780" i="115"/>
  <c r="AD780" i="115"/>
  <c r="AE780" i="115"/>
  <c r="AF780" i="115"/>
  <c r="X781" i="115"/>
  <c r="Y781" i="115"/>
  <c r="Z781" i="115"/>
  <c r="AA781" i="115"/>
  <c r="AC781" i="115"/>
  <c r="AD781" i="115"/>
  <c r="AE781" i="115"/>
  <c r="AF781" i="115"/>
  <c r="X782" i="115"/>
  <c r="Y782" i="115"/>
  <c r="Z782" i="115"/>
  <c r="AA782" i="115"/>
  <c r="AC782" i="115"/>
  <c r="AD782" i="115"/>
  <c r="AE782" i="115"/>
  <c r="AF782" i="115"/>
  <c r="X783" i="115"/>
  <c r="Y783" i="115"/>
  <c r="Z783" i="115"/>
  <c r="AA783" i="115"/>
  <c r="AC783" i="115"/>
  <c r="AD783" i="115"/>
  <c r="AE783" i="115"/>
  <c r="AF783" i="115"/>
  <c r="X784" i="115"/>
  <c r="Y784" i="115"/>
  <c r="Z784" i="115"/>
  <c r="AA784" i="115"/>
  <c r="AC784" i="115"/>
  <c r="AD784" i="115"/>
  <c r="AE784" i="115"/>
  <c r="AF784" i="115"/>
  <c r="X785" i="115"/>
  <c r="Y785" i="115"/>
  <c r="Z785" i="115"/>
  <c r="AA785" i="115"/>
  <c r="AC785" i="115"/>
  <c r="AD785" i="115"/>
  <c r="AE785" i="115"/>
  <c r="AF785" i="115"/>
  <c r="X786" i="115"/>
  <c r="Y786" i="115"/>
  <c r="Z786" i="115"/>
  <c r="AA786" i="115"/>
  <c r="AC786" i="115"/>
  <c r="AD786" i="115"/>
  <c r="AE786" i="115"/>
  <c r="AF786" i="115"/>
  <c r="X787" i="115"/>
  <c r="Y787" i="115"/>
  <c r="Z787" i="115"/>
  <c r="AA787" i="115"/>
  <c r="AC787" i="115"/>
  <c r="AD787" i="115"/>
  <c r="AE787" i="115"/>
  <c r="AF787" i="115"/>
  <c r="X788" i="115"/>
  <c r="Y788" i="115"/>
  <c r="Z788" i="115"/>
  <c r="AA788" i="115"/>
  <c r="AC788" i="115"/>
  <c r="AD788" i="115"/>
  <c r="AE788" i="115"/>
  <c r="AF788" i="115"/>
  <c r="X789" i="115"/>
  <c r="Y789" i="115"/>
  <c r="Z789" i="115"/>
  <c r="AA789" i="115"/>
  <c r="AC789" i="115"/>
  <c r="AD789" i="115"/>
  <c r="AE789" i="115"/>
  <c r="AF789" i="115"/>
  <c r="X790" i="115"/>
  <c r="Y790" i="115"/>
  <c r="Z790" i="115"/>
  <c r="AA790" i="115"/>
  <c r="AC790" i="115"/>
  <c r="AD790" i="115"/>
  <c r="AE790" i="115"/>
  <c r="AF790" i="115"/>
  <c r="X791" i="115"/>
  <c r="Y791" i="115"/>
  <c r="Z791" i="115"/>
  <c r="AA791" i="115"/>
  <c r="AC791" i="115"/>
  <c r="AD791" i="115"/>
  <c r="AE791" i="115"/>
  <c r="AF791" i="115"/>
  <c r="X792" i="115"/>
  <c r="Y792" i="115"/>
  <c r="Z792" i="115"/>
  <c r="AA792" i="115"/>
  <c r="AC792" i="115"/>
  <c r="AD792" i="115"/>
  <c r="AE792" i="115"/>
  <c r="AF792" i="115"/>
  <c r="X793" i="115"/>
  <c r="Y793" i="115"/>
  <c r="Z793" i="115"/>
  <c r="AA793" i="115"/>
  <c r="AC793" i="115"/>
  <c r="AD793" i="115"/>
  <c r="AE793" i="115"/>
  <c r="AF793" i="115"/>
  <c r="X794" i="115"/>
  <c r="Y794" i="115"/>
  <c r="Z794" i="115"/>
  <c r="AA794" i="115"/>
  <c r="AC794" i="115"/>
  <c r="AD794" i="115"/>
  <c r="AE794" i="115"/>
  <c r="AF794" i="115"/>
  <c r="X795" i="115"/>
  <c r="Y795" i="115"/>
  <c r="Z795" i="115"/>
  <c r="AA795" i="115"/>
  <c r="AC795" i="115"/>
  <c r="AD795" i="115"/>
  <c r="AE795" i="115"/>
  <c r="AF795" i="115"/>
  <c r="X796" i="115"/>
  <c r="Y796" i="115"/>
  <c r="Z796" i="115"/>
  <c r="AA796" i="115"/>
  <c r="AC796" i="115"/>
  <c r="AD796" i="115"/>
  <c r="AE796" i="115"/>
  <c r="AF796" i="115"/>
  <c r="X797" i="115"/>
  <c r="Y797" i="115"/>
  <c r="Z797" i="115"/>
  <c r="AA797" i="115"/>
  <c r="AC797" i="115"/>
  <c r="AD797" i="115"/>
  <c r="AE797" i="115"/>
  <c r="AF797" i="115"/>
  <c r="X798" i="115"/>
  <c r="Y798" i="115"/>
  <c r="Z798" i="115"/>
  <c r="AA798" i="115"/>
  <c r="AC798" i="115"/>
  <c r="AD798" i="115"/>
  <c r="AE798" i="115"/>
  <c r="AF798" i="115"/>
  <c r="X799" i="115"/>
  <c r="Y799" i="115"/>
  <c r="Z799" i="115"/>
  <c r="AA799" i="115"/>
  <c r="AC799" i="115"/>
  <c r="AD799" i="115"/>
  <c r="AE799" i="115"/>
  <c r="AF799" i="115"/>
  <c r="X800" i="115"/>
  <c r="Y800" i="115"/>
  <c r="Z800" i="115"/>
  <c r="AA800" i="115"/>
  <c r="AC800" i="115"/>
  <c r="AD800" i="115"/>
  <c r="AE800" i="115"/>
  <c r="AF800" i="115"/>
  <c r="X801" i="115"/>
  <c r="Y801" i="115"/>
  <c r="Z801" i="115"/>
  <c r="AA801" i="115"/>
  <c r="AC801" i="115"/>
  <c r="AD801" i="115"/>
  <c r="AE801" i="115"/>
  <c r="AF801" i="115"/>
  <c r="X802" i="115"/>
  <c r="Y802" i="115"/>
  <c r="Z802" i="115"/>
  <c r="AA802" i="115"/>
  <c r="AC802" i="115"/>
  <c r="AD802" i="115"/>
  <c r="AE802" i="115"/>
  <c r="AF802" i="115"/>
  <c r="X803" i="115"/>
  <c r="Y803" i="115"/>
  <c r="Z803" i="115"/>
  <c r="AA803" i="115"/>
  <c r="AC803" i="115"/>
  <c r="AD803" i="115"/>
  <c r="AE803" i="115"/>
  <c r="AF803" i="115"/>
  <c r="X804" i="115"/>
  <c r="Y804" i="115"/>
  <c r="Z804" i="115"/>
  <c r="AA804" i="115"/>
  <c r="AC804" i="115"/>
  <c r="AD804" i="115"/>
  <c r="AE804" i="115"/>
  <c r="AF804" i="115"/>
  <c r="X805" i="115"/>
  <c r="Y805" i="115"/>
  <c r="Z805" i="115"/>
  <c r="AA805" i="115"/>
  <c r="AC805" i="115"/>
  <c r="AD805" i="115"/>
  <c r="AE805" i="115"/>
  <c r="AF805" i="115"/>
  <c r="X806" i="115"/>
  <c r="Y806" i="115"/>
  <c r="Z806" i="115"/>
  <c r="AA806" i="115"/>
  <c r="AC806" i="115"/>
  <c r="AD806" i="115"/>
  <c r="AE806" i="115"/>
  <c r="AF806" i="115"/>
  <c r="X807" i="115"/>
  <c r="Y807" i="115"/>
  <c r="Z807" i="115"/>
  <c r="AA807" i="115"/>
  <c r="AC807" i="115"/>
  <c r="AD807" i="115"/>
  <c r="AE807" i="115"/>
  <c r="AF807" i="115"/>
  <c r="X808" i="115"/>
  <c r="Y808" i="115"/>
  <c r="Z808" i="115"/>
  <c r="AA808" i="115"/>
  <c r="AC808" i="115"/>
  <c r="AD808" i="115"/>
  <c r="AE808" i="115"/>
  <c r="AF808" i="115"/>
  <c r="X809" i="115"/>
  <c r="Y809" i="115"/>
  <c r="Z809" i="115"/>
  <c r="AA809" i="115"/>
  <c r="AC809" i="115"/>
  <c r="AD809" i="115"/>
  <c r="AE809" i="115"/>
  <c r="AF809" i="115"/>
  <c r="X810" i="115"/>
  <c r="Y810" i="115"/>
  <c r="Z810" i="115"/>
  <c r="AA810" i="115"/>
  <c r="AC810" i="115"/>
  <c r="AD810" i="115"/>
  <c r="AE810" i="115"/>
  <c r="AF810" i="115"/>
  <c r="X811" i="115"/>
  <c r="Y811" i="115"/>
  <c r="Z811" i="115"/>
  <c r="AA811" i="115"/>
  <c r="AC811" i="115"/>
  <c r="AD811" i="115"/>
  <c r="AE811" i="115"/>
  <c r="AF811" i="115"/>
  <c r="X812" i="115"/>
  <c r="Y812" i="115"/>
  <c r="Z812" i="115"/>
  <c r="AA812" i="115"/>
  <c r="AC812" i="115"/>
  <c r="AD812" i="115"/>
  <c r="AE812" i="115"/>
  <c r="AF812" i="115"/>
  <c r="X813" i="115"/>
  <c r="Y813" i="115"/>
  <c r="Z813" i="115"/>
  <c r="AA813" i="115"/>
  <c r="AC813" i="115"/>
  <c r="AD813" i="115"/>
  <c r="AE813" i="115"/>
  <c r="AF813" i="115"/>
  <c r="X814" i="115"/>
  <c r="Y814" i="115"/>
  <c r="Z814" i="115"/>
  <c r="AA814" i="115"/>
  <c r="AC814" i="115"/>
  <c r="AD814" i="115"/>
  <c r="AE814" i="115"/>
  <c r="AF814" i="115"/>
  <c r="X815" i="115"/>
  <c r="Y815" i="115"/>
  <c r="Z815" i="115"/>
  <c r="AA815" i="115"/>
  <c r="AC815" i="115"/>
  <c r="AD815" i="115"/>
  <c r="AE815" i="115"/>
  <c r="AF815" i="115"/>
  <c r="X816" i="115"/>
  <c r="Y816" i="115"/>
  <c r="Z816" i="115"/>
  <c r="AA816" i="115"/>
  <c r="AC816" i="115"/>
  <c r="AD816" i="115"/>
  <c r="AE816" i="115"/>
  <c r="AF816" i="115"/>
  <c r="X817" i="115"/>
  <c r="Y817" i="115"/>
  <c r="Z817" i="115"/>
  <c r="AA817" i="115"/>
  <c r="AC817" i="115"/>
  <c r="AD817" i="115"/>
  <c r="AE817" i="115"/>
  <c r="AF817" i="115"/>
  <c r="X818" i="115"/>
  <c r="Y818" i="115"/>
  <c r="Z818" i="115"/>
  <c r="AA818" i="115"/>
  <c r="AC818" i="115"/>
  <c r="AD818" i="115"/>
  <c r="AE818" i="115"/>
  <c r="AF818" i="115"/>
  <c r="X819" i="115"/>
  <c r="Y819" i="115"/>
  <c r="Z819" i="115"/>
  <c r="AA819" i="115"/>
  <c r="AC819" i="115"/>
  <c r="AD819" i="115"/>
  <c r="AE819" i="115"/>
  <c r="AF819" i="115"/>
  <c r="X820" i="115"/>
  <c r="Y820" i="115"/>
  <c r="Z820" i="115"/>
  <c r="AA820" i="115"/>
  <c r="AC820" i="115"/>
  <c r="AD820" i="115"/>
  <c r="AE820" i="115"/>
  <c r="AF820" i="115"/>
  <c r="X821" i="115"/>
  <c r="Y821" i="115"/>
  <c r="Z821" i="115"/>
  <c r="AA821" i="115"/>
  <c r="AC821" i="115"/>
  <c r="AD821" i="115"/>
  <c r="AE821" i="115"/>
  <c r="AF821" i="115"/>
  <c r="X822" i="115"/>
  <c r="Y822" i="115"/>
  <c r="Z822" i="115"/>
  <c r="AA822" i="115"/>
  <c r="AC822" i="115"/>
  <c r="AD822" i="115"/>
  <c r="AE822" i="115"/>
  <c r="AF822" i="115"/>
  <c r="X823" i="115"/>
  <c r="Y823" i="115"/>
  <c r="Z823" i="115"/>
  <c r="AA823" i="115"/>
  <c r="AC823" i="115"/>
  <c r="AD823" i="115"/>
  <c r="AE823" i="115"/>
  <c r="AF823" i="115"/>
  <c r="X824" i="115"/>
  <c r="Y824" i="115"/>
  <c r="Z824" i="115"/>
  <c r="AA824" i="115"/>
  <c r="AC824" i="115"/>
  <c r="AD824" i="115"/>
  <c r="AE824" i="115"/>
  <c r="AF824" i="115"/>
  <c r="X825" i="115"/>
  <c r="Y825" i="115"/>
  <c r="Z825" i="115"/>
  <c r="AA825" i="115"/>
  <c r="AC825" i="115"/>
  <c r="AD825" i="115"/>
  <c r="AE825" i="115"/>
  <c r="AF825" i="115"/>
  <c r="X826" i="115"/>
  <c r="Y826" i="115"/>
  <c r="Z826" i="115"/>
  <c r="AA826" i="115"/>
  <c r="AC826" i="115"/>
  <c r="AD826" i="115"/>
  <c r="AE826" i="115"/>
  <c r="AF826" i="115"/>
  <c r="X827" i="115"/>
  <c r="Y827" i="115"/>
  <c r="Z827" i="115"/>
  <c r="AA827" i="115"/>
  <c r="AC827" i="115"/>
  <c r="AD827" i="115"/>
  <c r="AE827" i="115"/>
  <c r="AF827" i="115"/>
  <c r="X828" i="115"/>
  <c r="Y828" i="115"/>
  <c r="Z828" i="115"/>
  <c r="AA828" i="115"/>
  <c r="AC828" i="115"/>
  <c r="AD828" i="115"/>
  <c r="AE828" i="115"/>
  <c r="AF828" i="115"/>
  <c r="X829" i="115"/>
  <c r="Y829" i="115"/>
  <c r="Z829" i="115"/>
  <c r="AA829" i="115"/>
  <c r="AC829" i="115"/>
  <c r="AD829" i="115"/>
  <c r="AE829" i="115"/>
  <c r="AF829" i="115"/>
  <c r="X830" i="115"/>
  <c r="Y830" i="115"/>
  <c r="Z830" i="115"/>
  <c r="AA830" i="115"/>
  <c r="AC830" i="115"/>
  <c r="AD830" i="115"/>
  <c r="AE830" i="115"/>
  <c r="AF830" i="115"/>
  <c r="X831" i="115"/>
  <c r="Y831" i="115"/>
  <c r="Z831" i="115"/>
  <c r="AA831" i="115"/>
  <c r="AC831" i="115"/>
  <c r="AD831" i="115"/>
  <c r="AE831" i="115"/>
  <c r="AF831" i="115"/>
  <c r="X832" i="115"/>
  <c r="Y832" i="115"/>
  <c r="Z832" i="115"/>
  <c r="AA832" i="115"/>
  <c r="AC832" i="115"/>
  <c r="AD832" i="115"/>
  <c r="AE832" i="115"/>
  <c r="AF832" i="115"/>
  <c r="X833" i="115"/>
  <c r="Y833" i="115"/>
  <c r="Z833" i="115"/>
  <c r="AA833" i="115"/>
  <c r="AC833" i="115"/>
  <c r="AD833" i="115"/>
  <c r="AE833" i="115"/>
  <c r="AF833" i="115"/>
  <c r="X834" i="115"/>
  <c r="Y834" i="115"/>
  <c r="Z834" i="115"/>
  <c r="AA834" i="115"/>
  <c r="AC834" i="115"/>
  <c r="AD834" i="115"/>
  <c r="AE834" i="115"/>
  <c r="AF834" i="115"/>
  <c r="X835" i="115"/>
  <c r="Y835" i="115"/>
  <c r="Z835" i="115"/>
  <c r="AA835" i="115"/>
  <c r="AC835" i="115"/>
  <c r="AD835" i="115"/>
  <c r="AE835" i="115"/>
  <c r="AF835" i="115"/>
  <c r="X836" i="115"/>
  <c r="Y836" i="115"/>
  <c r="Z836" i="115"/>
  <c r="AA836" i="115"/>
  <c r="AC836" i="115"/>
  <c r="AD836" i="115"/>
  <c r="AE836" i="115"/>
  <c r="AF836" i="115"/>
  <c r="X837" i="115"/>
  <c r="Y837" i="115"/>
  <c r="Z837" i="115"/>
  <c r="AA837" i="115"/>
  <c r="AC837" i="115"/>
  <c r="AD837" i="115"/>
  <c r="AE837" i="115"/>
  <c r="AF837" i="115"/>
  <c r="X838" i="115"/>
  <c r="Y838" i="115"/>
  <c r="Z838" i="115"/>
  <c r="AA838" i="115"/>
  <c r="AC838" i="115"/>
  <c r="AD838" i="115"/>
  <c r="AE838" i="115"/>
  <c r="AF838" i="115"/>
  <c r="X839" i="115"/>
  <c r="Y839" i="115"/>
  <c r="Z839" i="115"/>
  <c r="AA839" i="115"/>
  <c r="AC839" i="115"/>
  <c r="AD839" i="115"/>
  <c r="AE839" i="115"/>
  <c r="AF839" i="115"/>
  <c r="X840" i="115"/>
  <c r="Y840" i="115"/>
  <c r="Z840" i="115"/>
  <c r="AA840" i="115"/>
  <c r="AC840" i="115"/>
  <c r="AD840" i="115"/>
  <c r="AE840" i="115"/>
  <c r="AF840" i="115"/>
  <c r="X841" i="115"/>
  <c r="Y841" i="115"/>
  <c r="Z841" i="115"/>
  <c r="AA841" i="115"/>
  <c r="AC841" i="115"/>
  <c r="AD841" i="115"/>
  <c r="AE841" i="115"/>
  <c r="AF841" i="115"/>
  <c r="X842" i="115"/>
  <c r="Y842" i="115"/>
  <c r="Z842" i="115"/>
  <c r="AA842" i="115"/>
  <c r="AC842" i="115"/>
  <c r="AD842" i="115"/>
  <c r="AE842" i="115"/>
  <c r="AF842" i="115"/>
  <c r="X843" i="115"/>
  <c r="Y843" i="115"/>
  <c r="Z843" i="115"/>
  <c r="AA843" i="115"/>
  <c r="AC843" i="115"/>
  <c r="AD843" i="115"/>
  <c r="AE843" i="115"/>
  <c r="AF843" i="115"/>
  <c r="X844" i="115"/>
  <c r="Y844" i="115"/>
  <c r="Z844" i="115"/>
  <c r="AA844" i="115"/>
  <c r="AC844" i="115"/>
  <c r="AD844" i="115"/>
  <c r="AE844" i="115"/>
  <c r="AF844" i="115"/>
  <c r="X845" i="115"/>
  <c r="Y845" i="115"/>
  <c r="Z845" i="115"/>
  <c r="AA845" i="115"/>
  <c r="AC845" i="115"/>
  <c r="AD845" i="115"/>
  <c r="AE845" i="115"/>
  <c r="AF845" i="115"/>
  <c r="X846" i="115"/>
  <c r="Y846" i="115"/>
  <c r="Z846" i="115"/>
  <c r="AA846" i="115"/>
  <c r="AC846" i="115"/>
  <c r="AD846" i="115"/>
  <c r="AE846" i="115"/>
  <c r="AF846" i="115"/>
  <c r="X847" i="115"/>
  <c r="Y847" i="115"/>
  <c r="Z847" i="115"/>
  <c r="AA847" i="115"/>
  <c r="AC847" i="115"/>
  <c r="AD847" i="115"/>
  <c r="AE847" i="115"/>
  <c r="AF847" i="115"/>
  <c r="X848" i="115"/>
  <c r="Y848" i="115"/>
  <c r="Z848" i="115"/>
  <c r="AA848" i="115"/>
  <c r="AC848" i="115"/>
  <c r="AD848" i="115"/>
  <c r="AE848" i="115"/>
  <c r="AF848" i="115"/>
  <c r="X849" i="115"/>
  <c r="Y849" i="115"/>
  <c r="Z849" i="115"/>
  <c r="AA849" i="115"/>
  <c r="AC849" i="115"/>
  <c r="AD849" i="115"/>
  <c r="AE849" i="115"/>
  <c r="AF849" i="115"/>
  <c r="X850" i="115"/>
  <c r="Y850" i="115"/>
  <c r="Z850" i="115"/>
  <c r="AA850" i="115"/>
  <c r="AC850" i="115"/>
  <c r="AD850" i="115"/>
  <c r="AE850" i="115"/>
  <c r="AF850" i="115"/>
  <c r="X851" i="115"/>
  <c r="Y851" i="115"/>
  <c r="Z851" i="115"/>
  <c r="AA851" i="115"/>
  <c r="AC851" i="115"/>
  <c r="AD851" i="115"/>
  <c r="AE851" i="115"/>
  <c r="AF851" i="115"/>
  <c r="X852" i="115"/>
  <c r="Y852" i="115"/>
  <c r="Z852" i="115"/>
  <c r="AA852" i="115"/>
  <c r="AC852" i="115"/>
  <c r="AD852" i="115"/>
  <c r="AE852" i="115"/>
  <c r="AF852" i="115"/>
  <c r="X853" i="115"/>
  <c r="Y853" i="115"/>
  <c r="Z853" i="115"/>
  <c r="AA853" i="115"/>
  <c r="AC853" i="115"/>
  <c r="AD853" i="115"/>
  <c r="AE853" i="115"/>
  <c r="AF853" i="115"/>
  <c r="X854" i="115"/>
  <c r="Y854" i="115"/>
  <c r="Z854" i="115"/>
  <c r="AA854" i="115"/>
  <c r="AC854" i="115"/>
  <c r="AD854" i="115"/>
  <c r="AE854" i="115"/>
  <c r="AF854" i="115"/>
  <c r="X855" i="115"/>
  <c r="Y855" i="115"/>
  <c r="Z855" i="115"/>
  <c r="AA855" i="115"/>
  <c r="AC855" i="115"/>
  <c r="AD855" i="115"/>
  <c r="AE855" i="115"/>
  <c r="AF855" i="115"/>
  <c r="X856" i="115"/>
  <c r="Y856" i="115"/>
  <c r="Z856" i="115"/>
  <c r="AA856" i="115"/>
  <c r="AC856" i="115"/>
  <c r="AD856" i="115"/>
  <c r="AE856" i="115"/>
  <c r="AF856" i="115"/>
  <c r="X857" i="115"/>
  <c r="Y857" i="115"/>
  <c r="Z857" i="115"/>
  <c r="AA857" i="115"/>
  <c r="AC857" i="115"/>
  <c r="AD857" i="115"/>
  <c r="AE857" i="115"/>
  <c r="AF857" i="115"/>
  <c r="X858" i="115"/>
  <c r="Y858" i="115"/>
  <c r="Z858" i="115"/>
  <c r="AA858" i="115"/>
  <c r="AC858" i="115"/>
  <c r="AD858" i="115"/>
  <c r="AE858" i="115"/>
  <c r="AF858" i="115"/>
  <c r="X859" i="115"/>
  <c r="Y859" i="115"/>
  <c r="Z859" i="115"/>
  <c r="AA859" i="115"/>
  <c r="AC859" i="115"/>
  <c r="AD859" i="115"/>
  <c r="AE859" i="115"/>
  <c r="AF859" i="115"/>
  <c r="X860" i="115"/>
  <c r="Y860" i="115"/>
  <c r="Z860" i="115"/>
  <c r="AA860" i="115"/>
  <c r="AC860" i="115"/>
  <c r="AD860" i="115"/>
  <c r="AE860" i="115"/>
  <c r="AF860" i="115"/>
  <c r="X861" i="115"/>
  <c r="Y861" i="115"/>
  <c r="Z861" i="115"/>
  <c r="AA861" i="115"/>
  <c r="AC861" i="115"/>
  <c r="AD861" i="115"/>
  <c r="AE861" i="115"/>
  <c r="AF861" i="115"/>
  <c r="X862" i="115"/>
  <c r="Y862" i="115"/>
  <c r="Z862" i="115"/>
  <c r="AA862" i="115"/>
  <c r="AC862" i="115"/>
  <c r="AD862" i="115"/>
  <c r="AE862" i="115"/>
  <c r="AF862" i="115"/>
  <c r="X863" i="115"/>
  <c r="Y863" i="115"/>
  <c r="Z863" i="115"/>
  <c r="AA863" i="115"/>
  <c r="AC863" i="115"/>
  <c r="AD863" i="115"/>
  <c r="AE863" i="115"/>
  <c r="AF863" i="115"/>
  <c r="X864" i="115"/>
  <c r="Y864" i="115"/>
  <c r="Z864" i="115"/>
  <c r="AA864" i="115"/>
  <c r="AC864" i="115"/>
  <c r="AD864" i="115"/>
  <c r="AE864" i="115"/>
  <c r="AF864" i="115"/>
  <c r="X865" i="115"/>
  <c r="Y865" i="115"/>
  <c r="Z865" i="115"/>
  <c r="AA865" i="115"/>
  <c r="AC865" i="115"/>
  <c r="AD865" i="115"/>
  <c r="AE865" i="115"/>
  <c r="AF865" i="115"/>
  <c r="X866" i="115"/>
  <c r="Y866" i="115"/>
  <c r="Z866" i="115"/>
  <c r="AA866" i="115"/>
  <c r="AC866" i="115"/>
  <c r="AD866" i="115"/>
  <c r="AE866" i="115"/>
  <c r="AF866" i="115"/>
  <c r="X867" i="115"/>
  <c r="Y867" i="115"/>
  <c r="Z867" i="115"/>
  <c r="AA867" i="115"/>
  <c r="AC867" i="115"/>
  <c r="AD867" i="115"/>
  <c r="AE867" i="115"/>
  <c r="AF867" i="115"/>
  <c r="X868" i="115"/>
  <c r="Y868" i="115"/>
  <c r="Z868" i="115"/>
  <c r="AA868" i="115"/>
  <c r="AC868" i="115"/>
  <c r="AD868" i="115"/>
  <c r="AE868" i="115"/>
  <c r="AF868" i="115"/>
  <c r="X869" i="115"/>
  <c r="Y869" i="115"/>
  <c r="Z869" i="115"/>
  <c r="AA869" i="115"/>
  <c r="AC869" i="115"/>
  <c r="AD869" i="115"/>
  <c r="AE869" i="115"/>
  <c r="AF869" i="115"/>
  <c r="X870" i="115"/>
  <c r="Y870" i="115"/>
  <c r="Z870" i="115"/>
  <c r="AA870" i="115"/>
  <c r="AC870" i="115"/>
  <c r="AD870" i="115"/>
  <c r="AE870" i="115"/>
  <c r="AF870" i="115"/>
  <c r="X871" i="115"/>
  <c r="Y871" i="115"/>
  <c r="Z871" i="115"/>
  <c r="AA871" i="115"/>
  <c r="AC871" i="115"/>
  <c r="AD871" i="115"/>
  <c r="AE871" i="115"/>
  <c r="AF871" i="115"/>
  <c r="X872" i="115"/>
  <c r="Y872" i="115"/>
  <c r="Z872" i="115"/>
  <c r="AA872" i="115"/>
  <c r="AC872" i="115"/>
  <c r="AD872" i="115"/>
  <c r="AE872" i="115"/>
  <c r="AF872" i="115"/>
  <c r="X873" i="115"/>
  <c r="Y873" i="115"/>
  <c r="Z873" i="115"/>
  <c r="AA873" i="115"/>
  <c r="AC873" i="115"/>
  <c r="AD873" i="115"/>
  <c r="AE873" i="115"/>
  <c r="AF873" i="115"/>
  <c r="X874" i="115"/>
  <c r="Y874" i="115"/>
  <c r="Z874" i="115"/>
  <c r="AA874" i="115"/>
  <c r="AC874" i="115"/>
  <c r="AD874" i="115"/>
  <c r="AE874" i="115"/>
  <c r="AF874" i="115"/>
  <c r="X875" i="115"/>
  <c r="Y875" i="115"/>
  <c r="Z875" i="115"/>
  <c r="AA875" i="115"/>
  <c r="AC875" i="115"/>
  <c r="AD875" i="115"/>
  <c r="AE875" i="115"/>
  <c r="AF875" i="115"/>
  <c r="X876" i="115"/>
  <c r="Y876" i="115"/>
  <c r="Z876" i="115"/>
  <c r="AA876" i="115"/>
  <c r="AC876" i="115"/>
  <c r="AD876" i="115"/>
  <c r="AE876" i="115"/>
  <c r="AF876" i="115"/>
  <c r="X877" i="115"/>
  <c r="Y877" i="115"/>
  <c r="Z877" i="115"/>
  <c r="AA877" i="115"/>
  <c r="AC877" i="115"/>
  <c r="AD877" i="115"/>
  <c r="AE877" i="115"/>
  <c r="AF877" i="115"/>
  <c r="X878" i="115"/>
  <c r="Y878" i="115"/>
  <c r="Z878" i="115"/>
  <c r="AA878" i="115"/>
  <c r="AC878" i="115"/>
  <c r="AD878" i="115"/>
  <c r="AE878" i="115"/>
  <c r="AF878" i="115"/>
  <c r="X879" i="115"/>
  <c r="Y879" i="115"/>
  <c r="Z879" i="115"/>
  <c r="AA879" i="115"/>
  <c r="AC879" i="115"/>
  <c r="AD879" i="115"/>
  <c r="AE879" i="115"/>
  <c r="AF879" i="115"/>
  <c r="X880" i="115"/>
  <c r="Y880" i="115"/>
  <c r="Z880" i="115"/>
  <c r="AA880" i="115"/>
  <c r="AC880" i="115"/>
  <c r="AD880" i="115"/>
  <c r="AE880" i="115"/>
  <c r="AF880" i="115"/>
  <c r="X881" i="115"/>
  <c r="Y881" i="115"/>
  <c r="Z881" i="115"/>
  <c r="AA881" i="115"/>
  <c r="AC881" i="115"/>
  <c r="AD881" i="115"/>
  <c r="AE881" i="115"/>
  <c r="AF881" i="115"/>
  <c r="X882" i="115"/>
  <c r="Y882" i="115"/>
  <c r="Z882" i="115"/>
  <c r="AA882" i="115"/>
  <c r="AC882" i="115"/>
  <c r="AD882" i="115"/>
  <c r="AE882" i="115"/>
  <c r="AF882" i="115"/>
  <c r="X883" i="115"/>
  <c r="Y883" i="115"/>
  <c r="Z883" i="115"/>
  <c r="AA883" i="115"/>
  <c r="AC883" i="115"/>
  <c r="AD883" i="115"/>
  <c r="AE883" i="115"/>
  <c r="AF883" i="115"/>
  <c r="X884" i="115"/>
  <c r="Y884" i="115"/>
  <c r="Z884" i="115"/>
  <c r="AA884" i="115"/>
  <c r="AC884" i="115"/>
  <c r="AD884" i="115"/>
  <c r="AE884" i="115"/>
  <c r="AF884" i="115"/>
  <c r="X885" i="115"/>
  <c r="Y885" i="115"/>
  <c r="Z885" i="115"/>
  <c r="AA885" i="115"/>
  <c r="AC885" i="115"/>
  <c r="AD885" i="115"/>
  <c r="AE885" i="115"/>
  <c r="AF885" i="115"/>
  <c r="X886" i="115"/>
  <c r="Y886" i="115"/>
  <c r="Z886" i="115"/>
  <c r="AA886" i="115"/>
  <c r="AC886" i="115"/>
  <c r="AD886" i="115"/>
  <c r="AE886" i="115"/>
  <c r="AF886" i="115"/>
  <c r="X887" i="115"/>
  <c r="Y887" i="115"/>
  <c r="Z887" i="115"/>
  <c r="AA887" i="115"/>
  <c r="AC887" i="115"/>
  <c r="AD887" i="115"/>
  <c r="AE887" i="115"/>
  <c r="AF887" i="115"/>
  <c r="X888" i="115"/>
  <c r="Y888" i="115"/>
  <c r="Z888" i="115"/>
  <c r="AA888" i="115"/>
  <c r="AC888" i="115"/>
  <c r="AD888" i="115"/>
  <c r="AE888" i="115"/>
  <c r="AF888" i="115"/>
  <c r="X889" i="115"/>
  <c r="Y889" i="115"/>
  <c r="Z889" i="115"/>
  <c r="AA889" i="115"/>
  <c r="AC889" i="115"/>
  <c r="AD889" i="115"/>
  <c r="AE889" i="115"/>
  <c r="AF889" i="115"/>
  <c r="X890" i="115"/>
  <c r="Y890" i="115"/>
  <c r="Z890" i="115"/>
  <c r="AA890" i="115"/>
  <c r="AC890" i="115"/>
  <c r="AD890" i="115"/>
  <c r="AE890" i="115"/>
  <c r="AF890" i="115"/>
  <c r="X891" i="115"/>
  <c r="Y891" i="115"/>
  <c r="Z891" i="115"/>
  <c r="AA891" i="115"/>
  <c r="AC891" i="115"/>
  <c r="AD891" i="115"/>
  <c r="AE891" i="115"/>
  <c r="AF891" i="115"/>
  <c r="X892" i="115"/>
  <c r="Y892" i="115"/>
  <c r="Z892" i="115"/>
  <c r="AA892" i="115"/>
  <c r="AC892" i="115"/>
  <c r="AD892" i="115"/>
  <c r="AE892" i="115"/>
  <c r="AF892" i="115"/>
  <c r="X893" i="115"/>
  <c r="Y893" i="115"/>
  <c r="Z893" i="115"/>
  <c r="AA893" i="115"/>
  <c r="AC893" i="115"/>
  <c r="AD893" i="115"/>
  <c r="AE893" i="115"/>
  <c r="AF893" i="115"/>
  <c r="X894" i="115"/>
  <c r="Y894" i="115"/>
  <c r="Z894" i="115"/>
  <c r="AA894" i="115"/>
  <c r="AC894" i="115"/>
  <c r="AD894" i="115"/>
  <c r="AE894" i="115"/>
  <c r="AF894" i="115"/>
  <c r="X895" i="115"/>
  <c r="Y895" i="115"/>
  <c r="Z895" i="115"/>
  <c r="AA895" i="115"/>
  <c r="AC895" i="115"/>
  <c r="AD895" i="115"/>
  <c r="AE895" i="115"/>
  <c r="AF895" i="115"/>
  <c r="X896" i="115"/>
  <c r="Y896" i="115"/>
  <c r="Z896" i="115"/>
  <c r="AA896" i="115"/>
  <c r="AC896" i="115"/>
  <c r="AD896" i="115"/>
  <c r="AE896" i="115"/>
  <c r="AF896" i="115"/>
  <c r="X897" i="115"/>
  <c r="Y897" i="115"/>
  <c r="Z897" i="115"/>
  <c r="AA897" i="115"/>
  <c r="AC897" i="115"/>
  <c r="AD897" i="115"/>
  <c r="AE897" i="115"/>
  <c r="AF897" i="115"/>
  <c r="X898" i="115"/>
  <c r="Y898" i="115"/>
  <c r="Z898" i="115"/>
  <c r="AA898" i="115"/>
  <c r="AC898" i="115"/>
  <c r="AD898" i="115"/>
  <c r="AE898" i="115"/>
  <c r="AF898" i="115"/>
  <c r="X899" i="115"/>
  <c r="Y899" i="115"/>
  <c r="Z899" i="115"/>
  <c r="AA899" i="115"/>
  <c r="AC899" i="115"/>
  <c r="AD899" i="115"/>
  <c r="AE899" i="115"/>
  <c r="AF899" i="115"/>
  <c r="X900" i="115"/>
  <c r="Y900" i="115"/>
  <c r="Z900" i="115"/>
  <c r="AA900" i="115"/>
  <c r="AC900" i="115"/>
  <c r="AD900" i="115"/>
  <c r="AE900" i="115"/>
  <c r="AF900" i="115"/>
  <c r="X901" i="115"/>
  <c r="Y901" i="115"/>
  <c r="Z901" i="115"/>
  <c r="AA901" i="115"/>
  <c r="AC901" i="115"/>
  <c r="AD901" i="115"/>
  <c r="AE901" i="115"/>
  <c r="AF901" i="115"/>
  <c r="X902" i="115"/>
  <c r="Y902" i="115"/>
  <c r="Z902" i="115"/>
  <c r="AA902" i="115"/>
  <c r="AC902" i="115"/>
  <c r="AD902" i="115"/>
  <c r="AE902" i="115"/>
  <c r="AF902" i="115"/>
  <c r="X903" i="115"/>
  <c r="Y903" i="115"/>
  <c r="Z903" i="115"/>
  <c r="AA903" i="115"/>
  <c r="AC903" i="115"/>
  <c r="AD903" i="115"/>
  <c r="AE903" i="115"/>
  <c r="AF903" i="115"/>
  <c r="X904" i="115"/>
  <c r="Y904" i="115"/>
  <c r="Z904" i="115"/>
  <c r="AA904" i="115"/>
  <c r="AC904" i="115"/>
  <c r="AD904" i="115"/>
  <c r="AE904" i="115"/>
  <c r="AF904" i="115"/>
  <c r="X905" i="115"/>
  <c r="Y905" i="115"/>
  <c r="Z905" i="115"/>
  <c r="AA905" i="115"/>
  <c r="AC905" i="115"/>
  <c r="AD905" i="115"/>
  <c r="AE905" i="115"/>
  <c r="AF905" i="115"/>
  <c r="X906" i="115"/>
  <c r="Y906" i="115"/>
  <c r="Z906" i="115"/>
  <c r="AA906" i="115"/>
  <c r="AC906" i="115"/>
  <c r="AD906" i="115"/>
  <c r="AE906" i="115"/>
  <c r="AF906" i="115"/>
  <c r="X907" i="115"/>
  <c r="Y907" i="115"/>
  <c r="Z907" i="115"/>
  <c r="AA907" i="115"/>
  <c r="AC907" i="115"/>
  <c r="AD907" i="115"/>
  <c r="AE907" i="115"/>
  <c r="AF907" i="115"/>
  <c r="X908" i="115"/>
  <c r="Y908" i="115"/>
  <c r="Z908" i="115"/>
  <c r="AA908" i="115"/>
  <c r="AC908" i="115"/>
  <c r="AD908" i="115"/>
  <c r="AE908" i="115"/>
  <c r="AF908" i="115"/>
  <c r="X909" i="115"/>
  <c r="Y909" i="115"/>
  <c r="Z909" i="115"/>
  <c r="AA909" i="115"/>
  <c r="AC909" i="115"/>
  <c r="AD909" i="115"/>
  <c r="AE909" i="115"/>
  <c r="AF909" i="115"/>
  <c r="X910" i="115"/>
  <c r="Y910" i="115"/>
  <c r="Z910" i="115"/>
  <c r="AA910" i="115"/>
  <c r="AC910" i="115"/>
  <c r="AD910" i="115"/>
  <c r="AE910" i="115"/>
  <c r="AF910" i="115"/>
  <c r="X911" i="115"/>
  <c r="Y911" i="115"/>
  <c r="Z911" i="115"/>
  <c r="AA911" i="115"/>
  <c r="AC911" i="115"/>
  <c r="AD911" i="115"/>
  <c r="AE911" i="115"/>
  <c r="AF911" i="115"/>
  <c r="X912" i="115"/>
  <c r="Y912" i="115"/>
  <c r="Z912" i="115"/>
  <c r="AA912" i="115"/>
  <c r="AC912" i="115"/>
  <c r="AD912" i="115"/>
  <c r="AE912" i="115"/>
  <c r="AF912" i="115"/>
  <c r="X913" i="115"/>
  <c r="Y913" i="115"/>
  <c r="Z913" i="115"/>
  <c r="AA913" i="115"/>
  <c r="AC913" i="115"/>
  <c r="AD913" i="115"/>
  <c r="AE913" i="115"/>
  <c r="AF913" i="115"/>
  <c r="X914" i="115"/>
  <c r="Y914" i="115"/>
  <c r="Z914" i="115"/>
  <c r="AA914" i="115"/>
  <c r="AC914" i="115"/>
  <c r="AD914" i="115"/>
  <c r="AE914" i="115"/>
  <c r="AF914" i="115"/>
  <c r="X915" i="115"/>
  <c r="Y915" i="115"/>
  <c r="Z915" i="115"/>
  <c r="AA915" i="115"/>
  <c r="AC915" i="115"/>
  <c r="AD915" i="115"/>
  <c r="AE915" i="115"/>
  <c r="AF915" i="115"/>
  <c r="X916" i="115"/>
  <c r="Y916" i="115"/>
  <c r="Z916" i="115"/>
  <c r="AA916" i="115"/>
  <c r="AC916" i="115"/>
  <c r="AD916" i="115"/>
  <c r="AE916" i="115"/>
  <c r="AF916" i="115"/>
  <c r="X917" i="115"/>
  <c r="Y917" i="115"/>
  <c r="Z917" i="115"/>
  <c r="AA917" i="115"/>
  <c r="AC917" i="115"/>
  <c r="AD917" i="115"/>
  <c r="AE917" i="115"/>
  <c r="AF917" i="115"/>
  <c r="X918" i="115"/>
  <c r="Y918" i="115"/>
  <c r="Z918" i="115"/>
  <c r="AA918" i="115"/>
  <c r="AC918" i="115"/>
  <c r="AD918" i="115"/>
  <c r="AE918" i="115"/>
  <c r="AF918" i="115"/>
  <c r="X919" i="115"/>
  <c r="Y919" i="115"/>
  <c r="Z919" i="115"/>
  <c r="AA919" i="115"/>
  <c r="AC919" i="115"/>
  <c r="AD919" i="115"/>
  <c r="AE919" i="115"/>
  <c r="AF919" i="115"/>
  <c r="X920" i="115"/>
  <c r="Y920" i="115"/>
  <c r="Z920" i="115"/>
  <c r="AA920" i="115"/>
  <c r="AC920" i="115"/>
  <c r="AD920" i="115"/>
  <c r="AE920" i="115"/>
  <c r="AF920" i="115"/>
  <c r="X921" i="115"/>
  <c r="Y921" i="115"/>
  <c r="Z921" i="115"/>
  <c r="AA921" i="115"/>
  <c r="AC921" i="115"/>
  <c r="AD921" i="115"/>
  <c r="AE921" i="115"/>
  <c r="AF921" i="115"/>
  <c r="X922" i="115"/>
  <c r="Y922" i="115"/>
  <c r="Z922" i="115"/>
  <c r="AA922" i="115"/>
  <c r="AC922" i="115"/>
  <c r="AD922" i="115"/>
  <c r="AE922" i="115"/>
  <c r="AF922" i="115"/>
  <c r="X923" i="115"/>
  <c r="Y923" i="115"/>
  <c r="Z923" i="115"/>
  <c r="AA923" i="115"/>
  <c r="AC923" i="115"/>
  <c r="AD923" i="115"/>
  <c r="AE923" i="115"/>
  <c r="AF923" i="115"/>
  <c r="X924" i="115"/>
  <c r="Y924" i="115"/>
  <c r="Z924" i="115"/>
  <c r="AA924" i="115"/>
  <c r="AC924" i="115"/>
  <c r="AD924" i="115"/>
  <c r="AE924" i="115"/>
  <c r="AF924" i="115"/>
  <c r="X925" i="115"/>
  <c r="Y925" i="115"/>
  <c r="Z925" i="115"/>
  <c r="AA925" i="115"/>
  <c r="AC925" i="115"/>
  <c r="AD925" i="115"/>
  <c r="AE925" i="115"/>
  <c r="AF925" i="115"/>
  <c r="X926" i="115"/>
  <c r="Y926" i="115"/>
  <c r="Z926" i="115"/>
  <c r="AA926" i="115"/>
  <c r="AC926" i="115"/>
  <c r="AD926" i="115"/>
  <c r="AE926" i="115"/>
  <c r="AF926" i="115"/>
  <c r="X927" i="115"/>
  <c r="Y927" i="115"/>
  <c r="Z927" i="115"/>
  <c r="AA927" i="115"/>
  <c r="AC927" i="115"/>
  <c r="AD927" i="115"/>
  <c r="AE927" i="115"/>
  <c r="AF927" i="115"/>
  <c r="X928" i="115"/>
  <c r="Y928" i="115"/>
  <c r="Z928" i="115"/>
  <c r="AA928" i="115"/>
  <c r="AC928" i="115"/>
  <c r="AD928" i="115"/>
  <c r="AE928" i="115"/>
  <c r="AF928" i="115"/>
  <c r="X929" i="115"/>
  <c r="Y929" i="115"/>
  <c r="Z929" i="115"/>
  <c r="AA929" i="115"/>
  <c r="AC929" i="115"/>
  <c r="AD929" i="115"/>
  <c r="AE929" i="115"/>
  <c r="AF929" i="115"/>
  <c r="X930" i="115"/>
  <c r="Y930" i="115"/>
  <c r="Z930" i="115"/>
  <c r="AA930" i="115"/>
  <c r="AC930" i="115"/>
  <c r="AD930" i="115"/>
  <c r="AE930" i="115"/>
  <c r="AF930" i="115"/>
  <c r="X931" i="115"/>
  <c r="Y931" i="115"/>
  <c r="Z931" i="115"/>
  <c r="AA931" i="115"/>
  <c r="AC931" i="115"/>
  <c r="AD931" i="115"/>
  <c r="AE931" i="115"/>
  <c r="AF931" i="115"/>
  <c r="X932" i="115"/>
  <c r="Y932" i="115"/>
  <c r="Z932" i="115"/>
  <c r="AA932" i="115"/>
  <c r="AC932" i="115"/>
  <c r="AD932" i="115"/>
  <c r="AE932" i="115"/>
  <c r="AF932" i="115"/>
  <c r="X933" i="115"/>
  <c r="Y933" i="115"/>
  <c r="Z933" i="115"/>
  <c r="AA933" i="115"/>
  <c r="AC933" i="115"/>
  <c r="AD933" i="115"/>
  <c r="AE933" i="115"/>
  <c r="AF933" i="115"/>
  <c r="X934" i="115"/>
  <c r="Y934" i="115"/>
  <c r="Z934" i="115"/>
  <c r="AA934" i="115"/>
  <c r="AC934" i="115"/>
  <c r="AD934" i="115"/>
  <c r="AE934" i="115"/>
  <c r="AF934" i="115"/>
  <c r="X935" i="115"/>
  <c r="Y935" i="115"/>
  <c r="Z935" i="115"/>
  <c r="AA935" i="115"/>
  <c r="AC935" i="115"/>
  <c r="AD935" i="115"/>
  <c r="AE935" i="115"/>
  <c r="AF935" i="115"/>
  <c r="X936" i="115"/>
  <c r="Y936" i="115"/>
  <c r="Z936" i="115"/>
  <c r="AA936" i="115"/>
  <c r="AC936" i="115"/>
  <c r="AD936" i="115"/>
  <c r="AE936" i="115"/>
  <c r="AF936" i="115"/>
  <c r="X937" i="115"/>
  <c r="Y937" i="115"/>
  <c r="Z937" i="115"/>
  <c r="AA937" i="115"/>
  <c r="AC937" i="115"/>
  <c r="AD937" i="115"/>
  <c r="AE937" i="115"/>
  <c r="AF937" i="115"/>
  <c r="X938" i="115"/>
  <c r="Y938" i="115"/>
  <c r="Z938" i="115"/>
  <c r="AA938" i="115"/>
  <c r="AC938" i="115"/>
  <c r="AD938" i="115"/>
  <c r="AE938" i="115"/>
  <c r="AF938" i="115"/>
  <c r="X939" i="115"/>
  <c r="Y939" i="115"/>
  <c r="Z939" i="115"/>
  <c r="AA939" i="115"/>
  <c r="AC939" i="115"/>
  <c r="AD939" i="115"/>
  <c r="AE939" i="115"/>
  <c r="AF939" i="115"/>
  <c r="X940" i="115"/>
  <c r="Y940" i="115"/>
  <c r="Z940" i="115"/>
  <c r="AA940" i="115"/>
  <c r="AC940" i="115"/>
  <c r="AD940" i="115"/>
  <c r="AE940" i="115"/>
  <c r="AF940" i="115"/>
  <c r="X941" i="115"/>
  <c r="Y941" i="115"/>
  <c r="Z941" i="115"/>
  <c r="AA941" i="115"/>
  <c r="AC941" i="115"/>
  <c r="AD941" i="115"/>
  <c r="AE941" i="115"/>
  <c r="AF941" i="115"/>
  <c r="X942" i="115"/>
  <c r="Y942" i="115"/>
  <c r="Z942" i="115"/>
  <c r="AA942" i="115"/>
  <c r="AC942" i="115"/>
  <c r="AD942" i="115"/>
  <c r="AE942" i="115"/>
  <c r="AF942" i="115"/>
  <c r="X943" i="115"/>
  <c r="Y943" i="115"/>
  <c r="Z943" i="115"/>
  <c r="AA943" i="115"/>
  <c r="AC943" i="115"/>
  <c r="AD943" i="115"/>
  <c r="AE943" i="115"/>
  <c r="AF943" i="115"/>
  <c r="X944" i="115"/>
  <c r="Y944" i="115"/>
  <c r="Z944" i="115"/>
  <c r="AA944" i="115"/>
  <c r="AC944" i="115"/>
  <c r="AD944" i="115"/>
  <c r="AE944" i="115"/>
  <c r="AF944" i="115"/>
  <c r="X945" i="115"/>
  <c r="Y945" i="115"/>
  <c r="Z945" i="115"/>
  <c r="AA945" i="115"/>
  <c r="AC945" i="115"/>
  <c r="AD945" i="115"/>
  <c r="AE945" i="115"/>
  <c r="AF945" i="115"/>
  <c r="X946" i="115"/>
  <c r="Y946" i="115"/>
  <c r="Z946" i="115"/>
  <c r="AA946" i="115"/>
  <c r="AC946" i="115"/>
  <c r="AD946" i="115"/>
  <c r="AE946" i="115"/>
  <c r="AF946" i="115"/>
  <c r="X947" i="115"/>
  <c r="Y947" i="115"/>
  <c r="Z947" i="115"/>
  <c r="AA947" i="115"/>
  <c r="AC947" i="115"/>
  <c r="AD947" i="115"/>
  <c r="AE947" i="115"/>
  <c r="AF947" i="115"/>
  <c r="X948" i="115"/>
  <c r="Y948" i="115"/>
  <c r="Z948" i="115"/>
  <c r="AA948" i="115"/>
  <c r="AC948" i="115"/>
  <c r="AD948" i="115"/>
  <c r="AE948" i="115"/>
  <c r="AF948" i="115"/>
  <c r="X949" i="115"/>
  <c r="Y949" i="115"/>
  <c r="Z949" i="115"/>
  <c r="AA949" i="115"/>
  <c r="AC949" i="115"/>
  <c r="AD949" i="115"/>
  <c r="AE949" i="115"/>
  <c r="AF949" i="115"/>
  <c r="X950" i="115"/>
  <c r="Y950" i="115"/>
  <c r="Z950" i="115"/>
  <c r="AA950" i="115"/>
  <c r="AC950" i="115"/>
  <c r="AD950" i="115"/>
  <c r="AE950" i="115"/>
  <c r="AF950" i="115"/>
  <c r="X951" i="115"/>
  <c r="Y951" i="115"/>
  <c r="Z951" i="115"/>
  <c r="AA951" i="115"/>
  <c r="AC951" i="115"/>
  <c r="AD951" i="115"/>
  <c r="AE951" i="115"/>
  <c r="AF951" i="115"/>
  <c r="X952" i="115"/>
  <c r="Y952" i="115"/>
  <c r="Z952" i="115"/>
  <c r="AA952" i="115"/>
  <c r="AC952" i="115"/>
  <c r="AD952" i="115"/>
  <c r="AE952" i="115"/>
  <c r="AF952" i="115"/>
  <c r="X953" i="115"/>
  <c r="Y953" i="115"/>
  <c r="Z953" i="115"/>
  <c r="AA953" i="115"/>
  <c r="AC953" i="115"/>
  <c r="AD953" i="115"/>
  <c r="AE953" i="115"/>
  <c r="AF953" i="115"/>
  <c r="X954" i="115"/>
  <c r="Y954" i="115"/>
  <c r="Z954" i="115"/>
  <c r="AA954" i="115"/>
  <c r="AC954" i="115"/>
  <c r="AD954" i="115"/>
  <c r="AE954" i="115"/>
  <c r="AF954" i="115"/>
  <c r="X955" i="115"/>
  <c r="Y955" i="115"/>
  <c r="Z955" i="115"/>
  <c r="AA955" i="115"/>
  <c r="AC955" i="115"/>
  <c r="AD955" i="115"/>
  <c r="AE955" i="115"/>
  <c r="AF955" i="115"/>
  <c r="X956" i="115"/>
  <c r="Y956" i="115"/>
  <c r="Z956" i="115"/>
  <c r="AA956" i="115"/>
  <c r="AC956" i="115"/>
  <c r="AD956" i="115"/>
  <c r="AE956" i="115"/>
  <c r="AF956" i="115"/>
  <c r="X957" i="115"/>
  <c r="Y957" i="115"/>
  <c r="Z957" i="115"/>
  <c r="AA957" i="115"/>
  <c r="AC957" i="115"/>
  <c r="AD957" i="115"/>
  <c r="AE957" i="115"/>
  <c r="AF957" i="115"/>
  <c r="X958" i="115"/>
  <c r="Y958" i="115"/>
  <c r="Z958" i="115"/>
  <c r="AA958" i="115"/>
  <c r="AC958" i="115"/>
  <c r="AD958" i="115"/>
  <c r="AE958" i="115"/>
  <c r="AF958" i="115"/>
  <c r="X959" i="115"/>
  <c r="Y959" i="115"/>
  <c r="Z959" i="115"/>
  <c r="AA959" i="115"/>
  <c r="AC959" i="115"/>
  <c r="AD959" i="115"/>
  <c r="AE959" i="115"/>
  <c r="AF959" i="115"/>
  <c r="X960" i="115"/>
  <c r="Y960" i="115"/>
  <c r="Z960" i="115"/>
  <c r="AA960" i="115"/>
  <c r="AC960" i="115"/>
  <c r="AD960" i="115"/>
  <c r="AE960" i="115"/>
  <c r="AF960" i="115"/>
  <c r="X961" i="115"/>
  <c r="Y961" i="115"/>
  <c r="Z961" i="115"/>
  <c r="AA961" i="115"/>
  <c r="AC961" i="115"/>
  <c r="AD961" i="115"/>
  <c r="AE961" i="115"/>
  <c r="AF961" i="115"/>
  <c r="X962" i="115"/>
  <c r="Y962" i="115"/>
  <c r="Z962" i="115"/>
  <c r="AA962" i="115"/>
  <c r="AC962" i="115"/>
  <c r="AD962" i="115"/>
  <c r="AE962" i="115"/>
  <c r="AF962" i="115"/>
  <c r="X963" i="115"/>
  <c r="Y963" i="115"/>
  <c r="Z963" i="115"/>
  <c r="AA963" i="115"/>
  <c r="AC963" i="115"/>
  <c r="AD963" i="115"/>
  <c r="AE963" i="115"/>
  <c r="AF963" i="115"/>
  <c r="X964" i="115"/>
  <c r="Y964" i="115"/>
  <c r="Z964" i="115"/>
  <c r="AA964" i="115"/>
  <c r="AC964" i="115"/>
  <c r="AD964" i="115"/>
  <c r="AE964" i="115"/>
  <c r="AF964" i="115"/>
  <c r="X965" i="115"/>
  <c r="Y965" i="115"/>
  <c r="Z965" i="115"/>
  <c r="AA965" i="115"/>
  <c r="AC965" i="115"/>
  <c r="AD965" i="115"/>
  <c r="AE965" i="115"/>
  <c r="AF965" i="115"/>
  <c r="X966" i="115"/>
  <c r="Y966" i="115"/>
  <c r="Z966" i="115"/>
  <c r="AA966" i="115"/>
  <c r="AC966" i="115"/>
  <c r="AD966" i="115"/>
  <c r="AE966" i="115"/>
  <c r="AF966" i="115"/>
  <c r="X967" i="115"/>
  <c r="Y967" i="115"/>
  <c r="Z967" i="115"/>
  <c r="AA967" i="115"/>
  <c r="AC967" i="115"/>
  <c r="AD967" i="115"/>
  <c r="AE967" i="115"/>
  <c r="AF967" i="115"/>
  <c r="X968" i="115"/>
  <c r="Y968" i="115"/>
  <c r="Z968" i="115"/>
  <c r="AA968" i="115"/>
  <c r="AC968" i="115"/>
  <c r="AD968" i="115"/>
  <c r="AE968" i="115"/>
  <c r="AF968" i="115"/>
  <c r="X969" i="115"/>
  <c r="Y969" i="115"/>
  <c r="Z969" i="115"/>
  <c r="AA969" i="115"/>
  <c r="AC969" i="115"/>
  <c r="AD969" i="115"/>
  <c r="AE969" i="115"/>
  <c r="AF969" i="115"/>
  <c r="X970" i="115"/>
  <c r="Y970" i="115"/>
  <c r="Z970" i="115"/>
  <c r="AA970" i="115"/>
  <c r="AC970" i="115"/>
  <c r="AD970" i="115"/>
  <c r="AE970" i="115"/>
  <c r="AF970" i="115"/>
  <c r="X971" i="115"/>
  <c r="Y971" i="115"/>
  <c r="Z971" i="115"/>
  <c r="AA971" i="115"/>
  <c r="AC971" i="115"/>
  <c r="AD971" i="115"/>
  <c r="AE971" i="115"/>
  <c r="AF971" i="115"/>
  <c r="X972" i="115"/>
  <c r="Y972" i="115"/>
  <c r="Z972" i="115"/>
  <c r="AA972" i="115"/>
  <c r="AC972" i="115"/>
  <c r="AD972" i="115"/>
  <c r="AE972" i="115"/>
  <c r="AF972" i="115"/>
  <c r="X973" i="115"/>
  <c r="Y973" i="115"/>
  <c r="Z973" i="115"/>
  <c r="AA973" i="115"/>
  <c r="AC973" i="115"/>
  <c r="AD973" i="115"/>
  <c r="AE973" i="115"/>
  <c r="AF973" i="115"/>
  <c r="X974" i="115"/>
  <c r="Y974" i="115"/>
  <c r="Z974" i="115"/>
  <c r="AA974" i="115"/>
  <c r="AC974" i="115"/>
  <c r="AD974" i="115"/>
  <c r="AE974" i="115"/>
  <c r="AF974" i="115"/>
  <c r="X975" i="115"/>
  <c r="Y975" i="115"/>
  <c r="Z975" i="115"/>
  <c r="AA975" i="115"/>
  <c r="AC975" i="115"/>
  <c r="AD975" i="115"/>
  <c r="AE975" i="115"/>
  <c r="AF975" i="115"/>
  <c r="X976" i="115"/>
  <c r="Y976" i="115"/>
  <c r="Z976" i="115"/>
  <c r="AA976" i="115"/>
  <c r="AC976" i="115"/>
  <c r="AD976" i="115"/>
  <c r="AE976" i="115"/>
  <c r="AF976" i="115"/>
  <c r="X977" i="115"/>
  <c r="Y977" i="115"/>
  <c r="Z977" i="115"/>
  <c r="AA977" i="115"/>
  <c r="AC977" i="115"/>
  <c r="AD977" i="115"/>
  <c r="AE977" i="115"/>
  <c r="AF977" i="115"/>
  <c r="X978" i="115"/>
  <c r="Y978" i="115"/>
  <c r="Z978" i="115"/>
  <c r="AA978" i="115"/>
  <c r="AC978" i="115"/>
  <c r="AD978" i="115"/>
  <c r="AE978" i="115"/>
  <c r="AF978" i="115"/>
  <c r="X979" i="115"/>
  <c r="Y979" i="115"/>
  <c r="Z979" i="115"/>
  <c r="AA979" i="115"/>
  <c r="AC979" i="115"/>
  <c r="AD979" i="115"/>
  <c r="AE979" i="115"/>
  <c r="AF979" i="115"/>
  <c r="X980" i="115"/>
  <c r="Y980" i="115"/>
  <c r="Z980" i="115"/>
  <c r="AA980" i="115"/>
  <c r="AC980" i="115"/>
  <c r="AD980" i="115"/>
  <c r="AE980" i="115"/>
  <c r="AF980" i="115"/>
  <c r="X981" i="115"/>
  <c r="Y981" i="115"/>
  <c r="Z981" i="115"/>
  <c r="AA981" i="115"/>
  <c r="AC981" i="115"/>
  <c r="AD981" i="115"/>
  <c r="AE981" i="115"/>
  <c r="AF981" i="115"/>
  <c r="X982" i="115"/>
  <c r="Y982" i="115"/>
  <c r="Z982" i="115"/>
  <c r="AA982" i="115"/>
  <c r="AC982" i="115"/>
  <c r="AD982" i="115"/>
  <c r="AE982" i="115"/>
  <c r="AF982" i="115"/>
  <c r="X983" i="115"/>
  <c r="Y983" i="115"/>
  <c r="Z983" i="115"/>
  <c r="AA983" i="115"/>
  <c r="AC983" i="115"/>
  <c r="AD983" i="115"/>
  <c r="AE983" i="115"/>
  <c r="AF983" i="115"/>
  <c r="X984" i="115"/>
  <c r="Y984" i="115"/>
  <c r="Z984" i="115"/>
  <c r="AA984" i="115"/>
  <c r="AC984" i="115"/>
  <c r="AD984" i="115"/>
  <c r="AE984" i="115"/>
  <c r="AF984" i="115"/>
  <c r="X985" i="115"/>
  <c r="Y985" i="115"/>
  <c r="Z985" i="115"/>
  <c r="AA985" i="115"/>
  <c r="AC985" i="115"/>
  <c r="AD985" i="115"/>
  <c r="AE985" i="115"/>
  <c r="AF985" i="115"/>
  <c r="X986" i="115"/>
  <c r="Y986" i="115"/>
  <c r="Z986" i="115"/>
  <c r="AA986" i="115"/>
  <c r="AC986" i="115"/>
  <c r="AD986" i="115"/>
  <c r="AE986" i="115"/>
  <c r="AF986" i="115"/>
  <c r="X987" i="115"/>
  <c r="Y987" i="115"/>
  <c r="Z987" i="115"/>
  <c r="AA987" i="115"/>
  <c r="AC987" i="115"/>
  <c r="AD987" i="115"/>
  <c r="AE987" i="115"/>
  <c r="AF987" i="115"/>
  <c r="X988" i="115"/>
  <c r="Y988" i="115"/>
  <c r="Z988" i="115"/>
  <c r="AA988" i="115"/>
  <c r="AC988" i="115"/>
  <c r="AD988" i="115"/>
  <c r="AE988" i="115"/>
  <c r="AF988" i="115"/>
  <c r="X989" i="115"/>
  <c r="Y989" i="115"/>
  <c r="Z989" i="115"/>
  <c r="AA989" i="115"/>
  <c r="AC989" i="115"/>
  <c r="AD989" i="115"/>
  <c r="AE989" i="115"/>
  <c r="AF989" i="115"/>
  <c r="X990" i="115"/>
  <c r="Y990" i="115"/>
  <c r="Z990" i="115"/>
  <c r="AA990" i="115"/>
  <c r="AC990" i="115"/>
  <c r="AD990" i="115"/>
  <c r="AE990" i="115"/>
  <c r="AF990" i="115"/>
  <c r="X991" i="115"/>
  <c r="Y991" i="115"/>
  <c r="Z991" i="115"/>
  <c r="AA991" i="115"/>
  <c r="AC991" i="115"/>
  <c r="AD991" i="115"/>
  <c r="AE991" i="115"/>
  <c r="AF991" i="115"/>
  <c r="X992" i="115"/>
  <c r="Y992" i="115"/>
  <c r="Z992" i="115"/>
  <c r="AA992" i="115"/>
  <c r="AC992" i="115"/>
  <c r="AD992" i="115"/>
  <c r="AE992" i="115"/>
  <c r="AF992" i="115"/>
  <c r="X993" i="115"/>
  <c r="Y993" i="115"/>
  <c r="Z993" i="115"/>
  <c r="AA993" i="115"/>
  <c r="AC993" i="115"/>
  <c r="AD993" i="115"/>
  <c r="AE993" i="115"/>
  <c r="AF993" i="115"/>
  <c r="X994" i="115"/>
  <c r="Y994" i="115"/>
  <c r="Z994" i="115"/>
  <c r="AA994" i="115"/>
  <c r="AC994" i="115"/>
  <c r="AD994" i="115"/>
  <c r="AE994" i="115"/>
  <c r="AF994" i="115"/>
  <c r="X995" i="115"/>
  <c r="Y995" i="115"/>
  <c r="Z995" i="115"/>
  <c r="AA995" i="115"/>
  <c r="AC995" i="115"/>
  <c r="AD995" i="115"/>
  <c r="AE995" i="115"/>
  <c r="AF995" i="115"/>
  <c r="X996" i="115"/>
  <c r="Y996" i="115"/>
  <c r="Z996" i="115"/>
  <c r="AA996" i="115"/>
  <c r="AC996" i="115"/>
  <c r="AD996" i="115"/>
  <c r="AE996" i="115"/>
  <c r="AF996" i="115"/>
  <c r="X997" i="115"/>
  <c r="Y997" i="115"/>
  <c r="Z997" i="115"/>
  <c r="AA997" i="115"/>
  <c r="AC997" i="115"/>
  <c r="AD997" i="115"/>
  <c r="AE997" i="115"/>
  <c r="AF997" i="115"/>
  <c r="X998" i="115"/>
  <c r="Y998" i="115"/>
  <c r="Z998" i="115"/>
  <c r="AA998" i="115"/>
  <c r="AC998" i="115"/>
  <c r="AD998" i="115"/>
  <c r="AE998" i="115"/>
  <c r="AF998" i="115"/>
  <c r="X999" i="115"/>
  <c r="Y999" i="115"/>
  <c r="Z999" i="115"/>
  <c r="AA999" i="115"/>
  <c r="AC999" i="115"/>
  <c r="AD999" i="115"/>
  <c r="AE999" i="115"/>
  <c r="AF999" i="115"/>
  <c r="X1000" i="115"/>
  <c r="Y1000" i="115"/>
  <c r="Z1000" i="115"/>
  <c r="AA1000" i="115"/>
  <c r="AC1000" i="115"/>
  <c r="AD1000" i="115"/>
  <c r="AE1000" i="115"/>
  <c r="AF1000" i="115"/>
  <c r="X1001" i="115"/>
  <c r="Y1001" i="115"/>
  <c r="Z1001" i="115"/>
  <c r="AA1001" i="115"/>
  <c r="AC1001" i="115"/>
  <c r="AD1001" i="115"/>
  <c r="AE1001" i="115"/>
  <c r="AF1001" i="115"/>
  <c r="X1002" i="115"/>
  <c r="Y1002" i="115"/>
  <c r="Z1002" i="115"/>
  <c r="AA1002" i="115"/>
  <c r="AC1002" i="115"/>
  <c r="AD1002" i="115"/>
  <c r="AE1002" i="115"/>
  <c r="AF1002" i="115"/>
  <c r="X1003" i="115"/>
  <c r="Y1003" i="115"/>
  <c r="Z1003" i="115"/>
  <c r="AA1003" i="115"/>
  <c r="AC1003" i="115"/>
  <c r="AD1003" i="115"/>
  <c r="AE1003" i="115"/>
  <c r="AF1003" i="115"/>
  <c r="X1004" i="115"/>
  <c r="Y1004" i="115"/>
  <c r="Z1004" i="115"/>
  <c r="AA1004" i="115"/>
  <c r="AC1004" i="115"/>
  <c r="AD1004" i="115"/>
  <c r="AE1004" i="115"/>
  <c r="AF1004" i="115"/>
  <c r="X1005" i="115"/>
  <c r="Y1005" i="115"/>
  <c r="Z1005" i="115"/>
  <c r="AA1005" i="115"/>
  <c r="AC1005" i="115"/>
  <c r="AD1005" i="115"/>
  <c r="AE1005" i="115"/>
  <c r="AF1005" i="115"/>
  <c r="X1006" i="115"/>
  <c r="Y1006" i="115"/>
  <c r="Z1006" i="115"/>
  <c r="AA1006" i="115"/>
  <c r="AC1006" i="115"/>
  <c r="AD1006" i="115"/>
  <c r="AE1006" i="115"/>
  <c r="AF1006" i="115"/>
  <c r="X1007" i="115"/>
  <c r="Y1007" i="115"/>
  <c r="Z1007" i="115"/>
  <c r="AA1007" i="115"/>
  <c r="AC1007" i="115"/>
  <c r="AD1007" i="115"/>
  <c r="AE1007" i="115"/>
  <c r="AF1007" i="115"/>
  <c r="X1008" i="115"/>
  <c r="Y1008" i="115"/>
  <c r="Z1008" i="115"/>
  <c r="AA1008" i="115"/>
  <c r="AC1008" i="115"/>
  <c r="AD1008" i="115"/>
  <c r="AE1008" i="115"/>
  <c r="AF1008" i="115"/>
  <c r="X1009" i="115"/>
  <c r="Y1009" i="115"/>
  <c r="Z1009" i="115"/>
  <c r="AA1009" i="115"/>
  <c r="AC1009" i="115"/>
  <c r="AD1009" i="115"/>
  <c r="AE1009" i="115"/>
  <c r="AF1009" i="115"/>
  <c r="X1010" i="115"/>
  <c r="Y1010" i="115"/>
  <c r="Z1010" i="115"/>
  <c r="AA1010" i="115"/>
  <c r="AC1010" i="115"/>
  <c r="AD1010" i="115"/>
  <c r="AE1010" i="115"/>
  <c r="AF1010" i="115"/>
  <c r="X1011" i="115"/>
  <c r="Y1011" i="115"/>
  <c r="Z1011" i="115"/>
  <c r="AA1011" i="115"/>
  <c r="AC1011" i="115"/>
  <c r="AD1011" i="115"/>
  <c r="AE1011" i="115"/>
  <c r="AF1011" i="115"/>
  <c r="X1012" i="115"/>
  <c r="Y1012" i="115"/>
  <c r="Z1012" i="115"/>
  <c r="AA1012" i="115"/>
  <c r="AC1012" i="115"/>
  <c r="AD1012" i="115"/>
  <c r="AE1012" i="115"/>
  <c r="AF1012" i="115"/>
  <c r="X1013" i="115"/>
  <c r="Y1013" i="115"/>
  <c r="Z1013" i="115"/>
  <c r="AA1013" i="115"/>
  <c r="AC1013" i="115"/>
  <c r="AD1013" i="115"/>
  <c r="AE1013" i="115"/>
  <c r="AF1013" i="115"/>
  <c r="X1014" i="115"/>
  <c r="Y1014" i="115"/>
  <c r="Z1014" i="115"/>
  <c r="AA1014" i="115"/>
  <c r="AC1014" i="115"/>
  <c r="AD1014" i="115"/>
  <c r="AE1014" i="115"/>
  <c r="AF1014" i="115"/>
  <c r="X1015" i="115"/>
  <c r="Y1015" i="115"/>
  <c r="Z1015" i="115"/>
  <c r="AA1015" i="115"/>
  <c r="AC1015" i="115"/>
  <c r="AD1015" i="115"/>
  <c r="AE1015" i="115"/>
  <c r="AF1015" i="115"/>
  <c r="X1016" i="115"/>
  <c r="Y1016" i="115"/>
  <c r="Z1016" i="115"/>
  <c r="AA1016" i="115"/>
  <c r="AC1016" i="115"/>
  <c r="AD1016" i="115"/>
  <c r="AE1016" i="115"/>
  <c r="AF1016" i="115"/>
  <c r="X1017" i="115"/>
  <c r="Y1017" i="115"/>
  <c r="Z1017" i="115"/>
  <c r="AA1017" i="115"/>
  <c r="AC1017" i="115"/>
  <c r="AD1017" i="115"/>
  <c r="AE1017" i="115"/>
  <c r="AF1017" i="115"/>
  <c r="X1018" i="115"/>
  <c r="Y1018" i="115"/>
  <c r="Z1018" i="115"/>
  <c r="AA1018" i="115"/>
  <c r="AC1018" i="115"/>
  <c r="AD1018" i="115"/>
  <c r="AE1018" i="115"/>
  <c r="AF1018" i="115"/>
  <c r="X1019" i="115"/>
  <c r="Y1019" i="115"/>
  <c r="Z1019" i="115"/>
  <c r="AA1019" i="115"/>
  <c r="AC1019" i="115"/>
  <c r="AD1019" i="115"/>
  <c r="AE1019" i="115"/>
  <c r="AF1019" i="115"/>
  <c r="X1020" i="115"/>
  <c r="Y1020" i="115"/>
  <c r="Z1020" i="115"/>
  <c r="AA1020" i="115"/>
  <c r="AC1020" i="115"/>
  <c r="AD1020" i="115"/>
  <c r="AE1020" i="115"/>
  <c r="AF1020" i="115"/>
  <c r="X1021" i="115"/>
  <c r="Y1021" i="115"/>
  <c r="Z1021" i="115"/>
  <c r="AA1021" i="115"/>
  <c r="AC1021" i="115"/>
  <c r="AD1021" i="115"/>
  <c r="AE1021" i="115"/>
  <c r="AF1021" i="115"/>
  <c r="X1022" i="115"/>
  <c r="Y1022" i="115"/>
  <c r="Z1022" i="115"/>
  <c r="AA1022" i="115"/>
  <c r="AC1022" i="115"/>
  <c r="AD1022" i="115"/>
  <c r="AE1022" i="115"/>
  <c r="AF1022" i="115"/>
  <c r="X1023" i="115"/>
  <c r="Y1023" i="115"/>
  <c r="Z1023" i="115"/>
  <c r="AA1023" i="115"/>
  <c r="AC1023" i="115"/>
  <c r="AD1023" i="115"/>
  <c r="AE1023" i="115"/>
  <c r="AF1023" i="115"/>
  <c r="X1024" i="115"/>
  <c r="Y1024" i="115"/>
  <c r="Z1024" i="115"/>
  <c r="AA1024" i="115"/>
  <c r="AC1024" i="115"/>
  <c r="AD1024" i="115"/>
  <c r="AE1024" i="115"/>
  <c r="AF1024" i="115"/>
  <c r="X1025" i="115"/>
  <c r="Y1025" i="115"/>
  <c r="Z1025" i="115"/>
  <c r="AA1025" i="115"/>
  <c r="AC1025" i="115"/>
  <c r="AD1025" i="115"/>
  <c r="AE1025" i="115"/>
  <c r="AF1025" i="115"/>
  <c r="X1026" i="115"/>
  <c r="Y1026" i="115"/>
  <c r="Z1026" i="115"/>
  <c r="AA1026" i="115"/>
  <c r="AC1026" i="115"/>
  <c r="AD1026" i="115"/>
  <c r="AE1026" i="115"/>
  <c r="AF1026" i="115"/>
  <c r="X1027" i="115"/>
  <c r="Y1027" i="115"/>
  <c r="Z1027" i="115"/>
  <c r="AA1027" i="115"/>
  <c r="AC1027" i="115"/>
  <c r="AD1027" i="115"/>
  <c r="AE1027" i="115"/>
  <c r="AF1027" i="115"/>
  <c r="X1028" i="115"/>
  <c r="Y1028" i="115"/>
  <c r="Z1028" i="115"/>
  <c r="AA1028" i="115"/>
  <c r="AC1028" i="115"/>
  <c r="AD1028" i="115"/>
  <c r="AE1028" i="115"/>
  <c r="AF1028" i="115"/>
  <c r="X1029" i="115"/>
  <c r="Y1029" i="115"/>
  <c r="Z1029" i="115"/>
  <c r="AA1029" i="115"/>
  <c r="AC1029" i="115"/>
  <c r="AD1029" i="115"/>
  <c r="AE1029" i="115"/>
  <c r="AF1029" i="115"/>
  <c r="X1030" i="115"/>
  <c r="Y1030" i="115"/>
  <c r="Z1030" i="115"/>
  <c r="AA1030" i="115"/>
  <c r="AC1030" i="115"/>
  <c r="AD1030" i="115"/>
  <c r="AE1030" i="115"/>
  <c r="AF1030" i="115"/>
  <c r="X1031" i="115"/>
  <c r="Y1031" i="115"/>
  <c r="Z1031" i="115"/>
  <c r="AA1031" i="115"/>
  <c r="AC1031" i="115"/>
  <c r="AD1031" i="115"/>
  <c r="AE1031" i="115"/>
  <c r="AF1031" i="115"/>
  <c r="X1032" i="115"/>
  <c r="Y1032" i="115"/>
  <c r="Z1032" i="115"/>
  <c r="AA1032" i="115"/>
  <c r="AC1032" i="115"/>
  <c r="AD1032" i="115"/>
  <c r="AE1032" i="115"/>
  <c r="AF1032" i="115"/>
  <c r="X1033" i="115"/>
  <c r="Y1033" i="115"/>
  <c r="Z1033" i="115"/>
  <c r="AA1033" i="115"/>
  <c r="AC1033" i="115"/>
  <c r="AD1033" i="115"/>
  <c r="AE1033" i="115"/>
  <c r="AF1033" i="115"/>
  <c r="X1034" i="115"/>
  <c r="Y1034" i="115"/>
  <c r="Z1034" i="115"/>
  <c r="AA1034" i="115"/>
  <c r="AC1034" i="115"/>
  <c r="AD1034" i="115"/>
  <c r="AE1034" i="115"/>
  <c r="AF1034" i="115"/>
  <c r="X1035" i="115"/>
  <c r="Y1035" i="115"/>
  <c r="Z1035" i="115"/>
  <c r="AA1035" i="115"/>
  <c r="AC1035" i="115"/>
  <c r="AD1035" i="115"/>
  <c r="AE1035" i="115"/>
  <c r="AF1035" i="115"/>
  <c r="X1036" i="115"/>
  <c r="Y1036" i="115"/>
  <c r="Z1036" i="115"/>
  <c r="AA1036" i="115"/>
  <c r="AC1036" i="115"/>
  <c r="AD1036" i="115"/>
  <c r="AE1036" i="115"/>
  <c r="AF1036" i="115"/>
  <c r="X1037" i="115"/>
  <c r="Y1037" i="115"/>
  <c r="Z1037" i="115"/>
  <c r="AA1037" i="115"/>
  <c r="AC1037" i="115"/>
  <c r="AD1037" i="115"/>
  <c r="AE1037" i="115"/>
  <c r="AF1037" i="115"/>
  <c r="X1038" i="115"/>
  <c r="Y1038" i="115"/>
  <c r="Z1038" i="115"/>
  <c r="AA1038" i="115"/>
  <c r="AC1038" i="115"/>
  <c r="AD1038" i="115"/>
  <c r="AE1038" i="115"/>
  <c r="AF1038" i="115"/>
  <c r="X1039" i="115"/>
  <c r="Y1039" i="115"/>
  <c r="Z1039" i="115"/>
  <c r="AA1039" i="115"/>
  <c r="AC1039" i="115"/>
  <c r="AD1039" i="115"/>
  <c r="AE1039" i="115"/>
  <c r="AF1039" i="115"/>
  <c r="X1040" i="115"/>
  <c r="Y1040" i="115"/>
  <c r="Z1040" i="115"/>
  <c r="AA1040" i="115"/>
  <c r="AC1040" i="115"/>
  <c r="AD1040" i="115"/>
  <c r="AE1040" i="115"/>
  <c r="AF1040" i="115"/>
  <c r="X1041" i="115"/>
  <c r="Y1041" i="115"/>
  <c r="Z1041" i="115"/>
  <c r="AA1041" i="115"/>
  <c r="AC1041" i="115"/>
  <c r="AD1041" i="115"/>
  <c r="AE1041" i="115"/>
  <c r="AF1041" i="115"/>
  <c r="X1042" i="115"/>
  <c r="Y1042" i="115"/>
  <c r="Z1042" i="115"/>
  <c r="AA1042" i="115"/>
  <c r="AC1042" i="115"/>
  <c r="AD1042" i="115"/>
  <c r="AE1042" i="115"/>
  <c r="AF1042" i="115"/>
  <c r="X1043" i="115"/>
  <c r="Y1043" i="115"/>
  <c r="Z1043" i="115"/>
  <c r="AA1043" i="115"/>
  <c r="AC1043" i="115"/>
  <c r="AD1043" i="115"/>
  <c r="AE1043" i="115"/>
  <c r="AF1043" i="115"/>
  <c r="X1044" i="115"/>
  <c r="Y1044" i="115"/>
  <c r="Z1044" i="115"/>
  <c r="AA1044" i="115"/>
  <c r="AC1044" i="115"/>
  <c r="AD1044" i="115"/>
  <c r="AE1044" i="115"/>
  <c r="AF1044" i="115"/>
  <c r="X1045" i="115"/>
  <c r="Y1045" i="115"/>
  <c r="Z1045" i="115"/>
  <c r="AA1045" i="115"/>
  <c r="AC1045" i="115"/>
  <c r="AD1045" i="115"/>
  <c r="AE1045" i="115"/>
  <c r="AF1045" i="115"/>
  <c r="X1046" i="115"/>
  <c r="Y1046" i="115"/>
  <c r="Z1046" i="115"/>
  <c r="AA1046" i="115"/>
  <c r="AC1046" i="115"/>
  <c r="AD1046" i="115"/>
  <c r="AE1046" i="115"/>
  <c r="AF1046" i="115"/>
  <c r="X1047" i="115"/>
  <c r="Y1047" i="115"/>
  <c r="Z1047" i="115"/>
  <c r="AA1047" i="115"/>
  <c r="AC1047" i="115"/>
  <c r="AD1047" i="115"/>
  <c r="AE1047" i="115"/>
  <c r="AF1047" i="115"/>
  <c r="X1048" i="115"/>
  <c r="Y1048" i="115"/>
  <c r="Z1048" i="115"/>
  <c r="AA1048" i="115"/>
  <c r="AC1048" i="115"/>
  <c r="AD1048" i="115"/>
  <c r="AE1048" i="115"/>
  <c r="AF1048" i="115"/>
  <c r="X1049" i="115"/>
  <c r="Y1049" i="115"/>
  <c r="Z1049" i="115"/>
  <c r="AA1049" i="115"/>
  <c r="AC1049" i="115"/>
  <c r="AD1049" i="115"/>
  <c r="AE1049" i="115"/>
  <c r="AF1049" i="115"/>
  <c r="X1050" i="115"/>
  <c r="Y1050" i="115"/>
  <c r="Z1050" i="115"/>
  <c r="AA1050" i="115"/>
  <c r="AC1050" i="115"/>
  <c r="AD1050" i="115"/>
  <c r="AE1050" i="115"/>
  <c r="AF1050" i="115"/>
  <c r="X1051" i="115"/>
  <c r="Y1051" i="115"/>
  <c r="Z1051" i="115"/>
  <c r="AA1051" i="115"/>
  <c r="AC1051" i="115"/>
  <c r="AD1051" i="115"/>
  <c r="AE1051" i="115"/>
  <c r="AF1051" i="115"/>
  <c r="X1052" i="115"/>
  <c r="Y1052" i="115"/>
  <c r="Z1052" i="115"/>
  <c r="AA1052" i="115"/>
  <c r="AC1052" i="115"/>
  <c r="AD1052" i="115"/>
  <c r="AE1052" i="115"/>
  <c r="AF1052" i="115"/>
  <c r="X1053" i="115"/>
  <c r="Y1053" i="115"/>
  <c r="Z1053" i="115"/>
  <c r="AA1053" i="115"/>
  <c r="AC1053" i="115"/>
  <c r="AD1053" i="115"/>
  <c r="AE1053" i="115"/>
  <c r="AF1053" i="115"/>
  <c r="X1054" i="115"/>
  <c r="Y1054" i="115"/>
  <c r="Z1054" i="115"/>
  <c r="AA1054" i="115"/>
  <c r="AC1054" i="115"/>
  <c r="AD1054" i="115"/>
  <c r="AE1054" i="115"/>
  <c r="AF1054" i="115"/>
  <c r="X1055" i="115"/>
  <c r="Y1055" i="115"/>
  <c r="Z1055" i="115"/>
  <c r="AA1055" i="115"/>
  <c r="AC1055" i="115"/>
  <c r="AD1055" i="115"/>
  <c r="AE1055" i="115"/>
  <c r="AF1055" i="115"/>
  <c r="X1056" i="115"/>
  <c r="Y1056" i="115"/>
  <c r="Z1056" i="115"/>
  <c r="AA1056" i="115"/>
  <c r="AC1056" i="115"/>
  <c r="AD1056" i="115"/>
  <c r="AE1056" i="115"/>
  <c r="AF1056" i="115"/>
  <c r="X1057" i="115"/>
  <c r="Y1057" i="115"/>
  <c r="Z1057" i="115"/>
  <c r="AA1057" i="115"/>
  <c r="AC1057" i="115"/>
  <c r="AD1057" i="115"/>
  <c r="AE1057" i="115"/>
  <c r="AF1057" i="115"/>
  <c r="X1058" i="115"/>
  <c r="Y1058" i="115"/>
  <c r="Z1058" i="115"/>
  <c r="AA1058" i="115"/>
  <c r="AC1058" i="115"/>
  <c r="AD1058" i="115"/>
  <c r="AE1058" i="115"/>
  <c r="AF1058" i="115"/>
  <c r="X1059" i="115"/>
  <c r="Y1059" i="115"/>
  <c r="Z1059" i="115"/>
  <c r="AA1059" i="115"/>
  <c r="AC1059" i="115"/>
  <c r="AD1059" i="115"/>
  <c r="AE1059" i="115"/>
  <c r="AF1059" i="115"/>
  <c r="X1060" i="115"/>
  <c r="Y1060" i="115"/>
  <c r="Z1060" i="115"/>
  <c r="AA1060" i="115"/>
  <c r="AC1060" i="115"/>
  <c r="AD1060" i="115"/>
  <c r="AE1060" i="115"/>
  <c r="AF1060" i="115"/>
  <c r="X1061" i="115"/>
  <c r="Y1061" i="115"/>
  <c r="Z1061" i="115"/>
  <c r="AA1061" i="115"/>
  <c r="AC1061" i="115"/>
  <c r="AD1061" i="115"/>
  <c r="AE1061" i="115"/>
  <c r="AF1061" i="115"/>
  <c r="X1062" i="115"/>
  <c r="Y1062" i="115"/>
  <c r="Z1062" i="115"/>
  <c r="AA1062" i="115"/>
  <c r="AC1062" i="115"/>
  <c r="AD1062" i="115"/>
  <c r="AE1062" i="115"/>
  <c r="AF1062" i="115"/>
  <c r="X1063" i="115"/>
  <c r="Y1063" i="115"/>
  <c r="Z1063" i="115"/>
  <c r="AA1063" i="115"/>
  <c r="AC1063" i="115"/>
  <c r="AD1063" i="115"/>
  <c r="AE1063" i="115"/>
  <c r="AF1063" i="115"/>
  <c r="X1064" i="115"/>
  <c r="Y1064" i="115"/>
  <c r="Z1064" i="115"/>
  <c r="AA1064" i="115"/>
  <c r="AC1064" i="115"/>
  <c r="AD1064" i="115"/>
  <c r="AE1064" i="115"/>
  <c r="AF1064" i="115"/>
  <c r="X1065" i="115"/>
  <c r="Y1065" i="115"/>
  <c r="Z1065" i="115"/>
  <c r="AA1065" i="115"/>
  <c r="AC1065" i="115"/>
  <c r="AD1065" i="115"/>
  <c r="AE1065" i="115"/>
  <c r="AF1065" i="115"/>
  <c r="X1066" i="115"/>
  <c r="Y1066" i="115"/>
  <c r="Z1066" i="115"/>
  <c r="AA1066" i="115"/>
  <c r="AC1066" i="115"/>
  <c r="AD1066" i="115"/>
  <c r="AE1066" i="115"/>
  <c r="AF1066" i="115"/>
  <c r="X1067" i="115"/>
  <c r="Y1067" i="115"/>
  <c r="Z1067" i="115"/>
  <c r="AA1067" i="115"/>
  <c r="AC1067" i="115"/>
  <c r="AD1067" i="115"/>
  <c r="AE1067" i="115"/>
  <c r="AF1067" i="115"/>
  <c r="X1068" i="115"/>
  <c r="Y1068" i="115"/>
  <c r="Z1068" i="115"/>
  <c r="AA1068" i="115"/>
  <c r="AC1068" i="115"/>
  <c r="AD1068" i="115"/>
  <c r="AE1068" i="115"/>
  <c r="AF1068" i="115"/>
  <c r="X1069" i="115"/>
  <c r="Y1069" i="115"/>
  <c r="Z1069" i="115"/>
  <c r="AA1069" i="115"/>
  <c r="AC1069" i="115"/>
  <c r="AD1069" i="115"/>
  <c r="AE1069" i="115"/>
  <c r="AF1069" i="115"/>
  <c r="X1070" i="115"/>
  <c r="Y1070" i="115"/>
  <c r="Z1070" i="115"/>
  <c r="AA1070" i="115"/>
  <c r="AC1070" i="115"/>
  <c r="AD1070" i="115"/>
  <c r="AE1070" i="115"/>
  <c r="AF1070" i="115"/>
  <c r="X1071" i="115"/>
  <c r="Y1071" i="115"/>
  <c r="Z1071" i="115"/>
  <c r="AA1071" i="115"/>
  <c r="AC1071" i="115"/>
  <c r="AD1071" i="115"/>
  <c r="AE1071" i="115"/>
  <c r="AF1071" i="115"/>
  <c r="X1072" i="115"/>
  <c r="Y1072" i="115"/>
  <c r="Z1072" i="115"/>
  <c r="AA1072" i="115"/>
  <c r="AC1072" i="115"/>
  <c r="AD1072" i="115"/>
  <c r="AE1072" i="115"/>
  <c r="AF1072" i="115"/>
  <c r="X1073" i="115"/>
  <c r="Y1073" i="115"/>
  <c r="Z1073" i="115"/>
  <c r="AA1073" i="115"/>
  <c r="AC1073" i="115"/>
  <c r="AD1073" i="115"/>
  <c r="AE1073" i="115"/>
  <c r="AF1073" i="115"/>
  <c r="X1074" i="115"/>
  <c r="Y1074" i="115"/>
  <c r="Z1074" i="115"/>
  <c r="AA1074" i="115"/>
  <c r="AC1074" i="115"/>
  <c r="AD1074" i="115"/>
  <c r="AE1074" i="115"/>
  <c r="AF1074" i="115"/>
  <c r="X1075" i="115"/>
  <c r="Y1075" i="115"/>
  <c r="Z1075" i="115"/>
  <c r="AA1075" i="115"/>
  <c r="AC1075" i="115"/>
  <c r="AD1075" i="115"/>
  <c r="AE1075" i="115"/>
  <c r="AF1075" i="115"/>
  <c r="X1076" i="115"/>
  <c r="Y1076" i="115"/>
  <c r="Z1076" i="115"/>
  <c r="AA1076" i="115"/>
  <c r="AC1076" i="115"/>
  <c r="AD1076" i="115"/>
  <c r="AE1076" i="115"/>
  <c r="AF1076" i="115"/>
  <c r="X1077" i="115"/>
  <c r="Y1077" i="115"/>
  <c r="Z1077" i="115"/>
  <c r="AA1077" i="115"/>
  <c r="AC1077" i="115"/>
  <c r="AD1077" i="115"/>
  <c r="AE1077" i="115"/>
  <c r="AF1077" i="115"/>
  <c r="AF1" i="115"/>
  <c r="AE1" i="115"/>
  <c r="AD1" i="115"/>
  <c r="AC1" i="115"/>
  <c r="AA1" i="115"/>
  <c r="Z1" i="115"/>
  <c r="Y1" i="115"/>
  <c r="B2" i="115"/>
  <c r="B3" i="115"/>
  <c r="B4" i="115"/>
  <c r="B5" i="115"/>
  <c r="B6" i="115"/>
  <c r="B7" i="115"/>
  <c r="B8" i="115"/>
  <c r="B9" i="115"/>
  <c r="B10" i="115"/>
  <c r="B11" i="115"/>
  <c r="B12" i="115"/>
  <c r="B13" i="115"/>
  <c r="B14" i="115"/>
  <c r="B15" i="115"/>
  <c r="B16" i="115"/>
  <c r="B17" i="115"/>
  <c r="B18" i="115"/>
  <c r="B19" i="115"/>
  <c r="B20" i="115"/>
  <c r="B21" i="115"/>
  <c r="B22" i="115"/>
  <c r="B23" i="115"/>
  <c r="B24" i="115"/>
  <c r="B25" i="115"/>
  <c r="B26" i="115"/>
  <c r="B27" i="115"/>
  <c r="B28" i="115"/>
  <c r="B29" i="115"/>
  <c r="B30" i="115"/>
  <c r="B31" i="115"/>
  <c r="B32" i="115"/>
  <c r="B33" i="115"/>
  <c r="B34" i="115"/>
  <c r="B35" i="115"/>
  <c r="B36" i="115"/>
  <c r="B37" i="115"/>
  <c r="B38" i="115"/>
  <c r="B39" i="115"/>
  <c r="B40" i="115"/>
  <c r="B41" i="115"/>
  <c r="B42" i="115"/>
  <c r="B43" i="115"/>
  <c r="B44" i="115"/>
  <c r="B45" i="115"/>
  <c r="B46" i="115"/>
  <c r="B47" i="115"/>
  <c r="B48" i="115"/>
  <c r="B49" i="115"/>
  <c r="B50" i="115"/>
  <c r="B51" i="115"/>
  <c r="B52" i="115"/>
  <c r="B53" i="115"/>
  <c r="B54" i="115"/>
  <c r="B55" i="115"/>
  <c r="B56" i="115"/>
  <c r="B57" i="115"/>
  <c r="B58" i="115"/>
  <c r="B59" i="115"/>
  <c r="B60" i="115"/>
  <c r="B61" i="115"/>
  <c r="B62" i="115"/>
  <c r="B63" i="115"/>
  <c r="B64" i="115"/>
  <c r="B65" i="115"/>
  <c r="B66" i="115"/>
  <c r="B67" i="115"/>
  <c r="B68" i="115"/>
  <c r="B69" i="115"/>
  <c r="B70" i="115"/>
  <c r="B71" i="115"/>
  <c r="B72" i="115"/>
  <c r="B73" i="115"/>
  <c r="B74" i="115"/>
  <c r="B75" i="115"/>
  <c r="B76" i="115"/>
  <c r="B77" i="115"/>
  <c r="B78" i="115"/>
  <c r="B79" i="115"/>
  <c r="B80" i="115"/>
  <c r="B81" i="115"/>
  <c r="B82" i="115"/>
  <c r="B83" i="115"/>
  <c r="B84" i="115"/>
  <c r="B85" i="115"/>
  <c r="B86" i="115"/>
  <c r="B87" i="115"/>
  <c r="B88" i="115"/>
  <c r="B89" i="115"/>
  <c r="B90" i="115"/>
  <c r="B91" i="115"/>
  <c r="B92" i="115"/>
  <c r="B93" i="115"/>
  <c r="B94" i="115"/>
  <c r="B95" i="115"/>
  <c r="B96" i="115"/>
  <c r="B97" i="115"/>
  <c r="B98" i="115"/>
  <c r="B99" i="115"/>
  <c r="B100" i="115"/>
  <c r="B101" i="115"/>
  <c r="B102" i="115"/>
  <c r="B103" i="115"/>
  <c r="B104" i="115"/>
  <c r="B105" i="115"/>
  <c r="B106" i="115"/>
  <c r="B107" i="115"/>
  <c r="B108" i="115"/>
  <c r="B109" i="115"/>
  <c r="B110" i="115"/>
  <c r="B111" i="115"/>
  <c r="B112" i="115"/>
  <c r="B113" i="115"/>
  <c r="B114" i="115"/>
  <c r="B115" i="115"/>
  <c r="B116" i="115"/>
  <c r="B117" i="115"/>
  <c r="B118" i="115"/>
  <c r="B119" i="115"/>
  <c r="B120" i="115"/>
  <c r="B121" i="115"/>
  <c r="B122" i="115"/>
  <c r="B123" i="115"/>
  <c r="B124" i="115"/>
  <c r="B125" i="115"/>
  <c r="B126" i="115"/>
  <c r="B127" i="115"/>
  <c r="B128" i="115"/>
  <c r="B129" i="115"/>
  <c r="B130" i="115"/>
  <c r="B131" i="115"/>
  <c r="B132" i="115"/>
  <c r="B133" i="115"/>
  <c r="B134" i="115"/>
  <c r="B135" i="115"/>
  <c r="B136" i="115"/>
  <c r="B137" i="115"/>
  <c r="B138" i="115"/>
  <c r="B139" i="115"/>
  <c r="B140" i="115"/>
  <c r="B141" i="115"/>
  <c r="B142" i="115"/>
  <c r="B143" i="115"/>
  <c r="B144" i="115"/>
  <c r="B145" i="115"/>
  <c r="B146" i="115"/>
  <c r="B147" i="115"/>
  <c r="B148" i="115"/>
  <c r="B149" i="115"/>
  <c r="B150" i="115"/>
  <c r="B151" i="115"/>
  <c r="B152" i="115"/>
  <c r="B153" i="115"/>
  <c r="B154" i="115"/>
  <c r="B155" i="115"/>
  <c r="B156" i="115"/>
  <c r="B157" i="115"/>
  <c r="B158" i="115"/>
  <c r="B159" i="115"/>
  <c r="B160" i="115"/>
  <c r="B161" i="115"/>
  <c r="B162" i="115"/>
  <c r="B163" i="115"/>
  <c r="B164" i="115"/>
  <c r="B165" i="115"/>
  <c r="B166" i="115"/>
  <c r="B167" i="115"/>
  <c r="B168" i="115"/>
  <c r="B169" i="115"/>
  <c r="B170" i="115"/>
  <c r="B171" i="115"/>
  <c r="B172" i="115"/>
  <c r="B173" i="115"/>
  <c r="B174" i="115"/>
  <c r="B175" i="115"/>
  <c r="B176" i="115"/>
  <c r="B177" i="115"/>
  <c r="B178" i="115"/>
  <c r="B179" i="115"/>
  <c r="B180" i="115"/>
  <c r="B181" i="115"/>
  <c r="B182" i="115"/>
  <c r="B183" i="115"/>
  <c r="B184" i="115"/>
  <c r="B185" i="115"/>
  <c r="B186" i="115"/>
  <c r="B187" i="115"/>
  <c r="B188" i="115"/>
  <c r="B189" i="115"/>
  <c r="B190" i="115"/>
  <c r="B191" i="115"/>
  <c r="B192" i="115"/>
  <c r="B193" i="115"/>
  <c r="B194" i="115"/>
  <c r="B195" i="115"/>
  <c r="B196" i="115"/>
  <c r="B197" i="115"/>
  <c r="B198" i="115"/>
  <c r="B199" i="115"/>
  <c r="B200" i="115"/>
  <c r="B201" i="115"/>
  <c r="B202" i="115"/>
  <c r="B203" i="115"/>
  <c r="B204" i="115"/>
  <c r="B205" i="115"/>
  <c r="B206" i="115"/>
  <c r="B207" i="115"/>
  <c r="B208" i="115"/>
  <c r="B209" i="115"/>
  <c r="B210" i="115"/>
  <c r="B211" i="115"/>
  <c r="B212" i="115"/>
  <c r="B213" i="115"/>
  <c r="B214" i="115"/>
  <c r="B215" i="115"/>
  <c r="B216" i="115"/>
  <c r="B217" i="115"/>
  <c r="B218" i="115"/>
  <c r="B219" i="115"/>
  <c r="B220" i="115"/>
  <c r="B221" i="115"/>
  <c r="B222" i="115"/>
  <c r="B223" i="115"/>
  <c r="B224" i="115"/>
  <c r="B225" i="115"/>
  <c r="B226" i="115"/>
  <c r="B227" i="115"/>
  <c r="B228" i="115"/>
  <c r="B229" i="115"/>
  <c r="B230" i="115"/>
  <c r="B231" i="115"/>
  <c r="B232" i="115"/>
  <c r="B233" i="115"/>
  <c r="B234" i="115"/>
  <c r="B235" i="115"/>
  <c r="B236" i="115"/>
  <c r="B237" i="115"/>
  <c r="B238" i="115"/>
  <c r="B239" i="115"/>
  <c r="B240" i="115"/>
  <c r="B241" i="115"/>
  <c r="B242" i="115"/>
  <c r="B243" i="115"/>
  <c r="B244" i="115"/>
  <c r="B245" i="115"/>
  <c r="B246" i="115"/>
  <c r="B247" i="115"/>
  <c r="B248" i="115"/>
  <c r="B249" i="115"/>
  <c r="B250" i="115"/>
  <c r="B251" i="115"/>
  <c r="B252" i="115"/>
  <c r="B253" i="115"/>
  <c r="B254" i="115"/>
  <c r="B255" i="115"/>
  <c r="B256" i="115"/>
  <c r="B257" i="115"/>
  <c r="B258" i="115"/>
  <c r="B259" i="115"/>
  <c r="B260" i="115"/>
  <c r="B261" i="115"/>
  <c r="B262" i="115"/>
  <c r="B263" i="115"/>
  <c r="B264" i="115"/>
  <c r="B265" i="115"/>
  <c r="B266" i="115"/>
  <c r="B267" i="115"/>
  <c r="B268" i="115"/>
  <c r="B269" i="115"/>
  <c r="B270" i="115"/>
  <c r="B271" i="115"/>
  <c r="B272" i="115"/>
  <c r="B273" i="115"/>
  <c r="B274" i="115"/>
  <c r="B275" i="115"/>
  <c r="B276" i="115"/>
  <c r="B277" i="115"/>
  <c r="B278" i="115"/>
  <c r="B279" i="115"/>
  <c r="B280" i="115"/>
  <c r="B281" i="115"/>
  <c r="B282" i="115"/>
  <c r="B283" i="115"/>
  <c r="B284" i="115"/>
  <c r="B285" i="115"/>
  <c r="B286" i="115"/>
  <c r="B287" i="115"/>
  <c r="B288" i="115"/>
  <c r="B289" i="115"/>
  <c r="B290" i="115"/>
  <c r="B291" i="115"/>
  <c r="B292" i="115"/>
  <c r="B293" i="115"/>
  <c r="B294" i="115"/>
  <c r="B295" i="115"/>
  <c r="B296" i="115"/>
  <c r="B297" i="115"/>
  <c r="B298" i="115"/>
  <c r="B299" i="115"/>
  <c r="B300" i="115"/>
  <c r="B301" i="115"/>
  <c r="B302" i="115"/>
  <c r="B303" i="115"/>
  <c r="B304" i="115"/>
  <c r="B305" i="115"/>
  <c r="B306" i="115"/>
  <c r="B307" i="115"/>
  <c r="B308" i="115"/>
  <c r="B309" i="115"/>
  <c r="B310" i="115"/>
  <c r="B311" i="115"/>
  <c r="B312" i="115"/>
  <c r="B313" i="115"/>
  <c r="B314" i="115"/>
  <c r="B315" i="115"/>
  <c r="B316" i="115"/>
  <c r="B317" i="115"/>
  <c r="B318" i="115"/>
  <c r="B319" i="115"/>
  <c r="B320" i="115"/>
  <c r="B321" i="115"/>
  <c r="B322" i="115"/>
  <c r="B323" i="115"/>
  <c r="B324" i="115"/>
  <c r="B325" i="115"/>
  <c r="B326" i="115"/>
  <c r="B327" i="115"/>
  <c r="B328" i="115"/>
  <c r="B329" i="115"/>
  <c r="B330" i="115"/>
  <c r="B331" i="115"/>
  <c r="B332" i="115"/>
  <c r="B333" i="115"/>
  <c r="B334" i="115"/>
  <c r="B335" i="115"/>
  <c r="B336" i="115"/>
  <c r="B337" i="115"/>
  <c r="B338" i="115"/>
  <c r="B339" i="115"/>
  <c r="B340" i="115"/>
  <c r="B341" i="115"/>
  <c r="B342" i="115"/>
  <c r="B343" i="115"/>
  <c r="B344" i="115"/>
  <c r="B345" i="115"/>
  <c r="B346" i="115"/>
  <c r="B347" i="115"/>
  <c r="B348" i="115"/>
  <c r="B349" i="115"/>
  <c r="B350" i="115"/>
  <c r="B351" i="115"/>
  <c r="B352" i="115"/>
  <c r="B353" i="115"/>
  <c r="B354" i="115"/>
  <c r="B355" i="115"/>
  <c r="B356" i="115"/>
  <c r="B357" i="115"/>
  <c r="B358" i="115"/>
  <c r="B359" i="115"/>
  <c r="B360" i="115"/>
  <c r="B361" i="115"/>
  <c r="B362" i="115"/>
  <c r="B363" i="115"/>
  <c r="B364" i="115"/>
  <c r="B365" i="115"/>
  <c r="B366" i="115"/>
  <c r="B367" i="115"/>
  <c r="B368" i="115"/>
  <c r="B369" i="115"/>
  <c r="B370" i="115"/>
  <c r="B371" i="115"/>
  <c r="B372" i="115"/>
  <c r="B373" i="115"/>
  <c r="B374" i="115"/>
  <c r="B375" i="115"/>
  <c r="B376" i="115"/>
  <c r="B377" i="115"/>
  <c r="B378" i="115"/>
  <c r="B379" i="115"/>
  <c r="B380" i="115"/>
  <c r="B381" i="115"/>
  <c r="B382" i="115"/>
  <c r="B383" i="115"/>
  <c r="B384" i="115"/>
  <c r="B385" i="115"/>
  <c r="B386" i="115"/>
  <c r="B387" i="115"/>
  <c r="B388" i="115"/>
  <c r="B389" i="115"/>
  <c r="B390" i="115"/>
  <c r="B391" i="115"/>
  <c r="B392" i="115"/>
  <c r="B393" i="115"/>
  <c r="B394" i="115"/>
  <c r="B395" i="115"/>
  <c r="B396" i="115"/>
  <c r="B397" i="115"/>
  <c r="B398" i="115"/>
  <c r="B399" i="115"/>
  <c r="B400" i="115"/>
  <c r="B401" i="115"/>
  <c r="B402" i="115"/>
  <c r="B403" i="115"/>
  <c r="B404" i="115"/>
  <c r="B405" i="115"/>
  <c r="B406" i="115"/>
  <c r="B407" i="115"/>
  <c r="B408" i="115"/>
  <c r="B409" i="115"/>
  <c r="B410" i="115"/>
  <c r="B411" i="115"/>
  <c r="B412" i="115"/>
  <c r="B413" i="115"/>
  <c r="B414" i="115"/>
  <c r="B415" i="115"/>
  <c r="B416" i="115"/>
  <c r="B417" i="115"/>
  <c r="B418" i="115"/>
  <c r="B419" i="115"/>
  <c r="B420" i="115"/>
  <c r="B421" i="115"/>
  <c r="B422" i="115"/>
  <c r="B423" i="115"/>
  <c r="B424" i="115"/>
  <c r="B425" i="115"/>
  <c r="B426" i="115"/>
  <c r="B427" i="115"/>
  <c r="B428" i="115"/>
  <c r="B429" i="115"/>
  <c r="B430" i="115"/>
  <c r="B431" i="115"/>
  <c r="B432" i="115"/>
  <c r="B433" i="115"/>
  <c r="B434" i="115"/>
  <c r="B435" i="115"/>
  <c r="B436" i="115"/>
  <c r="B437" i="115"/>
  <c r="B438" i="115"/>
  <c r="B439" i="115"/>
  <c r="B440" i="115"/>
  <c r="B441" i="115"/>
  <c r="B442" i="115"/>
  <c r="B443" i="115"/>
  <c r="B444" i="115"/>
  <c r="B445" i="115"/>
  <c r="B446" i="115"/>
  <c r="B447" i="115"/>
  <c r="B448" i="115"/>
  <c r="B449" i="115"/>
  <c r="B450" i="115"/>
  <c r="B451" i="115"/>
  <c r="B452" i="115"/>
  <c r="B453" i="115"/>
  <c r="B454" i="115"/>
  <c r="B455" i="115"/>
  <c r="B456" i="115"/>
  <c r="B457" i="115"/>
  <c r="B458" i="115"/>
  <c r="B459" i="115"/>
  <c r="B460" i="115"/>
  <c r="B461" i="115"/>
  <c r="B462" i="115"/>
  <c r="B463" i="115"/>
  <c r="B464" i="115"/>
  <c r="B465" i="115"/>
  <c r="B466" i="115"/>
  <c r="B467" i="115"/>
  <c r="B468" i="115"/>
  <c r="B469" i="115"/>
  <c r="B470" i="115"/>
  <c r="B471" i="115"/>
  <c r="B472" i="115"/>
  <c r="B473" i="115"/>
  <c r="B474" i="115"/>
  <c r="B475" i="115"/>
  <c r="B476" i="115"/>
  <c r="B477" i="115"/>
  <c r="B478" i="115"/>
  <c r="B479" i="115"/>
  <c r="B480" i="115"/>
  <c r="B481" i="115"/>
  <c r="B482" i="115"/>
  <c r="B483" i="115"/>
  <c r="B484" i="115"/>
  <c r="B485" i="115"/>
  <c r="B486" i="115"/>
  <c r="B487" i="115"/>
  <c r="B488" i="115"/>
  <c r="B489" i="115"/>
  <c r="B490" i="115"/>
  <c r="B491" i="115"/>
  <c r="B492" i="115"/>
  <c r="B493" i="115"/>
  <c r="B494" i="115"/>
  <c r="B495" i="115"/>
  <c r="B496" i="115"/>
  <c r="B497" i="115"/>
  <c r="B498" i="115"/>
  <c r="B499" i="115"/>
  <c r="B500" i="115"/>
  <c r="B501" i="115"/>
  <c r="B502" i="115"/>
  <c r="B503" i="115"/>
  <c r="B504" i="115"/>
  <c r="B505" i="115"/>
  <c r="B506" i="115"/>
  <c r="B507" i="115"/>
  <c r="B508" i="115"/>
  <c r="B509" i="115"/>
  <c r="B510" i="115"/>
  <c r="B511" i="115"/>
  <c r="B512" i="115"/>
  <c r="B513" i="115"/>
  <c r="B514" i="115"/>
  <c r="B515" i="115"/>
  <c r="B516" i="115"/>
  <c r="B517" i="115"/>
  <c r="B518" i="115"/>
  <c r="B519" i="115"/>
  <c r="B520" i="115"/>
  <c r="B521" i="115"/>
  <c r="B522" i="115"/>
  <c r="B523" i="115"/>
  <c r="B524" i="115"/>
  <c r="B525" i="115"/>
  <c r="B526" i="115"/>
  <c r="B527" i="115"/>
  <c r="B528" i="115"/>
  <c r="B529" i="115"/>
  <c r="B530" i="115"/>
  <c r="B531" i="115"/>
  <c r="B532" i="115"/>
  <c r="B533" i="115"/>
  <c r="B534" i="115"/>
  <c r="B535" i="115"/>
  <c r="B536" i="115"/>
  <c r="B537" i="115"/>
  <c r="B538" i="115"/>
  <c r="B539" i="115"/>
  <c r="B540" i="115"/>
  <c r="B541" i="115"/>
  <c r="B542" i="115"/>
  <c r="B543" i="115"/>
  <c r="B544" i="115"/>
  <c r="B545" i="115"/>
  <c r="B546" i="115"/>
  <c r="B547" i="115"/>
  <c r="B548" i="115"/>
  <c r="B549" i="115"/>
  <c r="B550" i="115"/>
  <c r="B551" i="115"/>
  <c r="B552" i="115"/>
  <c r="B553" i="115"/>
  <c r="B554" i="115"/>
  <c r="B555" i="115"/>
  <c r="B556" i="115"/>
  <c r="B557" i="115"/>
  <c r="B558" i="115"/>
  <c r="B559" i="115"/>
  <c r="B560" i="115"/>
  <c r="B561" i="115"/>
  <c r="B562" i="115"/>
  <c r="B563" i="115"/>
  <c r="B564" i="115"/>
  <c r="B565" i="115"/>
  <c r="B566" i="115"/>
  <c r="B567" i="115"/>
  <c r="B568" i="115"/>
  <c r="B569" i="115"/>
  <c r="B570" i="115"/>
  <c r="B571" i="115"/>
  <c r="B572" i="115"/>
  <c r="B573" i="115"/>
  <c r="B574" i="115"/>
  <c r="B575" i="115"/>
  <c r="B576" i="115"/>
  <c r="B577" i="115"/>
  <c r="B578" i="115"/>
  <c r="B579" i="115"/>
  <c r="B580" i="115"/>
  <c r="B581" i="115"/>
  <c r="B582" i="115"/>
  <c r="B583" i="115"/>
  <c r="B584" i="115"/>
  <c r="B585" i="115"/>
  <c r="B586" i="115"/>
  <c r="B587" i="115"/>
  <c r="B588" i="115"/>
  <c r="B589" i="115"/>
  <c r="B590" i="115"/>
  <c r="B591" i="115"/>
  <c r="B592" i="115"/>
  <c r="B593" i="115"/>
  <c r="B594" i="115"/>
  <c r="B595" i="115"/>
  <c r="B596" i="115"/>
  <c r="B597" i="115"/>
  <c r="B598" i="115"/>
  <c r="B599" i="115"/>
  <c r="B600" i="115"/>
  <c r="B601" i="115"/>
  <c r="B602" i="115"/>
  <c r="B603" i="115"/>
  <c r="B604" i="115"/>
  <c r="B605" i="115"/>
  <c r="B606" i="115"/>
  <c r="B607" i="115"/>
  <c r="B608" i="115"/>
  <c r="B609" i="115"/>
  <c r="B610" i="115"/>
  <c r="B611" i="115"/>
  <c r="B612" i="115"/>
  <c r="B613" i="115"/>
  <c r="B614" i="115"/>
  <c r="B615" i="115"/>
  <c r="B616" i="115"/>
  <c r="B617" i="115"/>
  <c r="B618" i="115"/>
  <c r="B619" i="115"/>
  <c r="B620" i="115"/>
  <c r="B621" i="115"/>
  <c r="B622" i="115"/>
  <c r="B623" i="115"/>
  <c r="B624" i="115"/>
  <c r="B625" i="115"/>
  <c r="B626" i="115"/>
  <c r="B627" i="115"/>
  <c r="B628" i="115"/>
  <c r="B629" i="115"/>
  <c r="B630" i="115"/>
  <c r="B631" i="115"/>
  <c r="B632" i="115"/>
  <c r="B633" i="115"/>
  <c r="B634" i="115"/>
  <c r="B635" i="115"/>
  <c r="B636" i="115"/>
  <c r="B637" i="115"/>
  <c r="B638" i="115"/>
  <c r="B639" i="115"/>
  <c r="B640" i="115"/>
  <c r="B641" i="115"/>
  <c r="B642" i="115"/>
  <c r="B643" i="115"/>
  <c r="B644" i="115"/>
  <c r="B645" i="115"/>
  <c r="B646" i="115"/>
  <c r="B647" i="115"/>
  <c r="B648" i="115"/>
  <c r="B649" i="115"/>
  <c r="B650" i="115"/>
  <c r="B651" i="115"/>
  <c r="B652" i="115"/>
  <c r="B653" i="115"/>
  <c r="B654" i="115"/>
  <c r="B655" i="115"/>
  <c r="B656" i="115"/>
  <c r="B657" i="115"/>
  <c r="B658" i="115"/>
  <c r="B659" i="115"/>
  <c r="B660" i="115"/>
  <c r="B661" i="115"/>
  <c r="B662" i="115"/>
  <c r="B663" i="115"/>
  <c r="B664" i="115"/>
  <c r="B665" i="115"/>
  <c r="B666" i="115"/>
  <c r="B667" i="115"/>
  <c r="B668" i="115"/>
  <c r="B669" i="115"/>
  <c r="B670" i="115"/>
  <c r="B671" i="115"/>
  <c r="B672" i="115"/>
  <c r="B673" i="115"/>
  <c r="B674" i="115"/>
  <c r="B675" i="115"/>
  <c r="B676" i="115"/>
  <c r="B677" i="115"/>
  <c r="B678" i="115"/>
  <c r="B679" i="115"/>
  <c r="B680" i="115"/>
  <c r="B681" i="115"/>
  <c r="B682" i="115"/>
  <c r="B683" i="115"/>
  <c r="B684" i="115"/>
  <c r="B685" i="115"/>
  <c r="B686" i="115"/>
  <c r="B687" i="115"/>
  <c r="B688" i="115"/>
  <c r="B689" i="115"/>
  <c r="B690" i="115"/>
  <c r="B691" i="115"/>
  <c r="B692" i="115"/>
  <c r="B693" i="115"/>
  <c r="B694" i="115"/>
  <c r="B695" i="115"/>
  <c r="B696" i="115"/>
  <c r="B697" i="115"/>
  <c r="B698" i="115"/>
  <c r="B699" i="115"/>
  <c r="B700" i="115"/>
  <c r="B701" i="115"/>
  <c r="B702" i="115"/>
  <c r="B703" i="115"/>
  <c r="B704" i="115"/>
  <c r="B705" i="115"/>
  <c r="B706" i="115"/>
  <c r="B707" i="115"/>
  <c r="B708" i="115"/>
  <c r="B709" i="115"/>
  <c r="B710" i="115"/>
  <c r="B711" i="115"/>
  <c r="B712" i="115"/>
  <c r="B713" i="115"/>
  <c r="B714" i="115"/>
  <c r="B715" i="115"/>
  <c r="B716" i="115"/>
  <c r="B717" i="115"/>
  <c r="B718" i="115"/>
  <c r="B719" i="115"/>
  <c r="B720" i="115"/>
  <c r="B721" i="115"/>
  <c r="B722" i="115"/>
  <c r="B723" i="115"/>
  <c r="B724" i="115"/>
  <c r="B725" i="115"/>
  <c r="B726" i="115"/>
  <c r="B727" i="115"/>
  <c r="B728" i="115"/>
  <c r="B729" i="115"/>
  <c r="B730" i="115"/>
  <c r="B731" i="115"/>
  <c r="B732" i="115"/>
  <c r="B733" i="115"/>
  <c r="B734" i="115"/>
  <c r="B735" i="115"/>
  <c r="B736" i="115"/>
  <c r="B737" i="115"/>
  <c r="B738" i="115"/>
  <c r="B739" i="115"/>
  <c r="B740" i="115"/>
  <c r="B741" i="115"/>
  <c r="B742" i="115"/>
  <c r="B743" i="115"/>
  <c r="B744" i="115"/>
  <c r="B745" i="115"/>
  <c r="B746" i="115"/>
  <c r="B747" i="115"/>
  <c r="B748" i="115"/>
  <c r="B749" i="115"/>
  <c r="B750" i="115"/>
  <c r="B751" i="115"/>
  <c r="B752" i="115"/>
  <c r="B753" i="115"/>
  <c r="B754" i="115"/>
  <c r="B755" i="115"/>
  <c r="B756" i="115"/>
  <c r="B757" i="115"/>
  <c r="B758" i="115"/>
  <c r="B759" i="115"/>
  <c r="B760" i="115"/>
  <c r="B761" i="115"/>
  <c r="B762" i="115"/>
  <c r="B763" i="115"/>
  <c r="B764" i="115"/>
  <c r="B765" i="115"/>
  <c r="B766" i="115"/>
  <c r="B767" i="115"/>
  <c r="B768" i="115"/>
  <c r="B769" i="115"/>
  <c r="B770" i="115"/>
  <c r="B771" i="115"/>
  <c r="B772" i="115"/>
  <c r="B773" i="115"/>
  <c r="B774" i="115"/>
  <c r="B775" i="115"/>
  <c r="B776" i="115"/>
  <c r="B777" i="115"/>
  <c r="B778" i="115"/>
  <c r="B779" i="115"/>
  <c r="B780" i="115"/>
  <c r="B781" i="115"/>
  <c r="B782" i="115"/>
  <c r="B783" i="115"/>
  <c r="B784" i="115"/>
  <c r="B785" i="115"/>
  <c r="B786" i="115"/>
  <c r="B787" i="115"/>
  <c r="B788" i="115"/>
  <c r="B789" i="115"/>
  <c r="B790" i="115"/>
  <c r="B791" i="115"/>
  <c r="B792" i="115"/>
  <c r="B793" i="115"/>
  <c r="B794" i="115"/>
  <c r="B795" i="115"/>
  <c r="B796" i="115"/>
  <c r="B797" i="115"/>
  <c r="B798" i="115"/>
  <c r="B799" i="115"/>
  <c r="B800" i="115"/>
  <c r="B801" i="115"/>
  <c r="B802" i="115"/>
  <c r="B803" i="115"/>
  <c r="B804" i="115"/>
  <c r="B805" i="115"/>
  <c r="B806" i="115"/>
  <c r="B807" i="115"/>
  <c r="B808" i="115"/>
  <c r="B809" i="115"/>
  <c r="B810" i="115"/>
  <c r="B811" i="115"/>
  <c r="B812" i="115"/>
  <c r="B813" i="115"/>
  <c r="B814" i="115"/>
  <c r="B815" i="115"/>
  <c r="B816" i="115"/>
  <c r="B817" i="115"/>
  <c r="B818" i="115"/>
  <c r="B819" i="115"/>
  <c r="B820" i="115"/>
  <c r="B821" i="115"/>
  <c r="B822" i="115"/>
  <c r="B823" i="115"/>
  <c r="B824" i="115"/>
  <c r="B825" i="115"/>
  <c r="B826" i="115"/>
  <c r="B827" i="115"/>
  <c r="B828" i="115"/>
  <c r="B829" i="115"/>
  <c r="B830" i="115"/>
  <c r="B831" i="115"/>
  <c r="B832" i="115"/>
  <c r="B833" i="115"/>
  <c r="B834" i="115"/>
  <c r="B835" i="115"/>
  <c r="B836" i="115"/>
  <c r="B837" i="115"/>
  <c r="B838" i="115"/>
  <c r="B839" i="115"/>
  <c r="B840" i="115"/>
  <c r="B841" i="115"/>
  <c r="B842" i="115"/>
  <c r="B843" i="115"/>
  <c r="B844" i="115"/>
  <c r="B845" i="115"/>
  <c r="B846" i="115"/>
  <c r="B847" i="115"/>
  <c r="B848" i="115"/>
  <c r="B849" i="115"/>
  <c r="B850" i="115"/>
  <c r="B851" i="115"/>
  <c r="B852" i="115"/>
  <c r="B853" i="115"/>
  <c r="B854" i="115"/>
  <c r="B855" i="115"/>
  <c r="B856" i="115"/>
  <c r="B857" i="115"/>
  <c r="B858" i="115"/>
  <c r="B859" i="115"/>
  <c r="B860" i="115"/>
  <c r="B861" i="115"/>
  <c r="B862" i="115"/>
  <c r="B863" i="115"/>
  <c r="B864" i="115"/>
  <c r="B865" i="115"/>
  <c r="B866" i="115"/>
  <c r="B867" i="115"/>
  <c r="B868" i="115"/>
  <c r="B869" i="115"/>
  <c r="B870" i="115"/>
  <c r="B871" i="115"/>
  <c r="B872" i="115"/>
  <c r="B873" i="115"/>
  <c r="B874" i="115"/>
  <c r="B875" i="115"/>
  <c r="B876" i="115"/>
  <c r="B877" i="115"/>
  <c r="B878" i="115"/>
  <c r="B879" i="115"/>
  <c r="B880" i="115"/>
  <c r="B881" i="115"/>
  <c r="B882" i="115"/>
  <c r="B883" i="115"/>
  <c r="B884" i="115"/>
  <c r="B885" i="115"/>
  <c r="B886" i="115"/>
  <c r="B887" i="115"/>
  <c r="B888" i="115"/>
  <c r="B889" i="115"/>
  <c r="B890" i="115"/>
  <c r="B891" i="115"/>
  <c r="B892" i="115"/>
  <c r="B893" i="115"/>
  <c r="B894" i="115"/>
  <c r="B895" i="115"/>
  <c r="B896" i="115"/>
  <c r="B897" i="115"/>
  <c r="B898" i="115"/>
  <c r="B899" i="115"/>
  <c r="B900" i="115"/>
  <c r="B901" i="115"/>
  <c r="B902" i="115"/>
  <c r="B903" i="115"/>
  <c r="B904" i="115"/>
  <c r="B905" i="115"/>
  <c r="B906" i="115"/>
  <c r="B907" i="115"/>
  <c r="B908" i="115"/>
  <c r="B909" i="115"/>
  <c r="B910" i="115"/>
  <c r="B911" i="115"/>
  <c r="B912" i="115"/>
  <c r="B913" i="115"/>
  <c r="B914" i="115"/>
  <c r="B915" i="115"/>
  <c r="B916" i="115"/>
  <c r="B917" i="115"/>
  <c r="B918" i="115"/>
  <c r="B919" i="115"/>
  <c r="B920" i="115"/>
  <c r="B921" i="115"/>
  <c r="B922" i="115"/>
  <c r="B923" i="115"/>
  <c r="B924" i="115"/>
  <c r="B925" i="115"/>
  <c r="B926" i="115"/>
  <c r="B927" i="115"/>
  <c r="B928" i="115"/>
  <c r="B929" i="115"/>
  <c r="B930" i="115"/>
  <c r="B931" i="115"/>
  <c r="B932" i="115"/>
  <c r="B933" i="115"/>
  <c r="B934" i="115"/>
  <c r="B935" i="115"/>
  <c r="B936" i="115"/>
  <c r="B937" i="115"/>
  <c r="B938" i="115"/>
  <c r="B939" i="115"/>
  <c r="B940" i="115"/>
  <c r="B941" i="115"/>
  <c r="B942" i="115"/>
  <c r="B943" i="115"/>
  <c r="B944" i="115"/>
  <c r="B945" i="115"/>
  <c r="B946" i="115"/>
  <c r="B947" i="115"/>
  <c r="B948" i="115"/>
  <c r="B949" i="115"/>
  <c r="B950" i="115"/>
  <c r="B951" i="115"/>
  <c r="B952" i="115"/>
  <c r="B953" i="115"/>
  <c r="B954" i="115"/>
  <c r="B955" i="115"/>
  <c r="B956" i="115"/>
  <c r="B957" i="115"/>
  <c r="B958" i="115"/>
  <c r="B959" i="115"/>
  <c r="B960" i="115"/>
  <c r="B961" i="115"/>
  <c r="B962" i="115"/>
  <c r="B963" i="115"/>
  <c r="B964" i="115"/>
  <c r="B965" i="115"/>
  <c r="B966" i="115"/>
  <c r="B967" i="115"/>
  <c r="B968" i="115"/>
  <c r="B969" i="115"/>
  <c r="B970" i="115"/>
  <c r="B971" i="115"/>
  <c r="B972" i="115"/>
  <c r="B973" i="115"/>
  <c r="B974" i="115"/>
  <c r="B975" i="115"/>
  <c r="B976" i="115"/>
  <c r="B977" i="115"/>
  <c r="B978" i="115"/>
  <c r="B979" i="115"/>
  <c r="B980" i="115"/>
  <c r="B981" i="115"/>
  <c r="B982" i="115"/>
  <c r="B983" i="115"/>
  <c r="B984" i="115"/>
  <c r="B985" i="115"/>
  <c r="B986" i="115"/>
  <c r="B987" i="115"/>
  <c r="B988" i="115"/>
  <c r="B989" i="115"/>
  <c r="B990" i="115"/>
  <c r="B991" i="115"/>
  <c r="B992" i="115"/>
  <c r="B993" i="115"/>
  <c r="B994" i="115"/>
  <c r="B995" i="115"/>
  <c r="B996" i="115"/>
  <c r="B997" i="115"/>
  <c r="B998" i="115"/>
  <c r="B999" i="115"/>
  <c r="B1000" i="115"/>
  <c r="B1001" i="115"/>
  <c r="B1002" i="115"/>
  <c r="B1003" i="115"/>
  <c r="B1004" i="115"/>
  <c r="B1005" i="115"/>
  <c r="B1006" i="115"/>
  <c r="B1007" i="115"/>
  <c r="B1008" i="115"/>
  <c r="B1009" i="115"/>
  <c r="B1010" i="115"/>
  <c r="B1011" i="115"/>
  <c r="B1012" i="115"/>
  <c r="B1013" i="115"/>
  <c r="B1014" i="115"/>
  <c r="B1015" i="115"/>
  <c r="B1016" i="115"/>
  <c r="B1017" i="115"/>
  <c r="B1018" i="115"/>
  <c r="B1019" i="115"/>
  <c r="B1020" i="115"/>
  <c r="B1021" i="115"/>
  <c r="B1022" i="115"/>
  <c r="B1023" i="115"/>
  <c r="B1024" i="115"/>
  <c r="B1025" i="115"/>
  <c r="B1026" i="115"/>
  <c r="B1027" i="115"/>
  <c r="B1028" i="115"/>
  <c r="B1029" i="115"/>
  <c r="B1030" i="115"/>
  <c r="B1031" i="115"/>
  <c r="B1032" i="115"/>
  <c r="B1033" i="115"/>
  <c r="B1034" i="115"/>
  <c r="B1035" i="115"/>
  <c r="B1036" i="115"/>
  <c r="B1037" i="115"/>
  <c r="B1038" i="115"/>
  <c r="B1039" i="115"/>
  <c r="B1040" i="115"/>
  <c r="B1041" i="115"/>
  <c r="B1042" i="115"/>
  <c r="B1043" i="115"/>
  <c r="B1044" i="115"/>
  <c r="B1045" i="115"/>
  <c r="B1046" i="115"/>
  <c r="B1047" i="115"/>
  <c r="B1048" i="115"/>
  <c r="B1049" i="115"/>
  <c r="B1050" i="115"/>
  <c r="B1051" i="115"/>
  <c r="B1052" i="115"/>
  <c r="B1053" i="115"/>
  <c r="B1054" i="115"/>
  <c r="B1055" i="115"/>
  <c r="B1056" i="115"/>
  <c r="B1057" i="115"/>
  <c r="B1058" i="115"/>
  <c r="B1059" i="115"/>
  <c r="B1060" i="115"/>
  <c r="B1061" i="115"/>
  <c r="B1062" i="115"/>
  <c r="B1063" i="115"/>
  <c r="B1064" i="115"/>
  <c r="B1065" i="115"/>
  <c r="B1066" i="115"/>
  <c r="B1067" i="115"/>
  <c r="B1068" i="115"/>
  <c r="B1069" i="115"/>
  <c r="B1070" i="115"/>
  <c r="B1071" i="115"/>
  <c r="B1072" i="115"/>
  <c r="B1073" i="115"/>
  <c r="B1074" i="115"/>
  <c r="B1075" i="115"/>
  <c r="B1076" i="115"/>
  <c r="B1077" i="115"/>
  <c r="B1" i="115"/>
  <c r="C2" i="115"/>
  <c r="D2" i="115"/>
  <c r="E2" i="115"/>
  <c r="I2" i="115"/>
  <c r="J2" i="115"/>
  <c r="C3" i="115"/>
  <c r="D3" i="115"/>
  <c r="E3" i="115"/>
  <c r="I3" i="115"/>
  <c r="J3" i="115"/>
  <c r="C4" i="115"/>
  <c r="D4" i="115"/>
  <c r="E4" i="115"/>
  <c r="I4" i="115"/>
  <c r="J4" i="115"/>
  <c r="C5" i="115"/>
  <c r="D5" i="115"/>
  <c r="E5" i="115"/>
  <c r="I5" i="115"/>
  <c r="J5" i="115"/>
  <c r="C6" i="115"/>
  <c r="D6" i="115"/>
  <c r="E6" i="115"/>
  <c r="I6" i="115"/>
  <c r="J6" i="115"/>
  <c r="C7" i="115"/>
  <c r="D7" i="115"/>
  <c r="E7" i="115"/>
  <c r="I7" i="115"/>
  <c r="J7" i="115"/>
  <c r="C8" i="115"/>
  <c r="D8" i="115"/>
  <c r="E8" i="115"/>
  <c r="I8" i="115"/>
  <c r="J8" i="115"/>
  <c r="C9" i="115"/>
  <c r="D9" i="115"/>
  <c r="E9" i="115"/>
  <c r="I9" i="115"/>
  <c r="J9" i="115"/>
  <c r="C10" i="115"/>
  <c r="D10" i="115"/>
  <c r="E10" i="115"/>
  <c r="I10" i="115"/>
  <c r="J10" i="115"/>
  <c r="C11" i="115"/>
  <c r="D11" i="115"/>
  <c r="E11" i="115"/>
  <c r="I11" i="115"/>
  <c r="J11" i="115"/>
  <c r="C12" i="115"/>
  <c r="D12" i="115"/>
  <c r="E12" i="115"/>
  <c r="I12" i="115"/>
  <c r="J12" i="115"/>
  <c r="C13" i="115"/>
  <c r="D13" i="115"/>
  <c r="E13" i="115"/>
  <c r="I13" i="115"/>
  <c r="J13" i="115"/>
  <c r="C14" i="115"/>
  <c r="D14" i="115"/>
  <c r="E14" i="115"/>
  <c r="I14" i="115"/>
  <c r="J14" i="115"/>
  <c r="C15" i="115"/>
  <c r="D15" i="115"/>
  <c r="E15" i="115"/>
  <c r="I15" i="115"/>
  <c r="J15" i="115"/>
  <c r="C16" i="115"/>
  <c r="D16" i="115"/>
  <c r="E16" i="115"/>
  <c r="I16" i="115"/>
  <c r="J16" i="115"/>
  <c r="C17" i="115"/>
  <c r="D17" i="115"/>
  <c r="E17" i="115"/>
  <c r="I17" i="115"/>
  <c r="J17" i="115"/>
  <c r="C18" i="115"/>
  <c r="D18" i="115"/>
  <c r="E18" i="115"/>
  <c r="I18" i="115"/>
  <c r="J18" i="115"/>
  <c r="C19" i="115"/>
  <c r="D19" i="115"/>
  <c r="E19" i="115"/>
  <c r="I19" i="115"/>
  <c r="J19" i="115"/>
  <c r="C20" i="115"/>
  <c r="D20" i="115"/>
  <c r="E20" i="115"/>
  <c r="I20" i="115"/>
  <c r="J20" i="115"/>
  <c r="C21" i="115"/>
  <c r="D21" i="115"/>
  <c r="E21" i="115"/>
  <c r="I21" i="115"/>
  <c r="J21" i="115"/>
  <c r="C22" i="115"/>
  <c r="D22" i="115"/>
  <c r="E22" i="115"/>
  <c r="I22" i="115"/>
  <c r="J22" i="115"/>
  <c r="C23" i="115"/>
  <c r="D23" i="115"/>
  <c r="E23" i="115"/>
  <c r="I23" i="115"/>
  <c r="J23" i="115"/>
  <c r="C24" i="115"/>
  <c r="D24" i="115"/>
  <c r="E24" i="115"/>
  <c r="I24" i="115"/>
  <c r="J24" i="115"/>
  <c r="C25" i="115"/>
  <c r="D25" i="115"/>
  <c r="E25" i="115"/>
  <c r="I25" i="115"/>
  <c r="J25" i="115"/>
  <c r="C26" i="115"/>
  <c r="D26" i="115"/>
  <c r="E26" i="115"/>
  <c r="I26" i="115"/>
  <c r="J26" i="115"/>
  <c r="C27" i="115"/>
  <c r="D27" i="115"/>
  <c r="E27" i="115"/>
  <c r="I27" i="115"/>
  <c r="J27" i="115"/>
  <c r="C28" i="115"/>
  <c r="D28" i="115"/>
  <c r="E28" i="115"/>
  <c r="I28" i="115"/>
  <c r="J28" i="115"/>
  <c r="C29" i="115"/>
  <c r="D29" i="115"/>
  <c r="E29" i="115"/>
  <c r="I29" i="115"/>
  <c r="J29" i="115"/>
  <c r="C30" i="115"/>
  <c r="D30" i="115"/>
  <c r="E30" i="115"/>
  <c r="I30" i="115"/>
  <c r="J30" i="115"/>
  <c r="C31" i="115"/>
  <c r="D31" i="115"/>
  <c r="E31" i="115"/>
  <c r="I31" i="115"/>
  <c r="J31" i="115"/>
  <c r="C32" i="115"/>
  <c r="D32" i="115"/>
  <c r="E32" i="115"/>
  <c r="I32" i="115"/>
  <c r="J32" i="115"/>
  <c r="C33" i="115"/>
  <c r="D33" i="115"/>
  <c r="E33" i="115"/>
  <c r="I33" i="115"/>
  <c r="J33" i="115"/>
  <c r="C34" i="115"/>
  <c r="D34" i="115"/>
  <c r="E34" i="115"/>
  <c r="I34" i="115"/>
  <c r="J34" i="115"/>
  <c r="C35" i="115"/>
  <c r="D35" i="115"/>
  <c r="E35" i="115"/>
  <c r="I35" i="115"/>
  <c r="J35" i="115"/>
  <c r="C36" i="115"/>
  <c r="D36" i="115"/>
  <c r="E36" i="115"/>
  <c r="I36" i="115"/>
  <c r="J36" i="115"/>
  <c r="C37" i="115"/>
  <c r="D37" i="115"/>
  <c r="E37" i="115"/>
  <c r="I37" i="115"/>
  <c r="J37" i="115"/>
  <c r="C38" i="115"/>
  <c r="D38" i="115"/>
  <c r="E38" i="115"/>
  <c r="I38" i="115"/>
  <c r="J38" i="115"/>
  <c r="C39" i="115"/>
  <c r="D39" i="115"/>
  <c r="E39" i="115"/>
  <c r="I39" i="115"/>
  <c r="J39" i="115"/>
  <c r="C40" i="115"/>
  <c r="D40" i="115"/>
  <c r="E40" i="115"/>
  <c r="I40" i="115"/>
  <c r="J40" i="115"/>
  <c r="C41" i="115"/>
  <c r="D41" i="115"/>
  <c r="E41" i="115"/>
  <c r="I41" i="115"/>
  <c r="J41" i="115"/>
  <c r="C42" i="115"/>
  <c r="D42" i="115"/>
  <c r="E42" i="115"/>
  <c r="I42" i="115"/>
  <c r="J42" i="115"/>
  <c r="C43" i="115"/>
  <c r="D43" i="115"/>
  <c r="E43" i="115"/>
  <c r="I43" i="115"/>
  <c r="J43" i="115"/>
  <c r="C44" i="115"/>
  <c r="D44" i="115"/>
  <c r="E44" i="115"/>
  <c r="I44" i="115"/>
  <c r="J44" i="115"/>
  <c r="C45" i="115"/>
  <c r="D45" i="115"/>
  <c r="E45" i="115"/>
  <c r="I45" i="115"/>
  <c r="J45" i="115"/>
  <c r="C46" i="115"/>
  <c r="D46" i="115"/>
  <c r="E46" i="115"/>
  <c r="I46" i="115"/>
  <c r="J46" i="115"/>
  <c r="C47" i="115"/>
  <c r="D47" i="115"/>
  <c r="E47" i="115"/>
  <c r="I47" i="115"/>
  <c r="J47" i="115"/>
  <c r="C48" i="115"/>
  <c r="D48" i="115"/>
  <c r="E48" i="115"/>
  <c r="I48" i="115"/>
  <c r="J48" i="115"/>
  <c r="C49" i="115"/>
  <c r="D49" i="115"/>
  <c r="E49" i="115"/>
  <c r="I49" i="115"/>
  <c r="J49" i="115"/>
  <c r="C50" i="115"/>
  <c r="D50" i="115"/>
  <c r="E50" i="115"/>
  <c r="I50" i="115"/>
  <c r="J50" i="115"/>
  <c r="C51" i="115"/>
  <c r="D51" i="115"/>
  <c r="E51" i="115"/>
  <c r="I51" i="115"/>
  <c r="J51" i="115"/>
  <c r="C52" i="115"/>
  <c r="D52" i="115"/>
  <c r="E52" i="115"/>
  <c r="I52" i="115"/>
  <c r="J52" i="115"/>
  <c r="C53" i="115"/>
  <c r="D53" i="115"/>
  <c r="E53" i="115"/>
  <c r="I53" i="115"/>
  <c r="J53" i="115"/>
  <c r="C54" i="115"/>
  <c r="D54" i="115"/>
  <c r="E54" i="115"/>
  <c r="I54" i="115"/>
  <c r="J54" i="115"/>
  <c r="C55" i="115"/>
  <c r="D55" i="115"/>
  <c r="E55" i="115"/>
  <c r="I55" i="115"/>
  <c r="J55" i="115"/>
  <c r="C56" i="115"/>
  <c r="D56" i="115"/>
  <c r="E56" i="115"/>
  <c r="I56" i="115"/>
  <c r="J56" i="115"/>
  <c r="C57" i="115"/>
  <c r="D57" i="115"/>
  <c r="E57" i="115"/>
  <c r="I57" i="115"/>
  <c r="J57" i="115"/>
  <c r="C58" i="115"/>
  <c r="D58" i="115"/>
  <c r="E58" i="115"/>
  <c r="I58" i="115"/>
  <c r="J58" i="115"/>
  <c r="C59" i="115"/>
  <c r="D59" i="115"/>
  <c r="E59" i="115"/>
  <c r="I59" i="115"/>
  <c r="J59" i="115"/>
  <c r="C60" i="115"/>
  <c r="D60" i="115"/>
  <c r="E60" i="115"/>
  <c r="I60" i="115"/>
  <c r="J60" i="115"/>
  <c r="C61" i="115"/>
  <c r="D61" i="115"/>
  <c r="E61" i="115"/>
  <c r="I61" i="115"/>
  <c r="J61" i="115"/>
  <c r="C62" i="115"/>
  <c r="D62" i="115"/>
  <c r="E62" i="115"/>
  <c r="I62" i="115"/>
  <c r="J62" i="115"/>
  <c r="C63" i="115"/>
  <c r="D63" i="115"/>
  <c r="E63" i="115"/>
  <c r="I63" i="115"/>
  <c r="J63" i="115"/>
  <c r="C64" i="115"/>
  <c r="D64" i="115"/>
  <c r="E64" i="115"/>
  <c r="I64" i="115"/>
  <c r="J64" i="115"/>
  <c r="C65" i="115"/>
  <c r="D65" i="115"/>
  <c r="E65" i="115"/>
  <c r="I65" i="115"/>
  <c r="J65" i="115"/>
  <c r="C66" i="115"/>
  <c r="D66" i="115"/>
  <c r="E66" i="115"/>
  <c r="I66" i="115"/>
  <c r="J66" i="115"/>
  <c r="C67" i="115"/>
  <c r="D67" i="115"/>
  <c r="E67" i="115"/>
  <c r="I67" i="115"/>
  <c r="J67" i="115"/>
  <c r="C68" i="115"/>
  <c r="D68" i="115"/>
  <c r="E68" i="115"/>
  <c r="I68" i="115"/>
  <c r="J68" i="115"/>
  <c r="C69" i="115"/>
  <c r="D69" i="115"/>
  <c r="E69" i="115"/>
  <c r="I69" i="115"/>
  <c r="J69" i="115"/>
  <c r="C70" i="115"/>
  <c r="D70" i="115"/>
  <c r="E70" i="115"/>
  <c r="I70" i="115"/>
  <c r="J70" i="115"/>
  <c r="C71" i="115"/>
  <c r="D71" i="115"/>
  <c r="E71" i="115"/>
  <c r="I71" i="115"/>
  <c r="J71" i="115"/>
  <c r="C72" i="115"/>
  <c r="D72" i="115"/>
  <c r="E72" i="115"/>
  <c r="I72" i="115"/>
  <c r="J72" i="115"/>
  <c r="C73" i="115"/>
  <c r="D73" i="115"/>
  <c r="E73" i="115"/>
  <c r="I73" i="115"/>
  <c r="J73" i="115"/>
  <c r="C74" i="115"/>
  <c r="D74" i="115"/>
  <c r="E74" i="115"/>
  <c r="I74" i="115"/>
  <c r="J74" i="115"/>
  <c r="C75" i="115"/>
  <c r="D75" i="115"/>
  <c r="E75" i="115"/>
  <c r="I75" i="115"/>
  <c r="J75" i="115"/>
  <c r="C76" i="115"/>
  <c r="D76" i="115"/>
  <c r="E76" i="115"/>
  <c r="I76" i="115"/>
  <c r="J76" i="115"/>
  <c r="C77" i="115"/>
  <c r="D77" i="115"/>
  <c r="E77" i="115"/>
  <c r="I77" i="115"/>
  <c r="J77" i="115"/>
  <c r="C78" i="115"/>
  <c r="D78" i="115"/>
  <c r="E78" i="115"/>
  <c r="I78" i="115"/>
  <c r="J78" i="115"/>
  <c r="C79" i="115"/>
  <c r="D79" i="115"/>
  <c r="E79" i="115"/>
  <c r="I79" i="115"/>
  <c r="J79" i="115"/>
  <c r="C80" i="115"/>
  <c r="D80" i="115"/>
  <c r="E80" i="115"/>
  <c r="I80" i="115"/>
  <c r="J80" i="115"/>
  <c r="C81" i="115"/>
  <c r="D81" i="115"/>
  <c r="E81" i="115"/>
  <c r="I81" i="115"/>
  <c r="J81" i="115"/>
  <c r="C82" i="115"/>
  <c r="D82" i="115"/>
  <c r="E82" i="115"/>
  <c r="I82" i="115"/>
  <c r="J82" i="115"/>
  <c r="C83" i="115"/>
  <c r="D83" i="115"/>
  <c r="E83" i="115"/>
  <c r="I83" i="115"/>
  <c r="J83" i="115"/>
  <c r="C84" i="115"/>
  <c r="D84" i="115"/>
  <c r="E84" i="115"/>
  <c r="I84" i="115"/>
  <c r="J84" i="115"/>
  <c r="C85" i="115"/>
  <c r="D85" i="115"/>
  <c r="E85" i="115"/>
  <c r="I85" i="115"/>
  <c r="J85" i="115"/>
  <c r="C86" i="115"/>
  <c r="D86" i="115"/>
  <c r="E86" i="115"/>
  <c r="I86" i="115"/>
  <c r="J86" i="115"/>
  <c r="C87" i="115"/>
  <c r="D87" i="115"/>
  <c r="E87" i="115"/>
  <c r="I87" i="115"/>
  <c r="J87" i="115"/>
  <c r="C88" i="115"/>
  <c r="D88" i="115"/>
  <c r="E88" i="115"/>
  <c r="I88" i="115"/>
  <c r="J88" i="115"/>
  <c r="C89" i="115"/>
  <c r="D89" i="115"/>
  <c r="E89" i="115"/>
  <c r="I89" i="115"/>
  <c r="J89" i="115"/>
  <c r="C90" i="115"/>
  <c r="D90" i="115"/>
  <c r="E90" i="115"/>
  <c r="I90" i="115"/>
  <c r="J90" i="115"/>
  <c r="C91" i="115"/>
  <c r="D91" i="115"/>
  <c r="E91" i="115"/>
  <c r="I91" i="115"/>
  <c r="J91" i="115"/>
  <c r="C92" i="115"/>
  <c r="D92" i="115"/>
  <c r="E92" i="115"/>
  <c r="I92" i="115"/>
  <c r="J92" i="115"/>
  <c r="C93" i="115"/>
  <c r="D93" i="115"/>
  <c r="E93" i="115"/>
  <c r="I93" i="115"/>
  <c r="J93" i="115"/>
  <c r="C94" i="115"/>
  <c r="D94" i="115"/>
  <c r="E94" i="115"/>
  <c r="I94" i="115"/>
  <c r="J94" i="115"/>
  <c r="C95" i="115"/>
  <c r="D95" i="115"/>
  <c r="E95" i="115"/>
  <c r="I95" i="115"/>
  <c r="J95" i="115"/>
  <c r="C96" i="115"/>
  <c r="D96" i="115"/>
  <c r="E96" i="115"/>
  <c r="I96" i="115"/>
  <c r="J96" i="115"/>
  <c r="C97" i="115"/>
  <c r="D97" i="115"/>
  <c r="E97" i="115"/>
  <c r="I97" i="115"/>
  <c r="J97" i="115"/>
  <c r="C98" i="115"/>
  <c r="D98" i="115"/>
  <c r="E98" i="115"/>
  <c r="I98" i="115"/>
  <c r="J98" i="115"/>
  <c r="C99" i="115"/>
  <c r="D99" i="115"/>
  <c r="E99" i="115"/>
  <c r="I99" i="115"/>
  <c r="J99" i="115"/>
  <c r="C100" i="115"/>
  <c r="D100" i="115"/>
  <c r="E100" i="115"/>
  <c r="I100" i="115"/>
  <c r="J100" i="115"/>
  <c r="C101" i="115"/>
  <c r="D101" i="115"/>
  <c r="E101" i="115"/>
  <c r="I101" i="115"/>
  <c r="J101" i="115"/>
  <c r="C102" i="115"/>
  <c r="D102" i="115"/>
  <c r="E102" i="115"/>
  <c r="I102" i="115"/>
  <c r="J102" i="115"/>
  <c r="C103" i="115"/>
  <c r="D103" i="115"/>
  <c r="E103" i="115"/>
  <c r="I103" i="115"/>
  <c r="J103" i="115"/>
  <c r="C104" i="115"/>
  <c r="D104" i="115"/>
  <c r="E104" i="115"/>
  <c r="I104" i="115"/>
  <c r="J104" i="115"/>
  <c r="C105" i="115"/>
  <c r="D105" i="115"/>
  <c r="E105" i="115"/>
  <c r="I105" i="115"/>
  <c r="J105" i="115"/>
  <c r="C106" i="115"/>
  <c r="D106" i="115"/>
  <c r="E106" i="115"/>
  <c r="I106" i="115"/>
  <c r="J106" i="115"/>
  <c r="C107" i="115"/>
  <c r="D107" i="115"/>
  <c r="E107" i="115"/>
  <c r="I107" i="115"/>
  <c r="J107" i="115"/>
  <c r="C108" i="115"/>
  <c r="D108" i="115"/>
  <c r="E108" i="115"/>
  <c r="I108" i="115"/>
  <c r="J108" i="115"/>
  <c r="C109" i="115"/>
  <c r="D109" i="115"/>
  <c r="E109" i="115"/>
  <c r="I109" i="115"/>
  <c r="J109" i="115"/>
  <c r="C110" i="115"/>
  <c r="D110" i="115"/>
  <c r="E110" i="115"/>
  <c r="I110" i="115"/>
  <c r="J110" i="115"/>
  <c r="C111" i="115"/>
  <c r="D111" i="115"/>
  <c r="E111" i="115"/>
  <c r="I111" i="115"/>
  <c r="J111" i="115"/>
  <c r="C112" i="115"/>
  <c r="D112" i="115"/>
  <c r="E112" i="115"/>
  <c r="I112" i="115"/>
  <c r="J112" i="115"/>
  <c r="C113" i="115"/>
  <c r="D113" i="115"/>
  <c r="E113" i="115"/>
  <c r="I113" i="115"/>
  <c r="J113" i="115"/>
  <c r="C114" i="115"/>
  <c r="D114" i="115"/>
  <c r="E114" i="115"/>
  <c r="I114" i="115"/>
  <c r="J114" i="115"/>
  <c r="C115" i="115"/>
  <c r="D115" i="115"/>
  <c r="E115" i="115"/>
  <c r="I115" i="115"/>
  <c r="J115" i="115"/>
  <c r="C116" i="115"/>
  <c r="D116" i="115"/>
  <c r="E116" i="115"/>
  <c r="I116" i="115"/>
  <c r="J116" i="115"/>
  <c r="C117" i="115"/>
  <c r="D117" i="115"/>
  <c r="E117" i="115"/>
  <c r="I117" i="115"/>
  <c r="J117" i="115"/>
  <c r="C118" i="115"/>
  <c r="D118" i="115"/>
  <c r="E118" i="115"/>
  <c r="I118" i="115"/>
  <c r="J118" i="115"/>
  <c r="C119" i="115"/>
  <c r="D119" i="115"/>
  <c r="E119" i="115"/>
  <c r="I119" i="115"/>
  <c r="J119" i="115"/>
  <c r="C120" i="115"/>
  <c r="D120" i="115"/>
  <c r="E120" i="115"/>
  <c r="I120" i="115"/>
  <c r="J120" i="115"/>
  <c r="C121" i="115"/>
  <c r="D121" i="115"/>
  <c r="E121" i="115"/>
  <c r="I121" i="115"/>
  <c r="J121" i="115"/>
  <c r="C122" i="115"/>
  <c r="D122" i="115"/>
  <c r="E122" i="115"/>
  <c r="I122" i="115"/>
  <c r="J122" i="115"/>
  <c r="C123" i="115"/>
  <c r="D123" i="115"/>
  <c r="E123" i="115"/>
  <c r="I123" i="115"/>
  <c r="J123" i="115"/>
  <c r="C124" i="115"/>
  <c r="D124" i="115"/>
  <c r="E124" i="115"/>
  <c r="I124" i="115"/>
  <c r="J124" i="115"/>
  <c r="C125" i="115"/>
  <c r="D125" i="115"/>
  <c r="E125" i="115"/>
  <c r="I125" i="115"/>
  <c r="J125" i="115"/>
  <c r="C126" i="115"/>
  <c r="D126" i="115"/>
  <c r="E126" i="115"/>
  <c r="I126" i="115"/>
  <c r="J126" i="115"/>
  <c r="C127" i="115"/>
  <c r="D127" i="115"/>
  <c r="E127" i="115"/>
  <c r="I127" i="115"/>
  <c r="J127" i="115"/>
  <c r="C128" i="115"/>
  <c r="D128" i="115"/>
  <c r="E128" i="115"/>
  <c r="I128" i="115"/>
  <c r="J128" i="115"/>
  <c r="C129" i="115"/>
  <c r="D129" i="115"/>
  <c r="E129" i="115"/>
  <c r="I129" i="115"/>
  <c r="J129" i="115"/>
  <c r="C130" i="115"/>
  <c r="D130" i="115"/>
  <c r="E130" i="115"/>
  <c r="I130" i="115"/>
  <c r="J130" i="115"/>
  <c r="C131" i="115"/>
  <c r="D131" i="115"/>
  <c r="E131" i="115"/>
  <c r="I131" i="115"/>
  <c r="J131" i="115"/>
  <c r="C132" i="115"/>
  <c r="D132" i="115"/>
  <c r="E132" i="115"/>
  <c r="I132" i="115"/>
  <c r="J132" i="115"/>
  <c r="C133" i="115"/>
  <c r="D133" i="115"/>
  <c r="E133" i="115"/>
  <c r="I133" i="115"/>
  <c r="J133" i="115"/>
  <c r="C134" i="115"/>
  <c r="D134" i="115"/>
  <c r="E134" i="115"/>
  <c r="I134" i="115"/>
  <c r="J134" i="115"/>
  <c r="C135" i="115"/>
  <c r="D135" i="115"/>
  <c r="E135" i="115"/>
  <c r="I135" i="115"/>
  <c r="J135" i="115"/>
  <c r="C136" i="115"/>
  <c r="D136" i="115"/>
  <c r="E136" i="115"/>
  <c r="I136" i="115"/>
  <c r="J136" i="115"/>
  <c r="C137" i="115"/>
  <c r="D137" i="115"/>
  <c r="E137" i="115"/>
  <c r="I137" i="115"/>
  <c r="J137" i="115"/>
  <c r="C138" i="115"/>
  <c r="D138" i="115"/>
  <c r="E138" i="115"/>
  <c r="I138" i="115"/>
  <c r="J138" i="115"/>
  <c r="C139" i="115"/>
  <c r="D139" i="115"/>
  <c r="E139" i="115"/>
  <c r="I139" i="115"/>
  <c r="J139" i="115"/>
  <c r="C140" i="115"/>
  <c r="D140" i="115"/>
  <c r="E140" i="115"/>
  <c r="I140" i="115"/>
  <c r="J140" i="115"/>
  <c r="C141" i="115"/>
  <c r="D141" i="115"/>
  <c r="E141" i="115"/>
  <c r="I141" i="115"/>
  <c r="J141" i="115"/>
  <c r="C142" i="115"/>
  <c r="D142" i="115"/>
  <c r="E142" i="115"/>
  <c r="I142" i="115"/>
  <c r="J142" i="115"/>
  <c r="C143" i="115"/>
  <c r="D143" i="115"/>
  <c r="E143" i="115"/>
  <c r="I143" i="115"/>
  <c r="J143" i="115"/>
  <c r="C144" i="115"/>
  <c r="D144" i="115"/>
  <c r="E144" i="115"/>
  <c r="I144" i="115"/>
  <c r="J144" i="115"/>
  <c r="C145" i="115"/>
  <c r="D145" i="115"/>
  <c r="E145" i="115"/>
  <c r="I145" i="115"/>
  <c r="J145" i="115"/>
  <c r="C146" i="115"/>
  <c r="D146" i="115"/>
  <c r="E146" i="115"/>
  <c r="I146" i="115"/>
  <c r="J146" i="115"/>
  <c r="C147" i="115"/>
  <c r="D147" i="115"/>
  <c r="E147" i="115"/>
  <c r="I147" i="115"/>
  <c r="J147" i="115"/>
  <c r="C148" i="115"/>
  <c r="D148" i="115"/>
  <c r="E148" i="115"/>
  <c r="I148" i="115"/>
  <c r="J148" i="115"/>
  <c r="C149" i="115"/>
  <c r="D149" i="115"/>
  <c r="E149" i="115"/>
  <c r="I149" i="115"/>
  <c r="J149" i="115"/>
  <c r="C150" i="115"/>
  <c r="D150" i="115"/>
  <c r="E150" i="115"/>
  <c r="I150" i="115"/>
  <c r="J150" i="115"/>
  <c r="C151" i="115"/>
  <c r="D151" i="115"/>
  <c r="E151" i="115"/>
  <c r="I151" i="115"/>
  <c r="J151" i="115"/>
  <c r="C152" i="115"/>
  <c r="D152" i="115"/>
  <c r="E152" i="115"/>
  <c r="I152" i="115"/>
  <c r="J152" i="115"/>
  <c r="C153" i="115"/>
  <c r="D153" i="115"/>
  <c r="E153" i="115"/>
  <c r="I153" i="115"/>
  <c r="J153" i="115"/>
  <c r="C154" i="115"/>
  <c r="D154" i="115"/>
  <c r="E154" i="115"/>
  <c r="I154" i="115"/>
  <c r="J154" i="115"/>
  <c r="C155" i="115"/>
  <c r="D155" i="115"/>
  <c r="E155" i="115"/>
  <c r="I155" i="115"/>
  <c r="J155" i="115"/>
  <c r="C156" i="115"/>
  <c r="D156" i="115"/>
  <c r="E156" i="115"/>
  <c r="I156" i="115"/>
  <c r="J156" i="115"/>
  <c r="C157" i="115"/>
  <c r="D157" i="115"/>
  <c r="E157" i="115"/>
  <c r="I157" i="115"/>
  <c r="J157" i="115"/>
  <c r="C158" i="115"/>
  <c r="D158" i="115"/>
  <c r="E158" i="115"/>
  <c r="I158" i="115"/>
  <c r="J158" i="115"/>
  <c r="C159" i="115"/>
  <c r="D159" i="115"/>
  <c r="E159" i="115"/>
  <c r="I159" i="115"/>
  <c r="J159" i="115"/>
  <c r="C160" i="115"/>
  <c r="D160" i="115"/>
  <c r="E160" i="115"/>
  <c r="I160" i="115"/>
  <c r="J160" i="115"/>
  <c r="C161" i="115"/>
  <c r="D161" i="115"/>
  <c r="E161" i="115"/>
  <c r="I161" i="115"/>
  <c r="J161" i="115"/>
  <c r="C162" i="115"/>
  <c r="D162" i="115"/>
  <c r="E162" i="115"/>
  <c r="I162" i="115"/>
  <c r="J162" i="115"/>
  <c r="C163" i="115"/>
  <c r="D163" i="115"/>
  <c r="E163" i="115"/>
  <c r="I163" i="115"/>
  <c r="J163" i="115"/>
  <c r="C164" i="115"/>
  <c r="D164" i="115"/>
  <c r="E164" i="115"/>
  <c r="I164" i="115"/>
  <c r="J164" i="115"/>
  <c r="C165" i="115"/>
  <c r="D165" i="115"/>
  <c r="E165" i="115"/>
  <c r="I165" i="115"/>
  <c r="J165" i="115"/>
  <c r="C166" i="115"/>
  <c r="D166" i="115"/>
  <c r="E166" i="115"/>
  <c r="I166" i="115"/>
  <c r="J166" i="115"/>
  <c r="C167" i="115"/>
  <c r="D167" i="115"/>
  <c r="E167" i="115"/>
  <c r="I167" i="115"/>
  <c r="J167" i="115"/>
  <c r="C168" i="115"/>
  <c r="D168" i="115"/>
  <c r="E168" i="115"/>
  <c r="I168" i="115"/>
  <c r="J168" i="115"/>
  <c r="C169" i="115"/>
  <c r="D169" i="115"/>
  <c r="E169" i="115"/>
  <c r="I169" i="115"/>
  <c r="J169" i="115"/>
  <c r="C170" i="115"/>
  <c r="D170" i="115"/>
  <c r="E170" i="115"/>
  <c r="I170" i="115"/>
  <c r="J170" i="115"/>
  <c r="C171" i="115"/>
  <c r="D171" i="115"/>
  <c r="E171" i="115"/>
  <c r="I171" i="115"/>
  <c r="J171" i="115"/>
  <c r="C172" i="115"/>
  <c r="D172" i="115"/>
  <c r="E172" i="115"/>
  <c r="I172" i="115"/>
  <c r="J172" i="115"/>
  <c r="C173" i="115"/>
  <c r="D173" i="115"/>
  <c r="E173" i="115"/>
  <c r="I173" i="115"/>
  <c r="J173" i="115"/>
  <c r="C174" i="115"/>
  <c r="D174" i="115"/>
  <c r="E174" i="115"/>
  <c r="I174" i="115"/>
  <c r="J174" i="115"/>
  <c r="C175" i="115"/>
  <c r="D175" i="115"/>
  <c r="E175" i="115"/>
  <c r="I175" i="115"/>
  <c r="J175" i="115"/>
  <c r="C176" i="115"/>
  <c r="D176" i="115"/>
  <c r="E176" i="115"/>
  <c r="I176" i="115"/>
  <c r="J176" i="115"/>
  <c r="C177" i="115"/>
  <c r="D177" i="115"/>
  <c r="E177" i="115"/>
  <c r="I177" i="115"/>
  <c r="J177" i="115"/>
  <c r="C178" i="115"/>
  <c r="D178" i="115"/>
  <c r="E178" i="115"/>
  <c r="I178" i="115"/>
  <c r="J178" i="115"/>
  <c r="C179" i="115"/>
  <c r="D179" i="115"/>
  <c r="E179" i="115"/>
  <c r="I179" i="115"/>
  <c r="J179" i="115"/>
  <c r="C180" i="115"/>
  <c r="D180" i="115"/>
  <c r="E180" i="115"/>
  <c r="I180" i="115"/>
  <c r="J180" i="115"/>
  <c r="C181" i="115"/>
  <c r="D181" i="115"/>
  <c r="E181" i="115"/>
  <c r="I181" i="115"/>
  <c r="J181" i="115"/>
  <c r="C182" i="115"/>
  <c r="D182" i="115"/>
  <c r="E182" i="115"/>
  <c r="I182" i="115"/>
  <c r="J182" i="115"/>
  <c r="C183" i="115"/>
  <c r="D183" i="115"/>
  <c r="E183" i="115"/>
  <c r="I183" i="115"/>
  <c r="J183" i="115"/>
  <c r="C184" i="115"/>
  <c r="D184" i="115"/>
  <c r="E184" i="115"/>
  <c r="I184" i="115"/>
  <c r="J184" i="115"/>
  <c r="C185" i="115"/>
  <c r="D185" i="115"/>
  <c r="E185" i="115"/>
  <c r="I185" i="115"/>
  <c r="J185" i="115"/>
  <c r="C186" i="115"/>
  <c r="D186" i="115"/>
  <c r="E186" i="115"/>
  <c r="I186" i="115"/>
  <c r="J186" i="115"/>
  <c r="C187" i="115"/>
  <c r="D187" i="115"/>
  <c r="E187" i="115"/>
  <c r="I187" i="115"/>
  <c r="J187" i="115"/>
  <c r="C188" i="115"/>
  <c r="D188" i="115"/>
  <c r="E188" i="115"/>
  <c r="I188" i="115"/>
  <c r="J188" i="115"/>
  <c r="C189" i="115"/>
  <c r="D189" i="115"/>
  <c r="E189" i="115"/>
  <c r="I189" i="115"/>
  <c r="J189" i="115"/>
  <c r="C190" i="115"/>
  <c r="D190" i="115"/>
  <c r="E190" i="115"/>
  <c r="I190" i="115"/>
  <c r="J190" i="115"/>
  <c r="C191" i="115"/>
  <c r="D191" i="115"/>
  <c r="E191" i="115"/>
  <c r="I191" i="115"/>
  <c r="J191" i="115"/>
  <c r="C192" i="115"/>
  <c r="D192" i="115"/>
  <c r="E192" i="115"/>
  <c r="I192" i="115"/>
  <c r="J192" i="115"/>
  <c r="C193" i="115"/>
  <c r="D193" i="115"/>
  <c r="E193" i="115"/>
  <c r="I193" i="115"/>
  <c r="J193" i="115"/>
  <c r="C194" i="115"/>
  <c r="D194" i="115"/>
  <c r="E194" i="115"/>
  <c r="I194" i="115"/>
  <c r="J194" i="115"/>
  <c r="C195" i="115"/>
  <c r="D195" i="115"/>
  <c r="E195" i="115"/>
  <c r="I195" i="115"/>
  <c r="J195" i="115"/>
  <c r="C196" i="115"/>
  <c r="D196" i="115"/>
  <c r="E196" i="115"/>
  <c r="I196" i="115"/>
  <c r="J196" i="115"/>
  <c r="C197" i="115"/>
  <c r="D197" i="115"/>
  <c r="E197" i="115"/>
  <c r="I197" i="115"/>
  <c r="J197" i="115"/>
  <c r="C198" i="115"/>
  <c r="D198" i="115"/>
  <c r="E198" i="115"/>
  <c r="I198" i="115"/>
  <c r="J198" i="115"/>
  <c r="C199" i="115"/>
  <c r="D199" i="115"/>
  <c r="E199" i="115"/>
  <c r="I199" i="115"/>
  <c r="J199" i="115"/>
  <c r="C200" i="115"/>
  <c r="D200" i="115"/>
  <c r="E200" i="115"/>
  <c r="I200" i="115"/>
  <c r="J200" i="115"/>
  <c r="C201" i="115"/>
  <c r="D201" i="115"/>
  <c r="E201" i="115"/>
  <c r="I201" i="115"/>
  <c r="J201" i="115"/>
  <c r="C202" i="115"/>
  <c r="D202" i="115"/>
  <c r="E202" i="115"/>
  <c r="I202" i="115"/>
  <c r="J202" i="115"/>
  <c r="C203" i="115"/>
  <c r="D203" i="115"/>
  <c r="E203" i="115"/>
  <c r="I203" i="115"/>
  <c r="J203" i="115"/>
  <c r="C204" i="115"/>
  <c r="D204" i="115"/>
  <c r="E204" i="115"/>
  <c r="I204" i="115"/>
  <c r="J204" i="115"/>
  <c r="C205" i="115"/>
  <c r="D205" i="115"/>
  <c r="E205" i="115"/>
  <c r="I205" i="115"/>
  <c r="J205" i="115"/>
  <c r="C206" i="115"/>
  <c r="D206" i="115"/>
  <c r="E206" i="115"/>
  <c r="I206" i="115"/>
  <c r="J206" i="115"/>
  <c r="C207" i="115"/>
  <c r="D207" i="115"/>
  <c r="E207" i="115"/>
  <c r="I207" i="115"/>
  <c r="J207" i="115"/>
  <c r="C208" i="115"/>
  <c r="D208" i="115"/>
  <c r="E208" i="115"/>
  <c r="I208" i="115"/>
  <c r="J208" i="115"/>
  <c r="C209" i="115"/>
  <c r="D209" i="115"/>
  <c r="E209" i="115"/>
  <c r="I209" i="115"/>
  <c r="J209" i="115"/>
  <c r="C210" i="115"/>
  <c r="D210" i="115"/>
  <c r="E210" i="115"/>
  <c r="I210" i="115"/>
  <c r="J210" i="115"/>
  <c r="C211" i="115"/>
  <c r="D211" i="115"/>
  <c r="E211" i="115"/>
  <c r="I211" i="115"/>
  <c r="J211" i="115"/>
  <c r="C212" i="115"/>
  <c r="D212" i="115"/>
  <c r="E212" i="115"/>
  <c r="I212" i="115"/>
  <c r="J212" i="115"/>
  <c r="C213" i="115"/>
  <c r="D213" i="115"/>
  <c r="E213" i="115"/>
  <c r="I213" i="115"/>
  <c r="J213" i="115"/>
  <c r="C214" i="115"/>
  <c r="D214" i="115"/>
  <c r="E214" i="115"/>
  <c r="I214" i="115"/>
  <c r="J214" i="115"/>
  <c r="C215" i="115"/>
  <c r="D215" i="115"/>
  <c r="E215" i="115"/>
  <c r="I215" i="115"/>
  <c r="J215" i="115"/>
  <c r="C216" i="115"/>
  <c r="D216" i="115"/>
  <c r="E216" i="115"/>
  <c r="I216" i="115"/>
  <c r="J216" i="115"/>
  <c r="C217" i="115"/>
  <c r="D217" i="115"/>
  <c r="E217" i="115"/>
  <c r="I217" i="115"/>
  <c r="J217" i="115"/>
  <c r="C218" i="115"/>
  <c r="D218" i="115"/>
  <c r="E218" i="115"/>
  <c r="I218" i="115"/>
  <c r="J218" i="115"/>
  <c r="C219" i="115"/>
  <c r="D219" i="115"/>
  <c r="E219" i="115"/>
  <c r="I219" i="115"/>
  <c r="J219" i="115"/>
  <c r="C220" i="115"/>
  <c r="D220" i="115"/>
  <c r="E220" i="115"/>
  <c r="I220" i="115"/>
  <c r="J220" i="115"/>
  <c r="C221" i="115"/>
  <c r="D221" i="115"/>
  <c r="E221" i="115"/>
  <c r="I221" i="115"/>
  <c r="J221" i="115"/>
  <c r="C222" i="115"/>
  <c r="D222" i="115"/>
  <c r="E222" i="115"/>
  <c r="I222" i="115"/>
  <c r="J222" i="115"/>
  <c r="C223" i="115"/>
  <c r="D223" i="115"/>
  <c r="E223" i="115"/>
  <c r="I223" i="115"/>
  <c r="J223" i="115"/>
  <c r="C224" i="115"/>
  <c r="D224" i="115"/>
  <c r="E224" i="115"/>
  <c r="I224" i="115"/>
  <c r="J224" i="115"/>
  <c r="C225" i="115"/>
  <c r="D225" i="115"/>
  <c r="E225" i="115"/>
  <c r="I225" i="115"/>
  <c r="J225" i="115"/>
  <c r="C226" i="115"/>
  <c r="D226" i="115"/>
  <c r="E226" i="115"/>
  <c r="I226" i="115"/>
  <c r="J226" i="115"/>
  <c r="C227" i="115"/>
  <c r="D227" i="115"/>
  <c r="E227" i="115"/>
  <c r="I227" i="115"/>
  <c r="J227" i="115"/>
  <c r="C228" i="115"/>
  <c r="D228" i="115"/>
  <c r="E228" i="115"/>
  <c r="I228" i="115"/>
  <c r="J228" i="115"/>
  <c r="C229" i="115"/>
  <c r="D229" i="115"/>
  <c r="E229" i="115"/>
  <c r="I229" i="115"/>
  <c r="J229" i="115"/>
  <c r="C230" i="115"/>
  <c r="D230" i="115"/>
  <c r="E230" i="115"/>
  <c r="I230" i="115"/>
  <c r="J230" i="115"/>
  <c r="C231" i="115"/>
  <c r="D231" i="115"/>
  <c r="E231" i="115"/>
  <c r="I231" i="115"/>
  <c r="J231" i="115"/>
  <c r="C232" i="115"/>
  <c r="D232" i="115"/>
  <c r="E232" i="115"/>
  <c r="I232" i="115"/>
  <c r="J232" i="115"/>
  <c r="C233" i="115"/>
  <c r="D233" i="115"/>
  <c r="E233" i="115"/>
  <c r="I233" i="115"/>
  <c r="J233" i="115"/>
  <c r="C234" i="115"/>
  <c r="D234" i="115"/>
  <c r="E234" i="115"/>
  <c r="I234" i="115"/>
  <c r="J234" i="115"/>
  <c r="C235" i="115"/>
  <c r="D235" i="115"/>
  <c r="E235" i="115"/>
  <c r="I235" i="115"/>
  <c r="J235" i="115"/>
  <c r="C236" i="115"/>
  <c r="D236" i="115"/>
  <c r="E236" i="115"/>
  <c r="I236" i="115"/>
  <c r="J236" i="115"/>
  <c r="C237" i="115"/>
  <c r="D237" i="115"/>
  <c r="E237" i="115"/>
  <c r="I237" i="115"/>
  <c r="J237" i="115"/>
  <c r="C238" i="115"/>
  <c r="D238" i="115"/>
  <c r="E238" i="115"/>
  <c r="I238" i="115"/>
  <c r="J238" i="115"/>
  <c r="C239" i="115"/>
  <c r="D239" i="115"/>
  <c r="E239" i="115"/>
  <c r="I239" i="115"/>
  <c r="J239" i="115"/>
  <c r="C240" i="115"/>
  <c r="D240" i="115"/>
  <c r="E240" i="115"/>
  <c r="I240" i="115"/>
  <c r="J240" i="115"/>
  <c r="C241" i="115"/>
  <c r="D241" i="115"/>
  <c r="E241" i="115"/>
  <c r="I241" i="115"/>
  <c r="J241" i="115"/>
  <c r="C242" i="115"/>
  <c r="D242" i="115"/>
  <c r="E242" i="115"/>
  <c r="I242" i="115"/>
  <c r="J242" i="115"/>
  <c r="C243" i="115"/>
  <c r="D243" i="115"/>
  <c r="E243" i="115"/>
  <c r="I243" i="115"/>
  <c r="J243" i="115"/>
  <c r="C244" i="115"/>
  <c r="D244" i="115"/>
  <c r="E244" i="115"/>
  <c r="I244" i="115"/>
  <c r="J244" i="115"/>
  <c r="C245" i="115"/>
  <c r="D245" i="115"/>
  <c r="E245" i="115"/>
  <c r="I245" i="115"/>
  <c r="J245" i="115"/>
  <c r="C246" i="115"/>
  <c r="D246" i="115"/>
  <c r="E246" i="115"/>
  <c r="I246" i="115"/>
  <c r="J246" i="115"/>
  <c r="C247" i="115"/>
  <c r="D247" i="115"/>
  <c r="E247" i="115"/>
  <c r="I247" i="115"/>
  <c r="J247" i="115"/>
  <c r="C248" i="115"/>
  <c r="D248" i="115"/>
  <c r="E248" i="115"/>
  <c r="I248" i="115"/>
  <c r="J248" i="115"/>
  <c r="C249" i="115"/>
  <c r="D249" i="115"/>
  <c r="E249" i="115"/>
  <c r="I249" i="115"/>
  <c r="J249" i="115"/>
  <c r="C250" i="115"/>
  <c r="D250" i="115"/>
  <c r="E250" i="115"/>
  <c r="I250" i="115"/>
  <c r="J250" i="115"/>
  <c r="C251" i="115"/>
  <c r="D251" i="115"/>
  <c r="E251" i="115"/>
  <c r="I251" i="115"/>
  <c r="J251" i="115"/>
  <c r="C252" i="115"/>
  <c r="D252" i="115"/>
  <c r="E252" i="115"/>
  <c r="I252" i="115"/>
  <c r="J252" i="115"/>
  <c r="C253" i="115"/>
  <c r="D253" i="115"/>
  <c r="E253" i="115"/>
  <c r="I253" i="115"/>
  <c r="J253" i="115"/>
  <c r="C254" i="115"/>
  <c r="D254" i="115"/>
  <c r="E254" i="115"/>
  <c r="I254" i="115"/>
  <c r="J254" i="115"/>
  <c r="C255" i="115"/>
  <c r="D255" i="115"/>
  <c r="E255" i="115"/>
  <c r="I255" i="115"/>
  <c r="J255" i="115"/>
  <c r="C256" i="115"/>
  <c r="D256" i="115"/>
  <c r="E256" i="115"/>
  <c r="I256" i="115"/>
  <c r="J256" i="115"/>
  <c r="C257" i="115"/>
  <c r="D257" i="115"/>
  <c r="E257" i="115"/>
  <c r="I257" i="115"/>
  <c r="J257" i="115"/>
  <c r="C258" i="115"/>
  <c r="D258" i="115"/>
  <c r="E258" i="115"/>
  <c r="I258" i="115"/>
  <c r="J258" i="115"/>
  <c r="C259" i="115"/>
  <c r="D259" i="115"/>
  <c r="E259" i="115"/>
  <c r="I259" i="115"/>
  <c r="J259" i="115"/>
  <c r="C260" i="115"/>
  <c r="D260" i="115"/>
  <c r="E260" i="115"/>
  <c r="I260" i="115"/>
  <c r="J260" i="115"/>
  <c r="C261" i="115"/>
  <c r="D261" i="115"/>
  <c r="E261" i="115"/>
  <c r="I261" i="115"/>
  <c r="J261" i="115"/>
  <c r="C262" i="115"/>
  <c r="D262" i="115"/>
  <c r="E262" i="115"/>
  <c r="I262" i="115"/>
  <c r="J262" i="115"/>
  <c r="C263" i="115"/>
  <c r="D263" i="115"/>
  <c r="E263" i="115"/>
  <c r="I263" i="115"/>
  <c r="J263" i="115"/>
  <c r="C264" i="115"/>
  <c r="D264" i="115"/>
  <c r="E264" i="115"/>
  <c r="I264" i="115"/>
  <c r="J264" i="115"/>
  <c r="C265" i="115"/>
  <c r="D265" i="115"/>
  <c r="E265" i="115"/>
  <c r="I265" i="115"/>
  <c r="J265" i="115"/>
  <c r="C266" i="115"/>
  <c r="D266" i="115"/>
  <c r="E266" i="115"/>
  <c r="I266" i="115"/>
  <c r="J266" i="115"/>
  <c r="C267" i="115"/>
  <c r="D267" i="115"/>
  <c r="E267" i="115"/>
  <c r="I267" i="115"/>
  <c r="J267" i="115"/>
  <c r="C268" i="115"/>
  <c r="D268" i="115"/>
  <c r="E268" i="115"/>
  <c r="I268" i="115"/>
  <c r="J268" i="115"/>
  <c r="C269" i="115"/>
  <c r="D269" i="115"/>
  <c r="E269" i="115"/>
  <c r="I269" i="115"/>
  <c r="J269" i="115"/>
  <c r="C270" i="115"/>
  <c r="D270" i="115"/>
  <c r="E270" i="115"/>
  <c r="I270" i="115"/>
  <c r="J270" i="115"/>
  <c r="C271" i="115"/>
  <c r="D271" i="115"/>
  <c r="E271" i="115"/>
  <c r="I271" i="115"/>
  <c r="J271" i="115"/>
  <c r="C272" i="115"/>
  <c r="D272" i="115"/>
  <c r="E272" i="115"/>
  <c r="I272" i="115"/>
  <c r="J272" i="115"/>
  <c r="C273" i="115"/>
  <c r="D273" i="115"/>
  <c r="E273" i="115"/>
  <c r="I273" i="115"/>
  <c r="J273" i="115"/>
  <c r="C274" i="115"/>
  <c r="D274" i="115"/>
  <c r="E274" i="115"/>
  <c r="I274" i="115"/>
  <c r="J274" i="115"/>
  <c r="C275" i="115"/>
  <c r="D275" i="115"/>
  <c r="E275" i="115"/>
  <c r="I275" i="115"/>
  <c r="J275" i="115"/>
  <c r="C276" i="115"/>
  <c r="D276" i="115"/>
  <c r="E276" i="115"/>
  <c r="I276" i="115"/>
  <c r="J276" i="115"/>
  <c r="C277" i="115"/>
  <c r="D277" i="115"/>
  <c r="E277" i="115"/>
  <c r="I277" i="115"/>
  <c r="J277" i="115"/>
  <c r="C278" i="115"/>
  <c r="D278" i="115"/>
  <c r="E278" i="115"/>
  <c r="I278" i="115"/>
  <c r="J278" i="115"/>
  <c r="C279" i="115"/>
  <c r="D279" i="115"/>
  <c r="E279" i="115"/>
  <c r="I279" i="115"/>
  <c r="J279" i="115"/>
  <c r="C280" i="115"/>
  <c r="D280" i="115"/>
  <c r="E280" i="115"/>
  <c r="I280" i="115"/>
  <c r="J280" i="115"/>
  <c r="C281" i="115"/>
  <c r="D281" i="115"/>
  <c r="E281" i="115"/>
  <c r="I281" i="115"/>
  <c r="J281" i="115"/>
  <c r="C282" i="115"/>
  <c r="D282" i="115"/>
  <c r="E282" i="115"/>
  <c r="I282" i="115"/>
  <c r="J282" i="115"/>
  <c r="C283" i="115"/>
  <c r="D283" i="115"/>
  <c r="E283" i="115"/>
  <c r="I283" i="115"/>
  <c r="J283" i="115"/>
  <c r="C284" i="115"/>
  <c r="D284" i="115"/>
  <c r="E284" i="115"/>
  <c r="I284" i="115"/>
  <c r="J284" i="115"/>
  <c r="C285" i="115"/>
  <c r="D285" i="115"/>
  <c r="E285" i="115"/>
  <c r="I285" i="115"/>
  <c r="J285" i="115"/>
  <c r="C286" i="115"/>
  <c r="D286" i="115"/>
  <c r="E286" i="115"/>
  <c r="I286" i="115"/>
  <c r="J286" i="115"/>
  <c r="C287" i="115"/>
  <c r="D287" i="115"/>
  <c r="E287" i="115"/>
  <c r="I287" i="115"/>
  <c r="J287" i="115"/>
  <c r="C288" i="115"/>
  <c r="D288" i="115"/>
  <c r="E288" i="115"/>
  <c r="I288" i="115"/>
  <c r="J288" i="115"/>
  <c r="C289" i="115"/>
  <c r="D289" i="115"/>
  <c r="E289" i="115"/>
  <c r="I289" i="115"/>
  <c r="J289" i="115"/>
  <c r="C290" i="115"/>
  <c r="D290" i="115"/>
  <c r="E290" i="115"/>
  <c r="I290" i="115"/>
  <c r="J290" i="115"/>
  <c r="C291" i="115"/>
  <c r="D291" i="115"/>
  <c r="E291" i="115"/>
  <c r="I291" i="115"/>
  <c r="J291" i="115"/>
  <c r="C292" i="115"/>
  <c r="D292" i="115"/>
  <c r="E292" i="115"/>
  <c r="I292" i="115"/>
  <c r="J292" i="115"/>
  <c r="C293" i="115"/>
  <c r="D293" i="115"/>
  <c r="E293" i="115"/>
  <c r="I293" i="115"/>
  <c r="J293" i="115"/>
  <c r="C294" i="115"/>
  <c r="D294" i="115"/>
  <c r="E294" i="115"/>
  <c r="I294" i="115"/>
  <c r="J294" i="115"/>
  <c r="C295" i="115"/>
  <c r="D295" i="115"/>
  <c r="E295" i="115"/>
  <c r="I295" i="115"/>
  <c r="J295" i="115"/>
  <c r="C296" i="115"/>
  <c r="D296" i="115"/>
  <c r="E296" i="115"/>
  <c r="I296" i="115"/>
  <c r="J296" i="115"/>
  <c r="C297" i="115"/>
  <c r="D297" i="115"/>
  <c r="E297" i="115"/>
  <c r="I297" i="115"/>
  <c r="J297" i="115"/>
  <c r="C298" i="115"/>
  <c r="D298" i="115"/>
  <c r="E298" i="115"/>
  <c r="I298" i="115"/>
  <c r="J298" i="115"/>
  <c r="C299" i="115"/>
  <c r="D299" i="115"/>
  <c r="E299" i="115"/>
  <c r="I299" i="115"/>
  <c r="J299" i="115"/>
  <c r="C300" i="115"/>
  <c r="D300" i="115"/>
  <c r="E300" i="115"/>
  <c r="I300" i="115"/>
  <c r="J300" i="115"/>
  <c r="C301" i="115"/>
  <c r="D301" i="115"/>
  <c r="E301" i="115"/>
  <c r="I301" i="115"/>
  <c r="J301" i="115"/>
  <c r="C302" i="115"/>
  <c r="D302" i="115"/>
  <c r="E302" i="115"/>
  <c r="I302" i="115"/>
  <c r="J302" i="115"/>
  <c r="C303" i="115"/>
  <c r="D303" i="115"/>
  <c r="E303" i="115"/>
  <c r="I303" i="115"/>
  <c r="J303" i="115"/>
  <c r="C304" i="115"/>
  <c r="D304" i="115"/>
  <c r="E304" i="115"/>
  <c r="I304" i="115"/>
  <c r="J304" i="115"/>
  <c r="C305" i="115"/>
  <c r="D305" i="115"/>
  <c r="E305" i="115"/>
  <c r="I305" i="115"/>
  <c r="J305" i="115"/>
  <c r="C306" i="115"/>
  <c r="D306" i="115"/>
  <c r="E306" i="115"/>
  <c r="I306" i="115"/>
  <c r="J306" i="115"/>
  <c r="C307" i="115"/>
  <c r="D307" i="115"/>
  <c r="E307" i="115"/>
  <c r="I307" i="115"/>
  <c r="J307" i="115"/>
  <c r="C308" i="115"/>
  <c r="D308" i="115"/>
  <c r="E308" i="115"/>
  <c r="I308" i="115"/>
  <c r="J308" i="115"/>
  <c r="C309" i="115"/>
  <c r="D309" i="115"/>
  <c r="E309" i="115"/>
  <c r="I309" i="115"/>
  <c r="J309" i="115"/>
  <c r="C310" i="115"/>
  <c r="D310" i="115"/>
  <c r="E310" i="115"/>
  <c r="I310" i="115"/>
  <c r="J310" i="115"/>
  <c r="C311" i="115"/>
  <c r="D311" i="115"/>
  <c r="E311" i="115"/>
  <c r="I311" i="115"/>
  <c r="J311" i="115"/>
  <c r="C312" i="115"/>
  <c r="D312" i="115"/>
  <c r="E312" i="115"/>
  <c r="I312" i="115"/>
  <c r="J312" i="115"/>
  <c r="C313" i="115"/>
  <c r="D313" i="115"/>
  <c r="E313" i="115"/>
  <c r="I313" i="115"/>
  <c r="J313" i="115"/>
  <c r="C314" i="115"/>
  <c r="D314" i="115"/>
  <c r="E314" i="115"/>
  <c r="I314" i="115"/>
  <c r="J314" i="115"/>
  <c r="C315" i="115"/>
  <c r="D315" i="115"/>
  <c r="E315" i="115"/>
  <c r="I315" i="115"/>
  <c r="J315" i="115"/>
  <c r="C316" i="115"/>
  <c r="D316" i="115"/>
  <c r="E316" i="115"/>
  <c r="I316" i="115"/>
  <c r="J316" i="115"/>
  <c r="C317" i="115"/>
  <c r="D317" i="115"/>
  <c r="E317" i="115"/>
  <c r="I317" i="115"/>
  <c r="J317" i="115"/>
  <c r="C318" i="115"/>
  <c r="D318" i="115"/>
  <c r="E318" i="115"/>
  <c r="I318" i="115"/>
  <c r="J318" i="115"/>
  <c r="C319" i="115"/>
  <c r="D319" i="115"/>
  <c r="E319" i="115"/>
  <c r="I319" i="115"/>
  <c r="J319" i="115"/>
  <c r="C320" i="115"/>
  <c r="D320" i="115"/>
  <c r="E320" i="115"/>
  <c r="I320" i="115"/>
  <c r="J320" i="115"/>
  <c r="C321" i="115"/>
  <c r="D321" i="115"/>
  <c r="E321" i="115"/>
  <c r="I321" i="115"/>
  <c r="J321" i="115"/>
  <c r="C322" i="115"/>
  <c r="D322" i="115"/>
  <c r="E322" i="115"/>
  <c r="I322" i="115"/>
  <c r="J322" i="115"/>
  <c r="C323" i="115"/>
  <c r="D323" i="115"/>
  <c r="E323" i="115"/>
  <c r="I323" i="115"/>
  <c r="J323" i="115"/>
  <c r="C324" i="115"/>
  <c r="D324" i="115"/>
  <c r="E324" i="115"/>
  <c r="I324" i="115"/>
  <c r="J324" i="115"/>
  <c r="C325" i="115"/>
  <c r="D325" i="115"/>
  <c r="E325" i="115"/>
  <c r="I325" i="115"/>
  <c r="J325" i="115"/>
  <c r="C326" i="115"/>
  <c r="D326" i="115"/>
  <c r="E326" i="115"/>
  <c r="I326" i="115"/>
  <c r="J326" i="115"/>
  <c r="C327" i="115"/>
  <c r="D327" i="115"/>
  <c r="E327" i="115"/>
  <c r="I327" i="115"/>
  <c r="J327" i="115"/>
  <c r="C328" i="115"/>
  <c r="D328" i="115"/>
  <c r="E328" i="115"/>
  <c r="I328" i="115"/>
  <c r="J328" i="115"/>
  <c r="C329" i="115"/>
  <c r="D329" i="115"/>
  <c r="E329" i="115"/>
  <c r="I329" i="115"/>
  <c r="J329" i="115"/>
  <c r="C330" i="115"/>
  <c r="D330" i="115"/>
  <c r="E330" i="115"/>
  <c r="I330" i="115"/>
  <c r="J330" i="115"/>
  <c r="C331" i="115"/>
  <c r="D331" i="115"/>
  <c r="E331" i="115"/>
  <c r="I331" i="115"/>
  <c r="J331" i="115"/>
  <c r="C332" i="115"/>
  <c r="D332" i="115"/>
  <c r="E332" i="115"/>
  <c r="I332" i="115"/>
  <c r="J332" i="115"/>
  <c r="C333" i="115"/>
  <c r="D333" i="115"/>
  <c r="E333" i="115"/>
  <c r="I333" i="115"/>
  <c r="J333" i="115"/>
  <c r="C334" i="115"/>
  <c r="D334" i="115"/>
  <c r="E334" i="115"/>
  <c r="I334" i="115"/>
  <c r="J334" i="115"/>
  <c r="C335" i="115"/>
  <c r="D335" i="115"/>
  <c r="E335" i="115"/>
  <c r="I335" i="115"/>
  <c r="J335" i="115"/>
  <c r="C336" i="115"/>
  <c r="D336" i="115"/>
  <c r="E336" i="115"/>
  <c r="I336" i="115"/>
  <c r="J336" i="115"/>
  <c r="C337" i="115"/>
  <c r="D337" i="115"/>
  <c r="E337" i="115"/>
  <c r="I337" i="115"/>
  <c r="J337" i="115"/>
  <c r="C338" i="115"/>
  <c r="D338" i="115"/>
  <c r="E338" i="115"/>
  <c r="I338" i="115"/>
  <c r="J338" i="115"/>
  <c r="C339" i="115"/>
  <c r="D339" i="115"/>
  <c r="E339" i="115"/>
  <c r="I339" i="115"/>
  <c r="J339" i="115"/>
  <c r="C340" i="115"/>
  <c r="D340" i="115"/>
  <c r="E340" i="115"/>
  <c r="I340" i="115"/>
  <c r="J340" i="115"/>
  <c r="C341" i="115"/>
  <c r="D341" i="115"/>
  <c r="E341" i="115"/>
  <c r="I341" i="115"/>
  <c r="J341" i="115"/>
  <c r="C342" i="115"/>
  <c r="D342" i="115"/>
  <c r="E342" i="115"/>
  <c r="I342" i="115"/>
  <c r="J342" i="115"/>
  <c r="C343" i="115"/>
  <c r="D343" i="115"/>
  <c r="E343" i="115"/>
  <c r="I343" i="115"/>
  <c r="J343" i="115"/>
  <c r="C344" i="115"/>
  <c r="D344" i="115"/>
  <c r="E344" i="115"/>
  <c r="I344" i="115"/>
  <c r="J344" i="115"/>
  <c r="C345" i="115"/>
  <c r="D345" i="115"/>
  <c r="E345" i="115"/>
  <c r="I345" i="115"/>
  <c r="J345" i="115"/>
  <c r="C346" i="115"/>
  <c r="D346" i="115"/>
  <c r="E346" i="115"/>
  <c r="I346" i="115"/>
  <c r="J346" i="115"/>
  <c r="C347" i="115"/>
  <c r="D347" i="115"/>
  <c r="E347" i="115"/>
  <c r="I347" i="115"/>
  <c r="J347" i="115"/>
  <c r="C348" i="115"/>
  <c r="D348" i="115"/>
  <c r="E348" i="115"/>
  <c r="I348" i="115"/>
  <c r="J348" i="115"/>
  <c r="C349" i="115"/>
  <c r="D349" i="115"/>
  <c r="E349" i="115"/>
  <c r="I349" i="115"/>
  <c r="J349" i="115"/>
  <c r="C350" i="115"/>
  <c r="D350" i="115"/>
  <c r="E350" i="115"/>
  <c r="I350" i="115"/>
  <c r="J350" i="115"/>
  <c r="C351" i="115"/>
  <c r="D351" i="115"/>
  <c r="E351" i="115"/>
  <c r="I351" i="115"/>
  <c r="J351" i="115"/>
  <c r="C352" i="115"/>
  <c r="D352" i="115"/>
  <c r="E352" i="115"/>
  <c r="I352" i="115"/>
  <c r="J352" i="115"/>
  <c r="C353" i="115"/>
  <c r="D353" i="115"/>
  <c r="E353" i="115"/>
  <c r="I353" i="115"/>
  <c r="J353" i="115"/>
  <c r="C354" i="115"/>
  <c r="D354" i="115"/>
  <c r="E354" i="115"/>
  <c r="I354" i="115"/>
  <c r="J354" i="115"/>
  <c r="C355" i="115"/>
  <c r="D355" i="115"/>
  <c r="E355" i="115"/>
  <c r="I355" i="115"/>
  <c r="J355" i="115"/>
  <c r="C356" i="115"/>
  <c r="D356" i="115"/>
  <c r="E356" i="115"/>
  <c r="I356" i="115"/>
  <c r="J356" i="115"/>
  <c r="C357" i="115"/>
  <c r="D357" i="115"/>
  <c r="E357" i="115"/>
  <c r="I357" i="115"/>
  <c r="J357" i="115"/>
  <c r="C358" i="115"/>
  <c r="D358" i="115"/>
  <c r="E358" i="115"/>
  <c r="I358" i="115"/>
  <c r="J358" i="115"/>
  <c r="C359" i="115"/>
  <c r="D359" i="115"/>
  <c r="E359" i="115"/>
  <c r="I359" i="115"/>
  <c r="J359" i="115"/>
  <c r="C360" i="115"/>
  <c r="D360" i="115"/>
  <c r="E360" i="115"/>
  <c r="I360" i="115"/>
  <c r="J360" i="115"/>
  <c r="C361" i="115"/>
  <c r="D361" i="115"/>
  <c r="E361" i="115"/>
  <c r="I361" i="115"/>
  <c r="J361" i="115"/>
  <c r="C362" i="115"/>
  <c r="D362" i="115"/>
  <c r="E362" i="115"/>
  <c r="I362" i="115"/>
  <c r="J362" i="115"/>
  <c r="C363" i="115"/>
  <c r="D363" i="115"/>
  <c r="E363" i="115"/>
  <c r="I363" i="115"/>
  <c r="J363" i="115"/>
  <c r="C364" i="115"/>
  <c r="D364" i="115"/>
  <c r="E364" i="115"/>
  <c r="I364" i="115"/>
  <c r="J364" i="115"/>
  <c r="C365" i="115"/>
  <c r="D365" i="115"/>
  <c r="E365" i="115"/>
  <c r="I365" i="115"/>
  <c r="J365" i="115"/>
  <c r="C366" i="115"/>
  <c r="D366" i="115"/>
  <c r="E366" i="115"/>
  <c r="I366" i="115"/>
  <c r="J366" i="115"/>
  <c r="C367" i="115"/>
  <c r="D367" i="115"/>
  <c r="E367" i="115"/>
  <c r="I367" i="115"/>
  <c r="J367" i="115"/>
  <c r="C368" i="115"/>
  <c r="D368" i="115"/>
  <c r="E368" i="115"/>
  <c r="I368" i="115"/>
  <c r="J368" i="115"/>
  <c r="C369" i="115"/>
  <c r="D369" i="115"/>
  <c r="E369" i="115"/>
  <c r="I369" i="115"/>
  <c r="J369" i="115"/>
  <c r="C370" i="115"/>
  <c r="D370" i="115"/>
  <c r="E370" i="115"/>
  <c r="I370" i="115"/>
  <c r="J370" i="115"/>
  <c r="C371" i="115"/>
  <c r="D371" i="115"/>
  <c r="E371" i="115"/>
  <c r="I371" i="115"/>
  <c r="J371" i="115"/>
  <c r="C372" i="115"/>
  <c r="D372" i="115"/>
  <c r="E372" i="115"/>
  <c r="I372" i="115"/>
  <c r="J372" i="115"/>
  <c r="C373" i="115"/>
  <c r="D373" i="115"/>
  <c r="E373" i="115"/>
  <c r="I373" i="115"/>
  <c r="J373" i="115"/>
  <c r="C374" i="115"/>
  <c r="D374" i="115"/>
  <c r="E374" i="115"/>
  <c r="I374" i="115"/>
  <c r="J374" i="115"/>
  <c r="C375" i="115"/>
  <c r="D375" i="115"/>
  <c r="E375" i="115"/>
  <c r="I375" i="115"/>
  <c r="J375" i="115"/>
  <c r="C376" i="115"/>
  <c r="D376" i="115"/>
  <c r="E376" i="115"/>
  <c r="I376" i="115"/>
  <c r="J376" i="115"/>
  <c r="C377" i="115"/>
  <c r="D377" i="115"/>
  <c r="E377" i="115"/>
  <c r="I377" i="115"/>
  <c r="J377" i="115"/>
  <c r="C378" i="115"/>
  <c r="D378" i="115"/>
  <c r="E378" i="115"/>
  <c r="I378" i="115"/>
  <c r="J378" i="115"/>
  <c r="C379" i="115"/>
  <c r="D379" i="115"/>
  <c r="E379" i="115"/>
  <c r="I379" i="115"/>
  <c r="J379" i="115"/>
  <c r="C380" i="115"/>
  <c r="D380" i="115"/>
  <c r="E380" i="115"/>
  <c r="I380" i="115"/>
  <c r="J380" i="115"/>
  <c r="C381" i="115"/>
  <c r="D381" i="115"/>
  <c r="E381" i="115"/>
  <c r="I381" i="115"/>
  <c r="J381" i="115"/>
  <c r="C382" i="115"/>
  <c r="D382" i="115"/>
  <c r="E382" i="115"/>
  <c r="I382" i="115"/>
  <c r="J382" i="115"/>
  <c r="C383" i="115"/>
  <c r="D383" i="115"/>
  <c r="E383" i="115"/>
  <c r="I383" i="115"/>
  <c r="J383" i="115"/>
  <c r="C384" i="115"/>
  <c r="D384" i="115"/>
  <c r="E384" i="115"/>
  <c r="I384" i="115"/>
  <c r="J384" i="115"/>
  <c r="C385" i="115"/>
  <c r="D385" i="115"/>
  <c r="E385" i="115"/>
  <c r="I385" i="115"/>
  <c r="J385" i="115"/>
  <c r="C386" i="115"/>
  <c r="D386" i="115"/>
  <c r="E386" i="115"/>
  <c r="I386" i="115"/>
  <c r="J386" i="115"/>
  <c r="C387" i="115"/>
  <c r="D387" i="115"/>
  <c r="E387" i="115"/>
  <c r="I387" i="115"/>
  <c r="J387" i="115"/>
  <c r="C388" i="115"/>
  <c r="D388" i="115"/>
  <c r="E388" i="115"/>
  <c r="I388" i="115"/>
  <c r="J388" i="115"/>
  <c r="C389" i="115"/>
  <c r="D389" i="115"/>
  <c r="E389" i="115"/>
  <c r="I389" i="115"/>
  <c r="J389" i="115"/>
  <c r="C390" i="115"/>
  <c r="D390" i="115"/>
  <c r="E390" i="115"/>
  <c r="I390" i="115"/>
  <c r="J390" i="115"/>
  <c r="C391" i="115"/>
  <c r="D391" i="115"/>
  <c r="E391" i="115"/>
  <c r="I391" i="115"/>
  <c r="J391" i="115"/>
  <c r="C392" i="115"/>
  <c r="D392" i="115"/>
  <c r="E392" i="115"/>
  <c r="I392" i="115"/>
  <c r="J392" i="115"/>
  <c r="C393" i="115"/>
  <c r="D393" i="115"/>
  <c r="E393" i="115"/>
  <c r="I393" i="115"/>
  <c r="J393" i="115"/>
  <c r="C394" i="115"/>
  <c r="D394" i="115"/>
  <c r="E394" i="115"/>
  <c r="I394" i="115"/>
  <c r="J394" i="115"/>
  <c r="C395" i="115"/>
  <c r="D395" i="115"/>
  <c r="E395" i="115"/>
  <c r="I395" i="115"/>
  <c r="J395" i="115"/>
  <c r="C396" i="115"/>
  <c r="D396" i="115"/>
  <c r="E396" i="115"/>
  <c r="I396" i="115"/>
  <c r="J396" i="115"/>
  <c r="C397" i="115"/>
  <c r="D397" i="115"/>
  <c r="E397" i="115"/>
  <c r="I397" i="115"/>
  <c r="J397" i="115"/>
  <c r="C398" i="115"/>
  <c r="D398" i="115"/>
  <c r="E398" i="115"/>
  <c r="I398" i="115"/>
  <c r="J398" i="115"/>
  <c r="C399" i="115"/>
  <c r="D399" i="115"/>
  <c r="E399" i="115"/>
  <c r="I399" i="115"/>
  <c r="J399" i="115"/>
  <c r="C400" i="115"/>
  <c r="D400" i="115"/>
  <c r="E400" i="115"/>
  <c r="I400" i="115"/>
  <c r="J400" i="115"/>
  <c r="C401" i="115"/>
  <c r="D401" i="115"/>
  <c r="E401" i="115"/>
  <c r="I401" i="115"/>
  <c r="J401" i="115"/>
  <c r="C402" i="115"/>
  <c r="D402" i="115"/>
  <c r="E402" i="115"/>
  <c r="I402" i="115"/>
  <c r="J402" i="115"/>
  <c r="C403" i="115"/>
  <c r="D403" i="115"/>
  <c r="E403" i="115"/>
  <c r="I403" i="115"/>
  <c r="J403" i="115"/>
  <c r="C404" i="115"/>
  <c r="D404" i="115"/>
  <c r="E404" i="115"/>
  <c r="I404" i="115"/>
  <c r="J404" i="115"/>
  <c r="C405" i="115"/>
  <c r="D405" i="115"/>
  <c r="E405" i="115"/>
  <c r="I405" i="115"/>
  <c r="J405" i="115"/>
  <c r="C406" i="115"/>
  <c r="D406" i="115"/>
  <c r="E406" i="115"/>
  <c r="I406" i="115"/>
  <c r="J406" i="115"/>
  <c r="C407" i="115"/>
  <c r="D407" i="115"/>
  <c r="E407" i="115"/>
  <c r="I407" i="115"/>
  <c r="J407" i="115"/>
  <c r="C408" i="115"/>
  <c r="D408" i="115"/>
  <c r="E408" i="115"/>
  <c r="I408" i="115"/>
  <c r="J408" i="115"/>
  <c r="C409" i="115"/>
  <c r="D409" i="115"/>
  <c r="E409" i="115"/>
  <c r="I409" i="115"/>
  <c r="J409" i="115"/>
  <c r="C410" i="115"/>
  <c r="D410" i="115"/>
  <c r="E410" i="115"/>
  <c r="I410" i="115"/>
  <c r="J410" i="115"/>
  <c r="C411" i="115"/>
  <c r="D411" i="115"/>
  <c r="E411" i="115"/>
  <c r="I411" i="115"/>
  <c r="J411" i="115"/>
  <c r="C412" i="115"/>
  <c r="D412" i="115"/>
  <c r="E412" i="115"/>
  <c r="I412" i="115"/>
  <c r="J412" i="115"/>
  <c r="C413" i="115"/>
  <c r="D413" i="115"/>
  <c r="E413" i="115"/>
  <c r="I413" i="115"/>
  <c r="J413" i="115"/>
  <c r="C414" i="115"/>
  <c r="D414" i="115"/>
  <c r="E414" i="115"/>
  <c r="I414" i="115"/>
  <c r="J414" i="115"/>
  <c r="C415" i="115"/>
  <c r="D415" i="115"/>
  <c r="E415" i="115"/>
  <c r="I415" i="115"/>
  <c r="J415" i="115"/>
  <c r="C416" i="115"/>
  <c r="D416" i="115"/>
  <c r="E416" i="115"/>
  <c r="I416" i="115"/>
  <c r="J416" i="115"/>
  <c r="C417" i="115"/>
  <c r="D417" i="115"/>
  <c r="E417" i="115"/>
  <c r="I417" i="115"/>
  <c r="J417" i="115"/>
  <c r="C418" i="115"/>
  <c r="D418" i="115"/>
  <c r="E418" i="115"/>
  <c r="I418" i="115"/>
  <c r="J418" i="115"/>
  <c r="C419" i="115"/>
  <c r="D419" i="115"/>
  <c r="E419" i="115"/>
  <c r="I419" i="115"/>
  <c r="J419" i="115"/>
  <c r="C420" i="115"/>
  <c r="D420" i="115"/>
  <c r="E420" i="115"/>
  <c r="I420" i="115"/>
  <c r="J420" i="115"/>
  <c r="C421" i="115"/>
  <c r="D421" i="115"/>
  <c r="E421" i="115"/>
  <c r="I421" i="115"/>
  <c r="J421" i="115"/>
  <c r="C422" i="115"/>
  <c r="D422" i="115"/>
  <c r="E422" i="115"/>
  <c r="I422" i="115"/>
  <c r="J422" i="115"/>
  <c r="C423" i="115"/>
  <c r="D423" i="115"/>
  <c r="E423" i="115"/>
  <c r="I423" i="115"/>
  <c r="J423" i="115"/>
  <c r="C424" i="115"/>
  <c r="D424" i="115"/>
  <c r="E424" i="115"/>
  <c r="I424" i="115"/>
  <c r="J424" i="115"/>
  <c r="C425" i="115"/>
  <c r="D425" i="115"/>
  <c r="E425" i="115"/>
  <c r="I425" i="115"/>
  <c r="J425" i="115"/>
  <c r="C426" i="115"/>
  <c r="D426" i="115"/>
  <c r="E426" i="115"/>
  <c r="I426" i="115"/>
  <c r="J426" i="115"/>
  <c r="C427" i="115"/>
  <c r="D427" i="115"/>
  <c r="E427" i="115"/>
  <c r="I427" i="115"/>
  <c r="J427" i="115"/>
  <c r="C428" i="115"/>
  <c r="D428" i="115"/>
  <c r="E428" i="115"/>
  <c r="I428" i="115"/>
  <c r="J428" i="115"/>
  <c r="C429" i="115"/>
  <c r="D429" i="115"/>
  <c r="E429" i="115"/>
  <c r="I429" i="115"/>
  <c r="J429" i="115"/>
  <c r="C430" i="115"/>
  <c r="D430" i="115"/>
  <c r="E430" i="115"/>
  <c r="I430" i="115"/>
  <c r="J430" i="115"/>
  <c r="C431" i="115"/>
  <c r="D431" i="115"/>
  <c r="E431" i="115"/>
  <c r="I431" i="115"/>
  <c r="J431" i="115"/>
  <c r="C432" i="115"/>
  <c r="D432" i="115"/>
  <c r="E432" i="115"/>
  <c r="I432" i="115"/>
  <c r="J432" i="115"/>
  <c r="C433" i="115"/>
  <c r="D433" i="115"/>
  <c r="E433" i="115"/>
  <c r="I433" i="115"/>
  <c r="J433" i="115"/>
  <c r="C434" i="115"/>
  <c r="D434" i="115"/>
  <c r="E434" i="115"/>
  <c r="I434" i="115"/>
  <c r="J434" i="115"/>
  <c r="C435" i="115"/>
  <c r="D435" i="115"/>
  <c r="E435" i="115"/>
  <c r="I435" i="115"/>
  <c r="J435" i="115"/>
  <c r="C436" i="115"/>
  <c r="D436" i="115"/>
  <c r="E436" i="115"/>
  <c r="I436" i="115"/>
  <c r="J436" i="115"/>
  <c r="C437" i="115"/>
  <c r="D437" i="115"/>
  <c r="E437" i="115"/>
  <c r="I437" i="115"/>
  <c r="J437" i="115"/>
  <c r="C438" i="115"/>
  <c r="D438" i="115"/>
  <c r="E438" i="115"/>
  <c r="I438" i="115"/>
  <c r="J438" i="115"/>
  <c r="C439" i="115"/>
  <c r="D439" i="115"/>
  <c r="E439" i="115"/>
  <c r="I439" i="115"/>
  <c r="J439" i="115"/>
  <c r="C440" i="115"/>
  <c r="D440" i="115"/>
  <c r="E440" i="115"/>
  <c r="I440" i="115"/>
  <c r="J440" i="115"/>
  <c r="C441" i="115"/>
  <c r="D441" i="115"/>
  <c r="E441" i="115"/>
  <c r="I441" i="115"/>
  <c r="J441" i="115"/>
  <c r="C442" i="115"/>
  <c r="D442" i="115"/>
  <c r="E442" i="115"/>
  <c r="I442" i="115"/>
  <c r="J442" i="115"/>
  <c r="C443" i="115"/>
  <c r="D443" i="115"/>
  <c r="E443" i="115"/>
  <c r="I443" i="115"/>
  <c r="J443" i="115"/>
  <c r="C444" i="115"/>
  <c r="D444" i="115"/>
  <c r="E444" i="115"/>
  <c r="I444" i="115"/>
  <c r="J444" i="115"/>
  <c r="C445" i="115"/>
  <c r="D445" i="115"/>
  <c r="E445" i="115"/>
  <c r="I445" i="115"/>
  <c r="J445" i="115"/>
  <c r="C446" i="115"/>
  <c r="D446" i="115"/>
  <c r="E446" i="115"/>
  <c r="I446" i="115"/>
  <c r="J446" i="115"/>
  <c r="C447" i="115"/>
  <c r="D447" i="115"/>
  <c r="E447" i="115"/>
  <c r="I447" i="115"/>
  <c r="J447" i="115"/>
  <c r="C448" i="115"/>
  <c r="D448" i="115"/>
  <c r="E448" i="115"/>
  <c r="I448" i="115"/>
  <c r="J448" i="115"/>
  <c r="C449" i="115"/>
  <c r="D449" i="115"/>
  <c r="E449" i="115"/>
  <c r="I449" i="115"/>
  <c r="J449" i="115"/>
  <c r="C450" i="115"/>
  <c r="D450" i="115"/>
  <c r="E450" i="115"/>
  <c r="I450" i="115"/>
  <c r="J450" i="115"/>
  <c r="C451" i="115"/>
  <c r="D451" i="115"/>
  <c r="E451" i="115"/>
  <c r="I451" i="115"/>
  <c r="J451" i="115"/>
  <c r="C452" i="115"/>
  <c r="D452" i="115"/>
  <c r="E452" i="115"/>
  <c r="I452" i="115"/>
  <c r="J452" i="115"/>
  <c r="C453" i="115"/>
  <c r="D453" i="115"/>
  <c r="E453" i="115"/>
  <c r="I453" i="115"/>
  <c r="J453" i="115"/>
  <c r="C454" i="115"/>
  <c r="D454" i="115"/>
  <c r="E454" i="115"/>
  <c r="I454" i="115"/>
  <c r="J454" i="115"/>
  <c r="C455" i="115"/>
  <c r="D455" i="115"/>
  <c r="E455" i="115"/>
  <c r="I455" i="115"/>
  <c r="J455" i="115"/>
  <c r="C456" i="115"/>
  <c r="D456" i="115"/>
  <c r="E456" i="115"/>
  <c r="I456" i="115"/>
  <c r="J456" i="115"/>
  <c r="C457" i="115"/>
  <c r="D457" i="115"/>
  <c r="E457" i="115"/>
  <c r="I457" i="115"/>
  <c r="J457" i="115"/>
  <c r="C458" i="115"/>
  <c r="D458" i="115"/>
  <c r="E458" i="115"/>
  <c r="I458" i="115"/>
  <c r="J458" i="115"/>
  <c r="C459" i="115"/>
  <c r="D459" i="115"/>
  <c r="E459" i="115"/>
  <c r="I459" i="115"/>
  <c r="J459" i="115"/>
  <c r="C460" i="115"/>
  <c r="D460" i="115"/>
  <c r="E460" i="115"/>
  <c r="I460" i="115"/>
  <c r="J460" i="115"/>
  <c r="C461" i="115"/>
  <c r="D461" i="115"/>
  <c r="E461" i="115"/>
  <c r="I461" i="115"/>
  <c r="J461" i="115"/>
  <c r="C462" i="115"/>
  <c r="D462" i="115"/>
  <c r="E462" i="115"/>
  <c r="I462" i="115"/>
  <c r="J462" i="115"/>
  <c r="C463" i="115"/>
  <c r="D463" i="115"/>
  <c r="E463" i="115"/>
  <c r="I463" i="115"/>
  <c r="J463" i="115"/>
  <c r="C464" i="115"/>
  <c r="D464" i="115"/>
  <c r="E464" i="115"/>
  <c r="I464" i="115"/>
  <c r="J464" i="115"/>
  <c r="C465" i="115"/>
  <c r="D465" i="115"/>
  <c r="E465" i="115"/>
  <c r="I465" i="115"/>
  <c r="J465" i="115"/>
  <c r="C466" i="115"/>
  <c r="D466" i="115"/>
  <c r="E466" i="115"/>
  <c r="I466" i="115"/>
  <c r="J466" i="115"/>
  <c r="C467" i="115"/>
  <c r="D467" i="115"/>
  <c r="E467" i="115"/>
  <c r="I467" i="115"/>
  <c r="J467" i="115"/>
  <c r="C468" i="115"/>
  <c r="D468" i="115"/>
  <c r="E468" i="115"/>
  <c r="I468" i="115"/>
  <c r="J468" i="115"/>
  <c r="C469" i="115"/>
  <c r="D469" i="115"/>
  <c r="E469" i="115"/>
  <c r="I469" i="115"/>
  <c r="J469" i="115"/>
  <c r="C470" i="115"/>
  <c r="D470" i="115"/>
  <c r="E470" i="115"/>
  <c r="I470" i="115"/>
  <c r="J470" i="115"/>
  <c r="C471" i="115"/>
  <c r="D471" i="115"/>
  <c r="E471" i="115"/>
  <c r="I471" i="115"/>
  <c r="J471" i="115"/>
  <c r="C472" i="115"/>
  <c r="D472" i="115"/>
  <c r="E472" i="115"/>
  <c r="I472" i="115"/>
  <c r="J472" i="115"/>
  <c r="C473" i="115"/>
  <c r="D473" i="115"/>
  <c r="E473" i="115"/>
  <c r="I473" i="115"/>
  <c r="J473" i="115"/>
  <c r="C474" i="115"/>
  <c r="D474" i="115"/>
  <c r="E474" i="115"/>
  <c r="I474" i="115"/>
  <c r="J474" i="115"/>
  <c r="C475" i="115"/>
  <c r="D475" i="115"/>
  <c r="E475" i="115"/>
  <c r="I475" i="115"/>
  <c r="J475" i="115"/>
  <c r="C476" i="115"/>
  <c r="D476" i="115"/>
  <c r="E476" i="115"/>
  <c r="I476" i="115"/>
  <c r="J476" i="115"/>
  <c r="C477" i="115"/>
  <c r="D477" i="115"/>
  <c r="E477" i="115"/>
  <c r="I477" i="115"/>
  <c r="J477" i="115"/>
  <c r="C478" i="115"/>
  <c r="D478" i="115"/>
  <c r="E478" i="115"/>
  <c r="I478" i="115"/>
  <c r="J478" i="115"/>
  <c r="C479" i="115"/>
  <c r="D479" i="115"/>
  <c r="E479" i="115"/>
  <c r="I479" i="115"/>
  <c r="J479" i="115"/>
  <c r="C480" i="115"/>
  <c r="D480" i="115"/>
  <c r="E480" i="115"/>
  <c r="I480" i="115"/>
  <c r="J480" i="115"/>
  <c r="C481" i="115"/>
  <c r="D481" i="115"/>
  <c r="E481" i="115"/>
  <c r="I481" i="115"/>
  <c r="J481" i="115"/>
  <c r="C482" i="115"/>
  <c r="D482" i="115"/>
  <c r="E482" i="115"/>
  <c r="I482" i="115"/>
  <c r="J482" i="115"/>
  <c r="C483" i="115"/>
  <c r="D483" i="115"/>
  <c r="E483" i="115"/>
  <c r="I483" i="115"/>
  <c r="J483" i="115"/>
  <c r="C484" i="115"/>
  <c r="D484" i="115"/>
  <c r="E484" i="115"/>
  <c r="I484" i="115"/>
  <c r="J484" i="115"/>
  <c r="C485" i="115"/>
  <c r="D485" i="115"/>
  <c r="E485" i="115"/>
  <c r="I485" i="115"/>
  <c r="J485" i="115"/>
  <c r="C486" i="115"/>
  <c r="D486" i="115"/>
  <c r="E486" i="115"/>
  <c r="I486" i="115"/>
  <c r="J486" i="115"/>
  <c r="C487" i="115"/>
  <c r="D487" i="115"/>
  <c r="E487" i="115"/>
  <c r="I487" i="115"/>
  <c r="J487" i="115"/>
  <c r="C488" i="115"/>
  <c r="D488" i="115"/>
  <c r="E488" i="115"/>
  <c r="I488" i="115"/>
  <c r="J488" i="115"/>
  <c r="C489" i="115"/>
  <c r="D489" i="115"/>
  <c r="E489" i="115"/>
  <c r="I489" i="115"/>
  <c r="J489" i="115"/>
  <c r="C490" i="115"/>
  <c r="D490" i="115"/>
  <c r="E490" i="115"/>
  <c r="I490" i="115"/>
  <c r="J490" i="115"/>
  <c r="C491" i="115"/>
  <c r="D491" i="115"/>
  <c r="E491" i="115"/>
  <c r="I491" i="115"/>
  <c r="J491" i="115"/>
  <c r="C492" i="115"/>
  <c r="D492" i="115"/>
  <c r="E492" i="115"/>
  <c r="I492" i="115"/>
  <c r="J492" i="115"/>
  <c r="C493" i="115"/>
  <c r="D493" i="115"/>
  <c r="E493" i="115"/>
  <c r="I493" i="115"/>
  <c r="J493" i="115"/>
  <c r="C494" i="115"/>
  <c r="D494" i="115"/>
  <c r="E494" i="115"/>
  <c r="I494" i="115"/>
  <c r="J494" i="115"/>
  <c r="C495" i="115"/>
  <c r="D495" i="115"/>
  <c r="E495" i="115"/>
  <c r="I495" i="115"/>
  <c r="J495" i="115"/>
  <c r="C496" i="115"/>
  <c r="D496" i="115"/>
  <c r="E496" i="115"/>
  <c r="I496" i="115"/>
  <c r="J496" i="115"/>
  <c r="C497" i="115"/>
  <c r="D497" i="115"/>
  <c r="E497" i="115"/>
  <c r="I497" i="115"/>
  <c r="J497" i="115"/>
  <c r="C498" i="115"/>
  <c r="D498" i="115"/>
  <c r="E498" i="115"/>
  <c r="I498" i="115"/>
  <c r="J498" i="115"/>
  <c r="C499" i="115"/>
  <c r="D499" i="115"/>
  <c r="E499" i="115"/>
  <c r="I499" i="115"/>
  <c r="J499" i="115"/>
  <c r="C500" i="115"/>
  <c r="D500" i="115"/>
  <c r="E500" i="115"/>
  <c r="I500" i="115"/>
  <c r="J500" i="115"/>
  <c r="C501" i="115"/>
  <c r="D501" i="115"/>
  <c r="E501" i="115"/>
  <c r="I501" i="115"/>
  <c r="J501" i="115"/>
  <c r="C502" i="115"/>
  <c r="D502" i="115"/>
  <c r="E502" i="115"/>
  <c r="I502" i="115"/>
  <c r="J502" i="115"/>
  <c r="C503" i="115"/>
  <c r="D503" i="115"/>
  <c r="E503" i="115"/>
  <c r="I503" i="115"/>
  <c r="J503" i="115"/>
  <c r="C504" i="115"/>
  <c r="D504" i="115"/>
  <c r="E504" i="115"/>
  <c r="I504" i="115"/>
  <c r="J504" i="115"/>
  <c r="C505" i="115"/>
  <c r="D505" i="115"/>
  <c r="E505" i="115"/>
  <c r="I505" i="115"/>
  <c r="J505" i="115"/>
  <c r="C506" i="115"/>
  <c r="D506" i="115"/>
  <c r="E506" i="115"/>
  <c r="I506" i="115"/>
  <c r="J506" i="115"/>
  <c r="C507" i="115"/>
  <c r="D507" i="115"/>
  <c r="E507" i="115"/>
  <c r="I507" i="115"/>
  <c r="J507" i="115"/>
  <c r="C508" i="115"/>
  <c r="D508" i="115"/>
  <c r="E508" i="115"/>
  <c r="I508" i="115"/>
  <c r="J508" i="115"/>
  <c r="C509" i="115"/>
  <c r="D509" i="115"/>
  <c r="E509" i="115"/>
  <c r="I509" i="115"/>
  <c r="J509" i="115"/>
  <c r="C510" i="115"/>
  <c r="D510" i="115"/>
  <c r="E510" i="115"/>
  <c r="I510" i="115"/>
  <c r="J510" i="115"/>
  <c r="C511" i="115"/>
  <c r="D511" i="115"/>
  <c r="E511" i="115"/>
  <c r="I511" i="115"/>
  <c r="J511" i="115"/>
  <c r="C512" i="115"/>
  <c r="D512" i="115"/>
  <c r="E512" i="115"/>
  <c r="I512" i="115"/>
  <c r="J512" i="115"/>
  <c r="C513" i="115"/>
  <c r="D513" i="115"/>
  <c r="E513" i="115"/>
  <c r="I513" i="115"/>
  <c r="J513" i="115"/>
  <c r="C514" i="115"/>
  <c r="D514" i="115"/>
  <c r="E514" i="115"/>
  <c r="I514" i="115"/>
  <c r="J514" i="115"/>
  <c r="C515" i="115"/>
  <c r="D515" i="115"/>
  <c r="E515" i="115"/>
  <c r="I515" i="115"/>
  <c r="J515" i="115"/>
  <c r="C516" i="115"/>
  <c r="D516" i="115"/>
  <c r="E516" i="115"/>
  <c r="I516" i="115"/>
  <c r="J516" i="115"/>
  <c r="C517" i="115"/>
  <c r="D517" i="115"/>
  <c r="E517" i="115"/>
  <c r="I517" i="115"/>
  <c r="J517" i="115"/>
  <c r="C518" i="115"/>
  <c r="D518" i="115"/>
  <c r="E518" i="115"/>
  <c r="I518" i="115"/>
  <c r="J518" i="115"/>
  <c r="C519" i="115"/>
  <c r="D519" i="115"/>
  <c r="E519" i="115"/>
  <c r="I519" i="115"/>
  <c r="J519" i="115"/>
  <c r="C520" i="115"/>
  <c r="D520" i="115"/>
  <c r="E520" i="115"/>
  <c r="I520" i="115"/>
  <c r="J520" i="115"/>
  <c r="C521" i="115"/>
  <c r="D521" i="115"/>
  <c r="E521" i="115"/>
  <c r="I521" i="115"/>
  <c r="J521" i="115"/>
  <c r="C522" i="115"/>
  <c r="D522" i="115"/>
  <c r="E522" i="115"/>
  <c r="I522" i="115"/>
  <c r="J522" i="115"/>
  <c r="C523" i="115"/>
  <c r="D523" i="115"/>
  <c r="E523" i="115"/>
  <c r="I523" i="115"/>
  <c r="J523" i="115"/>
  <c r="C524" i="115"/>
  <c r="D524" i="115"/>
  <c r="E524" i="115"/>
  <c r="I524" i="115"/>
  <c r="J524" i="115"/>
  <c r="C525" i="115"/>
  <c r="D525" i="115"/>
  <c r="E525" i="115"/>
  <c r="I525" i="115"/>
  <c r="J525" i="115"/>
  <c r="C526" i="115"/>
  <c r="D526" i="115"/>
  <c r="E526" i="115"/>
  <c r="I526" i="115"/>
  <c r="J526" i="115"/>
  <c r="C527" i="115"/>
  <c r="D527" i="115"/>
  <c r="E527" i="115"/>
  <c r="I527" i="115"/>
  <c r="J527" i="115"/>
  <c r="C528" i="115"/>
  <c r="D528" i="115"/>
  <c r="E528" i="115"/>
  <c r="I528" i="115"/>
  <c r="J528" i="115"/>
  <c r="C529" i="115"/>
  <c r="D529" i="115"/>
  <c r="E529" i="115"/>
  <c r="I529" i="115"/>
  <c r="J529" i="115"/>
  <c r="C530" i="115"/>
  <c r="D530" i="115"/>
  <c r="E530" i="115"/>
  <c r="I530" i="115"/>
  <c r="J530" i="115"/>
  <c r="C531" i="115"/>
  <c r="D531" i="115"/>
  <c r="E531" i="115"/>
  <c r="I531" i="115"/>
  <c r="J531" i="115"/>
  <c r="C532" i="115"/>
  <c r="D532" i="115"/>
  <c r="E532" i="115"/>
  <c r="I532" i="115"/>
  <c r="J532" i="115"/>
  <c r="C533" i="115"/>
  <c r="D533" i="115"/>
  <c r="E533" i="115"/>
  <c r="I533" i="115"/>
  <c r="J533" i="115"/>
  <c r="C534" i="115"/>
  <c r="D534" i="115"/>
  <c r="E534" i="115"/>
  <c r="I534" i="115"/>
  <c r="J534" i="115"/>
  <c r="C535" i="115"/>
  <c r="D535" i="115"/>
  <c r="E535" i="115"/>
  <c r="I535" i="115"/>
  <c r="J535" i="115"/>
  <c r="C536" i="115"/>
  <c r="D536" i="115"/>
  <c r="E536" i="115"/>
  <c r="I536" i="115"/>
  <c r="J536" i="115"/>
  <c r="C537" i="115"/>
  <c r="D537" i="115"/>
  <c r="E537" i="115"/>
  <c r="I537" i="115"/>
  <c r="J537" i="115"/>
  <c r="C538" i="115"/>
  <c r="D538" i="115"/>
  <c r="E538" i="115"/>
  <c r="I538" i="115"/>
  <c r="J538" i="115"/>
  <c r="C539" i="115"/>
  <c r="D539" i="115"/>
  <c r="E539" i="115"/>
  <c r="I539" i="115"/>
  <c r="J539" i="115"/>
  <c r="C540" i="115"/>
  <c r="D540" i="115"/>
  <c r="E540" i="115"/>
  <c r="I540" i="115"/>
  <c r="J540" i="115"/>
  <c r="C541" i="115"/>
  <c r="D541" i="115"/>
  <c r="E541" i="115"/>
  <c r="I541" i="115"/>
  <c r="J541" i="115"/>
  <c r="C542" i="115"/>
  <c r="D542" i="115"/>
  <c r="E542" i="115"/>
  <c r="I542" i="115"/>
  <c r="J542" i="115"/>
  <c r="C543" i="115"/>
  <c r="D543" i="115"/>
  <c r="E543" i="115"/>
  <c r="I543" i="115"/>
  <c r="J543" i="115"/>
  <c r="C544" i="115"/>
  <c r="D544" i="115"/>
  <c r="E544" i="115"/>
  <c r="I544" i="115"/>
  <c r="J544" i="115"/>
  <c r="C545" i="115"/>
  <c r="D545" i="115"/>
  <c r="E545" i="115"/>
  <c r="I545" i="115"/>
  <c r="J545" i="115"/>
  <c r="C546" i="115"/>
  <c r="D546" i="115"/>
  <c r="E546" i="115"/>
  <c r="I546" i="115"/>
  <c r="J546" i="115"/>
  <c r="C547" i="115"/>
  <c r="D547" i="115"/>
  <c r="E547" i="115"/>
  <c r="I547" i="115"/>
  <c r="J547" i="115"/>
  <c r="C548" i="115"/>
  <c r="D548" i="115"/>
  <c r="E548" i="115"/>
  <c r="I548" i="115"/>
  <c r="J548" i="115"/>
  <c r="C549" i="115"/>
  <c r="D549" i="115"/>
  <c r="E549" i="115"/>
  <c r="I549" i="115"/>
  <c r="J549" i="115"/>
  <c r="C550" i="115"/>
  <c r="D550" i="115"/>
  <c r="E550" i="115"/>
  <c r="I550" i="115"/>
  <c r="J550" i="115"/>
  <c r="C551" i="115"/>
  <c r="D551" i="115"/>
  <c r="E551" i="115"/>
  <c r="I551" i="115"/>
  <c r="J551" i="115"/>
  <c r="C552" i="115"/>
  <c r="D552" i="115"/>
  <c r="E552" i="115"/>
  <c r="I552" i="115"/>
  <c r="J552" i="115"/>
  <c r="C553" i="115"/>
  <c r="D553" i="115"/>
  <c r="E553" i="115"/>
  <c r="I553" i="115"/>
  <c r="J553" i="115"/>
  <c r="C554" i="115"/>
  <c r="D554" i="115"/>
  <c r="E554" i="115"/>
  <c r="I554" i="115"/>
  <c r="J554" i="115"/>
  <c r="C555" i="115"/>
  <c r="D555" i="115"/>
  <c r="E555" i="115"/>
  <c r="I555" i="115"/>
  <c r="J555" i="115"/>
  <c r="C556" i="115"/>
  <c r="D556" i="115"/>
  <c r="E556" i="115"/>
  <c r="I556" i="115"/>
  <c r="J556" i="115"/>
  <c r="C557" i="115"/>
  <c r="D557" i="115"/>
  <c r="E557" i="115"/>
  <c r="I557" i="115"/>
  <c r="J557" i="115"/>
  <c r="C558" i="115"/>
  <c r="D558" i="115"/>
  <c r="E558" i="115"/>
  <c r="I558" i="115"/>
  <c r="J558" i="115"/>
  <c r="C559" i="115"/>
  <c r="D559" i="115"/>
  <c r="E559" i="115"/>
  <c r="I559" i="115"/>
  <c r="J559" i="115"/>
  <c r="C560" i="115"/>
  <c r="D560" i="115"/>
  <c r="E560" i="115"/>
  <c r="I560" i="115"/>
  <c r="J560" i="115"/>
  <c r="C561" i="115"/>
  <c r="D561" i="115"/>
  <c r="E561" i="115"/>
  <c r="I561" i="115"/>
  <c r="J561" i="115"/>
  <c r="C562" i="115"/>
  <c r="D562" i="115"/>
  <c r="E562" i="115"/>
  <c r="I562" i="115"/>
  <c r="J562" i="115"/>
  <c r="C563" i="115"/>
  <c r="D563" i="115"/>
  <c r="E563" i="115"/>
  <c r="I563" i="115"/>
  <c r="J563" i="115"/>
  <c r="C564" i="115"/>
  <c r="D564" i="115"/>
  <c r="E564" i="115"/>
  <c r="I564" i="115"/>
  <c r="J564" i="115"/>
  <c r="C565" i="115"/>
  <c r="D565" i="115"/>
  <c r="E565" i="115"/>
  <c r="I565" i="115"/>
  <c r="J565" i="115"/>
  <c r="C566" i="115"/>
  <c r="D566" i="115"/>
  <c r="E566" i="115"/>
  <c r="I566" i="115"/>
  <c r="J566" i="115"/>
  <c r="C567" i="115"/>
  <c r="D567" i="115"/>
  <c r="E567" i="115"/>
  <c r="I567" i="115"/>
  <c r="J567" i="115"/>
  <c r="C568" i="115"/>
  <c r="D568" i="115"/>
  <c r="E568" i="115"/>
  <c r="I568" i="115"/>
  <c r="J568" i="115"/>
  <c r="C569" i="115"/>
  <c r="D569" i="115"/>
  <c r="E569" i="115"/>
  <c r="I569" i="115"/>
  <c r="J569" i="115"/>
  <c r="C570" i="115"/>
  <c r="D570" i="115"/>
  <c r="E570" i="115"/>
  <c r="I570" i="115"/>
  <c r="J570" i="115"/>
  <c r="C571" i="115"/>
  <c r="D571" i="115"/>
  <c r="E571" i="115"/>
  <c r="I571" i="115"/>
  <c r="J571" i="115"/>
  <c r="C572" i="115"/>
  <c r="D572" i="115"/>
  <c r="E572" i="115"/>
  <c r="I572" i="115"/>
  <c r="J572" i="115"/>
  <c r="C573" i="115"/>
  <c r="D573" i="115"/>
  <c r="E573" i="115"/>
  <c r="I573" i="115"/>
  <c r="J573" i="115"/>
  <c r="C574" i="115"/>
  <c r="D574" i="115"/>
  <c r="E574" i="115"/>
  <c r="I574" i="115"/>
  <c r="J574" i="115"/>
  <c r="C575" i="115"/>
  <c r="D575" i="115"/>
  <c r="E575" i="115"/>
  <c r="I575" i="115"/>
  <c r="J575" i="115"/>
  <c r="C576" i="115"/>
  <c r="D576" i="115"/>
  <c r="E576" i="115"/>
  <c r="I576" i="115"/>
  <c r="J576" i="115"/>
  <c r="C577" i="115"/>
  <c r="D577" i="115"/>
  <c r="E577" i="115"/>
  <c r="I577" i="115"/>
  <c r="J577" i="115"/>
  <c r="C578" i="115"/>
  <c r="D578" i="115"/>
  <c r="E578" i="115"/>
  <c r="I578" i="115"/>
  <c r="J578" i="115"/>
  <c r="C579" i="115"/>
  <c r="D579" i="115"/>
  <c r="E579" i="115"/>
  <c r="I579" i="115"/>
  <c r="J579" i="115"/>
  <c r="C580" i="115"/>
  <c r="D580" i="115"/>
  <c r="E580" i="115"/>
  <c r="I580" i="115"/>
  <c r="J580" i="115"/>
  <c r="C581" i="115"/>
  <c r="D581" i="115"/>
  <c r="E581" i="115"/>
  <c r="I581" i="115"/>
  <c r="J581" i="115"/>
  <c r="C582" i="115"/>
  <c r="D582" i="115"/>
  <c r="E582" i="115"/>
  <c r="I582" i="115"/>
  <c r="J582" i="115"/>
  <c r="C583" i="115"/>
  <c r="D583" i="115"/>
  <c r="E583" i="115"/>
  <c r="I583" i="115"/>
  <c r="J583" i="115"/>
  <c r="C584" i="115"/>
  <c r="D584" i="115"/>
  <c r="E584" i="115"/>
  <c r="I584" i="115"/>
  <c r="J584" i="115"/>
  <c r="C585" i="115"/>
  <c r="D585" i="115"/>
  <c r="E585" i="115"/>
  <c r="I585" i="115"/>
  <c r="J585" i="115"/>
  <c r="C586" i="115"/>
  <c r="D586" i="115"/>
  <c r="E586" i="115"/>
  <c r="I586" i="115"/>
  <c r="J586" i="115"/>
  <c r="C587" i="115"/>
  <c r="D587" i="115"/>
  <c r="E587" i="115"/>
  <c r="I587" i="115"/>
  <c r="J587" i="115"/>
  <c r="C588" i="115"/>
  <c r="D588" i="115"/>
  <c r="E588" i="115"/>
  <c r="I588" i="115"/>
  <c r="J588" i="115"/>
  <c r="C589" i="115"/>
  <c r="D589" i="115"/>
  <c r="E589" i="115"/>
  <c r="I589" i="115"/>
  <c r="J589" i="115"/>
  <c r="C590" i="115"/>
  <c r="D590" i="115"/>
  <c r="E590" i="115"/>
  <c r="I590" i="115"/>
  <c r="J590" i="115"/>
  <c r="C591" i="115"/>
  <c r="D591" i="115"/>
  <c r="E591" i="115"/>
  <c r="I591" i="115"/>
  <c r="J591" i="115"/>
  <c r="C592" i="115"/>
  <c r="D592" i="115"/>
  <c r="E592" i="115"/>
  <c r="I592" i="115"/>
  <c r="J592" i="115"/>
  <c r="C593" i="115"/>
  <c r="D593" i="115"/>
  <c r="E593" i="115"/>
  <c r="I593" i="115"/>
  <c r="J593" i="115"/>
  <c r="C594" i="115"/>
  <c r="D594" i="115"/>
  <c r="E594" i="115"/>
  <c r="I594" i="115"/>
  <c r="J594" i="115"/>
  <c r="C595" i="115"/>
  <c r="D595" i="115"/>
  <c r="E595" i="115"/>
  <c r="I595" i="115"/>
  <c r="J595" i="115"/>
  <c r="C596" i="115"/>
  <c r="D596" i="115"/>
  <c r="E596" i="115"/>
  <c r="I596" i="115"/>
  <c r="J596" i="115"/>
  <c r="C597" i="115"/>
  <c r="D597" i="115"/>
  <c r="E597" i="115"/>
  <c r="I597" i="115"/>
  <c r="J597" i="115"/>
  <c r="C598" i="115"/>
  <c r="D598" i="115"/>
  <c r="E598" i="115"/>
  <c r="I598" i="115"/>
  <c r="J598" i="115"/>
  <c r="C599" i="115"/>
  <c r="D599" i="115"/>
  <c r="E599" i="115"/>
  <c r="I599" i="115"/>
  <c r="J599" i="115"/>
  <c r="C600" i="115"/>
  <c r="D600" i="115"/>
  <c r="E600" i="115"/>
  <c r="I600" i="115"/>
  <c r="J600" i="115"/>
  <c r="C601" i="115"/>
  <c r="D601" i="115"/>
  <c r="E601" i="115"/>
  <c r="I601" i="115"/>
  <c r="J601" i="115"/>
  <c r="C602" i="115"/>
  <c r="D602" i="115"/>
  <c r="E602" i="115"/>
  <c r="I602" i="115"/>
  <c r="J602" i="115"/>
  <c r="C603" i="115"/>
  <c r="D603" i="115"/>
  <c r="E603" i="115"/>
  <c r="I603" i="115"/>
  <c r="J603" i="115"/>
  <c r="C604" i="115"/>
  <c r="D604" i="115"/>
  <c r="E604" i="115"/>
  <c r="I604" i="115"/>
  <c r="J604" i="115"/>
  <c r="C605" i="115"/>
  <c r="D605" i="115"/>
  <c r="E605" i="115"/>
  <c r="I605" i="115"/>
  <c r="J605" i="115"/>
  <c r="C606" i="115"/>
  <c r="D606" i="115"/>
  <c r="E606" i="115"/>
  <c r="I606" i="115"/>
  <c r="J606" i="115"/>
  <c r="C607" i="115"/>
  <c r="D607" i="115"/>
  <c r="E607" i="115"/>
  <c r="I607" i="115"/>
  <c r="J607" i="115"/>
  <c r="C608" i="115"/>
  <c r="D608" i="115"/>
  <c r="E608" i="115"/>
  <c r="I608" i="115"/>
  <c r="J608" i="115"/>
  <c r="C609" i="115"/>
  <c r="D609" i="115"/>
  <c r="E609" i="115"/>
  <c r="I609" i="115"/>
  <c r="J609" i="115"/>
  <c r="C610" i="115"/>
  <c r="D610" i="115"/>
  <c r="E610" i="115"/>
  <c r="I610" i="115"/>
  <c r="J610" i="115"/>
  <c r="C611" i="115"/>
  <c r="D611" i="115"/>
  <c r="E611" i="115"/>
  <c r="I611" i="115"/>
  <c r="J611" i="115"/>
  <c r="C612" i="115"/>
  <c r="D612" i="115"/>
  <c r="E612" i="115"/>
  <c r="I612" i="115"/>
  <c r="J612" i="115"/>
  <c r="C613" i="115"/>
  <c r="D613" i="115"/>
  <c r="E613" i="115"/>
  <c r="I613" i="115"/>
  <c r="J613" i="115"/>
  <c r="C614" i="115"/>
  <c r="D614" i="115"/>
  <c r="E614" i="115"/>
  <c r="I614" i="115"/>
  <c r="J614" i="115"/>
  <c r="C615" i="115"/>
  <c r="D615" i="115"/>
  <c r="E615" i="115"/>
  <c r="I615" i="115"/>
  <c r="J615" i="115"/>
  <c r="C616" i="115"/>
  <c r="D616" i="115"/>
  <c r="E616" i="115"/>
  <c r="I616" i="115"/>
  <c r="J616" i="115"/>
  <c r="C617" i="115"/>
  <c r="D617" i="115"/>
  <c r="E617" i="115"/>
  <c r="I617" i="115"/>
  <c r="J617" i="115"/>
  <c r="C618" i="115"/>
  <c r="D618" i="115"/>
  <c r="E618" i="115"/>
  <c r="I618" i="115"/>
  <c r="J618" i="115"/>
  <c r="C619" i="115"/>
  <c r="D619" i="115"/>
  <c r="E619" i="115"/>
  <c r="I619" i="115"/>
  <c r="J619" i="115"/>
  <c r="C620" i="115"/>
  <c r="D620" i="115"/>
  <c r="E620" i="115"/>
  <c r="I620" i="115"/>
  <c r="J620" i="115"/>
  <c r="C621" i="115"/>
  <c r="D621" i="115"/>
  <c r="E621" i="115"/>
  <c r="I621" i="115"/>
  <c r="J621" i="115"/>
  <c r="C622" i="115"/>
  <c r="D622" i="115"/>
  <c r="E622" i="115"/>
  <c r="I622" i="115"/>
  <c r="J622" i="115"/>
  <c r="C623" i="115"/>
  <c r="D623" i="115"/>
  <c r="E623" i="115"/>
  <c r="I623" i="115"/>
  <c r="J623" i="115"/>
  <c r="C624" i="115"/>
  <c r="D624" i="115"/>
  <c r="E624" i="115"/>
  <c r="I624" i="115"/>
  <c r="J624" i="115"/>
  <c r="C625" i="115"/>
  <c r="D625" i="115"/>
  <c r="E625" i="115"/>
  <c r="I625" i="115"/>
  <c r="J625" i="115"/>
  <c r="C626" i="115"/>
  <c r="D626" i="115"/>
  <c r="E626" i="115"/>
  <c r="I626" i="115"/>
  <c r="J626" i="115"/>
  <c r="C627" i="115"/>
  <c r="D627" i="115"/>
  <c r="E627" i="115"/>
  <c r="I627" i="115"/>
  <c r="J627" i="115"/>
  <c r="C628" i="115"/>
  <c r="D628" i="115"/>
  <c r="E628" i="115"/>
  <c r="I628" i="115"/>
  <c r="J628" i="115"/>
  <c r="C629" i="115"/>
  <c r="D629" i="115"/>
  <c r="E629" i="115"/>
  <c r="I629" i="115"/>
  <c r="J629" i="115"/>
  <c r="C630" i="115"/>
  <c r="D630" i="115"/>
  <c r="E630" i="115"/>
  <c r="I630" i="115"/>
  <c r="J630" i="115"/>
  <c r="C631" i="115"/>
  <c r="D631" i="115"/>
  <c r="E631" i="115"/>
  <c r="I631" i="115"/>
  <c r="J631" i="115"/>
  <c r="C632" i="115"/>
  <c r="D632" i="115"/>
  <c r="E632" i="115"/>
  <c r="I632" i="115"/>
  <c r="J632" i="115"/>
  <c r="C633" i="115"/>
  <c r="D633" i="115"/>
  <c r="E633" i="115"/>
  <c r="I633" i="115"/>
  <c r="J633" i="115"/>
  <c r="C634" i="115"/>
  <c r="D634" i="115"/>
  <c r="E634" i="115"/>
  <c r="I634" i="115"/>
  <c r="J634" i="115"/>
  <c r="C635" i="115"/>
  <c r="D635" i="115"/>
  <c r="E635" i="115"/>
  <c r="I635" i="115"/>
  <c r="J635" i="115"/>
  <c r="C636" i="115"/>
  <c r="D636" i="115"/>
  <c r="E636" i="115"/>
  <c r="I636" i="115"/>
  <c r="J636" i="115"/>
  <c r="C637" i="115"/>
  <c r="D637" i="115"/>
  <c r="E637" i="115"/>
  <c r="I637" i="115"/>
  <c r="J637" i="115"/>
  <c r="C638" i="115"/>
  <c r="D638" i="115"/>
  <c r="E638" i="115"/>
  <c r="I638" i="115"/>
  <c r="J638" i="115"/>
  <c r="C639" i="115"/>
  <c r="D639" i="115"/>
  <c r="E639" i="115"/>
  <c r="I639" i="115"/>
  <c r="J639" i="115"/>
  <c r="C640" i="115"/>
  <c r="D640" i="115"/>
  <c r="E640" i="115"/>
  <c r="I640" i="115"/>
  <c r="J640" i="115"/>
  <c r="C641" i="115"/>
  <c r="D641" i="115"/>
  <c r="E641" i="115"/>
  <c r="I641" i="115"/>
  <c r="J641" i="115"/>
  <c r="C642" i="115"/>
  <c r="D642" i="115"/>
  <c r="E642" i="115"/>
  <c r="I642" i="115"/>
  <c r="J642" i="115"/>
  <c r="C643" i="115"/>
  <c r="D643" i="115"/>
  <c r="E643" i="115"/>
  <c r="I643" i="115"/>
  <c r="J643" i="115"/>
  <c r="C644" i="115"/>
  <c r="D644" i="115"/>
  <c r="E644" i="115"/>
  <c r="I644" i="115"/>
  <c r="J644" i="115"/>
  <c r="C645" i="115"/>
  <c r="D645" i="115"/>
  <c r="E645" i="115"/>
  <c r="I645" i="115"/>
  <c r="J645" i="115"/>
  <c r="C646" i="115"/>
  <c r="D646" i="115"/>
  <c r="E646" i="115"/>
  <c r="I646" i="115"/>
  <c r="J646" i="115"/>
  <c r="C647" i="115"/>
  <c r="D647" i="115"/>
  <c r="E647" i="115"/>
  <c r="I647" i="115"/>
  <c r="J647" i="115"/>
  <c r="C648" i="115"/>
  <c r="D648" i="115"/>
  <c r="E648" i="115"/>
  <c r="I648" i="115"/>
  <c r="J648" i="115"/>
  <c r="C649" i="115"/>
  <c r="D649" i="115"/>
  <c r="E649" i="115"/>
  <c r="I649" i="115"/>
  <c r="J649" i="115"/>
  <c r="C650" i="115"/>
  <c r="D650" i="115"/>
  <c r="E650" i="115"/>
  <c r="I650" i="115"/>
  <c r="J650" i="115"/>
  <c r="C651" i="115"/>
  <c r="D651" i="115"/>
  <c r="E651" i="115"/>
  <c r="I651" i="115"/>
  <c r="J651" i="115"/>
  <c r="C652" i="115"/>
  <c r="D652" i="115"/>
  <c r="E652" i="115"/>
  <c r="I652" i="115"/>
  <c r="J652" i="115"/>
  <c r="C653" i="115"/>
  <c r="D653" i="115"/>
  <c r="E653" i="115"/>
  <c r="I653" i="115"/>
  <c r="J653" i="115"/>
  <c r="C654" i="115"/>
  <c r="D654" i="115"/>
  <c r="E654" i="115"/>
  <c r="I654" i="115"/>
  <c r="J654" i="115"/>
  <c r="C655" i="115"/>
  <c r="D655" i="115"/>
  <c r="E655" i="115"/>
  <c r="I655" i="115"/>
  <c r="J655" i="115"/>
  <c r="C656" i="115"/>
  <c r="D656" i="115"/>
  <c r="E656" i="115"/>
  <c r="I656" i="115"/>
  <c r="J656" i="115"/>
  <c r="C657" i="115"/>
  <c r="D657" i="115"/>
  <c r="E657" i="115"/>
  <c r="I657" i="115"/>
  <c r="J657" i="115"/>
  <c r="C658" i="115"/>
  <c r="D658" i="115"/>
  <c r="E658" i="115"/>
  <c r="I658" i="115"/>
  <c r="J658" i="115"/>
  <c r="C659" i="115"/>
  <c r="D659" i="115"/>
  <c r="E659" i="115"/>
  <c r="I659" i="115"/>
  <c r="J659" i="115"/>
  <c r="C660" i="115"/>
  <c r="D660" i="115"/>
  <c r="E660" i="115"/>
  <c r="I660" i="115"/>
  <c r="J660" i="115"/>
  <c r="C661" i="115"/>
  <c r="D661" i="115"/>
  <c r="E661" i="115"/>
  <c r="I661" i="115"/>
  <c r="J661" i="115"/>
  <c r="C662" i="115"/>
  <c r="D662" i="115"/>
  <c r="E662" i="115"/>
  <c r="I662" i="115"/>
  <c r="J662" i="115"/>
  <c r="C663" i="115"/>
  <c r="D663" i="115"/>
  <c r="E663" i="115"/>
  <c r="I663" i="115"/>
  <c r="J663" i="115"/>
  <c r="C664" i="115"/>
  <c r="D664" i="115"/>
  <c r="E664" i="115"/>
  <c r="I664" i="115"/>
  <c r="J664" i="115"/>
  <c r="C665" i="115"/>
  <c r="D665" i="115"/>
  <c r="E665" i="115"/>
  <c r="I665" i="115"/>
  <c r="J665" i="115"/>
  <c r="C666" i="115"/>
  <c r="D666" i="115"/>
  <c r="E666" i="115"/>
  <c r="I666" i="115"/>
  <c r="J666" i="115"/>
  <c r="C667" i="115"/>
  <c r="D667" i="115"/>
  <c r="E667" i="115"/>
  <c r="I667" i="115"/>
  <c r="J667" i="115"/>
  <c r="C668" i="115"/>
  <c r="D668" i="115"/>
  <c r="E668" i="115"/>
  <c r="I668" i="115"/>
  <c r="J668" i="115"/>
  <c r="C669" i="115"/>
  <c r="D669" i="115"/>
  <c r="E669" i="115"/>
  <c r="I669" i="115"/>
  <c r="J669" i="115"/>
  <c r="C670" i="115"/>
  <c r="D670" i="115"/>
  <c r="E670" i="115"/>
  <c r="I670" i="115"/>
  <c r="J670" i="115"/>
  <c r="C671" i="115"/>
  <c r="D671" i="115"/>
  <c r="E671" i="115"/>
  <c r="I671" i="115"/>
  <c r="J671" i="115"/>
  <c r="C672" i="115"/>
  <c r="D672" i="115"/>
  <c r="E672" i="115"/>
  <c r="I672" i="115"/>
  <c r="J672" i="115"/>
  <c r="C673" i="115"/>
  <c r="D673" i="115"/>
  <c r="E673" i="115"/>
  <c r="I673" i="115"/>
  <c r="J673" i="115"/>
  <c r="C674" i="115"/>
  <c r="D674" i="115"/>
  <c r="E674" i="115"/>
  <c r="I674" i="115"/>
  <c r="J674" i="115"/>
  <c r="C675" i="115"/>
  <c r="D675" i="115"/>
  <c r="E675" i="115"/>
  <c r="I675" i="115"/>
  <c r="J675" i="115"/>
  <c r="C676" i="115"/>
  <c r="D676" i="115"/>
  <c r="E676" i="115"/>
  <c r="I676" i="115"/>
  <c r="J676" i="115"/>
  <c r="C677" i="115"/>
  <c r="D677" i="115"/>
  <c r="E677" i="115"/>
  <c r="I677" i="115"/>
  <c r="J677" i="115"/>
  <c r="C678" i="115"/>
  <c r="D678" i="115"/>
  <c r="E678" i="115"/>
  <c r="I678" i="115"/>
  <c r="J678" i="115"/>
  <c r="C679" i="115"/>
  <c r="D679" i="115"/>
  <c r="E679" i="115"/>
  <c r="I679" i="115"/>
  <c r="J679" i="115"/>
  <c r="C680" i="115"/>
  <c r="D680" i="115"/>
  <c r="E680" i="115"/>
  <c r="I680" i="115"/>
  <c r="J680" i="115"/>
  <c r="C681" i="115"/>
  <c r="D681" i="115"/>
  <c r="E681" i="115"/>
  <c r="I681" i="115"/>
  <c r="J681" i="115"/>
  <c r="C682" i="115"/>
  <c r="D682" i="115"/>
  <c r="E682" i="115"/>
  <c r="I682" i="115"/>
  <c r="J682" i="115"/>
  <c r="C683" i="115"/>
  <c r="D683" i="115"/>
  <c r="E683" i="115"/>
  <c r="I683" i="115"/>
  <c r="J683" i="115"/>
  <c r="C684" i="115"/>
  <c r="D684" i="115"/>
  <c r="E684" i="115"/>
  <c r="I684" i="115"/>
  <c r="J684" i="115"/>
  <c r="C685" i="115"/>
  <c r="D685" i="115"/>
  <c r="E685" i="115"/>
  <c r="I685" i="115"/>
  <c r="J685" i="115"/>
  <c r="C686" i="115"/>
  <c r="D686" i="115"/>
  <c r="E686" i="115"/>
  <c r="I686" i="115"/>
  <c r="J686" i="115"/>
  <c r="C687" i="115"/>
  <c r="D687" i="115"/>
  <c r="E687" i="115"/>
  <c r="I687" i="115"/>
  <c r="J687" i="115"/>
  <c r="C688" i="115"/>
  <c r="D688" i="115"/>
  <c r="E688" i="115"/>
  <c r="I688" i="115"/>
  <c r="J688" i="115"/>
  <c r="C689" i="115"/>
  <c r="D689" i="115"/>
  <c r="E689" i="115"/>
  <c r="I689" i="115"/>
  <c r="J689" i="115"/>
  <c r="C690" i="115"/>
  <c r="D690" i="115"/>
  <c r="E690" i="115"/>
  <c r="I690" i="115"/>
  <c r="J690" i="115"/>
  <c r="C691" i="115"/>
  <c r="D691" i="115"/>
  <c r="E691" i="115"/>
  <c r="I691" i="115"/>
  <c r="J691" i="115"/>
  <c r="C692" i="115"/>
  <c r="D692" i="115"/>
  <c r="E692" i="115"/>
  <c r="I692" i="115"/>
  <c r="J692" i="115"/>
  <c r="C693" i="115"/>
  <c r="D693" i="115"/>
  <c r="E693" i="115"/>
  <c r="I693" i="115"/>
  <c r="J693" i="115"/>
  <c r="C694" i="115"/>
  <c r="D694" i="115"/>
  <c r="E694" i="115"/>
  <c r="I694" i="115"/>
  <c r="J694" i="115"/>
  <c r="C695" i="115"/>
  <c r="D695" i="115"/>
  <c r="E695" i="115"/>
  <c r="I695" i="115"/>
  <c r="J695" i="115"/>
  <c r="C696" i="115"/>
  <c r="D696" i="115"/>
  <c r="E696" i="115"/>
  <c r="I696" i="115"/>
  <c r="J696" i="115"/>
  <c r="C697" i="115"/>
  <c r="D697" i="115"/>
  <c r="E697" i="115"/>
  <c r="I697" i="115"/>
  <c r="J697" i="115"/>
  <c r="C698" i="115"/>
  <c r="D698" i="115"/>
  <c r="E698" i="115"/>
  <c r="I698" i="115"/>
  <c r="J698" i="115"/>
  <c r="C699" i="115"/>
  <c r="D699" i="115"/>
  <c r="E699" i="115"/>
  <c r="I699" i="115"/>
  <c r="J699" i="115"/>
  <c r="C700" i="115"/>
  <c r="D700" i="115"/>
  <c r="E700" i="115"/>
  <c r="I700" i="115"/>
  <c r="J700" i="115"/>
  <c r="C701" i="115"/>
  <c r="D701" i="115"/>
  <c r="E701" i="115"/>
  <c r="I701" i="115"/>
  <c r="J701" i="115"/>
  <c r="C702" i="115"/>
  <c r="D702" i="115"/>
  <c r="E702" i="115"/>
  <c r="I702" i="115"/>
  <c r="J702" i="115"/>
  <c r="C703" i="115"/>
  <c r="D703" i="115"/>
  <c r="E703" i="115"/>
  <c r="I703" i="115"/>
  <c r="J703" i="115"/>
  <c r="C704" i="115"/>
  <c r="D704" i="115"/>
  <c r="E704" i="115"/>
  <c r="I704" i="115"/>
  <c r="J704" i="115"/>
  <c r="C705" i="115"/>
  <c r="D705" i="115"/>
  <c r="E705" i="115"/>
  <c r="I705" i="115"/>
  <c r="J705" i="115"/>
  <c r="C706" i="115"/>
  <c r="D706" i="115"/>
  <c r="E706" i="115"/>
  <c r="I706" i="115"/>
  <c r="J706" i="115"/>
  <c r="C707" i="115"/>
  <c r="D707" i="115"/>
  <c r="E707" i="115"/>
  <c r="I707" i="115"/>
  <c r="J707" i="115"/>
  <c r="C708" i="115"/>
  <c r="D708" i="115"/>
  <c r="E708" i="115"/>
  <c r="I708" i="115"/>
  <c r="J708" i="115"/>
  <c r="C709" i="115"/>
  <c r="D709" i="115"/>
  <c r="E709" i="115"/>
  <c r="I709" i="115"/>
  <c r="J709" i="115"/>
  <c r="C710" i="115"/>
  <c r="D710" i="115"/>
  <c r="E710" i="115"/>
  <c r="I710" i="115"/>
  <c r="J710" i="115"/>
  <c r="C711" i="115"/>
  <c r="D711" i="115"/>
  <c r="E711" i="115"/>
  <c r="I711" i="115"/>
  <c r="J711" i="115"/>
  <c r="C712" i="115"/>
  <c r="D712" i="115"/>
  <c r="E712" i="115"/>
  <c r="I712" i="115"/>
  <c r="J712" i="115"/>
  <c r="C713" i="115"/>
  <c r="D713" i="115"/>
  <c r="E713" i="115"/>
  <c r="I713" i="115"/>
  <c r="J713" i="115"/>
  <c r="C714" i="115"/>
  <c r="D714" i="115"/>
  <c r="E714" i="115"/>
  <c r="I714" i="115"/>
  <c r="J714" i="115"/>
  <c r="C715" i="115"/>
  <c r="D715" i="115"/>
  <c r="E715" i="115"/>
  <c r="I715" i="115"/>
  <c r="J715" i="115"/>
  <c r="C716" i="115"/>
  <c r="D716" i="115"/>
  <c r="E716" i="115"/>
  <c r="I716" i="115"/>
  <c r="J716" i="115"/>
  <c r="C717" i="115"/>
  <c r="D717" i="115"/>
  <c r="E717" i="115"/>
  <c r="I717" i="115"/>
  <c r="J717" i="115"/>
  <c r="C718" i="115"/>
  <c r="D718" i="115"/>
  <c r="E718" i="115"/>
  <c r="I718" i="115"/>
  <c r="J718" i="115"/>
  <c r="C719" i="115"/>
  <c r="D719" i="115"/>
  <c r="E719" i="115"/>
  <c r="I719" i="115"/>
  <c r="J719" i="115"/>
  <c r="C720" i="115"/>
  <c r="D720" i="115"/>
  <c r="E720" i="115"/>
  <c r="I720" i="115"/>
  <c r="J720" i="115"/>
  <c r="C721" i="115"/>
  <c r="D721" i="115"/>
  <c r="E721" i="115"/>
  <c r="I721" i="115"/>
  <c r="J721" i="115"/>
  <c r="C722" i="115"/>
  <c r="D722" i="115"/>
  <c r="E722" i="115"/>
  <c r="I722" i="115"/>
  <c r="J722" i="115"/>
  <c r="C723" i="115"/>
  <c r="D723" i="115"/>
  <c r="E723" i="115"/>
  <c r="I723" i="115"/>
  <c r="J723" i="115"/>
  <c r="C724" i="115"/>
  <c r="D724" i="115"/>
  <c r="E724" i="115"/>
  <c r="I724" i="115"/>
  <c r="J724" i="115"/>
  <c r="C725" i="115"/>
  <c r="D725" i="115"/>
  <c r="E725" i="115"/>
  <c r="I725" i="115"/>
  <c r="J725" i="115"/>
  <c r="C726" i="115"/>
  <c r="D726" i="115"/>
  <c r="E726" i="115"/>
  <c r="I726" i="115"/>
  <c r="J726" i="115"/>
  <c r="C727" i="115"/>
  <c r="D727" i="115"/>
  <c r="E727" i="115"/>
  <c r="I727" i="115"/>
  <c r="J727" i="115"/>
  <c r="C728" i="115"/>
  <c r="D728" i="115"/>
  <c r="E728" i="115"/>
  <c r="I728" i="115"/>
  <c r="J728" i="115"/>
  <c r="C729" i="115"/>
  <c r="D729" i="115"/>
  <c r="E729" i="115"/>
  <c r="I729" i="115"/>
  <c r="J729" i="115"/>
  <c r="C730" i="115"/>
  <c r="D730" i="115"/>
  <c r="E730" i="115"/>
  <c r="I730" i="115"/>
  <c r="J730" i="115"/>
  <c r="C731" i="115"/>
  <c r="D731" i="115"/>
  <c r="E731" i="115"/>
  <c r="I731" i="115"/>
  <c r="J731" i="115"/>
  <c r="C732" i="115"/>
  <c r="D732" i="115"/>
  <c r="E732" i="115"/>
  <c r="I732" i="115"/>
  <c r="J732" i="115"/>
  <c r="C733" i="115"/>
  <c r="D733" i="115"/>
  <c r="E733" i="115"/>
  <c r="I733" i="115"/>
  <c r="J733" i="115"/>
  <c r="C734" i="115"/>
  <c r="D734" i="115"/>
  <c r="E734" i="115"/>
  <c r="I734" i="115"/>
  <c r="J734" i="115"/>
  <c r="C735" i="115"/>
  <c r="D735" i="115"/>
  <c r="E735" i="115"/>
  <c r="I735" i="115"/>
  <c r="J735" i="115"/>
  <c r="C736" i="115"/>
  <c r="D736" i="115"/>
  <c r="E736" i="115"/>
  <c r="I736" i="115"/>
  <c r="J736" i="115"/>
  <c r="C737" i="115"/>
  <c r="D737" i="115"/>
  <c r="E737" i="115"/>
  <c r="I737" i="115"/>
  <c r="J737" i="115"/>
  <c r="C738" i="115"/>
  <c r="D738" i="115"/>
  <c r="E738" i="115"/>
  <c r="I738" i="115"/>
  <c r="J738" i="115"/>
  <c r="C739" i="115"/>
  <c r="D739" i="115"/>
  <c r="E739" i="115"/>
  <c r="I739" i="115"/>
  <c r="J739" i="115"/>
  <c r="C740" i="115"/>
  <c r="D740" i="115"/>
  <c r="E740" i="115"/>
  <c r="I740" i="115"/>
  <c r="J740" i="115"/>
  <c r="C741" i="115"/>
  <c r="D741" i="115"/>
  <c r="E741" i="115"/>
  <c r="I741" i="115"/>
  <c r="J741" i="115"/>
  <c r="C742" i="115"/>
  <c r="D742" i="115"/>
  <c r="E742" i="115"/>
  <c r="I742" i="115"/>
  <c r="J742" i="115"/>
  <c r="C743" i="115"/>
  <c r="D743" i="115"/>
  <c r="E743" i="115"/>
  <c r="I743" i="115"/>
  <c r="J743" i="115"/>
  <c r="C744" i="115"/>
  <c r="D744" i="115"/>
  <c r="E744" i="115"/>
  <c r="I744" i="115"/>
  <c r="J744" i="115"/>
  <c r="C745" i="115"/>
  <c r="D745" i="115"/>
  <c r="E745" i="115"/>
  <c r="I745" i="115"/>
  <c r="J745" i="115"/>
  <c r="C746" i="115"/>
  <c r="D746" i="115"/>
  <c r="E746" i="115"/>
  <c r="I746" i="115"/>
  <c r="J746" i="115"/>
  <c r="C747" i="115"/>
  <c r="D747" i="115"/>
  <c r="E747" i="115"/>
  <c r="I747" i="115"/>
  <c r="J747" i="115"/>
  <c r="C748" i="115"/>
  <c r="D748" i="115"/>
  <c r="E748" i="115"/>
  <c r="I748" i="115"/>
  <c r="J748" i="115"/>
  <c r="C749" i="115"/>
  <c r="D749" i="115"/>
  <c r="E749" i="115"/>
  <c r="I749" i="115"/>
  <c r="J749" i="115"/>
  <c r="C750" i="115"/>
  <c r="D750" i="115"/>
  <c r="E750" i="115"/>
  <c r="I750" i="115"/>
  <c r="J750" i="115"/>
  <c r="C751" i="115"/>
  <c r="D751" i="115"/>
  <c r="E751" i="115"/>
  <c r="I751" i="115"/>
  <c r="J751" i="115"/>
  <c r="C752" i="115"/>
  <c r="D752" i="115"/>
  <c r="E752" i="115"/>
  <c r="I752" i="115"/>
  <c r="J752" i="115"/>
  <c r="C753" i="115"/>
  <c r="D753" i="115"/>
  <c r="E753" i="115"/>
  <c r="I753" i="115"/>
  <c r="J753" i="115"/>
  <c r="C754" i="115"/>
  <c r="D754" i="115"/>
  <c r="E754" i="115"/>
  <c r="I754" i="115"/>
  <c r="J754" i="115"/>
  <c r="C755" i="115"/>
  <c r="D755" i="115"/>
  <c r="E755" i="115"/>
  <c r="I755" i="115"/>
  <c r="J755" i="115"/>
  <c r="C756" i="115"/>
  <c r="D756" i="115"/>
  <c r="E756" i="115"/>
  <c r="I756" i="115"/>
  <c r="J756" i="115"/>
  <c r="C757" i="115"/>
  <c r="D757" i="115"/>
  <c r="E757" i="115"/>
  <c r="I757" i="115"/>
  <c r="J757" i="115"/>
  <c r="C758" i="115"/>
  <c r="D758" i="115"/>
  <c r="E758" i="115"/>
  <c r="I758" i="115"/>
  <c r="J758" i="115"/>
  <c r="C759" i="115"/>
  <c r="D759" i="115"/>
  <c r="E759" i="115"/>
  <c r="I759" i="115"/>
  <c r="J759" i="115"/>
  <c r="C760" i="115"/>
  <c r="D760" i="115"/>
  <c r="E760" i="115"/>
  <c r="I760" i="115"/>
  <c r="J760" i="115"/>
  <c r="C761" i="115"/>
  <c r="D761" i="115"/>
  <c r="E761" i="115"/>
  <c r="I761" i="115"/>
  <c r="J761" i="115"/>
  <c r="C762" i="115"/>
  <c r="D762" i="115"/>
  <c r="E762" i="115"/>
  <c r="I762" i="115"/>
  <c r="J762" i="115"/>
  <c r="C763" i="115"/>
  <c r="D763" i="115"/>
  <c r="E763" i="115"/>
  <c r="I763" i="115"/>
  <c r="J763" i="115"/>
  <c r="C764" i="115"/>
  <c r="D764" i="115"/>
  <c r="E764" i="115"/>
  <c r="I764" i="115"/>
  <c r="J764" i="115"/>
  <c r="C765" i="115"/>
  <c r="D765" i="115"/>
  <c r="E765" i="115"/>
  <c r="I765" i="115"/>
  <c r="J765" i="115"/>
  <c r="C766" i="115"/>
  <c r="D766" i="115"/>
  <c r="E766" i="115"/>
  <c r="I766" i="115"/>
  <c r="J766" i="115"/>
  <c r="C767" i="115"/>
  <c r="D767" i="115"/>
  <c r="E767" i="115"/>
  <c r="I767" i="115"/>
  <c r="J767" i="115"/>
  <c r="C768" i="115"/>
  <c r="D768" i="115"/>
  <c r="E768" i="115"/>
  <c r="I768" i="115"/>
  <c r="J768" i="115"/>
  <c r="C769" i="115"/>
  <c r="D769" i="115"/>
  <c r="E769" i="115"/>
  <c r="I769" i="115"/>
  <c r="J769" i="115"/>
  <c r="C770" i="115"/>
  <c r="D770" i="115"/>
  <c r="E770" i="115"/>
  <c r="I770" i="115"/>
  <c r="J770" i="115"/>
  <c r="C771" i="115"/>
  <c r="D771" i="115"/>
  <c r="E771" i="115"/>
  <c r="I771" i="115"/>
  <c r="J771" i="115"/>
  <c r="C772" i="115"/>
  <c r="D772" i="115"/>
  <c r="E772" i="115"/>
  <c r="I772" i="115"/>
  <c r="J772" i="115"/>
  <c r="C773" i="115"/>
  <c r="D773" i="115"/>
  <c r="E773" i="115"/>
  <c r="I773" i="115"/>
  <c r="J773" i="115"/>
  <c r="C774" i="115"/>
  <c r="D774" i="115"/>
  <c r="E774" i="115"/>
  <c r="I774" i="115"/>
  <c r="J774" i="115"/>
  <c r="C775" i="115"/>
  <c r="D775" i="115"/>
  <c r="E775" i="115"/>
  <c r="I775" i="115"/>
  <c r="J775" i="115"/>
  <c r="C776" i="115"/>
  <c r="D776" i="115"/>
  <c r="E776" i="115"/>
  <c r="I776" i="115"/>
  <c r="J776" i="115"/>
  <c r="C777" i="115"/>
  <c r="D777" i="115"/>
  <c r="E777" i="115"/>
  <c r="I777" i="115"/>
  <c r="J777" i="115"/>
  <c r="C778" i="115"/>
  <c r="D778" i="115"/>
  <c r="E778" i="115"/>
  <c r="I778" i="115"/>
  <c r="J778" i="115"/>
  <c r="C779" i="115"/>
  <c r="D779" i="115"/>
  <c r="E779" i="115"/>
  <c r="I779" i="115"/>
  <c r="J779" i="115"/>
  <c r="C780" i="115"/>
  <c r="D780" i="115"/>
  <c r="E780" i="115"/>
  <c r="I780" i="115"/>
  <c r="J780" i="115"/>
  <c r="C781" i="115"/>
  <c r="D781" i="115"/>
  <c r="E781" i="115"/>
  <c r="I781" i="115"/>
  <c r="J781" i="115"/>
  <c r="C782" i="115"/>
  <c r="D782" i="115"/>
  <c r="E782" i="115"/>
  <c r="I782" i="115"/>
  <c r="J782" i="115"/>
  <c r="C783" i="115"/>
  <c r="D783" i="115"/>
  <c r="E783" i="115"/>
  <c r="I783" i="115"/>
  <c r="J783" i="115"/>
  <c r="C784" i="115"/>
  <c r="D784" i="115"/>
  <c r="E784" i="115"/>
  <c r="I784" i="115"/>
  <c r="J784" i="115"/>
  <c r="C785" i="115"/>
  <c r="D785" i="115"/>
  <c r="E785" i="115"/>
  <c r="I785" i="115"/>
  <c r="J785" i="115"/>
  <c r="C786" i="115"/>
  <c r="D786" i="115"/>
  <c r="E786" i="115"/>
  <c r="I786" i="115"/>
  <c r="J786" i="115"/>
  <c r="C787" i="115"/>
  <c r="D787" i="115"/>
  <c r="E787" i="115"/>
  <c r="I787" i="115"/>
  <c r="J787" i="115"/>
  <c r="C788" i="115"/>
  <c r="D788" i="115"/>
  <c r="E788" i="115"/>
  <c r="I788" i="115"/>
  <c r="J788" i="115"/>
  <c r="C789" i="115"/>
  <c r="D789" i="115"/>
  <c r="E789" i="115"/>
  <c r="I789" i="115"/>
  <c r="J789" i="115"/>
  <c r="C790" i="115"/>
  <c r="D790" i="115"/>
  <c r="E790" i="115"/>
  <c r="I790" i="115"/>
  <c r="J790" i="115"/>
  <c r="C791" i="115"/>
  <c r="D791" i="115"/>
  <c r="E791" i="115"/>
  <c r="I791" i="115"/>
  <c r="J791" i="115"/>
  <c r="C792" i="115"/>
  <c r="D792" i="115"/>
  <c r="E792" i="115"/>
  <c r="I792" i="115"/>
  <c r="J792" i="115"/>
  <c r="C793" i="115"/>
  <c r="D793" i="115"/>
  <c r="E793" i="115"/>
  <c r="I793" i="115"/>
  <c r="J793" i="115"/>
  <c r="C794" i="115"/>
  <c r="D794" i="115"/>
  <c r="E794" i="115"/>
  <c r="I794" i="115"/>
  <c r="J794" i="115"/>
  <c r="C795" i="115"/>
  <c r="D795" i="115"/>
  <c r="E795" i="115"/>
  <c r="I795" i="115"/>
  <c r="J795" i="115"/>
  <c r="C796" i="115"/>
  <c r="D796" i="115"/>
  <c r="E796" i="115"/>
  <c r="I796" i="115"/>
  <c r="J796" i="115"/>
  <c r="C797" i="115"/>
  <c r="D797" i="115"/>
  <c r="E797" i="115"/>
  <c r="I797" i="115"/>
  <c r="J797" i="115"/>
  <c r="C798" i="115"/>
  <c r="D798" i="115"/>
  <c r="E798" i="115"/>
  <c r="I798" i="115"/>
  <c r="J798" i="115"/>
  <c r="C799" i="115"/>
  <c r="D799" i="115"/>
  <c r="E799" i="115"/>
  <c r="I799" i="115"/>
  <c r="J799" i="115"/>
  <c r="C800" i="115"/>
  <c r="D800" i="115"/>
  <c r="E800" i="115"/>
  <c r="I800" i="115"/>
  <c r="J800" i="115"/>
  <c r="C801" i="115"/>
  <c r="D801" i="115"/>
  <c r="E801" i="115"/>
  <c r="I801" i="115"/>
  <c r="J801" i="115"/>
  <c r="C802" i="115"/>
  <c r="D802" i="115"/>
  <c r="E802" i="115"/>
  <c r="I802" i="115"/>
  <c r="J802" i="115"/>
  <c r="C803" i="115"/>
  <c r="D803" i="115"/>
  <c r="E803" i="115"/>
  <c r="I803" i="115"/>
  <c r="J803" i="115"/>
  <c r="C804" i="115"/>
  <c r="D804" i="115"/>
  <c r="E804" i="115"/>
  <c r="I804" i="115"/>
  <c r="J804" i="115"/>
  <c r="C805" i="115"/>
  <c r="D805" i="115"/>
  <c r="E805" i="115"/>
  <c r="I805" i="115"/>
  <c r="J805" i="115"/>
  <c r="C806" i="115"/>
  <c r="D806" i="115"/>
  <c r="E806" i="115"/>
  <c r="I806" i="115"/>
  <c r="J806" i="115"/>
  <c r="C807" i="115"/>
  <c r="D807" i="115"/>
  <c r="E807" i="115"/>
  <c r="I807" i="115"/>
  <c r="J807" i="115"/>
  <c r="C808" i="115"/>
  <c r="D808" i="115"/>
  <c r="E808" i="115"/>
  <c r="I808" i="115"/>
  <c r="J808" i="115"/>
  <c r="C809" i="115"/>
  <c r="D809" i="115"/>
  <c r="E809" i="115"/>
  <c r="I809" i="115"/>
  <c r="J809" i="115"/>
  <c r="C810" i="115"/>
  <c r="D810" i="115"/>
  <c r="E810" i="115"/>
  <c r="I810" i="115"/>
  <c r="J810" i="115"/>
  <c r="C811" i="115"/>
  <c r="D811" i="115"/>
  <c r="E811" i="115"/>
  <c r="I811" i="115"/>
  <c r="J811" i="115"/>
  <c r="C812" i="115"/>
  <c r="D812" i="115"/>
  <c r="E812" i="115"/>
  <c r="I812" i="115"/>
  <c r="J812" i="115"/>
  <c r="C813" i="115"/>
  <c r="D813" i="115"/>
  <c r="E813" i="115"/>
  <c r="I813" i="115"/>
  <c r="J813" i="115"/>
  <c r="C814" i="115"/>
  <c r="D814" i="115"/>
  <c r="E814" i="115"/>
  <c r="I814" i="115"/>
  <c r="J814" i="115"/>
  <c r="C815" i="115"/>
  <c r="D815" i="115"/>
  <c r="E815" i="115"/>
  <c r="I815" i="115"/>
  <c r="J815" i="115"/>
  <c r="C816" i="115"/>
  <c r="D816" i="115"/>
  <c r="E816" i="115"/>
  <c r="I816" i="115"/>
  <c r="J816" i="115"/>
  <c r="C817" i="115"/>
  <c r="D817" i="115"/>
  <c r="E817" i="115"/>
  <c r="I817" i="115"/>
  <c r="J817" i="115"/>
  <c r="C818" i="115"/>
  <c r="D818" i="115"/>
  <c r="E818" i="115"/>
  <c r="I818" i="115"/>
  <c r="J818" i="115"/>
  <c r="C819" i="115"/>
  <c r="D819" i="115"/>
  <c r="E819" i="115"/>
  <c r="I819" i="115"/>
  <c r="J819" i="115"/>
  <c r="C820" i="115"/>
  <c r="D820" i="115"/>
  <c r="E820" i="115"/>
  <c r="I820" i="115"/>
  <c r="J820" i="115"/>
  <c r="C821" i="115"/>
  <c r="D821" i="115"/>
  <c r="E821" i="115"/>
  <c r="I821" i="115"/>
  <c r="J821" i="115"/>
  <c r="C822" i="115"/>
  <c r="D822" i="115"/>
  <c r="E822" i="115"/>
  <c r="I822" i="115"/>
  <c r="J822" i="115"/>
  <c r="C823" i="115"/>
  <c r="D823" i="115"/>
  <c r="E823" i="115"/>
  <c r="I823" i="115"/>
  <c r="J823" i="115"/>
  <c r="C824" i="115"/>
  <c r="D824" i="115"/>
  <c r="E824" i="115"/>
  <c r="I824" i="115"/>
  <c r="J824" i="115"/>
  <c r="C825" i="115"/>
  <c r="D825" i="115"/>
  <c r="E825" i="115"/>
  <c r="I825" i="115"/>
  <c r="J825" i="115"/>
  <c r="C826" i="115"/>
  <c r="D826" i="115"/>
  <c r="E826" i="115"/>
  <c r="I826" i="115"/>
  <c r="J826" i="115"/>
  <c r="C827" i="115"/>
  <c r="D827" i="115"/>
  <c r="E827" i="115"/>
  <c r="I827" i="115"/>
  <c r="J827" i="115"/>
  <c r="C828" i="115"/>
  <c r="D828" i="115"/>
  <c r="E828" i="115"/>
  <c r="I828" i="115"/>
  <c r="J828" i="115"/>
  <c r="C829" i="115"/>
  <c r="D829" i="115"/>
  <c r="E829" i="115"/>
  <c r="I829" i="115"/>
  <c r="J829" i="115"/>
  <c r="C830" i="115"/>
  <c r="D830" i="115"/>
  <c r="E830" i="115"/>
  <c r="I830" i="115"/>
  <c r="J830" i="115"/>
  <c r="C831" i="115"/>
  <c r="D831" i="115"/>
  <c r="E831" i="115"/>
  <c r="I831" i="115"/>
  <c r="J831" i="115"/>
  <c r="C832" i="115"/>
  <c r="D832" i="115"/>
  <c r="E832" i="115"/>
  <c r="I832" i="115"/>
  <c r="J832" i="115"/>
  <c r="C833" i="115"/>
  <c r="D833" i="115"/>
  <c r="E833" i="115"/>
  <c r="I833" i="115"/>
  <c r="J833" i="115"/>
  <c r="C834" i="115"/>
  <c r="D834" i="115"/>
  <c r="E834" i="115"/>
  <c r="I834" i="115"/>
  <c r="J834" i="115"/>
  <c r="C835" i="115"/>
  <c r="D835" i="115"/>
  <c r="E835" i="115"/>
  <c r="I835" i="115"/>
  <c r="J835" i="115"/>
  <c r="C836" i="115"/>
  <c r="D836" i="115"/>
  <c r="E836" i="115"/>
  <c r="I836" i="115"/>
  <c r="J836" i="115"/>
  <c r="C837" i="115"/>
  <c r="D837" i="115"/>
  <c r="E837" i="115"/>
  <c r="I837" i="115"/>
  <c r="J837" i="115"/>
  <c r="C838" i="115"/>
  <c r="D838" i="115"/>
  <c r="E838" i="115"/>
  <c r="I838" i="115"/>
  <c r="J838" i="115"/>
  <c r="C839" i="115"/>
  <c r="D839" i="115"/>
  <c r="E839" i="115"/>
  <c r="I839" i="115"/>
  <c r="J839" i="115"/>
  <c r="C840" i="115"/>
  <c r="D840" i="115"/>
  <c r="E840" i="115"/>
  <c r="I840" i="115"/>
  <c r="J840" i="115"/>
  <c r="C841" i="115"/>
  <c r="D841" i="115"/>
  <c r="E841" i="115"/>
  <c r="I841" i="115"/>
  <c r="J841" i="115"/>
  <c r="C842" i="115"/>
  <c r="D842" i="115"/>
  <c r="E842" i="115"/>
  <c r="I842" i="115"/>
  <c r="J842" i="115"/>
  <c r="C843" i="115"/>
  <c r="D843" i="115"/>
  <c r="E843" i="115"/>
  <c r="I843" i="115"/>
  <c r="J843" i="115"/>
  <c r="C844" i="115"/>
  <c r="D844" i="115"/>
  <c r="E844" i="115"/>
  <c r="I844" i="115"/>
  <c r="J844" i="115"/>
  <c r="C845" i="115"/>
  <c r="D845" i="115"/>
  <c r="E845" i="115"/>
  <c r="I845" i="115"/>
  <c r="J845" i="115"/>
  <c r="C846" i="115"/>
  <c r="D846" i="115"/>
  <c r="E846" i="115"/>
  <c r="I846" i="115"/>
  <c r="J846" i="115"/>
  <c r="C847" i="115"/>
  <c r="D847" i="115"/>
  <c r="E847" i="115"/>
  <c r="I847" i="115"/>
  <c r="J847" i="115"/>
  <c r="C848" i="115"/>
  <c r="D848" i="115"/>
  <c r="E848" i="115"/>
  <c r="I848" i="115"/>
  <c r="J848" i="115"/>
  <c r="C849" i="115"/>
  <c r="D849" i="115"/>
  <c r="E849" i="115"/>
  <c r="I849" i="115"/>
  <c r="J849" i="115"/>
  <c r="C850" i="115"/>
  <c r="D850" i="115"/>
  <c r="E850" i="115"/>
  <c r="I850" i="115"/>
  <c r="J850" i="115"/>
  <c r="C851" i="115"/>
  <c r="D851" i="115"/>
  <c r="E851" i="115"/>
  <c r="I851" i="115"/>
  <c r="J851" i="115"/>
  <c r="C852" i="115"/>
  <c r="D852" i="115"/>
  <c r="E852" i="115"/>
  <c r="I852" i="115"/>
  <c r="J852" i="115"/>
  <c r="C853" i="115"/>
  <c r="D853" i="115"/>
  <c r="E853" i="115"/>
  <c r="I853" i="115"/>
  <c r="J853" i="115"/>
  <c r="C854" i="115"/>
  <c r="D854" i="115"/>
  <c r="E854" i="115"/>
  <c r="I854" i="115"/>
  <c r="J854" i="115"/>
  <c r="C855" i="115"/>
  <c r="D855" i="115"/>
  <c r="E855" i="115"/>
  <c r="I855" i="115"/>
  <c r="J855" i="115"/>
  <c r="C856" i="115"/>
  <c r="D856" i="115"/>
  <c r="E856" i="115"/>
  <c r="I856" i="115"/>
  <c r="J856" i="115"/>
  <c r="C857" i="115"/>
  <c r="D857" i="115"/>
  <c r="E857" i="115"/>
  <c r="I857" i="115"/>
  <c r="J857" i="115"/>
  <c r="C858" i="115"/>
  <c r="D858" i="115"/>
  <c r="E858" i="115"/>
  <c r="I858" i="115"/>
  <c r="J858" i="115"/>
  <c r="C859" i="115"/>
  <c r="D859" i="115"/>
  <c r="E859" i="115"/>
  <c r="I859" i="115"/>
  <c r="J859" i="115"/>
  <c r="C860" i="115"/>
  <c r="D860" i="115"/>
  <c r="E860" i="115"/>
  <c r="I860" i="115"/>
  <c r="J860" i="115"/>
  <c r="C861" i="115"/>
  <c r="D861" i="115"/>
  <c r="E861" i="115"/>
  <c r="I861" i="115"/>
  <c r="J861" i="115"/>
  <c r="C862" i="115"/>
  <c r="D862" i="115"/>
  <c r="E862" i="115"/>
  <c r="I862" i="115"/>
  <c r="J862" i="115"/>
  <c r="C863" i="115"/>
  <c r="D863" i="115"/>
  <c r="E863" i="115"/>
  <c r="I863" i="115"/>
  <c r="J863" i="115"/>
  <c r="C864" i="115"/>
  <c r="D864" i="115"/>
  <c r="E864" i="115"/>
  <c r="I864" i="115"/>
  <c r="J864" i="115"/>
  <c r="C865" i="115"/>
  <c r="D865" i="115"/>
  <c r="E865" i="115"/>
  <c r="I865" i="115"/>
  <c r="J865" i="115"/>
  <c r="C866" i="115"/>
  <c r="D866" i="115"/>
  <c r="E866" i="115"/>
  <c r="I866" i="115"/>
  <c r="J866" i="115"/>
  <c r="C867" i="115"/>
  <c r="D867" i="115"/>
  <c r="E867" i="115"/>
  <c r="I867" i="115"/>
  <c r="J867" i="115"/>
  <c r="C868" i="115"/>
  <c r="D868" i="115"/>
  <c r="E868" i="115"/>
  <c r="I868" i="115"/>
  <c r="J868" i="115"/>
  <c r="C869" i="115"/>
  <c r="D869" i="115"/>
  <c r="E869" i="115"/>
  <c r="I869" i="115"/>
  <c r="J869" i="115"/>
  <c r="C870" i="115"/>
  <c r="D870" i="115"/>
  <c r="E870" i="115"/>
  <c r="I870" i="115"/>
  <c r="J870" i="115"/>
  <c r="C871" i="115"/>
  <c r="D871" i="115"/>
  <c r="E871" i="115"/>
  <c r="I871" i="115"/>
  <c r="J871" i="115"/>
  <c r="C872" i="115"/>
  <c r="D872" i="115"/>
  <c r="E872" i="115"/>
  <c r="I872" i="115"/>
  <c r="J872" i="115"/>
  <c r="C873" i="115"/>
  <c r="D873" i="115"/>
  <c r="E873" i="115"/>
  <c r="I873" i="115"/>
  <c r="J873" i="115"/>
  <c r="C874" i="115"/>
  <c r="D874" i="115"/>
  <c r="E874" i="115"/>
  <c r="I874" i="115"/>
  <c r="J874" i="115"/>
  <c r="C875" i="115"/>
  <c r="D875" i="115"/>
  <c r="E875" i="115"/>
  <c r="I875" i="115"/>
  <c r="J875" i="115"/>
  <c r="C876" i="115"/>
  <c r="D876" i="115"/>
  <c r="E876" i="115"/>
  <c r="I876" i="115"/>
  <c r="J876" i="115"/>
  <c r="C877" i="115"/>
  <c r="D877" i="115"/>
  <c r="E877" i="115"/>
  <c r="I877" i="115"/>
  <c r="J877" i="115"/>
  <c r="C878" i="115"/>
  <c r="D878" i="115"/>
  <c r="E878" i="115"/>
  <c r="I878" i="115"/>
  <c r="J878" i="115"/>
  <c r="C879" i="115"/>
  <c r="D879" i="115"/>
  <c r="E879" i="115"/>
  <c r="I879" i="115"/>
  <c r="J879" i="115"/>
  <c r="C880" i="115"/>
  <c r="D880" i="115"/>
  <c r="E880" i="115"/>
  <c r="I880" i="115"/>
  <c r="J880" i="115"/>
  <c r="C881" i="115"/>
  <c r="D881" i="115"/>
  <c r="E881" i="115"/>
  <c r="I881" i="115"/>
  <c r="J881" i="115"/>
  <c r="C882" i="115"/>
  <c r="D882" i="115"/>
  <c r="E882" i="115"/>
  <c r="I882" i="115"/>
  <c r="J882" i="115"/>
  <c r="C883" i="115"/>
  <c r="D883" i="115"/>
  <c r="E883" i="115"/>
  <c r="I883" i="115"/>
  <c r="J883" i="115"/>
  <c r="C884" i="115"/>
  <c r="D884" i="115"/>
  <c r="E884" i="115"/>
  <c r="I884" i="115"/>
  <c r="J884" i="115"/>
  <c r="C885" i="115"/>
  <c r="D885" i="115"/>
  <c r="E885" i="115"/>
  <c r="I885" i="115"/>
  <c r="J885" i="115"/>
  <c r="C886" i="115"/>
  <c r="D886" i="115"/>
  <c r="E886" i="115"/>
  <c r="I886" i="115"/>
  <c r="J886" i="115"/>
  <c r="C887" i="115"/>
  <c r="D887" i="115"/>
  <c r="E887" i="115"/>
  <c r="I887" i="115"/>
  <c r="J887" i="115"/>
  <c r="C888" i="115"/>
  <c r="D888" i="115"/>
  <c r="E888" i="115"/>
  <c r="I888" i="115"/>
  <c r="J888" i="115"/>
  <c r="C889" i="115"/>
  <c r="D889" i="115"/>
  <c r="E889" i="115"/>
  <c r="I889" i="115"/>
  <c r="J889" i="115"/>
  <c r="C890" i="115"/>
  <c r="D890" i="115"/>
  <c r="E890" i="115"/>
  <c r="I890" i="115"/>
  <c r="J890" i="115"/>
  <c r="C891" i="115"/>
  <c r="D891" i="115"/>
  <c r="E891" i="115"/>
  <c r="I891" i="115"/>
  <c r="J891" i="115"/>
  <c r="C892" i="115"/>
  <c r="D892" i="115"/>
  <c r="E892" i="115"/>
  <c r="I892" i="115"/>
  <c r="J892" i="115"/>
  <c r="C893" i="115"/>
  <c r="D893" i="115"/>
  <c r="E893" i="115"/>
  <c r="I893" i="115"/>
  <c r="J893" i="115"/>
  <c r="C894" i="115"/>
  <c r="D894" i="115"/>
  <c r="E894" i="115"/>
  <c r="I894" i="115"/>
  <c r="J894" i="115"/>
  <c r="C895" i="115"/>
  <c r="D895" i="115"/>
  <c r="E895" i="115"/>
  <c r="I895" i="115"/>
  <c r="J895" i="115"/>
  <c r="C896" i="115"/>
  <c r="D896" i="115"/>
  <c r="E896" i="115"/>
  <c r="I896" i="115"/>
  <c r="J896" i="115"/>
  <c r="C897" i="115"/>
  <c r="D897" i="115"/>
  <c r="E897" i="115"/>
  <c r="I897" i="115"/>
  <c r="J897" i="115"/>
  <c r="C898" i="115"/>
  <c r="D898" i="115"/>
  <c r="E898" i="115"/>
  <c r="I898" i="115"/>
  <c r="J898" i="115"/>
  <c r="C899" i="115"/>
  <c r="D899" i="115"/>
  <c r="E899" i="115"/>
  <c r="I899" i="115"/>
  <c r="J899" i="115"/>
  <c r="C900" i="115"/>
  <c r="D900" i="115"/>
  <c r="E900" i="115"/>
  <c r="I900" i="115"/>
  <c r="J900" i="115"/>
  <c r="C901" i="115"/>
  <c r="D901" i="115"/>
  <c r="E901" i="115"/>
  <c r="I901" i="115"/>
  <c r="J901" i="115"/>
  <c r="C902" i="115"/>
  <c r="D902" i="115"/>
  <c r="E902" i="115"/>
  <c r="I902" i="115"/>
  <c r="J902" i="115"/>
  <c r="C903" i="115"/>
  <c r="D903" i="115"/>
  <c r="E903" i="115"/>
  <c r="I903" i="115"/>
  <c r="J903" i="115"/>
  <c r="C904" i="115"/>
  <c r="D904" i="115"/>
  <c r="E904" i="115"/>
  <c r="I904" i="115"/>
  <c r="J904" i="115"/>
  <c r="C905" i="115"/>
  <c r="D905" i="115"/>
  <c r="E905" i="115"/>
  <c r="I905" i="115"/>
  <c r="J905" i="115"/>
  <c r="C906" i="115"/>
  <c r="D906" i="115"/>
  <c r="E906" i="115"/>
  <c r="I906" i="115"/>
  <c r="J906" i="115"/>
  <c r="C907" i="115"/>
  <c r="D907" i="115"/>
  <c r="E907" i="115"/>
  <c r="I907" i="115"/>
  <c r="J907" i="115"/>
  <c r="C908" i="115"/>
  <c r="D908" i="115"/>
  <c r="E908" i="115"/>
  <c r="I908" i="115"/>
  <c r="J908" i="115"/>
  <c r="C909" i="115"/>
  <c r="D909" i="115"/>
  <c r="E909" i="115"/>
  <c r="I909" i="115"/>
  <c r="J909" i="115"/>
  <c r="C910" i="115"/>
  <c r="D910" i="115"/>
  <c r="E910" i="115"/>
  <c r="I910" i="115"/>
  <c r="J910" i="115"/>
  <c r="C911" i="115"/>
  <c r="D911" i="115"/>
  <c r="E911" i="115"/>
  <c r="I911" i="115"/>
  <c r="J911" i="115"/>
  <c r="C912" i="115"/>
  <c r="D912" i="115"/>
  <c r="E912" i="115"/>
  <c r="I912" i="115"/>
  <c r="J912" i="115"/>
  <c r="C913" i="115"/>
  <c r="D913" i="115"/>
  <c r="E913" i="115"/>
  <c r="I913" i="115"/>
  <c r="J913" i="115"/>
  <c r="C914" i="115"/>
  <c r="D914" i="115"/>
  <c r="E914" i="115"/>
  <c r="I914" i="115"/>
  <c r="J914" i="115"/>
  <c r="C915" i="115"/>
  <c r="D915" i="115"/>
  <c r="E915" i="115"/>
  <c r="I915" i="115"/>
  <c r="J915" i="115"/>
  <c r="C916" i="115"/>
  <c r="D916" i="115"/>
  <c r="E916" i="115"/>
  <c r="I916" i="115"/>
  <c r="J916" i="115"/>
  <c r="C917" i="115"/>
  <c r="D917" i="115"/>
  <c r="E917" i="115"/>
  <c r="I917" i="115"/>
  <c r="J917" i="115"/>
  <c r="C918" i="115"/>
  <c r="D918" i="115"/>
  <c r="E918" i="115"/>
  <c r="I918" i="115"/>
  <c r="J918" i="115"/>
  <c r="C919" i="115"/>
  <c r="D919" i="115"/>
  <c r="E919" i="115"/>
  <c r="I919" i="115"/>
  <c r="J919" i="115"/>
  <c r="C920" i="115"/>
  <c r="D920" i="115"/>
  <c r="E920" i="115"/>
  <c r="I920" i="115"/>
  <c r="J920" i="115"/>
  <c r="C921" i="115"/>
  <c r="D921" i="115"/>
  <c r="E921" i="115"/>
  <c r="I921" i="115"/>
  <c r="J921" i="115"/>
  <c r="C922" i="115"/>
  <c r="D922" i="115"/>
  <c r="E922" i="115"/>
  <c r="I922" i="115"/>
  <c r="J922" i="115"/>
  <c r="C923" i="115"/>
  <c r="D923" i="115"/>
  <c r="E923" i="115"/>
  <c r="I923" i="115"/>
  <c r="J923" i="115"/>
  <c r="C924" i="115"/>
  <c r="D924" i="115"/>
  <c r="E924" i="115"/>
  <c r="I924" i="115"/>
  <c r="J924" i="115"/>
  <c r="C925" i="115"/>
  <c r="D925" i="115"/>
  <c r="E925" i="115"/>
  <c r="I925" i="115"/>
  <c r="J925" i="115"/>
  <c r="C926" i="115"/>
  <c r="D926" i="115"/>
  <c r="E926" i="115"/>
  <c r="I926" i="115"/>
  <c r="J926" i="115"/>
  <c r="C927" i="115"/>
  <c r="D927" i="115"/>
  <c r="E927" i="115"/>
  <c r="I927" i="115"/>
  <c r="J927" i="115"/>
  <c r="C928" i="115"/>
  <c r="D928" i="115"/>
  <c r="E928" i="115"/>
  <c r="I928" i="115"/>
  <c r="J928" i="115"/>
  <c r="C929" i="115"/>
  <c r="D929" i="115"/>
  <c r="E929" i="115"/>
  <c r="I929" i="115"/>
  <c r="J929" i="115"/>
  <c r="C930" i="115"/>
  <c r="D930" i="115"/>
  <c r="E930" i="115"/>
  <c r="I930" i="115"/>
  <c r="J930" i="115"/>
  <c r="C931" i="115"/>
  <c r="D931" i="115"/>
  <c r="E931" i="115"/>
  <c r="I931" i="115"/>
  <c r="J931" i="115"/>
  <c r="C932" i="115"/>
  <c r="D932" i="115"/>
  <c r="E932" i="115"/>
  <c r="I932" i="115"/>
  <c r="J932" i="115"/>
  <c r="C933" i="115"/>
  <c r="D933" i="115"/>
  <c r="E933" i="115"/>
  <c r="I933" i="115"/>
  <c r="J933" i="115"/>
  <c r="C934" i="115"/>
  <c r="D934" i="115"/>
  <c r="E934" i="115"/>
  <c r="I934" i="115"/>
  <c r="J934" i="115"/>
  <c r="C935" i="115"/>
  <c r="D935" i="115"/>
  <c r="E935" i="115"/>
  <c r="I935" i="115"/>
  <c r="J935" i="115"/>
  <c r="C936" i="115"/>
  <c r="D936" i="115"/>
  <c r="E936" i="115"/>
  <c r="I936" i="115"/>
  <c r="J936" i="115"/>
  <c r="C937" i="115"/>
  <c r="D937" i="115"/>
  <c r="E937" i="115"/>
  <c r="I937" i="115"/>
  <c r="J937" i="115"/>
  <c r="C938" i="115"/>
  <c r="D938" i="115"/>
  <c r="E938" i="115"/>
  <c r="I938" i="115"/>
  <c r="J938" i="115"/>
  <c r="C939" i="115"/>
  <c r="D939" i="115"/>
  <c r="E939" i="115"/>
  <c r="I939" i="115"/>
  <c r="J939" i="115"/>
  <c r="C940" i="115"/>
  <c r="D940" i="115"/>
  <c r="E940" i="115"/>
  <c r="I940" i="115"/>
  <c r="J940" i="115"/>
  <c r="C941" i="115"/>
  <c r="D941" i="115"/>
  <c r="E941" i="115"/>
  <c r="I941" i="115"/>
  <c r="J941" i="115"/>
  <c r="C942" i="115"/>
  <c r="D942" i="115"/>
  <c r="E942" i="115"/>
  <c r="I942" i="115"/>
  <c r="J942" i="115"/>
  <c r="C943" i="115"/>
  <c r="D943" i="115"/>
  <c r="E943" i="115"/>
  <c r="I943" i="115"/>
  <c r="J943" i="115"/>
  <c r="C944" i="115"/>
  <c r="D944" i="115"/>
  <c r="E944" i="115"/>
  <c r="I944" i="115"/>
  <c r="J944" i="115"/>
  <c r="C945" i="115"/>
  <c r="D945" i="115"/>
  <c r="E945" i="115"/>
  <c r="I945" i="115"/>
  <c r="J945" i="115"/>
  <c r="C946" i="115"/>
  <c r="D946" i="115"/>
  <c r="E946" i="115"/>
  <c r="I946" i="115"/>
  <c r="J946" i="115"/>
  <c r="C947" i="115"/>
  <c r="D947" i="115"/>
  <c r="E947" i="115"/>
  <c r="I947" i="115"/>
  <c r="J947" i="115"/>
  <c r="C948" i="115"/>
  <c r="D948" i="115"/>
  <c r="E948" i="115"/>
  <c r="I948" i="115"/>
  <c r="J948" i="115"/>
  <c r="C949" i="115"/>
  <c r="D949" i="115"/>
  <c r="E949" i="115"/>
  <c r="I949" i="115"/>
  <c r="J949" i="115"/>
  <c r="C950" i="115"/>
  <c r="D950" i="115"/>
  <c r="E950" i="115"/>
  <c r="I950" i="115"/>
  <c r="J950" i="115"/>
  <c r="C951" i="115"/>
  <c r="D951" i="115"/>
  <c r="E951" i="115"/>
  <c r="I951" i="115"/>
  <c r="J951" i="115"/>
  <c r="C952" i="115"/>
  <c r="D952" i="115"/>
  <c r="E952" i="115"/>
  <c r="I952" i="115"/>
  <c r="J952" i="115"/>
  <c r="C953" i="115"/>
  <c r="D953" i="115"/>
  <c r="E953" i="115"/>
  <c r="I953" i="115"/>
  <c r="J953" i="115"/>
  <c r="C954" i="115"/>
  <c r="D954" i="115"/>
  <c r="E954" i="115"/>
  <c r="I954" i="115"/>
  <c r="J954" i="115"/>
  <c r="C955" i="115"/>
  <c r="D955" i="115"/>
  <c r="E955" i="115"/>
  <c r="I955" i="115"/>
  <c r="J955" i="115"/>
  <c r="C956" i="115"/>
  <c r="D956" i="115"/>
  <c r="E956" i="115"/>
  <c r="I956" i="115"/>
  <c r="J956" i="115"/>
  <c r="C957" i="115"/>
  <c r="D957" i="115"/>
  <c r="E957" i="115"/>
  <c r="I957" i="115"/>
  <c r="J957" i="115"/>
  <c r="C958" i="115"/>
  <c r="D958" i="115"/>
  <c r="E958" i="115"/>
  <c r="I958" i="115"/>
  <c r="J958" i="115"/>
  <c r="C959" i="115"/>
  <c r="D959" i="115"/>
  <c r="E959" i="115"/>
  <c r="I959" i="115"/>
  <c r="J959" i="115"/>
  <c r="C960" i="115"/>
  <c r="D960" i="115"/>
  <c r="E960" i="115"/>
  <c r="I960" i="115"/>
  <c r="J960" i="115"/>
  <c r="C961" i="115"/>
  <c r="D961" i="115"/>
  <c r="E961" i="115"/>
  <c r="I961" i="115"/>
  <c r="J961" i="115"/>
  <c r="C962" i="115"/>
  <c r="D962" i="115"/>
  <c r="E962" i="115"/>
  <c r="I962" i="115"/>
  <c r="J962" i="115"/>
  <c r="C963" i="115"/>
  <c r="D963" i="115"/>
  <c r="E963" i="115"/>
  <c r="I963" i="115"/>
  <c r="J963" i="115"/>
  <c r="C964" i="115"/>
  <c r="D964" i="115"/>
  <c r="E964" i="115"/>
  <c r="I964" i="115"/>
  <c r="J964" i="115"/>
  <c r="C965" i="115"/>
  <c r="D965" i="115"/>
  <c r="E965" i="115"/>
  <c r="I965" i="115"/>
  <c r="J965" i="115"/>
  <c r="C966" i="115"/>
  <c r="D966" i="115"/>
  <c r="E966" i="115"/>
  <c r="I966" i="115"/>
  <c r="J966" i="115"/>
  <c r="C967" i="115"/>
  <c r="D967" i="115"/>
  <c r="E967" i="115"/>
  <c r="I967" i="115"/>
  <c r="J967" i="115"/>
  <c r="C968" i="115"/>
  <c r="D968" i="115"/>
  <c r="E968" i="115"/>
  <c r="I968" i="115"/>
  <c r="J968" i="115"/>
  <c r="C969" i="115"/>
  <c r="D969" i="115"/>
  <c r="E969" i="115"/>
  <c r="I969" i="115"/>
  <c r="J969" i="115"/>
  <c r="C970" i="115"/>
  <c r="D970" i="115"/>
  <c r="E970" i="115"/>
  <c r="I970" i="115"/>
  <c r="J970" i="115"/>
  <c r="C971" i="115"/>
  <c r="D971" i="115"/>
  <c r="E971" i="115"/>
  <c r="I971" i="115"/>
  <c r="J971" i="115"/>
  <c r="C972" i="115"/>
  <c r="D972" i="115"/>
  <c r="E972" i="115"/>
  <c r="I972" i="115"/>
  <c r="J972" i="115"/>
  <c r="C973" i="115"/>
  <c r="D973" i="115"/>
  <c r="E973" i="115"/>
  <c r="I973" i="115"/>
  <c r="J973" i="115"/>
  <c r="C974" i="115"/>
  <c r="D974" i="115"/>
  <c r="E974" i="115"/>
  <c r="I974" i="115"/>
  <c r="J974" i="115"/>
  <c r="C975" i="115"/>
  <c r="D975" i="115"/>
  <c r="E975" i="115"/>
  <c r="I975" i="115"/>
  <c r="J975" i="115"/>
  <c r="C976" i="115"/>
  <c r="D976" i="115"/>
  <c r="E976" i="115"/>
  <c r="I976" i="115"/>
  <c r="J976" i="115"/>
  <c r="C977" i="115"/>
  <c r="D977" i="115"/>
  <c r="E977" i="115"/>
  <c r="I977" i="115"/>
  <c r="J977" i="115"/>
  <c r="C978" i="115"/>
  <c r="D978" i="115"/>
  <c r="E978" i="115"/>
  <c r="I978" i="115"/>
  <c r="J978" i="115"/>
  <c r="C979" i="115"/>
  <c r="D979" i="115"/>
  <c r="E979" i="115"/>
  <c r="I979" i="115"/>
  <c r="J979" i="115"/>
  <c r="C980" i="115"/>
  <c r="D980" i="115"/>
  <c r="E980" i="115"/>
  <c r="I980" i="115"/>
  <c r="J980" i="115"/>
  <c r="C981" i="115"/>
  <c r="D981" i="115"/>
  <c r="E981" i="115"/>
  <c r="I981" i="115"/>
  <c r="J981" i="115"/>
  <c r="C982" i="115"/>
  <c r="D982" i="115"/>
  <c r="E982" i="115"/>
  <c r="I982" i="115"/>
  <c r="J982" i="115"/>
  <c r="C983" i="115"/>
  <c r="D983" i="115"/>
  <c r="E983" i="115"/>
  <c r="I983" i="115"/>
  <c r="J983" i="115"/>
  <c r="C984" i="115"/>
  <c r="D984" i="115"/>
  <c r="E984" i="115"/>
  <c r="I984" i="115"/>
  <c r="J984" i="115"/>
  <c r="C985" i="115"/>
  <c r="D985" i="115"/>
  <c r="E985" i="115"/>
  <c r="I985" i="115"/>
  <c r="J985" i="115"/>
  <c r="C986" i="115"/>
  <c r="D986" i="115"/>
  <c r="E986" i="115"/>
  <c r="I986" i="115"/>
  <c r="J986" i="115"/>
  <c r="C987" i="115"/>
  <c r="D987" i="115"/>
  <c r="E987" i="115"/>
  <c r="I987" i="115"/>
  <c r="J987" i="115"/>
  <c r="C988" i="115"/>
  <c r="D988" i="115"/>
  <c r="E988" i="115"/>
  <c r="I988" i="115"/>
  <c r="J988" i="115"/>
  <c r="C989" i="115"/>
  <c r="D989" i="115"/>
  <c r="E989" i="115"/>
  <c r="I989" i="115"/>
  <c r="J989" i="115"/>
  <c r="C990" i="115"/>
  <c r="D990" i="115"/>
  <c r="E990" i="115"/>
  <c r="I990" i="115"/>
  <c r="J990" i="115"/>
  <c r="C991" i="115"/>
  <c r="D991" i="115"/>
  <c r="E991" i="115"/>
  <c r="I991" i="115"/>
  <c r="J991" i="115"/>
  <c r="C992" i="115"/>
  <c r="D992" i="115"/>
  <c r="E992" i="115"/>
  <c r="I992" i="115"/>
  <c r="J992" i="115"/>
  <c r="C993" i="115"/>
  <c r="D993" i="115"/>
  <c r="E993" i="115"/>
  <c r="I993" i="115"/>
  <c r="J993" i="115"/>
  <c r="C994" i="115"/>
  <c r="D994" i="115"/>
  <c r="E994" i="115"/>
  <c r="I994" i="115"/>
  <c r="J994" i="115"/>
  <c r="C995" i="115"/>
  <c r="D995" i="115"/>
  <c r="E995" i="115"/>
  <c r="I995" i="115"/>
  <c r="J995" i="115"/>
  <c r="C996" i="115"/>
  <c r="D996" i="115"/>
  <c r="E996" i="115"/>
  <c r="I996" i="115"/>
  <c r="J996" i="115"/>
  <c r="C997" i="115"/>
  <c r="D997" i="115"/>
  <c r="E997" i="115"/>
  <c r="I997" i="115"/>
  <c r="J997" i="115"/>
  <c r="C998" i="115"/>
  <c r="D998" i="115"/>
  <c r="E998" i="115"/>
  <c r="I998" i="115"/>
  <c r="J998" i="115"/>
  <c r="C999" i="115"/>
  <c r="D999" i="115"/>
  <c r="E999" i="115"/>
  <c r="I999" i="115"/>
  <c r="J999" i="115"/>
  <c r="C1000" i="115"/>
  <c r="D1000" i="115"/>
  <c r="E1000" i="115"/>
  <c r="I1000" i="115"/>
  <c r="J1000" i="115"/>
  <c r="C1001" i="115"/>
  <c r="D1001" i="115"/>
  <c r="E1001" i="115"/>
  <c r="I1001" i="115"/>
  <c r="J1001" i="115"/>
  <c r="C1002" i="115"/>
  <c r="D1002" i="115"/>
  <c r="E1002" i="115"/>
  <c r="I1002" i="115"/>
  <c r="J1002" i="115"/>
  <c r="C1003" i="115"/>
  <c r="D1003" i="115"/>
  <c r="E1003" i="115"/>
  <c r="I1003" i="115"/>
  <c r="J1003" i="115"/>
  <c r="C1004" i="115"/>
  <c r="D1004" i="115"/>
  <c r="E1004" i="115"/>
  <c r="I1004" i="115"/>
  <c r="J1004" i="115"/>
  <c r="C1005" i="115"/>
  <c r="D1005" i="115"/>
  <c r="E1005" i="115"/>
  <c r="I1005" i="115"/>
  <c r="J1005" i="115"/>
  <c r="C1006" i="115"/>
  <c r="D1006" i="115"/>
  <c r="E1006" i="115"/>
  <c r="I1006" i="115"/>
  <c r="J1006" i="115"/>
  <c r="C1007" i="115"/>
  <c r="D1007" i="115"/>
  <c r="E1007" i="115"/>
  <c r="I1007" i="115"/>
  <c r="J1007" i="115"/>
  <c r="C1008" i="115"/>
  <c r="D1008" i="115"/>
  <c r="E1008" i="115"/>
  <c r="I1008" i="115"/>
  <c r="J1008" i="115"/>
  <c r="C1009" i="115"/>
  <c r="D1009" i="115"/>
  <c r="E1009" i="115"/>
  <c r="I1009" i="115"/>
  <c r="J1009" i="115"/>
  <c r="C1010" i="115"/>
  <c r="D1010" i="115"/>
  <c r="E1010" i="115"/>
  <c r="I1010" i="115"/>
  <c r="J1010" i="115"/>
  <c r="C1011" i="115"/>
  <c r="D1011" i="115"/>
  <c r="E1011" i="115"/>
  <c r="I1011" i="115"/>
  <c r="J1011" i="115"/>
  <c r="C1012" i="115"/>
  <c r="D1012" i="115"/>
  <c r="E1012" i="115"/>
  <c r="I1012" i="115"/>
  <c r="J1012" i="115"/>
  <c r="C1013" i="115"/>
  <c r="D1013" i="115"/>
  <c r="E1013" i="115"/>
  <c r="I1013" i="115"/>
  <c r="J1013" i="115"/>
  <c r="C1014" i="115"/>
  <c r="D1014" i="115"/>
  <c r="E1014" i="115"/>
  <c r="I1014" i="115"/>
  <c r="J1014" i="115"/>
  <c r="C1015" i="115"/>
  <c r="D1015" i="115"/>
  <c r="E1015" i="115"/>
  <c r="I1015" i="115"/>
  <c r="J1015" i="115"/>
  <c r="C1016" i="115"/>
  <c r="D1016" i="115"/>
  <c r="E1016" i="115"/>
  <c r="I1016" i="115"/>
  <c r="J1016" i="115"/>
  <c r="C1017" i="115"/>
  <c r="D1017" i="115"/>
  <c r="E1017" i="115"/>
  <c r="I1017" i="115"/>
  <c r="J1017" i="115"/>
  <c r="C1018" i="115"/>
  <c r="D1018" i="115"/>
  <c r="E1018" i="115"/>
  <c r="I1018" i="115"/>
  <c r="J1018" i="115"/>
  <c r="C1019" i="115"/>
  <c r="D1019" i="115"/>
  <c r="E1019" i="115"/>
  <c r="I1019" i="115"/>
  <c r="J1019" i="115"/>
  <c r="C1020" i="115"/>
  <c r="D1020" i="115"/>
  <c r="E1020" i="115"/>
  <c r="I1020" i="115"/>
  <c r="J1020" i="115"/>
  <c r="C1021" i="115"/>
  <c r="D1021" i="115"/>
  <c r="E1021" i="115"/>
  <c r="I1021" i="115"/>
  <c r="J1021" i="115"/>
  <c r="C1022" i="115"/>
  <c r="D1022" i="115"/>
  <c r="E1022" i="115"/>
  <c r="I1022" i="115"/>
  <c r="J1022" i="115"/>
  <c r="C1023" i="115"/>
  <c r="D1023" i="115"/>
  <c r="E1023" i="115"/>
  <c r="I1023" i="115"/>
  <c r="J1023" i="115"/>
  <c r="C1024" i="115"/>
  <c r="D1024" i="115"/>
  <c r="E1024" i="115"/>
  <c r="I1024" i="115"/>
  <c r="J1024" i="115"/>
  <c r="C1025" i="115"/>
  <c r="D1025" i="115"/>
  <c r="E1025" i="115"/>
  <c r="I1025" i="115"/>
  <c r="J1025" i="115"/>
  <c r="C1026" i="115"/>
  <c r="D1026" i="115"/>
  <c r="E1026" i="115"/>
  <c r="I1026" i="115"/>
  <c r="J1026" i="115"/>
  <c r="C1027" i="115"/>
  <c r="D1027" i="115"/>
  <c r="E1027" i="115"/>
  <c r="I1027" i="115"/>
  <c r="J1027" i="115"/>
  <c r="C1028" i="115"/>
  <c r="D1028" i="115"/>
  <c r="E1028" i="115"/>
  <c r="I1028" i="115"/>
  <c r="J1028" i="115"/>
  <c r="C1029" i="115"/>
  <c r="D1029" i="115"/>
  <c r="E1029" i="115"/>
  <c r="I1029" i="115"/>
  <c r="J1029" i="115"/>
  <c r="C1030" i="115"/>
  <c r="D1030" i="115"/>
  <c r="E1030" i="115"/>
  <c r="I1030" i="115"/>
  <c r="J1030" i="115"/>
  <c r="C1031" i="115"/>
  <c r="D1031" i="115"/>
  <c r="E1031" i="115"/>
  <c r="I1031" i="115"/>
  <c r="J1031" i="115"/>
  <c r="C1032" i="115"/>
  <c r="D1032" i="115"/>
  <c r="E1032" i="115"/>
  <c r="I1032" i="115"/>
  <c r="J1032" i="115"/>
  <c r="C1033" i="115"/>
  <c r="D1033" i="115"/>
  <c r="E1033" i="115"/>
  <c r="I1033" i="115"/>
  <c r="J1033" i="115"/>
  <c r="C1034" i="115"/>
  <c r="D1034" i="115"/>
  <c r="E1034" i="115"/>
  <c r="I1034" i="115"/>
  <c r="J1034" i="115"/>
  <c r="C1035" i="115"/>
  <c r="D1035" i="115"/>
  <c r="E1035" i="115"/>
  <c r="I1035" i="115"/>
  <c r="J1035" i="115"/>
  <c r="C1036" i="115"/>
  <c r="D1036" i="115"/>
  <c r="E1036" i="115"/>
  <c r="I1036" i="115"/>
  <c r="J1036" i="115"/>
  <c r="C1037" i="115"/>
  <c r="D1037" i="115"/>
  <c r="E1037" i="115"/>
  <c r="I1037" i="115"/>
  <c r="J1037" i="115"/>
  <c r="C1038" i="115"/>
  <c r="D1038" i="115"/>
  <c r="E1038" i="115"/>
  <c r="I1038" i="115"/>
  <c r="J1038" i="115"/>
  <c r="C1039" i="115"/>
  <c r="D1039" i="115"/>
  <c r="E1039" i="115"/>
  <c r="I1039" i="115"/>
  <c r="J1039" i="115"/>
  <c r="C1040" i="115"/>
  <c r="D1040" i="115"/>
  <c r="E1040" i="115"/>
  <c r="I1040" i="115"/>
  <c r="J1040" i="115"/>
  <c r="C1041" i="115"/>
  <c r="D1041" i="115"/>
  <c r="E1041" i="115"/>
  <c r="I1041" i="115"/>
  <c r="J1041" i="115"/>
  <c r="C1042" i="115"/>
  <c r="D1042" i="115"/>
  <c r="E1042" i="115"/>
  <c r="I1042" i="115"/>
  <c r="J1042" i="115"/>
  <c r="C1043" i="115"/>
  <c r="D1043" i="115"/>
  <c r="E1043" i="115"/>
  <c r="I1043" i="115"/>
  <c r="J1043" i="115"/>
  <c r="C1044" i="115"/>
  <c r="D1044" i="115"/>
  <c r="E1044" i="115"/>
  <c r="I1044" i="115"/>
  <c r="J1044" i="115"/>
  <c r="C1045" i="115"/>
  <c r="D1045" i="115"/>
  <c r="E1045" i="115"/>
  <c r="I1045" i="115"/>
  <c r="J1045" i="115"/>
  <c r="C1046" i="115"/>
  <c r="D1046" i="115"/>
  <c r="E1046" i="115"/>
  <c r="I1046" i="115"/>
  <c r="J1046" i="115"/>
  <c r="C1047" i="115"/>
  <c r="D1047" i="115"/>
  <c r="E1047" i="115"/>
  <c r="I1047" i="115"/>
  <c r="J1047" i="115"/>
  <c r="C1048" i="115"/>
  <c r="D1048" i="115"/>
  <c r="E1048" i="115"/>
  <c r="I1048" i="115"/>
  <c r="J1048" i="115"/>
  <c r="C1049" i="115"/>
  <c r="D1049" i="115"/>
  <c r="E1049" i="115"/>
  <c r="I1049" i="115"/>
  <c r="J1049" i="115"/>
  <c r="C1050" i="115"/>
  <c r="D1050" i="115"/>
  <c r="E1050" i="115"/>
  <c r="I1050" i="115"/>
  <c r="J1050" i="115"/>
  <c r="C1051" i="115"/>
  <c r="D1051" i="115"/>
  <c r="E1051" i="115"/>
  <c r="I1051" i="115"/>
  <c r="J1051" i="115"/>
  <c r="C1052" i="115"/>
  <c r="D1052" i="115"/>
  <c r="E1052" i="115"/>
  <c r="I1052" i="115"/>
  <c r="J1052" i="115"/>
  <c r="C1053" i="115"/>
  <c r="D1053" i="115"/>
  <c r="E1053" i="115"/>
  <c r="I1053" i="115"/>
  <c r="J1053" i="115"/>
  <c r="C1054" i="115"/>
  <c r="D1054" i="115"/>
  <c r="E1054" i="115"/>
  <c r="I1054" i="115"/>
  <c r="J1054" i="115"/>
  <c r="C1055" i="115"/>
  <c r="D1055" i="115"/>
  <c r="E1055" i="115"/>
  <c r="I1055" i="115"/>
  <c r="J1055" i="115"/>
  <c r="C1056" i="115"/>
  <c r="D1056" i="115"/>
  <c r="E1056" i="115"/>
  <c r="I1056" i="115"/>
  <c r="J1056" i="115"/>
  <c r="C1057" i="115"/>
  <c r="D1057" i="115"/>
  <c r="E1057" i="115"/>
  <c r="I1057" i="115"/>
  <c r="J1057" i="115"/>
  <c r="C1058" i="115"/>
  <c r="D1058" i="115"/>
  <c r="E1058" i="115"/>
  <c r="I1058" i="115"/>
  <c r="J1058" i="115"/>
  <c r="C1059" i="115"/>
  <c r="D1059" i="115"/>
  <c r="E1059" i="115"/>
  <c r="I1059" i="115"/>
  <c r="J1059" i="115"/>
  <c r="C1060" i="115"/>
  <c r="D1060" i="115"/>
  <c r="E1060" i="115"/>
  <c r="I1060" i="115"/>
  <c r="J1060" i="115"/>
  <c r="C1061" i="115"/>
  <c r="D1061" i="115"/>
  <c r="E1061" i="115"/>
  <c r="I1061" i="115"/>
  <c r="J1061" i="115"/>
  <c r="C1062" i="115"/>
  <c r="D1062" i="115"/>
  <c r="E1062" i="115"/>
  <c r="I1062" i="115"/>
  <c r="J1062" i="115"/>
  <c r="C1063" i="115"/>
  <c r="D1063" i="115"/>
  <c r="E1063" i="115"/>
  <c r="I1063" i="115"/>
  <c r="J1063" i="115"/>
  <c r="C1064" i="115"/>
  <c r="D1064" i="115"/>
  <c r="E1064" i="115"/>
  <c r="I1064" i="115"/>
  <c r="J1064" i="115"/>
  <c r="C1065" i="115"/>
  <c r="D1065" i="115"/>
  <c r="E1065" i="115"/>
  <c r="I1065" i="115"/>
  <c r="J1065" i="115"/>
  <c r="C1066" i="115"/>
  <c r="D1066" i="115"/>
  <c r="E1066" i="115"/>
  <c r="I1066" i="115"/>
  <c r="J1066" i="115"/>
  <c r="C1067" i="115"/>
  <c r="D1067" i="115"/>
  <c r="E1067" i="115"/>
  <c r="I1067" i="115"/>
  <c r="J1067" i="115"/>
  <c r="C1068" i="115"/>
  <c r="D1068" i="115"/>
  <c r="E1068" i="115"/>
  <c r="I1068" i="115"/>
  <c r="J1068" i="115"/>
  <c r="C1069" i="115"/>
  <c r="D1069" i="115"/>
  <c r="E1069" i="115"/>
  <c r="I1069" i="115"/>
  <c r="J1069" i="115"/>
  <c r="C1070" i="115"/>
  <c r="D1070" i="115"/>
  <c r="E1070" i="115"/>
  <c r="I1070" i="115"/>
  <c r="J1070" i="115"/>
  <c r="C1071" i="115"/>
  <c r="D1071" i="115"/>
  <c r="E1071" i="115"/>
  <c r="I1071" i="115"/>
  <c r="J1071" i="115"/>
  <c r="C1072" i="115"/>
  <c r="D1072" i="115"/>
  <c r="E1072" i="115"/>
  <c r="I1072" i="115"/>
  <c r="J1072" i="115"/>
  <c r="C1073" i="115"/>
  <c r="D1073" i="115"/>
  <c r="E1073" i="115"/>
  <c r="I1073" i="115"/>
  <c r="J1073" i="115"/>
  <c r="C1074" i="115"/>
  <c r="D1074" i="115"/>
  <c r="E1074" i="115"/>
  <c r="I1074" i="115"/>
  <c r="J1074" i="115"/>
  <c r="C1075" i="115"/>
  <c r="D1075" i="115"/>
  <c r="E1075" i="115"/>
  <c r="I1075" i="115"/>
  <c r="J1075" i="115"/>
  <c r="C1076" i="115"/>
  <c r="D1076" i="115"/>
  <c r="E1076" i="115"/>
  <c r="I1076" i="115"/>
  <c r="J1076" i="115"/>
  <c r="C1077" i="115"/>
  <c r="D1077" i="115"/>
  <c r="E1077" i="115"/>
  <c r="I1077" i="115"/>
  <c r="J1077" i="115"/>
  <c r="J1" i="115"/>
  <c r="I1" i="115"/>
  <c r="G1" i="115"/>
  <c r="E1" i="115"/>
  <c r="D1" i="115"/>
  <c r="C1" i="115"/>
  <c r="X1" i="115"/>
  <c r="B6" i="121" l="1" a="1"/>
  <c r="AH174" i="94"/>
  <c r="AB44" i="114" s="1"/>
  <c r="AH175" i="94"/>
  <c r="AB45" i="114" s="1"/>
  <c r="AH176" i="94"/>
  <c r="AB46" i="114" s="1"/>
  <c r="AH177" i="94"/>
  <c r="AB47" i="114" s="1"/>
  <c r="AH178" i="94"/>
  <c r="AB48" i="114" s="1"/>
  <c r="AH179" i="94"/>
  <c r="AB49" i="114" s="1"/>
  <c r="AH180" i="94"/>
  <c r="AB50" i="114" s="1"/>
  <c r="AH181" i="94"/>
  <c r="AB51" i="114" s="1"/>
  <c r="AH182" i="94"/>
  <c r="AB52" i="114" s="1"/>
  <c r="AH183" i="94"/>
  <c r="AB53" i="114" s="1"/>
  <c r="AH184" i="94"/>
  <c r="AB54" i="114" s="1"/>
  <c r="AH185" i="94"/>
  <c r="AB55" i="114" s="1"/>
  <c r="AH186" i="94"/>
  <c r="AB56" i="114" s="1"/>
  <c r="AF174" i="94"/>
  <c r="Z44" i="114" s="1"/>
  <c r="AF175" i="94"/>
  <c r="Z45" i="114" s="1"/>
  <c r="AF176" i="94"/>
  <c r="Z46" i="114" s="1"/>
  <c r="AF177" i="94"/>
  <c r="Z47" i="114" s="1"/>
  <c r="AF178" i="94"/>
  <c r="Z48" i="114" s="1"/>
  <c r="AF179" i="94"/>
  <c r="Z49" i="114" s="1"/>
  <c r="AF180" i="94"/>
  <c r="Z50" i="114" s="1"/>
  <c r="AF181" i="94"/>
  <c r="Z51" i="114" s="1"/>
  <c r="AF182" i="94"/>
  <c r="Z52" i="114" s="1"/>
  <c r="AF183" i="94"/>
  <c r="Z53" i="114" s="1"/>
  <c r="AF184" i="94"/>
  <c r="Z54" i="114" s="1"/>
  <c r="AF185" i="94"/>
  <c r="Z55" i="114" s="1"/>
  <c r="AF186" i="94"/>
  <c r="Z56" i="114" s="1"/>
  <c r="AD174" i="94"/>
  <c r="X44" i="114" s="1"/>
  <c r="AD175" i="94"/>
  <c r="X45" i="114" s="1"/>
  <c r="AD176" i="94"/>
  <c r="X46" i="114" s="1"/>
  <c r="AD177" i="94"/>
  <c r="X47" i="114" s="1"/>
  <c r="AD178" i="94"/>
  <c r="X48" i="114" s="1"/>
  <c r="AD179" i="94"/>
  <c r="X49" i="114" s="1"/>
  <c r="AD180" i="94"/>
  <c r="X50" i="114" s="1"/>
  <c r="AD181" i="94"/>
  <c r="X51" i="114" s="1"/>
  <c r="AD182" i="94"/>
  <c r="X52" i="114" s="1"/>
  <c r="AD183" i="94"/>
  <c r="X53" i="114" s="1"/>
  <c r="AD184" i="94"/>
  <c r="X54" i="114" s="1"/>
  <c r="AD185" i="94"/>
  <c r="X55" i="114" s="1"/>
  <c r="AD186" i="94"/>
  <c r="X56" i="114" s="1"/>
  <c r="AB174" i="94"/>
  <c r="V44" i="114" s="1"/>
  <c r="AB175" i="94"/>
  <c r="V45" i="114" s="1"/>
  <c r="AB176" i="94"/>
  <c r="V46" i="114" s="1"/>
  <c r="AB177" i="94"/>
  <c r="V47" i="114" s="1"/>
  <c r="AB178" i="94"/>
  <c r="V48" i="114" s="1"/>
  <c r="AB179" i="94"/>
  <c r="V49" i="114" s="1"/>
  <c r="AB180" i="94"/>
  <c r="V50" i="114" s="1"/>
  <c r="AB181" i="94"/>
  <c r="V51" i="114" s="1"/>
  <c r="AB182" i="94"/>
  <c r="V52" i="114" s="1"/>
  <c r="AB183" i="94"/>
  <c r="V53" i="114" s="1"/>
  <c r="AB184" i="94"/>
  <c r="V54" i="114" s="1"/>
  <c r="AB185" i="94"/>
  <c r="V55" i="114" s="1"/>
  <c r="AB186" i="94"/>
  <c r="V56" i="114" s="1"/>
  <c r="AH173" i="94"/>
  <c r="AB43" i="114" s="1"/>
  <c r="AF173" i="94"/>
  <c r="Z43" i="114" s="1"/>
  <c r="AD173" i="94"/>
  <c r="X43" i="114" s="1"/>
  <c r="AB173" i="94"/>
  <c r="V43" i="114" s="1"/>
  <c r="W174" i="94"/>
  <c r="Q44" i="114" s="1"/>
  <c r="W175" i="94"/>
  <c r="Q45" i="114" s="1"/>
  <c r="W176" i="94"/>
  <c r="Q46" i="114" s="1"/>
  <c r="W177" i="94"/>
  <c r="Q47" i="114" s="1"/>
  <c r="W178" i="94"/>
  <c r="Q48" i="114" s="1"/>
  <c r="W179" i="94"/>
  <c r="Q49" i="114" s="1"/>
  <c r="W180" i="94"/>
  <c r="Q50" i="114" s="1"/>
  <c r="W181" i="94"/>
  <c r="Q51" i="114" s="1"/>
  <c r="W182" i="94"/>
  <c r="Q52" i="114" s="1"/>
  <c r="W183" i="94"/>
  <c r="Q53" i="114" s="1"/>
  <c r="W184" i="94"/>
  <c r="Q54" i="114" s="1"/>
  <c r="W185" i="94"/>
  <c r="Q55" i="114" s="1"/>
  <c r="W186" i="94"/>
  <c r="Q56" i="114" s="1"/>
  <c r="W173" i="94"/>
  <c r="Q43" i="114" s="1"/>
  <c r="P174" i="94"/>
  <c r="I44" i="114" s="1"/>
  <c r="P175" i="94"/>
  <c r="I45" i="114" s="1"/>
  <c r="P176" i="94"/>
  <c r="I46" i="114" s="1"/>
  <c r="P177" i="94"/>
  <c r="I47" i="114" s="1"/>
  <c r="P178" i="94"/>
  <c r="I48" i="114" s="1"/>
  <c r="P179" i="94"/>
  <c r="I49" i="114" s="1"/>
  <c r="P180" i="94"/>
  <c r="I50" i="114" s="1"/>
  <c r="P181" i="94"/>
  <c r="I51" i="114" s="1"/>
  <c r="P182" i="94"/>
  <c r="I52" i="114" s="1"/>
  <c r="P183" i="94"/>
  <c r="I53" i="114" s="1"/>
  <c r="P184" i="94"/>
  <c r="I54" i="114" s="1"/>
  <c r="P185" i="94"/>
  <c r="I55" i="114" s="1"/>
  <c r="P186" i="94"/>
  <c r="I56" i="114" s="1"/>
  <c r="P173" i="94"/>
  <c r="I43" i="114" s="1"/>
  <c r="Q3" i="102"/>
  <c r="Q4" i="102"/>
  <c r="Q67" i="102"/>
  <c r="Q68" i="102"/>
  <c r="Q69" i="102"/>
  <c r="Q70" i="102"/>
  <c r="Q71" i="102"/>
  <c r="Q72" i="102"/>
  <c r="Q73" i="102"/>
  <c r="Q74" i="102"/>
  <c r="Q75" i="102"/>
  <c r="Q76" i="102"/>
  <c r="Q77" i="102"/>
  <c r="Q78" i="102"/>
  <c r="Q79" i="102"/>
  <c r="Q80" i="102"/>
  <c r="Q81" i="102"/>
  <c r="Q82" i="102"/>
  <c r="Q83" i="102"/>
  <c r="Q84" i="102"/>
  <c r="Q85" i="102"/>
  <c r="Q86" i="102"/>
  <c r="Q87" i="102"/>
  <c r="Q88" i="102"/>
  <c r="Q89" i="102"/>
  <c r="Q90" i="102"/>
  <c r="Q91" i="102"/>
  <c r="Q92" i="102"/>
  <c r="Q93" i="102"/>
  <c r="Q94" i="102"/>
  <c r="Q95" i="102"/>
  <c r="Q96" i="102"/>
  <c r="Q97" i="102"/>
  <c r="Q98" i="102"/>
  <c r="Q99" i="102"/>
  <c r="Q100" i="102"/>
  <c r="Q101" i="102"/>
  <c r="Q102" i="102"/>
  <c r="Q103" i="102"/>
  <c r="Q104" i="102"/>
  <c r="Q105" i="102"/>
  <c r="Q106" i="102"/>
  <c r="Q107" i="102"/>
  <c r="Q108" i="102"/>
  <c r="Q109" i="102"/>
  <c r="Q110" i="102"/>
  <c r="Q111" i="102"/>
  <c r="Q112" i="102"/>
  <c r="Q113" i="102"/>
  <c r="Q114" i="102"/>
  <c r="Q115" i="102"/>
  <c r="Q116" i="102"/>
  <c r="Q117" i="102"/>
  <c r="Q118" i="102"/>
  <c r="Q119" i="102"/>
  <c r="Q120" i="102"/>
  <c r="Q121" i="102"/>
  <c r="Q122" i="102"/>
  <c r="Q123" i="102"/>
  <c r="Q124" i="102"/>
  <c r="Q125" i="102"/>
  <c r="Q126" i="102"/>
  <c r="Q127" i="102"/>
  <c r="Q128" i="102"/>
  <c r="Q129" i="102"/>
  <c r="Q130" i="102"/>
  <c r="Q131" i="102"/>
  <c r="Q132" i="102"/>
  <c r="Q133" i="102"/>
  <c r="Q134" i="102"/>
  <c r="Q135" i="102"/>
  <c r="Q136" i="102"/>
  <c r="Q137" i="102"/>
  <c r="Q138" i="102"/>
  <c r="Q139" i="102"/>
  <c r="Q140" i="102"/>
  <c r="Q141" i="102"/>
  <c r="Q142" i="102"/>
  <c r="Q143" i="102"/>
  <c r="Q144" i="102"/>
  <c r="Q145" i="102"/>
  <c r="Q146" i="102"/>
  <c r="Q147" i="102"/>
  <c r="Q148" i="102"/>
  <c r="Q149" i="102"/>
  <c r="Q150" i="102"/>
  <c r="Q151" i="102"/>
  <c r="Q152" i="102"/>
  <c r="Q153" i="102"/>
  <c r="Q154" i="102"/>
  <c r="Q155" i="102"/>
  <c r="Q156" i="102"/>
  <c r="Q157" i="102"/>
  <c r="Q158" i="102"/>
  <c r="Q159" i="102"/>
  <c r="Q160" i="102"/>
  <c r="Q161" i="102"/>
  <c r="Q162" i="102"/>
  <c r="Q163" i="102"/>
  <c r="Q164" i="102"/>
  <c r="Q165" i="102"/>
  <c r="Q166" i="102"/>
  <c r="Q167" i="102"/>
  <c r="Q168" i="102"/>
  <c r="Q169" i="102"/>
  <c r="Q170" i="102"/>
  <c r="Q171" i="102"/>
  <c r="Q172" i="102"/>
  <c r="Q173" i="102"/>
  <c r="Q174" i="102"/>
  <c r="Q175" i="102"/>
  <c r="Q176" i="102"/>
  <c r="Q177" i="102"/>
  <c r="Q178" i="102"/>
  <c r="Q179" i="102"/>
  <c r="Q180" i="102"/>
  <c r="Q181" i="102"/>
  <c r="Q182" i="102"/>
  <c r="Q183" i="102"/>
  <c r="Q184" i="102"/>
  <c r="Q185" i="102"/>
  <c r="Q186" i="102"/>
  <c r="Q187" i="102"/>
  <c r="Q188" i="102"/>
  <c r="Q189" i="102"/>
  <c r="Q190" i="102"/>
  <c r="Q191" i="102"/>
  <c r="Q192" i="102"/>
  <c r="Q193" i="102"/>
  <c r="Q194" i="102"/>
  <c r="Q195" i="102"/>
  <c r="Q196" i="102"/>
  <c r="Q197" i="102"/>
  <c r="Q198" i="102"/>
  <c r="Q199" i="102"/>
  <c r="Q200" i="102"/>
  <c r="Q201" i="102"/>
  <c r="Q202" i="102"/>
  <c r="Q203" i="102"/>
  <c r="Q204" i="102"/>
  <c r="Q205" i="102"/>
  <c r="Q206" i="102"/>
  <c r="Q207" i="102"/>
  <c r="Q208" i="102"/>
  <c r="Q209" i="102"/>
  <c r="Q210" i="102"/>
  <c r="Q211" i="102"/>
  <c r="Q212" i="102"/>
  <c r="Q213" i="102"/>
  <c r="Q214" i="102"/>
  <c r="Q215" i="102"/>
  <c r="Q216" i="102"/>
  <c r="Q217" i="102"/>
  <c r="Q218" i="102"/>
  <c r="Q219" i="102"/>
  <c r="Q220" i="102"/>
  <c r="Q221" i="102"/>
  <c r="Q222" i="102"/>
  <c r="Q223" i="102"/>
  <c r="Q224" i="102"/>
  <c r="Q225" i="102"/>
  <c r="Q226" i="102"/>
  <c r="Q227" i="102"/>
  <c r="Q228" i="102"/>
  <c r="Q229" i="102"/>
  <c r="Q230" i="102"/>
  <c r="Q231" i="102"/>
  <c r="Q232" i="102"/>
  <c r="Q233" i="102"/>
  <c r="Q234" i="102"/>
  <c r="Q235" i="102"/>
  <c r="Q236" i="102"/>
  <c r="Q237" i="102"/>
  <c r="Q238" i="102"/>
  <c r="Q239" i="102"/>
  <c r="Q240" i="102"/>
  <c r="Q241" i="102"/>
  <c r="Q242" i="102"/>
  <c r="Q243" i="102"/>
  <c r="Q244" i="102"/>
  <c r="Q245" i="102"/>
  <c r="Q246" i="102"/>
  <c r="Q247" i="102"/>
  <c r="Q248" i="102"/>
  <c r="Q249" i="102"/>
  <c r="Q250" i="102"/>
  <c r="Q251" i="102"/>
  <c r="Q252" i="102"/>
  <c r="Q253" i="102"/>
  <c r="Q254" i="102"/>
  <c r="Q255" i="102"/>
  <c r="Q256" i="102"/>
  <c r="Q257" i="102"/>
  <c r="Q258" i="102"/>
  <c r="Q259" i="102"/>
  <c r="Q260" i="102"/>
  <c r="Q261" i="102"/>
  <c r="Q262" i="102"/>
  <c r="Q263" i="102"/>
  <c r="Q264" i="102"/>
  <c r="Q265" i="102"/>
  <c r="Q266" i="102"/>
  <c r="Q267" i="102"/>
  <c r="Q268" i="102"/>
  <c r="Q269" i="102"/>
  <c r="Q270" i="102"/>
  <c r="Q271" i="102"/>
  <c r="Q272" i="102"/>
  <c r="Q273" i="102"/>
  <c r="Q274" i="102"/>
  <c r="Q275" i="102"/>
  <c r="Q276" i="102"/>
  <c r="Q277" i="102"/>
  <c r="Q278" i="102"/>
  <c r="Q279" i="102"/>
  <c r="Q280" i="102"/>
  <c r="Q281" i="102"/>
  <c r="Q282" i="102"/>
  <c r="Q283" i="102"/>
  <c r="Q284" i="102"/>
  <c r="Q285" i="102"/>
  <c r="Q286" i="102"/>
  <c r="Q287" i="102"/>
  <c r="Q288" i="102"/>
  <c r="Q289" i="102"/>
  <c r="Q290" i="102"/>
  <c r="Q291" i="102"/>
  <c r="Q292" i="102"/>
  <c r="Q293" i="102"/>
  <c r="Q294" i="102"/>
  <c r="Q295" i="102"/>
  <c r="Q296" i="102"/>
  <c r="Q297" i="102"/>
  <c r="Q298" i="102"/>
  <c r="Q299" i="102"/>
  <c r="Q300" i="102"/>
  <c r="Q301" i="102"/>
  <c r="Q302" i="102"/>
  <c r="Q303" i="102"/>
  <c r="Q304" i="102"/>
  <c r="Q305" i="102"/>
  <c r="Q306" i="102"/>
  <c r="Q307" i="102"/>
  <c r="Q308" i="102"/>
  <c r="Q309" i="102"/>
  <c r="Q310" i="102"/>
  <c r="Q311" i="102"/>
  <c r="Q312" i="102"/>
  <c r="Q313" i="102"/>
  <c r="Q314" i="102"/>
  <c r="Q315" i="102"/>
  <c r="Q316" i="102"/>
  <c r="Q317" i="102"/>
  <c r="Q318" i="102"/>
  <c r="Q319" i="102"/>
  <c r="Q320" i="102"/>
  <c r="Q321" i="102"/>
  <c r="Q322" i="102"/>
  <c r="Q323" i="102"/>
  <c r="Q324" i="102"/>
  <c r="Q325" i="102"/>
  <c r="Q326" i="102"/>
  <c r="Q327" i="102"/>
  <c r="Q328" i="102"/>
  <c r="Q329" i="102"/>
  <c r="Q330" i="102"/>
  <c r="Q331" i="102"/>
  <c r="Q332" i="102"/>
  <c r="Q333" i="102"/>
  <c r="Q334" i="102"/>
  <c r="Q335" i="102"/>
  <c r="Q336" i="102"/>
  <c r="Q337" i="102"/>
  <c r="Q338" i="102"/>
  <c r="Q339" i="102"/>
  <c r="Q340" i="102"/>
  <c r="Q341" i="102"/>
  <c r="Q342" i="102"/>
  <c r="Q343" i="102"/>
  <c r="Q344" i="102"/>
  <c r="Q345" i="102"/>
  <c r="Q346" i="102"/>
  <c r="Q347" i="102"/>
  <c r="Q348" i="102"/>
  <c r="Q349" i="102"/>
  <c r="Q350" i="102"/>
  <c r="Q351" i="102"/>
  <c r="Q352" i="102"/>
  <c r="Q353" i="102"/>
  <c r="Q354" i="102"/>
  <c r="Q355" i="102"/>
  <c r="Q356" i="102"/>
  <c r="Q357" i="102"/>
  <c r="Q358" i="102"/>
  <c r="Q359" i="102"/>
  <c r="Q360" i="102"/>
  <c r="Q361" i="102"/>
  <c r="Q362" i="102"/>
  <c r="Q363" i="102"/>
  <c r="Q364" i="102"/>
  <c r="Q365" i="102"/>
  <c r="Q366" i="102"/>
  <c r="Q367" i="102"/>
  <c r="Q368" i="102"/>
  <c r="Q369" i="102"/>
  <c r="Q370" i="102"/>
  <c r="Q371" i="102"/>
  <c r="Q372" i="102"/>
  <c r="Q373" i="102"/>
  <c r="Q374" i="102"/>
  <c r="Q375" i="102"/>
  <c r="Q376" i="102"/>
  <c r="Q377" i="102"/>
  <c r="Q378" i="102"/>
  <c r="Q379" i="102"/>
  <c r="Q380" i="102"/>
  <c r="Q381" i="102"/>
  <c r="Q382" i="102"/>
  <c r="Q383" i="102"/>
  <c r="Q384" i="102"/>
  <c r="Q385" i="102"/>
  <c r="Q386" i="102"/>
  <c r="Q387" i="102"/>
  <c r="Q388" i="102"/>
  <c r="Q389" i="102"/>
  <c r="Q390" i="102"/>
  <c r="Q391" i="102"/>
  <c r="Q392" i="102"/>
  <c r="Q393" i="102"/>
  <c r="Q394" i="102"/>
  <c r="Q395" i="102"/>
  <c r="Q396" i="102"/>
  <c r="Q397" i="102"/>
  <c r="Q398" i="102"/>
  <c r="Q399" i="102"/>
  <c r="Q400" i="102"/>
  <c r="Q401" i="102"/>
  <c r="Q402" i="102"/>
  <c r="Q403" i="102"/>
  <c r="Q404" i="102"/>
  <c r="Q405" i="102"/>
  <c r="Q406" i="102"/>
  <c r="Q407" i="102"/>
  <c r="Q408" i="102"/>
  <c r="Q409" i="102"/>
  <c r="Q410" i="102"/>
  <c r="Q411" i="102"/>
  <c r="Q412" i="102"/>
  <c r="Q413" i="102"/>
  <c r="Q414" i="102"/>
  <c r="Q415" i="102"/>
  <c r="Q416" i="102"/>
  <c r="Q417" i="102"/>
  <c r="Q418" i="102"/>
  <c r="Q419" i="102"/>
  <c r="Q420" i="102"/>
  <c r="Q421" i="102"/>
  <c r="Q422" i="102"/>
  <c r="Q423" i="102"/>
  <c r="Q424" i="102"/>
  <c r="Q425" i="102"/>
  <c r="Q426" i="102"/>
  <c r="Q427" i="102"/>
  <c r="Q428" i="102"/>
  <c r="Q429" i="102"/>
  <c r="Q430" i="102"/>
  <c r="Q431" i="102"/>
  <c r="Q432" i="102"/>
  <c r="Q433" i="102"/>
  <c r="Q434" i="102"/>
  <c r="Q435" i="102"/>
  <c r="Q436" i="102"/>
  <c r="Q437" i="102"/>
  <c r="Q438" i="102"/>
  <c r="Q439" i="102"/>
  <c r="Q440" i="102"/>
  <c r="Q441" i="102"/>
  <c r="Q442" i="102"/>
  <c r="Q443" i="102"/>
  <c r="Q444" i="102"/>
  <c r="Q445" i="102"/>
  <c r="Q446" i="102"/>
  <c r="Q447" i="102"/>
  <c r="Q448" i="102"/>
  <c r="Q449" i="102"/>
  <c r="Q450" i="102"/>
  <c r="Q451" i="102"/>
  <c r="Q452" i="102"/>
  <c r="Q453" i="102"/>
  <c r="Q454" i="102"/>
  <c r="Q455" i="102"/>
  <c r="Q456" i="102"/>
  <c r="Q457" i="102"/>
  <c r="Q458" i="102"/>
  <c r="Q459" i="102"/>
  <c r="Q460" i="102"/>
  <c r="Q461" i="102"/>
  <c r="Q462" i="102"/>
  <c r="Q463" i="102"/>
  <c r="Q464" i="102"/>
  <c r="Q465" i="102"/>
  <c r="Q466" i="102"/>
  <c r="Q467" i="102"/>
  <c r="Q468" i="102"/>
  <c r="Q469" i="102"/>
  <c r="Q470" i="102"/>
  <c r="Q471" i="102"/>
  <c r="Q472" i="102"/>
  <c r="Q473" i="102"/>
  <c r="Q474" i="102"/>
  <c r="Q475" i="102"/>
  <c r="Q476" i="102"/>
  <c r="Q477" i="102"/>
  <c r="Q478" i="102"/>
  <c r="Q479" i="102"/>
  <c r="Q480" i="102"/>
  <c r="Q481" i="102"/>
  <c r="Q482" i="102"/>
  <c r="Q483" i="102"/>
  <c r="Q484" i="102"/>
  <c r="Q485" i="102"/>
  <c r="Q486" i="102"/>
  <c r="Q487" i="102"/>
  <c r="Q488" i="102"/>
  <c r="Q489" i="102"/>
  <c r="Q490" i="102"/>
  <c r="Q491" i="102"/>
  <c r="Q492" i="102"/>
  <c r="Q493" i="102"/>
  <c r="Q494" i="102"/>
  <c r="Q495" i="102"/>
  <c r="Q496" i="102"/>
  <c r="Q497" i="102"/>
  <c r="Q498" i="102"/>
  <c r="Q499" i="102"/>
  <c r="Q500" i="102"/>
  <c r="Q501" i="102"/>
  <c r="Q502" i="102"/>
  <c r="Q503" i="102"/>
  <c r="Q504" i="102"/>
  <c r="Q505" i="102"/>
  <c r="Q506" i="102"/>
  <c r="Q507" i="102"/>
  <c r="Q508" i="102"/>
  <c r="Q509" i="102"/>
  <c r="Q510" i="102"/>
  <c r="Q511" i="102"/>
  <c r="Q512" i="102"/>
  <c r="Q513" i="102"/>
  <c r="Q514" i="102"/>
  <c r="Q515" i="102"/>
  <c r="Q516" i="102"/>
  <c r="Q517" i="102"/>
  <c r="Q518" i="102"/>
  <c r="Q519" i="102"/>
  <c r="Q520" i="102"/>
  <c r="Q521" i="102"/>
  <c r="Q522" i="102"/>
  <c r="Q523" i="102"/>
  <c r="Q524" i="102"/>
  <c r="Q525" i="102"/>
  <c r="Q526" i="102"/>
  <c r="Q527" i="102"/>
  <c r="Q528" i="102"/>
  <c r="Q529" i="102"/>
  <c r="Q530" i="102"/>
  <c r="Q531" i="102"/>
  <c r="Q532" i="102"/>
  <c r="Q533" i="102"/>
  <c r="Q534" i="102"/>
  <c r="Q535" i="102"/>
  <c r="Q536" i="102"/>
  <c r="Q537" i="102"/>
  <c r="Q538" i="102"/>
  <c r="Q539" i="102"/>
  <c r="Q540" i="102"/>
  <c r="Q541" i="102"/>
  <c r="Q542" i="102"/>
  <c r="Q543" i="102"/>
  <c r="Q544" i="102"/>
  <c r="Q545" i="102"/>
  <c r="Q546" i="102"/>
  <c r="Q547" i="102"/>
  <c r="Q548" i="102"/>
  <c r="Q549" i="102"/>
  <c r="Q550" i="102"/>
  <c r="Q551" i="102"/>
  <c r="Q552" i="102"/>
  <c r="Q553" i="102"/>
  <c r="Q554" i="102"/>
  <c r="Q555" i="102"/>
  <c r="Q556" i="102"/>
  <c r="Q557" i="102"/>
  <c r="Q558" i="102"/>
  <c r="Q559" i="102"/>
  <c r="Q560" i="102"/>
  <c r="Q561" i="102"/>
  <c r="Q562" i="102"/>
  <c r="Q563" i="102"/>
  <c r="Q564" i="102"/>
  <c r="Q565" i="102"/>
  <c r="Q566" i="102"/>
  <c r="Q567" i="102"/>
  <c r="Q568" i="102"/>
  <c r="Q569" i="102"/>
  <c r="Q570" i="102"/>
  <c r="Q571" i="102"/>
  <c r="Q572" i="102"/>
  <c r="Q573" i="102"/>
  <c r="Q574" i="102"/>
  <c r="Q575" i="102"/>
  <c r="Q576" i="102"/>
  <c r="Q577" i="102"/>
  <c r="Q578" i="102"/>
  <c r="Q579" i="102"/>
  <c r="Q580" i="102"/>
  <c r="Q581" i="102"/>
  <c r="Q582" i="102"/>
  <c r="Q583" i="102"/>
  <c r="Q584" i="102"/>
  <c r="Q585" i="102"/>
  <c r="Q586" i="102"/>
  <c r="Q587" i="102"/>
  <c r="Q588" i="102"/>
  <c r="Q589" i="102"/>
  <c r="Q590" i="102"/>
  <c r="Q591" i="102"/>
  <c r="Q592" i="102"/>
  <c r="Q593" i="102"/>
  <c r="Q594" i="102"/>
  <c r="Q595" i="102"/>
  <c r="Q596" i="102"/>
  <c r="Q597" i="102"/>
  <c r="Q598" i="102"/>
  <c r="Q599" i="102"/>
  <c r="Q600" i="102"/>
  <c r="Q601" i="102"/>
  <c r="Q602" i="102"/>
  <c r="Q603" i="102"/>
  <c r="Q604" i="102"/>
  <c r="Q605" i="102"/>
  <c r="Q606" i="102"/>
  <c r="Q607" i="102"/>
  <c r="Q608" i="102"/>
  <c r="Q609" i="102"/>
  <c r="Q610" i="102"/>
  <c r="Q611" i="102"/>
  <c r="Q612" i="102"/>
  <c r="Q613" i="102"/>
  <c r="Q614" i="102"/>
  <c r="Q615" i="102"/>
  <c r="Q616" i="102"/>
  <c r="Q617" i="102"/>
  <c r="Q618" i="102"/>
  <c r="Q619" i="102"/>
  <c r="Q620" i="102"/>
  <c r="Q621" i="102"/>
  <c r="Q622" i="102"/>
  <c r="Q623" i="102"/>
  <c r="Q624" i="102"/>
  <c r="Q625" i="102"/>
  <c r="Q626" i="102"/>
  <c r="Q627" i="102"/>
  <c r="Q628" i="102"/>
  <c r="Q629" i="102"/>
  <c r="Q630" i="102"/>
  <c r="Q631" i="102"/>
  <c r="Q632" i="102"/>
  <c r="Q633" i="102"/>
  <c r="Q634" i="102"/>
  <c r="Q635" i="102"/>
  <c r="Q636" i="102"/>
  <c r="Q637" i="102"/>
  <c r="Q638" i="102"/>
  <c r="Q639" i="102"/>
  <c r="Q640" i="102"/>
  <c r="Q641" i="102"/>
  <c r="Q642" i="102"/>
  <c r="Q643" i="102"/>
  <c r="Q644" i="102"/>
  <c r="Q645" i="102"/>
  <c r="Q646" i="102"/>
  <c r="Q647" i="102"/>
  <c r="Q648" i="102"/>
  <c r="Q649" i="102"/>
  <c r="Q650" i="102"/>
  <c r="Q651" i="102"/>
  <c r="Q652" i="102"/>
  <c r="Q653" i="102"/>
  <c r="Q654" i="102"/>
  <c r="Q655" i="102"/>
  <c r="Q656" i="102"/>
  <c r="Q657" i="102"/>
  <c r="Q658" i="102"/>
  <c r="Q659" i="102"/>
  <c r="Q660" i="102"/>
  <c r="Q661" i="102"/>
  <c r="Q662" i="102"/>
  <c r="Q663" i="102"/>
  <c r="Q664" i="102"/>
  <c r="Q665" i="102"/>
  <c r="Q666" i="102"/>
  <c r="Q667" i="102"/>
  <c r="Q668" i="102"/>
  <c r="Q669" i="102"/>
  <c r="Q670" i="102"/>
  <c r="Q671" i="102"/>
  <c r="Q672" i="102"/>
  <c r="Q673" i="102"/>
  <c r="Q674" i="102"/>
  <c r="Q675" i="102"/>
  <c r="Q676" i="102"/>
  <c r="Q677" i="102"/>
  <c r="Q678" i="102"/>
  <c r="Q679" i="102"/>
  <c r="Q680" i="102"/>
  <c r="Q681" i="102"/>
  <c r="Q682" i="102"/>
  <c r="Q683" i="102"/>
  <c r="Q684" i="102"/>
  <c r="Q685" i="102"/>
  <c r="Q686" i="102"/>
  <c r="Q687" i="102"/>
  <c r="Q688" i="102"/>
  <c r="Q689" i="102"/>
  <c r="Q690" i="102"/>
  <c r="Q691" i="102"/>
  <c r="Q692" i="102"/>
  <c r="Q693" i="102"/>
  <c r="Q694" i="102"/>
  <c r="Q695" i="102"/>
  <c r="Q696" i="102"/>
  <c r="Q697" i="102"/>
  <c r="Q698" i="102"/>
  <c r="Q699" i="102"/>
  <c r="Q700" i="102"/>
  <c r="Q701" i="102"/>
  <c r="Q702" i="102"/>
  <c r="Q703" i="102"/>
  <c r="Q704" i="102"/>
  <c r="Q705" i="102"/>
  <c r="Q706" i="102"/>
  <c r="Q707" i="102"/>
  <c r="Q708" i="102"/>
  <c r="Q709" i="102"/>
  <c r="Q710" i="102"/>
  <c r="Q711" i="102"/>
  <c r="Q712" i="102"/>
  <c r="Q713" i="102"/>
  <c r="Q714" i="102"/>
  <c r="Q715" i="102"/>
  <c r="Q716" i="102"/>
  <c r="Q717" i="102"/>
  <c r="Q718" i="102"/>
  <c r="Q719" i="102"/>
  <c r="Q720" i="102"/>
  <c r="Q721" i="102"/>
  <c r="Q722" i="102"/>
  <c r="Q723" i="102"/>
  <c r="Q724" i="102"/>
  <c r="Q725" i="102"/>
  <c r="Q726" i="102"/>
  <c r="Q727" i="102"/>
  <c r="Q728" i="102"/>
  <c r="Q729" i="102"/>
  <c r="Q730" i="102"/>
  <c r="Q731" i="102"/>
  <c r="Q732" i="102"/>
  <c r="Q733" i="102"/>
  <c r="Q734" i="102"/>
  <c r="Q735" i="102"/>
  <c r="Q736" i="102"/>
  <c r="Q737" i="102"/>
  <c r="Q738" i="102"/>
  <c r="Q739" i="102"/>
  <c r="Q740" i="102"/>
  <c r="Q741" i="102"/>
  <c r="Q742" i="102"/>
  <c r="Q743" i="102"/>
  <c r="Q744" i="102"/>
  <c r="Q745" i="102"/>
  <c r="Q746" i="102"/>
  <c r="Q747" i="102"/>
  <c r="Q748" i="102"/>
  <c r="Q749" i="102"/>
  <c r="Q750" i="102"/>
  <c r="Q751" i="102"/>
  <c r="Q752" i="102"/>
  <c r="Q753" i="102"/>
  <c r="Q754" i="102"/>
  <c r="Q755" i="102"/>
  <c r="Q756" i="102"/>
  <c r="Q757" i="102"/>
  <c r="Q758" i="102"/>
  <c r="Q759" i="102"/>
  <c r="Q760" i="102"/>
  <c r="Q761" i="102"/>
  <c r="Q762" i="102"/>
  <c r="Q763" i="102"/>
  <c r="Q764" i="102"/>
  <c r="Q765" i="102"/>
  <c r="Q766" i="102"/>
  <c r="Q767" i="102"/>
  <c r="Q768" i="102"/>
  <c r="Q769" i="102"/>
  <c r="Q770" i="102"/>
  <c r="Q771" i="102"/>
  <c r="Q772" i="102"/>
  <c r="Q773" i="102"/>
  <c r="Q774" i="102"/>
  <c r="Q775" i="102"/>
  <c r="Q776" i="102"/>
  <c r="Q777" i="102"/>
  <c r="Q778" i="102"/>
  <c r="Q779" i="102"/>
  <c r="Q780" i="102"/>
  <c r="Q781" i="102"/>
  <c r="Q782" i="102"/>
  <c r="Q783" i="102"/>
  <c r="Q784" i="102"/>
  <c r="Q785" i="102"/>
  <c r="Q786" i="102"/>
  <c r="Q787" i="102"/>
  <c r="Q788" i="102"/>
  <c r="Q789" i="102"/>
  <c r="Q790" i="102"/>
  <c r="Q791" i="102"/>
  <c r="Q792" i="102"/>
  <c r="Q793" i="102"/>
  <c r="Q794" i="102"/>
  <c r="Q795" i="102"/>
  <c r="Q796" i="102"/>
  <c r="Q797" i="102"/>
  <c r="Q798" i="102"/>
  <c r="Q799" i="102"/>
  <c r="Q800" i="102"/>
  <c r="Q801" i="102"/>
  <c r="Q802" i="102"/>
  <c r="Q803" i="102"/>
  <c r="Q804" i="102"/>
  <c r="Q805" i="102"/>
  <c r="Q806" i="102"/>
  <c r="Q807" i="102"/>
  <c r="Q808" i="102"/>
  <c r="Q809" i="102"/>
  <c r="Q810" i="102"/>
  <c r="Q811" i="102"/>
  <c r="Q812" i="102"/>
  <c r="Q813" i="102"/>
  <c r="Q814" i="102"/>
  <c r="Q815" i="102"/>
  <c r="Q816" i="102"/>
  <c r="Q817" i="102"/>
  <c r="Q818" i="102"/>
  <c r="Q819" i="102"/>
  <c r="Q820" i="102"/>
  <c r="Q821" i="102"/>
  <c r="Q822" i="102"/>
  <c r="Q823" i="102"/>
  <c r="Q824" i="102"/>
  <c r="Q825" i="102"/>
  <c r="Q826" i="102"/>
  <c r="Q827" i="102"/>
  <c r="Q828" i="102"/>
  <c r="Q829" i="102"/>
  <c r="Q830" i="102"/>
  <c r="Q831" i="102"/>
  <c r="Q832" i="102"/>
  <c r="Q833" i="102"/>
  <c r="Q834" i="102"/>
  <c r="Q835" i="102"/>
  <c r="Q836" i="102"/>
  <c r="Q837" i="102"/>
  <c r="Q838" i="102"/>
  <c r="Q839" i="102"/>
  <c r="Q840" i="102"/>
  <c r="Q841" i="102"/>
  <c r="Q842" i="102"/>
  <c r="Q843" i="102"/>
  <c r="Q844" i="102"/>
  <c r="Q845" i="102"/>
  <c r="Q846" i="102"/>
  <c r="Q847" i="102"/>
  <c r="Q848" i="102"/>
  <c r="Q849" i="102"/>
  <c r="Q850" i="102"/>
  <c r="Q851" i="102"/>
  <c r="Q852" i="102"/>
  <c r="Q853" i="102"/>
  <c r="Q854" i="102"/>
  <c r="Q855" i="102"/>
  <c r="Q856" i="102"/>
  <c r="Q857" i="102"/>
  <c r="Q858" i="102"/>
  <c r="Q859" i="102"/>
  <c r="Q860" i="102"/>
  <c r="Q861" i="102"/>
  <c r="Q862" i="102"/>
  <c r="Q863" i="102"/>
  <c r="Q864" i="102"/>
  <c r="Q865" i="102"/>
  <c r="Q866" i="102"/>
  <c r="Q867" i="102"/>
  <c r="Q868" i="102"/>
  <c r="Q869" i="102"/>
  <c r="Q870" i="102"/>
  <c r="Q871" i="102"/>
  <c r="Q872" i="102"/>
  <c r="Q873" i="102"/>
  <c r="Q874" i="102"/>
  <c r="Q875" i="102"/>
  <c r="Q876" i="102"/>
  <c r="Q877" i="102"/>
  <c r="Q878" i="102"/>
  <c r="Q879" i="102"/>
  <c r="Q880" i="102"/>
  <c r="Q881" i="102"/>
  <c r="Q882" i="102"/>
  <c r="Q883" i="102"/>
  <c r="Q884" i="102"/>
  <c r="Q885" i="102"/>
  <c r="Q886" i="102"/>
  <c r="Q887" i="102"/>
  <c r="Q888" i="102"/>
  <c r="Q889" i="102"/>
  <c r="Q890" i="102"/>
  <c r="Q891" i="102"/>
  <c r="Q892" i="102"/>
  <c r="Q893" i="102"/>
  <c r="Q894" i="102"/>
  <c r="Q895" i="102"/>
  <c r="Q896" i="102"/>
  <c r="Q897" i="102"/>
  <c r="Q898" i="102"/>
  <c r="Q899" i="102"/>
  <c r="Q900" i="102"/>
  <c r="Q901" i="102"/>
  <c r="Q902" i="102"/>
  <c r="Q903" i="102"/>
  <c r="Q904" i="102"/>
  <c r="Q905" i="102"/>
  <c r="Q906" i="102"/>
  <c r="Q907" i="102"/>
  <c r="Q908" i="102"/>
  <c r="Q909" i="102"/>
  <c r="Q910" i="102"/>
  <c r="Q911" i="102"/>
  <c r="Q912" i="102"/>
  <c r="Q913" i="102"/>
  <c r="Q914" i="102"/>
  <c r="Q915" i="102"/>
  <c r="Q916" i="102"/>
  <c r="Q917" i="102"/>
  <c r="Q918" i="102"/>
  <c r="Q919" i="102"/>
  <c r="Q920" i="102"/>
  <c r="Q921" i="102"/>
  <c r="Q922" i="102"/>
  <c r="Q923" i="102"/>
  <c r="Q924" i="102"/>
  <c r="Q925" i="102"/>
  <c r="Q926" i="102"/>
  <c r="Q927" i="102"/>
  <c r="Q928" i="102"/>
  <c r="Q929" i="102"/>
  <c r="Q930" i="102"/>
  <c r="Q931" i="102"/>
  <c r="Q932" i="102"/>
  <c r="Q933" i="102"/>
  <c r="Q934" i="102"/>
  <c r="Q935" i="102"/>
  <c r="Q936" i="102"/>
  <c r="Q937" i="102"/>
  <c r="Q938" i="102"/>
  <c r="Q939" i="102"/>
  <c r="Q940" i="102"/>
  <c r="Q941" i="102"/>
  <c r="Q942" i="102"/>
  <c r="Q943" i="102"/>
  <c r="Q944" i="102"/>
  <c r="Q945" i="102"/>
  <c r="Q946" i="102"/>
  <c r="Q947" i="102"/>
  <c r="Q948" i="102"/>
  <c r="Q949" i="102"/>
  <c r="Q950" i="102"/>
  <c r="Q951" i="102"/>
  <c r="Q952" i="102"/>
  <c r="Q953" i="102"/>
  <c r="Q954" i="102"/>
  <c r="Q955" i="102"/>
  <c r="Q956" i="102"/>
  <c r="Q957" i="102"/>
  <c r="Q958" i="102"/>
  <c r="Q959" i="102"/>
  <c r="Q960" i="102"/>
  <c r="Q961" i="102"/>
  <c r="Q962" i="102"/>
  <c r="Q963" i="102"/>
  <c r="Q964" i="102"/>
  <c r="Q965" i="102"/>
  <c r="Q966" i="102"/>
  <c r="Q967" i="102"/>
  <c r="Q968" i="102"/>
  <c r="Q969" i="102"/>
  <c r="Q970" i="102"/>
  <c r="Q971" i="102"/>
  <c r="Q972" i="102"/>
  <c r="Q973" i="102"/>
  <c r="Q974" i="102"/>
  <c r="Q975" i="102"/>
  <c r="Q976" i="102"/>
  <c r="Q977" i="102"/>
  <c r="Q978" i="102"/>
  <c r="Q979" i="102"/>
  <c r="Q980" i="102"/>
  <c r="Q981" i="102"/>
  <c r="Q982" i="102"/>
  <c r="Q983" i="102"/>
  <c r="Q984" i="102"/>
  <c r="Q985" i="102"/>
  <c r="Q986" i="102"/>
  <c r="Q987" i="102"/>
  <c r="Q988" i="102"/>
  <c r="Q989" i="102"/>
  <c r="Q990" i="102"/>
  <c r="Q991" i="102"/>
  <c r="Q992" i="102"/>
  <c r="Q993" i="102"/>
  <c r="Q994" i="102"/>
  <c r="Q995" i="102"/>
  <c r="Q996" i="102"/>
  <c r="Q997" i="102"/>
  <c r="Q998" i="102"/>
  <c r="Q999" i="102"/>
  <c r="Q1000" i="102"/>
  <c r="Q1001" i="102"/>
  <c r="Q1002" i="102"/>
  <c r="Q1003" i="102"/>
  <c r="Q1004" i="102"/>
  <c r="Q1005" i="102"/>
  <c r="R4" i="102"/>
  <c r="Y59" i="120"/>
  <c r="I59" i="120"/>
  <c r="E59" i="120"/>
  <c r="B59" i="120"/>
  <c r="Y58" i="120"/>
  <c r="I58" i="120"/>
  <c r="E58" i="120"/>
  <c r="B58" i="120"/>
  <c r="Y57" i="120"/>
  <c r="I57" i="120"/>
  <c r="E57" i="120"/>
  <c r="B57" i="120"/>
  <c r="Y56" i="120"/>
  <c r="I56" i="120"/>
  <c r="E56" i="120"/>
  <c r="B56" i="120"/>
  <c r="Y55" i="120"/>
  <c r="I55" i="120"/>
  <c r="E55" i="120"/>
  <c r="B55" i="120"/>
  <c r="Y54" i="120"/>
  <c r="I54" i="120"/>
  <c r="E54" i="120"/>
  <c r="B54" i="120"/>
  <c r="Y53" i="120"/>
  <c r="I53" i="120"/>
  <c r="E53" i="120"/>
  <c r="B53" i="120"/>
  <c r="Y52" i="120"/>
  <c r="I52" i="120"/>
  <c r="E52" i="120"/>
  <c r="B52" i="120"/>
  <c r="Y51" i="120"/>
  <c r="I51" i="120"/>
  <c r="E51" i="120"/>
  <c r="B51" i="120"/>
  <c r="Y50" i="120"/>
  <c r="I50" i="120"/>
  <c r="E50" i="120"/>
  <c r="B50" i="120"/>
  <c r="Y49" i="120"/>
  <c r="I49" i="120"/>
  <c r="E49" i="120"/>
  <c r="B49" i="120"/>
  <c r="Y48" i="120"/>
  <c r="I48" i="120"/>
  <c r="E48" i="120"/>
  <c r="W41" i="120"/>
  <c r="T41" i="120"/>
  <c r="W40" i="120"/>
  <c r="T40" i="120"/>
  <c r="W39" i="120"/>
  <c r="T39" i="120"/>
  <c r="W38" i="120"/>
  <c r="T38" i="120"/>
  <c r="W37" i="120"/>
  <c r="T37" i="120"/>
  <c r="W36" i="120"/>
  <c r="T36" i="120"/>
  <c r="W35" i="120"/>
  <c r="T35" i="120"/>
  <c r="W34" i="120"/>
  <c r="T34" i="120"/>
  <c r="W33" i="120"/>
  <c r="T33" i="120"/>
  <c r="W32" i="120"/>
  <c r="T32" i="120"/>
  <c r="W31" i="120"/>
  <c r="T31" i="120"/>
  <c r="W30" i="120"/>
  <c r="T30" i="120"/>
  <c r="W29" i="120"/>
  <c r="T29" i="120"/>
  <c r="W28" i="120"/>
  <c r="T28" i="120"/>
  <c r="W27" i="120"/>
  <c r="T27" i="120"/>
  <c r="W26" i="120"/>
  <c r="T26" i="120"/>
  <c r="W25" i="120"/>
  <c r="T25" i="120"/>
  <c r="W23" i="120"/>
  <c r="T23" i="120"/>
  <c r="W22" i="120"/>
  <c r="T22" i="120"/>
  <c r="W21" i="120"/>
  <c r="T21" i="120"/>
  <c r="W20" i="120"/>
  <c r="T20" i="120"/>
  <c r="W19" i="120"/>
  <c r="T19" i="120"/>
  <c r="W18" i="120"/>
  <c r="T18" i="120"/>
  <c r="W17" i="120"/>
  <c r="T17" i="120"/>
  <c r="W16" i="120"/>
  <c r="T16" i="120"/>
  <c r="W15" i="120"/>
  <c r="T15" i="120"/>
  <c r="W14" i="120"/>
  <c r="T14" i="120"/>
  <c r="W13" i="120"/>
  <c r="T13" i="120"/>
  <c r="W12" i="120"/>
  <c r="T12" i="120"/>
  <c r="Z8" i="120"/>
  <c r="T8" i="120"/>
  <c r="P8" i="120"/>
  <c r="M8" i="120"/>
  <c r="H8" i="120"/>
  <c r="E8" i="120"/>
  <c r="B8" i="120"/>
  <c r="Z7" i="120"/>
  <c r="T7" i="120"/>
  <c r="P7" i="120"/>
  <c r="M7" i="120"/>
  <c r="H7" i="120"/>
  <c r="E7" i="120"/>
  <c r="B7" i="120"/>
  <c r="Z6" i="120"/>
  <c r="T6" i="120"/>
  <c r="P6" i="120"/>
  <c r="M6" i="120"/>
  <c r="H6" i="120"/>
  <c r="E6" i="120"/>
  <c r="B6" i="120"/>
  <c r="Z5" i="120"/>
  <c r="T5" i="120"/>
  <c r="P5" i="120"/>
  <c r="M5" i="120"/>
  <c r="H5" i="120"/>
  <c r="E5" i="120"/>
  <c r="B5" i="120"/>
  <c r="Z4" i="120"/>
  <c r="T4" i="120"/>
  <c r="P4" i="120"/>
  <c r="M4" i="120"/>
  <c r="H4" i="120"/>
  <c r="E4" i="120"/>
  <c r="B4" i="120"/>
  <c r="N41" i="119"/>
  <c r="H41" i="119"/>
  <c r="F41" i="119"/>
  <c r="B41" i="119"/>
  <c r="N40" i="119"/>
  <c r="H40" i="119"/>
  <c r="F40" i="119"/>
  <c r="B40" i="119"/>
  <c r="N39" i="119"/>
  <c r="H39" i="119"/>
  <c r="F39" i="119"/>
  <c r="B39" i="119"/>
  <c r="N38" i="119"/>
  <c r="H38" i="119"/>
  <c r="F38" i="119"/>
  <c r="B38" i="119"/>
  <c r="N37" i="119"/>
  <c r="H37" i="119"/>
  <c r="F37" i="119"/>
  <c r="B37" i="119"/>
  <c r="N36" i="119"/>
  <c r="H36" i="119"/>
  <c r="F36" i="119"/>
  <c r="B36" i="119"/>
  <c r="N35" i="119"/>
  <c r="H35" i="119"/>
  <c r="F35" i="119"/>
  <c r="B35" i="119"/>
  <c r="N34" i="119"/>
  <c r="H34" i="119"/>
  <c r="F34" i="119"/>
  <c r="B34" i="119"/>
  <c r="Q28" i="119"/>
  <c r="J28" i="119"/>
  <c r="G28" i="119"/>
  <c r="D28" i="119"/>
  <c r="B28" i="119"/>
  <c r="Q27" i="119"/>
  <c r="J27" i="119"/>
  <c r="G27" i="119"/>
  <c r="D27" i="119"/>
  <c r="B27" i="119"/>
  <c r="Q26" i="119"/>
  <c r="J26" i="119"/>
  <c r="G26" i="119"/>
  <c r="D26" i="119"/>
  <c r="B26" i="119"/>
  <c r="Q25" i="119"/>
  <c r="J25" i="119"/>
  <c r="G25" i="119"/>
  <c r="D25" i="119"/>
  <c r="B25" i="119"/>
  <c r="Q24" i="119"/>
  <c r="J24" i="119"/>
  <c r="G24" i="119"/>
  <c r="D24" i="119"/>
  <c r="B24" i="119"/>
  <c r="Q23" i="119"/>
  <c r="J23" i="119"/>
  <c r="G23" i="119"/>
  <c r="D23" i="119"/>
  <c r="B23" i="119"/>
  <c r="Q22" i="119"/>
  <c r="J22" i="119"/>
  <c r="G22" i="119"/>
  <c r="D22" i="119"/>
  <c r="B22" i="119"/>
  <c r="Q21" i="119"/>
  <c r="J21" i="119"/>
  <c r="G21" i="119"/>
  <c r="D21" i="119"/>
  <c r="B21" i="119"/>
  <c r="Q20" i="119"/>
  <c r="J20" i="119"/>
  <c r="G20" i="119"/>
  <c r="D20" i="119"/>
  <c r="B20" i="119"/>
  <c r="Q19" i="119"/>
  <c r="J19" i="119"/>
  <c r="G19" i="119"/>
  <c r="D19" i="119"/>
  <c r="B19" i="119"/>
  <c r="Q18" i="119"/>
  <c r="J18" i="119"/>
  <c r="G18" i="119"/>
  <c r="D18" i="119"/>
  <c r="B18" i="119"/>
  <c r="Q17" i="119"/>
  <c r="J17" i="119"/>
  <c r="G17" i="119"/>
  <c r="D17" i="119"/>
  <c r="B17" i="119"/>
  <c r="Q16" i="119"/>
  <c r="J16" i="119"/>
  <c r="G16" i="119"/>
  <c r="D16" i="119"/>
  <c r="B16" i="119"/>
  <c r="Q15" i="119"/>
  <c r="J15" i="119"/>
  <c r="G15" i="119"/>
  <c r="D15" i="119"/>
  <c r="B15" i="119"/>
  <c r="Q14" i="119"/>
  <c r="J14" i="119"/>
  <c r="G14" i="119"/>
  <c r="D14" i="119"/>
  <c r="B14" i="119"/>
  <c r="H7" i="119"/>
  <c r="H6" i="119"/>
  <c r="H5" i="119"/>
  <c r="W8" i="118"/>
  <c r="T8" i="118"/>
  <c r="Q8" i="118"/>
  <c r="N8" i="118"/>
  <c r="K8" i="118"/>
  <c r="H8" i="118"/>
  <c r="E8" i="118"/>
  <c r="B8" i="118"/>
  <c r="W7" i="118"/>
  <c r="T7" i="118"/>
  <c r="Q7" i="118"/>
  <c r="N7" i="118"/>
  <c r="K7" i="118"/>
  <c r="H7" i="118"/>
  <c r="E7" i="118"/>
  <c r="B7" i="118"/>
  <c r="W6" i="118"/>
  <c r="T6" i="118"/>
  <c r="Q6" i="118"/>
  <c r="N6" i="118"/>
  <c r="K6" i="118"/>
  <c r="H6" i="118"/>
  <c r="E6" i="118"/>
  <c r="B6" i="118"/>
  <c r="W5" i="118"/>
  <c r="T5" i="118"/>
  <c r="Q5" i="118"/>
  <c r="N5" i="118"/>
  <c r="K5" i="118"/>
  <c r="H5" i="118"/>
  <c r="E5" i="118"/>
  <c r="B5" i="118"/>
  <c r="W4" i="118"/>
  <c r="T4" i="118"/>
  <c r="Q4" i="118"/>
  <c r="N4" i="118"/>
  <c r="K4" i="118"/>
  <c r="H4" i="118"/>
  <c r="E4" i="118"/>
  <c r="B4" i="118"/>
  <c r="AA430" i="94"/>
  <c r="AA431" i="94"/>
  <c r="AA432" i="94"/>
  <c r="AA433" i="94"/>
  <c r="AA434" i="94"/>
  <c r="U8" i="91" s="1"/>
  <c r="AA429" i="94"/>
  <c r="V430" i="94"/>
  <c r="V431" i="94"/>
  <c r="V432" i="94"/>
  <c r="V433" i="94"/>
  <c r="V434" i="94"/>
  <c r="P8" i="91" s="1"/>
  <c r="V429" i="94"/>
  <c r="P430" i="94"/>
  <c r="P431" i="94"/>
  <c r="P432" i="94"/>
  <c r="P433" i="94"/>
  <c r="P434" i="94"/>
  <c r="J8" i="91" s="1"/>
  <c r="P429" i="94"/>
  <c r="M504" i="94"/>
  <c r="M503" i="94"/>
  <c r="S505" i="94"/>
  <c r="S504" i="94"/>
  <c r="S503" i="94"/>
  <c r="S502" i="94"/>
  <c r="S501" i="94"/>
  <c r="S499" i="94"/>
  <c r="S498" i="94"/>
  <c r="S497" i="94"/>
  <c r="S496" i="94"/>
  <c r="S495" i="94"/>
  <c r="S493" i="94"/>
  <c r="S492" i="94"/>
  <c r="S491" i="94"/>
  <c r="S490" i="94"/>
  <c r="S489" i="94"/>
  <c r="S487" i="94"/>
  <c r="S486" i="94"/>
  <c r="S485" i="94"/>
  <c r="S484" i="94"/>
  <c r="S483" i="94"/>
  <c r="P292" i="94" l="1"/>
  <c r="Z174" i="94"/>
  <c r="T44" i="114" s="1"/>
  <c r="Z175" i="94"/>
  <c r="T45" i="114" s="1"/>
  <c r="Z176" i="94"/>
  <c r="T46" i="114" s="1"/>
  <c r="Z177" i="94"/>
  <c r="T47" i="114" s="1"/>
  <c r="Z178" i="94"/>
  <c r="T48" i="114" s="1"/>
  <c r="Z179" i="94"/>
  <c r="T49" i="114" s="1"/>
  <c r="Z180" i="94"/>
  <c r="T50" i="114" s="1"/>
  <c r="Z181" i="94"/>
  <c r="T51" i="114" s="1"/>
  <c r="Z182" i="94"/>
  <c r="T52" i="114" s="1"/>
  <c r="Z183" i="94"/>
  <c r="T53" i="114" s="1"/>
  <c r="Z184" i="94"/>
  <c r="T54" i="114" s="1"/>
  <c r="Z185" i="94"/>
  <c r="T55" i="114" s="1"/>
  <c r="Z186" i="94"/>
  <c r="T56" i="114" s="1"/>
  <c r="H174" i="94"/>
  <c r="B44" i="114" s="1"/>
  <c r="H175" i="94"/>
  <c r="B45" i="114" s="1"/>
  <c r="H176" i="94"/>
  <c r="B46" i="114" s="1"/>
  <c r="H177" i="94"/>
  <c r="B47" i="114" s="1"/>
  <c r="H178" i="94"/>
  <c r="B48" i="114" s="1"/>
  <c r="H179" i="94"/>
  <c r="B49" i="114" s="1"/>
  <c r="H180" i="94"/>
  <c r="B50" i="114" s="1"/>
  <c r="H181" i="94"/>
  <c r="B51" i="114" s="1"/>
  <c r="H182" i="94"/>
  <c r="B52" i="114" s="1"/>
  <c r="H183" i="94"/>
  <c r="B53" i="114" s="1"/>
  <c r="H184" i="94"/>
  <c r="B54" i="114" s="1"/>
  <c r="H185" i="94"/>
  <c r="B55" i="114" s="1"/>
  <c r="H186" i="94"/>
  <c r="B56" i="114" s="1"/>
  <c r="H173" i="94"/>
  <c r="B43" i="114" s="1"/>
  <c r="Z173" i="94"/>
  <c r="T43" i="114" s="1"/>
  <c r="P329" i="94" l="1"/>
  <c r="R330" i="94" s="1"/>
  <c r="T287" i="94"/>
  <c r="AI2" i="115"/>
  <c r="AJ2" i="115"/>
  <c r="AK2" i="115"/>
  <c r="AL2" i="115"/>
  <c r="I22" i="88"/>
  <c r="I23" i="88"/>
  <c r="I24" i="88"/>
  <c r="I25" i="88"/>
  <c r="I21" i="88"/>
  <c r="M305" i="94"/>
  <c r="M306" i="94"/>
  <c r="M307" i="94"/>
  <c r="M308" i="94"/>
  <c r="G21" i="88"/>
  <c r="R67" i="102"/>
  <c r="R68" i="102"/>
  <c r="R69" i="102"/>
  <c r="R70" i="102"/>
  <c r="R71" i="102"/>
  <c r="R72" i="102"/>
  <c r="R73" i="102"/>
  <c r="R74" i="102"/>
  <c r="R75" i="102"/>
  <c r="R76" i="102"/>
  <c r="R77" i="102"/>
  <c r="R78" i="102"/>
  <c r="R79" i="102"/>
  <c r="R80" i="102"/>
  <c r="R81" i="102"/>
  <c r="R82" i="102"/>
  <c r="R83" i="102"/>
  <c r="R84" i="102"/>
  <c r="R85" i="102"/>
  <c r="R86" i="102"/>
  <c r="R87" i="102"/>
  <c r="R88" i="102"/>
  <c r="R89" i="102"/>
  <c r="R90" i="102"/>
  <c r="R91" i="102"/>
  <c r="R92" i="102"/>
  <c r="R93" i="102"/>
  <c r="R94" i="102"/>
  <c r="R95" i="102"/>
  <c r="R96" i="102"/>
  <c r="R97" i="102"/>
  <c r="R98" i="102"/>
  <c r="R99" i="102"/>
  <c r="R100" i="102"/>
  <c r="R101" i="102"/>
  <c r="R102" i="102"/>
  <c r="R103" i="102"/>
  <c r="R104" i="102"/>
  <c r="R105" i="102"/>
  <c r="R106" i="102"/>
  <c r="R107" i="102"/>
  <c r="R108" i="102"/>
  <c r="R109" i="102"/>
  <c r="R110" i="102"/>
  <c r="R111" i="102"/>
  <c r="R112" i="102"/>
  <c r="R113" i="102"/>
  <c r="R114" i="102"/>
  <c r="R115" i="102"/>
  <c r="R116" i="102"/>
  <c r="R117" i="102"/>
  <c r="R118" i="102"/>
  <c r="R119" i="102"/>
  <c r="R120" i="102"/>
  <c r="R121" i="102"/>
  <c r="R122" i="102"/>
  <c r="R123" i="102"/>
  <c r="R124" i="102"/>
  <c r="R125" i="102"/>
  <c r="R126" i="102"/>
  <c r="R127" i="102"/>
  <c r="R128" i="102"/>
  <c r="R129" i="102"/>
  <c r="R130" i="102"/>
  <c r="R131" i="102"/>
  <c r="R132" i="102"/>
  <c r="R133" i="102"/>
  <c r="R134" i="102"/>
  <c r="R135" i="102"/>
  <c r="R136" i="102"/>
  <c r="R137" i="102"/>
  <c r="R138" i="102"/>
  <c r="R139" i="102"/>
  <c r="R140" i="102"/>
  <c r="R141" i="102"/>
  <c r="R142" i="102"/>
  <c r="R143" i="102"/>
  <c r="R144" i="102"/>
  <c r="R145" i="102"/>
  <c r="R146" i="102"/>
  <c r="R147" i="102"/>
  <c r="R148" i="102"/>
  <c r="R149" i="102"/>
  <c r="R150" i="102"/>
  <c r="R151" i="102"/>
  <c r="R152" i="102"/>
  <c r="R153" i="102"/>
  <c r="R154" i="102"/>
  <c r="R155" i="102"/>
  <c r="R156" i="102"/>
  <c r="R157" i="102"/>
  <c r="R158" i="102"/>
  <c r="R159" i="102"/>
  <c r="R160" i="102"/>
  <c r="R161" i="102"/>
  <c r="R162" i="102"/>
  <c r="R163" i="102"/>
  <c r="R164" i="102"/>
  <c r="R165" i="102"/>
  <c r="R166" i="102"/>
  <c r="R167" i="102"/>
  <c r="R168" i="102"/>
  <c r="R169" i="102"/>
  <c r="R170" i="102"/>
  <c r="R171" i="102"/>
  <c r="R172" i="102"/>
  <c r="R173" i="102"/>
  <c r="R174" i="102"/>
  <c r="R175" i="102"/>
  <c r="R176" i="102"/>
  <c r="R177" i="102"/>
  <c r="R178" i="102"/>
  <c r="R179" i="102"/>
  <c r="R180" i="102"/>
  <c r="R181" i="102"/>
  <c r="R182" i="102"/>
  <c r="R183" i="102"/>
  <c r="R184" i="102"/>
  <c r="R185" i="102"/>
  <c r="R186" i="102"/>
  <c r="R187" i="102"/>
  <c r="R188" i="102"/>
  <c r="R189" i="102"/>
  <c r="R190" i="102"/>
  <c r="R191" i="102"/>
  <c r="R192" i="102"/>
  <c r="R193" i="102"/>
  <c r="R194" i="102"/>
  <c r="R195" i="102"/>
  <c r="R196" i="102"/>
  <c r="R197" i="102"/>
  <c r="R198" i="102"/>
  <c r="R199" i="102"/>
  <c r="R200" i="102"/>
  <c r="R201" i="102"/>
  <c r="R202" i="102"/>
  <c r="R203" i="102"/>
  <c r="R204" i="102"/>
  <c r="R205" i="102"/>
  <c r="R206" i="102"/>
  <c r="R207" i="102"/>
  <c r="R208" i="102"/>
  <c r="R209" i="102"/>
  <c r="R210" i="102"/>
  <c r="R211" i="102"/>
  <c r="R212" i="102"/>
  <c r="R213" i="102"/>
  <c r="R214" i="102"/>
  <c r="R215" i="102"/>
  <c r="R216" i="102"/>
  <c r="R217" i="102"/>
  <c r="R218" i="102"/>
  <c r="R219" i="102"/>
  <c r="R220" i="102"/>
  <c r="R221" i="102"/>
  <c r="R222" i="102"/>
  <c r="R223" i="102"/>
  <c r="R224" i="102"/>
  <c r="R225" i="102"/>
  <c r="R226" i="102"/>
  <c r="R227" i="102"/>
  <c r="R228" i="102"/>
  <c r="R229" i="102"/>
  <c r="R230" i="102"/>
  <c r="R231" i="102"/>
  <c r="R232" i="102"/>
  <c r="R233" i="102"/>
  <c r="R234" i="102"/>
  <c r="R235" i="102"/>
  <c r="R236" i="102"/>
  <c r="R237" i="102"/>
  <c r="R238" i="102"/>
  <c r="R239" i="102"/>
  <c r="R240" i="102"/>
  <c r="R241" i="102"/>
  <c r="R242" i="102"/>
  <c r="R243" i="102"/>
  <c r="R244" i="102"/>
  <c r="R245" i="102"/>
  <c r="R246" i="102"/>
  <c r="R247" i="102"/>
  <c r="R248" i="102"/>
  <c r="R249" i="102"/>
  <c r="R250" i="102"/>
  <c r="R251" i="102"/>
  <c r="R252" i="102"/>
  <c r="R253" i="102"/>
  <c r="R254" i="102"/>
  <c r="R255" i="102"/>
  <c r="R256" i="102"/>
  <c r="R257" i="102"/>
  <c r="R258" i="102"/>
  <c r="R259" i="102"/>
  <c r="R260" i="102"/>
  <c r="R261" i="102"/>
  <c r="R262" i="102"/>
  <c r="R263" i="102"/>
  <c r="R264" i="102"/>
  <c r="R265" i="102"/>
  <c r="R266" i="102"/>
  <c r="R267" i="102"/>
  <c r="R268" i="102"/>
  <c r="R269" i="102"/>
  <c r="R270" i="102"/>
  <c r="R271" i="102"/>
  <c r="R272" i="102"/>
  <c r="R273" i="102"/>
  <c r="R274" i="102"/>
  <c r="R275" i="102"/>
  <c r="R276" i="102"/>
  <c r="R277" i="102"/>
  <c r="R278" i="102"/>
  <c r="R279" i="102"/>
  <c r="R280" i="102"/>
  <c r="R281" i="102"/>
  <c r="R282" i="102"/>
  <c r="R283" i="102"/>
  <c r="R284" i="102"/>
  <c r="R285" i="102"/>
  <c r="R286" i="102"/>
  <c r="R287" i="102"/>
  <c r="R288" i="102"/>
  <c r="R289" i="102"/>
  <c r="R290" i="102"/>
  <c r="R291" i="102"/>
  <c r="R292" i="102"/>
  <c r="R293" i="102"/>
  <c r="R294" i="102"/>
  <c r="R295" i="102"/>
  <c r="R296" i="102"/>
  <c r="R297" i="102"/>
  <c r="R298" i="102"/>
  <c r="R299" i="102"/>
  <c r="R300" i="102"/>
  <c r="R301" i="102"/>
  <c r="R302" i="102"/>
  <c r="R303" i="102"/>
  <c r="R304" i="102"/>
  <c r="R305" i="102"/>
  <c r="R306" i="102"/>
  <c r="R307" i="102"/>
  <c r="R308" i="102"/>
  <c r="R309" i="102"/>
  <c r="R310" i="102"/>
  <c r="R311" i="102"/>
  <c r="R312" i="102"/>
  <c r="R313" i="102"/>
  <c r="R314" i="102"/>
  <c r="R315" i="102"/>
  <c r="R316" i="102"/>
  <c r="R317" i="102"/>
  <c r="R318" i="102"/>
  <c r="R319" i="102"/>
  <c r="R320" i="102"/>
  <c r="R321" i="102"/>
  <c r="R322" i="102"/>
  <c r="R323" i="102"/>
  <c r="R324" i="102"/>
  <c r="R325" i="102"/>
  <c r="R326" i="102"/>
  <c r="R327" i="102"/>
  <c r="R328" i="102"/>
  <c r="R329" i="102"/>
  <c r="R330" i="102"/>
  <c r="R331" i="102"/>
  <c r="R332" i="102"/>
  <c r="R333" i="102"/>
  <c r="R334" i="102"/>
  <c r="R335" i="102"/>
  <c r="R336" i="102"/>
  <c r="R337" i="102"/>
  <c r="R338" i="102"/>
  <c r="R339" i="102"/>
  <c r="R340" i="102"/>
  <c r="R341" i="102"/>
  <c r="R342" i="102"/>
  <c r="R343" i="102"/>
  <c r="R344" i="102"/>
  <c r="R345" i="102"/>
  <c r="R346" i="102"/>
  <c r="R347" i="102"/>
  <c r="R348" i="102"/>
  <c r="R349" i="102"/>
  <c r="R350" i="102"/>
  <c r="R351" i="102"/>
  <c r="R352" i="102"/>
  <c r="R353" i="102"/>
  <c r="R354" i="102"/>
  <c r="R355" i="102"/>
  <c r="R356" i="102"/>
  <c r="R357" i="102"/>
  <c r="R358" i="102"/>
  <c r="R359" i="102"/>
  <c r="R360" i="102"/>
  <c r="R361" i="102"/>
  <c r="R362" i="102"/>
  <c r="R363" i="102"/>
  <c r="R364" i="102"/>
  <c r="R365" i="102"/>
  <c r="R366" i="102"/>
  <c r="R367" i="102"/>
  <c r="R368" i="102"/>
  <c r="R369" i="102"/>
  <c r="R370" i="102"/>
  <c r="R371" i="102"/>
  <c r="R372" i="102"/>
  <c r="R373" i="102"/>
  <c r="R374" i="102"/>
  <c r="R375" i="102"/>
  <c r="R376" i="102"/>
  <c r="R377" i="102"/>
  <c r="R378" i="102"/>
  <c r="R379" i="102"/>
  <c r="R380" i="102"/>
  <c r="R381" i="102"/>
  <c r="R382" i="102"/>
  <c r="R383" i="102"/>
  <c r="R384" i="102"/>
  <c r="R385" i="102"/>
  <c r="R386" i="102"/>
  <c r="R387" i="102"/>
  <c r="R388" i="102"/>
  <c r="R389" i="102"/>
  <c r="R390" i="102"/>
  <c r="R391" i="102"/>
  <c r="R392" i="102"/>
  <c r="R393" i="102"/>
  <c r="R394" i="102"/>
  <c r="R395" i="102"/>
  <c r="R396" i="102"/>
  <c r="R397" i="102"/>
  <c r="R398" i="102"/>
  <c r="R399" i="102"/>
  <c r="R400" i="102"/>
  <c r="R401" i="102"/>
  <c r="R402" i="102"/>
  <c r="R403" i="102"/>
  <c r="R404" i="102"/>
  <c r="R405" i="102"/>
  <c r="R406" i="102"/>
  <c r="R407" i="102"/>
  <c r="R408" i="102"/>
  <c r="R409" i="102"/>
  <c r="R410" i="102"/>
  <c r="R411" i="102"/>
  <c r="R412" i="102"/>
  <c r="R413" i="102"/>
  <c r="R414" i="102"/>
  <c r="R415" i="102"/>
  <c r="R416" i="102"/>
  <c r="R417" i="102"/>
  <c r="R418" i="102"/>
  <c r="R419" i="102"/>
  <c r="R420" i="102"/>
  <c r="R421" i="102"/>
  <c r="R422" i="102"/>
  <c r="R423" i="102"/>
  <c r="R424" i="102"/>
  <c r="R425" i="102"/>
  <c r="R426" i="102"/>
  <c r="R427" i="102"/>
  <c r="R428" i="102"/>
  <c r="R429" i="102"/>
  <c r="R430" i="102"/>
  <c r="R431" i="102"/>
  <c r="R432" i="102"/>
  <c r="R433" i="102"/>
  <c r="R434" i="102"/>
  <c r="R435" i="102"/>
  <c r="R436" i="102"/>
  <c r="R437" i="102"/>
  <c r="R438" i="102"/>
  <c r="R439" i="102"/>
  <c r="R440" i="102"/>
  <c r="R441" i="102"/>
  <c r="R442" i="102"/>
  <c r="R443" i="102"/>
  <c r="R444" i="102"/>
  <c r="R445" i="102"/>
  <c r="R446" i="102"/>
  <c r="R447" i="102"/>
  <c r="R448" i="102"/>
  <c r="R449" i="102"/>
  <c r="R450" i="102"/>
  <c r="R451" i="102"/>
  <c r="R452" i="102"/>
  <c r="R453" i="102"/>
  <c r="R454" i="102"/>
  <c r="R455" i="102"/>
  <c r="R456" i="102"/>
  <c r="R457" i="102"/>
  <c r="R458" i="102"/>
  <c r="R459" i="102"/>
  <c r="R460" i="102"/>
  <c r="R461" i="102"/>
  <c r="R462" i="102"/>
  <c r="R463" i="102"/>
  <c r="R464" i="102"/>
  <c r="R465" i="102"/>
  <c r="R466" i="102"/>
  <c r="R467" i="102"/>
  <c r="R468" i="102"/>
  <c r="R469" i="102"/>
  <c r="R470" i="102"/>
  <c r="R471" i="102"/>
  <c r="R472" i="102"/>
  <c r="R473" i="102"/>
  <c r="R474" i="102"/>
  <c r="R475" i="102"/>
  <c r="R476" i="102"/>
  <c r="R477" i="102"/>
  <c r="R478" i="102"/>
  <c r="R479" i="102"/>
  <c r="R480" i="102"/>
  <c r="R481" i="102"/>
  <c r="R482" i="102"/>
  <c r="R483" i="102"/>
  <c r="R484" i="102"/>
  <c r="R485" i="102"/>
  <c r="R486" i="102"/>
  <c r="R487" i="102"/>
  <c r="R488" i="102"/>
  <c r="R489" i="102"/>
  <c r="R490" i="102"/>
  <c r="R491" i="102"/>
  <c r="R492" i="102"/>
  <c r="R493" i="102"/>
  <c r="R494" i="102"/>
  <c r="R495" i="102"/>
  <c r="R496" i="102"/>
  <c r="R497" i="102"/>
  <c r="R498" i="102"/>
  <c r="R499" i="102"/>
  <c r="R500" i="102"/>
  <c r="R501" i="102"/>
  <c r="R502" i="102"/>
  <c r="R503" i="102"/>
  <c r="R504" i="102"/>
  <c r="R505" i="102"/>
  <c r="R506" i="102"/>
  <c r="R507" i="102"/>
  <c r="R508" i="102"/>
  <c r="R509" i="102"/>
  <c r="R510" i="102"/>
  <c r="R511" i="102"/>
  <c r="R512" i="102"/>
  <c r="R513" i="102"/>
  <c r="R514" i="102"/>
  <c r="R515" i="102"/>
  <c r="R516" i="102"/>
  <c r="R517" i="102"/>
  <c r="R518" i="102"/>
  <c r="R519" i="102"/>
  <c r="R520" i="102"/>
  <c r="R521" i="102"/>
  <c r="R522" i="102"/>
  <c r="R523" i="102"/>
  <c r="R524" i="102"/>
  <c r="R525" i="102"/>
  <c r="R526" i="102"/>
  <c r="R527" i="102"/>
  <c r="R528" i="102"/>
  <c r="R529" i="102"/>
  <c r="R530" i="102"/>
  <c r="R531" i="102"/>
  <c r="R532" i="102"/>
  <c r="R533" i="102"/>
  <c r="R534" i="102"/>
  <c r="R535" i="102"/>
  <c r="R536" i="102"/>
  <c r="R537" i="102"/>
  <c r="R538" i="102"/>
  <c r="R539" i="102"/>
  <c r="R540" i="102"/>
  <c r="R541" i="102"/>
  <c r="R542" i="102"/>
  <c r="R543" i="102"/>
  <c r="R544" i="102"/>
  <c r="R545" i="102"/>
  <c r="R546" i="102"/>
  <c r="R547" i="102"/>
  <c r="R548" i="102"/>
  <c r="R549" i="102"/>
  <c r="R550" i="102"/>
  <c r="R551" i="102"/>
  <c r="R552" i="102"/>
  <c r="R553" i="102"/>
  <c r="R554" i="102"/>
  <c r="R555" i="102"/>
  <c r="R556" i="102"/>
  <c r="R557" i="102"/>
  <c r="R558" i="102"/>
  <c r="R559" i="102"/>
  <c r="R560" i="102"/>
  <c r="R561" i="102"/>
  <c r="R562" i="102"/>
  <c r="R563" i="102"/>
  <c r="R564" i="102"/>
  <c r="R565" i="102"/>
  <c r="R566" i="102"/>
  <c r="R567" i="102"/>
  <c r="R568" i="102"/>
  <c r="R569" i="102"/>
  <c r="R570" i="102"/>
  <c r="R571" i="102"/>
  <c r="R572" i="102"/>
  <c r="R573" i="102"/>
  <c r="R574" i="102"/>
  <c r="R575" i="102"/>
  <c r="R576" i="102"/>
  <c r="R577" i="102"/>
  <c r="R578" i="102"/>
  <c r="R579" i="102"/>
  <c r="R580" i="102"/>
  <c r="R581" i="102"/>
  <c r="R582" i="102"/>
  <c r="R583" i="102"/>
  <c r="R584" i="102"/>
  <c r="R585" i="102"/>
  <c r="R586" i="102"/>
  <c r="R587" i="102"/>
  <c r="R588" i="102"/>
  <c r="R589" i="102"/>
  <c r="R590" i="102"/>
  <c r="R591" i="102"/>
  <c r="R592" i="102"/>
  <c r="R593" i="102"/>
  <c r="R594" i="102"/>
  <c r="R595" i="102"/>
  <c r="R596" i="102"/>
  <c r="R597" i="102"/>
  <c r="R598" i="102"/>
  <c r="R599" i="102"/>
  <c r="R600" i="102"/>
  <c r="R601" i="102"/>
  <c r="R602" i="102"/>
  <c r="R603" i="102"/>
  <c r="R604" i="102"/>
  <c r="R605" i="102"/>
  <c r="R606" i="102"/>
  <c r="R607" i="102"/>
  <c r="R608" i="102"/>
  <c r="R609" i="102"/>
  <c r="R610" i="102"/>
  <c r="R611" i="102"/>
  <c r="R612" i="102"/>
  <c r="R613" i="102"/>
  <c r="R614" i="102"/>
  <c r="R615" i="102"/>
  <c r="R616" i="102"/>
  <c r="R617" i="102"/>
  <c r="R618" i="102"/>
  <c r="R619" i="102"/>
  <c r="R620" i="102"/>
  <c r="R621" i="102"/>
  <c r="R622" i="102"/>
  <c r="R623" i="102"/>
  <c r="R624" i="102"/>
  <c r="R625" i="102"/>
  <c r="R626" i="102"/>
  <c r="R627" i="102"/>
  <c r="R628" i="102"/>
  <c r="R629" i="102"/>
  <c r="R630" i="102"/>
  <c r="R631" i="102"/>
  <c r="R632" i="102"/>
  <c r="R633" i="102"/>
  <c r="R634" i="102"/>
  <c r="R635" i="102"/>
  <c r="R636" i="102"/>
  <c r="R637" i="102"/>
  <c r="R638" i="102"/>
  <c r="R639" i="102"/>
  <c r="R640" i="102"/>
  <c r="R641" i="102"/>
  <c r="R642" i="102"/>
  <c r="R643" i="102"/>
  <c r="R644" i="102"/>
  <c r="R645" i="102"/>
  <c r="R646" i="102"/>
  <c r="R647" i="102"/>
  <c r="R648" i="102"/>
  <c r="R649" i="102"/>
  <c r="R650" i="102"/>
  <c r="R651" i="102"/>
  <c r="R652" i="102"/>
  <c r="R653" i="102"/>
  <c r="R654" i="102"/>
  <c r="R655" i="102"/>
  <c r="R656" i="102"/>
  <c r="R657" i="102"/>
  <c r="R658" i="102"/>
  <c r="R659" i="102"/>
  <c r="R660" i="102"/>
  <c r="R661" i="102"/>
  <c r="R662" i="102"/>
  <c r="R663" i="102"/>
  <c r="R664" i="102"/>
  <c r="R665" i="102"/>
  <c r="R666" i="102"/>
  <c r="R667" i="102"/>
  <c r="R668" i="102"/>
  <c r="R669" i="102"/>
  <c r="R670" i="102"/>
  <c r="R671" i="102"/>
  <c r="R672" i="102"/>
  <c r="R673" i="102"/>
  <c r="R674" i="102"/>
  <c r="R675" i="102"/>
  <c r="R676" i="102"/>
  <c r="R677" i="102"/>
  <c r="R678" i="102"/>
  <c r="R679" i="102"/>
  <c r="R680" i="102"/>
  <c r="R681" i="102"/>
  <c r="R682" i="102"/>
  <c r="R683" i="102"/>
  <c r="R684" i="102"/>
  <c r="R685" i="102"/>
  <c r="R686" i="102"/>
  <c r="R687" i="102"/>
  <c r="R688" i="102"/>
  <c r="R689" i="102"/>
  <c r="R690" i="102"/>
  <c r="R691" i="102"/>
  <c r="R692" i="102"/>
  <c r="R693" i="102"/>
  <c r="R694" i="102"/>
  <c r="R695" i="102"/>
  <c r="R696" i="102"/>
  <c r="R697" i="102"/>
  <c r="R698" i="102"/>
  <c r="R699" i="102"/>
  <c r="R700" i="102"/>
  <c r="R701" i="102"/>
  <c r="R702" i="102"/>
  <c r="R703" i="102"/>
  <c r="R704" i="102"/>
  <c r="R705" i="102"/>
  <c r="R706" i="102"/>
  <c r="R707" i="102"/>
  <c r="R708" i="102"/>
  <c r="R709" i="102"/>
  <c r="R710" i="102"/>
  <c r="R711" i="102"/>
  <c r="R712" i="102"/>
  <c r="R713" i="102"/>
  <c r="R714" i="102"/>
  <c r="R715" i="102"/>
  <c r="R716" i="102"/>
  <c r="R717" i="102"/>
  <c r="R718" i="102"/>
  <c r="R719" i="102"/>
  <c r="R720" i="102"/>
  <c r="R721" i="102"/>
  <c r="R722" i="102"/>
  <c r="R723" i="102"/>
  <c r="R724" i="102"/>
  <c r="R725" i="102"/>
  <c r="R726" i="102"/>
  <c r="R727" i="102"/>
  <c r="R728" i="102"/>
  <c r="R729" i="102"/>
  <c r="R730" i="102"/>
  <c r="R731" i="102"/>
  <c r="R732" i="102"/>
  <c r="R733" i="102"/>
  <c r="R734" i="102"/>
  <c r="R735" i="102"/>
  <c r="R736" i="102"/>
  <c r="R737" i="102"/>
  <c r="R738" i="102"/>
  <c r="R739" i="102"/>
  <c r="R740" i="102"/>
  <c r="R741" i="102"/>
  <c r="R742" i="102"/>
  <c r="R743" i="102"/>
  <c r="R744" i="102"/>
  <c r="R745" i="102"/>
  <c r="R746" i="102"/>
  <c r="R747" i="102"/>
  <c r="R748" i="102"/>
  <c r="R749" i="102"/>
  <c r="R750" i="102"/>
  <c r="R751" i="102"/>
  <c r="R752" i="102"/>
  <c r="R753" i="102"/>
  <c r="R754" i="102"/>
  <c r="R755" i="102"/>
  <c r="R756" i="102"/>
  <c r="R757" i="102"/>
  <c r="R758" i="102"/>
  <c r="R759" i="102"/>
  <c r="R760" i="102"/>
  <c r="R761" i="102"/>
  <c r="R762" i="102"/>
  <c r="R763" i="102"/>
  <c r="R764" i="102"/>
  <c r="R765" i="102"/>
  <c r="R766" i="102"/>
  <c r="R767" i="102"/>
  <c r="R768" i="102"/>
  <c r="R769" i="102"/>
  <c r="R770" i="102"/>
  <c r="R771" i="102"/>
  <c r="R772" i="102"/>
  <c r="R773" i="102"/>
  <c r="R774" i="102"/>
  <c r="R775" i="102"/>
  <c r="R776" i="102"/>
  <c r="R777" i="102"/>
  <c r="R778" i="102"/>
  <c r="R779" i="102"/>
  <c r="R780" i="102"/>
  <c r="R781" i="102"/>
  <c r="R782" i="102"/>
  <c r="R783" i="102"/>
  <c r="R784" i="102"/>
  <c r="R785" i="102"/>
  <c r="R786" i="102"/>
  <c r="R787" i="102"/>
  <c r="R788" i="102"/>
  <c r="R789" i="102"/>
  <c r="R790" i="102"/>
  <c r="R791" i="102"/>
  <c r="R792" i="102"/>
  <c r="R793" i="102"/>
  <c r="R794" i="102"/>
  <c r="R795" i="102"/>
  <c r="R796" i="102"/>
  <c r="R797" i="102"/>
  <c r="R798" i="102"/>
  <c r="R799" i="102"/>
  <c r="R800" i="102"/>
  <c r="R801" i="102"/>
  <c r="R802" i="102"/>
  <c r="R803" i="102"/>
  <c r="R804" i="102"/>
  <c r="R805" i="102"/>
  <c r="R806" i="102"/>
  <c r="R807" i="102"/>
  <c r="R808" i="102"/>
  <c r="R809" i="102"/>
  <c r="R810" i="102"/>
  <c r="R811" i="102"/>
  <c r="R812" i="102"/>
  <c r="R813" i="102"/>
  <c r="R814" i="102"/>
  <c r="R815" i="102"/>
  <c r="R816" i="102"/>
  <c r="R817" i="102"/>
  <c r="R818" i="102"/>
  <c r="R819" i="102"/>
  <c r="R820" i="102"/>
  <c r="R821" i="102"/>
  <c r="R822" i="102"/>
  <c r="R823" i="102"/>
  <c r="R824" i="102"/>
  <c r="R825" i="102"/>
  <c r="R826" i="102"/>
  <c r="R827" i="102"/>
  <c r="R828" i="102"/>
  <c r="R829" i="102"/>
  <c r="R830" i="102"/>
  <c r="R831" i="102"/>
  <c r="R832" i="102"/>
  <c r="R833" i="102"/>
  <c r="R834" i="102"/>
  <c r="R835" i="102"/>
  <c r="R836" i="102"/>
  <c r="R837" i="102"/>
  <c r="R838" i="102"/>
  <c r="R839" i="102"/>
  <c r="R840" i="102"/>
  <c r="R841" i="102"/>
  <c r="R842" i="102"/>
  <c r="R843" i="102"/>
  <c r="R844" i="102"/>
  <c r="R845" i="102"/>
  <c r="R846" i="102"/>
  <c r="R847" i="102"/>
  <c r="R848" i="102"/>
  <c r="R849" i="102"/>
  <c r="R850" i="102"/>
  <c r="R851" i="102"/>
  <c r="R852" i="102"/>
  <c r="R853" i="102"/>
  <c r="R854" i="102"/>
  <c r="R855" i="102"/>
  <c r="R856" i="102"/>
  <c r="R857" i="102"/>
  <c r="R858" i="102"/>
  <c r="R859" i="102"/>
  <c r="R860" i="102"/>
  <c r="R861" i="102"/>
  <c r="R862" i="102"/>
  <c r="R863" i="102"/>
  <c r="R864" i="102"/>
  <c r="R865" i="102"/>
  <c r="R866" i="102"/>
  <c r="R867" i="102"/>
  <c r="R868" i="102"/>
  <c r="R869" i="102"/>
  <c r="R870" i="102"/>
  <c r="R871" i="102"/>
  <c r="R872" i="102"/>
  <c r="R873" i="102"/>
  <c r="R874" i="102"/>
  <c r="R875" i="102"/>
  <c r="R876" i="102"/>
  <c r="R877" i="102"/>
  <c r="R878" i="102"/>
  <c r="R879" i="102"/>
  <c r="R880" i="102"/>
  <c r="R881" i="102"/>
  <c r="R882" i="102"/>
  <c r="R883" i="102"/>
  <c r="R884" i="102"/>
  <c r="R885" i="102"/>
  <c r="R886" i="102"/>
  <c r="R887" i="102"/>
  <c r="R888" i="102"/>
  <c r="R889" i="102"/>
  <c r="R890" i="102"/>
  <c r="R891" i="102"/>
  <c r="R892" i="102"/>
  <c r="R893" i="102"/>
  <c r="R894" i="102"/>
  <c r="R895" i="102"/>
  <c r="R896" i="102"/>
  <c r="R897" i="102"/>
  <c r="R898" i="102"/>
  <c r="R899" i="102"/>
  <c r="R900" i="102"/>
  <c r="R901" i="102"/>
  <c r="R902" i="102"/>
  <c r="R903" i="102"/>
  <c r="R904" i="102"/>
  <c r="R905" i="102"/>
  <c r="R906" i="102"/>
  <c r="R907" i="102"/>
  <c r="R908" i="102"/>
  <c r="R909" i="102"/>
  <c r="R910" i="102"/>
  <c r="R911" i="102"/>
  <c r="R912" i="102"/>
  <c r="R913" i="102"/>
  <c r="R914" i="102"/>
  <c r="R915" i="102"/>
  <c r="R916" i="102"/>
  <c r="R917" i="102"/>
  <c r="R918" i="102"/>
  <c r="R919" i="102"/>
  <c r="R920" i="102"/>
  <c r="R921" i="102"/>
  <c r="R922" i="102"/>
  <c r="R923" i="102"/>
  <c r="R924" i="102"/>
  <c r="R925" i="102"/>
  <c r="R926" i="102"/>
  <c r="R927" i="102"/>
  <c r="R928" i="102"/>
  <c r="R929" i="102"/>
  <c r="R930" i="102"/>
  <c r="R931" i="102"/>
  <c r="R932" i="102"/>
  <c r="R933" i="102"/>
  <c r="R934" i="102"/>
  <c r="R935" i="102"/>
  <c r="R936" i="102"/>
  <c r="R937" i="102"/>
  <c r="R938" i="102"/>
  <c r="R939" i="102"/>
  <c r="R940" i="102"/>
  <c r="R941" i="102"/>
  <c r="R942" i="102"/>
  <c r="R943" i="102"/>
  <c r="R944" i="102"/>
  <c r="R945" i="102"/>
  <c r="R946" i="102"/>
  <c r="R947" i="102"/>
  <c r="R948" i="102"/>
  <c r="R949" i="102"/>
  <c r="R950" i="102"/>
  <c r="R951" i="102"/>
  <c r="R952" i="102"/>
  <c r="R953" i="102"/>
  <c r="R954" i="102"/>
  <c r="R955" i="102"/>
  <c r="R956" i="102"/>
  <c r="R957" i="102"/>
  <c r="R958" i="102"/>
  <c r="R959" i="102"/>
  <c r="R960" i="102"/>
  <c r="R961" i="102"/>
  <c r="R962" i="102"/>
  <c r="R963" i="102"/>
  <c r="R964" i="102"/>
  <c r="R965" i="102"/>
  <c r="R966" i="102"/>
  <c r="R967" i="102"/>
  <c r="R968" i="102"/>
  <c r="R969" i="102"/>
  <c r="R970" i="102"/>
  <c r="R971" i="102"/>
  <c r="R972" i="102"/>
  <c r="R973" i="102"/>
  <c r="R974" i="102"/>
  <c r="R975" i="102"/>
  <c r="R976" i="102"/>
  <c r="R977" i="102"/>
  <c r="R978" i="102"/>
  <c r="R979" i="102"/>
  <c r="R980" i="102"/>
  <c r="R981" i="102"/>
  <c r="R982" i="102"/>
  <c r="R983" i="102"/>
  <c r="R984" i="102"/>
  <c r="R985" i="102"/>
  <c r="R986" i="102"/>
  <c r="R987" i="102"/>
  <c r="R988" i="102"/>
  <c r="R989" i="102"/>
  <c r="R990" i="102"/>
  <c r="R991" i="102"/>
  <c r="R992" i="102"/>
  <c r="R993" i="102"/>
  <c r="R994" i="102"/>
  <c r="R995" i="102"/>
  <c r="R996" i="102"/>
  <c r="R997" i="102"/>
  <c r="R998" i="102"/>
  <c r="R999" i="102"/>
  <c r="R1000" i="102"/>
  <c r="R1001" i="102"/>
  <c r="R1002" i="102"/>
  <c r="R1003" i="102"/>
  <c r="R1004" i="102"/>
  <c r="R1005" i="102"/>
  <c r="G51" i="117"/>
  <c r="G52" i="117"/>
  <c r="M52" i="117"/>
  <c r="G53" i="117"/>
  <c r="M53" i="117"/>
  <c r="G54" i="117"/>
  <c r="M54" i="117"/>
  <c r="G55" i="117"/>
  <c r="M55" i="117"/>
  <c r="S55" i="117"/>
  <c r="M56" i="117"/>
  <c r="S56" i="117"/>
  <c r="S57" i="117"/>
  <c r="S58" i="117"/>
  <c r="S59" i="117"/>
  <c r="B65" i="117"/>
  <c r="Q65" i="117"/>
  <c r="Q66" i="117"/>
  <c r="B67" i="117"/>
  <c r="Q67" i="117"/>
  <c r="Q68" i="117"/>
  <c r="B69" i="117"/>
  <c r="Q69" i="117"/>
  <c r="Q70" i="117"/>
  <c r="B71" i="117"/>
  <c r="Q71" i="117"/>
  <c r="Q72" i="117"/>
  <c r="B73" i="117"/>
  <c r="Q73" i="117"/>
  <c r="Q74" i="117"/>
  <c r="B75" i="117"/>
  <c r="Q75" i="117"/>
  <c r="Q76" i="117"/>
  <c r="B81" i="117"/>
  <c r="D81" i="117"/>
  <c r="W81" i="117"/>
  <c r="B82" i="117"/>
  <c r="D82" i="117"/>
  <c r="W82" i="117"/>
  <c r="B83" i="117"/>
  <c r="D83" i="117"/>
  <c r="W83" i="117"/>
  <c r="B84" i="117"/>
  <c r="D84" i="117"/>
  <c r="W84" i="117"/>
  <c r="B85" i="117"/>
  <c r="D85" i="117"/>
  <c r="W85" i="117"/>
  <c r="B86" i="117"/>
  <c r="D86" i="117"/>
  <c r="W86" i="117"/>
  <c r="B87" i="117"/>
  <c r="D87" i="117"/>
  <c r="W87" i="117"/>
  <c r="G22" i="88" l="1"/>
  <c r="J193" i="94"/>
  <c r="L193" i="94" s="1"/>
  <c r="F42" i="117" s="1"/>
  <c r="G23" i="88"/>
  <c r="J194" i="94"/>
  <c r="G24" i="88"/>
  <c r="J195" i="94"/>
  <c r="R195" i="94" s="1"/>
  <c r="L44" i="117" s="1"/>
  <c r="G25" i="88"/>
  <c r="J196" i="94"/>
  <c r="O196" i="94" s="1"/>
  <c r="I45" i="117" s="1"/>
  <c r="R333" i="94"/>
  <c r="R331" i="94"/>
  <c r="R332" i="94"/>
  <c r="U195" i="94"/>
  <c r="O44" i="117" s="1"/>
  <c r="L194" i="94"/>
  <c r="F43" i="117" s="1"/>
  <c r="U196" i="94"/>
  <c r="O45" i="117" s="1"/>
  <c r="AA193" i="94"/>
  <c r="U42" i="117" s="1"/>
  <c r="U193" i="94"/>
  <c r="O42" i="117" s="1"/>
  <c r="L30" i="117"/>
  <c r="L31" i="117"/>
  <c r="L32" i="117"/>
  <c r="L33" i="117"/>
  <c r="L34" i="117"/>
  <c r="L35" i="117"/>
  <c r="L36" i="117"/>
  <c r="L37" i="117"/>
  <c r="L29" i="117"/>
  <c r="E27" i="117"/>
  <c r="N17" i="117"/>
  <c r="K17" i="117"/>
  <c r="H17" i="117"/>
  <c r="B17" i="117"/>
  <c r="N16" i="117"/>
  <c r="K16" i="117"/>
  <c r="H16" i="117"/>
  <c r="B16" i="117"/>
  <c r="N15" i="117"/>
  <c r="K15" i="117"/>
  <c r="H15" i="117"/>
  <c r="B15" i="117"/>
  <c r="N14" i="117"/>
  <c r="K14" i="117"/>
  <c r="H14" i="117"/>
  <c r="B14" i="117"/>
  <c r="N13" i="117"/>
  <c r="K13" i="117"/>
  <c r="H13" i="117"/>
  <c r="B13" i="117"/>
  <c r="N12" i="117"/>
  <c r="K12" i="117"/>
  <c r="H12" i="117"/>
  <c r="B12" i="117"/>
  <c r="N11" i="117"/>
  <c r="K11" i="117"/>
  <c r="H11" i="117"/>
  <c r="B11" i="117"/>
  <c r="N10" i="117"/>
  <c r="K10" i="117"/>
  <c r="H10" i="117"/>
  <c r="B10" i="117"/>
  <c r="N9" i="117"/>
  <c r="K9" i="117"/>
  <c r="H9" i="117"/>
  <c r="B9" i="117"/>
  <c r="N8" i="117"/>
  <c r="K8" i="117"/>
  <c r="H8" i="117"/>
  <c r="B8" i="117"/>
  <c r="N7" i="117"/>
  <c r="K7" i="117"/>
  <c r="H7" i="117"/>
  <c r="B7" i="117"/>
  <c r="N6" i="117"/>
  <c r="K6" i="117"/>
  <c r="H6" i="117"/>
  <c r="B6" i="117"/>
  <c r="N5" i="117"/>
  <c r="K5" i="117"/>
  <c r="H5" i="117"/>
  <c r="B5" i="117"/>
  <c r="BI610" i="94"/>
  <c r="BB610" i="94"/>
  <c r="AU610" i="94"/>
  <c r="AA610" i="94"/>
  <c r="T610" i="94"/>
  <c r="M610" i="94"/>
  <c r="R3" i="102"/>
  <c r="R196" i="94" l="1"/>
  <c r="L45" i="117" s="1"/>
  <c r="AA196" i="94"/>
  <c r="U45" i="117" s="1"/>
  <c r="L196" i="94"/>
  <c r="F45" i="117" s="1"/>
  <c r="O193" i="94"/>
  <c r="I42" i="117" s="1"/>
  <c r="AA194" i="94"/>
  <c r="U43" i="117" s="1"/>
  <c r="R193" i="94"/>
  <c r="L42" i="117" s="1"/>
  <c r="AA195" i="94"/>
  <c r="U44" i="117" s="1"/>
  <c r="R194" i="94"/>
  <c r="L43" i="117" s="1"/>
  <c r="X194" i="94"/>
  <c r="R43" i="117" s="1"/>
  <c r="O195" i="94"/>
  <c r="I44" i="117" s="1"/>
  <c r="O194" i="94"/>
  <c r="I43" i="117" s="1"/>
  <c r="X196" i="94"/>
  <c r="R45" i="117" s="1"/>
  <c r="X195" i="94"/>
  <c r="R44" i="117" s="1"/>
  <c r="L195" i="94"/>
  <c r="F44" i="117" s="1"/>
  <c r="U194" i="94"/>
  <c r="O43" i="117" s="1"/>
  <c r="X193" i="94"/>
  <c r="R42" i="117" s="1"/>
  <c r="U584" i="94"/>
  <c r="O5" i="97" s="1"/>
  <c r="U585" i="94"/>
  <c r="O6" i="97" s="1"/>
  <c r="U586" i="94"/>
  <c r="O7" i="97" s="1"/>
  <c r="U587" i="94"/>
  <c r="O8" i="97" s="1"/>
  <c r="U588" i="94"/>
  <c r="O9" i="97" s="1"/>
  <c r="U589" i="94"/>
  <c r="O10" i="97" s="1"/>
  <c r="U590" i="94"/>
  <c r="O11" i="97" s="1"/>
  <c r="U591" i="94"/>
  <c r="O12" i="97" s="1"/>
  <c r="U583" i="94"/>
  <c r="O4" i="97" s="1"/>
  <c r="Q591" i="94"/>
  <c r="K12" i="97" s="1"/>
  <c r="Q590" i="94"/>
  <c r="K11" i="97" s="1"/>
  <c r="Q589" i="94"/>
  <c r="K10" i="97" s="1"/>
  <c r="Q588" i="94"/>
  <c r="K9" i="97" s="1"/>
  <c r="Q587" i="94"/>
  <c r="K8" i="97" s="1"/>
  <c r="Q586" i="94"/>
  <c r="K7" i="97" s="1"/>
  <c r="N589" i="94"/>
  <c r="H10" i="97" s="1"/>
  <c r="N586" i="94"/>
  <c r="H7" i="97" s="1"/>
  <c r="AE361" i="94" a="1"/>
  <c r="X361" i="94" a="1"/>
  <c r="AF504" i="94"/>
  <c r="AF503" i="94"/>
  <c r="AF498" i="94"/>
  <c r="M498" i="94"/>
  <c r="AF497" i="94"/>
  <c r="M497" i="94"/>
  <c r="AF492" i="94"/>
  <c r="M492" i="94"/>
  <c r="AF491" i="94"/>
  <c r="M491" i="94"/>
  <c r="AF486" i="94"/>
  <c r="M486" i="94"/>
  <c r="AF485" i="94"/>
  <c r="M485" i="94"/>
  <c r="S481" i="94"/>
  <c r="AF480" i="94"/>
  <c r="S480" i="94"/>
  <c r="M480" i="94"/>
  <c r="AF479" i="94"/>
  <c r="S479" i="94"/>
  <c r="M479" i="94"/>
  <c r="S478" i="94"/>
  <c r="S477" i="94"/>
  <c r="H344" i="94"/>
  <c r="O344" i="94"/>
  <c r="V344" i="94"/>
  <c r="AC344" i="94"/>
  <c r="AE338" i="94" l="1"/>
  <c r="AE339" i="94"/>
  <c r="AE337" i="94"/>
  <c r="N25" i="89"/>
  <c r="N32" i="89" s="1"/>
  <c r="N39" i="89" s="1"/>
  <c r="Z337" i="94"/>
  <c r="Z339" i="94"/>
  <c r="Z338" i="94"/>
  <c r="AE333" i="94"/>
  <c r="AE334" i="94"/>
  <c r="AE335" i="94"/>
  <c r="Z334" i="94"/>
  <c r="Z335" i="94"/>
  <c r="Z333" i="94"/>
  <c r="V46" i="89"/>
  <c r="V43" i="89"/>
  <c r="V49" i="89"/>
  <c r="V48" i="89"/>
  <c r="V47" i="89"/>
  <c r="V45" i="89"/>
  <c r="V44" i="89"/>
  <c r="P55" i="89"/>
  <c r="P56" i="89"/>
  <c r="P53" i="89"/>
  <c r="P54" i="89"/>
  <c r="P51" i="89"/>
  <c r="P52" i="89"/>
  <c r="P50" i="89"/>
  <c r="AC336" i="94"/>
  <c r="T25" i="89"/>
  <c r="T32" i="89" s="1"/>
  <c r="T39" i="89" s="1"/>
  <c r="X336" i="94"/>
  <c r="AC332" i="94"/>
  <c r="H25" i="89"/>
  <c r="H32" i="89" s="1"/>
  <c r="H39" i="89" s="1"/>
  <c r="V351" i="94"/>
  <c r="P43" i="89"/>
  <c r="P44" i="89"/>
  <c r="P45" i="89"/>
  <c r="P46" i="89"/>
  <c r="P47" i="89"/>
  <c r="P48" i="89"/>
  <c r="P49" i="89"/>
  <c r="O351" i="94"/>
  <c r="Q361" i="94" a="1"/>
  <c r="H351" i="94"/>
  <c r="J361" i="94" a="1"/>
  <c r="V358" i="94"/>
  <c r="AC358" i="94"/>
  <c r="H358" i="94"/>
  <c r="O358" i="94"/>
  <c r="X332" i="94"/>
  <c r="AC351" i="94"/>
  <c r="J55" i="89" l="1"/>
  <c r="J56" i="89"/>
  <c r="D55" i="89"/>
  <c r="D56" i="89"/>
  <c r="J53" i="89"/>
  <c r="J54" i="89"/>
  <c r="D53" i="89"/>
  <c r="D54" i="89"/>
  <c r="D50" i="89"/>
  <c r="D51" i="89"/>
  <c r="D52" i="89"/>
  <c r="J50" i="89"/>
  <c r="J51" i="89"/>
  <c r="J52" i="89"/>
  <c r="J43" i="89"/>
  <c r="J44" i="89"/>
  <c r="J45" i="89"/>
  <c r="J46" i="89"/>
  <c r="J47" i="89"/>
  <c r="J48" i="89"/>
  <c r="J49" i="89"/>
  <c r="D43" i="89"/>
  <c r="D44" i="89"/>
  <c r="D45" i="89"/>
  <c r="D46" i="89"/>
  <c r="D47" i="89"/>
  <c r="D48" i="89"/>
  <c r="D49" i="89"/>
  <c r="J268" i="94"/>
  <c r="M268" i="94"/>
  <c r="P268" i="94"/>
  <c r="S268" i="94"/>
  <c r="V268" i="94"/>
  <c r="Y268" i="94"/>
  <c r="AB268" i="94"/>
  <c r="AE268" i="94"/>
  <c r="J269" i="94"/>
  <c r="M269" i="94"/>
  <c r="P269" i="94"/>
  <c r="S269" i="94"/>
  <c r="V269" i="94"/>
  <c r="Y269" i="94"/>
  <c r="AB269" i="94"/>
  <c r="AE269" i="94"/>
  <c r="J270" i="94"/>
  <c r="M270" i="94"/>
  <c r="P270" i="94"/>
  <c r="S270" i="94"/>
  <c r="V270" i="94"/>
  <c r="Y270" i="94"/>
  <c r="AB270" i="94"/>
  <c r="AE270" i="94"/>
  <c r="J271" i="94"/>
  <c r="M271" i="94"/>
  <c r="P271" i="94"/>
  <c r="S271" i="94"/>
  <c r="V271" i="94"/>
  <c r="Y271" i="94"/>
  <c r="AB271" i="94"/>
  <c r="AE271" i="94"/>
  <c r="J272" i="94"/>
  <c r="M272" i="94"/>
  <c r="P272" i="94"/>
  <c r="S272" i="94"/>
  <c r="V272" i="94"/>
  <c r="Y272" i="94"/>
  <c r="AB272" i="94"/>
  <c r="AE272" i="94"/>
  <c r="J273" i="94"/>
  <c r="M273" i="94"/>
  <c r="P273" i="94"/>
  <c r="S273" i="94"/>
  <c r="V273" i="94"/>
  <c r="Y273" i="94"/>
  <c r="AB273" i="94"/>
  <c r="AE273" i="94"/>
  <c r="J274" i="94"/>
  <c r="M274" i="94"/>
  <c r="P274" i="94"/>
  <c r="S274" i="94"/>
  <c r="V274" i="94"/>
  <c r="Y274" i="94"/>
  <c r="AB274" i="94"/>
  <c r="AE274" i="94"/>
  <c r="U45" i="94"/>
  <c r="R46" i="94"/>
  <c r="R47" i="94"/>
  <c r="U48" i="94"/>
  <c r="U49" i="94"/>
  <c r="R50" i="94"/>
  <c r="W128" i="94"/>
  <c r="Z128" i="94" s="1"/>
  <c r="W129" i="94"/>
  <c r="W130" i="94"/>
  <c r="W131" i="94"/>
  <c r="W132" i="94"/>
  <c r="W133" i="94"/>
  <c r="W134" i="94"/>
  <c r="W135" i="94"/>
  <c r="W136" i="94"/>
  <c r="W137" i="94"/>
  <c r="W138" i="94"/>
  <c r="W139" i="94"/>
  <c r="B128" i="94"/>
  <c r="B129" i="94"/>
  <c r="B130" i="94"/>
  <c r="B131" i="94"/>
  <c r="B132" i="94"/>
  <c r="B133" i="94"/>
  <c r="B134" i="94"/>
  <c r="B135" i="94"/>
  <c r="B136" i="94"/>
  <c r="B137" i="94"/>
  <c r="B138" i="94"/>
  <c r="B139" i="94"/>
  <c r="AS107" i="94"/>
  <c r="A60" i="94"/>
  <c r="Q6" i="117" l="1"/>
  <c r="Q17" i="117"/>
  <c r="Z139" i="94"/>
  <c r="Q16" i="117"/>
  <c r="Z138" i="94"/>
  <c r="Q15" i="117"/>
  <c r="Z137" i="94"/>
  <c r="Q14" i="117"/>
  <c r="Z136" i="94"/>
  <c r="Q13" i="117"/>
  <c r="Z135" i="94"/>
  <c r="Q12" i="117"/>
  <c r="Z134" i="94"/>
  <c r="Q11" i="117"/>
  <c r="Z133" i="94"/>
  <c r="Q10" i="117"/>
  <c r="Z132" i="94"/>
  <c r="Q9" i="117"/>
  <c r="Z131" i="94"/>
  <c r="Q8" i="117"/>
  <c r="Z130" i="94"/>
  <c r="Q7" i="117"/>
  <c r="Z129" i="94"/>
  <c r="C129" i="94"/>
  <c r="C130" i="94"/>
  <c r="C138" i="94"/>
  <c r="C139" i="94"/>
  <c r="C136" i="94"/>
  <c r="C128" i="94"/>
  <c r="C137" i="94"/>
  <c r="C132" i="94"/>
  <c r="C131" i="94"/>
  <c r="C135" i="94"/>
  <c r="C134" i="94"/>
  <c r="C133" i="94"/>
  <c r="R49" i="94"/>
  <c r="R48" i="94"/>
  <c r="R45" i="94"/>
  <c r="U50" i="94"/>
  <c r="U47" i="94"/>
  <c r="U46" i="94"/>
  <c r="V1077" i="115"/>
  <c r="U1077" i="115"/>
  <c r="T1077" i="115"/>
  <c r="S1077" i="115"/>
  <c r="R1077" i="115"/>
  <c r="Q1077" i="115"/>
  <c r="P1077" i="115"/>
  <c r="O1077" i="115"/>
  <c r="N1077" i="115"/>
  <c r="M1077" i="115"/>
  <c r="L1077" i="115"/>
  <c r="V1076" i="115"/>
  <c r="U1076" i="115"/>
  <c r="T1076" i="115"/>
  <c r="S1076" i="115"/>
  <c r="R1076" i="115"/>
  <c r="Q1076" i="115"/>
  <c r="P1076" i="115"/>
  <c r="O1076" i="115"/>
  <c r="N1076" i="115"/>
  <c r="M1076" i="115"/>
  <c r="L1076" i="115"/>
  <c r="V1075" i="115"/>
  <c r="U1075" i="115"/>
  <c r="T1075" i="115"/>
  <c r="S1075" i="115"/>
  <c r="R1075" i="115"/>
  <c r="Q1075" i="115"/>
  <c r="P1075" i="115"/>
  <c r="O1075" i="115"/>
  <c r="N1075" i="115"/>
  <c r="M1075" i="115"/>
  <c r="L1075" i="115"/>
  <c r="V1074" i="115"/>
  <c r="U1074" i="115"/>
  <c r="T1074" i="115"/>
  <c r="S1074" i="115"/>
  <c r="R1074" i="115"/>
  <c r="Q1074" i="115"/>
  <c r="P1074" i="115"/>
  <c r="O1074" i="115"/>
  <c r="N1074" i="115"/>
  <c r="M1074" i="115"/>
  <c r="L1074" i="115"/>
  <c r="V1073" i="115"/>
  <c r="U1073" i="115"/>
  <c r="T1073" i="115"/>
  <c r="S1073" i="115"/>
  <c r="R1073" i="115"/>
  <c r="Q1073" i="115"/>
  <c r="P1073" i="115"/>
  <c r="O1073" i="115"/>
  <c r="N1073" i="115"/>
  <c r="M1073" i="115"/>
  <c r="L1073" i="115"/>
  <c r="V1072" i="115"/>
  <c r="U1072" i="115"/>
  <c r="T1072" i="115"/>
  <c r="S1072" i="115"/>
  <c r="R1072" i="115"/>
  <c r="Q1072" i="115"/>
  <c r="P1072" i="115"/>
  <c r="O1072" i="115"/>
  <c r="N1072" i="115"/>
  <c r="M1072" i="115"/>
  <c r="L1072" i="115"/>
  <c r="V1071" i="115"/>
  <c r="U1071" i="115"/>
  <c r="T1071" i="115"/>
  <c r="S1071" i="115"/>
  <c r="R1071" i="115"/>
  <c r="Q1071" i="115"/>
  <c r="P1071" i="115"/>
  <c r="O1071" i="115"/>
  <c r="N1071" i="115"/>
  <c r="M1071" i="115"/>
  <c r="L1071" i="115"/>
  <c r="V1070" i="115"/>
  <c r="U1070" i="115"/>
  <c r="T1070" i="115"/>
  <c r="S1070" i="115"/>
  <c r="R1070" i="115"/>
  <c r="Q1070" i="115"/>
  <c r="P1070" i="115"/>
  <c r="O1070" i="115"/>
  <c r="N1070" i="115"/>
  <c r="M1070" i="115"/>
  <c r="L1070" i="115"/>
  <c r="V1069" i="115"/>
  <c r="U1069" i="115"/>
  <c r="T1069" i="115"/>
  <c r="S1069" i="115"/>
  <c r="R1069" i="115"/>
  <c r="Q1069" i="115"/>
  <c r="P1069" i="115"/>
  <c r="O1069" i="115"/>
  <c r="N1069" i="115"/>
  <c r="M1069" i="115"/>
  <c r="L1069" i="115"/>
  <c r="V1068" i="115"/>
  <c r="U1068" i="115"/>
  <c r="T1068" i="115"/>
  <c r="S1068" i="115"/>
  <c r="R1068" i="115"/>
  <c r="Q1068" i="115"/>
  <c r="P1068" i="115"/>
  <c r="O1068" i="115"/>
  <c r="N1068" i="115"/>
  <c r="M1068" i="115"/>
  <c r="L1068" i="115"/>
  <c r="V1067" i="115"/>
  <c r="U1067" i="115"/>
  <c r="T1067" i="115"/>
  <c r="S1067" i="115"/>
  <c r="R1067" i="115"/>
  <c r="Q1067" i="115"/>
  <c r="P1067" i="115"/>
  <c r="O1067" i="115"/>
  <c r="N1067" i="115"/>
  <c r="M1067" i="115"/>
  <c r="L1067" i="115"/>
  <c r="V1066" i="115"/>
  <c r="U1066" i="115"/>
  <c r="T1066" i="115"/>
  <c r="S1066" i="115"/>
  <c r="R1066" i="115"/>
  <c r="Q1066" i="115"/>
  <c r="P1066" i="115"/>
  <c r="O1066" i="115"/>
  <c r="N1066" i="115"/>
  <c r="M1066" i="115"/>
  <c r="L1066" i="115"/>
  <c r="V1065" i="115"/>
  <c r="U1065" i="115"/>
  <c r="T1065" i="115"/>
  <c r="S1065" i="115"/>
  <c r="R1065" i="115"/>
  <c r="Q1065" i="115"/>
  <c r="P1065" i="115"/>
  <c r="O1065" i="115"/>
  <c r="N1065" i="115"/>
  <c r="M1065" i="115"/>
  <c r="L1065" i="115"/>
  <c r="V1064" i="115"/>
  <c r="U1064" i="115"/>
  <c r="T1064" i="115"/>
  <c r="S1064" i="115"/>
  <c r="R1064" i="115"/>
  <c r="Q1064" i="115"/>
  <c r="P1064" i="115"/>
  <c r="O1064" i="115"/>
  <c r="N1064" i="115"/>
  <c r="M1064" i="115"/>
  <c r="L1064" i="115"/>
  <c r="V1063" i="115"/>
  <c r="U1063" i="115"/>
  <c r="T1063" i="115"/>
  <c r="S1063" i="115"/>
  <c r="R1063" i="115"/>
  <c r="Q1063" i="115"/>
  <c r="P1063" i="115"/>
  <c r="O1063" i="115"/>
  <c r="N1063" i="115"/>
  <c r="M1063" i="115"/>
  <c r="L1063" i="115"/>
  <c r="V1062" i="115"/>
  <c r="U1062" i="115"/>
  <c r="T1062" i="115"/>
  <c r="S1062" i="115"/>
  <c r="R1062" i="115"/>
  <c r="Q1062" i="115"/>
  <c r="P1062" i="115"/>
  <c r="O1062" i="115"/>
  <c r="N1062" i="115"/>
  <c r="M1062" i="115"/>
  <c r="L1062" i="115"/>
  <c r="V1061" i="115"/>
  <c r="U1061" i="115"/>
  <c r="T1061" i="115"/>
  <c r="S1061" i="115"/>
  <c r="R1061" i="115"/>
  <c r="Q1061" i="115"/>
  <c r="P1061" i="115"/>
  <c r="O1061" i="115"/>
  <c r="N1061" i="115"/>
  <c r="M1061" i="115"/>
  <c r="L1061" i="115"/>
  <c r="V1060" i="115"/>
  <c r="U1060" i="115"/>
  <c r="T1060" i="115"/>
  <c r="S1060" i="115"/>
  <c r="R1060" i="115"/>
  <c r="Q1060" i="115"/>
  <c r="P1060" i="115"/>
  <c r="O1060" i="115"/>
  <c r="N1060" i="115"/>
  <c r="M1060" i="115"/>
  <c r="L1060" i="115"/>
  <c r="V1059" i="115"/>
  <c r="U1059" i="115"/>
  <c r="T1059" i="115"/>
  <c r="S1059" i="115"/>
  <c r="R1059" i="115"/>
  <c r="Q1059" i="115"/>
  <c r="P1059" i="115"/>
  <c r="O1059" i="115"/>
  <c r="N1059" i="115"/>
  <c r="M1059" i="115"/>
  <c r="L1059" i="115"/>
  <c r="V1058" i="115"/>
  <c r="U1058" i="115"/>
  <c r="T1058" i="115"/>
  <c r="S1058" i="115"/>
  <c r="R1058" i="115"/>
  <c r="Q1058" i="115"/>
  <c r="P1058" i="115"/>
  <c r="O1058" i="115"/>
  <c r="N1058" i="115"/>
  <c r="M1058" i="115"/>
  <c r="L1058" i="115"/>
  <c r="V1057" i="115"/>
  <c r="U1057" i="115"/>
  <c r="T1057" i="115"/>
  <c r="S1057" i="115"/>
  <c r="R1057" i="115"/>
  <c r="Q1057" i="115"/>
  <c r="P1057" i="115"/>
  <c r="O1057" i="115"/>
  <c r="N1057" i="115"/>
  <c r="M1057" i="115"/>
  <c r="L1057" i="115"/>
  <c r="V1056" i="115"/>
  <c r="U1056" i="115"/>
  <c r="T1056" i="115"/>
  <c r="S1056" i="115"/>
  <c r="R1056" i="115"/>
  <c r="Q1056" i="115"/>
  <c r="P1056" i="115"/>
  <c r="O1056" i="115"/>
  <c r="N1056" i="115"/>
  <c r="M1056" i="115"/>
  <c r="L1056" i="115"/>
  <c r="V1055" i="115"/>
  <c r="U1055" i="115"/>
  <c r="T1055" i="115"/>
  <c r="S1055" i="115"/>
  <c r="R1055" i="115"/>
  <c r="Q1055" i="115"/>
  <c r="P1055" i="115"/>
  <c r="O1055" i="115"/>
  <c r="N1055" i="115"/>
  <c r="M1055" i="115"/>
  <c r="L1055" i="115"/>
  <c r="V1054" i="115"/>
  <c r="U1054" i="115"/>
  <c r="T1054" i="115"/>
  <c r="S1054" i="115"/>
  <c r="R1054" i="115"/>
  <c r="Q1054" i="115"/>
  <c r="P1054" i="115"/>
  <c r="O1054" i="115"/>
  <c r="N1054" i="115"/>
  <c r="M1054" i="115"/>
  <c r="L1054" i="115"/>
  <c r="V1053" i="115"/>
  <c r="U1053" i="115"/>
  <c r="T1053" i="115"/>
  <c r="S1053" i="115"/>
  <c r="R1053" i="115"/>
  <c r="Q1053" i="115"/>
  <c r="P1053" i="115"/>
  <c r="O1053" i="115"/>
  <c r="N1053" i="115"/>
  <c r="M1053" i="115"/>
  <c r="L1053" i="115"/>
  <c r="V1052" i="115"/>
  <c r="U1052" i="115"/>
  <c r="T1052" i="115"/>
  <c r="S1052" i="115"/>
  <c r="R1052" i="115"/>
  <c r="Q1052" i="115"/>
  <c r="P1052" i="115"/>
  <c r="O1052" i="115"/>
  <c r="N1052" i="115"/>
  <c r="M1052" i="115"/>
  <c r="L1052" i="115"/>
  <c r="V1051" i="115"/>
  <c r="U1051" i="115"/>
  <c r="T1051" i="115"/>
  <c r="S1051" i="115"/>
  <c r="R1051" i="115"/>
  <c r="Q1051" i="115"/>
  <c r="P1051" i="115"/>
  <c r="O1051" i="115"/>
  <c r="N1051" i="115"/>
  <c r="M1051" i="115"/>
  <c r="L1051" i="115"/>
  <c r="V1050" i="115"/>
  <c r="U1050" i="115"/>
  <c r="T1050" i="115"/>
  <c r="S1050" i="115"/>
  <c r="R1050" i="115"/>
  <c r="Q1050" i="115"/>
  <c r="P1050" i="115"/>
  <c r="O1050" i="115"/>
  <c r="N1050" i="115"/>
  <c r="M1050" i="115"/>
  <c r="L1050" i="115"/>
  <c r="V1049" i="115"/>
  <c r="U1049" i="115"/>
  <c r="T1049" i="115"/>
  <c r="S1049" i="115"/>
  <c r="R1049" i="115"/>
  <c r="Q1049" i="115"/>
  <c r="P1049" i="115"/>
  <c r="O1049" i="115"/>
  <c r="N1049" i="115"/>
  <c r="M1049" i="115"/>
  <c r="L1049" i="115"/>
  <c r="V1048" i="115"/>
  <c r="U1048" i="115"/>
  <c r="T1048" i="115"/>
  <c r="S1048" i="115"/>
  <c r="R1048" i="115"/>
  <c r="Q1048" i="115"/>
  <c r="P1048" i="115"/>
  <c r="O1048" i="115"/>
  <c r="N1048" i="115"/>
  <c r="M1048" i="115"/>
  <c r="L1048" i="115"/>
  <c r="V1047" i="115"/>
  <c r="U1047" i="115"/>
  <c r="T1047" i="115"/>
  <c r="S1047" i="115"/>
  <c r="R1047" i="115"/>
  <c r="Q1047" i="115"/>
  <c r="P1047" i="115"/>
  <c r="O1047" i="115"/>
  <c r="N1047" i="115"/>
  <c r="M1047" i="115"/>
  <c r="L1047" i="115"/>
  <c r="V1046" i="115"/>
  <c r="U1046" i="115"/>
  <c r="T1046" i="115"/>
  <c r="S1046" i="115"/>
  <c r="R1046" i="115"/>
  <c r="Q1046" i="115"/>
  <c r="P1046" i="115"/>
  <c r="O1046" i="115"/>
  <c r="N1046" i="115"/>
  <c r="M1046" i="115"/>
  <c r="L1046" i="115"/>
  <c r="V1045" i="115"/>
  <c r="U1045" i="115"/>
  <c r="T1045" i="115"/>
  <c r="S1045" i="115"/>
  <c r="R1045" i="115"/>
  <c r="Q1045" i="115"/>
  <c r="P1045" i="115"/>
  <c r="O1045" i="115"/>
  <c r="N1045" i="115"/>
  <c r="M1045" i="115"/>
  <c r="L1045" i="115"/>
  <c r="V1044" i="115"/>
  <c r="U1044" i="115"/>
  <c r="T1044" i="115"/>
  <c r="S1044" i="115"/>
  <c r="R1044" i="115"/>
  <c r="Q1044" i="115"/>
  <c r="P1044" i="115"/>
  <c r="O1044" i="115"/>
  <c r="N1044" i="115"/>
  <c r="M1044" i="115"/>
  <c r="L1044" i="115"/>
  <c r="V1043" i="115"/>
  <c r="U1043" i="115"/>
  <c r="T1043" i="115"/>
  <c r="S1043" i="115"/>
  <c r="R1043" i="115"/>
  <c r="Q1043" i="115"/>
  <c r="P1043" i="115"/>
  <c r="O1043" i="115"/>
  <c r="N1043" i="115"/>
  <c r="M1043" i="115"/>
  <c r="L1043" i="115"/>
  <c r="V1042" i="115"/>
  <c r="U1042" i="115"/>
  <c r="T1042" i="115"/>
  <c r="S1042" i="115"/>
  <c r="R1042" i="115"/>
  <c r="Q1042" i="115"/>
  <c r="P1042" i="115"/>
  <c r="O1042" i="115"/>
  <c r="N1042" i="115"/>
  <c r="M1042" i="115"/>
  <c r="L1042" i="115"/>
  <c r="V1041" i="115"/>
  <c r="U1041" i="115"/>
  <c r="T1041" i="115"/>
  <c r="S1041" i="115"/>
  <c r="R1041" i="115"/>
  <c r="Q1041" i="115"/>
  <c r="P1041" i="115"/>
  <c r="O1041" i="115"/>
  <c r="N1041" i="115"/>
  <c r="M1041" i="115"/>
  <c r="L1041" i="115"/>
  <c r="V1040" i="115"/>
  <c r="U1040" i="115"/>
  <c r="T1040" i="115"/>
  <c r="S1040" i="115"/>
  <c r="R1040" i="115"/>
  <c r="Q1040" i="115"/>
  <c r="P1040" i="115"/>
  <c r="O1040" i="115"/>
  <c r="N1040" i="115"/>
  <c r="M1040" i="115"/>
  <c r="L1040" i="115"/>
  <c r="V1039" i="115"/>
  <c r="U1039" i="115"/>
  <c r="T1039" i="115"/>
  <c r="S1039" i="115"/>
  <c r="R1039" i="115"/>
  <c r="Q1039" i="115"/>
  <c r="P1039" i="115"/>
  <c r="O1039" i="115"/>
  <c r="N1039" i="115"/>
  <c r="M1039" i="115"/>
  <c r="L1039" i="115"/>
  <c r="V1038" i="115"/>
  <c r="U1038" i="115"/>
  <c r="T1038" i="115"/>
  <c r="S1038" i="115"/>
  <c r="R1038" i="115"/>
  <c r="Q1038" i="115"/>
  <c r="P1038" i="115"/>
  <c r="O1038" i="115"/>
  <c r="N1038" i="115"/>
  <c r="M1038" i="115"/>
  <c r="L1038" i="115"/>
  <c r="V1037" i="115"/>
  <c r="U1037" i="115"/>
  <c r="T1037" i="115"/>
  <c r="S1037" i="115"/>
  <c r="R1037" i="115"/>
  <c r="Q1037" i="115"/>
  <c r="P1037" i="115"/>
  <c r="O1037" i="115"/>
  <c r="N1037" i="115"/>
  <c r="M1037" i="115"/>
  <c r="L1037" i="115"/>
  <c r="V1036" i="115"/>
  <c r="U1036" i="115"/>
  <c r="T1036" i="115"/>
  <c r="S1036" i="115"/>
  <c r="R1036" i="115"/>
  <c r="Q1036" i="115"/>
  <c r="P1036" i="115"/>
  <c r="O1036" i="115"/>
  <c r="N1036" i="115"/>
  <c r="M1036" i="115"/>
  <c r="L1036" i="115"/>
  <c r="V1035" i="115"/>
  <c r="U1035" i="115"/>
  <c r="T1035" i="115"/>
  <c r="S1035" i="115"/>
  <c r="R1035" i="115"/>
  <c r="Q1035" i="115"/>
  <c r="P1035" i="115"/>
  <c r="O1035" i="115"/>
  <c r="N1035" i="115"/>
  <c r="M1035" i="115"/>
  <c r="L1035" i="115"/>
  <c r="V1034" i="115"/>
  <c r="U1034" i="115"/>
  <c r="T1034" i="115"/>
  <c r="S1034" i="115"/>
  <c r="R1034" i="115"/>
  <c r="Q1034" i="115"/>
  <c r="P1034" i="115"/>
  <c r="O1034" i="115"/>
  <c r="N1034" i="115"/>
  <c r="M1034" i="115"/>
  <c r="L1034" i="115"/>
  <c r="V1033" i="115"/>
  <c r="U1033" i="115"/>
  <c r="T1033" i="115"/>
  <c r="S1033" i="115"/>
  <c r="R1033" i="115"/>
  <c r="Q1033" i="115"/>
  <c r="P1033" i="115"/>
  <c r="O1033" i="115"/>
  <c r="N1033" i="115"/>
  <c r="M1033" i="115"/>
  <c r="L1033" i="115"/>
  <c r="V1032" i="115"/>
  <c r="U1032" i="115"/>
  <c r="T1032" i="115"/>
  <c r="S1032" i="115"/>
  <c r="R1032" i="115"/>
  <c r="Q1032" i="115"/>
  <c r="P1032" i="115"/>
  <c r="O1032" i="115"/>
  <c r="N1032" i="115"/>
  <c r="M1032" i="115"/>
  <c r="L1032" i="115"/>
  <c r="V1031" i="115"/>
  <c r="U1031" i="115"/>
  <c r="T1031" i="115"/>
  <c r="S1031" i="115"/>
  <c r="R1031" i="115"/>
  <c r="Q1031" i="115"/>
  <c r="P1031" i="115"/>
  <c r="O1031" i="115"/>
  <c r="N1031" i="115"/>
  <c r="M1031" i="115"/>
  <c r="L1031" i="115"/>
  <c r="V1030" i="115"/>
  <c r="U1030" i="115"/>
  <c r="T1030" i="115"/>
  <c r="S1030" i="115"/>
  <c r="R1030" i="115"/>
  <c r="Q1030" i="115"/>
  <c r="P1030" i="115"/>
  <c r="O1030" i="115"/>
  <c r="N1030" i="115"/>
  <c r="M1030" i="115"/>
  <c r="L1030" i="115"/>
  <c r="V1029" i="115"/>
  <c r="U1029" i="115"/>
  <c r="T1029" i="115"/>
  <c r="S1029" i="115"/>
  <c r="R1029" i="115"/>
  <c r="Q1029" i="115"/>
  <c r="P1029" i="115"/>
  <c r="O1029" i="115"/>
  <c r="N1029" i="115"/>
  <c r="M1029" i="115"/>
  <c r="L1029" i="115"/>
  <c r="V1028" i="115"/>
  <c r="U1028" i="115"/>
  <c r="T1028" i="115"/>
  <c r="S1028" i="115"/>
  <c r="R1028" i="115"/>
  <c r="Q1028" i="115"/>
  <c r="P1028" i="115"/>
  <c r="O1028" i="115"/>
  <c r="N1028" i="115"/>
  <c r="M1028" i="115"/>
  <c r="L1028" i="115"/>
  <c r="V1027" i="115"/>
  <c r="U1027" i="115"/>
  <c r="T1027" i="115"/>
  <c r="S1027" i="115"/>
  <c r="R1027" i="115"/>
  <c r="Q1027" i="115"/>
  <c r="P1027" i="115"/>
  <c r="O1027" i="115"/>
  <c r="N1027" i="115"/>
  <c r="M1027" i="115"/>
  <c r="L1027" i="115"/>
  <c r="V1026" i="115"/>
  <c r="U1026" i="115"/>
  <c r="T1026" i="115"/>
  <c r="S1026" i="115"/>
  <c r="R1026" i="115"/>
  <c r="Q1026" i="115"/>
  <c r="P1026" i="115"/>
  <c r="O1026" i="115"/>
  <c r="N1026" i="115"/>
  <c r="M1026" i="115"/>
  <c r="L1026" i="115"/>
  <c r="V1025" i="115"/>
  <c r="U1025" i="115"/>
  <c r="T1025" i="115"/>
  <c r="S1025" i="115"/>
  <c r="R1025" i="115"/>
  <c r="Q1025" i="115"/>
  <c r="P1025" i="115"/>
  <c r="O1025" i="115"/>
  <c r="N1025" i="115"/>
  <c r="M1025" i="115"/>
  <c r="L1025" i="115"/>
  <c r="V1024" i="115"/>
  <c r="U1024" i="115"/>
  <c r="T1024" i="115"/>
  <c r="S1024" i="115"/>
  <c r="R1024" i="115"/>
  <c r="Q1024" i="115"/>
  <c r="P1024" i="115"/>
  <c r="O1024" i="115"/>
  <c r="N1024" i="115"/>
  <c r="M1024" i="115"/>
  <c r="L1024" i="115"/>
  <c r="V1023" i="115"/>
  <c r="U1023" i="115"/>
  <c r="T1023" i="115"/>
  <c r="S1023" i="115"/>
  <c r="R1023" i="115"/>
  <c r="Q1023" i="115"/>
  <c r="P1023" i="115"/>
  <c r="O1023" i="115"/>
  <c r="N1023" i="115"/>
  <c r="M1023" i="115"/>
  <c r="L1023" i="115"/>
  <c r="V1022" i="115"/>
  <c r="U1022" i="115"/>
  <c r="T1022" i="115"/>
  <c r="S1022" i="115"/>
  <c r="R1022" i="115"/>
  <c r="Q1022" i="115"/>
  <c r="P1022" i="115"/>
  <c r="O1022" i="115"/>
  <c r="N1022" i="115"/>
  <c r="M1022" i="115"/>
  <c r="L1022" i="115"/>
  <c r="V1021" i="115"/>
  <c r="U1021" i="115"/>
  <c r="T1021" i="115"/>
  <c r="S1021" i="115"/>
  <c r="R1021" i="115"/>
  <c r="Q1021" i="115"/>
  <c r="P1021" i="115"/>
  <c r="O1021" i="115"/>
  <c r="N1021" i="115"/>
  <c r="M1021" i="115"/>
  <c r="L1021" i="115"/>
  <c r="V1020" i="115"/>
  <c r="U1020" i="115"/>
  <c r="T1020" i="115"/>
  <c r="S1020" i="115"/>
  <c r="R1020" i="115"/>
  <c r="Q1020" i="115"/>
  <c r="P1020" i="115"/>
  <c r="O1020" i="115"/>
  <c r="N1020" i="115"/>
  <c r="M1020" i="115"/>
  <c r="L1020" i="115"/>
  <c r="V1019" i="115"/>
  <c r="U1019" i="115"/>
  <c r="T1019" i="115"/>
  <c r="S1019" i="115"/>
  <c r="R1019" i="115"/>
  <c r="Q1019" i="115"/>
  <c r="P1019" i="115"/>
  <c r="O1019" i="115"/>
  <c r="N1019" i="115"/>
  <c r="M1019" i="115"/>
  <c r="L1019" i="115"/>
  <c r="V1018" i="115"/>
  <c r="U1018" i="115"/>
  <c r="T1018" i="115"/>
  <c r="S1018" i="115"/>
  <c r="R1018" i="115"/>
  <c r="Q1018" i="115"/>
  <c r="P1018" i="115"/>
  <c r="O1018" i="115"/>
  <c r="N1018" i="115"/>
  <c r="M1018" i="115"/>
  <c r="L1018" i="115"/>
  <c r="V1017" i="115"/>
  <c r="U1017" i="115"/>
  <c r="T1017" i="115"/>
  <c r="S1017" i="115"/>
  <c r="R1017" i="115"/>
  <c r="Q1017" i="115"/>
  <c r="P1017" i="115"/>
  <c r="O1017" i="115"/>
  <c r="N1017" i="115"/>
  <c r="M1017" i="115"/>
  <c r="L1017" i="115"/>
  <c r="V1016" i="115"/>
  <c r="U1016" i="115"/>
  <c r="T1016" i="115"/>
  <c r="S1016" i="115"/>
  <c r="R1016" i="115"/>
  <c r="Q1016" i="115"/>
  <c r="P1016" i="115"/>
  <c r="O1016" i="115"/>
  <c r="N1016" i="115"/>
  <c r="M1016" i="115"/>
  <c r="L1016" i="115"/>
  <c r="V1015" i="115"/>
  <c r="U1015" i="115"/>
  <c r="T1015" i="115"/>
  <c r="S1015" i="115"/>
  <c r="R1015" i="115"/>
  <c r="Q1015" i="115"/>
  <c r="P1015" i="115"/>
  <c r="O1015" i="115"/>
  <c r="N1015" i="115"/>
  <c r="M1015" i="115"/>
  <c r="L1015" i="115"/>
  <c r="V1014" i="115"/>
  <c r="U1014" i="115"/>
  <c r="T1014" i="115"/>
  <c r="S1014" i="115"/>
  <c r="R1014" i="115"/>
  <c r="Q1014" i="115"/>
  <c r="P1014" i="115"/>
  <c r="O1014" i="115"/>
  <c r="N1014" i="115"/>
  <c r="M1014" i="115"/>
  <c r="L1014" i="115"/>
  <c r="V1013" i="115"/>
  <c r="U1013" i="115"/>
  <c r="T1013" i="115"/>
  <c r="S1013" i="115"/>
  <c r="R1013" i="115"/>
  <c r="Q1013" i="115"/>
  <c r="P1013" i="115"/>
  <c r="O1013" i="115"/>
  <c r="N1013" i="115"/>
  <c r="M1013" i="115"/>
  <c r="L1013" i="115"/>
  <c r="V1012" i="115"/>
  <c r="U1012" i="115"/>
  <c r="T1012" i="115"/>
  <c r="S1012" i="115"/>
  <c r="R1012" i="115"/>
  <c r="Q1012" i="115"/>
  <c r="P1012" i="115"/>
  <c r="O1012" i="115"/>
  <c r="N1012" i="115"/>
  <c r="M1012" i="115"/>
  <c r="L1012" i="115"/>
  <c r="V1011" i="115"/>
  <c r="U1011" i="115"/>
  <c r="T1011" i="115"/>
  <c r="S1011" i="115"/>
  <c r="R1011" i="115"/>
  <c r="Q1011" i="115"/>
  <c r="P1011" i="115"/>
  <c r="O1011" i="115"/>
  <c r="N1011" i="115"/>
  <c r="M1011" i="115"/>
  <c r="L1011" i="115"/>
  <c r="V1010" i="115"/>
  <c r="U1010" i="115"/>
  <c r="T1010" i="115"/>
  <c r="S1010" i="115"/>
  <c r="R1010" i="115"/>
  <c r="Q1010" i="115"/>
  <c r="P1010" i="115"/>
  <c r="O1010" i="115"/>
  <c r="N1010" i="115"/>
  <c r="M1010" i="115"/>
  <c r="L1010" i="115"/>
  <c r="V1009" i="115"/>
  <c r="U1009" i="115"/>
  <c r="T1009" i="115"/>
  <c r="S1009" i="115"/>
  <c r="R1009" i="115"/>
  <c r="Q1009" i="115"/>
  <c r="P1009" i="115"/>
  <c r="O1009" i="115"/>
  <c r="N1009" i="115"/>
  <c r="M1009" i="115"/>
  <c r="L1009" i="115"/>
  <c r="V1008" i="115"/>
  <c r="U1008" i="115"/>
  <c r="T1008" i="115"/>
  <c r="S1008" i="115"/>
  <c r="R1008" i="115"/>
  <c r="Q1008" i="115"/>
  <c r="P1008" i="115"/>
  <c r="O1008" i="115"/>
  <c r="N1008" i="115"/>
  <c r="M1008" i="115"/>
  <c r="L1008" i="115"/>
  <c r="V1007" i="115"/>
  <c r="U1007" i="115"/>
  <c r="T1007" i="115"/>
  <c r="S1007" i="115"/>
  <c r="R1007" i="115"/>
  <c r="Q1007" i="115"/>
  <c r="P1007" i="115"/>
  <c r="O1007" i="115"/>
  <c r="N1007" i="115"/>
  <c r="M1007" i="115"/>
  <c r="L1007" i="115"/>
  <c r="V1006" i="115"/>
  <c r="U1006" i="115"/>
  <c r="T1006" i="115"/>
  <c r="S1006" i="115"/>
  <c r="R1006" i="115"/>
  <c r="Q1006" i="115"/>
  <c r="P1006" i="115"/>
  <c r="O1006" i="115"/>
  <c r="N1006" i="115"/>
  <c r="M1006" i="115"/>
  <c r="L1006" i="115"/>
  <c r="V1005" i="115"/>
  <c r="U1005" i="115"/>
  <c r="T1005" i="115"/>
  <c r="S1005" i="115"/>
  <c r="R1005" i="115"/>
  <c r="Q1005" i="115"/>
  <c r="P1005" i="115"/>
  <c r="O1005" i="115"/>
  <c r="N1005" i="115"/>
  <c r="M1005" i="115"/>
  <c r="L1005" i="115"/>
  <c r="V1004" i="115"/>
  <c r="U1004" i="115"/>
  <c r="T1004" i="115"/>
  <c r="S1004" i="115"/>
  <c r="R1004" i="115"/>
  <c r="Q1004" i="115"/>
  <c r="P1004" i="115"/>
  <c r="O1004" i="115"/>
  <c r="N1004" i="115"/>
  <c r="M1004" i="115"/>
  <c r="L1004" i="115"/>
  <c r="V1003" i="115"/>
  <c r="U1003" i="115"/>
  <c r="T1003" i="115"/>
  <c r="S1003" i="115"/>
  <c r="R1003" i="115"/>
  <c r="Q1003" i="115"/>
  <c r="P1003" i="115"/>
  <c r="O1003" i="115"/>
  <c r="N1003" i="115"/>
  <c r="M1003" i="115"/>
  <c r="L1003" i="115"/>
  <c r="V1002" i="115"/>
  <c r="U1002" i="115"/>
  <c r="T1002" i="115"/>
  <c r="S1002" i="115"/>
  <c r="R1002" i="115"/>
  <c r="Q1002" i="115"/>
  <c r="P1002" i="115"/>
  <c r="O1002" i="115"/>
  <c r="N1002" i="115"/>
  <c r="M1002" i="115"/>
  <c r="L1002" i="115"/>
  <c r="V1001" i="115"/>
  <c r="U1001" i="115"/>
  <c r="T1001" i="115"/>
  <c r="S1001" i="115"/>
  <c r="R1001" i="115"/>
  <c r="Q1001" i="115"/>
  <c r="P1001" i="115"/>
  <c r="O1001" i="115"/>
  <c r="N1001" i="115"/>
  <c r="M1001" i="115"/>
  <c r="L1001" i="115"/>
  <c r="V1000" i="115"/>
  <c r="U1000" i="115"/>
  <c r="T1000" i="115"/>
  <c r="S1000" i="115"/>
  <c r="R1000" i="115"/>
  <c r="Q1000" i="115"/>
  <c r="P1000" i="115"/>
  <c r="O1000" i="115"/>
  <c r="N1000" i="115"/>
  <c r="M1000" i="115"/>
  <c r="L1000" i="115"/>
  <c r="V999" i="115"/>
  <c r="U999" i="115"/>
  <c r="T999" i="115"/>
  <c r="S999" i="115"/>
  <c r="R999" i="115"/>
  <c r="Q999" i="115"/>
  <c r="P999" i="115"/>
  <c r="O999" i="115"/>
  <c r="N999" i="115"/>
  <c r="M999" i="115"/>
  <c r="L999" i="115"/>
  <c r="V998" i="115"/>
  <c r="U998" i="115"/>
  <c r="T998" i="115"/>
  <c r="S998" i="115"/>
  <c r="R998" i="115"/>
  <c r="Q998" i="115"/>
  <c r="P998" i="115"/>
  <c r="O998" i="115"/>
  <c r="N998" i="115"/>
  <c r="M998" i="115"/>
  <c r="L998" i="115"/>
  <c r="V997" i="115"/>
  <c r="U997" i="115"/>
  <c r="T997" i="115"/>
  <c r="S997" i="115"/>
  <c r="R997" i="115"/>
  <c r="Q997" i="115"/>
  <c r="P997" i="115"/>
  <c r="O997" i="115"/>
  <c r="N997" i="115"/>
  <c r="M997" i="115"/>
  <c r="L997" i="115"/>
  <c r="V996" i="115"/>
  <c r="U996" i="115"/>
  <c r="T996" i="115"/>
  <c r="S996" i="115"/>
  <c r="R996" i="115"/>
  <c r="Q996" i="115"/>
  <c r="P996" i="115"/>
  <c r="O996" i="115"/>
  <c r="N996" i="115"/>
  <c r="M996" i="115"/>
  <c r="L996" i="115"/>
  <c r="V995" i="115"/>
  <c r="U995" i="115"/>
  <c r="T995" i="115"/>
  <c r="S995" i="115"/>
  <c r="R995" i="115"/>
  <c r="Q995" i="115"/>
  <c r="P995" i="115"/>
  <c r="O995" i="115"/>
  <c r="N995" i="115"/>
  <c r="M995" i="115"/>
  <c r="L995" i="115"/>
  <c r="V994" i="115"/>
  <c r="U994" i="115"/>
  <c r="T994" i="115"/>
  <c r="S994" i="115"/>
  <c r="R994" i="115"/>
  <c r="Q994" i="115"/>
  <c r="P994" i="115"/>
  <c r="O994" i="115"/>
  <c r="N994" i="115"/>
  <c r="M994" i="115"/>
  <c r="L994" i="115"/>
  <c r="V993" i="115"/>
  <c r="U993" i="115"/>
  <c r="T993" i="115"/>
  <c r="S993" i="115"/>
  <c r="R993" i="115"/>
  <c r="Q993" i="115"/>
  <c r="P993" i="115"/>
  <c r="O993" i="115"/>
  <c r="N993" i="115"/>
  <c r="M993" i="115"/>
  <c r="L993" i="115"/>
  <c r="V992" i="115"/>
  <c r="U992" i="115"/>
  <c r="T992" i="115"/>
  <c r="S992" i="115"/>
  <c r="R992" i="115"/>
  <c r="Q992" i="115"/>
  <c r="P992" i="115"/>
  <c r="O992" i="115"/>
  <c r="N992" i="115"/>
  <c r="M992" i="115"/>
  <c r="L992" i="115"/>
  <c r="V991" i="115"/>
  <c r="U991" i="115"/>
  <c r="T991" i="115"/>
  <c r="S991" i="115"/>
  <c r="R991" i="115"/>
  <c r="Q991" i="115"/>
  <c r="P991" i="115"/>
  <c r="O991" i="115"/>
  <c r="N991" i="115"/>
  <c r="M991" i="115"/>
  <c r="L991" i="115"/>
  <c r="V990" i="115"/>
  <c r="U990" i="115"/>
  <c r="T990" i="115"/>
  <c r="S990" i="115"/>
  <c r="R990" i="115"/>
  <c r="Q990" i="115"/>
  <c r="P990" i="115"/>
  <c r="O990" i="115"/>
  <c r="N990" i="115"/>
  <c r="M990" i="115"/>
  <c r="L990" i="115"/>
  <c r="V989" i="115"/>
  <c r="U989" i="115"/>
  <c r="T989" i="115"/>
  <c r="S989" i="115"/>
  <c r="R989" i="115"/>
  <c r="Q989" i="115"/>
  <c r="P989" i="115"/>
  <c r="O989" i="115"/>
  <c r="N989" i="115"/>
  <c r="M989" i="115"/>
  <c r="L989" i="115"/>
  <c r="V988" i="115"/>
  <c r="U988" i="115"/>
  <c r="T988" i="115"/>
  <c r="S988" i="115"/>
  <c r="R988" i="115"/>
  <c r="Q988" i="115"/>
  <c r="P988" i="115"/>
  <c r="O988" i="115"/>
  <c r="N988" i="115"/>
  <c r="M988" i="115"/>
  <c r="L988" i="115"/>
  <c r="V987" i="115"/>
  <c r="U987" i="115"/>
  <c r="T987" i="115"/>
  <c r="S987" i="115"/>
  <c r="R987" i="115"/>
  <c r="Q987" i="115"/>
  <c r="P987" i="115"/>
  <c r="O987" i="115"/>
  <c r="N987" i="115"/>
  <c r="M987" i="115"/>
  <c r="L987" i="115"/>
  <c r="V986" i="115"/>
  <c r="U986" i="115"/>
  <c r="T986" i="115"/>
  <c r="S986" i="115"/>
  <c r="R986" i="115"/>
  <c r="Q986" i="115"/>
  <c r="P986" i="115"/>
  <c r="O986" i="115"/>
  <c r="N986" i="115"/>
  <c r="M986" i="115"/>
  <c r="L986" i="115"/>
  <c r="V985" i="115"/>
  <c r="U985" i="115"/>
  <c r="T985" i="115"/>
  <c r="S985" i="115"/>
  <c r="R985" i="115"/>
  <c r="Q985" i="115"/>
  <c r="P985" i="115"/>
  <c r="O985" i="115"/>
  <c r="N985" i="115"/>
  <c r="M985" i="115"/>
  <c r="L985" i="115"/>
  <c r="V984" i="115"/>
  <c r="U984" i="115"/>
  <c r="T984" i="115"/>
  <c r="S984" i="115"/>
  <c r="R984" i="115"/>
  <c r="Q984" i="115"/>
  <c r="P984" i="115"/>
  <c r="O984" i="115"/>
  <c r="N984" i="115"/>
  <c r="M984" i="115"/>
  <c r="L984" i="115"/>
  <c r="V983" i="115"/>
  <c r="U983" i="115"/>
  <c r="T983" i="115"/>
  <c r="S983" i="115"/>
  <c r="R983" i="115"/>
  <c r="Q983" i="115"/>
  <c r="P983" i="115"/>
  <c r="O983" i="115"/>
  <c r="N983" i="115"/>
  <c r="M983" i="115"/>
  <c r="L983" i="115"/>
  <c r="V982" i="115"/>
  <c r="U982" i="115"/>
  <c r="T982" i="115"/>
  <c r="S982" i="115"/>
  <c r="R982" i="115"/>
  <c r="Q982" i="115"/>
  <c r="P982" i="115"/>
  <c r="O982" i="115"/>
  <c r="N982" i="115"/>
  <c r="M982" i="115"/>
  <c r="L982" i="115"/>
  <c r="V981" i="115"/>
  <c r="U981" i="115"/>
  <c r="T981" i="115"/>
  <c r="S981" i="115"/>
  <c r="R981" i="115"/>
  <c r="Q981" i="115"/>
  <c r="P981" i="115"/>
  <c r="O981" i="115"/>
  <c r="N981" i="115"/>
  <c r="M981" i="115"/>
  <c r="L981" i="115"/>
  <c r="V980" i="115"/>
  <c r="U980" i="115"/>
  <c r="T980" i="115"/>
  <c r="S980" i="115"/>
  <c r="R980" i="115"/>
  <c r="Q980" i="115"/>
  <c r="P980" i="115"/>
  <c r="O980" i="115"/>
  <c r="N980" i="115"/>
  <c r="M980" i="115"/>
  <c r="L980" i="115"/>
  <c r="V979" i="115"/>
  <c r="U979" i="115"/>
  <c r="T979" i="115"/>
  <c r="S979" i="115"/>
  <c r="R979" i="115"/>
  <c r="Q979" i="115"/>
  <c r="P979" i="115"/>
  <c r="O979" i="115"/>
  <c r="N979" i="115"/>
  <c r="M979" i="115"/>
  <c r="L979" i="115"/>
  <c r="V978" i="115"/>
  <c r="U978" i="115"/>
  <c r="T978" i="115"/>
  <c r="S978" i="115"/>
  <c r="R978" i="115"/>
  <c r="Q978" i="115"/>
  <c r="P978" i="115"/>
  <c r="O978" i="115"/>
  <c r="N978" i="115"/>
  <c r="M978" i="115"/>
  <c r="L978" i="115"/>
  <c r="V977" i="115"/>
  <c r="U977" i="115"/>
  <c r="T977" i="115"/>
  <c r="S977" i="115"/>
  <c r="R977" i="115"/>
  <c r="Q977" i="115"/>
  <c r="P977" i="115"/>
  <c r="O977" i="115"/>
  <c r="N977" i="115"/>
  <c r="M977" i="115"/>
  <c r="L977" i="115"/>
  <c r="V976" i="115"/>
  <c r="U976" i="115"/>
  <c r="T976" i="115"/>
  <c r="S976" i="115"/>
  <c r="R976" i="115"/>
  <c r="Q976" i="115"/>
  <c r="P976" i="115"/>
  <c r="O976" i="115"/>
  <c r="N976" i="115"/>
  <c r="M976" i="115"/>
  <c r="L976" i="115"/>
  <c r="V975" i="115"/>
  <c r="U975" i="115"/>
  <c r="T975" i="115"/>
  <c r="S975" i="115"/>
  <c r="R975" i="115"/>
  <c r="Q975" i="115"/>
  <c r="P975" i="115"/>
  <c r="O975" i="115"/>
  <c r="N975" i="115"/>
  <c r="M975" i="115"/>
  <c r="L975" i="115"/>
  <c r="V974" i="115"/>
  <c r="U974" i="115"/>
  <c r="T974" i="115"/>
  <c r="S974" i="115"/>
  <c r="R974" i="115"/>
  <c r="Q974" i="115"/>
  <c r="P974" i="115"/>
  <c r="O974" i="115"/>
  <c r="N974" i="115"/>
  <c r="M974" i="115"/>
  <c r="L974" i="115"/>
  <c r="V973" i="115"/>
  <c r="U973" i="115"/>
  <c r="T973" i="115"/>
  <c r="S973" i="115"/>
  <c r="R973" i="115"/>
  <c r="Q973" i="115"/>
  <c r="P973" i="115"/>
  <c r="O973" i="115"/>
  <c r="N973" i="115"/>
  <c r="M973" i="115"/>
  <c r="L973" i="115"/>
  <c r="V972" i="115"/>
  <c r="U972" i="115"/>
  <c r="T972" i="115"/>
  <c r="S972" i="115"/>
  <c r="R972" i="115"/>
  <c r="Q972" i="115"/>
  <c r="P972" i="115"/>
  <c r="O972" i="115"/>
  <c r="N972" i="115"/>
  <c r="M972" i="115"/>
  <c r="L972" i="115"/>
  <c r="V971" i="115"/>
  <c r="U971" i="115"/>
  <c r="T971" i="115"/>
  <c r="S971" i="115"/>
  <c r="R971" i="115"/>
  <c r="Q971" i="115"/>
  <c r="P971" i="115"/>
  <c r="O971" i="115"/>
  <c r="N971" i="115"/>
  <c r="M971" i="115"/>
  <c r="L971" i="115"/>
  <c r="V970" i="115"/>
  <c r="U970" i="115"/>
  <c r="T970" i="115"/>
  <c r="S970" i="115"/>
  <c r="R970" i="115"/>
  <c r="Q970" i="115"/>
  <c r="P970" i="115"/>
  <c r="O970" i="115"/>
  <c r="N970" i="115"/>
  <c r="M970" i="115"/>
  <c r="L970" i="115"/>
  <c r="V969" i="115"/>
  <c r="U969" i="115"/>
  <c r="T969" i="115"/>
  <c r="S969" i="115"/>
  <c r="R969" i="115"/>
  <c r="Q969" i="115"/>
  <c r="P969" i="115"/>
  <c r="O969" i="115"/>
  <c r="N969" i="115"/>
  <c r="M969" i="115"/>
  <c r="L969" i="115"/>
  <c r="V968" i="115"/>
  <c r="U968" i="115"/>
  <c r="T968" i="115"/>
  <c r="S968" i="115"/>
  <c r="R968" i="115"/>
  <c r="Q968" i="115"/>
  <c r="P968" i="115"/>
  <c r="O968" i="115"/>
  <c r="N968" i="115"/>
  <c r="M968" i="115"/>
  <c r="L968" i="115"/>
  <c r="V967" i="115"/>
  <c r="U967" i="115"/>
  <c r="T967" i="115"/>
  <c r="S967" i="115"/>
  <c r="R967" i="115"/>
  <c r="Q967" i="115"/>
  <c r="P967" i="115"/>
  <c r="O967" i="115"/>
  <c r="N967" i="115"/>
  <c r="M967" i="115"/>
  <c r="L967" i="115"/>
  <c r="V966" i="115"/>
  <c r="U966" i="115"/>
  <c r="T966" i="115"/>
  <c r="S966" i="115"/>
  <c r="R966" i="115"/>
  <c r="Q966" i="115"/>
  <c r="P966" i="115"/>
  <c r="O966" i="115"/>
  <c r="N966" i="115"/>
  <c r="M966" i="115"/>
  <c r="L966" i="115"/>
  <c r="V965" i="115"/>
  <c r="U965" i="115"/>
  <c r="T965" i="115"/>
  <c r="S965" i="115"/>
  <c r="R965" i="115"/>
  <c r="Q965" i="115"/>
  <c r="P965" i="115"/>
  <c r="O965" i="115"/>
  <c r="N965" i="115"/>
  <c r="M965" i="115"/>
  <c r="L965" i="115"/>
  <c r="V964" i="115"/>
  <c r="U964" i="115"/>
  <c r="T964" i="115"/>
  <c r="S964" i="115"/>
  <c r="R964" i="115"/>
  <c r="Q964" i="115"/>
  <c r="P964" i="115"/>
  <c r="O964" i="115"/>
  <c r="N964" i="115"/>
  <c r="M964" i="115"/>
  <c r="L964" i="115"/>
  <c r="V963" i="115"/>
  <c r="U963" i="115"/>
  <c r="T963" i="115"/>
  <c r="S963" i="115"/>
  <c r="R963" i="115"/>
  <c r="Q963" i="115"/>
  <c r="P963" i="115"/>
  <c r="O963" i="115"/>
  <c r="N963" i="115"/>
  <c r="M963" i="115"/>
  <c r="L963" i="115"/>
  <c r="V962" i="115"/>
  <c r="U962" i="115"/>
  <c r="T962" i="115"/>
  <c r="S962" i="115"/>
  <c r="R962" i="115"/>
  <c r="Q962" i="115"/>
  <c r="P962" i="115"/>
  <c r="O962" i="115"/>
  <c r="N962" i="115"/>
  <c r="M962" i="115"/>
  <c r="L962" i="115"/>
  <c r="V961" i="115"/>
  <c r="U961" i="115"/>
  <c r="T961" i="115"/>
  <c r="S961" i="115"/>
  <c r="R961" i="115"/>
  <c r="Q961" i="115"/>
  <c r="P961" i="115"/>
  <c r="O961" i="115"/>
  <c r="N961" i="115"/>
  <c r="M961" i="115"/>
  <c r="L961" i="115"/>
  <c r="V960" i="115"/>
  <c r="U960" i="115"/>
  <c r="T960" i="115"/>
  <c r="S960" i="115"/>
  <c r="R960" i="115"/>
  <c r="Q960" i="115"/>
  <c r="P960" i="115"/>
  <c r="O960" i="115"/>
  <c r="N960" i="115"/>
  <c r="M960" i="115"/>
  <c r="L960" i="115"/>
  <c r="V959" i="115"/>
  <c r="U959" i="115"/>
  <c r="T959" i="115"/>
  <c r="S959" i="115"/>
  <c r="R959" i="115"/>
  <c r="Q959" i="115"/>
  <c r="P959" i="115"/>
  <c r="O959" i="115"/>
  <c r="N959" i="115"/>
  <c r="M959" i="115"/>
  <c r="L959" i="115"/>
  <c r="V958" i="115"/>
  <c r="U958" i="115"/>
  <c r="T958" i="115"/>
  <c r="S958" i="115"/>
  <c r="R958" i="115"/>
  <c r="Q958" i="115"/>
  <c r="P958" i="115"/>
  <c r="O958" i="115"/>
  <c r="N958" i="115"/>
  <c r="M958" i="115"/>
  <c r="L958" i="115"/>
  <c r="V957" i="115"/>
  <c r="U957" i="115"/>
  <c r="T957" i="115"/>
  <c r="S957" i="115"/>
  <c r="R957" i="115"/>
  <c r="Q957" i="115"/>
  <c r="P957" i="115"/>
  <c r="O957" i="115"/>
  <c r="N957" i="115"/>
  <c r="M957" i="115"/>
  <c r="L957" i="115"/>
  <c r="V956" i="115"/>
  <c r="U956" i="115"/>
  <c r="T956" i="115"/>
  <c r="S956" i="115"/>
  <c r="R956" i="115"/>
  <c r="Q956" i="115"/>
  <c r="P956" i="115"/>
  <c r="O956" i="115"/>
  <c r="N956" i="115"/>
  <c r="M956" i="115"/>
  <c r="L956" i="115"/>
  <c r="V955" i="115"/>
  <c r="U955" i="115"/>
  <c r="T955" i="115"/>
  <c r="S955" i="115"/>
  <c r="R955" i="115"/>
  <c r="Q955" i="115"/>
  <c r="P955" i="115"/>
  <c r="O955" i="115"/>
  <c r="N955" i="115"/>
  <c r="M955" i="115"/>
  <c r="L955" i="115"/>
  <c r="V954" i="115"/>
  <c r="U954" i="115"/>
  <c r="T954" i="115"/>
  <c r="S954" i="115"/>
  <c r="R954" i="115"/>
  <c r="Q954" i="115"/>
  <c r="P954" i="115"/>
  <c r="O954" i="115"/>
  <c r="N954" i="115"/>
  <c r="M954" i="115"/>
  <c r="L954" i="115"/>
  <c r="V953" i="115"/>
  <c r="U953" i="115"/>
  <c r="T953" i="115"/>
  <c r="S953" i="115"/>
  <c r="R953" i="115"/>
  <c r="Q953" i="115"/>
  <c r="P953" i="115"/>
  <c r="O953" i="115"/>
  <c r="N953" i="115"/>
  <c r="M953" i="115"/>
  <c r="L953" i="115"/>
  <c r="V952" i="115"/>
  <c r="U952" i="115"/>
  <c r="T952" i="115"/>
  <c r="S952" i="115"/>
  <c r="R952" i="115"/>
  <c r="Q952" i="115"/>
  <c r="P952" i="115"/>
  <c r="O952" i="115"/>
  <c r="N952" i="115"/>
  <c r="M952" i="115"/>
  <c r="L952" i="115"/>
  <c r="V951" i="115"/>
  <c r="U951" i="115"/>
  <c r="T951" i="115"/>
  <c r="S951" i="115"/>
  <c r="R951" i="115"/>
  <c r="Q951" i="115"/>
  <c r="P951" i="115"/>
  <c r="O951" i="115"/>
  <c r="N951" i="115"/>
  <c r="M951" i="115"/>
  <c r="L951" i="115"/>
  <c r="V950" i="115"/>
  <c r="U950" i="115"/>
  <c r="T950" i="115"/>
  <c r="S950" i="115"/>
  <c r="R950" i="115"/>
  <c r="Q950" i="115"/>
  <c r="P950" i="115"/>
  <c r="O950" i="115"/>
  <c r="N950" i="115"/>
  <c r="M950" i="115"/>
  <c r="L950" i="115"/>
  <c r="V949" i="115"/>
  <c r="U949" i="115"/>
  <c r="T949" i="115"/>
  <c r="S949" i="115"/>
  <c r="R949" i="115"/>
  <c r="Q949" i="115"/>
  <c r="P949" i="115"/>
  <c r="O949" i="115"/>
  <c r="N949" i="115"/>
  <c r="M949" i="115"/>
  <c r="L949" i="115"/>
  <c r="V948" i="115"/>
  <c r="U948" i="115"/>
  <c r="T948" i="115"/>
  <c r="S948" i="115"/>
  <c r="R948" i="115"/>
  <c r="Q948" i="115"/>
  <c r="P948" i="115"/>
  <c r="O948" i="115"/>
  <c r="N948" i="115"/>
  <c r="M948" i="115"/>
  <c r="L948" i="115"/>
  <c r="V947" i="115"/>
  <c r="U947" i="115"/>
  <c r="T947" i="115"/>
  <c r="S947" i="115"/>
  <c r="R947" i="115"/>
  <c r="Q947" i="115"/>
  <c r="P947" i="115"/>
  <c r="O947" i="115"/>
  <c r="N947" i="115"/>
  <c r="M947" i="115"/>
  <c r="L947" i="115"/>
  <c r="V946" i="115"/>
  <c r="U946" i="115"/>
  <c r="T946" i="115"/>
  <c r="S946" i="115"/>
  <c r="R946" i="115"/>
  <c r="Q946" i="115"/>
  <c r="P946" i="115"/>
  <c r="O946" i="115"/>
  <c r="N946" i="115"/>
  <c r="M946" i="115"/>
  <c r="L946" i="115"/>
  <c r="V945" i="115"/>
  <c r="U945" i="115"/>
  <c r="T945" i="115"/>
  <c r="S945" i="115"/>
  <c r="R945" i="115"/>
  <c r="Q945" i="115"/>
  <c r="P945" i="115"/>
  <c r="O945" i="115"/>
  <c r="N945" i="115"/>
  <c r="M945" i="115"/>
  <c r="L945" i="115"/>
  <c r="V944" i="115"/>
  <c r="U944" i="115"/>
  <c r="T944" i="115"/>
  <c r="S944" i="115"/>
  <c r="R944" i="115"/>
  <c r="Q944" i="115"/>
  <c r="P944" i="115"/>
  <c r="O944" i="115"/>
  <c r="N944" i="115"/>
  <c r="M944" i="115"/>
  <c r="L944" i="115"/>
  <c r="V943" i="115"/>
  <c r="U943" i="115"/>
  <c r="T943" i="115"/>
  <c r="S943" i="115"/>
  <c r="R943" i="115"/>
  <c r="Q943" i="115"/>
  <c r="P943" i="115"/>
  <c r="O943" i="115"/>
  <c r="N943" i="115"/>
  <c r="M943" i="115"/>
  <c r="L943" i="115"/>
  <c r="V942" i="115"/>
  <c r="U942" i="115"/>
  <c r="T942" i="115"/>
  <c r="S942" i="115"/>
  <c r="R942" i="115"/>
  <c r="Q942" i="115"/>
  <c r="P942" i="115"/>
  <c r="O942" i="115"/>
  <c r="N942" i="115"/>
  <c r="M942" i="115"/>
  <c r="L942" i="115"/>
  <c r="V941" i="115"/>
  <c r="U941" i="115"/>
  <c r="T941" i="115"/>
  <c r="S941" i="115"/>
  <c r="R941" i="115"/>
  <c r="Q941" i="115"/>
  <c r="P941" i="115"/>
  <c r="O941" i="115"/>
  <c r="N941" i="115"/>
  <c r="M941" i="115"/>
  <c r="L941" i="115"/>
  <c r="V940" i="115"/>
  <c r="U940" i="115"/>
  <c r="T940" i="115"/>
  <c r="S940" i="115"/>
  <c r="R940" i="115"/>
  <c r="Q940" i="115"/>
  <c r="P940" i="115"/>
  <c r="O940" i="115"/>
  <c r="N940" i="115"/>
  <c r="M940" i="115"/>
  <c r="L940" i="115"/>
  <c r="V939" i="115"/>
  <c r="U939" i="115"/>
  <c r="T939" i="115"/>
  <c r="S939" i="115"/>
  <c r="R939" i="115"/>
  <c r="Q939" i="115"/>
  <c r="P939" i="115"/>
  <c r="O939" i="115"/>
  <c r="N939" i="115"/>
  <c r="M939" i="115"/>
  <c r="L939" i="115"/>
  <c r="V938" i="115"/>
  <c r="U938" i="115"/>
  <c r="T938" i="115"/>
  <c r="S938" i="115"/>
  <c r="R938" i="115"/>
  <c r="Q938" i="115"/>
  <c r="P938" i="115"/>
  <c r="O938" i="115"/>
  <c r="N938" i="115"/>
  <c r="M938" i="115"/>
  <c r="L938" i="115"/>
  <c r="V937" i="115"/>
  <c r="U937" i="115"/>
  <c r="T937" i="115"/>
  <c r="S937" i="115"/>
  <c r="R937" i="115"/>
  <c r="Q937" i="115"/>
  <c r="P937" i="115"/>
  <c r="O937" i="115"/>
  <c r="N937" i="115"/>
  <c r="M937" i="115"/>
  <c r="L937" i="115"/>
  <c r="V936" i="115"/>
  <c r="U936" i="115"/>
  <c r="T936" i="115"/>
  <c r="S936" i="115"/>
  <c r="R936" i="115"/>
  <c r="Q936" i="115"/>
  <c r="P936" i="115"/>
  <c r="O936" i="115"/>
  <c r="N936" i="115"/>
  <c r="M936" i="115"/>
  <c r="L936" i="115"/>
  <c r="V935" i="115"/>
  <c r="U935" i="115"/>
  <c r="T935" i="115"/>
  <c r="S935" i="115"/>
  <c r="R935" i="115"/>
  <c r="Q935" i="115"/>
  <c r="P935" i="115"/>
  <c r="O935" i="115"/>
  <c r="N935" i="115"/>
  <c r="M935" i="115"/>
  <c r="L935" i="115"/>
  <c r="V934" i="115"/>
  <c r="U934" i="115"/>
  <c r="T934" i="115"/>
  <c r="S934" i="115"/>
  <c r="R934" i="115"/>
  <c r="Q934" i="115"/>
  <c r="P934" i="115"/>
  <c r="O934" i="115"/>
  <c r="N934" i="115"/>
  <c r="M934" i="115"/>
  <c r="L934" i="115"/>
  <c r="V933" i="115"/>
  <c r="U933" i="115"/>
  <c r="T933" i="115"/>
  <c r="S933" i="115"/>
  <c r="R933" i="115"/>
  <c r="Q933" i="115"/>
  <c r="P933" i="115"/>
  <c r="O933" i="115"/>
  <c r="N933" i="115"/>
  <c r="M933" i="115"/>
  <c r="L933" i="115"/>
  <c r="V932" i="115"/>
  <c r="U932" i="115"/>
  <c r="T932" i="115"/>
  <c r="S932" i="115"/>
  <c r="R932" i="115"/>
  <c r="Q932" i="115"/>
  <c r="P932" i="115"/>
  <c r="O932" i="115"/>
  <c r="N932" i="115"/>
  <c r="M932" i="115"/>
  <c r="L932" i="115"/>
  <c r="V931" i="115"/>
  <c r="U931" i="115"/>
  <c r="T931" i="115"/>
  <c r="S931" i="115"/>
  <c r="R931" i="115"/>
  <c r="Q931" i="115"/>
  <c r="P931" i="115"/>
  <c r="O931" i="115"/>
  <c r="N931" i="115"/>
  <c r="M931" i="115"/>
  <c r="L931" i="115"/>
  <c r="V930" i="115"/>
  <c r="U930" i="115"/>
  <c r="T930" i="115"/>
  <c r="S930" i="115"/>
  <c r="R930" i="115"/>
  <c r="Q930" i="115"/>
  <c r="P930" i="115"/>
  <c r="O930" i="115"/>
  <c r="N930" i="115"/>
  <c r="M930" i="115"/>
  <c r="L930" i="115"/>
  <c r="V929" i="115"/>
  <c r="U929" i="115"/>
  <c r="T929" i="115"/>
  <c r="S929" i="115"/>
  <c r="R929" i="115"/>
  <c r="Q929" i="115"/>
  <c r="P929" i="115"/>
  <c r="O929" i="115"/>
  <c r="N929" i="115"/>
  <c r="M929" i="115"/>
  <c r="L929" i="115"/>
  <c r="V928" i="115"/>
  <c r="U928" i="115"/>
  <c r="T928" i="115"/>
  <c r="S928" i="115"/>
  <c r="R928" i="115"/>
  <c r="Q928" i="115"/>
  <c r="P928" i="115"/>
  <c r="O928" i="115"/>
  <c r="N928" i="115"/>
  <c r="M928" i="115"/>
  <c r="L928" i="115"/>
  <c r="V927" i="115"/>
  <c r="U927" i="115"/>
  <c r="T927" i="115"/>
  <c r="S927" i="115"/>
  <c r="R927" i="115"/>
  <c r="Q927" i="115"/>
  <c r="P927" i="115"/>
  <c r="O927" i="115"/>
  <c r="N927" i="115"/>
  <c r="M927" i="115"/>
  <c r="L927" i="115"/>
  <c r="V926" i="115"/>
  <c r="U926" i="115"/>
  <c r="T926" i="115"/>
  <c r="S926" i="115"/>
  <c r="R926" i="115"/>
  <c r="Q926" i="115"/>
  <c r="P926" i="115"/>
  <c r="O926" i="115"/>
  <c r="N926" i="115"/>
  <c r="M926" i="115"/>
  <c r="L926" i="115"/>
  <c r="V925" i="115"/>
  <c r="U925" i="115"/>
  <c r="T925" i="115"/>
  <c r="S925" i="115"/>
  <c r="R925" i="115"/>
  <c r="Q925" i="115"/>
  <c r="P925" i="115"/>
  <c r="O925" i="115"/>
  <c r="N925" i="115"/>
  <c r="M925" i="115"/>
  <c r="L925" i="115"/>
  <c r="V924" i="115"/>
  <c r="U924" i="115"/>
  <c r="T924" i="115"/>
  <c r="S924" i="115"/>
  <c r="R924" i="115"/>
  <c r="Q924" i="115"/>
  <c r="P924" i="115"/>
  <c r="O924" i="115"/>
  <c r="N924" i="115"/>
  <c r="M924" i="115"/>
  <c r="L924" i="115"/>
  <c r="V923" i="115"/>
  <c r="U923" i="115"/>
  <c r="T923" i="115"/>
  <c r="S923" i="115"/>
  <c r="R923" i="115"/>
  <c r="Q923" i="115"/>
  <c r="P923" i="115"/>
  <c r="O923" i="115"/>
  <c r="N923" i="115"/>
  <c r="M923" i="115"/>
  <c r="L923" i="115"/>
  <c r="V922" i="115"/>
  <c r="U922" i="115"/>
  <c r="T922" i="115"/>
  <c r="S922" i="115"/>
  <c r="R922" i="115"/>
  <c r="Q922" i="115"/>
  <c r="P922" i="115"/>
  <c r="O922" i="115"/>
  <c r="N922" i="115"/>
  <c r="M922" i="115"/>
  <c r="L922" i="115"/>
  <c r="V921" i="115"/>
  <c r="U921" i="115"/>
  <c r="T921" i="115"/>
  <c r="S921" i="115"/>
  <c r="R921" i="115"/>
  <c r="Q921" i="115"/>
  <c r="P921" i="115"/>
  <c r="O921" i="115"/>
  <c r="N921" i="115"/>
  <c r="M921" i="115"/>
  <c r="L921" i="115"/>
  <c r="V920" i="115"/>
  <c r="U920" i="115"/>
  <c r="T920" i="115"/>
  <c r="S920" i="115"/>
  <c r="R920" i="115"/>
  <c r="Q920" i="115"/>
  <c r="P920" i="115"/>
  <c r="O920" i="115"/>
  <c r="N920" i="115"/>
  <c r="M920" i="115"/>
  <c r="L920" i="115"/>
  <c r="V919" i="115"/>
  <c r="U919" i="115"/>
  <c r="T919" i="115"/>
  <c r="S919" i="115"/>
  <c r="R919" i="115"/>
  <c r="Q919" i="115"/>
  <c r="P919" i="115"/>
  <c r="O919" i="115"/>
  <c r="N919" i="115"/>
  <c r="M919" i="115"/>
  <c r="L919" i="115"/>
  <c r="V918" i="115"/>
  <c r="U918" i="115"/>
  <c r="T918" i="115"/>
  <c r="S918" i="115"/>
  <c r="R918" i="115"/>
  <c r="Q918" i="115"/>
  <c r="P918" i="115"/>
  <c r="O918" i="115"/>
  <c r="N918" i="115"/>
  <c r="M918" i="115"/>
  <c r="L918" i="115"/>
  <c r="V917" i="115"/>
  <c r="U917" i="115"/>
  <c r="T917" i="115"/>
  <c r="S917" i="115"/>
  <c r="R917" i="115"/>
  <c r="Q917" i="115"/>
  <c r="P917" i="115"/>
  <c r="O917" i="115"/>
  <c r="N917" i="115"/>
  <c r="M917" i="115"/>
  <c r="L917" i="115"/>
  <c r="V916" i="115"/>
  <c r="U916" i="115"/>
  <c r="T916" i="115"/>
  <c r="S916" i="115"/>
  <c r="R916" i="115"/>
  <c r="Q916" i="115"/>
  <c r="P916" i="115"/>
  <c r="O916" i="115"/>
  <c r="N916" i="115"/>
  <c r="M916" i="115"/>
  <c r="L916" i="115"/>
  <c r="V915" i="115"/>
  <c r="U915" i="115"/>
  <c r="T915" i="115"/>
  <c r="S915" i="115"/>
  <c r="R915" i="115"/>
  <c r="Q915" i="115"/>
  <c r="P915" i="115"/>
  <c r="O915" i="115"/>
  <c r="N915" i="115"/>
  <c r="M915" i="115"/>
  <c r="L915" i="115"/>
  <c r="V914" i="115"/>
  <c r="U914" i="115"/>
  <c r="T914" i="115"/>
  <c r="S914" i="115"/>
  <c r="R914" i="115"/>
  <c r="Q914" i="115"/>
  <c r="P914" i="115"/>
  <c r="O914" i="115"/>
  <c r="N914" i="115"/>
  <c r="M914" i="115"/>
  <c r="L914" i="115"/>
  <c r="V913" i="115"/>
  <c r="U913" i="115"/>
  <c r="T913" i="115"/>
  <c r="S913" i="115"/>
  <c r="R913" i="115"/>
  <c r="Q913" i="115"/>
  <c r="P913" i="115"/>
  <c r="O913" i="115"/>
  <c r="N913" i="115"/>
  <c r="M913" i="115"/>
  <c r="L913" i="115"/>
  <c r="V912" i="115"/>
  <c r="U912" i="115"/>
  <c r="T912" i="115"/>
  <c r="S912" i="115"/>
  <c r="R912" i="115"/>
  <c r="Q912" i="115"/>
  <c r="P912" i="115"/>
  <c r="O912" i="115"/>
  <c r="N912" i="115"/>
  <c r="M912" i="115"/>
  <c r="L912" i="115"/>
  <c r="V911" i="115"/>
  <c r="U911" i="115"/>
  <c r="T911" i="115"/>
  <c r="S911" i="115"/>
  <c r="R911" i="115"/>
  <c r="Q911" i="115"/>
  <c r="P911" i="115"/>
  <c r="O911" i="115"/>
  <c r="N911" i="115"/>
  <c r="M911" i="115"/>
  <c r="L911" i="115"/>
  <c r="V910" i="115"/>
  <c r="U910" i="115"/>
  <c r="T910" i="115"/>
  <c r="S910" i="115"/>
  <c r="R910" i="115"/>
  <c r="Q910" i="115"/>
  <c r="P910" i="115"/>
  <c r="O910" i="115"/>
  <c r="N910" i="115"/>
  <c r="M910" i="115"/>
  <c r="L910" i="115"/>
  <c r="V909" i="115"/>
  <c r="U909" i="115"/>
  <c r="T909" i="115"/>
  <c r="S909" i="115"/>
  <c r="R909" i="115"/>
  <c r="Q909" i="115"/>
  <c r="P909" i="115"/>
  <c r="O909" i="115"/>
  <c r="N909" i="115"/>
  <c r="M909" i="115"/>
  <c r="L909" i="115"/>
  <c r="V908" i="115"/>
  <c r="U908" i="115"/>
  <c r="T908" i="115"/>
  <c r="S908" i="115"/>
  <c r="R908" i="115"/>
  <c r="Q908" i="115"/>
  <c r="P908" i="115"/>
  <c r="O908" i="115"/>
  <c r="N908" i="115"/>
  <c r="M908" i="115"/>
  <c r="L908" i="115"/>
  <c r="V907" i="115"/>
  <c r="U907" i="115"/>
  <c r="T907" i="115"/>
  <c r="S907" i="115"/>
  <c r="R907" i="115"/>
  <c r="Q907" i="115"/>
  <c r="P907" i="115"/>
  <c r="O907" i="115"/>
  <c r="N907" i="115"/>
  <c r="M907" i="115"/>
  <c r="L907" i="115"/>
  <c r="V906" i="115"/>
  <c r="U906" i="115"/>
  <c r="T906" i="115"/>
  <c r="S906" i="115"/>
  <c r="R906" i="115"/>
  <c r="Q906" i="115"/>
  <c r="P906" i="115"/>
  <c r="O906" i="115"/>
  <c r="N906" i="115"/>
  <c r="M906" i="115"/>
  <c r="L906" i="115"/>
  <c r="V905" i="115"/>
  <c r="U905" i="115"/>
  <c r="T905" i="115"/>
  <c r="S905" i="115"/>
  <c r="R905" i="115"/>
  <c r="Q905" i="115"/>
  <c r="P905" i="115"/>
  <c r="O905" i="115"/>
  <c r="N905" i="115"/>
  <c r="M905" i="115"/>
  <c r="L905" i="115"/>
  <c r="V904" i="115"/>
  <c r="U904" i="115"/>
  <c r="T904" i="115"/>
  <c r="S904" i="115"/>
  <c r="R904" i="115"/>
  <c r="Q904" i="115"/>
  <c r="P904" i="115"/>
  <c r="O904" i="115"/>
  <c r="N904" i="115"/>
  <c r="M904" i="115"/>
  <c r="L904" i="115"/>
  <c r="V903" i="115"/>
  <c r="U903" i="115"/>
  <c r="T903" i="115"/>
  <c r="S903" i="115"/>
  <c r="R903" i="115"/>
  <c r="Q903" i="115"/>
  <c r="P903" i="115"/>
  <c r="O903" i="115"/>
  <c r="N903" i="115"/>
  <c r="M903" i="115"/>
  <c r="L903" i="115"/>
  <c r="V902" i="115"/>
  <c r="U902" i="115"/>
  <c r="T902" i="115"/>
  <c r="S902" i="115"/>
  <c r="R902" i="115"/>
  <c r="Q902" i="115"/>
  <c r="P902" i="115"/>
  <c r="O902" i="115"/>
  <c r="N902" i="115"/>
  <c r="M902" i="115"/>
  <c r="L902" i="115"/>
  <c r="V901" i="115"/>
  <c r="U901" i="115"/>
  <c r="T901" i="115"/>
  <c r="S901" i="115"/>
  <c r="R901" i="115"/>
  <c r="Q901" i="115"/>
  <c r="P901" i="115"/>
  <c r="O901" i="115"/>
  <c r="N901" i="115"/>
  <c r="M901" i="115"/>
  <c r="L901" i="115"/>
  <c r="V900" i="115"/>
  <c r="U900" i="115"/>
  <c r="T900" i="115"/>
  <c r="S900" i="115"/>
  <c r="R900" i="115"/>
  <c r="Q900" i="115"/>
  <c r="P900" i="115"/>
  <c r="O900" i="115"/>
  <c r="N900" i="115"/>
  <c r="M900" i="115"/>
  <c r="L900" i="115"/>
  <c r="V899" i="115"/>
  <c r="U899" i="115"/>
  <c r="T899" i="115"/>
  <c r="S899" i="115"/>
  <c r="R899" i="115"/>
  <c r="Q899" i="115"/>
  <c r="P899" i="115"/>
  <c r="O899" i="115"/>
  <c r="N899" i="115"/>
  <c r="M899" i="115"/>
  <c r="L899" i="115"/>
  <c r="V898" i="115"/>
  <c r="U898" i="115"/>
  <c r="T898" i="115"/>
  <c r="S898" i="115"/>
  <c r="R898" i="115"/>
  <c r="Q898" i="115"/>
  <c r="P898" i="115"/>
  <c r="O898" i="115"/>
  <c r="N898" i="115"/>
  <c r="M898" i="115"/>
  <c r="L898" i="115"/>
  <c r="V897" i="115"/>
  <c r="U897" i="115"/>
  <c r="T897" i="115"/>
  <c r="S897" i="115"/>
  <c r="R897" i="115"/>
  <c r="Q897" i="115"/>
  <c r="P897" i="115"/>
  <c r="O897" i="115"/>
  <c r="N897" i="115"/>
  <c r="M897" i="115"/>
  <c r="L897" i="115"/>
  <c r="V896" i="115"/>
  <c r="U896" i="115"/>
  <c r="T896" i="115"/>
  <c r="S896" i="115"/>
  <c r="R896" i="115"/>
  <c r="Q896" i="115"/>
  <c r="P896" i="115"/>
  <c r="O896" i="115"/>
  <c r="N896" i="115"/>
  <c r="M896" i="115"/>
  <c r="L896" i="115"/>
  <c r="V895" i="115"/>
  <c r="U895" i="115"/>
  <c r="T895" i="115"/>
  <c r="S895" i="115"/>
  <c r="R895" i="115"/>
  <c r="Q895" i="115"/>
  <c r="P895" i="115"/>
  <c r="O895" i="115"/>
  <c r="N895" i="115"/>
  <c r="M895" i="115"/>
  <c r="L895" i="115"/>
  <c r="V894" i="115"/>
  <c r="U894" i="115"/>
  <c r="T894" i="115"/>
  <c r="S894" i="115"/>
  <c r="R894" i="115"/>
  <c r="Q894" i="115"/>
  <c r="P894" i="115"/>
  <c r="O894" i="115"/>
  <c r="N894" i="115"/>
  <c r="M894" i="115"/>
  <c r="L894" i="115"/>
  <c r="V893" i="115"/>
  <c r="U893" i="115"/>
  <c r="T893" i="115"/>
  <c r="S893" i="115"/>
  <c r="R893" i="115"/>
  <c r="Q893" i="115"/>
  <c r="P893" i="115"/>
  <c r="O893" i="115"/>
  <c r="N893" i="115"/>
  <c r="M893" i="115"/>
  <c r="L893" i="115"/>
  <c r="V892" i="115"/>
  <c r="U892" i="115"/>
  <c r="T892" i="115"/>
  <c r="S892" i="115"/>
  <c r="R892" i="115"/>
  <c r="Q892" i="115"/>
  <c r="P892" i="115"/>
  <c r="O892" i="115"/>
  <c r="N892" i="115"/>
  <c r="M892" i="115"/>
  <c r="L892" i="115"/>
  <c r="V891" i="115"/>
  <c r="U891" i="115"/>
  <c r="T891" i="115"/>
  <c r="S891" i="115"/>
  <c r="R891" i="115"/>
  <c r="Q891" i="115"/>
  <c r="P891" i="115"/>
  <c r="O891" i="115"/>
  <c r="N891" i="115"/>
  <c r="M891" i="115"/>
  <c r="L891" i="115"/>
  <c r="V890" i="115"/>
  <c r="U890" i="115"/>
  <c r="T890" i="115"/>
  <c r="S890" i="115"/>
  <c r="R890" i="115"/>
  <c r="Q890" i="115"/>
  <c r="P890" i="115"/>
  <c r="O890" i="115"/>
  <c r="N890" i="115"/>
  <c r="M890" i="115"/>
  <c r="L890" i="115"/>
  <c r="V889" i="115"/>
  <c r="U889" i="115"/>
  <c r="T889" i="115"/>
  <c r="S889" i="115"/>
  <c r="R889" i="115"/>
  <c r="Q889" i="115"/>
  <c r="P889" i="115"/>
  <c r="O889" i="115"/>
  <c r="N889" i="115"/>
  <c r="M889" i="115"/>
  <c r="L889" i="115"/>
  <c r="V888" i="115"/>
  <c r="U888" i="115"/>
  <c r="T888" i="115"/>
  <c r="S888" i="115"/>
  <c r="R888" i="115"/>
  <c r="Q888" i="115"/>
  <c r="P888" i="115"/>
  <c r="O888" i="115"/>
  <c r="N888" i="115"/>
  <c r="M888" i="115"/>
  <c r="L888" i="115"/>
  <c r="V887" i="115"/>
  <c r="U887" i="115"/>
  <c r="T887" i="115"/>
  <c r="S887" i="115"/>
  <c r="R887" i="115"/>
  <c r="Q887" i="115"/>
  <c r="P887" i="115"/>
  <c r="O887" i="115"/>
  <c r="N887" i="115"/>
  <c r="M887" i="115"/>
  <c r="L887" i="115"/>
  <c r="V886" i="115"/>
  <c r="U886" i="115"/>
  <c r="T886" i="115"/>
  <c r="S886" i="115"/>
  <c r="R886" i="115"/>
  <c r="Q886" i="115"/>
  <c r="P886" i="115"/>
  <c r="O886" i="115"/>
  <c r="N886" i="115"/>
  <c r="M886" i="115"/>
  <c r="L886" i="115"/>
  <c r="V885" i="115"/>
  <c r="U885" i="115"/>
  <c r="T885" i="115"/>
  <c r="S885" i="115"/>
  <c r="R885" i="115"/>
  <c r="Q885" i="115"/>
  <c r="P885" i="115"/>
  <c r="O885" i="115"/>
  <c r="N885" i="115"/>
  <c r="M885" i="115"/>
  <c r="L885" i="115"/>
  <c r="V884" i="115"/>
  <c r="U884" i="115"/>
  <c r="T884" i="115"/>
  <c r="S884" i="115"/>
  <c r="R884" i="115"/>
  <c r="Q884" i="115"/>
  <c r="P884" i="115"/>
  <c r="O884" i="115"/>
  <c r="N884" i="115"/>
  <c r="M884" i="115"/>
  <c r="L884" i="115"/>
  <c r="V883" i="115"/>
  <c r="U883" i="115"/>
  <c r="T883" i="115"/>
  <c r="S883" i="115"/>
  <c r="R883" i="115"/>
  <c r="Q883" i="115"/>
  <c r="P883" i="115"/>
  <c r="O883" i="115"/>
  <c r="N883" i="115"/>
  <c r="M883" i="115"/>
  <c r="L883" i="115"/>
  <c r="V882" i="115"/>
  <c r="U882" i="115"/>
  <c r="T882" i="115"/>
  <c r="S882" i="115"/>
  <c r="R882" i="115"/>
  <c r="Q882" i="115"/>
  <c r="P882" i="115"/>
  <c r="O882" i="115"/>
  <c r="N882" i="115"/>
  <c r="M882" i="115"/>
  <c r="L882" i="115"/>
  <c r="V881" i="115"/>
  <c r="U881" i="115"/>
  <c r="T881" i="115"/>
  <c r="S881" i="115"/>
  <c r="R881" i="115"/>
  <c r="Q881" i="115"/>
  <c r="P881" i="115"/>
  <c r="O881" i="115"/>
  <c r="N881" i="115"/>
  <c r="M881" i="115"/>
  <c r="L881" i="115"/>
  <c r="V880" i="115"/>
  <c r="U880" i="115"/>
  <c r="T880" i="115"/>
  <c r="S880" i="115"/>
  <c r="R880" i="115"/>
  <c r="Q880" i="115"/>
  <c r="P880" i="115"/>
  <c r="O880" i="115"/>
  <c r="N880" i="115"/>
  <c r="M880" i="115"/>
  <c r="L880" i="115"/>
  <c r="V879" i="115"/>
  <c r="U879" i="115"/>
  <c r="T879" i="115"/>
  <c r="S879" i="115"/>
  <c r="R879" i="115"/>
  <c r="Q879" i="115"/>
  <c r="P879" i="115"/>
  <c r="O879" i="115"/>
  <c r="N879" i="115"/>
  <c r="M879" i="115"/>
  <c r="L879" i="115"/>
  <c r="V878" i="115"/>
  <c r="U878" i="115"/>
  <c r="T878" i="115"/>
  <c r="S878" i="115"/>
  <c r="R878" i="115"/>
  <c r="Q878" i="115"/>
  <c r="P878" i="115"/>
  <c r="O878" i="115"/>
  <c r="N878" i="115"/>
  <c r="M878" i="115"/>
  <c r="L878" i="115"/>
  <c r="V877" i="115"/>
  <c r="U877" i="115"/>
  <c r="T877" i="115"/>
  <c r="S877" i="115"/>
  <c r="R877" i="115"/>
  <c r="Q877" i="115"/>
  <c r="P877" i="115"/>
  <c r="O877" i="115"/>
  <c r="N877" i="115"/>
  <c r="M877" i="115"/>
  <c r="L877" i="115"/>
  <c r="V876" i="115"/>
  <c r="U876" i="115"/>
  <c r="T876" i="115"/>
  <c r="S876" i="115"/>
  <c r="R876" i="115"/>
  <c r="Q876" i="115"/>
  <c r="P876" i="115"/>
  <c r="O876" i="115"/>
  <c r="N876" i="115"/>
  <c r="M876" i="115"/>
  <c r="L876" i="115"/>
  <c r="V875" i="115"/>
  <c r="U875" i="115"/>
  <c r="T875" i="115"/>
  <c r="S875" i="115"/>
  <c r="R875" i="115"/>
  <c r="Q875" i="115"/>
  <c r="P875" i="115"/>
  <c r="O875" i="115"/>
  <c r="N875" i="115"/>
  <c r="M875" i="115"/>
  <c r="L875" i="115"/>
  <c r="V874" i="115"/>
  <c r="U874" i="115"/>
  <c r="T874" i="115"/>
  <c r="S874" i="115"/>
  <c r="R874" i="115"/>
  <c r="Q874" i="115"/>
  <c r="P874" i="115"/>
  <c r="O874" i="115"/>
  <c r="N874" i="115"/>
  <c r="M874" i="115"/>
  <c r="L874" i="115"/>
  <c r="V873" i="115"/>
  <c r="U873" i="115"/>
  <c r="T873" i="115"/>
  <c r="S873" i="115"/>
  <c r="R873" i="115"/>
  <c r="Q873" i="115"/>
  <c r="P873" i="115"/>
  <c r="O873" i="115"/>
  <c r="N873" i="115"/>
  <c r="M873" i="115"/>
  <c r="L873" i="115"/>
  <c r="V872" i="115"/>
  <c r="U872" i="115"/>
  <c r="T872" i="115"/>
  <c r="S872" i="115"/>
  <c r="R872" i="115"/>
  <c r="Q872" i="115"/>
  <c r="P872" i="115"/>
  <c r="O872" i="115"/>
  <c r="N872" i="115"/>
  <c r="M872" i="115"/>
  <c r="L872" i="115"/>
  <c r="V871" i="115"/>
  <c r="U871" i="115"/>
  <c r="T871" i="115"/>
  <c r="S871" i="115"/>
  <c r="R871" i="115"/>
  <c r="Q871" i="115"/>
  <c r="P871" i="115"/>
  <c r="O871" i="115"/>
  <c r="N871" i="115"/>
  <c r="M871" i="115"/>
  <c r="L871" i="115"/>
  <c r="V870" i="115"/>
  <c r="U870" i="115"/>
  <c r="T870" i="115"/>
  <c r="S870" i="115"/>
  <c r="R870" i="115"/>
  <c r="Q870" i="115"/>
  <c r="P870" i="115"/>
  <c r="O870" i="115"/>
  <c r="N870" i="115"/>
  <c r="M870" i="115"/>
  <c r="L870" i="115"/>
  <c r="V869" i="115"/>
  <c r="U869" i="115"/>
  <c r="T869" i="115"/>
  <c r="S869" i="115"/>
  <c r="R869" i="115"/>
  <c r="Q869" i="115"/>
  <c r="P869" i="115"/>
  <c r="O869" i="115"/>
  <c r="N869" i="115"/>
  <c r="M869" i="115"/>
  <c r="L869" i="115"/>
  <c r="V868" i="115"/>
  <c r="U868" i="115"/>
  <c r="T868" i="115"/>
  <c r="S868" i="115"/>
  <c r="R868" i="115"/>
  <c r="Q868" i="115"/>
  <c r="P868" i="115"/>
  <c r="O868" i="115"/>
  <c r="N868" i="115"/>
  <c r="M868" i="115"/>
  <c r="L868" i="115"/>
  <c r="V867" i="115"/>
  <c r="U867" i="115"/>
  <c r="T867" i="115"/>
  <c r="S867" i="115"/>
  <c r="R867" i="115"/>
  <c r="Q867" i="115"/>
  <c r="P867" i="115"/>
  <c r="O867" i="115"/>
  <c r="N867" i="115"/>
  <c r="M867" i="115"/>
  <c r="L867" i="115"/>
  <c r="V866" i="115"/>
  <c r="U866" i="115"/>
  <c r="T866" i="115"/>
  <c r="S866" i="115"/>
  <c r="R866" i="115"/>
  <c r="Q866" i="115"/>
  <c r="P866" i="115"/>
  <c r="O866" i="115"/>
  <c r="N866" i="115"/>
  <c r="M866" i="115"/>
  <c r="L866" i="115"/>
  <c r="V865" i="115"/>
  <c r="U865" i="115"/>
  <c r="T865" i="115"/>
  <c r="S865" i="115"/>
  <c r="R865" i="115"/>
  <c r="Q865" i="115"/>
  <c r="P865" i="115"/>
  <c r="O865" i="115"/>
  <c r="N865" i="115"/>
  <c r="M865" i="115"/>
  <c r="L865" i="115"/>
  <c r="V864" i="115"/>
  <c r="U864" i="115"/>
  <c r="T864" i="115"/>
  <c r="S864" i="115"/>
  <c r="R864" i="115"/>
  <c r="Q864" i="115"/>
  <c r="P864" i="115"/>
  <c r="O864" i="115"/>
  <c r="N864" i="115"/>
  <c r="M864" i="115"/>
  <c r="L864" i="115"/>
  <c r="V863" i="115"/>
  <c r="U863" i="115"/>
  <c r="T863" i="115"/>
  <c r="S863" i="115"/>
  <c r="R863" i="115"/>
  <c r="Q863" i="115"/>
  <c r="P863" i="115"/>
  <c r="O863" i="115"/>
  <c r="N863" i="115"/>
  <c r="M863" i="115"/>
  <c r="L863" i="115"/>
  <c r="V862" i="115"/>
  <c r="U862" i="115"/>
  <c r="T862" i="115"/>
  <c r="S862" i="115"/>
  <c r="R862" i="115"/>
  <c r="Q862" i="115"/>
  <c r="P862" i="115"/>
  <c r="O862" i="115"/>
  <c r="N862" i="115"/>
  <c r="M862" i="115"/>
  <c r="L862" i="115"/>
  <c r="V861" i="115"/>
  <c r="U861" i="115"/>
  <c r="T861" i="115"/>
  <c r="S861" i="115"/>
  <c r="R861" i="115"/>
  <c r="Q861" i="115"/>
  <c r="P861" i="115"/>
  <c r="O861" i="115"/>
  <c r="N861" i="115"/>
  <c r="M861" i="115"/>
  <c r="L861" i="115"/>
  <c r="V860" i="115"/>
  <c r="U860" i="115"/>
  <c r="T860" i="115"/>
  <c r="S860" i="115"/>
  <c r="R860" i="115"/>
  <c r="Q860" i="115"/>
  <c r="P860" i="115"/>
  <c r="O860" i="115"/>
  <c r="N860" i="115"/>
  <c r="M860" i="115"/>
  <c r="L860" i="115"/>
  <c r="V859" i="115"/>
  <c r="U859" i="115"/>
  <c r="T859" i="115"/>
  <c r="S859" i="115"/>
  <c r="R859" i="115"/>
  <c r="Q859" i="115"/>
  <c r="P859" i="115"/>
  <c r="O859" i="115"/>
  <c r="N859" i="115"/>
  <c r="M859" i="115"/>
  <c r="L859" i="115"/>
  <c r="V858" i="115"/>
  <c r="U858" i="115"/>
  <c r="T858" i="115"/>
  <c r="S858" i="115"/>
  <c r="R858" i="115"/>
  <c r="Q858" i="115"/>
  <c r="P858" i="115"/>
  <c r="O858" i="115"/>
  <c r="N858" i="115"/>
  <c r="M858" i="115"/>
  <c r="L858" i="115"/>
  <c r="V857" i="115"/>
  <c r="U857" i="115"/>
  <c r="T857" i="115"/>
  <c r="S857" i="115"/>
  <c r="R857" i="115"/>
  <c r="Q857" i="115"/>
  <c r="P857" i="115"/>
  <c r="O857" i="115"/>
  <c r="N857" i="115"/>
  <c r="M857" i="115"/>
  <c r="L857" i="115"/>
  <c r="V856" i="115"/>
  <c r="U856" i="115"/>
  <c r="T856" i="115"/>
  <c r="S856" i="115"/>
  <c r="R856" i="115"/>
  <c r="Q856" i="115"/>
  <c r="P856" i="115"/>
  <c r="O856" i="115"/>
  <c r="N856" i="115"/>
  <c r="M856" i="115"/>
  <c r="L856" i="115"/>
  <c r="V855" i="115"/>
  <c r="U855" i="115"/>
  <c r="T855" i="115"/>
  <c r="S855" i="115"/>
  <c r="R855" i="115"/>
  <c r="Q855" i="115"/>
  <c r="P855" i="115"/>
  <c r="O855" i="115"/>
  <c r="N855" i="115"/>
  <c r="M855" i="115"/>
  <c r="L855" i="115"/>
  <c r="V854" i="115"/>
  <c r="U854" i="115"/>
  <c r="T854" i="115"/>
  <c r="S854" i="115"/>
  <c r="R854" i="115"/>
  <c r="Q854" i="115"/>
  <c r="P854" i="115"/>
  <c r="O854" i="115"/>
  <c r="N854" i="115"/>
  <c r="M854" i="115"/>
  <c r="L854" i="115"/>
  <c r="V853" i="115"/>
  <c r="U853" i="115"/>
  <c r="T853" i="115"/>
  <c r="S853" i="115"/>
  <c r="R853" i="115"/>
  <c r="Q853" i="115"/>
  <c r="P853" i="115"/>
  <c r="O853" i="115"/>
  <c r="N853" i="115"/>
  <c r="M853" i="115"/>
  <c r="L853" i="115"/>
  <c r="V852" i="115"/>
  <c r="U852" i="115"/>
  <c r="T852" i="115"/>
  <c r="S852" i="115"/>
  <c r="R852" i="115"/>
  <c r="Q852" i="115"/>
  <c r="P852" i="115"/>
  <c r="O852" i="115"/>
  <c r="N852" i="115"/>
  <c r="M852" i="115"/>
  <c r="L852" i="115"/>
  <c r="V851" i="115"/>
  <c r="U851" i="115"/>
  <c r="T851" i="115"/>
  <c r="S851" i="115"/>
  <c r="R851" i="115"/>
  <c r="Q851" i="115"/>
  <c r="P851" i="115"/>
  <c r="O851" i="115"/>
  <c r="N851" i="115"/>
  <c r="M851" i="115"/>
  <c r="L851" i="115"/>
  <c r="V850" i="115"/>
  <c r="U850" i="115"/>
  <c r="T850" i="115"/>
  <c r="S850" i="115"/>
  <c r="R850" i="115"/>
  <c r="Q850" i="115"/>
  <c r="P850" i="115"/>
  <c r="O850" i="115"/>
  <c r="N850" i="115"/>
  <c r="M850" i="115"/>
  <c r="L850" i="115"/>
  <c r="V849" i="115"/>
  <c r="U849" i="115"/>
  <c r="T849" i="115"/>
  <c r="S849" i="115"/>
  <c r="R849" i="115"/>
  <c r="Q849" i="115"/>
  <c r="P849" i="115"/>
  <c r="O849" i="115"/>
  <c r="N849" i="115"/>
  <c r="M849" i="115"/>
  <c r="L849" i="115"/>
  <c r="V848" i="115"/>
  <c r="U848" i="115"/>
  <c r="T848" i="115"/>
  <c r="S848" i="115"/>
  <c r="R848" i="115"/>
  <c r="Q848" i="115"/>
  <c r="P848" i="115"/>
  <c r="O848" i="115"/>
  <c r="N848" i="115"/>
  <c r="M848" i="115"/>
  <c r="L848" i="115"/>
  <c r="V847" i="115"/>
  <c r="U847" i="115"/>
  <c r="T847" i="115"/>
  <c r="S847" i="115"/>
  <c r="R847" i="115"/>
  <c r="Q847" i="115"/>
  <c r="P847" i="115"/>
  <c r="O847" i="115"/>
  <c r="N847" i="115"/>
  <c r="M847" i="115"/>
  <c r="L847" i="115"/>
  <c r="V846" i="115"/>
  <c r="U846" i="115"/>
  <c r="T846" i="115"/>
  <c r="S846" i="115"/>
  <c r="R846" i="115"/>
  <c r="Q846" i="115"/>
  <c r="P846" i="115"/>
  <c r="O846" i="115"/>
  <c r="N846" i="115"/>
  <c r="M846" i="115"/>
  <c r="L846" i="115"/>
  <c r="V845" i="115"/>
  <c r="U845" i="115"/>
  <c r="T845" i="115"/>
  <c r="S845" i="115"/>
  <c r="R845" i="115"/>
  <c r="Q845" i="115"/>
  <c r="P845" i="115"/>
  <c r="O845" i="115"/>
  <c r="N845" i="115"/>
  <c r="M845" i="115"/>
  <c r="L845" i="115"/>
  <c r="V844" i="115"/>
  <c r="U844" i="115"/>
  <c r="T844" i="115"/>
  <c r="S844" i="115"/>
  <c r="R844" i="115"/>
  <c r="Q844" i="115"/>
  <c r="P844" i="115"/>
  <c r="O844" i="115"/>
  <c r="N844" i="115"/>
  <c r="M844" i="115"/>
  <c r="L844" i="115"/>
  <c r="V843" i="115"/>
  <c r="U843" i="115"/>
  <c r="T843" i="115"/>
  <c r="S843" i="115"/>
  <c r="R843" i="115"/>
  <c r="Q843" i="115"/>
  <c r="P843" i="115"/>
  <c r="O843" i="115"/>
  <c r="N843" i="115"/>
  <c r="M843" i="115"/>
  <c r="L843" i="115"/>
  <c r="V842" i="115"/>
  <c r="U842" i="115"/>
  <c r="T842" i="115"/>
  <c r="S842" i="115"/>
  <c r="R842" i="115"/>
  <c r="Q842" i="115"/>
  <c r="P842" i="115"/>
  <c r="O842" i="115"/>
  <c r="N842" i="115"/>
  <c r="M842" i="115"/>
  <c r="L842" i="115"/>
  <c r="V841" i="115"/>
  <c r="U841" i="115"/>
  <c r="T841" i="115"/>
  <c r="S841" i="115"/>
  <c r="R841" i="115"/>
  <c r="Q841" i="115"/>
  <c r="P841" i="115"/>
  <c r="O841" i="115"/>
  <c r="N841" i="115"/>
  <c r="M841" i="115"/>
  <c r="L841" i="115"/>
  <c r="V840" i="115"/>
  <c r="U840" i="115"/>
  <c r="T840" i="115"/>
  <c r="S840" i="115"/>
  <c r="R840" i="115"/>
  <c r="Q840" i="115"/>
  <c r="P840" i="115"/>
  <c r="O840" i="115"/>
  <c r="N840" i="115"/>
  <c r="M840" i="115"/>
  <c r="L840" i="115"/>
  <c r="V839" i="115"/>
  <c r="U839" i="115"/>
  <c r="T839" i="115"/>
  <c r="S839" i="115"/>
  <c r="R839" i="115"/>
  <c r="Q839" i="115"/>
  <c r="P839" i="115"/>
  <c r="O839" i="115"/>
  <c r="N839" i="115"/>
  <c r="M839" i="115"/>
  <c r="L839" i="115"/>
  <c r="V838" i="115"/>
  <c r="U838" i="115"/>
  <c r="T838" i="115"/>
  <c r="S838" i="115"/>
  <c r="R838" i="115"/>
  <c r="Q838" i="115"/>
  <c r="P838" i="115"/>
  <c r="O838" i="115"/>
  <c r="N838" i="115"/>
  <c r="M838" i="115"/>
  <c r="L838" i="115"/>
  <c r="V837" i="115"/>
  <c r="U837" i="115"/>
  <c r="T837" i="115"/>
  <c r="S837" i="115"/>
  <c r="R837" i="115"/>
  <c r="Q837" i="115"/>
  <c r="P837" i="115"/>
  <c r="O837" i="115"/>
  <c r="N837" i="115"/>
  <c r="M837" i="115"/>
  <c r="L837" i="115"/>
  <c r="V836" i="115"/>
  <c r="U836" i="115"/>
  <c r="T836" i="115"/>
  <c r="S836" i="115"/>
  <c r="R836" i="115"/>
  <c r="Q836" i="115"/>
  <c r="P836" i="115"/>
  <c r="O836" i="115"/>
  <c r="N836" i="115"/>
  <c r="M836" i="115"/>
  <c r="L836" i="115"/>
  <c r="V835" i="115"/>
  <c r="U835" i="115"/>
  <c r="T835" i="115"/>
  <c r="S835" i="115"/>
  <c r="R835" i="115"/>
  <c r="Q835" i="115"/>
  <c r="P835" i="115"/>
  <c r="O835" i="115"/>
  <c r="N835" i="115"/>
  <c r="M835" i="115"/>
  <c r="L835" i="115"/>
  <c r="V834" i="115"/>
  <c r="U834" i="115"/>
  <c r="T834" i="115"/>
  <c r="S834" i="115"/>
  <c r="R834" i="115"/>
  <c r="Q834" i="115"/>
  <c r="P834" i="115"/>
  <c r="O834" i="115"/>
  <c r="N834" i="115"/>
  <c r="M834" i="115"/>
  <c r="L834" i="115"/>
  <c r="V833" i="115"/>
  <c r="U833" i="115"/>
  <c r="T833" i="115"/>
  <c r="S833" i="115"/>
  <c r="R833" i="115"/>
  <c r="Q833" i="115"/>
  <c r="P833" i="115"/>
  <c r="O833" i="115"/>
  <c r="N833" i="115"/>
  <c r="M833" i="115"/>
  <c r="L833" i="115"/>
  <c r="V832" i="115"/>
  <c r="U832" i="115"/>
  <c r="T832" i="115"/>
  <c r="S832" i="115"/>
  <c r="R832" i="115"/>
  <c r="Q832" i="115"/>
  <c r="P832" i="115"/>
  <c r="O832" i="115"/>
  <c r="N832" i="115"/>
  <c r="M832" i="115"/>
  <c r="L832" i="115"/>
  <c r="V831" i="115"/>
  <c r="U831" i="115"/>
  <c r="T831" i="115"/>
  <c r="S831" i="115"/>
  <c r="R831" i="115"/>
  <c r="Q831" i="115"/>
  <c r="P831" i="115"/>
  <c r="O831" i="115"/>
  <c r="N831" i="115"/>
  <c r="M831" i="115"/>
  <c r="L831" i="115"/>
  <c r="V830" i="115"/>
  <c r="U830" i="115"/>
  <c r="T830" i="115"/>
  <c r="S830" i="115"/>
  <c r="R830" i="115"/>
  <c r="Q830" i="115"/>
  <c r="P830" i="115"/>
  <c r="O830" i="115"/>
  <c r="N830" i="115"/>
  <c r="M830" i="115"/>
  <c r="L830" i="115"/>
  <c r="V829" i="115"/>
  <c r="U829" i="115"/>
  <c r="T829" i="115"/>
  <c r="S829" i="115"/>
  <c r="R829" i="115"/>
  <c r="Q829" i="115"/>
  <c r="P829" i="115"/>
  <c r="O829" i="115"/>
  <c r="N829" i="115"/>
  <c r="M829" i="115"/>
  <c r="L829" i="115"/>
  <c r="V828" i="115"/>
  <c r="U828" i="115"/>
  <c r="T828" i="115"/>
  <c r="S828" i="115"/>
  <c r="R828" i="115"/>
  <c r="Q828" i="115"/>
  <c r="P828" i="115"/>
  <c r="O828" i="115"/>
  <c r="N828" i="115"/>
  <c r="M828" i="115"/>
  <c r="L828" i="115"/>
  <c r="V827" i="115"/>
  <c r="U827" i="115"/>
  <c r="T827" i="115"/>
  <c r="S827" i="115"/>
  <c r="R827" i="115"/>
  <c r="Q827" i="115"/>
  <c r="P827" i="115"/>
  <c r="O827" i="115"/>
  <c r="N827" i="115"/>
  <c r="M827" i="115"/>
  <c r="L827" i="115"/>
  <c r="V826" i="115"/>
  <c r="U826" i="115"/>
  <c r="T826" i="115"/>
  <c r="S826" i="115"/>
  <c r="R826" i="115"/>
  <c r="Q826" i="115"/>
  <c r="P826" i="115"/>
  <c r="O826" i="115"/>
  <c r="N826" i="115"/>
  <c r="M826" i="115"/>
  <c r="L826" i="115"/>
  <c r="V825" i="115"/>
  <c r="U825" i="115"/>
  <c r="T825" i="115"/>
  <c r="S825" i="115"/>
  <c r="R825" i="115"/>
  <c r="Q825" i="115"/>
  <c r="P825" i="115"/>
  <c r="O825" i="115"/>
  <c r="N825" i="115"/>
  <c r="M825" i="115"/>
  <c r="L825" i="115"/>
  <c r="V824" i="115"/>
  <c r="U824" i="115"/>
  <c r="T824" i="115"/>
  <c r="S824" i="115"/>
  <c r="R824" i="115"/>
  <c r="Q824" i="115"/>
  <c r="P824" i="115"/>
  <c r="O824" i="115"/>
  <c r="N824" i="115"/>
  <c r="M824" i="115"/>
  <c r="L824" i="115"/>
  <c r="V823" i="115"/>
  <c r="U823" i="115"/>
  <c r="T823" i="115"/>
  <c r="S823" i="115"/>
  <c r="R823" i="115"/>
  <c r="Q823" i="115"/>
  <c r="P823" i="115"/>
  <c r="O823" i="115"/>
  <c r="N823" i="115"/>
  <c r="M823" i="115"/>
  <c r="L823" i="115"/>
  <c r="V822" i="115"/>
  <c r="U822" i="115"/>
  <c r="T822" i="115"/>
  <c r="S822" i="115"/>
  <c r="R822" i="115"/>
  <c r="Q822" i="115"/>
  <c r="P822" i="115"/>
  <c r="O822" i="115"/>
  <c r="N822" i="115"/>
  <c r="M822" i="115"/>
  <c r="L822" i="115"/>
  <c r="V821" i="115"/>
  <c r="U821" i="115"/>
  <c r="T821" i="115"/>
  <c r="S821" i="115"/>
  <c r="R821" i="115"/>
  <c r="Q821" i="115"/>
  <c r="P821" i="115"/>
  <c r="O821" i="115"/>
  <c r="N821" i="115"/>
  <c r="M821" i="115"/>
  <c r="L821" i="115"/>
  <c r="V820" i="115"/>
  <c r="U820" i="115"/>
  <c r="T820" i="115"/>
  <c r="S820" i="115"/>
  <c r="R820" i="115"/>
  <c r="Q820" i="115"/>
  <c r="P820" i="115"/>
  <c r="O820" i="115"/>
  <c r="N820" i="115"/>
  <c r="M820" i="115"/>
  <c r="L820" i="115"/>
  <c r="V819" i="115"/>
  <c r="U819" i="115"/>
  <c r="T819" i="115"/>
  <c r="S819" i="115"/>
  <c r="R819" i="115"/>
  <c r="Q819" i="115"/>
  <c r="P819" i="115"/>
  <c r="O819" i="115"/>
  <c r="N819" i="115"/>
  <c r="M819" i="115"/>
  <c r="L819" i="115"/>
  <c r="V818" i="115"/>
  <c r="U818" i="115"/>
  <c r="T818" i="115"/>
  <c r="S818" i="115"/>
  <c r="R818" i="115"/>
  <c r="Q818" i="115"/>
  <c r="P818" i="115"/>
  <c r="O818" i="115"/>
  <c r="N818" i="115"/>
  <c r="M818" i="115"/>
  <c r="L818" i="115"/>
  <c r="V817" i="115"/>
  <c r="U817" i="115"/>
  <c r="T817" i="115"/>
  <c r="S817" i="115"/>
  <c r="R817" i="115"/>
  <c r="Q817" i="115"/>
  <c r="P817" i="115"/>
  <c r="O817" i="115"/>
  <c r="N817" i="115"/>
  <c r="M817" i="115"/>
  <c r="L817" i="115"/>
  <c r="V816" i="115"/>
  <c r="U816" i="115"/>
  <c r="T816" i="115"/>
  <c r="S816" i="115"/>
  <c r="R816" i="115"/>
  <c r="Q816" i="115"/>
  <c r="P816" i="115"/>
  <c r="O816" i="115"/>
  <c r="N816" i="115"/>
  <c r="M816" i="115"/>
  <c r="L816" i="115"/>
  <c r="V815" i="115"/>
  <c r="U815" i="115"/>
  <c r="T815" i="115"/>
  <c r="S815" i="115"/>
  <c r="R815" i="115"/>
  <c r="Q815" i="115"/>
  <c r="P815" i="115"/>
  <c r="O815" i="115"/>
  <c r="N815" i="115"/>
  <c r="M815" i="115"/>
  <c r="L815" i="115"/>
  <c r="V814" i="115"/>
  <c r="U814" i="115"/>
  <c r="T814" i="115"/>
  <c r="S814" i="115"/>
  <c r="R814" i="115"/>
  <c r="Q814" i="115"/>
  <c r="P814" i="115"/>
  <c r="O814" i="115"/>
  <c r="N814" i="115"/>
  <c r="M814" i="115"/>
  <c r="L814" i="115"/>
  <c r="V813" i="115"/>
  <c r="U813" i="115"/>
  <c r="T813" i="115"/>
  <c r="S813" i="115"/>
  <c r="R813" i="115"/>
  <c r="Q813" i="115"/>
  <c r="P813" i="115"/>
  <c r="O813" i="115"/>
  <c r="N813" i="115"/>
  <c r="M813" i="115"/>
  <c r="L813" i="115"/>
  <c r="V812" i="115"/>
  <c r="U812" i="115"/>
  <c r="T812" i="115"/>
  <c r="S812" i="115"/>
  <c r="R812" i="115"/>
  <c r="Q812" i="115"/>
  <c r="P812" i="115"/>
  <c r="O812" i="115"/>
  <c r="N812" i="115"/>
  <c r="M812" i="115"/>
  <c r="L812" i="115"/>
  <c r="V811" i="115"/>
  <c r="U811" i="115"/>
  <c r="T811" i="115"/>
  <c r="S811" i="115"/>
  <c r="R811" i="115"/>
  <c r="Q811" i="115"/>
  <c r="P811" i="115"/>
  <c r="O811" i="115"/>
  <c r="N811" i="115"/>
  <c r="M811" i="115"/>
  <c r="L811" i="115"/>
  <c r="V810" i="115"/>
  <c r="U810" i="115"/>
  <c r="T810" i="115"/>
  <c r="S810" i="115"/>
  <c r="R810" i="115"/>
  <c r="Q810" i="115"/>
  <c r="P810" i="115"/>
  <c r="O810" i="115"/>
  <c r="N810" i="115"/>
  <c r="M810" i="115"/>
  <c r="L810" i="115"/>
  <c r="V809" i="115"/>
  <c r="U809" i="115"/>
  <c r="T809" i="115"/>
  <c r="S809" i="115"/>
  <c r="R809" i="115"/>
  <c r="Q809" i="115"/>
  <c r="P809" i="115"/>
  <c r="O809" i="115"/>
  <c r="N809" i="115"/>
  <c r="M809" i="115"/>
  <c r="L809" i="115"/>
  <c r="V808" i="115"/>
  <c r="U808" i="115"/>
  <c r="T808" i="115"/>
  <c r="S808" i="115"/>
  <c r="R808" i="115"/>
  <c r="Q808" i="115"/>
  <c r="P808" i="115"/>
  <c r="O808" i="115"/>
  <c r="N808" i="115"/>
  <c r="M808" i="115"/>
  <c r="L808" i="115"/>
  <c r="V807" i="115"/>
  <c r="U807" i="115"/>
  <c r="T807" i="115"/>
  <c r="S807" i="115"/>
  <c r="R807" i="115"/>
  <c r="Q807" i="115"/>
  <c r="P807" i="115"/>
  <c r="O807" i="115"/>
  <c r="N807" i="115"/>
  <c r="M807" i="115"/>
  <c r="L807" i="115"/>
  <c r="V806" i="115"/>
  <c r="U806" i="115"/>
  <c r="T806" i="115"/>
  <c r="S806" i="115"/>
  <c r="R806" i="115"/>
  <c r="Q806" i="115"/>
  <c r="P806" i="115"/>
  <c r="O806" i="115"/>
  <c r="N806" i="115"/>
  <c r="M806" i="115"/>
  <c r="L806" i="115"/>
  <c r="V805" i="115"/>
  <c r="U805" i="115"/>
  <c r="T805" i="115"/>
  <c r="S805" i="115"/>
  <c r="R805" i="115"/>
  <c r="Q805" i="115"/>
  <c r="P805" i="115"/>
  <c r="O805" i="115"/>
  <c r="N805" i="115"/>
  <c r="M805" i="115"/>
  <c r="L805" i="115"/>
  <c r="V804" i="115"/>
  <c r="U804" i="115"/>
  <c r="T804" i="115"/>
  <c r="S804" i="115"/>
  <c r="R804" i="115"/>
  <c r="Q804" i="115"/>
  <c r="P804" i="115"/>
  <c r="O804" i="115"/>
  <c r="N804" i="115"/>
  <c r="M804" i="115"/>
  <c r="L804" i="115"/>
  <c r="V803" i="115"/>
  <c r="U803" i="115"/>
  <c r="T803" i="115"/>
  <c r="S803" i="115"/>
  <c r="R803" i="115"/>
  <c r="Q803" i="115"/>
  <c r="P803" i="115"/>
  <c r="O803" i="115"/>
  <c r="N803" i="115"/>
  <c r="M803" i="115"/>
  <c r="L803" i="115"/>
  <c r="V802" i="115"/>
  <c r="U802" i="115"/>
  <c r="T802" i="115"/>
  <c r="S802" i="115"/>
  <c r="R802" i="115"/>
  <c r="Q802" i="115"/>
  <c r="P802" i="115"/>
  <c r="O802" i="115"/>
  <c r="N802" i="115"/>
  <c r="M802" i="115"/>
  <c r="L802" i="115"/>
  <c r="V801" i="115"/>
  <c r="U801" i="115"/>
  <c r="T801" i="115"/>
  <c r="S801" i="115"/>
  <c r="R801" i="115"/>
  <c r="Q801" i="115"/>
  <c r="P801" i="115"/>
  <c r="O801" i="115"/>
  <c r="N801" i="115"/>
  <c r="M801" i="115"/>
  <c r="L801" i="115"/>
  <c r="V800" i="115"/>
  <c r="U800" i="115"/>
  <c r="T800" i="115"/>
  <c r="S800" i="115"/>
  <c r="R800" i="115"/>
  <c r="Q800" i="115"/>
  <c r="P800" i="115"/>
  <c r="O800" i="115"/>
  <c r="N800" i="115"/>
  <c r="M800" i="115"/>
  <c r="L800" i="115"/>
  <c r="V799" i="115"/>
  <c r="U799" i="115"/>
  <c r="T799" i="115"/>
  <c r="S799" i="115"/>
  <c r="R799" i="115"/>
  <c r="Q799" i="115"/>
  <c r="P799" i="115"/>
  <c r="O799" i="115"/>
  <c r="N799" i="115"/>
  <c r="M799" i="115"/>
  <c r="L799" i="115"/>
  <c r="V798" i="115"/>
  <c r="U798" i="115"/>
  <c r="T798" i="115"/>
  <c r="S798" i="115"/>
  <c r="R798" i="115"/>
  <c r="Q798" i="115"/>
  <c r="P798" i="115"/>
  <c r="O798" i="115"/>
  <c r="N798" i="115"/>
  <c r="M798" i="115"/>
  <c r="L798" i="115"/>
  <c r="V797" i="115"/>
  <c r="U797" i="115"/>
  <c r="T797" i="115"/>
  <c r="S797" i="115"/>
  <c r="R797" i="115"/>
  <c r="Q797" i="115"/>
  <c r="P797" i="115"/>
  <c r="O797" i="115"/>
  <c r="N797" i="115"/>
  <c r="M797" i="115"/>
  <c r="L797" i="115"/>
  <c r="V796" i="115"/>
  <c r="U796" i="115"/>
  <c r="T796" i="115"/>
  <c r="S796" i="115"/>
  <c r="R796" i="115"/>
  <c r="Q796" i="115"/>
  <c r="P796" i="115"/>
  <c r="O796" i="115"/>
  <c r="N796" i="115"/>
  <c r="M796" i="115"/>
  <c r="L796" i="115"/>
  <c r="V795" i="115"/>
  <c r="U795" i="115"/>
  <c r="T795" i="115"/>
  <c r="S795" i="115"/>
  <c r="R795" i="115"/>
  <c r="Q795" i="115"/>
  <c r="P795" i="115"/>
  <c r="O795" i="115"/>
  <c r="N795" i="115"/>
  <c r="M795" i="115"/>
  <c r="L795" i="115"/>
  <c r="V794" i="115"/>
  <c r="U794" i="115"/>
  <c r="T794" i="115"/>
  <c r="S794" i="115"/>
  <c r="R794" i="115"/>
  <c r="Q794" i="115"/>
  <c r="P794" i="115"/>
  <c r="O794" i="115"/>
  <c r="N794" i="115"/>
  <c r="M794" i="115"/>
  <c r="L794" i="115"/>
  <c r="V793" i="115"/>
  <c r="U793" i="115"/>
  <c r="T793" i="115"/>
  <c r="S793" i="115"/>
  <c r="R793" i="115"/>
  <c r="Q793" i="115"/>
  <c r="P793" i="115"/>
  <c r="O793" i="115"/>
  <c r="N793" i="115"/>
  <c r="M793" i="115"/>
  <c r="L793" i="115"/>
  <c r="V792" i="115"/>
  <c r="U792" i="115"/>
  <c r="T792" i="115"/>
  <c r="S792" i="115"/>
  <c r="R792" i="115"/>
  <c r="Q792" i="115"/>
  <c r="P792" i="115"/>
  <c r="O792" i="115"/>
  <c r="N792" i="115"/>
  <c r="M792" i="115"/>
  <c r="L792" i="115"/>
  <c r="V791" i="115"/>
  <c r="U791" i="115"/>
  <c r="T791" i="115"/>
  <c r="S791" i="115"/>
  <c r="R791" i="115"/>
  <c r="Q791" i="115"/>
  <c r="P791" i="115"/>
  <c r="O791" i="115"/>
  <c r="N791" i="115"/>
  <c r="M791" i="115"/>
  <c r="L791" i="115"/>
  <c r="V790" i="115"/>
  <c r="U790" i="115"/>
  <c r="T790" i="115"/>
  <c r="S790" i="115"/>
  <c r="R790" i="115"/>
  <c r="Q790" i="115"/>
  <c r="P790" i="115"/>
  <c r="O790" i="115"/>
  <c r="N790" i="115"/>
  <c r="M790" i="115"/>
  <c r="L790" i="115"/>
  <c r="V789" i="115"/>
  <c r="U789" i="115"/>
  <c r="T789" i="115"/>
  <c r="S789" i="115"/>
  <c r="R789" i="115"/>
  <c r="Q789" i="115"/>
  <c r="P789" i="115"/>
  <c r="O789" i="115"/>
  <c r="N789" i="115"/>
  <c r="M789" i="115"/>
  <c r="L789" i="115"/>
  <c r="V788" i="115"/>
  <c r="U788" i="115"/>
  <c r="T788" i="115"/>
  <c r="S788" i="115"/>
  <c r="R788" i="115"/>
  <c r="Q788" i="115"/>
  <c r="P788" i="115"/>
  <c r="O788" i="115"/>
  <c r="N788" i="115"/>
  <c r="M788" i="115"/>
  <c r="L788" i="115"/>
  <c r="V787" i="115"/>
  <c r="U787" i="115"/>
  <c r="T787" i="115"/>
  <c r="S787" i="115"/>
  <c r="R787" i="115"/>
  <c r="Q787" i="115"/>
  <c r="P787" i="115"/>
  <c r="O787" i="115"/>
  <c r="N787" i="115"/>
  <c r="M787" i="115"/>
  <c r="L787" i="115"/>
  <c r="V786" i="115"/>
  <c r="U786" i="115"/>
  <c r="T786" i="115"/>
  <c r="S786" i="115"/>
  <c r="R786" i="115"/>
  <c r="Q786" i="115"/>
  <c r="P786" i="115"/>
  <c r="O786" i="115"/>
  <c r="N786" i="115"/>
  <c r="M786" i="115"/>
  <c r="L786" i="115"/>
  <c r="V785" i="115"/>
  <c r="U785" i="115"/>
  <c r="T785" i="115"/>
  <c r="S785" i="115"/>
  <c r="R785" i="115"/>
  <c r="Q785" i="115"/>
  <c r="P785" i="115"/>
  <c r="O785" i="115"/>
  <c r="N785" i="115"/>
  <c r="M785" i="115"/>
  <c r="L785" i="115"/>
  <c r="V784" i="115"/>
  <c r="U784" i="115"/>
  <c r="T784" i="115"/>
  <c r="S784" i="115"/>
  <c r="R784" i="115"/>
  <c r="Q784" i="115"/>
  <c r="P784" i="115"/>
  <c r="O784" i="115"/>
  <c r="N784" i="115"/>
  <c r="M784" i="115"/>
  <c r="L784" i="115"/>
  <c r="V783" i="115"/>
  <c r="U783" i="115"/>
  <c r="T783" i="115"/>
  <c r="S783" i="115"/>
  <c r="R783" i="115"/>
  <c r="Q783" i="115"/>
  <c r="P783" i="115"/>
  <c r="O783" i="115"/>
  <c r="N783" i="115"/>
  <c r="M783" i="115"/>
  <c r="L783" i="115"/>
  <c r="V782" i="115"/>
  <c r="U782" i="115"/>
  <c r="T782" i="115"/>
  <c r="S782" i="115"/>
  <c r="R782" i="115"/>
  <c r="Q782" i="115"/>
  <c r="P782" i="115"/>
  <c r="O782" i="115"/>
  <c r="N782" i="115"/>
  <c r="M782" i="115"/>
  <c r="L782" i="115"/>
  <c r="V781" i="115"/>
  <c r="U781" i="115"/>
  <c r="T781" i="115"/>
  <c r="S781" i="115"/>
  <c r="R781" i="115"/>
  <c r="Q781" i="115"/>
  <c r="P781" i="115"/>
  <c r="O781" i="115"/>
  <c r="N781" i="115"/>
  <c r="M781" i="115"/>
  <c r="L781" i="115"/>
  <c r="V780" i="115"/>
  <c r="U780" i="115"/>
  <c r="T780" i="115"/>
  <c r="S780" i="115"/>
  <c r="R780" i="115"/>
  <c r="Q780" i="115"/>
  <c r="P780" i="115"/>
  <c r="O780" i="115"/>
  <c r="N780" i="115"/>
  <c r="M780" i="115"/>
  <c r="L780" i="115"/>
  <c r="V779" i="115"/>
  <c r="U779" i="115"/>
  <c r="T779" i="115"/>
  <c r="S779" i="115"/>
  <c r="R779" i="115"/>
  <c r="Q779" i="115"/>
  <c r="P779" i="115"/>
  <c r="O779" i="115"/>
  <c r="N779" i="115"/>
  <c r="M779" i="115"/>
  <c r="L779" i="115"/>
  <c r="V778" i="115"/>
  <c r="U778" i="115"/>
  <c r="T778" i="115"/>
  <c r="S778" i="115"/>
  <c r="R778" i="115"/>
  <c r="Q778" i="115"/>
  <c r="P778" i="115"/>
  <c r="O778" i="115"/>
  <c r="N778" i="115"/>
  <c r="M778" i="115"/>
  <c r="L778" i="115"/>
  <c r="V777" i="115"/>
  <c r="U777" i="115"/>
  <c r="T777" i="115"/>
  <c r="S777" i="115"/>
  <c r="R777" i="115"/>
  <c r="Q777" i="115"/>
  <c r="P777" i="115"/>
  <c r="O777" i="115"/>
  <c r="N777" i="115"/>
  <c r="M777" i="115"/>
  <c r="L777" i="115"/>
  <c r="V776" i="115"/>
  <c r="U776" i="115"/>
  <c r="T776" i="115"/>
  <c r="S776" i="115"/>
  <c r="R776" i="115"/>
  <c r="Q776" i="115"/>
  <c r="P776" i="115"/>
  <c r="O776" i="115"/>
  <c r="N776" i="115"/>
  <c r="M776" i="115"/>
  <c r="L776" i="115"/>
  <c r="V775" i="115"/>
  <c r="U775" i="115"/>
  <c r="T775" i="115"/>
  <c r="S775" i="115"/>
  <c r="R775" i="115"/>
  <c r="Q775" i="115"/>
  <c r="P775" i="115"/>
  <c r="O775" i="115"/>
  <c r="N775" i="115"/>
  <c r="M775" i="115"/>
  <c r="L775" i="115"/>
  <c r="V774" i="115"/>
  <c r="U774" i="115"/>
  <c r="T774" i="115"/>
  <c r="S774" i="115"/>
  <c r="R774" i="115"/>
  <c r="Q774" i="115"/>
  <c r="P774" i="115"/>
  <c r="O774" i="115"/>
  <c r="N774" i="115"/>
  <c r="M774" i="115"/>
  <c r="L774" i="115"/>
  <c r="V773" i="115"/>
  <c r="U773" i="115"/>
  <c r="T773" i="115"/>
  <c r="S773" i="115"/>
  <c r="R773" i="115"/>
  <c r="Q773" i="115"/>
  <c r="P773" i="115"/>
  <c r="O773" i="115"/>
  <c r="N773" i="115"/>
  <c r="M773" i="115"/>
  <c r="L773" i="115"/>
  <c r="V772" i="115"/>
  <c r="U772" i="115"/>
  <c r="T772" i="115"/>
  <c r="S772" i="115"/>
  <c r="R772" i="115"/>
  <c r="Q772" i="115"/>
  <c r="P772" i="115"/>
  <c r="O772" i="115"/>
  <c r="N772" i="115"/>
  <c r="M772" i="115"/>
  <c r="L772" i="115"/>
  <c r="V771" i="115"/>
  <c r="U771" i="115"/>
  <c r="T771" i="115"/>
  <c r="S771" i="115"/>
  <c r="R771" i="115"/>
  <c r="Q771" i="115"/>
  <c r="P771" i="115"/>
  <c r="O771" i="115"/>
  <c r="N771" i="115"/>
  <c r="M771" i="115"/>
  <c r="L771" i="115"/>
  <c r="V770" i="115"/>
  <c r="U770" i="115"/>
  <c r="T770" i="115"/>
  <c r="S770" i="115"/>
  <c r="R770" i="115"/>
  <c r="Q770" i="115"/>
  <c r="P770" i="115"/>
  <c r="O770" i="115"/>
  <c r="N770" i="115"/>
  <c r="M770" i="115"/>
  <c r="L770" i="115"/>
  <c r="V769" i="115"/>
  <c r="U769" i="115"/>
  <c r="T769" i="115"/>
  <c r="S769" i="115"/>
  <c r="R769" i="115"/>
  <c r="Q769" i="115"/>
  <c r="P769" i="115"/>
  <c r="O769" i="115"/>
  <c r="N769" i="115"/>
  <c r="M769" i="115"/>
  <c r="L769" i="115"/>
  <c r="V768" i="115"/>
  <c r="U768" i="115"/>
  <c r="T768" i="115"/>
  <c r="S768" i="115"/>
  <c r="R768" i="115"/>
  <c r="Q768" i="115"/>
  <c r="P768" i="115"/>
  <c r="O768" i="115"/>
  <c r="N768" i="115"/>
  <c r="M768" i="115"/>
  <c r="L768" i="115"/>
  <c r="V767" i="115"/>
  <c r="U767" i="115"/>
  <c r="T767" i="115"/>
  <c r="S767" i="115"/>
  <c r="R767" i="115"/>
  <c r="Q767" i="115"/>
  <c r="P767" i="115"/>
  <c r="O767" i="115"/>
  <c r="N767" i="115"/>
  <c r="M767" i="115"/>
  <c r="L767" i="115"/>
  <c r="V766" i="115"/>
  <c r="U766" i="115"/>
  <c r="T766" i="115"/>
  <c r="S766" i="115"/>
  <c r="R766" i="115"/>
  <c r="Q766" i="115"/>
  <c r="P766" i="115"/>
  <c r="O766" i="115"/>
  <c r="N766" i="115"/>
  <c r="M766" i="115"/>
  <c r="L766" i="115"/>
  <c r="V765" i="115"/>
  <c r="U765" i="115"/>
  <c r="T765" i="115"/>
  <c r="S765" i="115"/>
  <c r="R765" i="115"/>
  <c r="Q765" i="115"/>
  <c r="P765" i="115"/>
  <c r="O765" i="115"/>
  <c r="N765" i="115"/>
  <c r="M765" i="115"/>
  <c r="L765" i="115"/>
  <c r="V764" i="115"/>
  <c r="U764" i="115"/>
  <c r="T764" i="115"/>
  <c r="S764" i="115"/>
  <c r="R764" i="115"/>
  <c r="Q764" i="115"/>
  <c r="P764" i="115"/>
  <c r="O764" i="115"/>
  <c r="N764" i="115"/>
  <c r="M764" i="115"/>
  <c r="L764" i="115"/>
  <c r="V763" i="115"/>
  <c r="U763" i="115"/>
  <c r="T763" i="115"/>
  <c r="S763" i="115"/>
  <c r="R763" i="115"/>
  <c r="Q763" i="115"/>
  <c r="P763" i="115"/>
  <c r="O763" i="115"/>
  <c r="N763" i="115"/>
  <c r="M763" i="115"/>
  <c r="L763" i="115"/>
  <c r="V762" i="115"/>
  <c r="U762" i="115"/>
  <c r="T762" i="115"/>
  <c r="S762" i="115"/>
  <c r="R762" i="115"/>
  <c r="Q762" i="115"/>
  <c r="P762" i="115"/>
  <c r="O762" i="115"/>
  <c r="N762" i="115"/>
  <c r="M762" i="115"/>
  <c r="L762" i="115"/>
  <c r="V761" i="115"/>
  <c r="U761" i="115"/>
  <c r="T761" i="115"/>
  <c r="S761" i="115"/>
  <c r="R761" i="115"/>
  <c r="Q761" i="115"/>
  <c r="P761" i="115"/>
  <c r="O761" i="115"/>
  <c r="N761" i="115"/>
  <c r="M761" i="115"/>
  <c r="L761" i="115"/>
  <c r="V760" i="115"/>
  <c r="U760" i="115"/>
  <c r="T760" i="115"/>
  <c r="S760" i="115"/>
  <c r="R760" i="115"/>
  <c r="Q760" i="115"/>
  <c r="P760" i="115"/>
  <c r="O760" i="115"/>
  <c r="N760" i="115"/>
  <c r="M760" i="115"/>
  <c r="L760" i="115"/>
  <c r="V759" i="115"/>
  <c r="U759" i="115"/>
  <c r="T759" i="115"/>
  <c r="S759" i="115"/>
  <c r="R759" i="115"/>
  <c r="Q759" i="115"/>
  <c r="P759" i="115"/>
  <c r="O759" i="115"/>
  <c r="N759" i="115"/>
  <c r="M759" i="115"/>
  <c r="L759" i="115"/>
  <c r="V758" i="115"/>
  <c r="U758" i="115"/>
  <c r="T758" i="115"/>
  <c r="S758" i="115"/>
  <c r="R758" i="115"/>
  <c r="Q758" i="115"/>
  <c r="P758" i="115"/>
  <c r="O758" i="115"/>
  <c r="N758" i="115"/>
  <c r="M758" i="115"/>
  <c r="L758" i="115"/>
  <c r="V757" i="115"/>
  <c r="U757" i="115"/>
  <c r="T757" i="115"/>
  <c r="S757" i="115"/>
  <c r="R757" i="115"/>
  <c r="Q757" i="115"/>
  <c r="P757" i="115"/>
  <c r="O757" i="115"/>
  <c r="N757" i="115"/>
  <c r="M757" i="115"/>
  <c r="L757" i="115"/>
  <c r="V756" i="115"/>
  <c r="U756" i="115"/>
  <c r="T756" i="115"/>
  <c r="S756" i="115"/>
  <c r="R756" i="115"/>
  <c r="Q756" i="115"/>
  <c r="P756" i="115"/>
  <c r="O756" i="115"/>
  <c r="N756" i="115"/>
  <c r="M756" i="115"/>
  <c r="L756" i="115"/>
  <c r="V755" i="115"/>
  <c r="U755" i="115"/>
  <c r="T755" i="115"/>
  <c r="S755" i="115"/>
  <c r="R755" i="115"/>
  <c r="Q755" i="115"/>
  <c r="P755" i="115"/>
  <c r="O755" i="115"/>
  <c r="N755" i="115"/>
  <c r="M755" i="115"/>
  <c r="L755" i="115"/>
  <c r="V754" i="115"/>
  <c r="U754" i="115"/>
  <c r="T754" i="115"/>
  <c r="S754" i="115"/>
  <c r="R754" i="115"/>
  <c r="Q754" i="115"/>
  <c r="P754" i="115"/>
  <c r="O754" i="115"/>
  <c r="N754" i="115"/>
  <c r="M754" i="115"/>
  <c r="L754" i="115"/>
  <c r="V753" i="115"/>
  <c r="U753" i="115"/>
  <c r="T753" i="115"/>
  <c r="S753" i="115"/>
  <c r="R753" i="115"/>
  <c r="Q753" i="115"/>
  <c r="P753" i="115"/>
  <c r="O753" i="115"/>
  <c r="N753" i="115"/>
  <c r="M753" i="115"/>
  <c r="L753" i="115"/>
  <c r="V752" i="115"/>
  <c r="U752" i="115"/>
  <c r="T752" i="115"/>
  <c r="S752" i="115"/>
  <c r="R752" i="115"/>
  <c r="Q752" i="115"/>
  <c r="P752" i="115"/>
  <c r="O752" i="115"/>
  <c r="N752" i="115"/>
  <c r="M752" i="115"/>
  <c r="L752" i="115"/>
  <c r="V751" i="115"/>
  <c r="U751" i="115"/>
  <c r="T751" i="115"/>
  <c r="S751" i="115"/>
  <c r="R751" i="115"/>
  <c r="Q751" i="115"/>
  <c r="P751" i="115"/>
  <c r="O751" i="115"/>
  <c r="N751" i="115"/>
  <c r="M751" i="115"/>
  <c r="L751" i="115"/>
  <c r="V750" i="115"/>
  <c r="U750" i="115"/>
  <c r="T750" i="115"/>
  <c r="S750" i="115"/>
  <c r="R750" i="115"/>
  <c r="Q750" i="115"/>
  <c r="P750" i="115"/>
  <c r="O750" i="115"/>
  <c r="N750" i="115"/>
  <c r="M750" i="115"/>
  <c r="L750" i="115"/>
  <c r="V749" i="115"/>
  <c r="U749" i="115"/>
  <c r="T749" i="115"/>
  <c r="S749" i="115"/>
  <c r="R749" i="115"/>
  <c r="Q749" i="115"/>
  <c r="P749" i="115"/>
  <c r="O749" i="115"/>
  <c r="N749" i="115"/>
  <c r="M749" i="115"/>
  <c r="L749" i="115"/>
  <c r="V748" i="115"/>
  <c r="U748" i="115"/>
  <c r="T748" i="115"/>
  <c r="S748" i="115"/>
  <c r="R748" i="115"/>
  <c r="Q748" i="115"/>
  <c r="P748" i="115"/>
  <c r="O748" i="115"/>
  <c r="N748" i="115"/>
  <c r="M748" i="115"/>
  <c r="L748" i="115"/>
  <c r="V747" i="115"/>
  <c r="U747" i="115"/>
  <c r="T747" i="115"/>
  <c r="S747" i="115"/>
  <c r="R747" i="115"/>
  <c r="Q747" i="115"/>
  <c r="P747" i="115"/>
  <c r="O747" i="115"/>
  <c r="N747" i="115"/>
  <c r="M747" i="115"/>
  <c r="L747" i="115"/>
  <c r="V746" i="115"/>
  <c r="U746" i="115"/>
  <c r="T746" i="115"/>
  <c r="S746" i="115"/>
  <c r="R746" i="115"/>
  <c r="Q746" i="115"/>
  <c r="P746" i="115"/>
  <c r="O746" i="115"/>
  <c r="N746" i="115"/>
  <c r="M746" i="115"/>
  <c r="L746" i="115"/>
  <c r="V745" i="115"/>
  <c r="U745" i="115"/>
  <c r="T745" i="115"/>
  <c r="S745" i="115"/>
  <c r="R745" i="115"/>
  <c r="Q745" i="115"/>
  <c r="P745" i="115"/>
  <c r="O745" i="115"/>
  <c r="N745" i="115"/>
  <c r="M745" i="115"/>
  <c r="L745" i="115"/>
  <c r="V744" i="115"/>
  <c r="U744" i="115"/>
  <c r="T744" i="115"/>
  <c r="S744" i="115"/>
  <c r="R744" i="115"/>
  <c r="Q744" i="115"/>
  <c r="P744" i="115"/>
  <c r="O744" i="115"/>
  <c r="N744" i="115"/>
  <c r="M744" i="115"/>
  <c r="L744" i="115"/>
  <c r="V743" i="115"/>
  <c r="U743" i="115"/>
  <c r="T743" i="115"/>
  <c r="S743" i="115"/>
  <c r="R743" i="115"/>
  <c r="Q743" i="115"/>
  <c r="P743" i="115"/>
  <c r="O743" i="115"/>
  <c r="N743" i="115"/>
  <c r="M743" i="115"/>
  <c r="L743" i="115"/>
  <c r="V742" i="115"/>
  <c r="U742" i="115"/>
  <c r="T742" i="115"/>
  <c r="S742" i="115"/>
  <c r="R742" i="115"/>
  <c r="Q742" i="115"/>
  <c r="P742" i="115"/>
  <c r="O742" i="115"/>
  <c r="N742" i="115"/>
  <c r="M742" i="115"/>
  <c r="L742" i="115"/>
  <c r="V741" i="115"/>
  <c r="U741" i="115"/>
  <c r="T741" i="115"/>
  <c r="S741" i="115"/>
  <c r="R741" i="115"/>
  <c r="Q741" i="115"/>
  <c r="P741" i="115"/>
  <c r="O741" i="115"/>
  <c r="N741" i="115"/>
  <c r="M741" i="115"/>
  <c r="L741" i="115"/>
  <c r="V740" i="115"/>
  <c r="U740" i="115"/>
  <c r="T740" i="115"/>
  <c r="S740" i="115"/>
  <c r="R740" i="115"/>
  <c r="Q740" i="115"/>
  <c r="P740" i="115"/>
  <c r="O740" i="115"/>
  <c r="N740" i="115"/>
  <c r="M740" i="115"/>
  <c r="L740" i="115"/>
  <c r="V739" i="115"/>
  <c r="U739" i="115"/>
  <c r="T739" i="115"/>
  <c r="S739" i="115"/>
  <c r="R739" i="115"/>
  <c r="Q739" i="115"/>
  <c r="P739" i="115"/>
  <c r="O739" i="115"/>
  <c r="N739" i="115"/>
  <c r="M739" i="115"/>
  <c r="L739" i="115"/>
  <c r="V738" i="115"/>
  <c r="U738" i="115"/>
  <c r="T738" i="115"/>
  <c r="S738" i="115"/>
  <c r="R738" i="115"/>
  <c r="Q738" i="115"/>
  <c r="P738" i="115"/>
  <c r="O738" i="115"/>
  <c r="N738" i="115"/>
  <c r="M738" i="115"/>
  <c r="L738" i="115"/>
  <c r="V737" i="115"/>
  <c r="U737" i="115"/>
  <c r="T737" i="115"/>
  <c r="S737" i="115"/>
  <c r="R737" i="115"/>
  <c r="Q737" i="115"/>
  <c r="P737" i="115"/>
  <c r="O737" i="115"/>
  <c r="N737" i="115"/>
  <c r="M737" i="115"/>
  <c r="L737" i="115"/>
  <c r="V736" i="115"/>
  <c r="U736" i="115"/>
  <c r="T736" i="115"/>
  <c r="S736" i="115"/>
  <c r="R736" i="115"/>
  <c r="Q736" i="115"/>
  <c r="P736" i="115"/>
  <c r="O736" i="115"/>
  <c r="N736" i="115"/>
  <c r="M736" i="115"/>
  <c r="L736" i="115"/>
  <c r="V735" i="115"/>
  <c r="U735" i="115"/>
  <c r="T735" i="115"/>
  <c r="S735" i="115"/>
  <c r="R735" i="115"/>
  <c r="Q735" i="115"/>
  <c r="P735" i="115"/>
  <c r="O735" i="115"/>
  <c r="N735" i="115"/>
  <c r="M735" i="115"/>
  <c r="L735" i="115"/>
  <c r="V734" i="115"/>
  <c r="U734" i="115"/>
  <c r="T734" i="115"/>
  <c r="S734" i="115"/>
  <c r="R734" i="115"/>
  <c r="Q734" i="115"/>
  <c r="P734" i="115"/>
  <c r="O734" i="115"/>
  <c r="N734" i="115"/>
  <c r="M734" i="115"/>
  <c r="L734" i="115"/>
  <c r="V733" i="115"/>
  <c r="U733" i="115"/>
  <c r="T733" i="115"/>
  <c r="S733" i="115"/>
  <c r="R733" i="115"/>
  <c r="Q733" i="115"/>
  <c r="P733" i="115"/>
  <c r="O733" i="115"/>
  <c r="N733" i="115"/>
  <c r="M733" i="115"/>
  <c r="L733" i="115"/>
  <c r="V732" i="115"/>
  <c r="U732" i="115"/>
  <c r="T732" i="115"/>
  <c r="S732" i="115"/>
  <c r="R732" i="115"/>
  <c r="Q732" i="115"/>
  <c r="P732" i="115"/>
  <c r="O732" i="115"/>
  <c r="N732" i="115"/>
  <c r="M732" i="115"/>
  <c r="L732" i="115"/>
  <c r="V731" i="115"/>
  <c r="U731" i="115"/>
  <c r="T731" i="115"/>
  <c r="S731" i="115"/>
  <c r="R731" i="115"/>
  <c r="Q731" i="115"/>
  <c r="P731" i="115"/>
  <c r="O731" i="115"/>
  <c r="N731" i="115"/>
  <c r="M731" i="115"/>
  <c r="L731" i="115"/>
  <c r="V730" i="115"/>
  <c r="U730" i="115"/>
  <c r="T730" i="115"/>
  <c r="S730" i="115"/>
  <c r="R730" i="115"/>
  <c r="Q730" i="115"/>
  <c r="P730" i="115"/>
  <c r="O730" i="115"/>
  <c r="N730" i="115"/>
  <c r="M730" i="115"/>
  <c r="L730" i="115"/>
  <c r="V729" i="115"/>
  <c r="U729" i="115"/>
  <c r="T729" i="115"/>
  <c r="S729" i="115"/>
  <c r="R729" i="115"/>
  <c r="Q729" i="115"/>
  <c r="P729" i="115"/>
  <c r="O729" i="115"/>
  <c r="N729" i="115"/>
  <c r="M729" i="115"/>
  <c r="L729" i="115"/>
  <c r="V728" i="115"/>
  <c r="U728" i="115"/>
  <c r="T728" i="115"/>
  <c r="S728" i="115"/>
  <c r="R728" i="115"/>
  <c r="Q728" i="115"/>
  <c r="P728" i="115"/>
  <c r="O728" i="115"/>
  <c r="N728" i="115"/>
  <c r="M728" i="115"/>
  <c r="L728" i="115"/>
  <c r="V727" i="115"/>
  <c r="U727" i="115"/>
  <c r="T727" i="115"/>
  <c r="S727" i="115"/>
  <c r="R727" i="115"/>
  <c r="Q727" i="115"/>
  <c r="P727" i="115"/>
  <c r="O727" i="115"/>
  <c r="N727" i="115"/>
  <c r="M727" i="115"/>
  <c r="L727" i="115"/>
  <c r="V726" i="115"/>
  <c r="U726" i="115"/>
  <c r="T726" i="115"/>
  <c r="S726" i="115"/>
  <c r="R726" i="115"/>
  <c r="Q726" i="115"/>
  <c r="P726" i="115"/>
  <c r="O726" i="115"/>
  <c r="N726" i="115"/>
  <c r="M726" i="115"/>
  <c r="L726" i="115"/>
  <c r="V725" i="115"/>
  <c r="U725" i="115"/>
  <c r="T725" i="115"/>
  <c r="S725" i="115"/>
  <c r="R725" i="115"/>
  <c r="Q725" i="115"/>
  <c r="P725" i="115"/>
  <c r="O725" i="115"/>
  <c r="N725" i="115"/>
  <c r="M725" i="115"/>
  <c r="L725" i="115"/>
  <c r="V724" i="115"/>
  <c r="U724" i="115"/>
  <c r="T724" i="115"/>
  <c r="S724" i="115"/>
  <c r="R724" i="115"/>
  <c r="Q724" i="115"/>
  <c r="P724" i="115"/>
  <c r="O724" i="115"/>
  <c r="N724" i="115"/>
  <c r="M724" i="115"/>
  <c r="L724" i="115"/>
  <c r="V723" i="115"/>
  <c r="U723" i="115"/>
  <c r="T723" i="115"/>
  <c r="S723" i="115"/>
  <c r="R723" i="115"/>
  <c r="Q723" i="115"/>
  <c r="P723" i="115"/>
  <c r="O723" i="115"/>
  <c r="N723" i="115"/>
  <c r="M723" i="115"/>
  <c r="L723" i="115"/>
  <c r="V722" i="115"/>
  <c r="U722" i="115"/>
  <c r="T722" i="115"/>
  <c r="S722" i="115"/>
  <c r="R722" i="115"/>
  <c r="Q722" i="115"/>
  <c r="P722" i="115"/>
  <c r="O722" i="115"/>
  <c r="N722" i="115"/>
  <c r="M722" i="115"/>
  <c r="L722" i="115"/>
  <c r="V721" i="115"/>
  <c r="U721" i="115"/>
  <c r="T721" i="115"/>
  <c r="S721" i="115"/>
  <c r="R721" i="115"/>
  <c r="Q721" i="115"/>
  <c r="P721" i="115"/>
  <c r="O721" i="115"/>
  <c r="N721" i="115"/>
  <c r="M721" i="115"/>
  <c r="L721" i="115"/>
  <c r="V720" i="115"/>
  <c r="U720" i="115"/>
  <c r="T720" i="115"/>
  <c r="S720" i="115"/>
  <c r="R720" i="115"/>
  <c r="Q720" i="115"/>
  <c r="P720" i="115"/>
  <c r="O720" i="115"/>
  <c r="N720" i="115"/>
  <c r="M720" i="115"/>
  <c r="L720" i="115"/>
  <c r="V719" i="115"/>
  <c r="U719" i="115"/>
  <c r="T719" i="115"/>
  <c r="S719" i="115"/>
  <c r="R719" i="115"/>
  <c r="Q719" i="115"/>
  <c r="P719" i="115"/>
  <c r="O719" i="115"/>
  <c r="N719" i="115"/>
  <c r="M719" i="115"/>
  <c r="L719" i="115"/>
  <c r="V718" i="115"/>
  <c r="U718" i="115"/>
  <c r="T718" i="115"/>
  <c r="S718" i="115"/>
  <c r="R718" i="115"/>
  <c r="Q718" i="115"/>
  <c r="P718" i="115"/>
  <c r="O718" i="115"/>
  <c r="N718" i="115"/>
  <c r="M718" i="115"/>
  <c r="L718" i="115"/>
  <c r="V717" i="115"/>
  <c r="U717" i="115"/>
  <c r="T717" i="115"/>
  <c r="S717" i="115"/>
  <c r="R717" i="115"/>
  <c r="Q717" i="115"/>
  <c r="P717" i="115"/>
  <c r="O717" i="115"/>
  <c r="N717" i="115"/>
  <c r="M717" i="115"/>
  <c r="L717" i="115"/>
  <c r="V716" i="115"/>
  <c r="U716" i="115"/>
  <c r="T716" i="115"/>
  <c r="S716" i="115"/>
  <c r="R716" i="115"/>
  <c r="Q716" i="115"/>
  <c r="P716" i="115"/>
  <c r="O716" i="115"/>
  <c r="N716" i="115"/>
  <c r="M716" i="115"/>
  <c r="L716" i="115"/>
  <c r="V715" i="115"/>
  <c r="U715" i="115"/>
  <c r="T715" i="115"/>
  <c r="S715" i="115"/>
  <c r="R715" i="115"/>
  <c r="Q715" i="115"/>
  <c r="P715" i="115"/>
  <c r="O715" i="115"/>
  <c r="N715" i="115"/>
  <c r="M715" i="115"/>
  <c r="L715" i="115"/>
  <c r="V714" i="115"/>
  <c r="U714" i="115"/>
  <c r="T714" i="115"/>
  <c r="S714" i="115"/>
  <c r="R714" i="115"/>
  <c r="Q714" i="115"/>
  <c r="P714" i="115"/>
  <c r="O714" i="115"/>
  <c r="N714" i="115"/>
  <c r="M714" i="115"/>
  <c r="L714" i="115"/>
  <c r="V713" i="115"/>
  <c r="U713" i="115"/>
  <c r="T713" i="115"/>
  <c r="S713" i="115"/>
  <c r="R713" i="115"/>
  <c r="Q713" i="115"/>
  <c r="P713" i="115"/>
  <c r="O713" i="115"/>
  <c r="N713" i="115"/>
  <c r="M713" i="115"/>
  <c r="L713" i="115"/>
  <c r="V712" i="115"/>
  <c r="U712" i="115"/>
  <c r="T712" i="115"/>
  <c r="S712" i="115"/>
  <c r="R712" i="115"/>
  <c r="Q712" i="115"/>
  <c r="P712" i="115"/>
  <c r="O712" i="115"/>
  <c r="N712" i="115"/>
  <c r="M712" i="115"/>
  <c r="L712" i="115"/>
  <c r="V711" i="115"/>
  <c r="U711" i="115"/>
  <c r="T711" i="115"/>
  <c r="S711" i="115"/>
  <c r="R711" i="115"/>
  <c r="Q711" i="115"/>
  <c r="P711" i="115"/>
  <c r="O711" i="115"/>
  <c r="N711" i="115"/>
  <c r="M711" i="115"/>
  <c r="L711" i="115"/>
  <c r="V710" i="115"/>
  <c r="U710" i="115"/>
  <c r="T710" i="115"/>
  <c r="S710" i="115"/>
  <c r="R710" i="115"/>
  <c r="Q710" i="115"/>
  <c r="P710" i="115"/>
  <c r="O710" i="115"/>
  <c r="N710" i="115"/>
  <c r="M710" i="115"/>
  <c r="L710" i="115"/>
  <c r="V709" i="115"/>
  <c r="U709" i="115"/>
  <c r="T709" i="115"/>
  <c r="S709" i="115"/>
  <c r="R709" i="115"/>
  <c r="Q709" i="115"/>
  <c r="P709" i="115"/>
  <c r="O709" i="115"/>
  <c r="N709" i="115"/>
  <c r="M709" i="115"/>
  <c r="L709" i="115"/>
  <c r="V708" i="115"/>
  <c r="U708" i="115"/>
  <c r="T708" i="115"/>
  <c r="S708" i="115"/>
  <c r="R708" i="115"/>
  <c r="Q708" i="115"/>
  <c r="P708" i="115"/>
  <c r="O708" i="115"/>
  <c r="N708" i="115"/>
  <c r="M708" i="115"/>
  <c r="L708" i="115"/>
  <c r="V707" i="115"/>
  <c r="U707" i="115"/>
  <c r="T707" i="115"/>
  <c r="S707" i="115"/>
  <c r="R707" i="115"/>
  <c r="Q707" i="115"/>
  <c r="P707" i="115"/>
  <c r="O707" i="115"/>
  <c r="N707" i="115"/>
  <c r="M707" i="115"/>
  <c r="L707" i="115"/>
  <c r="V706" i="115"/>
  <c r="U706" i="115"/>
  <c r="T706" i="115"/>
  <c r="S706" i="115"/>
  <c r="R706" i="115"/>
  <c r="Q706" i="115"/>
  <c r="P706" i="115"/>
  <c r="O706" i="115"/>
  <c r="N706" i="115"/>
  <c r="M706" i="115"/>
  <c r="L706" i="115"/>
  <c r="V705" i="115"/>
  <c r="U705" i="115"/>
  <c r="T705" i="115"/>
  <c r="S705" i="115"/>
  <c r="R705" i="115"/>
  <c r="Q705" i="115"/>
  <c r="P705" i="115"/>
  <c r="O705" i="115"/>
  <c r="N705" i="115"/>
  <c r="M705" i="115"/>
  <c r="L705" i="115"/>
  <c r="V704" i="115"/>
  <c r="U704" i="115"/>
  <c r="T704" i="115"/>
  <c r="S704" i="115"/>
  <c r="R704" i="115"/>
  <c r="Q704" i="115"/>
  <c r="P704" i="115"/>
  <c r="O704" i="115"/>
  <c r="N704" i="115"/>
  <c r="M704" i="115"/>
  <c r="L704" i="115"/>
  <c r="V703" i="115"/>
  <c r="U703" i="115"/>
  <c r="T703" i="115"/>
  <c r="S703" i="115"/>
  <c r="R703" i="115"/>
  <c r="Q703" i="115"/>
  <c r="P703" i="115"/>
  <c r="O703" i="115"/>
  <c r="N703" i="115"/>
  <c r="M703" i="115"/>
  <c r="L703" i="115"/>
  <c r="V702" i="115"/>
  <c r="U702" i="115"/>
  <c r="T702" i="115"/>
  <c r="S702" i="115"/>
  <c r="R702" i="115"/>
  <c r="Q702" i="115"/>
  <c r="P702" i="115"/>
  <c r="O702" i="115"/>
  <c r="N702" i="115"/>
  <c r="M702" i="115"/>
  <c r="L702" i="115"/>
  <c r="V701" i="115"/>
  <c r="U701" i="115"/>
  <c r="T701" i="115"/>
  <c r="S701" i="115"/>
  <c r="R701" i="115"/>
  <c r="Q701" i="115"/>
  <c r="P701" i="115"/>
  <c r="O701" i="115"/>
  <c r="N701" i="115"/>
  <c r="M701" i="115"/>
  <c r="L701" i="115"/>
  <c r="V700" i="115"/>
  <c r="U700" i="115"/>
  <c r="T700" i="115"/>
  <c r="S700" i="115"/>
  <c r="R700" i="115"/>
  <c r="Q700" i="115"/>
  <c r="P700" i="115"/>
  <c r="O700" i="115"/>
  <c r="N700" i="115"/>
  <c r="M700" i="115"/>
  <c r="L700" i="115"/>
  <c r="V699" i="115"/>
  <c r="U699" i="115"/>
  <c r="T699" i="115"/>
  <c r="S699" i="115"/>
  <c r="R699" i="115"/>
  <c r="Q699" i="115"/>
  <c r="P699" i="115"/>
  <c r="O699" i="115"/>
  <c r="N699" i="115"/>
  <c r="M699" i="115"/>
  <c r="L699" i="115"/>
  <c r="V698" i="115"/>
  <c r="U698" i="115"/>
  <c r="T698" i="115"/>
  <c r="S698" i="115"/>
  <c r="R698" i="115"/>
  <c r="Q698" i="115"/>
  <c r="P698" i="115"/>
  <c r="O698" i="115"/>
  <c r="N698" i="115"/>
  <c r="M698" i="115"/>
  <c r="L698" i="115"/>
  <c r="V697" i="115"/>
  <c r="U697" i="115"/>
  <c r="T697" i="115"/>
  <c r="S697" i="115"/>
  <c r="R697" i="115"/>
  <c r="Q697" i="115"/>
  <c r="P697" i="115"/>
  <c r="O697" i="115"/>
  <c r="N697" i="115"/>
  <c r="M697" i="115"/>
  <c r="L697" i="115"/>
  <c r="V696" i="115"/>
  <c r="U696" i="115"/>
  <c r="T696" i="115"/>
  <c r="S696" i="115"/>
  <c r="R696" i="115"/>
  <c r="Q696" i="115"/>
  <c r="P696" i="115"/>
  <c r="O696" i="115"/>
  <c r="N696" i="115"/>
  <c r="M696" i="115"/>
  <c r="L696" i="115"/>
  <c r="V695" i="115"/>
  <c r="U695" i="115"/>
  <c r="T695" i="115"/>
  <c r="S695" i="115"/>
  <c r="R695" i="115"/>
  <c r="Q695" i="115"/>
  <c r="P695" i="115"/>
  <c r="O695" i="115"/>
  <c r="N695" i="115"/>
  <c r="M695" i="115"/>
  <c r="L695" i="115"/>
  <c r="V694" i="115"/>
  <c r="U694" i="115"/>
  <c r="T694" i="115"/>
  <c r="S694" i="115"/>
  <c r="R694" i="115"/>
  <c r="Q694" i="115"/>
  <c r="P694" i="115"/>
  <c r="O694" i="115"/>
  <c r="N694" i="115"/>
  <c r="M694" i="115"/>
  <c r="L694" i="115"/>
  <c r="V693" i="115"/>
  <c r="U693" i="115"/>
  <c r="T693" i="115"/>
  <c r="S693" i="115"/>
  <c r="R693" i="115"/>
  <c r="Q693" i="115"/>
  <c r="P693" i="115"/>
  <c r="O693" i="115"/>
  <c r="N693" i="115"/>
  <c r="M693" i="115"/>
  <c r="L693" i="115"/>
  <c r="V692" i="115"/>
  <c r="U692" i="115"/>
  <c r="T692" i="115"/>
  <c r="S692" i="115"/>
  <c r="R692" i="115"/>
  <c r="Q692" i="115"/>
  <c r="P692" i="115"/>
  <c r="O692" i="115"/>
  <c r="N692" i="115"/>
  <c r="M692" i="115"/>
  <c r="L692" i="115"/>
  <c r="V691" i="115"/>
  <c r="U691" i="115"/>
  <c r="T691" i="115"/>
  <c r="S691" i="115"/>
  <c r="R691" i="115"/>
  <c r="Q691" i="115"/>
  <c r="P691" i="115"/>
  <c r="O691" i="115"/>
  <c r="N691" i="115"/>
  <c r="M691" i="115"/>
  <c r="L691" i="115"/>
  <c r="V690" i="115"/>
  <c r="U690" i="115"/>
  <c r="T690" i="115"/>
  <c r="S690" i="115"/>
  <c r="R690" i="115"/>
  <c r="Q690" i="115"/>
  <c r="P690" i="115"/>
  <c r="O690" i="115"/>
  <c r="N690" i="115"/>
  <c r="M690" i="115"/>
  <c r="L690" i="115"/>
  <c r="V689" i="115"/>
  <c r="U689" i="115"/>
  <c r="T689" i="115"/>
  <c r="S689" i="115"/>
  <c r="R689" i="115"/>
  <c r="Q689" i="115"/>
  <c r="P689" i="115"/>
  <c r="O689" i="115"/>
  <c r="N689" i="115"/>
  <c r="M689" i="115"/>
  <c r="L689" i="115"/>
  <c r="V688" i="115"/>
  <c r="U688" i="115"/>
  <c r="T688" i="115"/>
  <c r="S688" i="115"/>
  <c r="R688" i="115"/>
  <c r="Q688" i="115"/>
  <c r="P688" i="115"/>
  <c r="O688" i="115"/>
  <c r="N688" i="115"/>
  <c r="M688" i="115"/>
  <c r="L688" i="115"/>
  <c r="V687" i="115"/>
  <c r="U687" i="115"/>
  <c r="T687" i="115"/>
  <c r="S687" i="115"/>
  <c r="R687" i="115"/>
  <c r="Q687" i="115"/>
  <c r="P687" i="115"/>
  <c r="O687" i="115"/>
  <c r="N687" i="115"/>
  <c r="M687" i="115"/>
  <c r="L687" i="115"/>
  <c r="V686" i="115"/>
  <c r="U686" i="115"/>
  <c r="T686" i="115"/>
  <c r="S686" i="115"/>
  <c r="R686" i="115"/>
  <c r="Q686" i="115"/>
  <c r="P686" i="115"/>
  <c r="O686" i="115"/>
  <c r="N686" i="115"/>
  <c r="M686" i="115"/>
  <c r="L686" i="115"/>
  <c r="V685" i="115"/>
  <c r="U685" i="115"/>
  <c r="T685" i="115"/>
  <c r="S685" i="115"/>
  <c r="R685" i="115"/>
  <c r="Q685" i="115"/>
  <c r="P685" i="115"/>
  <c r="O685" i="115"/>
  <c r="N685" i="115"/>
  <c r="M685" i="115"/>
  <c r="L685" i="115"/>
  <c r="V684" i="115"/>
  <c r="U684" i="115"/>
  <c r="T684" i="115"/>
  <c r="S684" i="115"/>
  <c r="R684" i="115"/>
  <c r="Q684" i="115"/>
  <c r="P684" i="115"/>
  <c r="O684" i="115"/>
  <c r="N684" i="115"/>
  <c r="M684" i="115"/>
  <c r="L684" i="115"/>
  <c r="V683" i="115"/>
  <c r="U683" i="115"/>
  <c r="T683" i="115"/>
  <c r="S683" i="115"/>
  <c r="R683" i="115"/>
  <c r="Q683" i="115"/>
  <c r="P683" i="115"/>
  <c r="O683" i="115"/>
  <c r="N683" i="115"/>
  <c r="M683" i="115"/>
  <c r="L683" i="115"/>
  <c r="V682" i="115"/>
  <c r="U682" i="115"/>
  <c r="T682" i="115"/>
  <c r="S682" i="115"/>
  <c r="R682" i="115"/>
  <c r="Q682" i="115"/>
  <c r="P682" i="115"/>
  <c r="O682" i="115"/>
  <c r="N682" i="115"/>
  <c r="M682" i="115"/>
  <c r="L682" i="115"/>
  <c r="V681" i="115"/>
  <c r="U681" i="115"/>
  <c r="T681" i="115"/>
  <c r="S681" i="115"/>
  <c r="R681" i="115"/>
  <c r="Q681" i="115"/>
  <c r="P681" i="115"/>
  <c r="O681" i="115"/>
  <c r="N681" i="115"/>
  <c r="M681" i="115"/>
  <c r="L681" i="115"/>
  <c r="V680" i="115"/>
  <c r="U680" i="115"/>
  <c r="T680" i="115"/>
  <c r="S680" i="115"/>
  <c r="R680" i="115"/>
  <c r="Q680" i="115"/>
  <c r="P680" i="115"/>
  <c r="O680" i="115"/>
  <c r="N680" i="115"/>
  <c r="M680" i="115"/>
  <c r="L680" i="115"/>
  <c r="V679" i="115"/>
  <c r="U679" i="115"/>
  <c r="T679" i="115"/>
  <c r="S679" i="115"/>
  <c r="R679" i="115"/>
  <c r="Q679" i="115"/>
  <c r="P679" i="115"/>
  <c r="O679" i="115"/>
  <c r="N679" i="115"/>
  <c r="M679" i="115"/>
  <c r="L679" i="115"/>
  <c r="V678" i="115"/>
  <c r="U678" i="115"/>
  <c r="T678" i="115"/>
  <c r="S678" i="115"/>
  <c r="R678" i="115"/>
  <c r="Q678" i="115"/>
  <c r="P678" i="115"/>
  <c r="O678" i="115"/>
  <c r="N678" i="115"/>
  <c r="M678" i="115"/>
  <c r="L678" i="115"/>
  <c r="V677" i="115"/>
  <c r="U677" i="115"/>
  <c r="T677" i="115"/>
  <c r="S677" i="115"/>
  <c r="R677" i="115"/>
  <c r="Q677" i="115"/>
  <c r="P677" i="115"/>
  <c r="O677" i="115"/>
  <c r="N677" i="115"/>
  <c r="M677" i="115"/>
  <c r="L677" i="115"/>
  <c r="V676" i="115"/>
  <c r="U676" i="115"/>
  <c r="T676" i="115"/>
  <c r="S676" i="115"/>
  <c r="R676" i="115"/>
  <c r="Q676" i="115"/>
  <c r="P676" i="115"/>
  <c r="O676" i="115"/>
  <c r="N676" i="115"/>
  <c r="M676" i="115"/>
  <c r="L676" i="115"/>
  <c r="V675" i="115"/>
  <c r="U675" i="115"/>
  <c r="T675" i="115"/>
  <c r="S675" i="115"/>
  <c r="R675" i="115"/>
  <c r="Q675" i="115"/>
  <c r="P675" i="115"/>
  <c r="O675" i="115"/>
  <c r="N675" i="115"/>
  <c r="M675" i="115"/>
  <c r="L675" i="115"/>
  <c r="V674" i="115"/>
  <c r="U674" i="115"/>
  <c r="T674" i="115"/>
  <c r="S674" i="115"/>
  <c r="R674" i="115"/>
  <c r="Q674" i="115"/>
  <c r="P674" i="115"/>
  <c r="O674" i="115"/>
  <c r="N674" i="115"/>
  <c r="M674" i="115"/>
  <c r="L674" i="115"/>
  <c r="V673" i="115"/>
  <c r="U673" i="115"/>
  <c r="T673" i="115"/>
  <c r="S673" i="115"/>
  <c r="R673" i="115"/>
  <c r="Q673" i="115"/>
  <c r="P673" i="115"/>
  <c r="O673" i="115"/>
  <c r="N673" i="115"/>
  <c r="M673" i="115"/>
  <c r="L673" i="115"/>
  <c r="V672" i="115"/>
  <c r="U672" i="115"/>
  <c r="T672" i="115"/>
  <c r="S672" i="115"/>
  <c r="R672" i="115"/>
  <c r="Q672" i="115"/>
  <c r="P672" i="115"/>
  <c r="O672" i="115"/>
  <c r="N672" i="115"/>
  <c r="M672" i="115"/>
  <c r="L672" i="115"/>
  <c r="V671" i="115"/>
  <c r="U671" i="115"/>
  <c r="T671" i="115"/>
  <c r="S671" i="115"/>
  <c r="R671" i="115"/>
  <c r="Q671" i="115"/>
  <c r="P671" i="115"/>
  <c r="O671" i="115"/>
  <c r="N671" i="115"/>
  <c r="M671" i="115"/>
  <c r="L671" i="115"/>
  <c r="V670" i="115"/>
  <c r="U670" i="115"/>
  <c r="T670" i="115"/>
  <c r="S670" i="115"/>
  <c r="R670" i="115"/>
  <c r="Q670" i="115"/>
  <c r="P670" i="115"/>
  <c r="O670" i="115"/>
  <c r="N670" i="115"/>
  <c r="M670" i="115"/>
  <c r="L670" i="115"/>
  <c r="V669" i="115"/>
  <c r="U669" i="115"/>
  <c r="T669" i="115"/>
  <c r="S669" i="115"/>
  <c r="R669" i="115"/>
  <c r="Q669" i="115"/>
  <c r="P669" i="115"/>
  <c r="O669" i="115"/>
  <c r="N669" i="115"/>
  <c r="M669" i="115"/>
  <c r="L669" i="115"/>
  <c r="V668" i="115"/>
  <c r="U668" i="115"/>
  <c r="T668" i="115"/>
  <c r="S668" i="115"/>
  <c r="R668" i="115"/>
  <c r="Q668" i="115"/>
  <c r="P668" i="115"/>
  <c r="O668" i="115"/>
  <c r="N668" i="115"/>
  <c r="M668" i="115"/>
  <c r="L668" i="115"/>
  <c r="V667" i="115"/>
  <c r="U667" i="115"/>
  <c r="T667" i="115"/>
  <c r="S667" i="115"/>
  <c r="R667" i="115"/>
  <c r="Q667" i="115"/>
  <c r="P667" i="115"/>
  <c r="O667" i="115"/>
  <c r="N667" i="115"/>
  <c r="M667" i="115"/>
  <c r="L667" i="115"/>
  <c r="V666" i="115"/>
  <c r="U666" i="115"/>
  <c r="T666" i="115"/>
  <c r="S666" i="115"/>
  <c r="R666" i="115"/>
  <c r="Q666" i="115"/>
  <c r="P666" i="115"/>
  <c r="O666" i="115"/>
  <c r="N666" i="115"/>
  <c r="M666" i="115"/>
  <c r="L666" i="115"/>
  <c r="V665" i="115"/>
  <c r="U665" i="115"/>
  <c r="T665" i="115"/>
  <c r="S665" i="115"/>
  <c r="R665" i="115"/>
  <c r="Q665" i="115"/>
  <c r="P665" i="115"/>
  <c r="O665" i="115"/>
  <c r="N665" i="115"/>
  <c r="M665" i="115"/>
  <c r="L665" i="115"/>
  <c r="V664" i="115"/>
  <c r="U664" i="115"/>
  <c r="T664" i="115"/>
  <c r="S664" i="115"/>
  <c r="R664" i="115"/>
  <c r="Q664" i="115"/>
  <c r="P664" i="115"/>
  <c r="O664" i="115"/>
  <c r="N664" i="115"/>
  <c r="M664" i="115"/>
  <c r="L664" i="115"/>
  <c r="V663" i="115"/>
  <c r="U663" i="115"/>
  <c r="T663" i="115"/>
  <c r="S663" i="115"/>
  <c r="R663" i="115"/>
  <c r="Q663" i="115"/>
  <c r="P663" i="115"/>
  <c r="O663" i="115"/>
  <c r="N663" i="115"/>
  <c r="M663" i="115"/>
  <c r="L663" i="115"/>
  <c r="V662" i="115"/>
  <c r="U662" i="115"/>
  <c r="T662" i="115"/>
  <c r="S662" i="115"/>
  <c r="R662" i="115"/>
  <c r="Q662" i="115"/>
  <c r="P662" i="115"/>
  <c r="O662" i="115"/>
  <c r="N662" i="115"/>
  <c r="M662" i="115"/>
  <c r="L662" i="115"/>
  <c r="V661" i="115"/>
  <c r="U661" i="115"/>
  <c r="T661" i="115"/>
  <c r="S661" i="115"/>
  <c r="R661" i="115"/>
  <c r="Q661" i="115"/>
  <c r="P661" i="115"/>
  <c r="O661" i="115"/>
  <c r="N661" i="115"/>
  <c r="M661" i="115"/>
  <c r="L661" i="115"/>
  <c r="V660" i="115"/>
  <c r="U660" i="115"/>
  <c r="T660" i="115"/>
  <c r="S660" i="115"/>
  <c r="R660" i="115"/>
  <c r="Q660" i="115"/>
  <c r="P660" i="115"/>
  <c r="O660" i="115"/>
  <c r="N660" i="115"/>
  <c r="M660" i="115"/>
  <c r="L660" i="115"/>
  <c r="V659" i="115"/>
  <c r="U659" i="115"/>
  <c r="T659" i="115"/>
  <c r="S659" i="115"/>
  <c r="R659" i="115"/>
  <c r="Q659" i="115"/>
  <c r="P659" i="115"/>
  <c r="O659" i="115"/>
  <c r="N659" i="115"/>
  <c r="M659" i="115"/>
  <c r="L659" i="115"/>
  <c r="V658" i="115"/>
  <c r="U658" i="115"/>
  <c r="T658" i="115"/>
  <c r="S658" i="115"/>
  <c r="R658" i="115"/>
  <c r="Q658" i="115"/>
  <c r="P658" i="115"/>
  <c r="O658" i="115"/>
  <c r="N658" i="115"/>
  <c r="M658" i="115"/>
  <c r="L658" i="115"/>
  <c r="V657" i="115"/>
  <c r="U657" i="115"/>
  <c r="T657" i="115"/>
  <c r="S657" i="115"/>
  <c r="R657" i="115"/>
  <c r="Q657" i="115"/>
  <c r="P657" i="115"/>
  <c r="O657" i="115"/>
  <c r="N657" i="115"/>
  <c r="M657" i="115"/>
  <c r="L657" i="115"/>
  <c r="V656" i="115"/>
  <c r="U656" i="115"/>
  <c r="T656" i="115"/>
  <c r="S656" i="115"/>
  <c r="R656" i="115"/>
  <c r="Q656" i="115"/>
  <c r="P656" i="115"/>
  <c r="O656" i="115"/>
  <c r="N656" i="115"/>
  <c r="M656" i="115"/>
  <c r="L656" i="115"/>
  <c r="V655" i="115"/>
  <c r="U655" i="115"/>
  <c r="T655" i="115"/>
  <c r="S655" i="115"/>
  <c r="R655" i="115"/>
  <c r="Q655" i="115"/>
  <c r="P655" i="115"/>
  <c r="O655" i="115"/>
  <c r="N655" i="115"/>
  <c r="M655" i="115"/>
  <c r="L655" i="115"/>
  <c r="V654" i="115"/>
  <c r="U654" i="115"/>
  <c r="T654" i="115"/>
  <c r="S654" i="115"/>
  <c r="R654" i="115"/>
  <c r="Q654" i="115"/>
  <c r="P654" i="115"/>
  <c r="O654" i="115"/>
  <c r="N654" i="115"/>
  <c r="M654" i="115"/>
  <c r="L654" i="115"/>
  <c r="V653" i="115"/>
  <c r="U653" i="115"/>
  <c r="T653" i="115"/>
  <c r="S653" i="115"/>
  <c r="R653" i="115"/>
  <c r="Q653" i="115"/>
  <c r="P653" i="115"/>
  <c r="O653" i="115"/>
  <c r="N653" i="115"/>
  <c r="M653" i="115"/>
  <c r="L653" i="115"/>
  <c r="V652" i="115"/>
  <c r="U652" i="115"/>
  <c r="T652" i="115"/>
  <c r="S652" i="115"/>
  <c r="R652" i="115"/>
  <c r="Q652" i="115"/>
  <c r="P652" i="115"/>
  <c r="O652" i="115"/>
  <c r="N652" i="115"/>
  <c r="M652" i="115"/>
  <c r="L652" i="115"/>
  <c r="V651" i="115"/>
  <c r="U651" i="115"/>
  <c r="T651" i="115"/>
  <c r="S651" i="115"/>
  <c r="R651" i="115"/>
  <c r="Q651" i="115"/>
  <c r="P651" i="115"/>
  <c r="O651" i="115"/>
  <c r="N651" i="115"/>
  <c r="M651" i="115"/>
  <c r="L651" i="115"/>
  <c r="V650" i="115"/>
  <c r="U650" i="115"/>
  <c r="T650" i="115"/>
  <c r="S650" i="115"/>
  <c r="R650" i="115"/>
  <c r="Q650" i="115"/>
  <c r="P650" i="115"/>
  <c r="O650" i="115"/>
  <c r="N650" i="115"/>
  <c r="M650" i="115"/>
  <c r="L650" i="115"/>
  <c r="V649" i="115"/>
  <c r="U649" i="115"/>
  <c r="T649" i="115"/>
  <c r="S649" i="115"/>
  <c r="R649" i="115"/>
  <c r="Q649" i="115"/>
  <c r="P649" i="115"/>
  <c r="O649" i="115"/>
  <c r="N649" i="115"/>
  <c r="M649" i="115"/>
  <c r="L649" i="115"/>
  <c r="V648" i="115"/>
  <c r="U648" i="115"/>
  <c r="T648" i="115"/>
  <c r="S648" i="115"/>
  <c r="R648" i="115"/>
  <c r="Q648" i="115"/>
  <c r="P648" i="115"/>
  <c r="O648" i="115"/>
  <c r="N648" i="115"/>
  <c r="M648" i="115"/>
  <c r="L648" i="115"/>
  <c r="V647" i="115"/>
  <c r="U647" i="115"/>
  <c r="T647" i="115"/>
  <c r="S647" i="115"/>
  <c r="R647" i="115"/>
  <c r="Q647" i="115"/>
  <c r="P647" i="115"/>
  <c r="O647" i="115"/>
  <c r="N647" i="115"/>
  <c r="M647" i="115"/>
  <c r="L647" i="115"/>
  <c r="V646" i="115"/>
  <c r="U646" i="115"/>
  <c r="T646" i="115"/>
  <c r="S646" i="115"/>
  <c r="R646" i="115"/>
  <c r="Q646" i="115"/>
  <c r="P646" i="115"/>
  <c r="O646" i="115"/>
  <c r="N646" i="115"/>
  <c r="M646" i="115"/>
  <c r="L646" i="115"/>
  <c r="V645" i="115"/>
  <c r="U645" i="115"/>
  <c r="T645" i="115"/>
  <c r="S645" i="115"/>
  <c r="R645" i="115"/>
  <c r="Q645" i="115"/>
  <c r="P645" i="115"/>
  <c r="O645" i="115"/>
  <c r="N645" i="115"/>
  <c r="M645" i="115"/>
  <c r="L645" i="115"/>
  <c r="V644" i="115"/>
  <c r="U644" i="115"/>
  <c r="T644" i="115"/>
  <c r="S644" i="115"/>
  <c r="R644" i="115"/>
  <c r="Q644" i="115"/>
  <c r="P644" i="115"/>
  <c r="O644" i="115"/>
  <c r="N644" i="115"/>
  <c r="M644" i="115"/>
  <c r="L644" i="115"/>
  <c r="V643" i="115"/>
  <c r="U643" i="115"/>
  <c r="T643" i="115"/>
  <c r="S643" i="115"/>
  <c r="R643" i="115"/>
  <c r="Q643" i="115"/>
  <c r="P643" i="115"/>
  <c r="O643" i="115"/>
  <c r="N643" i="115"/>
  <c r="M643" i="115"/>
  <c r="L643" i="115"/>
  <c r="V642" i="115"/>
  <c r="U642" i="115"/>
  <c r="T642" i="115"/>
  <c r="S642" i="115"/>
  <c r="R642" i="115"/>
  <c r="Q642" i="115"/>
  <c r="P642" i="115"/>
  <c r="O642" i="115"/>
  <c r="N642" i="115"/>
  <c r="M642" i="115"/>
  <c r="L642" i="115"/>
  <c r="V641" i="115"/>
  <c r="U641" i="115"/>
  <c r="T641" i="115"/>
  <c r="S641" i="115"/>
  <c r="R641" i="115"/>
  <c r="Q641" i="115"/>
  <c r="P641" i="115"/>
  <c r="O641" i="115"/>
  <c r="N641" i="115"/>
  <c r="M641" i="115"/>
  <c r="L641" i="115"/>
  <c r="V640" i="115"/>
  <c r="U640" i="115"/>
  <c r="T640" i="115"/>
  <c r="S640" i="115"/>
  <c r="R640" i="115"/>
  <c r="Q640" i="115"/>
  <c r="P640" i="115"/>
  <c r="O640" i="115"/>
  <c r="N640" i="115"/>
  <c r="M640" i="115"/>
  <c r="L640" i="115"/>
  <c r="V639" i="115"/>
  <c r="U639" i="115"/>
  <c r="T639" i="115"/>
  <c r="S639" i="115"/>
  <c r="R639" i="115"/>
  <c r="Q639" i="115"/>
  <c r="P639" i="115"/>
  <c r="O639" i="115"/>
  <c r="N639" i="115"/>
  <c r="M639" i="115"/>
  <c r="L639" i="115"/>
  <c r="V638" i="115"/>
  <c r="U638" i="115"/>
  <c r="T638" i="115"/>
  <c r="S638" i="115"/>
  <c r="R638" i="115"/>
  <c r="Q638" i="115"/>
  <c r="P638" i="115"/>
  <c r="O638" i="115"/>
  <c r="N638" i="115"/>
  <c r="M638" i="115"/>
  <c r="L638" i="115"/>
  <c r="V637" i="115"/>
  <c r="U637" i="115"/>
  <c r="T637" i="115"/>
  <c r="S637" i="115"/>
  <c r="R637" i="115"/>
  <c r="Q637" i="115"/>
  <c r="P637" i="115"/>
  <c r="O637" i="115"/>
  <c r="N637" i="115"/>
  <c r="M637" i="115"/>
  <c r="L637" i="115"/>
  <c r="V636" i="115"/>
  <c r="U636" i="115"/>
  <c r="T636" i="115"/>
  <c r="S636" i="115"/>
  <c r="R636" i="115"/>
  <c r="Q636" i="115"/>
  <c r="P636" i="115"/>
  <c r="O636" i="115"/>
  <c r="N636" i="115"/>
  <c r="M636" i="115"/>
  <c r="L636" i="115"/>
  <c r="V635" i="115"/>
  <c r="U635" i="115"/>
  <c r="T635" i="115"/>
  <c r="S635" i="115"/>
  <c r="R635" i="115"/>
  <c r="Q635" i="115"/>
  <c r="P635" i="115"/>
  <c r="O635" i="115"/>
  <c r="N635" i="115"/>
  <c r="M635" i="115"/>
  <c r="L635" i="115"/>
  <c r="V634" i="115"/>
  <c r="U634" i="115"/>
  <c r="T634" i="115"/>
  <c r="S634" i="115"/>
  <c r="R634" i="115"/>
  <c r="Q634" i="115"/>
  <c r="P634" i="115"/>
  <c r="O634" i="115"/>
  <c r="N634" i="115"/>
  <c r="M634" i="115"/>
  <c r="L634" i="115"/>
  <c r="V633" i="115"/>
  <c r="U633" i="115"/>
  <c r="T633" i="115"/>
  <c r="S633" i="115"/>
  <c r="R633" i="115"/>
  <c r="Q633" i="115"/>
  <c r="P633" i="115"/>
  <c r="O633" i="115"/>
  <c r="N633" i="115"/>
  <c r="M633" i="115"/>
  <c r="L633" i="115"/>
  <c r="V632" i="115"/>
  <c r="U632" i="115"/>
  <c r="T632" i="115"/>
  <c r="S632" i="115"/>
  <c r="R632" i="115"/>
  <c r="Q632" i="115"/>
  <c r="P632" i="115"/>
  <c r="O632" i="115"/>
  <c r="N632" i="115"/>
  <c r="M632" i="115"/>
  <c r="L632" i="115"/>
  <c r="V631" i="115"/>
  <c r="U631" i="115"/>
  <c r="T631" i="115"/>
  <c r="S631" i="115"/>
  <c r="R631" i="115"/>
  <c r="Q631" i="115"/>
  <c r="P631" i="115"/>
  <c r="O631" i="115"/>
  <c r="N631" i="115"/>
  <c r="M631" i="115"/>
  <c r="L631" i="115"/>
  <c r="V630" i="115"/>
  <c r="U630" i="115"/>
  <c r="T630" i="115"/>
  <c r="S630" i="115"/>
  <c r="R630" i="115"/>
  <c r="Q630" i="115"/>
  <c r="P630" i="115"/>
  <c r="O630" i="115"/>
  <c r="N630" i="115"/>
  <c r="M630" i="115"/>
  <c r="L630" i="115"/>
  <c r="V629" i="115"/>
  <c r="U629" i="115"/>
  <c r="T629" i="115"/>
  <c r="S629" i="115"/>
  <c r="R629" i="115"/>
  <c r="Q629" i="115"/>
  <c r="P629" i="115"/>
  <c r="O629" i="115"/>
  <c r="N629" i="115"/>
  <c r="M629" i="115"/>
  <c r="L629" i="115"/>
  <c r="V628" i="115"/>
  <c r="U628" i="115"/>
  <c r="T628" i="115"/>
  <c r="S628" i="115"/>
  <c r="R628" i="115"/>
  <c r="Q628" i="115"/>
  <c r="P628" i="115"/>
  <c r="O628" i="115"/>
  <c r="N628" i="115"/>
  <c r="M628" i="115"/>
  <c r="L628" i="115"/>
  <c r="V627" i="115"/>
  <c r="U627" i="115"/>
  <c r="T627" i="115"/>
  <c r="S627" i="115"/>
  <c r="R627" i="115"/>
  <c r="Q627" i="115"/>
  <c r="P627" i="115"/>
  <c r="O627" i="115"/>
  <c r="N627" i="115"/>
  <c r="M627" i="115"/>
  <c r="L627" i="115"/>
  <c r="V626" i="115"/>
  <c r="U626" i="115"/>
  <c r="T626" i="115"/>
  <c r="S626" i="115"/>
  <c r="R626" i="115"/>
  <c r="Q626" i="115"/>
  <c r="P626" i="115"/>
  <c r="O626" i="115"/>
  <c r="N626" i="115"/>
  <c r="M626" i="115"/>
  <c r="L626" i="115"/>
  <c r="V625" i="115"/>
  <c r="U625" i="115"/>
  <c r="T625" i="115"/>
  <c r="S625" i="115"/>
  <c r="R625" i="115"/>
  <c r="Q625" i="115"/>
  <c r="P625" i="115"/>
  <c r="O625" i="115"/>
  <c r="N625" i="115"/>
  <c r="M625" i="115"/>
  <c r="L625" i="115"/>
  <c r="V624" i="115"/>
  <c r="U624" i="115"/>
  <c r="T624" i="115"/>
  <c r="S624" i="115"/>
  <c r="R624" i="115"/>
  <c r="Q624" i="115"/>
  <c r="P624" i="115"/>
  <c r="O624" i="115"/>
  <c r="N624" i="115"/>
  <c r="M624" i="115"/>
  <c r="L624" i="115"/>
  <c r="V623" i="115"/>
  <c r="U623" i="115"/>
  <c r="T623" i="115"/>
  <c r="S623" i="115"/>
  <c r="R623" i="115"/>
  <c r="Q623" i="115"/>
  <c r="P623" i="115"/>
  <c r="O623" i="115"/>
  <c r="N623" i="115"/>
  <c r="M623" i="115"/>
  <c r="L623" i="115"/>
  <c r="V622" i="115"/>
  <c r="U622" i="115"/>
  <c r="T622" i="115"/>
  <c r="S622" i="115"/>
  <c r="R622" i="115"/>
  <c r="Q622" i="115"/>
  <c r="P622" i="115"/>
  <c r="O622" i="115"/>
  <c r="N622" i="115"/>
  <c r="M622" i="115"/>
  <c r="L622" i="115"/>
  <c r="V621" i="115"/>
  <c r="U621" i="115"/>
  <c r="T621" i="115"/>
  <c r="S621" i="115"/>
  <c r="R621" i="115"/>
  <c r="Q621" i="115"/>
  <c r="P621" i="115"/>
  <c r="O621" i="115"/>
  <c r="N621" i="115"/>
  <c r="M621" i="115"/>
  <c r="L621" i="115"/>
  <c r="V620" i="115"/>
  <c r="U620" i="115"/>
  <c r="T620" i="115"/>
  <c r="S620" i="115"/>
  <c r="R620" i="115"/>
  <c r="Q620" i="115"/>
  <c r="P620" i="115"/>
  <c r="O620" i="115"/>
  <c r="N620" i="115"/>
  <c r="M620" i="115"/>
  <c r="L620" i="115"/>
  <c r="V619" i="115"/>
  <c r="U619" i="115"/>
  <c r="T619" i="115"/>
  <c r="S619" i="115"/>
  <c r="R619" i="115"/>
  <c r="Q619" i="115"/>
  <c r="P619" i="115"/>
  <c r="O619" i="115"/>
  <c r="N619" i="115"/>
  <c r="M619" i="115"/>
  <c r="L619" i="115"/>
  <c r="V618" i="115"/>
  <c r="U618" i="115"/>
  <c r="T618" i="115"/>
  <c r="S618" i="115"/>
  <c r="R618" i="115"/>
  <c r="Q618" i="115"/>
  <c r="P618" i="115"/>
  <c r="O618" i="115"/>
  <c r="N618" i="115"/>
  <c r="M618" i="115"/>
  <c r="L618" i="115"/>
  <c r="V617" i="115"/>
  <c r="U617" i="115"/>
  <c r="T617" i="115"/>
  <c r="S617" i="115"/>
  <c r="R617" i="115"/>
  <c r="Q617" i="115"/>
  <c r="P617" i="115"/>
  <c r="O617" i="115"/>
  <c r="N617" i="115"/>
  <c r="M617" i="115"/>
  <c r="L617" i="115"/>
  <c r="V616" i="115"/>
  <c r="U616" i="115"/>
  <c r="T616" i="115"/>
  <c r="S616" i="115"/>
  <c r="R616" i="115"/>
  <c r="Q616" i="115"/>
  <c r="P616" i="115"/>
  <c r="O616" i="115"/>
  <c r="N616" i="115"/>
  <c r="M616" i="115"/>
  <c r="L616" i="115"/>
  <c r="V615" i="115"/>
  <c r="U615" i="115"/>
  <c r="T615" i="115"/>
  <c r="S615" i="115"/>
  <c r="R615" i="115"/>
  <c r="Q615" i="115"/>
  <c r="P615" i="115"/>
  <c r="O615" i="115"/>
  <c r="N615" i="115"/>
  <c r="M615" i="115"/>
  <c r="L615" i="115"/>
  <c r="V614" i="115"/>
  <c r="U614" i="115"/>
  <c r="T614" i="115"/>
  <c r="S614" i="115"/>
  <c r="R614" i="115"/>
  <c r="Q614" i="115"/>
  <c r="P614" i="115"/>
  <c r="O614" i="115"/>
  <c r="N614" i="115"/>
  <c r="M614" i="115"/>
  <c r="L614" i="115"/>
  <c r="V613" i="115"/>
  <c r="U613" i="115"/>
  <c r="T613" i="115"/>
  <c r="S613" i="115"/>
  <c r="R613" i="115"/>
  <c r="Q613" i="115"/>
  <c r="P613" i="115"/>
  <c r="O613" i="115"/>
  <c r="N613" i="115"/>
  <c r="M613" i="115"/>
  <c r="L613" i="115"/>
  <c r="V612" i="115"/>
  <c r="U612" i="115"/>
  <c r="T612" i="115"/>
  <c r="S612" i="115"/>
  <c r="R612" i="115"/>
  <c r="Q612" i="115"/>
  <c r="P612" i="115"/>
  <c r="O612" i="115"/>
  <c r="N612" i="115"/>
  <c r="M612" i="115"/>
  <c r="L612" i="115"/>
  <c r="V611" i="115"/>
  <c r="U611" i="115"/>
  <c r="T611" i="115"/>
  <c r="S611" i="115"/>
  <c r="R611" i="115"/>
  <c r="Q611" i="115"/>
  <c r="P611" i="115"/>
  <c r="O611" i="115"/>
  <c r="N611" i="115"/>
  <c r="M611" i="115"/>
  <c r="L611" i="115"/>
  <c r="V610" i="115"/>
  <c r="U610" i="115"/>
  <c r="T610" i="115"/>
  <c r="S610" i="115"/>
  <c r="R610" i="115"/>
  <c r="Q610" i="115"/>
  <c r="P610" i="115"/>
  <c r="O610" i="115"/>
  <c r="N610" i="115"/>
  <c r="M610" i="115"/>
  <c r="L610" i="115"/>
  <c r="V609" i="115"/>
  <c r="U609" i="115"/>
  <c r="T609" i="115"/>
  <c r="S609" i="115"/>
  <c r="R609" i="115"/>
  <c r="Q609" i="115"/>
  <c r="P609" i="115"/>
  <c r="O609" i="115"/>
  <c r="N609" i="115"/>
  <c r="M609" i="115"/>
  <c r="L609" i="115"/>
  <c r="V608" i="115"/>
  <c r="U608" i="115"/>
  <c r="T608" i="115"/>
  <c r="S608" i="115"/>
  <c r="R608" i="115"/>
  <c r="Q608" i="115"/>
  <c r="P608" i="115"/>
  <c r="O608" i="115"/>
  <c r="N608" i="115"/>
  <c r="M608" i="115"/>
  <c r="L608" i="115"/>
  <c r="V607" i="115"/>
  <c r="U607" i="115"/>
  <c r="T607" i="115"/>
  <c r="S607" i="115"/>
  <c r="R607" i="115"/>
  <c r="Q607" i="115"/>
  <c r="P607" i="115"/>
  <c r="O607" i="115"/>
  <c r="N607" i="115"/>
  <c r="M607" i="115"/>
  <c r="L607" i="115"/>
  <c r="V606" i="115"/>
  <c r="U606" i="115"/>
  <c r="T606" i="115"/>
  <c r="S606" i="115"/>
  <c r="R606" i="115"/>
  <c r="Q606" i="115"/>
  <c r="P606" i="115"/>
  <c r="O606" i="115"/>
  <c r="N606" i="115"/>
  <c r="M606" i="115"/>
  <c r="L606" i="115"/>
  <c r="V605" i="115"/>
  <c r="U605" i="115"/>
  <c r="T605" i="115"/>
  <c r="S605" i="115"/>
  <c r="R605" i="115"/>
  <c r="Q605" i="115"/>
  <c r="P605" i="115"/>
  <c r="O605" i="115"/>
  <c r="N605" i="115"/>
  <c r="M605" i="115"/>
  <c r="L605" i="115"/>
  <c r="V604" i="115"/>
  <c r="U604" i="115"/>
  <c r="T604" i="115"/>
  <c r="S604" i="115"/>
  <c r="R604" i="115"/>
  <c r="Q604" i="115"/>
  <c r="P604" i="115"/>
  <c r="O604" i="115"/>
  <c r="N604" i="115"/>
  <c r="M604" i="115"/>
  <c r="L604" i="115"/>
  <c r="V603" i="115"/>
  <c r="U603" i="115"/>
  <c r="T603" i="115"/>
  <c r="S603" i="115"/>
  <c r="R603" i="115"/>
  <c r="Q603" i="115"/>
  <c r="P603" i="115"/>
  <c r="O603" i="115"/>
  <c r="N603" i="115"/>
  <c r="M603" i="115"/>
  <c r="L603" i="115"/>
  <c r="V602" i="115"/>
  <c r="U602" i="115"/>
  <c r="T602" i="115"/>
  <c r="S602" i="115"/>
  <c r="R602" i="115"/>
  <c r="Q602" i="115"/>
  <c r="P602" i="115"/>
  <c r="O602" i="115"/>
  <c r="N602" i="115"/>
  <c r="M602" i="115"/>
  <c r="L602" i="115"/>
  <c r="V601" i="115"/>
  <c r="U601" i="115"/>
  <c r="T601" i="115"/>
  <c r="S601" i="115"/>
  <c r="R601" i="115"/>
  <c r="Q601" i="115"/>
  <c r="P601" i="115"/>
  <c r="O601" i="115"/>
  <c r="N601" i="115"/>
  <c r="M601" i="115"/>
  <c r="L601" i="115"/>
  <c r="V600" i="115"/>
  <c r="U600" i="115"/>
  <c r="T600" i="115"/>
  <c r="S600" i="115"/>
  <c r="R600" i="115"/>
  <c r="Q600" i="115"/>
  <c r="P600" i="115"/>
  <c r="O600" i="115"/>
  <c r="N600" i="115"/>
  <c r="M600" i="115"/>
  <c r="L600" i="115"/>
  <c r="V599" i="115"/>
  <c r="U599" i="115"/>
  <c r="T599" i="115"/>
  <c r="S599" i="115"/>
  <c r="R599" i="115"/>
  <c r="Q599" i="115"/>
  <c r="P599" i="115"/>
  <c r="O599" i="115"/>
  <c r="N599" i="115"/>
  <c r="M599" i="115"/>
  <c r="L599" i="115"/>
  <c r="V598" i="115"/>
  <c r="U598" i="115"/>
  <c r="T598" i="115"/>
  <c r="S598" i="115"/>
  <c r="R598" i="115"/>
  <c r="Q598" i="115"/>
  <c r="P598" i="115"/>
  <c r="O598" i="115"/>
  <c r="N598" i="115"/>
  <c r="M598" i="115"/>
  <c r="L598" i="115"/>
  <c r="V597" i="115"/>
  <c r="U597" i="115"/>
  <c r="T597" i="115"/>
  <c r="S597" i="115"/>
  <c r="R597" i="115"/>
  <c r="Q597" i="115"/>
  <c r="P597" i="115"/>
  <c r="O597" i="115"/>
  <c r="N597" i="115"/>
  <c r="M597" i="115"/>
  <c r="L597" i="115"/>
  <c r="V596" i="115"/>
  <c r="U596" i="115"/>
  <c r="T596" i="115"/>
  <c r="S596" i="115"/>
  <c r="R596" i="115"/>
  <c r="Q596" i="115"/>
  <c r="P596" i="115"/>
  <c r="O596" i="115"/>
  <c r="N596" i="115"/>
  <c r="M596" i="115"/>
  <c r="L596" i="115"/>
  <c r="V595" i="115"/>
  <c r="U595" i="115"/>
  <c r="T595" i="115"/>
  <c r="S595" i="115"/>
  <c r="R595" i="115"/>
  <c r="Q595" i="115"/>
  <c r="P595" i="115"/>
  <c r="O595" i="115"/>
  <c r="N595" i="115"/>
  <c r="M595" i="115"/>
  <c r="L595" i="115"/>
  <c r="V594" i="115"/>
  <c r="U594" i="115"/>
  <c r="T594" i="115"/>
  <c r="S594" i="115"/>
  <c r="R594" i="115"/>
  <c r="Q594" i="115"/>
  <c r="P594" i="115"/>
  <c r="O594" i="115"/>
  <c r="N594" i="115"/>
  <c r="M594" i="115"/>
  <c r="L594" i="115"/>
  <c r="V593" i="115"/>
  <c r="U593" i="115"/>
  <c r="T593" i="115"/>
  <c r="S593" i="115"/>
  <c r="R593" i="115"/>
  <c r="Q593" i="115"/>
  <c r="P593" i="115"/>
  <c r="O593" i="115"/>
  <c r="N593" i="115"/>
  <c r="M593" i="115"/>
  <c r="L593" i="115"/>
  <c r="V592" i="115"/>
  <c r="U592" i="115"/>
  <c r="T592" i="115"/>
  <c r="S592" i="115"/>
  <c r="R592" i="115"/>
  <c r="Q592" i="115"/>
  <c r="P592" i="115"/>
  <c r="O592" i="115"/>
  <c r="N592" i="115"/>
  <c r="M592" i="115"/>
  <c r="L592" i="115"/>
  <c r="V591" i="115"/>
  <c r="U591" i="115"/>
  <c r="T591" i="115"/>
  <c r="S591" i="115"/>
  <c r="R591" i="115"/>
  <c r="Q591" i="115"/>
  <c r="P591" i="115"/>
  <c r="O591" i="115"/>
  <c r="N591" i="115"/>
  <c r="M591" i="115"/>
  <c r="L591" i="115"/>
  <c r="V590" i="115"/>
  <c r="U590" i="115"/>
  <c r="T590" i="115"/>
  <c r="S590" i="115"/>
  <c r="R590" i="115"/>
  <c r="Q590" i="115"/>
  <c r="P590" i="115"/>
  <c r="O590" i="115"/>
  <c r="N590" i="115"/>
  <c r="M590" i="115"/>
  <c r="L590" i="115"/>
  <c r="V589" i="115"/>
  <c r="U589" i="115"/>
  <c r="T589" i="115"/>
  <c r="S589" i="115"/>
  <c r="R589" i="115"/>
  <c r="Q589" i="115"/>
  <c r="P589" i="115"/>
  <c r="O589" i="115"/>
  <c r="N589" i="115"/>
  <c r="M589" i="115"/>
  <c r="L589" i="115"/>
  <c r="V588" i="115"/>
  <c r="U588" i="115"/>
  <c r="T588" i="115"/>
  <c r="S588" i="115"/>
  <c r="R588" i="115"/>
  <c r="Q588" i="115"/>
  <c r="P588" i="115"/>
  <c r="O588" i="115"/>
  <c r="N588" i="115"/>
  <c r="M588" i="115"/>
  <c r="L588" i="115"/>
  <c r="V587" i="115"/>
  <c r="U587" i="115"/>
  <c r="T587" i="115"/>
  <c r="S587" i="115"/>
  <c r="R587" i="115"/>
  <c r="Q587" i="115"/>
  <c r="P587" i="115"/>
  <c r="O587" i="115"/>
  <c r="N587" i="115"/>
  <c r="M587" i="115"/>
  <c r="L587" i="115"/>
  <c r="V586" i="115"/>
  <c r="U586" i="115"/>
  <c r="T586" i="115"/>
  <c r="S586" i="115"/>
  <c r="R586" i="115"/>
  <c r="Q586" i="115"/>
  <c r="P586" i="115"/>
  <c r="O586" i="115"/>
  <c r="N586" i="115"/>
  <c r="M586" i="115"/>
  <c r="L586" i="115"/>
  <c r="V585" i="115"/>
  <c r="U585" i="115"/>
  <c r="T585" i="115"/>
  <c r="S585" i="115"/>
  <c r="R585" i="115"/>
  <c r="Q585" i="115"/>
  <c r="P585" i="115"/>
  <c r="O585" i="115"/>
  <c r="N585" i="115"/>
  <c r="M585" i="115"/>
  <c r="L585" i="115"/>
  <c r="V584" i="115"/>
  <c r="U584" i="115"/>
  <c r="T584" i="115"/>
  <c r="S584" i="115"/>
  <c r="R584" i="115"/>
  <c r="Q584" i="115"/>
  <c r="P584" i="115"/>
  <c r="O584" i="115"/>
  <c r="N584" i="115"/>
  <c r="M584" i="115"/>
  <c r="L584" i="115"/>
  <c r="V583" i="115"/>
  <c r="U583" i="115"/>
  <c r="T583" i="115"/>
  <c r="S583" i="115"/>
  <c r="R583" i="115"/>
  <c r="Q583" i="115"/>
  <c r="P583" i="115"/>
  <c r="O583" i="115"/>
  <c r="N583" i="115"/>
  <c r="M583" i="115"/>
  <c r="L583" i="115"/>
  <c r="V582" i="115"/>
  <c r="U582" i="115"/>
  <c r="T582" i="115"/>
  <c r="S582" i="115"/>
  <c r="R582" i="115"/>
  <c r="Q582" i="115"/>
  <c r="P582" i="115"/>
  <c r="O582" i="115"/>
  <c r="N582" i="115"/>
  <c r="M582" i="115"/>
  <c r="L582" i="115"/>
  <c r="V581" i="115"/>
  <c r="U581" i="115"/>
  <c r="T581" i="115"/>
  <c r="S581" i="115"/>
  <c r="R581" i="115"/>
  <c r="Q581" i="115"/>
  <c r="P581" i="115"/>
  <c r="O581" i="115"/>
  <c r="N581" i="115"/>
  <c r="M581" i="115"/>
  <c r="L581" i="115"/>
  <c r="V580" i="115"/>
  <c r="U580" i="115"/>
  <c r="T580" i="115"/>
  <c r="S580" i="115"/>
  <c r="R580" i="115"/>
  <c r="Q580" i="115"/>
  <c r="P580" i="115"/>
  <c r="O580" i="115"/>
  <c r="N580" i="115"/>
  <c r="M580" i="115"/>
  <c r="L580" i="115"/>
  <c r="V579" i="115"/>
  <c r="U579" i="115"/>
  <c r="T579" i="115"/>
  <c r="S579" i="115"/>
  <c r="R579" i="115"/>
  <c r="Q579" i="115"/>
  <c r="P579" i="115"/>
  <c r="O579" i="115"/>
  <c r="N579" i="115"/>
  <c r="M579" i="115"/>
  <c r="L579" i="115"/>
  <c r="V578" i="115"/>
  <c r="U578" i="115"/>
  <c r="T578" i="115"/>
  <c r="S578" i="115"/>
  <c r="R578" i="115"/>
  <c r="Q578" i="115"/>
  <c r="P578" i="115"/>
  <c r="O578" i="115"/>
  <c r="N578" i="115"/>
  <c r="M578" i="115"/>
  <c r="L578" i="115"/>
  <c r="V577" i="115"/>
  <c r="U577" i="115"/>
  <c r="T577" i="115"/>
  <c r="S577" i="115"/>
  <c r="R577" i="115"/>
  <c r="Q577" i="115"/>
  <c r="P577" i="115"/>
  <c r="O577" i="115"/>
  <c r="N577" i="115"/>
  <c r="M577" i="115"/>
  <c r="L577" i="115"/>
  <c r="V576" i="115"/>
  <c r="U576" i="115"/>
  <c r="T576" i="115"/>
  <c r="S576" i="115"/>
  <c r="R576" i="115"/>
  <c r="Q576" i="115"/>
  <c r="P576" i="115"/>
  <c r="O576" i="115"/>
  <c r="N576" i="115"/>
  <c r="M576" i="115"/>
  <c r="L576" i="115"/>
  <c r="V575" i="115"/>
  <c r="U575" i="115"/>
  <c r="T575" i="115"/>
  <c r="S575" i="115"/>
  <c r="R575" i="115"/>
  <c r="Q575" i="115"/>
  <c r="P575" i="115"/>
  <c r="O575" i="115"/>
  <c r="N575" i="115"/>
  <c r="M575" i="115"/>
  <c r="L575" i="115"/>
  <c r="V574" i="115"/>
  <c r="U574" i="115"/>
  <c r="T574" i="115"/>
  <c r="S574" i="115"/>
  <c r="R574" i="115"/>
  <c r="Q574" i="115"/>
  <c r="P574" i="115"/>
  <c r="O574" i="115"/>
  <c r="N574" i="115"/>
  <c r="M574" i="115"/>
  <c r="L574" i="115"/>
  <c r="V573" i="115"/>
  <c r="U573" i="115"/>
  <c r="T573" i="115"/>
  <c r="S573" i="115"/>
  <c r="R573" i="115"/>
  <c r="Q573" i="115"/>
  <c r="P573" i="115"/>
  <c r="O573" i="115"/>
  <c r="N573" i="115"/>
  <c r="M573" i="115"/>
  <c r="L573" i="115"/>
  <c r="V572" i="115"/>
  <c r="U572" i="115"/>
  <c r="T572" i="115"/>
  <c r="S572" i="115"/>
  <c r="R572" i="115"/>
  <c r="Q572" i="115"/>
  <c r="P572" i="115"/>
  <c r="O572" i="115"/>
  <c r="N572" i="115"/>
  <c r="M572" i="115"/>
  <c r="L572" i="115"/>
  <c r="V571" i="115"/>
  <c r="U571" i="115"/>
  <c r="T571" i="115"/>
  <c r="S571" i="115"/>
  <c r="R571" i="115"/>
  <c r="Q571" i="115"/>
  <c r="P571" i="115"/>
  <c r="O571" i="115"/>
  <c r="N571" i="115"/>
  <c r="M571" i="115"/>
  <c r="L571" i="115"/>
  <c r="V570" i="115"/>
  <c r="U570" i="115"/>
  <c r="T570" i="115"/>
  <c r="S570" i="115"/>
  <c r="R570" i="115"/>
  <c r="Q570" i="115"/>
  <c r="P570" i="115"/>
  <c r="O570" i="115"/>
  <c r="N570" i="115"/>
  <c r="M570" i="115"/>
  <c r="L570" i="115"/>
  <c r="V569" i="115"/>
  <c r="U569" i="115"/>
  <c r="T569" i="115"/>
  <c r="S569" i="115"/>
  <c r="R569" i="115"/>
  <c r="Q569" i="115"/>
  <c r="P569" i="115"/>
  <c r="O569" i="115"/>
  <c r="N569" i="115"/>
  <c r="M569" i="115"/>
  <c r="L569" i="115"/>
  <c r="V568" i="115"/>
  <c r="U568" i="115"/>
  <c r="T568" i="115"/>
  <c r="S568" i="115"/>
  <c r="R568" i="115"/>
  <c r="Q568" i="115"/>
  <c r="P568" i="115"/>
  <c r="O568" i="115"/>
  <c r="N568" i="115"/>
  <c r="M568" i="115"/>
  <c r="L568" i="115"/>
  <c r="V567" i="115"/>
  <c r="U567" i="115"/>
  <c r="T567" i="115"/>
  <c r="S567" i="115"/>
  <c r="R567" i="115"/>
  <c r="Q567" i="115"/>
  <c r="P567" i="115"/>
  <c r="O567" i="115"/>
  <c r="N567" i="115"/>
  <c r="M567" i="115"/>
  <c r="L567" i="115"/>
  <c r="V566" i="115"/>
  <c r="U566" i="115"/>
  <c r="T566" i="115"/>
  <c r="S566" i="115"/>
  <c r="R566" i="115"/>
  <c r="Q566" i="115"/>
  <c r="P566" i="115"/>
  <c r="O566" i="115"/>
  <c r="N566" i="115"/>
  <c r="M566" i="115"/>
  <c r="L566" i="115"/>
  <c r="V565" i="115"/>
  <c r="U565" i="115"/>
  <c r="T565" i="115"/>
  <c r="S565" i="115"/>
  <c r="R565" i="115"/>
  <c r="Q565" i="115"/>
  <c r="P565" i="115"/>
  <c r="O565" i="115"/>
  <c r="N565" i="115"/>
  <c r="M565" i="115"/>
  <c r="L565" i="115"/>
  <c r="V564" i="115"/>
  <c r="U564" i="115"/>
  <c r="T564" i="115"/>
  <c r="S564" i="115"/>
  <c r="R564" i="115"/>
  <c r="Q564" i="115"/>
  <c r="P564" i="115"/>
  <c r="O564" i="115"/>
  <c r="N564" i="115"/>
  <c r="M564" i="115"/>
  <c r="L564" i="115"/>
  <c r="V563" i="115"/>
  <c r="U563" i="115"/>
  <c r="T563" i="115"/>
  <c r="S563" i="115"/>
  <c r="R563" i="115"/>
  <c r="Q563" i="115"/>
  <c r="P563" i="115"/>
  <c r="O563" i="115"/>
  <c r="N563" i="115"/>
  <c r="M563" i="115"/>
  <c r="L563" i="115"/>
  <c r="V562" i="115"/>
  <c r="U562" i="115"/>
  <c r="T562" i="115"/>
  <c r="S562" i="115"/>
  <c r="R562" i="115"/>
  <c r="Q562" i="115"/>
  <c r="P562" i="115"/>
  <c r="O562" i="115"/>
  <c r="N562" i="115"/>
  <c r="M562" i="115"/>
  <c r="L562" i="115"/>
  <c r="V561" i="115"/>
  <c r="U561" i="115"/>
  <c r="T561" i="115"/>
  <c r="S561" i="115"/>
  <c r="R561" i="115"/>
  <c r="Q561" i="115"/>
  <c r="P561" i="115"/>
  <c r="O561" i="115"/>
  <c r="N561" i="115"/>
  <c r="M561" i="115"/>
  <c r="L561" i="115"/>
  <c r="V560" i="115"/>
  <c r="U560" i="115"/>
  <c r="T560" i="115"/>
  <c r="S560" i="115"/>
  <c r="R560" i="115"/>
  <c r="Q560" i="115"/>
  <c r="P560" i="115"/>
  <c r="O560" i="115"/>
  <c r="N560" i="115"/>
  <c r="M560" i="115"/>
  <c r="L560" i="115"/>
  <c r="V559" i="115"/>
  <c r="U559" i="115"/>
  <c r="T559" i="115"/>
  <c r="S559" i="115"/>
  <c r="R559" i="115"/>
  <c r="Q559" i="115"/>
  <c r="P559" i="115"/>
  <c r="O559" i="115"/>
  <c r="N559" i="115"/>
  <c r="M559" i="115"/>
  <c r="L559" i="115"/>
  <c r="V558" i="115"/>
  <c r="U558" i="115"/>
  <c r="T558" i="115"/>
  <c r="S558" i="115"/>
  <c r="R558" i="115"/>
  <c r="Q558" i="115"/>
  <c r="P558" i="115"/>
  <c r="O558" i="115"/>
  <c r="N558" i="115"/>
  <c r="M558" i="115"/>
  <c r="L558" i="115"/>
  <c r="V557" i="115"/>
  <c r="U557" i="115"/>
  <c r="T557" i="115"/>
  <c r="S557" i="115"/>
  <c r="R557" i="115"/>
  <c r="Q557" i="115"/>
  <c r="P557" i="115"/>
  <c r="O557" i="115"/>
  <c r="N557" i="115"/>
  <c r="M557" i="115"/>
  <c r="L557" i="115"/>
  <c r="V556" i="115"/>
  <c r="U556" i="115"/>
  <c r="T556" i="115"/>
  <c r="S556" i="115"/>
  <c r="R556" i="115"/>
  <c r="Q556" i="115"/>
  <c r="P556" i="115"/>
  <c r="O556" i="115"/>
  <c r="N556" i="115"/>
  <c r="M556" i="115"/>
  <c r="L556" i="115"/>
  <c r="V555" i="115"/>
  <c r="U555" i="115"/>
  <c r="T555" i="115"/>
  <c r="S555" i="115"/>
  <c r="R555" i="115"/>
  <c r="Q555" i="115"/>
  <c r="P555" i="115"/>
  <c r="O555" i="115"/>
  <c r="N555" i="115"/>
  <c r="M555" i="115"/>
  <c r="L555" i="115"/>
  <c r="V554" i="115"/>
  <c r="U554" i="115"/>
  <c r="T554" i="115"/>
  <c r="S554" i="115"/>
  <c r="R554" i="115"/>
  <c r="Q554" i="115"/>
  <c r="P554" i="115"/>
  <c r="O554" i="115"/>
  <c r="N554" i="115"/>
  <c r="M554" i="115"/>
  <c r="L554" i="115"/>
  <c r="V553" i="115"/>
  <c r="U553" i="115"/>
  <c r="T553" i="115"/>
  <c r="S553" i="115"/>
  <c r="R553" i="115"/>
  <c r="Q553" i="115"/>
  <c r="P553" i="115"/>
  <c r="O553" i="115"/>
  <c r="N553" i="115"/>
  <c r="M553" i="115"/>
  <c r="L553" i="115"/>
  <c r="V552" i="115"/>
  <c r="U552" i="115"/>
  <c r="T552" i="115"/>
  <c r="S552" i="115"/>
  <c r="R552" i="115"/>
  <c r="Q552" i="115"/>
  <c r="P552" i="115"/>
  <c r="O552" i="115"/>
  <c r="N552" i="115"/>
  <c r="M552" i="115"/>
  <c r="L552" i="115"/>
  <c r="V551" i="115"/>
  <c r="U551" i="115"/>
  <c r="T551" i="115"/>
  <c r="S551" i="115"/>
  <c r="R551" i="115"/>
  <c r="Q551" i="115"/>
  <c r="P551" i="115"/>
  <c r="O551" i="115"/>
  <c r="N551" i="115"/>
  <c r="M551" i="115"/>
  <c r="L551" i="115"/>
  <c r="V550" i="115"/>
  <c r="U550" i="115"/>
  <c r="T550" i="115"/>
  <c r="S550" i="115"/>
  <c r="R550" i="115"/>
  <c r="Q550" i="115"/>
  <c r="P550" i="115"/>
  <c r="O550" i="115"/>
  <c r="N550" i="115"/>
  <c r="M550" i="115"/>
  <c r="L550" i="115"/>
  <c r="V549" i="115"/>
  <c r="U549" i="115"/>
  <c r="T549" i="115"/>
  <c r="S549" i="115"/>
  <c r="R549" i="115"/>
  <c r="Q549" i="115"/>
  <c r="P549" i="115"/>
  <c r="O549" i="115"/>
  <c r="N549" i="115"/>
  <c r="M549" i="115"/>
  <c r="L549" i="115"/>
  <c r="V548" i="115"/>
  <c r="U548" i="115"/>
  <c r="T548" i="115"/>
  <c r="S548" i="115"/>
  <c r="R548" i="115"/>
  <c r="Q548" i="115"/>
  <c r="P548" i="115"/>
  <c r="O548" i="115"/>
  <c r="N548" i="115"/>
  <c r="M548" i="115"/>
  <c r="L548" i="115"/>
  <c r="V547" i="115"/>
  <c r="U547" i="115"/>
  <c r="T547" i="115"/>
  <c r="S547" i="115"/>
  <c r="R547" i="115"/>
  <c r="Q547" i="115"/>
  <c r="P547" i="115"/>
  <c r="O547" i="115"/>
  <c r="N547" i="115"/>
  <c r="M547" i="115"/>
  <c r="L547" i="115"/>
  <c r="V546" i="115"/>
  <c r="U546" i="115"/>
  <c r="T546" i="115"/>
  <c r="S546" i="115"/>
  <c r="R546" i="115"/>
  <c r="Q546" i="115"/>
  <c r="P546" i="115"/>
  <c r="O546" i="115"/>
  <c r="N546" i="115"/>
  <c r="M546" i="115"/>
  <c r="L546" i="115"/>
  <c r="V545" i="115"/>
  <c r="U545" i="115"/>
  <c r="T545" i="115"/>
  <c r="S545" i="115"/>
  <c r="R545" i="115"/>
  <c r="Q545" i="115"/>
  <c r="P545" i="115"/>
  <c r="O545" i="115"/>
  <c r="N545" i="115"/>
  <c r="M545" i="115"/>
  <c r="L545" i="115"/>
  <c r="V544" i="115"/>
  <c r="U544" i="115"/>
  <c r="T544" i="115"/>
  <c r="S544" i="115"/>
  <c r="R544" i="115"/>
  <c r="Q544" i="115"/>
  <c r="P544" i="115"/>
  <c r="O544" i="115"/>
  <c r="N544" i="115"/>
  <c r="M544" i="115"/>
  <c r="L544" i="115"/>
  <c r="V543" i="115"/>
  <c r="U543" i="115"/>
  <c r="T543" i="115"/>
  <c r="S543" i="115"/>
  <c r="R543" i="115"/>
  <c r="Q543" i="115"/>
  <c r="P543" i="115"/>
  <c r="O543" i="115"/>
  <c r="N543" i="115"/>
  <c r="M543" i="115"/>
  <c r="L543" i="115"/>
  <c r="V542" i="115"/>
  <c r="U542" i="115"/>
  <c r="T542" i="115"/>
  <c r="S542" i="115"/>
  <c r="R542" i="115"/>
  <c r="Q542" i="115"/>
  <c r="P542" i="115"/>
  <c r="O542" i="115"/>
  <c r="N542" i="115"/>
  <c r="M542" i="115"/>
  <c r="L542" i="115"/>
  <c r="V541" i="115"/>
  <c r="U541" i="115"/>
  <c r="T541" i="115"/>
  <c r="S541" i="115"/>
  <c r="R541" i="115"/>
  <c r="Q541" i="115"/>
  <c r="P541" i="115"/>
  <c r="O541" i="115"/>
  <c r="N541" i="115"/>
  <c r="M541" i="115"/>
  <c r="L541" i="115"/>
  <c r="V540" i="115"/>
  <c r="U540" i="115"/>
  <c r="T540" i="115"/>
  <c r="S540" i="115"/>
  <c r="R540" i="115"/>
  <c r="Q540" i="115"/>
  <c r="P540" i="115"/>
  <c r="O540" i="115"/>
  <c r="N540" i="115"/>
  <c r="M540" i="115"/>
  <c r="L540" i="115"/>
  <c r="V539" i="115"/>
  <c r="U539" i="115"/>
  <c r="T539" i="115"/>
  <c r="S539" i="115"/>
  <c r="R539" i="115"/>
  <c r="Q539" i="115"/>
  <c r="P539" i="115"/>
  <c r="O539" i="115"/>
  <c r="N539" i="115"/>
  <c r="M539" i="115"/>
  <c r="L539" i="115"/>
  <c r="V538" i="115"/>
  <c r="U538" i="115"/>
  <c r="T538" i="115"/>
  <c r="S538" i="115"/>
  <c r="R538" i="115"/>
  <c r="Q538" i="115"/>
  <c r="P538" i="115"/>
  <c r="O538" i="115"/>
  <c r="N538" i="115"/>
  <c r="M538" i="115"/>
  <c r="L538" i="115"/>
  <c r="V537" i="115"/>
  <c r="U537" i="115"/>
  <c r="T537" i="115"/>
  <c r="S537" i="115"/>
  <c r="R537" i="115"/>
  <c r="Q537" i="115"/>
  <c r="P537" i="115"/>
  <c r="O537" i="115"/>
  <c r="N537" i="115"/>
  <c r="M537" i="115"/>
  <c r="L537" i="115"/>
  <c r="V536" i="115"/>
  <c r="U536" i="115"/>
  <c r="T536" i="115"/>
  <c r="S536" i="115"/>
  <c r="R536" i="115"/>
  <c r="Q536" i="115"/>
  <c r="P536" i="115"/>
  <c r="O536" i="115"/>
  <c r="N536" i="115"/>
  <c r="M536" i="115"/>
  <c r="L536" i="115"/>
  <c r="V535" i="115"/>
  <c r="U535" i="115"/>
  <c r="T535" i="115"/>
  <c r="S535" i="115"/>
  <c r="R535" i="115"/>
  <c r="Q535" i="115"/>
  <c r="P535" i="115"/>
  <c r="O535" i="115"/>
  <c r="N535" i="115"/>
  <c r="M535" i="115"/>
  <c r="L535" i="115"/>
  <c r="V534" i="115"/>
  <c r="U534" i="115"/>
  <c r="T534" i="115"/>
  <c r="S534" i="115"/>
  <c r="R534" i="115"/>
  <c r="Q534" i="115"/>
  <c r="P534" i="115"/>
  <c r="O534" i="115"/>
  <c r="N534" i="115"/>
  <c r="M534" i="115"/>
  <c r="L534" i="115"/>
  <c r="V533" i="115"/>
  <c r="U533" i="115"/>
  <c r="T533" i="115"/>
  <c r="S533" i="115"/>
  <c r="R533" i="115"/>
  <c r="Q533" i="115"/>
  <c r="P533" i="115"/>
  <c r="O533" i="115"/>
  <c r="N533" i="115"/>
  <c r="M533" i="115"/>
  <c r="L533" i="115"/>
  <c r="V532" i="115"/>
  <c r="U532" i="115"/>
  <c r="T532" i="115"/>
  <c r="S532" i="115"/>
  <c r="R532" i="115"/>
  <c r="Q532" i="115"/>
  <c r="P532" i="115"/>
  <c r="O532" i="115"/>
  <c r="N532" i="115"/>
  <c r="M532" i="115"/>
  <c r="L532" i="115"/>
  <c r="V531" i="115"/>
  <c r="U531" i="115"/>
  <c r="T531" i="115"/>
  <c r="S531" i="115"/>
  <c r="R531" i="115"/>
  <c r="Q531" i="115"/>
  <c r="P531" i="115"/>
  <c r="O531" i="115"/>
  <c r="N531" i="115"/>
  <c r="M531" i="115"/>
  <c r="L531" i="115"/>
  <c r="V530" i="115"/>
  <c r="U530" i="115"/>
  <c r="T530" i="115"/>
  <c r="S530" i="115"/>
  <c r="R530" i="115"/>
  <c r="Q530" i="115"/>
  <c r="P530" i="115"/>
  <c r="O530" i="115"/>
  <c r="N530" i="115"/>
  <c r="M530" i="115"/>
  <c r="L530" i="115"/>
  <c r="V529" i="115"/>
  <c r="U529" i="115"/>
  <c r="T529" i="115"/>
  <c r="S529" i="115"/>
  <c r="R529" i="115"/>
  <c r="Q529" i="115"/>
  <c r="P529" i="115"/>
  <c r="O529" i="115"/>
  <c r="N529" i="115"/>
  <c r="M529" i="115"/>
  <c r="L529" i="115"/>
  <c r="V528" i="115"/>
  <c r="U528" i="115"/>
  <c r="T528" i="115"/>
  <c r="S528" i="115"/>
  <c r="R528" i="115"/>
  <c r="Q528" i="115"/>
  <c r="P528" i="115"/>
  <c r="O528" i="115"/>
  <c r="N528" i="115"/>
  <c r="M528" i="115"/>
  <c r="L528" i="115"/>
  <c r="V527" i="115"/>
  <c r="U527" i="115"/>
  <c r="T527" i="115"/>
  <c r="S527" i="115"/>
  <c r="R527" i="115"/>
  <c r="Q527" i="115"/>
  <c r="P527" i="115"/>
  <c r="O527" i="115"/>
  <c r="N527" i="115"/>
  <c r="M527" i="115"/>
  <c r="L527" i="115"/>
  <c r="V526" i="115"/>
  <c r="U526" i="115"/>
  <c r="T526" i="115"/>
  <c r="S526" i="115"/>
  <c r="R526" i="115"/>
  <c r="Q526" i="115"/>
  <c r="P526" i="115"/>
  <c r="O526" i="115"/>
  <c r="N526" i="115"/>
  <c r="M526" i="115"/>
  <c r="L526" i="115"/>
  <c r="V525" i="115"/>
  <c r="U525" i="115"/>
  <c r="T525" i="115"/>
  <c r="S525" i="115"/>
  <c r="R525" i="115"/>
  <c r="Q525" i="115"/>
  <c r="P525" i="115"/>
  <c r="O525" i="115"/>
  <c r="N525" i="115"/>
  <c r="M525" i="115"/>
  <c r="L525" i="115"/>
  <c r="V524" i="115"/>
  <c r="U524" i="115"/>
  <c r="T524" i="115"/>
  <c r="S524" i="115"/>
  <c r="R524" i="115"/>
  <c r="Q524" i="115"/>
  <c r="P524" i="115"/>
  <c r="O524" i="115"/>
  <c r="N524" i="115"/>
  <c r="M524" i="115"/>
  <c r="L524" i="115"/>
  <c r="V523" i="115"/>
  <c r="U523" i="115"/>
  <c r="T523" i="115"/>
  <c r="S523" i="115"/>
  <c r="R523" i="115"/>
  <c r="Q523" i="115"/>
  <c r="P523" i="115"/>
  <c r="O523" i="115"/>
  <c r="N523" i="115"/>
  <c r="M523" i="115"/>
  <c r="L523" i="115"/>
  <c r="V522" i="115"/>
  <c r="U522" i="115"/>
  <c r="T522" i="115"/>
  <c r="S522" i="115"/>
  <c r="R522" i="115"/>
  <c r="Q522" i="115"/>
  <c r="P522" i="115"/>
  <c r="O522" i="115"/>
  <c r="N522" i="115"/>
  <c r="M522" i="115"/>
  <c r="L522" i="115"/>
  <c r="V521" i="115"/>
  <c r="U521" i="115"/>
  <c r="T521" i="115"/>
  <c r="S521" i="115"/>
  <c r="R521" i="115"/>
  <c r="Q521" i="115"/>
  <c r="P521" i="115"/>
  <c r="O521" i="115"/>
  <c r="N521" i="115"/>
  <c r="M521" i="115"/>
  <c r="L521" i="115"/>
  <c r="V520" i="115"/>
  <c r="U520" i="115"/>
  <c r="T520" i="115"/>
  <c r="S520" i="115"/>
  <c r="R520" i="115"/>
  <c r="Q520" i="115"/>
  <c r="P520" i="115"/>
  <c r="O520" i="115"/>
  <c r="N520" i="115"/>
  <c r="M520" i="115"/>
  <c r="L520" i="115"/>
  <c r="V519" i="115"/>
  <c r="U519" i="115"/>
  <c r="T519" i="115"/>
  <c r="S519" i="115"/>
  <c r="R519" i="115"/>
  <c r="Q519" i="115"/>
  <c r="P519" i="115"/>
  <c r="O519" i="115"/>
  <c r="N519" i="115"/>
  <c r="M519" i="115"/>
  <c r="L519" i="115"/>
  <c r="V518" i="115"/>
  <c r="U518" i="115"/>
  <c r="T518" i="115"/>
  <c r="S518" i="115"/>
  <c r="R518" i="115"/>
  <c r="Q518" i="115"/>
  <c r="P518" i="115"/>
  <c r="O518" i="115"/>
  <c r="N518" i="115"/>
  <c r="M518" i="115"/>
  <c r="L518" i="115"/>
  <c r="V517" i="115"/>
  <c r="U517" i="115"/>
  <c r="T517" i="115"/>
  <c r="S517" i="115"/>
  <c r="R517" i="115"/>
  <c r="Q517" i="115"/>
  <c r="P517" i="115"/>
  <c r="O517" i="115"/>
  <c r="N517" i="115"/>
  <c r="M517" i="115"/>
  <c r="L517" i="115"/>
  <c r="V516" i="115"/>
  <c r="U516" i="115"/>
  <c r="T516" i="115"/>
  <c r="S516" i="115"/>
  <c r="R516" i="115"/>
  <c r="Q516" i="115"/>
  <c r="P516" i="115"/>
  <c r="O516" i="115"/>
  <c r="N516" i="115"/>
  <c r="M516" i="115"/>
  <c r="L516" i="115"/>
  <c r="V515" i="115"/>
  <c r="U515" i="115"/>
  <c r="T515" i="115"/>
  <c r="S515" i="115"/>
  <c r="R515" i="115"/>
  <c r="Q515" i="115"/>
  <c r="P515" i="115"/>
  <c r="O515" i="115"/>
  <c r="N515" i="115"/>
  <c r="M515" i="115"/>
  <c r="L515" i="115"/>
  <c r="V514" i="115"/>
  <c r="U514" i="115"/>
  <c r="T514" i="115"/>
  <c r="S514" i="115"/>
  <c r="R514" i="115"/>
  <c r="Q514" i="115"/>
  <c r="P514" i="115"/>
  <c r="O514" i="115"/>
  <c r="N514" i="115"/>
  <c r="M514" i="115"/>
  <c r="L514" i="115"/>
  <c r="V513" i="115"/>
  <c r="U513" i="115"/>
  <c r="T513" i="115"/>
  <c r="S513" i="115"/>
  <c r="R513" i="115"/>
  <c r="Q513" i="115"/>
  <c r="P513" i="115"/>
  <c r="O513" i="115"/>
  <c r="N513" i="115"/>
  <c r="M513" i="115"/>
  <c r="L513" i="115"/>
  <c r="V512" i="115"/>
  <c r="U512" i="115"/>
  <c r="T512" i="115"/>
  <c r="S512" i="115"/>
  <c r="R512" i="115"/>
  <c r="Q512" i="115"/>
  <c r="P512" i="115"/>
  <c r="O512" i="115"/>
  <c r="N512" i="115"/>
  <c r="M512" i="115"/>
  <c r="L512" i="115"/>
  <c r="V511" i="115"/>
  <c r="U511" i="115"/>
  <c r="T511" i="115"/>
  <c r="S511" i="115"/>
  <c r="R511" i="115"/>
  <c r="Q511" i="115"/>
  <c r="P511" i="115"/>
  <c r="O511" i="115"/>
  <c r="N511" i="115"/>
  <c r="M511" i="115"/>
  <c r="L511" i="115"/>
  <c r="V510" i="115"/>
  <c r="U510" i="115"/>
  <c r="T510" i="115"/>
  <c r="S510" i="115"/>
  <c r="R510" i="115"/>
  <c r="Q510" i="115"/>
  <c r="P510" i="115"/>
  <c r="O510" i="115"/>
  <c r="N510" i="115"/>
  <c r="M510" i="115"/>
  <c r="L510" i="115"/>
  <c r="V509" i="115"/>
  <c r="U509" i="115"/>
  <c r="T509" i="115"/>
  <c r="S509" i="115"/>
  <c r="R509" i="115"/>
  <c r="Q509" i="115"/>
  <c r="P509" i="115"/>
  <c r="O509" i="115"/>
  <c r="N509" i="115"/>
  <c r="M509" i="115"/>
  <c r="L509" i="115"/>
  <c r="V508" i="115"/>
  <c r="U508" i="115"/>
  <c r="T508" i="115"/>
  <c r="S508" i="115"/>
  <c r="R508" i="115"/>
  <c r="Q508" i="115"/>
  <c r="P508" i="115"/>
  <c r="O508" i="115"/>
  <c r="N508" i="115"/>
  <c r="M508" i="115"/>
  <c r="L508" i="115"/>
  <c r="V507" i="115"/>
  <c r="U507" i="115"/>
  <c r="T507" i="115"/>
  <c r="S507" i="115"/>
  <c r="R507" i="115"/>
  <c r="Q507" i="115"/>
  <c r="P507" i="115"/>
  <c r="O507" i="115"/>
  <c r="N507" i="115"/>
  <c r="M507" i="115"/>
  <c r="L507" i="115"/>
  <c r="V506" i="115"/>
  <c r="U506" i="115"/>
  <c r="T506" i="115"/>
  <c r="S506" i="115"/>
  <c r="R506" i="115"/>
  <c r="Q506" i="115"/>
  <c r="P506" i="115"/>
  <c r="O506" i="115"/>
  <c r="N506" i="115"/>
  <c r="M506" i="115"/>
  <c r="L506" i="115"/>
  <c r="V505" i="115"/>
  <c r="U505" i="115"/>
  <c r="T505" i="115"/>
  <c r="S505" i="115"/>
  <c r="R505" i="115"/>
  <c r="Q505" i="115"/>
  <c r="P505" i="115"/>
  <c r="O505" i="115"/>
  <c r="N505" i="115"/>
  <c r="M505" i="115"/>
  <c r="L505" i="115"/>
  <c r="V504" i="115"/>
  <c r="U504" i="115"/>
  <c r="T504" i="115"/>
  <c r="S504" i="115"/>
  <c r="R504" i="115"/>
  <c r="Q504" i="115"/>
  <c r="P504" i="115"/>
  <c r="O504" i="115"/>
  <c r="N504" i="115"/>
  <c r="M504" i="115"/>
  <c r="L504" i="115"/>
  <c r="V503" i="115"/>
  <c r="U503" i="115"/>
  <c r="T503" i="115"/>
  <c r="S503" i="115"/>
  <c r="R503" i="115"/>
  <c r="Q503" i="115"/>
  <c r="P503" i="115"/>
  <c r="O503" i="115"/>
  <c r="N503" i="115"/>
  <c r="M503" i="115"/>
  <c r="L503" i="115"/>
  <c r="V502" i="115"/>
  <c r="U502" i="115"/>
  <c r="T502" i="115"/>
  <c r="S502" i="115"/>
  <c r="R502" i="115"/>
  <c r="Q502" i="115"/>
  <c r="P502" i="115"/>
  <c r="O502" i="115"/>
  <c r="N502" i="115"/>
  <c r="M502" i="115"/>
  <c r="L502" i="115"/>
  <c r="V501" i="115"/>
  <c r="U501" i="115"/>
  <c r="T501" i="115"/>
  <c r="S501" i="115"/>
  <c r="R501" i="115"/>
  <c r="Q501" i="115"/>
  <c r="P501" i="115"/>
  <c r="O501" i="115"/>
  <c r="N501" i="115"/>
  <c r="M501" i="115"/>
  <c r="L501" i="115"/>
  <c r="V500" i="115"/>
  <c r="U500" i="115"/>
  <c r="T500" i="115"/>
  <c r="S500" i="115"/>
  <c r="R500" i="115"/>
  <c r="Q500" i="115"/>
  <c r="P500" i="115"/>
  <c r="O500" i="115"/>
  <c r="N500" i="115"/>
  <c r="M500" i="115"/>
  <c r="L500" i="115"/>
  <c r="V499" i="115"/>
  <c r="U499" i="115"/>
  <c r="T499" i="115"/>
  <c r="S499" i="115"/>
  <c r="R499" i="115"/>
  <c r="Q499" i="115"/>
  <c r="P499" i="115"/>
  <c r="O499" i="115"/>
  <c r="N499" i="115"/>
  <c r="M499" i="115"/>
  <c r="L499" i="115"/>
  <c r="V498" i="115"/>
  <c r="U498" i="115"/>
  <c r="T498" i="115"/>
  <c r="S498" i="115"/>
  <c r="R498" i="115"/>
  <c r="Q498" i="115"/>
  <c r="P498" i="115"/>
  <c r="O498" i="115"/>
  <c r="N498" i="115"/>
  <c r="M498" i="115"/>
  <c r="L498" i="115"/>
  <c r="V497" i="115"/>
  <c r="U497" i="115"/>
  <c r="T497" i="115"/>
  <c r="S497" i="115"/>
  <c r="R497" i="115"/>
  <c r="Q497" i="115"/>
  <c r="P497" i="115"/>
  <c r="O497" i="115"/>
  <c r="N497" i="115"/>
  <c r="M497" i="115"/>
  <c r="L497" i="115"/>
  <c r="V496" i="115"/>
  <c r="U496" i="115"/>
  <c r="T496" i="115"/>
  <c r="S496" i="115"/>
  <c r="R496" i="115"/>
  <c r="Q496" i="115"/>
  <c r="P496" i="115"/>
  <c r="O496" i="115"/>
  <c r="N496" i="115"/>
  <c r="M496" i="115"/>
  <c r="L496" i="115"/>
  <c r="V495" i="115"/>
  <c r="U495" i="115"/>
  <c r="T495" i="115"/>
  <c r="S495" i="115"/>
  <c r="R495" i="115"/>
  <c r="Q495" i="115"/>
  <c r="P495" i="115"/>
  <c r="O495" i="115"/>
  <c r="N495" i="115"/>
  <c r="M495" i="115"/>
  <c r="L495" i="115"/>
  <c r="V494" i="115"/>
  <c r="U494" i="115"/>
  <c r="T494" i="115"/>
  <c r="S494" i="115"/>
  <c r="R494" i="115"/>
  <c r="Q494" i="115"/>
  <c r="P494" i="115"/>
  <c r="O494" i="115"/>
  <c r="N494" i="115"/>
  <c r="M494" i="115"/>
  <c r="L494" i="115"/>
  <c r="V493" i="115"/>
  <c r="U493" i="115"/>
  <c r="T493" i="115"/>
  <c r="S493" i="115"/>
  <c r="R493" i="115"/>
  <c r="Q493" i="115"/>
  <c r="P493" i="115"/>
  <c r="O493" i="115"/>
  <c r="N493" i="115"/>
  <c r="M493" i="115"/>
  <c r="L493" i="115"/>
  <c r="V492" i="115"/>
  <c r="U492" i="115"/>
  <c r="T492" i="115"/>
  <c r="S492" i="115"/>
  <c r="R492" i="115"/>
  <c r="Q492" i="115"/>
  <c r="P492" i="115"/>
  <c r="O492" i="115"/>
  <c r="N492" i="115"/>
  <c r="M492" i="115"/>
  <c r="L492" i="115"/>
  <c r="V491" i="115"/>
  <c r="U491" i="115"/>
  <c r="T491" i="115"/>
  <c r="S491" i="115"/>
  <c r="R491" i="115"/>
  <c r="Q491" i="115"/>
  <c r="P491" i="115"/>
  <c r="O491" i="115"/>
  <c r="N491" i="115"/>
  <c r="M491" i="115"/>
  <c r="L491" i="115"/>
  <c r="V490" i="115"/>
  <c r="U490" i="115"/>
  <c r="T490" i="115"/>
  <c r="S490" i="115"/>
  <c r="R490" i="115"/>
  <c r="Q490" i="115"/>
  <c r="P490" i="115"/>
  <c r="O490" i="115"/>
  <c r="N490" i="115"/>
  <c r="M490" i="115"/>
  <c r="L490" i="115"/>
  <c r="V489" i="115"/>
  <c r="U489" i="115"/>
  <c r="T489" i="115"/>
  <c r="S489" i="115"/>
  <c r="R489" i="115"/>
  <c r="Q489" i="115"/>
  <c r="P489" i="115"/>
  <c r="O489" i="115"/>
  <c r="N489" i="115"/>
  <c r="M489" i="115"/>
  <c r="L489" i="115"/>
  <c r="V488" i="115"/>
  <c r="U488" i="115"/>
  <c r="T488" i="115"/>
  <c r="S488" i="115"/>
  <c r="R488" i="115"/>
  <c r="Q488" i="115"/>
  <c r="P488" i="115"/>
  <c r="O488" i="115"/>
  <c r="N488" i="115"/>
  <c r="M488" i="115"/>
  <c r="L488" i="115"/>
  <c r="V487" i="115"/>
  <c r="U487" i="115"/>
  <c r="T487" i="115"/>
  <c r="S487" i="115"/>
  <c r="R487" i="115"/>
  <c r="Q487" i="115"/>
  <c r="P487" i="115"/>
  <c r="O487" i="115"/>
  <c r="N487" i="115"/>
  <c r="M487" i="115"/>
  <c r="L487" i="115"/>
  <c r="V486" i="115"/>
  <c r="U486" i="115"/>
  <c r="T486" i="115"/>
  <c r="S486" i="115"/>
  <c r="R486" i="115"/>
  <c r="Q486" i="115"/>
  <c r="P486" i="115"/>
  <c r="O486" i="115"/>
  <c r="N486" i="115"/>
  <c r="M486" i="115"/>
  <c r="L486" i="115"/>
  <c r="V485" i="115"/>
  <c r="U485" i="115"/>
  <c r="T485" i="115"/>
  <c r="S485" i="115"/>
  <c r="R485" i="115"/>
  <c r="Q485" i="115"/>
  <c r="P485" i="115"/>
  <c r="O485" i="115"/>
  <c r="N485" i="115"/>
  <c r="M485" i="115"/>
  <c r="L485" i="115"/>
  <c r="V484" i="115"/>
  <c r="U484" i="115"/>
  <c r="T484" i="115"/>
  <c r="S484" i="115"/>
  <c r="R484" i="115"/>
  <c r="Q484" i="115"/>
  <c r="P484" i="115"/>
  <c r="O484" i="115"/>
  <c r="N484" i="115"/>
  <c r="M484" i="115"/>
  <c r="L484" i="115"/>
  <c r="V483" i="115"/>
  <c r="U483" i="115"/>
  <c r="T483" i="115"/>
  <c r="S483" i="115"/>
  <c r="R483" i="115"/>
  <c r="Q483" i="115"/>
  <c r="P483" i="115"/>
  <c r="O483" i="115"/>
  <c r="N483" i="115"/>
  <c r="M483" i="115"/>
  <c r="L483" i="115"/>
  <c r="V482" i="115"/>
  <c r="U482" i="115"/>
  <c r="T482" i="115"/>
  <c r="S482" i="115"/>
  <c r="R482" i="115"/>
  <c r="Q482" i="115"/>
  <c r="P482" i="115"/>
  <c r="O482" i="115"/>
  <c r="N482" i="115"/>
  <c r="M482" i="115"/>
  <c r="L482" i="115"/>
  <c r="V481" i="115"/>
  <c r="U481" i="115"/>
  <c r="T481" i="115"/>
  <c r="S481" i="115"/>
  <c r="R481" i="115"/>
  <c r="Q481" i="115"/>
  <c r="P481" i="115"/>
  <c r="O481" i="115"/>
  <c r="N481" i="115"/>
  <c r="M481" i="115"/>
  <c r="L481" i="115"/>
  <c r="V480" i="115"/>
  <c r="U480" i="115"/>
  <c r="T480" i="115"/>
  <c r="S480" i="115"/>
  <c r="R480" i="115"/>
  <c r="Q480" i="115"/>
  <c r="P480" i="115"/>
  <c r="O480" i="115"/>
  <c r="N480" i="115"/>
  <c r="M480" i="115"/>
  <c r="L480" i="115"/>
  <c r="V479" i="115"/>
  <c r="U479" i="115"/>
  <c r="T479" i="115"/>
  <c r="S479" i="115"/>
  <c r="R479" i="115"/>
  <c r="Q479" i="115"/>
  <c r="P479" i="115"/>
  <c r="O479" i="115"/>
  <c r="N479" i="115"/>
  <c r="M479" i="115"/>
  <c r="L479" i="115"/>
  <c r="V478" i="115"/>
  <c r="U478" i="115"/>
  <c r="T478" i="115"/>
  <c r="S478" i="115"/>
  <c r="R478" i="115"/>
  <c r="Q478" i="115"/>
  <c r="P478" i="115"/>
  <c r="O478" i="115"/>
  <c r="N478" i="115"/>
  <c r="M478" i="115"/>
  <c r="L478" i="115"/>
  <c r="V477" i="115"/>
  <c r="U477" i="115"/>
  <c r="T477" i="115"/>
  <c r="S477" i="115"/>
  <c r="R477" i="115"/>
  <c r="Q477" i="115"/>
  <c r="P477" i="115"/>
  <c r="O477" i="115"/>
  <c r="N477" i="115"/>
  <c r="M477" i="115"/>
  <c r="L477" i="115"/>
  <c r="V476" i="115"/>
  <c r="U476" i="115"/>
  <c r="T476" i="115"/>
  <c r="S476" i="115"/>
  <c r="R476" i="115"/>
  <c r="Q476" i="115"/>
  <c r="P476" i="115"/>
  <c r="O476" i="115"/>
  <c r="N476" i="115"/>
  <c r="M476" i="115"/>
  <c r="L476" i="115"/>
  <c r="V475" i="115"/>
  <c r="U475" i="115"/>
  <c r="T475" i="115"/>
  <c r="S475" i="115"/>
  <c r="R475" i="115"/>
  <c r="Q475" i="115"/>
  <c r="P475" i="115"/>
  <c r="O475" i="115"/>
  <c r="N475" i="115"/>
  <c r="M475" i="115"/>
  <c r="L475" i="115"/>
  <c r="V474" i="115"/>
  <c r="U474" i="115"/>
  <c r="T474" i="115"/>
  <c r="S474" i="115"/>
  <c r="R474" i="115"/>
  <c r="Q474" i="115"/>
  <c r="P474" i="115"/>
  <c r="O474" i="115"/>
  <c r="N474" i="115"/>
  <c r="M474" i="115"/>
  <c r="L474" i="115"/>
  <c r="V473" i="115"/>
  <c r="U473" i="115"/>
  <c r="T473" i="115"/>
  <c r="S473" i="115"/>
  <c r="R473" i="115"/>
  <c r="Q473" i="115"/>
  <c r="P473" i="115"/>
  <c r="O473" i="115"/>
  <c r="N473" i="115"/>
  <c r="M473" i="115"/>
  <c r="L473" i="115"/>
  <c r="V472" i="115"/>
  <c r="U472" i="115"/>
  <c r="T472" i="115"/>
  <c r="S472" i="115"/>
  <c r="R472" i="115"/>
  <c r="Q472" i="115"/>
  <c r="P472" i="115"/>
  <c r="O472" i="115"/>
  <c r="N472" i="115"/>
  <c r="M472" i="115"/>
  <c r="L472" i="115"/>
  <c r="V471" i="115"/>
  <c r="U471" i="115"/>
  <c r="T471" i="115"/>
  <c r="S471" i="115"/>
  <c r="R471" i="115"/>
  <c r="Q471" i="115"/>
  <c r="P471" i="115"/>
  <c r="O471" i="115"/>
  <c r="N471" i="115"/>
  <c r="M471" i="115"/>
  <c r="L471" i="115"/>
  <c r="V470" i="115"/>
  <c r="U470" i="115"/>
  <c r="T470" i="115"/>
  <c r="S470" i="115"/>
  <c r="R470" i="115"/>
  <c r="Q470" i="115"/>
  <c r="P470" i="115"/>
  <c r="O470" i="115"/>
  <c r="N470" i="115"/>
  <c r="M470" i="115"/>
  <c r="L470" i="115"/>
  <c r="V469" i="115"/>
  <c r="U469" i="115"/>
  <c r="T469" i="115"/>
  <c r="S469" i="115"/>
  <c r="R469" i="115"/>
  <c r="Q469" i="115"/>
  <c r="P469" i="115"/>
  <c r="O469" i="115"/>
  <c r="N469" i="115"/>
  <c r="M469" i="115"/>
  <c r="L469" i="115"/>
  <c r="V468" i="115"/>
  <c r="U468" i="115"/>
  <c r="T468" i="115"/>
  <c r="S468" i="115"/>
  <c r="R468" i="115"/>
  <c r="Q468" i="115"/>
  <c r="P468" i="115"/>
  <c r="O468" i="115"/>
  <c r="N468" i="115"/>
  <c r="M468" i="115"/>
  <c r="L468" i="115"/>
  <c r="V467" i="115"/>
  <c r="U467" i="115"/>
  <c r="T467" i="115"/>
  <c r="S467" i="115"/>
  <c r="R467" i="115"/>
  <c r="Q467" i="115"/>
  <c r="P467" i="115"/>
  <c r="O467" i="115"/>
  <c r="N467" i="115"/>
  <c r="M467" i="115"/>
  <c r="L467" i="115"/>
  <c r="V466" i="115"/>
  <c r="U466" i="115"/>
  <c r="T466" i="115"/>
  <c r="S466" i="115"/>
  <c r="R466" i="115"/>
  <c r="Q466" i="115"/>
  <c r="P466" i="115"/>
  <c r="O466" i="115"/>
  <c r="N466" i="115"/>
  <c r="M466" i="115"/>
  <c r="L466" i="115"/>
  <c r="V465" i="115"/>
  <c r="U465" i="115"/>
  <c r="T465" i="115"/>
  <c r="S465" i="115"/>
  <c r="R465" i="115"/>
  <c r="Q465" i="115"/>
  <c r="P465" i="115"/>
  <c r="O465" i="115"/>
  <c r="N465" i="115"/>
  <c r="M465" i="115"/>
  <c r="L465" i="115"/>
  <c r="V464" i="115"/>
  <c r="U464" i="115"/>
  <c r="T464" i="115"/>
  <c r="S464" i="115"/>
  <c r="R464" i="115"/>
  <c r="Q464" i="115"/>
  <c r="P464" i="115"/>
  <c r="O464" i="115"/>
  <c r="N464" i="115"/>
  <c r="M464" i="115"/>
  <c r="L464" i="115"/>
  <c r="V463" i="115"/>
  <c r="U463" i="115"/>
  <c r="T463" i="115"/>
  <c r="S463" i="115"/>
  <c r="R463" i="115"/>
  <c r="Q463" i="115"/>
  <c r="P463" i="115"/>
  <c r="O463" i="115"/>
  <c r="N463" i="115"/>
  <c r="M463" i="115"/>
  <c r="L463" i="115"/>
  <c r="V462" i="115"/>
  <c r="U462" i="115"/>
  <c r="T462" i="115"/>
  <c r="S462" i="115"/>
  <c r="R462" i="115"/>
  <c r="Q462" i="115"/>
  <c r="P462" i="115"/>
  <c r="O462" i="115"/>
  <c r="N462" i="115"/>
  <c r="M462" i="115"/>
  <c r="L462" i="115"/>
  <c r="V461" i="115"/>
  <c r="U461" i="115"/>
  <c r="T461" i="115"/>
  <c r="S461" i="115"/>
  <c r="R461" i="115"/>
  <c r="Q461" i="115"/>
  <c r="P461" i="115"/>
  <c r="O461" i="115"/>
  <c r="N461" i="115"/>
  <c r="M461" i="115"/>
  <c r="L461" i="115"/>
  <c r="V460" i="115"/>
  <c r="U460" i="115"/>
  <c r="T460" i="115"/>
  <c r="S460" i="115"/>
  <c r="R460" i="115"/>
  <c r="Q460" i="115"/>
  <c r="P460" i="115"/>
  <c r="O460" i="115"/>
  <c r="N460" i="115"/>
  <c r="M460" i="115"/>
  <c r="L460" i="115"/>
  <c r="V459" i="115"/>
  <c r="U459" i="115"/>
  <c r="T459" i="115"/>
  <c r="S459" i="115"/>
  <c r="R459" i="115"/>
  <c r="Q459" i="115"/>
  <c r="P459" i="115"/>
  <c r="O459" i="115"/>
  <c r="N459" i="115"/>
  <c r="M459" i="115"/>
  <c r="L459" i="115"/>
  <c r="V458" i="115"/>
  <c r="U458" i="115"/>
  <c r="T458" i="115"/>
  <c r="S458" i="115"/>
  <c r="R458" i="115"/>
  <c r="Q458" i="115"/>
  <c r="P458" i="115"/>
  <c r="O458" i="115"/>
  <c r="N458" i="115"/>
  <c r="M458" i="115"/>
  <c r="L458" i="115"/>
  <c r="V457" i="115"/>
  <c r="U457" i="115"/>
  <c r="T457" i="115"/>
  <c r="S457" i="115"/>
  <c r="R457" i="115"/>
  <c r="Q457" i="115"/>
  <c r="P457" i="115"/>
  <c r="O457" i="115"/>
  <c r="N457" i="115"/>
  <c r="M457" i="115"/>
  <c r="L457" i="115"/>
  <c r="V456" i="115"/>
  <c r="U456" i="115"/>
  <c r="T456" i="115"/>
  <c r="S456" i="115"/>
  <c r="R456" i="115"/>
  <c r="Q456" i="115"/>
  <c r="P456" i="115"/>
  <c r="O456" i="115"/>
  <c r="N456" i="115"/>
  <c r="M456" i="115"/>
  <c r="L456" i="115"/>
  <c r="V455" i="115"/>
  <c r="U455" i="115"/>
  <c r="T455" i="115"/>
  <c r="S455" i="115"/>
  <c r="R455" i="115"/>
  <c r="Q455" i="115"/>
  <c r="P455" i="115"/>
  <c r="O455" i="115"/>
  <c r="N455" i="115"/>
  <c r="M455" i="115"/>
  <c r="L455" i="115"/>
  <c r="V454" i="115"/>
  <c r="U454" i="115"/>
  <c r="T454" i="115"/>
  <c r="S454" i="115"/>
  <c r="R454" i="115"/>
  <c r="Q454" i="115"/>
  <c r="P454" i="115"/>
  <c r="O454" i="115"/>
  <c r="N454" i="115"/>
  <c r="M454" i="115"/>
  <c r="L454" i="115"/>
  <c r="V453" i="115"/>
  <c r="U453" i="115"/>
  <c r="T453" i="115"/>
  <c r="S453" i="115"/>
  <c r="R453" i="115"/>
  <c r="Q453" i="115"/>
  <c r="P453" i="115"/>
  <c r="O453" i="115"/>
  <c r="N453" i="115"/>
  <c r="M453" i="115"/>
  <c r="L453" i="115"/>
  <c r="V452" i="115"/>
  <c r="U452" i="115"/>
  <c r="T452" i="115"/>
  <c r="S452" i="115"/>
  <c r="R452" i="115"/>
  <c r="Q452" i="115"/>
  <c r="P452" i="115"/>
  <c r="O452" i="115"/>
  <c r="N452" i="115"/>
  <c r="M452" i="115"/>
  <c r="L452" i="115"/>
  <c r="V451" i="115"/>
  <c r="U451" i="115"/>
  <c r="T451" i="115"/>
  <c r="S451" i="115"/>
  <c r="R451" i="115"/>
  <c r="Q451" i="115"/>
  <c r="P451" i="115"/>
  <c r="O451" i="115"/>
  <c r="N451" i="115"/>
  <c r="M451" i="115"/>
  <c r="L451" i="115"/>
  <c r="V450" i="115"/>
  <c r="U450" i="115"/>
  <c r="T450" i="115"/>
  <c r="S450" i="115"/>
  <c r="R450" i="115"/>
  <c r="Q450" i="115"/>
  <c r="P450" i="115"/>
  <c r="O450" i="115"/>
  <c r="N450" i="115"/>
  <c r="M450" i="115"/>
  <c r="L450" i="115"/>
  <c r="V449" i="115"/>
  <c r="U449" i="115"/>
  <c r="T449" i="115"/>
  <c r="S449" i="115"/>
  <c r="R449" i="115"/>
  <c r="Q449" i="115"/>
  <c r="P449" i="115"/>
  <c r="O449" i="115"/>
  <c r="N449" i="115"/>
  <c r="M449" i="115"/>
  <c r="L449" i="115"/>
  <c r="V448" i="115"/>
  <c r="U448" i="115"/>
  <c r="T448" i="115"/>
  <c r="S448" i="115"/>
  <c r="R448" i="115"/>
  <c r="Q448" i="115"/>
  <c r="P448" i="115"/>
  <c r="O448" i="115"/>
  <c r="N448" i="115"/>
  <c r="M448" i="115"/>
  <c r="L448" i="115"/>
  <c r="V447" i="115"/>
  <c r="U447" i="115"/>
  <c r="T447" i="115"/>
  <c r="S447" i="115"/>
  <c r="R447" i="115"/>
  <c r="Q447" i="115"/>
  <c r="P447" i="115"/>
  <c r="O447" i="115"/>
  <c r="N447" i="115"/>
  <c r="M447" i="115"/>
  <c r="L447" i="115"/>
  <c r="V446" i="115"/>
  <c r="U446" i="115"/>
  <c r="T446" i="115"/>
  <c r="S446" i="115"/>
  <c r="R446" i="115"/>
  <c r="Q446" i="115"/>
  <c r="P446" i="115"/>
  <c r="O446" i="115"/>
  <c r="N446" i="115"/>
  <c r="M446" i="115"/>
  <c r="L446" i="115"/>
  <c r="V445" i="115"/>
  <c r="U445" i="115"/>
  <c r="T445" i="115"/>
  <c r="S445" i="115"/>
  <c r="R445" i="115"/>
  <c r="Q445" i="115"/>
  <c r="P445" i="115"/>
  <c r="O445" i="115"/>
  <c r="N445" i="115"/>
  <c r="M445" i="115"/>
  <c r="L445" i="115"/>
  <c r="V444" i="115"/>
  <c r="U444" i="115"/>
  <c r="T444" i="115"/>
  <c r="S444" i="115"/>
  <c r="R444" i="115"/>
  <c r="Q444" i="115"/>
  <c r="P444" i="115"/>
  <c r="O444" i="115"/>
  <c r="N444" i="115"/>
  <c r="M444" i="115"/>
  <c r="L444" i="115"/>
  <c r="V443" i="115"/>
  <c r="U443" i="115"/>
  <c r="T443" i="115"/>
  <c r="S443" i="115"/>
  <c r="R443" i="115"/>
  <c r="Q443" i="115"/>
  <c r="P443" i="115"/>
  <c r="O443" i="115"/>
  <c r="N443" i="115"/>
  <c r="M443" i="115"/>
  <c r="L443" i="115"/>
  <c r="V442" i="115"/>
  <c r="U442" i="115"/>
  <c r="T442" i="115"/>
  <c r="S442" i="115"/>
  <c r="R442" i="115"/>
  <c r="Q442" i="115"/>
  <c r="P442" i="115"/>
  <c r="O442" i="115"/>
  <c r="N442" i="115"/>
  <c r="M442" i="115"/>
  <c r="L442" i="115"/>
  <c r="V441" i="115"/>
  <c r="U441" i="115"/>
  <c r="T441" i="115"/>
  <c r="S441" i="115"/>
  <c r="R441" i="115"/>
  <c r="Q441" i="115"/>
  <c r="P441" i="115"/>
  <c r="O441" i="115"/>
  <c r="N441" i="115"/>
  <c r="M441" i="115"/>
  <c r="L441" i="115"/>
  <c r="V440" i="115"/>
  <c r="U440" i="115"/>
  <c r="T440" i="115"/>
  <c r="S440" i="115"/>
  <c r="R440" i="115"/>
  <c r="Q440" i="115"/>
  <c r="P440" i="115"/>
  <c r="O440" i="115"/>
  <c r="N440" i="115"/>
  <c r="M440" i="115"/>
  <c r="L440" i="115"/>
  <c r="V439" i="115"/>
  <c r="U439" i="115"/>
  <c r="T439" i="115"/>
  <c r="S439" i="115"/>
  <c r="R439" i="115"/>
  <c r="Q439" i="115"/>
  <c r="P439" i="115"/>
  <c r="O439" i="115"/>
  <c r="N439" i="115"/>
  <c r="M439" i="115"/>
  <c r="L439" i="115"/>
  <c r="V438" i="115"/>
  <c r="U438" i="115"/>
  <c r="T438" i="115"/>
  <c r="S438" i="115"/>
  <c r="R438" i="115"/>
  <c r="Q438" i="115"/>
  <c r="P438" i="115"/>
  <c r="O438" i="115"/>
  <c r="N438" i="115"/>
  <c r="M438" i="115"/>
  <c r="L438" i="115"/>
  <c r="V437" i="115"/>
  <c r="U437" i="115"/>
  <c r="T437" i="115"/>
  <c r="S437" i="115"/>
  <c r="R437" i="115"/>
  <c r="Q437" i="115"/>
  <c r="P437" i="115"/>
  <c r="O437" i="115"/>
  <c r="N437" i="115"/>
  <c r="M437" i="115"/>
  <c r="L437" i="115"/>
  <c r="V436" i="115"/>
  <c r="U436" i="115"/>
  <c r="T436" i="115"/>
  <c r="S436" i="115"/>
  <c r="R436" i="115"/>
  <c r="Q436" i="115"/>
  <c r="P436" i="115"/>
  <c r="O436" i="115"/>
  <c r="N436" i="115"/>
  <c r="M436" i="115"/>
  <c r="L436" i="115"/>
  <c r="V435" i="115"/>
  <c r="U435" i="115"/>
  <c r="T435" i="115"/>
  <c r="S435" i="115"/>
  <c r="R435" i="115"/>
  <c r="Q435" i="115"/>
  <c r="P435" i="115"/>
  <c r="O435" i="115"/>
  <c r="N435" i="115"/>
  <c r="M435" i="115"/>
  <c r="L435" i="115"/>
  <c r="V434" i="115"/>
  <c r="U434" i="115"/>
  <c r="T434" i="115"/>
  <c r="S434" i="115"/>
  <c r="R434" i="115"/>
  <c r="Q434" i="115"/>
  <c r="P434" i="115"/>
  <c r="O434" i="115"/>
  <c r="N434" i="115"/>
  <c r="M434" i="115"/>
  <c r="L434" i="115"/>
  <c r="V433" i="115"/>
  <c r="U433" i="115"/>
  <c r="T433" i="115"/>
  <c r="S433" i="115"/>
  <c r="R433" i="115"/>
  <c r="Q433" i="115"/>
  <c r="P433" i="115"/>
  <c r="O433" i="115"/>
  <c r="N433" i="115"/>
  <c r="M433" i="115"/>
  <c r="L433" i="115"/>
  <c r="V432" i="115"/>
  <c r="U432" i="115"/>
  <c r="T432" i="115"/>
  <c r="S432" i="115"/>
  <c r="R432" i="115"/>
  <c r="Q432" i="115"/>
  <c r="P432" i="115"/>
  <c r="O432" i="115"/>
  <c r="N432" i="115"/>
  <c r="M432" i="115"/>
  <c r="L432" i="115"/>
  <c r="V431" i="115"/>
  <c r="U431" i="115"/>
  <c r="T431" i="115"/>
  <c r="S431" i="115"/>
  <c r="R431" i="115"/>
  <c r="Q431" i="115"/>
  <c r="P431" i="115"/>
  <c r="O431" i="115"/>
  <c r="N431" i="115"/>
  <c r="M431" i="115"/>
  <c r="L431" i="115"/>
  <c r="V430" i="115"/>
  <c r="U430" i="115"/>
  <c r="T430" i="115"/>
  <c r="S430" i="115"/>
  <c r="R430" i="115"/>
  <c r="Q430" i="115"/>
  <c r="P430" i="115"/>
  <c r="O430" i="115"/>
  <c r="N430" i="115"/>
  <c r="M430" i="115"/>
  <c r="L430" i="115"/>
  <c r="V429" i="115"/>
  <c r="U429" i="115"/>
  <c r="T429" i="115"/>
  <c r="S429" i="115"/>
  <c r="R429" i="115"/>
  <c r="Q429" i="115"/>
  <c r="P429" i="115"/>
  <c r="O429" i="115"/>
  <c r="N429" i="115"/>
  <c r="M429" i="115"/>
  <c r="L429" i="115"/>
  <c r="V428" i="115"/>
  <c r="U428" i="115"/>
  <c r="T428" i="115"/>
  <c r="S428" i="115"/>
  <c r="R428" i="115"/>
  <c r="Q428" i="115"/>
  <c r="P428" i="115"/>
  <c r="O428" i="115"/>
  <c r="N428" i="115"/>
  <c r="M428" i="115"/>
  <c r="L428" i="115"/>
  <c r="V427" i="115"/>
  <c r="U427" i="115"/>
  <c r="T427" i="115"/>
  <c r="S427" i="115"/>
  <c r="R427" i="115"/>
  <c r="Q427" i="115"/>
  <c r="P427" i="115"/>
  <c r="O427" i="115"/>
  <c r="N427" i="115"/>
  <c r="M427" i="115"/>
  <c r="L427" i="115"/>
  <c r="V426" i="115"/>
  <c r="U426" i="115"/>
  <c r="T426" i="115"/>
  <c r="S426" i="115"/>
  <c r="R426" i="115"/>
  <c r="Q426" i="115"/>
  <c r="P426" i="115"/>
  <c r="O426" i="115"/>
  <c r="N426" i="115"/>
  <c r="M426" i="115"/>
  <c r="L426" i="115"/>
  <c r="V425" i="115"/>
  <c r="U425" i="115"/>
  <c r="T425" i="115"/>
  <c r="S425" i="115"/>
  <c r="R425" i="115"/>
  <c r="Q425" i="115"/>
  <c r="P425" i="115"/>
  <c r="O425" i="115"/>
  <c r="N425" i="115"/>
  <c r="M425" i="115"/>
  <c r="L425" i="115"/>
  <c r="V424" i="115"/>
  <c r="U424" i="115"/>
  <c r="T424" i="115"/>
  <c r="S424" i="115"/>
  <c r="R424" i="115"/>
  <c r="Q424" i="115"/>
  <c r="P424" i="115"/>
  <c r="O424" i="115"/>
  <c r="N424" i="115"/>
  <c r="M424" i="115"/>
  <c r="L424" i="115"/>
  <c r="V423" i="115"/>
  <c r="U423" i="115"/>
  <c r="T423" i="115"/>
  <c r="S423" i="115"/>
  <c r="R423" i="115"/>
  <c r="Q423" i="115"/>
  <c r="P423" i="115"/>
  <c r="O423" i="115"/>
  <c r="N423" i="115"/>
  <c r="M423" i="115"/>
  <c r="L423" i="115"/>
  <c r="V422" i="115"/>
  <c r="U422" i="115"/>
  <c r="T422" i="115"/>
  <c r="S422" i="115"/>
  <c r="R422" i="115"/>
  <c r="Q422" i="115"/>
  <c r="P422" i="115"/>
  <c r="O422" i="115"/>
  <c r="N422" i="115"/>
  <c r="M422" i="115"/>
  <c r="L422" i="115"/>
  <c r="V421" i="115"/>
  <c r="U421" i="115"/>
  <c r="T421" i="115"/>
  <c r="S421" i="115"/>
  <c r="R421" i="115"/>
  <c r="Q421" i="115"/>
  <c r="P421" i="115"/>
  <c r="O421" i="115"/>
  <c r="N421" i="115"/>
  <c r="M421" i="115"/>
  <c r="L421" i="115"/>
  <c r="V420" i="115"/>
  <c r="U420" i="115"/>
  <c r="T420" i="115"/>
  <c r="S420" i="115"/>
  <c r="R420" i="115"/>
  <c r="Q420" i="115"/>
  <c r="P420" i="115"/>
  <c r="O420" i="115"/>
  <c r="N420" i="115"/>
  <c r="M420" i="115"/>
  <c r="L420" i="115"/>
  <c r="V419" i="115"/>
  <c r="U419" i="115"/>
  <c r="T419" i="115"/>
  <c r="S419" i="115"/>
  <c r="R419" i="115"/>
  <c r="Q419" i="115"/>
  <c r="P419" i="115"/>
  <c r="O419" i="115"/>
  <c r="N419" i="115"/>
  <c r="M419" i="115"/>
  <c r="L419" i="115"/>
  <c r="V418" i="115"/>
  <c r="U418" i="115"/>
  <c r="T418" i="115"/>
  <c r="S418" i="115"/>
  <c r="R418" i="115"/>
  <c r="Q418" i="115"/>
  <c r="P418" i="115"/>
  <c r="O418" i="115"/>
  <c r="N418" i="115"/>
  <c r="M418" i="115"/>
  <c r="L418" i="115"/>
  <c r="V417" i="115"/>
  <c r="U417" i="115"/>
  <c r="T417" i="115"/>
  <c r="S417" i="115"/>
  <c r="R417" i="115"/>
  <c r="Q417" i="115"/>
  <c r="P417" i="115"/>
  <c r="O417" i="115"/>
  <c r="N417" i="115"/>
  <c r="M417" i="115"/>
  <c r="L417" i="115"/>
  <c r="V416" i="115"/>
  <c r="U416" i="115"/>
  <c r="T416" i="115"/>
  <c r="S416" i="115"/>
  <c r="R416" i="115"/>
  <c r="Q416" i="115"/>
  <c r="P416" i="115"/>
  <c r="O416" i="115"/>
  <c r="N416" i="115"/>
  <c r="M416" i="115"/>
  <c r="L416" i="115"/>
  <c r="V415" i="115"/>
  <c r="U415" i="115"/>
  <c r="T415" i="115"/>
  <c r="S415" i="115"/>
  <c r="R415" i="115"/>
  <c r="Q415" i="115"/>
  <c r="P415" i="115"/>
  <c r="O415" i="115"/>
  <c r="N415" i="115"/>
  <c r="M415" i="115"/>
  <c r="L415" i="115"/>
  <c r="V414" i="115"/>
  <c r="U414" i="115"/>
  <c r="T414" i="115"/>
  <c r="S414" i="115"/>
  <c r="R414" i="115"/>
  <c r="Q414" i="115"/>
  <c r="P414" i="115"/>
  <c r="O414" i="115"/>
  <c r="N414" i="115"/>
  <c r="M414" i="115"/>
  <c r="L414" i="115"/>
  <c r="V413" i="115"/>
  <c r="U413" i="115"/>
  <c r="T413" i="115"/>
  <c r="S413" i="115"/>
  <c r="R413" i="115"/>
  <c r="Q413" i="115"/>
  <c r="P413" i="115"/>
  <c r="O413" i="115"/>
  <c r="N413" i="115"/>
  <c r="M413" i="115"/>
  <c r="L413" i="115"/>
  <c r="V412" i="115"/>
  <c r="U412" i="115"/>
  <c r="T412" i="115"/>
  <c r="S412" i="115"/>
  <c r="R412" i="115"/>
  <c r="Q412" i="115"/>
  <c r="P412" i="115"/>
  <c r="O412" i="115"/>
  <c r="N412" i="115"/>
  <c r="M412" i="115"/>
  <c r="L412" i="115"/>
  <c r="V411" i="115"/>
  <c r="U411" i="115"/>
  <c r="T411" i="115"/>
  <c r="S411" i="115"/>
  <c r="R411" i="115"/>
  <c r="Q411" i="115"/>
  <c r="P411" i="115"/>
  <c r="O411" i="115"/>
  <c r="N411" i="115"/>
  <c r="M411" i="115"/>
  <c r="L411" i="115"/>
  <c r="V410" i="115"/>
  <c r="U410" i="115"/>
  <c r="T410" i="115"/>
  <c r="S410" i="115"/>
  <c r="R410" i="115"/>
  <c r="Q410" i="115"/>
  <c r="P410" i="115"/>
  <c r="O410" i="115"/>
  <c r="N410" i="115"/>
  <c r="M410" i="115"/>
  <c r="L410" i="115"/>
  <c r="V409" i="115"/>
  <c r="U409" i="115"/>
  <c r="T409" i="115"/>
  <c r="S409" i="115"/>
  <c r="R409" i="115"/>
  <c r="Q409" i="115"/>
  <c r="P409" i="115"/>
  <c r="O409" i="115"/>
  <c r="N409" i="115"/>
  <c r="M409" i="115"/>
  <c r="L409" i="115"/>
  <c r="V408" i="115"/>
  <c r="U408" i="115"/>
  <c r="T408" i="115"/>
  <c r="S408" i="115"/>
  <c r="R408" i="115"/>
  <c r="Q408" i="115"/>
  <c r="P408" i="115"/>
  <c r="O408" i="115"/>
  <c r="N408" i="115"/>
  <c r="M408" i="115"/>
  <c r="L408" i="115"/>
  <c r="V407" i="115"/>
  <c r="U407" i="115"/>
  <c r="T407" i="115"/>
  <c r="S407" i="115"/>
  <c r="R407" i="115"/>
  <c r="Q407" i="115"/>
  <c r="P407" i="115"/>
  <c r="O407" i="115"/>
  <c r="N407" i="115"/>
  <c r="M407" i="115"/>
  <c r="L407" i="115"/>
  <c r="V406" i="115"/>
  <c r="U406" i="115"/>
  <c r="T406" i="115"/>
  <c r="S406" i="115"/>
  <c r="R406" i="115"/>
  <c r="Q406" i="115"/>
  <c r="P406" i="115"/>
  <c r="O406" i="115"/>
  <c r="N406" i="115"/>
  <c r="M406" i="115"/>
  <c r="L406" i="115"/>
  <c r="V405" i="115"/>
  <c r="U405" i="115"/>
  <c r="T405" i="115"/>
  <c r="S405" i="115"/>
  <c r="R405" i="115"/>
  <c r="Q405" i="115"/>
  <c r="P405" i="115"/>
  <c r="O405" i="115"/>
  <c r="N405" i="115"/>
  <c r="M405" i="115"/>
  <c r="L405" i="115"/>
  <c r="V404" i="115"/>
  <c r="U404" i="115"/>
  <c r="T404" i="115"/>
  <c r="S404" i="115"/>
  <c r="R404" i="115"/>
  <c r="Q404" i="115"/>
  <c r="P404" i="115"/>
  <c r="O404" i="115"/>
  <c r="N404" i="115"/>
  <c r="M404" i="115"/>
  <c r="L404" i="115"/>
  <c r="V403" i="115"/>
  <c r="U403" i="115"/>
  <c r="T403" i="115"/>
  <c r="S403" i="115"/>
  <c r="R403" i="115"/>
  <c r="Q403" i="115"/>
  <c r="P403" i="115"/>
  <c r="O403" i="115"/>
  <c r="N403" i="115"/>
  <c r="M403" i="115"/>
  <c r="L403" i="115"/>
  <c r="V402" i="115"/>
  <c r="U402" i="115"/>
  <c r="T402" i="115"/>
  <c r="S402" i="115"/>
  <c r="R402" i="115"/>
  <c r="Q402" i="115"/>
  <c r="P402" i="115"/>
  <c r="O402" i="115"/>
  <c r="N402" i="115"/>
  <c r="M402" i="115"/>
  <c r="L402" i="115"/>
  <c r="V401" i="115"/>
  <c r="U401" i="115"/>
  <c r="T401" i="115"/>
  <c r="S401" i="115"/>
  <c r="R401" i="115"/>
  <c r="Q401" i="115"/>
  <c r="P401" i="115"/>
  <c r="O401" i="115"/>
  <c r="N401" i="115"/>
  <c r="M401" i="115"/>
  <c r="L401" i="115"/>
  <c r="V400" i="115"/>
  <c r="U400" i="115"/>
  <c r="T400" i="115"/>
  <c r="S400" i="115"/>
  <c r="R400" i="115"/>
  <c r="Q400" i="115"/>
  <c r="P400" i="115"/>
  <c r="O400" i="115"/>
  <c r="N400" i="115"/>
  <c r="M400" i="115"/>
  <c r="L400" i="115"/>
  <c r="V399" i="115"/>
  <c r="U399" i="115"/>
  <c r="T399" i="115"/>
  <c r="S399" i="115"/>
  <c r="R399" i="115"/>
  <c r="Q399" i="115"/>
  <c r="P399" i="115"/>
  <c r="O399" i="115"/>
  <c r="N399" i="115"/>
  <c r="M399" i="115"/>
  <c r="L399" i="115"/>
  <c r="V398" i="115"/>
  <c r="U398" i="115"/>
  <c r="T398" i="115"/>
  <c r="S398" i="115"/>
  <c r="R398" i="115"/>
  <c r="Q398" i="115"/>
  <c r="P398" i="115"/>
  <c r="O398" i="115"/>
  <c r="N398" i="115"/>
  <c r="M398" i="115"/>
  <c r="L398" i="115"/>
  <c r="V397" i="115"/>
  <c r="U397" i="115"/>
  <c r="T397" i="115"/>
  <c r="S397" i="115"/>
  <c r="R397" i="115"/>
  <c r="Q397" i="115"/>
  <c r="P397" i="115"/>
  <c r="O397" i="115"/>
  <c r="N397" i="115"/>
  <c r="M397" i="115"/>
  <c r="L397" i="115"/>
  <c r="V396" i="115"/>
  <c r="U396" i="115"/>
  <c r="T396" i="115"/>
  <c r="S396" i="115"/>
  <c r="R396" i="115"/>
  <c r="Q396" i="115"/>
  <c r="P396" i="115"/>
  <c r="O396" i="115"/>
  <c r="N396" i="115"/>
  <c r="M396" i="115"/>
  <c r="L396" i="115"/>
  <c r="V395" i="115"/>
  <c r="U395" i="115"/>
  <c r="T395" i="115"/>
  <c r="S395" i="115"/>
  <c r="R395" i="115"/>
  <c r="Q395" i="115"/>
  <c r="P395" i="115"/>
  <c r="O395" i="115"/>
  <c r="N395" i="115"/>
  <c r="M395" i="115"/>
  <c r="L395" i="115"/>
  <c r="V394" i="115"/>
  <c r="U394" i="115"/>
  <c r="T394" i="115"/>
  <c r="S394" i="115"/>
  <c r="R394" i="115"/>
  <c r="Q394" i="115"/>
  <c r="P394" i="115"/>
  <c r="O394" i="115"/>
  <c r="N394" i="115"/>
  <c r="M394" i="115"/>
  <c r="L394" i="115"/>
  <c r="V393" i="115"/>
  <c r="U393" i="115"/>
  <c r="T393" i="115"/>
  <c r="S393" i="115"/>
  <c r="R393" i="115"/>
  <c r="Q393" i="115"/>
  <c r="P393" i="115"/>
  <c r="O393" i="115"/>
  <c r="N393" i="115"/>
  <c r="M393" i="115"/>
  <c r="L393" i="115"/>
  <c r="V392" i="115"/>
  <c r="U392" i="115"/>
  <c r="T392" i="115"/>
  <c r="S392" i="115"/>
  <c r="R392" i="115"/>
  <c r="Q392" i="115"/>
  <c r="P392" i="115"/>
  <c r="O392" i="115"/>
  <c r="N392" i="115"/>
  <c r="M392" i="115"/>
  <c r="L392" i="115"/>
  <c r="V391" i="115"/>
  <c r="U391" i="115"/>
  <c r="T391" i="115"/>
  <c r="S391" i="115"/>
  <c r="R391" i="115"/>
  <c r="Q391" i="115"/>
  <c r="P391" i="115"/>
  <c r="O391" i="115"/>
  <c r="N391" i="115"/>
  <c r="M391" i="115"/>
  <c r="L391" i="115"/>
  <c r="V390" i="115"/>
  <c r="U390" i="115"/>
  <c r="T390" i="115"/>
  <c r="S390" i="115"/>
  <c r="R390" i="115"/>
  <c r="Q390" i="115"/>
  <c r="P390" i="115"/>
  <c r="O390" i="115"/>
  <c r="N390" i="115"/>
  <c r="M390" i="115"/>
  <c r="L390" i="115"/>
  <c r="V389" i="115"/>
  <c r="U389" i="115"/>
  <c r="T389" i="115"/>
  <c r="S389" i="115"/>
  <c r="R389" i="115"/>
  <c r="Q389" i="115"/>
  <c r="P389" i="115"/>
  <c r="O389" i="115"/>
  <c r="N389" i="115"/>
  <c r="M389" i="115"/>
  <c r="L389" i="115"/>
  <c r="V388" i="115"/>
  <c r="U388" i="115"/>
  <c r="T388" i="115"/>
  <c r="S388" i="115"/>
  <c r="R388" i="115"/>
  <c r="Q388" i="115"/>
  <c r="P388" i="115"/>
  <c r="O388" i="115"/>
  <c r="N388" i="115"/>
  <c r="M388" i="115"/>
  <c r="L388" i="115"/>
  <c r="V387" i="115"/>
  <c r="U387" i="115"/>
  <c r="T387" i="115"/>
  <c r="S387" i="115"/>
  <c r="R387" i="115"/>
  <c r="Q387" i="115"/>
  <c r="P387" i="115"/>
  <c r="O387" i="115"/>
  <c r="N387" i="115"/>
  <c r="M387" i="115"/>
  <c r="L387" i="115"/>
  <c r="V386" i="115"/>
  <c r="U386" i="115"/>
  <c r="T386" i="115"/>
  <c r="S386" i="115"/>
  <c r="R386" i="115"/>
  <c r="Q386" i="115"/>
  <c r="P386" i="115"/>
  <c r="O386" i="115"/>
  <c r="N386" i="115"/>
  <c r="M386" i="115"/>
  <c r="L386" i="115"/>
  <c r="V385" i="115"/>
  <c r="U385" i="115"/>
  <c r="T385" i="115"/>
  <c r="S385" i="115"/>
  <c r="R385" i="115"/>
  <c r="Q385" i="115"/>
  <c r="P385" i="115"/>
  <c r="O385" i="115"/>
  <c r="N385" i="115"/>
  <c r="M385" i="115"/>
  <c r="L385" i="115"/>
  <c r="V384" i="115"/>
  <c r="U384" i="115"/>
  <c r="T384" i="115"/>
  <c r="S384" i="115"/>
  <c r="R384" i="115"/>
  <c r="Q384" i="115"/>
  <c r="P384" i="115"/>
  <c r="O384" i="115"/>
  <c r="N384" i="115"/>
  <c r="M384" i="115"/>
  <c r="L384" i="115"/>
  <c r="V383" i="115"/>
  <c r="U383" i="115"/>
  <c r="T383" i="115"/>
  <c r="S383" i="115"/>
  <c r="R383" i="115"/>
  <c r="Q383" i="115"/>
  <c r="P383" i="115"/>
  <c r="O383" i="115"/>
  <c r="N383" i="115"/>
  <c r="M383" i="115"/>
  <c r="L383" i="115"/>
  <c r="V382" i="115"/>
  <c r="U382" i="115"/>
  <c r="T382" i="115"/>
  <c r="S382" i="115"/>
  <c r="R382" i="115"/>
  <c r="Q382" i="115"/>
  <c r="P382" i="115"/>
  <c r="O382" i="115"/>
  <c r="N382" i="115"/>
  <c r="M382" i="115"/>
  <c r="L382" i="115"/>
  <c r="V381" i="115"/>
  <c r="U381" i="115"/>
  <c r="T381" i="115"/>
  <c r="S381" i="115"/>
  <c r="R381" i="115"/>
  <c r="Q381" i="115"/>
  <c r="P381" i="115"/>
  <c r="O381" i="115"/>
  <c r="N381" i="115"/>
  <c r="M381" i="115"/>
  <c r="L381" i="115"/>
  <c r="V380" i="115"/>
  <c r="U380" i="115"/>
  <c r="T380" i="115"/>
  <c r="S380" i="115"/>
  <c r="R380" i="115"/>
  <c r="Q380" i="115"/>
  <c r="P380" i="115"/>
  <c r="O380" i="115"/>
  <c r="N380" i="115"/>
  <c r="M380" i="115"/>
  <c r="L380" i="115"/>
  <c r="V379" i="115"/>
  <c r="U379" i="115"/>
  <c r="T379" i="115"/>
  <c r="S379" i="115"/>
  <c r="R379" i="115"/>
  <c r="Q379" i="115"/>
  <c r="P379" i="115"/>
  <c r="O379" i="115"/>
  <c r="N379" i="115"/>
  <c r="M379" i="115"/>
  <c r="L379" i="115"/>
  <c r="V378" i="115"/>
  <c r="U378" i="115"/>
  <c r="T378" i="115"/>
  <c r="S378" i="115"/>
  <c r="R378" i="115"/>
  <c r="Q378" i="115"/>
  <c r="P378" i="115"/>
  <c r="O378" i="115"/>
  <c r="N378" i="115"/>
  <c r="M378" i="115"/>
  <c r="L378" i="115"/>
  <c r="V377" i="115"/>
  <c r="U377" i="115"/>
  <c r="T377" i="115"/>
  <c r="S377" i="115"/>
  <c r="R377" i="115"/>
  <c r="Q377" i="115"/>
  <c r="P377" i="115"/>
  <c r="O377" i="115"/>
  <c r="N377" i="115"/>
  <c r="M377" i="115"/>
  <c r="L377" i="115"/>
  <c r="V376" i="115"/>
  <c r="U376" i="115"/>
  <c r="T376" i="115"/>
  <c r="S376" i="115"/>
  <c r="R376" i="115"/>
  <c r="Q376" i="115"/>
  <c r="P376" i="115"/>
  <c r="O376" i="115"/>
  <c r="N376" i="115"/>
  <c r="M376" i="115"/>
  <c r="L376" i="115"/>
  <c r="V375" i="115"/>
  <c r="U375" i="115"/>
  <c r="T375" i="115"/>
  <c r="S375" i="115"/>
  <c r="R375" i="115"/>
  <c r="Q375" i="115"/>
  <c r="P375" i="115"/>
  <c r="O375" i="115"/>
  <c r="N375" i="115"/>
  <c r="M375" i="115"/>
  <c r="L375" i="115"/>
  <c r="V374" i="115"/>
  <c r="U374" i="115"/>
  <c r="T374" i="115"/>
  <c r="S374" i="115"/>
  <c r="R374" i="115"/>
  <c r="Q374" i="115"/>
  <c r="P374" i="115"/>
  <c r="O374" i="115"/>
  <c r="N374" i="115"/>
  <c r="M374" i="115"/>
  <c r="L374" i="115"/>
  <c r="V373" i="115"/>
  <c r="U373" i="115"/>
  <c r="T373" i="115"/>
  <c r="S373" i="115"/>
  <c r="R373" i="115"/>
  <c r="Q373" i="115"/>
  <c r="P373" i="115"/>
  <c r="O373" i="115"/>
  <c r="N373" i="115"/>
  <c r="M373" i="115"/>
  <c r="L373" i="115"/>
  <c r="V372" i="115"/>
  <c r="U372" i="115"/>
  <c r="T372" i="115"/>
  <c r="S372" i="115"/>
  <c r="R372" i="115"/>
  <c r="Q372" i="115"/>
  <c r="P372" i="115"/>
  <c r="O372" i="115"/>
  <c r="N372" i="115"/>
  <c r="M372" i="115"/>
  <c r="L372" i="115"/>
  <c r="V371" i="115"/>
  <c r="U371" i="115"/>
  <c r="T371" i="115"/>
  <c r="S371" i="115"/>
  <c r="R371" i="115"/>
  <c r="Q371" i="115"/>
  <c r="P371" i="115"/>
  <c r="O371" i="115"/>
  <c r="N371" i="115"/>
  <c r="M371" i="115"/>
  <c r="L371" i="115"/>
  <c r="V370" i="115"/>
  <c r="U370" i="115"/>
  <c r="T370" i="115"/>
  <c r="S370" i="115"/>
  <c r="R370" i="115"/>
  <c r="Q370" i="115"/>
  <c r="P370" i="115"/>
  <c r="O370" i="115"/>
  <c r="N370" i="115"/>
  <c r="M370" i="115"/>
  <c r="L370" i="115"/>
  <c r="V369" i="115"/>
  <c r="U369" i="115"/>
  <c r="T369" i="115"/>
  <c r="S369" i="115"/>
  <c r="R369" i="115"/>
  <c r="Q369" i="115"/>
  <c r="P369" i="115"/>
  <c r="O369" i="115"/>
  <c r="N369" i="115"/>
  <c r="M369" i="115"/>
  <c r="L369" i="115"/>
  <c r="V368" i="115"/>
  <c r="U368" i="115"/>
  <c r="T368" i="115"/>
  <c r="S368" i="115"/>
  <c r="R368" i="115"/>
  <c r="Q368" i="115"/>
  <c r="P368" i="115"/>
  <c r="O368" i="115"/>
  <c r="N368" i="115"/>
  <c r="M368" i="115"/>
  <c r="L368" i="115"/>
  <c r="V367" i="115"/>
  <c r="U367" i="115"/>
  <c r="T367" i="115"/>
  <c r="S367" i="115"/>
  <c r="R367" i="115"/>
  <c r="Q367" i="115"/>
  <c r="P367" i="115"/>
  <c r="O367" i="115"/>
  <c r="N367" i="115"/>
  <c r="M367" i="115"/>
  <c r="L367" i="115"/>
  <c r="V366" i="115"/>
  <c r="U366" i="115"/>
  <c r="T366" i="115"/>
  <c r="S366" i="115"/>
  <c r="R366" i="115"/>
  <c r="Q366" i="115"/>
  <c r="P366" i="115"/>
  <c r="O366" i="115"/>
  <c r="N366" i="115"/>
  <c r="M366" i="115"/>
  <c r="L366" i="115"/>
  <c r="V365" i="115"/>
  <c r="U365" i="115"/>
  <c r="T365" i="115"/>
  <c r="S365" i="115"/>
  <c r="R365" i="115"/>
  <c r="Q365" i="115"/>
  <c r="P365" i="115"/>
  <c r="O365" i="115"/>
  <c r="N365" i="115"/>
  <c r="M365" i="115"/>
  <c r="L365" i="115"/>
  <c r="V364" i="115"/>
  <c r="U364" i="115"/>
  <c r="T364" i="115"/>
  <c r="S364" i="115"/>
  <c r="R364" i="115"/>
  <c r="Q364" i="115"/>
  <c r="P364" i="115"/>
  <c r="O364" i="115"/>
  <c r="N364" i="115"/>
  <c r="M364" i="115"/>
  <c r="L364" i="115"/>
  <c r="V363" i="115"/>
  <c r="U363" i="115"/>
  <c r="T363" i="115"/>
  <c r="S363" i="115"/>
  <c r="R363" i="115"/>
  <c r="Q363" i="115"/>
  <c r="P363" i="115"/>
  <c r="O363" i="115"/>
  <c r="N363" i="115"/>
  <c r="M363" i="115"/>
  <c r="L363" i="115"/>
  <c r="V362" i="115"/>
  <c r="U362" i="115"/>
  <c r="T362" i="115"/>
  <c r="S362" i="115"/>
  <c r="R362" i="115"/>
  <c r="Q362" i="115"/>
  <c r="P362" i="115"/>
  <c r="O362" i="115"/>
  <c r="N362" i="115"/>
  <c r="M362" i="115"/>
  <c r="L362" i="115"/>
  <c r="V361" i="115"/>
  <c r="U361" i="115"/>
  <c r="T361" i="115"/>
  <c r="S361" i="115"/>
  <c r="R361" i="115"/>
  <c r="Q361" i="115"/>
  <c r="P361" i="115"/>
  <c r="O361" i="115"/>
  <c r="N361" i="115"/>
  <c r="M361" i="115"/>
  <c r="L361" i="115"/>
  <c r="V360" i="115"/>
  <c r="U360" i="115"/>
  <c r="T360" i="115"/>
  <c r="S360" i="115"/>
  <c r="R360" i="115"/>
  <c r="Q360" i="115"/>
  <c r="P360" i="115"/>
  <c r="O360" i="115"/>
  <c r="N360" i="115"/>
  <c r="M360" i="115"/>
  <c r="L360" i="115"/>
  <c r="V359" i="115"/>
  <c r="U359" i="115"/>
  <c r="T359" i="115"/>
  <c r="S359" i="115"/>
  <c r="R359" i="115"/>
  <c r="Q359" i="115"/>
  <c r="P359" i="115"/>
  <c r="O359" i="115"/>
  <c r="N359" i="115"/>
  <c r="M359" i="115"/>
  <c r="L359" i="115"/>
  <c r="V358" i="115"/>
  <c r="U358" i="115"/>
  <c r="T358" i="115"/>
  <c r="S358" i="115"/>
  <c r="R358" i="115"/>
  <c r="Q358" i="115"/>
  <c r="P358" i="115"/>
  <c r="O358" i="115"/>
  <c r="N358" i="115"/>
  <c r="M358" i="115"/>
  <c r="L358" i="115"/>
  <c r="V357" i="115"/>
  <c r="U357" i="115"/>
  <c r="T357" i="115"/>
  <c r="S357" i="115"/>
  <c r="R357" i="115"/>
  <c r="Q357" i="115"/>
  <c r="P357" i="115"/>
  <c r="O357" i="115"/>
  <c r="N357" i="115"/>
  <c r="M357" i="115"/>
  <c r="L357" i="115"/>
  <c r="V356" i="115"/>
  <c r="U356" i="115"/>
  <c r="T356" i="115"/>
  <c r="S356" i="115"/>
  <c r="R356" i="115"/>
  <c r="Q356" i="115"/>
  <c r="P356" i="115"/>
  <c r="O356" i="115"/>
  <c r="N356" i="115"/>
  <c r="M356" i="115"/>
  <c r="L356" i="115"/>
  <c r="V355" i="115"/>
  <c r="U355" i="115"/>
  <c r="T355" i="115"/>
  <c r="S355" i="115"/>
  <c r="R355" i="115"/>
  <c r="Q355" i="115"/>
  <c r="P355" i="115"/>
  <c r="O355" i="115"/>
  <c r="N355" i="115"/>
  <c r="M355" i="115"/>
  <c r="L355" i="115"/>
  <c r="V354" i="115"/>
  <c r="U354" i="115"/>
  <c r="T354" i="115"/>
  <c r="S354" i="115"/>
  <c r="R354" i="115"/>
  <c r="Q354" i="115"/>
  <c r="P354" i="115"/>
  <c r="O354" i="115"/>
  <c r="N354" i="115"/>
  <c r="M354" i="115"/>
  <c r="L354" i="115"/>
  <c r="V353" i="115"/>
  <c r="U353" i="115"/>
  <c r="T353" i="115"/>
  <c r="S353" i="115"/>
  <c r="R353" i="115"/>
  <c r="Q353" i="115"/>
  <c r="P353" i="115"/>
  <c r="O353" i="115"/>
  <c r="N353" i="115"/>
  <c r="M353" i="115"/>
  <c r="L353" i="115"/>
  <c r="V352" i="115"/>
  <c r="U352" i="115"/>
  <c r="T352" i="115"/>
  <c r="S352" i="115"/>
  <c r="R352" i="115"/>
  <c r="Q352" i="115"/>
  <c r="P352" i="115"/>
  <c r="O352" i="115"/>
  <c r="N352" i="115"/>
  <c r="M352" i="115"/>
  <c r="L352" i="115"/>
  <c r="V351" i="115"/>
  <c r="U351" i="115"/>
  <c r="T351" i="115"/>
  <c r="S351" i="115"/>
  <c r="R351" i="115"/>
  <c r="Q351" i="115"/>
  <c r="P351" i="115"/>
  <c r="O351" i="115"/>
  <c r="N351" i="115"/>
  <c r="M351" i="115"/>
  <c r="L351" i="115"/>
  <c r="V350" i="115"/>
  <c r="U350" i="115"/>
  <c r="T350" i="115"/>
  <c r="S350" i="115"/>
  <c r="R350" i="115"/>
  <c r="Q350" i="115"/>
  <c r="P350" i="115"/>
  <c r="O350" i="115"/>
  <c r="N350" i="115"/>
  <c r="M350" i="115"/>
  <c r="L350" i="115"/>
  <c r="V349" i="115"/>
  <c r="U349" i="115"/>
  <c r="T349" i="115"/>
  <c r="S349" i="115"/>
  <c r="R349" i="115"/>
  <c r="Q349" i="115"/>
  <c r="P349" i="115"/>
  <c r="O349" i="115"/>
  <c r="N349" i="115"/>
  <c r="M349" i="115"/>
  <c r="L349" i="115"/>
  <c r="V348" i="115"/>
  <c r="U348" i="115"/>
  <c r="T348" i="115"/>
  <c r="S348" i="115"/>
  <c r="R348" i="115"/>
  <c r="Q348" i="115"/>
  <c r="P348" i="115"/>
  <c r="O348" i="115"/>
  <c r="N348" i="115"/>
  <c r="M348" i="115"/>
  <c r="L348" i="115"/>
  <c r="V347" i="115"/>
  <c r="U347" i="115"/>
  <c r="T347" i="115"/>
  <c r="S347" i="115"/>
  <c r="R347" i="115"/>
  <c r="Q347" i="115"/>
  <c r="P347" i="115"/>
  <c r="O347" i="115"/>
  <c r="N347" i="115"/>
  <c r="M347" i="115"/>
  <c r="L347" i="115"/>
  <c r="V346" i="115"/>
  <c r="U346" i="115"/>
  <c r="T346" i="115"/>
  <c r="S346" i="115"/>
  <c r="R346" i="115"/>
  <c r="Q346" i="115"/>
  <c r="P346" i="115"/>
  <c r="O346" i="115"/>
  <c r="N346" i="115"/>
  <c r="M346" i="115"/>
  <c r="L346" i="115"/>
  <c r="V345" i="115"/>
  <c r="U345" i="115"/>
  <c r="T345" i="115"/>
  <c r="S345" i="115"/>
  <c r="R345" i="115"/>
  <c r="Q345" i="115"/>
  <c r="P345" i="115"/>
  <c r="O345" i="115"/>
  <c r="N345" i="115"/>
  <c r="M345" i="115"/>
  <c r="L345" i="115"/>
  <c r="V344" i="115"/>
  <c r="U344" i="115"/>
  <c r="T344" i="115"/>
  <c r="S344" i="115"/>
  <c r="R344" i="115"/>
  <c r="Q344" i="115"/>
  <c r="P344" i="115"/>
  <c r="O344" i="115"/>
  <c r="N344" i="115"/>
  <c r="M344" i="115"/>
  <c r="L344" i="115"/>
  <c r="V343" i="115"/>
  <c r="U343" i="115"/>
  <c r="T343" i="115"/>
  <c r="S343" i="115"/>
  <c r="R343" i="115"/>
  <c r="Q343" i="115"/>
  <c r="P343" i="115"/>
  <c r="O343" i="115"/>
  <c r="N343" i="115"/>
  <c r="M343" i="115"/>
  <c r="L343" i="115"/>
  <c r="V342" i="115"/>
  <c r="U342" i="115"/>
  <c r="T342" i="115"/>
  <c r="S342" i="115"/>
  <c r="R342" i="115"/>
  <c r="Q342" i="115"/>
  <c r="P342" i="115"/>
  <c r="O342" i="115"/>
  <c r="N342" i="115"/>
  <c r="M342" i="115"/>
  <c r="L342" i="115"/>
  <c r="V341" i="115"/>
  <c r="U341" i="115"/>
  <c r="T341" i="115"/>
  <c r="S341" i="115"/>
  <c r="R341" i="115"/>
  <c r="Q341" i="115"/>
  <c r="P341" i="115"/>
  <c r="O341" i="115"/>
  <c r="N341" i="115"/>
  <c r="M341" i="115"/>
  <c r="L341" i="115"/>
  <c r="V340" i="115"/>
  <c r="U340" i="115"/>
  <c r="T340" i="115"/>
  <c r="S340" i="115"/>
  <c r="R340" i="115"/>
  <c r="Q340" i="115"/>
  <c r="P340" i="115"/>
  <c r="O340" i="115"/>
  <c r="N340" i="115"/>
  <c r="M340" i="115"/>
  <c r="L340" i="115"/>
  <c r="V339" i="115"/>
  <c r="U339" i="115"/>
  <c r="T339" i="115"/>
  <c r="S339" i="115"/>
  <c r="R339" i="115"/>
  <c r="Q339" i="115"/>
  <c r="P339" i="115"/>
  <c r="O339" i="115"/>
  <c r="N339" i="115"/>
  <c r="M339" i="115"/>
  <c r="L339" i="115"/>
  <c r="V338" i="115"/>
  <c r="U338" i="115"/>
  <c r="T338" i="115"/>
  <c r="S338" i="115"/>
  <c r="R338" i="115"/>
  <c r="Q338" i="115"/>
  <c r="P338" i="115"/>
  <c r="O338" i="115"/>
  <c r="N338" i="115"/>
  <c r="M338" i="115"/>
  <c r="L338" i="115"/>
  <c r="V337" i="115"/>
  <c r="U337" i="115"/>
  <c r="T337" i="115"/>
  <c r="S337" i="115"/>
  <c r="R337" i="115"/>
  <c r="Q337" i="115"/>
  <c r="P337" i="115"/>
  <c r="O337" i="115"/>
  <c r="N337" i="115"/>
  <c r="M337" i="115"/>
  <c r="L337" i="115"/>
  <c r="V336" i="115"/>
  <c r="U336" i="115"/>
  <c r="T336" i="115"/>
  <c r="S336" i="115"/>
  <c r="R336" i="115"/>
  <c r="Q336" i="115"/>
  <c r="P336" i="115"/>
  <c r="O336" i="115"/>
  <c r="N336" i="115"/>
  <c r="M336" i="115"/>
  <c r="L336" i="115"/>
  <c r="V335" i="115"/>
  <c r="U335" i="115"/>
  <c r="T335" i="115"/>
  <c r="S335" i="115"/>
  <c r="R335" i="115"/>
  <c r="Q335" i="115"/>
  <c r="P335" i="115"/>
  <c r="O335" i="115"/>
  <c r="N335" i="115"/>
  <c r="M335" i="115"/>
  <c r="L335" i="115"/>
  <c r="V334" i="115"/>
  <c r="U334" i="115"/>
  <c r="T334" i="115"/>
  <c r="S334" i="115"/>
  <c r="R334" i="115"/>
  <c r="Q334" i="115"/>
  <c r="P334" i="115"/>
  <c r="O334" i="115"/>
  <c r="N334" i="115"/>
  <c r="M334" i="115"/>
  <c r="L334" i="115"/>
  <c r="V333" i="115"/>
  <c r="U333" i="115"/>
  <c r="T333" i="115"/>
  <c r="S333" i="115"/>
  <c r="R333" i="115"/>
  <c r="Q333" i="115"/>
  <c r="P333" i="115"/>
  <c r="O333" i="115"/>
  <c r="N333" i="115"/>
  <c r="M333" i="115"/>
  <c r="L333" i="115"/>
  <c r="V332" i="115"/>
  <c r="U332" i="115"/>
  <c r="T332" i="115"/>
  <c r="S332" i="115"/>
  <c r="R332" i="115"/>
  <c r="Q332" i="115"/>
  <c r="P332" i="115"/>
  <c r="O332" i="115"/>
  <c r="N332" i="115"/>
  <c r="M332" i="115"/>
  <c r="L332" i="115"/>
  <c r="V331" i="115"/>
  <c r="U331" i="115"/>
  <c r="T331" i="115"/>
  <c r="S331" i="115"/>
  <c r="R331" i="115"/>
  <c r="Q331" i="115"/>
  <c r="P331" i="115"/>
  <c r="O331" i="115"/>
  <c r="N331" i="115"/>
  <c r="M331" i="115"/>
  <c r="L331" i="115"/>
  <c r="V330" i="115"/>
  <c r="U330" i="115"/>
  <c r="T330" i="115"/>
  <c r="S330" i="115"/>
  <c r="R330" i="115"/>
  <c r="Q330" i="115"/>
  <c r="P330" i="115"/>
  <c r="O330" i="115"/>
  <c r="N330" i="115"/>
  <c r="M330" i="115"/>
  <c r="L330" i="115"/>
  <c r="V329" i="115"/>
  <c r="U329" i="115"/>
  <c r="T329" i="115"/>
  <c r="S329" i="115"/>
  <c r="R329" i="115"/>
  <c r="Q329" i="115"/>
  <c r="P329" i="115"/>
  <c r="O329" i="115"/>
  <c r="N329" i="115"/>
  <c r="M329" i="115"/>
  <c r="L329" i="115"/>
  <c r="V328" i="115"/>
  <c r="U328" i="115"/>
  <c r="T328" i="115"/>
  <c r="S328" i="115"/>
  <c r="R328" i="115"/>
  <c r="Q328" i="115"/>
  <c r="P328" i="115"/>
  <c r="O328" i="115"/>
  <c r="N328" i="115"/>
  <c r="M328" i="115"/>
  <c r="L328" i="115"/>
  <c r="V327" i="115"/>
  <c r="U327" i="115"/>
  <c r="T327" i="115"/>
  <c r="S327" i="115"/>
  <c r="R327" i="115"/>
  <c r="Q327" i="115"/>
  <c r="P327" i="115"/>
  <c r="O327" i="115"/>
  <c r="N327" i="115"/>
  <c r="M327" i="115"/>
  <c r="L327" i="115"/>
  <c r="V326" i="115"/>
  <c r="U326" i="115"/>
  <c r="T326" i="115"/>
  <c r="S326" i="115"/>
  <c r="R326" i="115"/>
  <c r="Q326" i="115"/>
  <c r="P326" i="115"/>
  <c r="O326" i="115"/>
  <c r="N326" i="115"/>
  <c r="M326" i="115"/>
  <c r="L326" i="115"/>
  <c r="V325" i="115"/>
  <c r="U325" i="115"/>
  <c r="T325" i="115"/>
  <c r="S325" i="115"/>
  <c r="R325" i="115"/>
  <c r="Q325" i="115"/>
  <c r="P325" i="115"/>
  <c r="O325" i="115"/>
  <c r="N325" i="115"/>
  <c r="M325" i="115"/>
  <c r="L325" i="115"/>
  <c r="V324" i="115"/>
  <c r="U324" i="115"/>
  <c r="T324" i="115"/>
  <c r="S324" i="115"/>
  <c r="R324" i="115"/>
  <c r="Q324" i="115"/>
  <c r="P324" i="115"/>
  <c r="O324" i="115"/>
  <c r="N324" i="115"/>
  <c r="M324" i="115"/>
  <c r="L324" i="115"/>
  <c r="V323" i="115"/>
  <c r="U323" i="115"/>
  <c r="T323" i="115"/>
  <c r="S323" i="115"/>
  <c r="R323" i="115"/>
  <c r="Q323" i="115"/>
  <c r="P323" i="115"/>
  <c r="O323" i="115"/>
  <c r="N323" i="115"/>
  <c r="M323" i="115"/>
  <c r="L323" i="115"/>
  <c r="V322" i="115"/>
  <c r="U322" i="115"/>
  <c r="T322" i="115"/>
  <c r="S322" i="115"/>
  <c r="R322" i="115"/>
  <c r="Q322" i="115"/>
  <c r="P322" i="115"/>
  <c r="O322" i="115"/>
  <c r="N322" i="115"/>
  <c r="M322" i="115"/>
  <c r="L322" i="115"/>
  <c r="V321" i="115"/>
  <c r="U321" i="115"/>
  <c r="T321" i="115"/>
  <c r="S321" i="115"/>
  <c r="R321" i="115"/>
  <c r="Q321" i="115"/>
  <c r="P321" i="115"/>
  <c r="O321" i="115"/>
  <c r="N321" i="115"/>
  <c r="M321" i="115"/>
  <c r="L321" i="115"/>
  <c r="V320" i="115"/>
  <c r="U320" i="115"/>
  <c r="T320" i="115"/>
  <c r="S320" i="115"/>
  <c r="R320" i="115"/>
  <c r="Q320" i="115"/>
  <c r="P320" i="115"/>
  <c r="O320" i="115"/>
  <c r="N320" i="115"/>
  <c r="M320" i="115"/>
  <c r="L320" i="115"/>
  <c r="V319" i="115"/>
  <c r="U319" i="115"/>
  <c r="T319" i="115"/>
  <c r="S319" i="115"/>
  <c r="R319" i="115"/>
  <c r="Q319" i="115"/>
  <c r="P319" i="115"/>
  <c r="O319" i="115"/>
  <c r="N319" i="115"/>
  <c r="M319" i="115"/>
  <c r="L319" i="115"/>
  <c r="V318" i="115"/>
  <c r="U318" i="115"/>
  <c r="T318" i="115"/>
  <c r="S318" i="115"/>
  <c r="R318" i="115"/>
  <c r="Q318" i="115"/>
  <c r="P318" i="115"/>
  <c r="O318" i="115"/>
  <c r="N318" i="115"/>
  <c r="M318" i="115"/>
  <c r="L318" i="115"/>
  <c r="V317" i="115"/>
  <c r="U317" i="115"/>
  <c r="T317" i="115"/>
  <c r="S317" i="115"/>
  <c r="R317" i="115"/>
  <c r="Q317" i="115"/>
  <c r="P317" i="115"/>
  <c r="O317" i="115"/>
  <c r="N317" i="115"/>
  <c r="M317" i="115"/>
  <c r="L317" i="115"/>
  <c r="V316" i="115"/>
  <c r="U316" i="115"/>
  <c r="T316" i="115"/>
  <c r="S316" i="115"/>
  <c r="R316" i="115"/>
  <c r="Q316" i="115"/>
  <c r="P316" i="115"/>
  <c r="O316" i="115"/>
  <c r="N316" i="115"/>
  <c r="M316" i="115"/>
  <c r="L316" i="115"/>
  <c r="V315" i="115"/>
  <c r="U315" i="115"/>
  <c r="T315" i="115"/>
  <c r="S315" i="115"/>
  <c r="R315" i="115"/>
  <c r="Q315" i="115"/>
  <c r="P315" i="115"/>
  <c r="O315" i="115"/>
  <c r="N315" i="115"/>
  <c r="M315" i="115"/>
  <c r="L315" i="115"/>
  <c r="V314" i="115"/>
  <c r="U314" i="115"/>
  <c r="T314" i="115"/>
  <c r="S314" i="115"/>
  <c r="R314" i="115"/>
  <c r="Q314" i="115"/>
  <c r="P314" i="115"/>
  <c r="O314" i="115"/>
  <c r="N314" i="115"/>
  <c r="M314" i="115"/>
  <c r="L314" i="115"/>
  <c r="V313" i="115"/>
  <c r="U313" i="115"/>
  <c r="T313" i="115"/>
  <c r="S313" i="115"/>
  <c r="R313" i="115"/>
  <c r="Q313" i="115"/>
  <c r="P313" i="115"/>
  <c r="O313" i="115"/>
  <c r="N313" i="115"/>
  <c r="M313" i="115"/>
  <c r="L313" i="115"/>
  <c r="V312" i="115"/>
  <c r="U312" i="115"/>
  <c r="T312" i="115"/>
  <c r="S312" i="115"/>
  <c r="R312" i="115"/>
  <c r="Q312" i="115"/>
  <c r="P312" i="115"/>
  <c r="O312" i="115"/>
  <c r="N312" i="115"/>
  <c r="M312" i="115"/>
  <c r="L312" i="115"/>
  <c r="V311" i="115"/>
  <c r="U311" i="115"/>
  <c r="T311" i="115"/>
  <c r="S311" i="115"/>
  <c r="R311" i="115"/>
  <c r="Q311" i="115"/>
  <c r="P311" i="115"/>
  <c r="O311" i="115"/>
  <c r="N311" i="115"/>
  <c r="M311" i="115"/>
  <c r="L311" i="115"/>
  <c r="V310" i="115"/>
  <c r="U310" i="115"/>
  <c r="T310" i="115"/>
  <c r="S310" i="115"/>
  <c r="R310" i="115"/>
  <c r="Q310" i="115"/>
  <c r="P310" i="115"/>
  <c r="O310" i="115"/>
  <c r="N310" i="115"/>
  <c r="M310" i="115"/>
  <c r="L310" i="115"/>
  <c r="V309" i="115"/>
  <c r="U309" i="115"/>
  <c r="T309" i="115"/>
  <c r="S309" i="115"/>
  <c r="R309" i="115"/>
  <c r="Q309" i="115"/>
  <c r="P309" i="115"/>
  <c r="O309" i="115"/>
  <c r="N309" i="115"/>
  <c r="M309" i="115"/>
  <c r="L309" i="115"/>
  <c r="V308" i="115"/>
  <c r="U308" i="115"/>
  <c r="T308" i="115"/>
  <c r="S308" i="115"/>
  <c r="R308" i="115"/>
  <c r="Q308" i="115"/>
  <c r="P308" i="115"/>
  <c r="O308" i="115"/>
  <c r="N308" i="115"/>
  <c r="M308" i="115"/>
  <c r="L308" i="115"/>
  <c r="V307" i="115"/>
  <c r="U307" i="115"/>
  <c r="T307" i="115"/>
  <c r="S307" i="115"/>
  <c r="R307" i="115"/>
  <c r="Q307" i="115"/>
  <c r="P307" i="115"/>
  <c r="O307" i="115"/>
  <c r="N307" i="115"/>
  <c r="M307" i="115"/>
  <c r="L307" i="115"/>
  <c r="V306" i="115"/>
  <c r="U306" i="115"/>
  <c r="T306" i="115"/>
  <c r="S306" i="115"/>
  <c r="R306" i="115"/>
  <c r="Q306" i="115"/>
  <c r="P306" i="115"/>
  <c r="O306" i="115"/>
  <c r="N306" i="115"/>
  <c r="M306" i="115"/>
  <c r="L306" i="115"/>
  <c r="V305" i="115"/>
  <c r="U305" i="115"/>
  <c r="T305" i="115"/>
  <c r="S305" i="115"/>
  <c r="R305" i="115"/>
  <c r="Q305" i="115"/>
  <c r="P305" i="115"/>
  <c r="O305" i="115"/>
  <c r="N305" i="115"/>
  <c r="M305" i="115"/>
  <c r="L305" i="115"/>
  <c r="V304" i="115"/>
  <c r="U304" i="115"/>
  <c r="T304" i="115"/>
  <c r="S304" i="115"/>
  <c r="R304" i="115"/>
  <c r="Q304" i="115"/>
  <c r="P304" i="115"/>
  <c r="O304" i="115"/>
  <c r="N304" i="115"/>
  <c r="M304" i="115"/>
  <c r="L304" i="115"/>
  <c r="V303" i="115"/>
  <c r="U303" i="115"/>
  <c r="T303" i="115"/>
  <c r="S303" i="115"/>
  <c r="R303" i="115"/>
  <c r="Q303" i="115"/>
  <c r="P303" i="115"/>
  <c r="O303" i="115"/>
  <c r="N303" i="115"/>
  <c r="M303" i="115"/>
  <c r="L303" i="115"/>
  <c r="V302" i="115"/>
  <c r="U302" i="115"/>
  <c r="T302" i="115"/>
  <c r="S302" i="115"/>
  <c r="R302" i="115"/>
  <c r="Q302" i="115"/>
  <c r="P302" i="115"/>
  <c r="O302" i="115"/>
  <c r="N302" i="115"/>
  <c r="M302" i="115"/>
  <c r="L302" i="115"/>
  <c r="V301" i="115"/>
  <c r="U301" i="115"/>
  <c r="T301" i="115"/>
  <c r="S301" i="115"/>
  <c r="R301" i="115"/>
  <c r="Q301" i="115"/>
  <c r="P301" i="115"/>
  <c r="O301" i="115"/>
  <c r="N301" i="115"/>
  <c r="M301" i="115"/>
  <c r="L301" i="115"/>
  <c r="V300" i="115"/>
  <c r="U300" i="115"/>
  <c r="T300" i="115"/>
  <c r="S300" i="115"/>
  <c r="R300" i="115"/>
  <c r="Q300" i="115"/>
  <c r="P300" i="115"/>
  <c r="O300" i="115"/>
  <c r="N300" i="115"/>
  <c r="M300" i="115"/>
  <c r="L300" i="115"/>
  <c r="V299" i="115"/>
  <c r="U299" i="115"/>
  <c r="T299" i="115"/>
  <c r="S299" i="115"/>
  <c r="R299" i="115"/>
  <c r="Q299" i="115"/>
  <c r="P299" i="115"/>
  <c r="O299" i="115"/>
  <c r="N299" i="115"/>
  <c r="M299" i="115"/>
  <c r="L299" i="115"/>
  <c r="V298" i="115"/>
  <c r="U298" i="115"/>
  <c r="T298" i="115"/>
  <c r="S298" i="115"/>
  <c r="R298" i="115"/>
  <c r="Q298" i="115"/>
  <c r="P298" i="115"/>
  <c r="O298" i="115"/>
  <c r="N298" i="115"/>
  <c r="M298" i="115"/>
  <c r="L298" i="115"/>
  <c r="V297" i="115"/>
  <c r="U297" i="115"/>
  <c r="T297" i="115"/>
  <c r="S297" i="115"/>
  <c r="R297" i="115"/>
  <c r="Q297" i="115"/>
  <c r="P297" i="115"/>
  <c r="O297" i="115"/>
  <c r="N297" i="115"/>
  <c r="M297" i="115"/>
  <c r="L297" i="115"/>
  <c r="V296" i="115"/>
  <c r="U296" i="115"/>
  <c r="T296" i="115"/>
  <c r="S296" i="115"/>
  <c r="R296" i="115"/>
  <c r="Q296" i="115"/>
  <c r="P296" i="115"/>
  <c r="O296" i="115"/>
  <c r="N296" i="115"/>
  <c r="M296" i="115"/>
  <c r="L296" i="115"/>
  <c r="V295" i="115"/>
  <c r="U295" i="115"/>
  <c r="T295" i="115"/>
  <c r="S295" i="115"/>
  <c r="R295" i="115"/>
  <c r="Q295" i="115"/>
  <c r="P295" i="115"/>
  <c r="O295" i="115"/>
  <c r="N295" i="115"/>
  <c r="M295" i="115"/>
  <c r="L295" i="115"/>
  <c r="V294" i="115"/>
  <c r="U294" i="115"/>
  <c r="T294" i="115"/>
  <c r="S294" i="115"/>
  <c r="R294" i="115"/>
  <c r="Q294" i="115"/>
  <c r="P294" i="115"/>
  <c r="O294" i="115"/>
  <c r="N294" i="115"/>
  <c r="M294" i="115"/>
  <c r="L294" i="115"/>
  <c r="V293" i="115"/>
  <c r="U293" i="115"/>
  <c r="T293" i="115"/>
  <c r="S293" i="115"/>
  <c r="R293" i="115"/>
  <c r="Q293" i="115"/>
  <c r="P293" i="115"/>
  <c r="O293" i="115"/>
  <c r="N293" i="115"/>
  <c r="M293" i="115"/>
  <c r="L293" i="115"/>
  <c r="V292" i="115"/>
  <c r="U292" i="115"/>
  <c r="T292" i="115"/>
  <c r="S292" i="115"/>
  <c r="R292" i="115"/>
  <c r="Q292" i="115"/>
  <c r="P292" i="115"/>
  <c r="O292" i="115"/>
  <c r="N292" i="115"/>
  <c r="M292" i="115"/>
  <c r="L292" i="115"/>
  <c r="V291" i="115"/>
  <c r="U291" i="115"/>
  <c r="T291" i="115"/>
  <c r="S291" i="115"/>
  <c r="R291" i="115"/>
  <c r="Q291" i="115"/>
  <c r="P291" i="115"/>
  <c r="O291" i="115"/>
  <c r="N291" i="115"/>
  <c r="M291" i="115"/>
  <c r="L291" i="115"/>
  <c r="V290" i="115"/>
  <c r="U290" i="115"/>
  <c r="T290" i="115"/>
  <c r="S290" i="115"/>
  <c r="R290" i="115"/>
  <c r="Q290" i="115"/>
  <c r="P290" i="115"/>
  <c r="O290" i="115"/>
  <c r="N290" i="115"/>
  <c r="M290" i="115"/>
  <c r="L290" i="115"/>
  <c r="V289" i="115"/>
  <c r="U289" i="115"/>
  <c r="T289" i="115"/>
  <c r="S289" i="115"/>
  <c r="R289" i="115"/>
  <c r="Q289" i="115"/>
  <c r="P289" i="115"/>
  <c r="O289" i="115"/>
  <c r="N289" i="115"/>
  <c r="M289" i="115"/>
  <c r="L289" i="115"/>
  <c r="V288" i="115"/>
  <c r="U288" i="115"/>
  <c r="T288" i="115"/>
  <c r="S288" i="115"/>
  <c r="R288" i="115"/>
  <c r="Q288" i="115"/>
  <c r="P288" i="115"/>
  <c r="O288" i="115"/>
  <c r="N288" i="115"/>
  <c r="M288" i="115"/>
  <c r="L288" i="115"/>
  <c r="V287" i="115"/>
  <c r="U287" i="115"/>
  <c r="T287" i="115"/>
  <c r="S287" i="115"/>
  <c r="R287" i="115"/>
  <c r="Q287" i="115"/>
  <c r="P287" i="115"/>
  <c r="O287" i="115"/>
  <c r="N287" i="115"/>
  <c r="M287" i="115"/>
  <c r="L287" i="115"/>
  <c r="V286" i="115"/>
  <c r="U286" i="115"/>
  <c r="T286" i="115"/>
  <c r="S286" i="115"/>
  <c r="R286" i="115"/>
  <c r="Q286" i="115"/>
  <c r="P286" i="115"/>
  <c r="O286" i="115"/>
  <c r="N286" i="115"/>
  <c r="M286" i="115"/>
  <c r="L286" i="115"/>
  <c r="V285" i="115"/>
  <c r="U285" i="115"/>
  <c r="T285" i="115"/>
  <c r="S285" i="115"/>
  <c r="R285" i="115"/>
  <c r="Q285" i="115"/>
  <c r="P285" i="115"/>
  <c r="O285" i="115"/>
  <c r="N285" i="115"/>
  <c r="M285" i="115"/>
  <c r="L285" i="115"/>
  <c r="V284" i="115"/>
  <c r="U284" i="115"/>
  <c r="T284" i="115"/>
  <c r="S284" i="115"/>
  <c r="R284" i="115"/>
  <c r="Q284" i="115"/>
  <c r="P284" i="115"/>
  <c r="O284" i="115"/>
  <c r="N284" i="115"/>
  <c r="M284" i="115"/>
  <c r="L284" i="115"/>
  <c r="V283" i="115"/>
  <c r="U283" i="115"/>
  <c r="T283" i="115"/>
  <c r="S283" i="115"/>
  <c r="R283" i="115"/>
  <c r="Q283" i="115"/>
  <c r="P283" i="115"/>
  <c r="O283" i="115"/>
  <c r="N283" i="115"/>
  <c r="M283" i="115"/>
  <c r="L283" i="115"/>
  <c r="V282" i="115"/>
  <c r="U282" i="115"/>
  <c r="T282" i="115"/>
  <c r="S282" i="115"/>
  <c r="R282" i="115"/>
  <c r="Q282" i="115"/>
  <c r="P282" i="115"/>
  <c r="O282" i="115"/>
  <c r="N282" i="115"/>
  <c r="M282" i="115"/>
  <c r="L282" i="115"/>
  <c r="V281" i="115"/>
  <c r="U281" i="115"/>
  <c r="T281" i="115"/>
  <c r="S281" i="115"/>
  <c r="R281" i="115"/>
  <c r="Q281" i="115"/>
  <c r="P281" i="115"/>
  <c r="O281" i="115"/>
  <c r="N281" i="115"/>
  <c r="M281" i="115"/>
  <c r="L281" i="115"/>
  <c r="V280" i="115"/>
  <c r="U280" i="115"/>
  <c r="T280" i="115"/>
  <c r="S280" i="115"/>
  <c r="R280" i="115"/>
  <c r="Q280" i="115"/>
  <c r="P280" i="115"/>
  <c r="O280" i="115"/>
  <c r="N280" i="115"/>
  <c r="M280" i="115"/>
  <c r="L280" i="115"/>
  <c r="V279" i="115"/>
  <c r="U279" i="115"/>
  <c r="T279" i="115"/>
  <c r="S279" i="115"/>
  <c r="R279" i="115"/>
  <c r="Q279" i="115"/>
  <c r="P279" i="115"/>
  <c r="O279" i="115"/>
  <c r="N279" i="115"/>
  <c r="M279" i="115"/>
  <c r="L279" i="115"/>
  <c r="V278" i="115"/>
  <c r="U278" i="115"/>
  <c r="T278" i="115"/>
  <c r="S278" i="115"/>
  <c r="R278" i="115"/>
  <c r="Q278" i="115"/>
  <c r="P278" i="115"/>
  <c r="O278" i="115"/>
  <c r="N278" i="115"/>
  <c r="M278" i="115"/>
  <c r="L278" i="115"/>
  <c r="V277" i="115"/>
  <c r="U277" i="115"/>
  <c r="T277" i="115"/>
  <c r="S277" i="115"/>
  <c r="R277" i="115"/>
  <c r="Q277" i="115"/>
  <c r="P277" i="115"/>
  <c r="O277" i="115"/>
  <c r="N277" i="115"/>
  <c r="M277" i="115"/>
  <c r="L277" i="115"/>
  <c r="V276" i="115"/>
  <c r="U276" i="115"/>
  <c r="T276" i="115"/>
  <c r="S276" i="115"/>
  <c r="R276" i="115"/>
  <c r="Q276" i="115"/>
  <c r="P276" i="115"/>
  <c r="O276" i="115"/>
  <c r="N276" i="115"/>
  <c r="M276" i="115"/>
  <c r="L276" i="115"/>
  <c r="V275" i="115"/>
  <c r="U275" i="115"/>
  <c r="T275" i="115"/>
  <c r="S275" i="115"/>
  <c r="R275" i="115"/>
  <c r="Q275" i="115"/>
  <c r="P275" i="115"/>
  <c r="O275" i="115"/>
  <c r="N275" i="115"/>
  <c r="M275" i="115"/>
  <c r="L275" i="115"/>
  <c r="V274" i="115"/>
  <c r="U274" i="115"/>
  <c r="T274" i="115"/>
  <c r="S274" i="115"/>
  <c r="R274" i="115"/>
  <c r="Q274" i="115"/>
  <c r="P274" i="115"/>
  <c r="O274" i="115"/>
  <c r="N274" i="115"/>
  <c r="M274" i="115"/>
  <c r="L274" i="115"/>
  <c r="V273" i="115"/>
  <c r="U273" i="115"/>
  <c r="T273" i="115"/>
  <c r="S273" i="115"/>
  <c r="R273" i="115"/>
  <c r="Q273" i="115"/>
  <c r="P273" i="115"/>
  <c r="O273" i="115"/>
  <c r="N273" i="115"/>
  <c r="M273" i="115"/>
  <c r="L273" i="115"/>
  <c r="V272" i="115"/>
  <c r="U272" i="115"/>
  <c r="T272" i="115"/>
  <c r="S272" i="115"/>
  <c r="R272" i="115"/>
  <c r="Q272" i="115"/>
  <c r="P272" i="115"/>
  <c r="O272" i="115"/>
  <c r="N272" i="115"/>
  <c r="M272" i="115"/>
  <c r="L272" i="115"/>
  <c r="V271" i="115"/>
  <c r="U271" i="115"/>
  <c r="T271" i="115"/>
  <c r="S271" i="115"/>
  <c r="R271" i="115"/>
  <c r="Q271" i="115"/>
  <c r="P271" i="115"/>
  <c r="O271" i="115"/>
  <c r="N271" i="115"/>
  <c r="M271" i="115"/>
  <c r="L271" i="115"/>
  <c r="V270" i="115"/>
  <c r="U270" i="115"/>
  <c r="T270" i="115"/>
  <c r="S270" i="115"/>
  <c r="R270" i="115"/>
  <c r="Q270" i="115"/>
  <c r="P270" i="115"/>
  <c r="O270" i="115"/>
  <c r="N270" i="115"/>
  <c r="M270" i="115"/>
  <c r="L270" i="115"/>
  <c r="V269" i="115"/>
  <c r="U269" i="115"/>
  <c r="T269" i="115"/>
  <c r="S269" i="115"/>
  <c r="R269" i="115"/>
  <c r="Q269" i="115"/>
  <c r="P269" i="115"/>
  <c r="O269" i="115"/>
  <c r="N269" i="115"/>
  <c r="M269" i="115"/>
  <c r="L269" i="115"/>
  <c r="V268" i="115"/>
  <c r="U268" i="115"/>
  <c r="T268" i="115"/>
  <c r="S268" i="115"/>
  <c r="R268" i="115"/>
  <c r="Q268" i="115"/>
  <c r="P268" i="115"/>
  <c r="O268" i="115"/>
  <c r="N268" i="115"/>
  <c r="M268" i="115"/>
  <c r="L268" i="115"/>
  <c r="V267" i="115"/>
  <c r="U267" i="115"/>
  <c r="T267" i="115"/>
  <c r="S267" i="115"/>
  <c r="R267" i="115"/>
  <c r="Q267" i="115"/>
  <c r="P267" i="115"/>
  <c r="O267" i="115"/>
  <c r="N267" i="115"/>
  <c r="M267" i="115"/>
  <c r="L267" i="115"/>
  <c r="V266" i="115"/>
  <c r="U266" i="115"/>
  <c r="T266" i="115"/>
  <c r="S266" i="115"/>
  <c r="R266" i="115"/>
  <c r="Q266" i="115"/>
  <c r="P266" i="115"/>
  <c r="O266" i="115"/>
  <c r="N266" i="115"/>
  <c r="M266" i="115"/>
  <c r="L266" i="115"/>
  <c r="V265" i="115"/>
  <c r="U265" i="115"/>
  <c r="T265" i="115"/>
  <c r="S265" i="115"/>
  <c r="R265" i="115"/>
  <c r="Q265" i="115"/>
  <c r="P265" i="115"/>
  <c r="O265" i="115"/>
  <c r="N265" i="115"/>
  <c r="M265" i="115"/>
  <c r="L265" i="115"/>
  <c r="V264" i="115"/>
  <c r="U264" i="115"/>
  <c r="T264" i="115"/>
  <c r="S264" i="115"/>
  <c r="R264" i="115"/>
  <c r="Q264" i="115"/>
  <c r="P264" i="115"/>
  <c r="O264" i="115"/>
  <c r="N264" i="115"/>
  <c r="M264" i="115"/>
  <c r="L264" i="115"/>
  <c r="V263" i="115"/>
  <c r="U263" i="115"/>
  <c r="T263" i="115"/>
  <c r="S263" i="115"/>
  <c r="R263" i="115"/>
  <c r="Q263" i="115"/>
  <c r="P263" i="115"/>
  <c r="O263" i="115"/>
  <c r="N263" i="115"/>
  <c r="M263" i="115"/>
  <c r="L263" i="115"/>
  <c r="V262" i="115"/>
  <c r="U262" i="115"/>
  <c r="T262" i="115"/>
  <c r="S262" i="115"/>
  <c r="R262" i="115"/>
  <c r="Q262" i="115"/>
  <c r="P262" i="115"/>
  <c r="O262" i="115"/>
  <c r="N262" i="115"/>
  <c r="M262" i="115"/>
  <c r="L262" i="115"/>
  <c r="V261" i="115"/>
  <c r="U261" i="115"/>
  <c r="T261" i="115"/>
  <c r="S261" i="115"/>
  <c r="R261" i="115"/>
  <c r="Q261" i="115"/>
  <c r="P261" i="115"/>
  <c r="O261" i="115"/>
  <c r="N261" i="115"/>
  <c r="M261" i="115"/>
  <c r="L261" i="115"/>
  <c r="V260" i="115"/>
  <c r="U260" i="115"/>
  <c r="T260" i="115"/>
  <c r="S260" i="115"/>
  <c r="R260" i="115"/>
  <c r="Q260" i="115"/>
  <c r="P260" i="115"/>
  <c r="O260" i="115"/>
  <c r="N260" i="115"/>
  <c r="M260" i="115"/>
  <c r="L260" i="115"/>
  <c r="V259" i="115"/>
  <c r="U259" i="115"/>
  <c r="T259" i="115"/>
  <c r="S259" i="115"/>
  <c r="R259" i="115"/>
  <c r="Q259" i="115"/>
  <c r="P259" i="115"/>
  <c r="O259" i="115"/>
  <c r="N259" i="115"/>
  <c r="M259" i="115"/>
  <c r="L259" i="115"/>
  <c r="V258" i="115"/>
  <c r="U258" i="115"/>
  <c r="T258" i="115"/>
  <c r="S258" i="115"/>
  <c r="R258" i="115"/>
  <c r="Q258" i="115"/>
  <c r="P258" i="115"/>
  <c r="O258" i="115"/>
  <c r="N258" i="115"/>
  <c r="M258" i="115"/>
  <c r="L258" i="115"/>
  <c r="V257" i="115"/>
  <c r="U257" i="115"/>
  <c r="T257" i="115"/>
  <c r="S257" i="115"/>
  <c r="R257" i="115"/>
  <c r="Q257" i="115"/>
  <c r="P257" i="115"/>
  <c r="O257" i="115"/>
  <c r="N257" i="115"/>
  <c r="M257" i="115"/>
  <c r="L257" i="115"/>
  <c r="V256" i="115"/>
  <c r="U256" i="115"/>
  <c r="T256" i="115"/>
  <c r="S256" i="115"/>
  <c r="R256" i="115"/>
  <c r="Q256" i="115"/>
  <c r="P256" i="115"/>
  <c r="O256" i="115"/>
  <c r="N256" i="115"/>
  <c r="M256" i="115"/>
  <c r="L256" i="115"/>
  <c r="V255" i="115"/>
  <c r="U255" i="115"/>
  <c r="T255" i="115"/>
  <c r="S255" i="115"/>
  <c r="R255" i="115"/>
  <c r="Q255" i="115"/>
  <c r="P255" i="115"/>
  <c r="O255" i="115"/>
  <c r="N255" i="115"/>
  <c r="M255" i="115"/>
  <c r="L255" i="115"/>
  <c r="V254" i="115"/>
  <c r="U254" i="115"/>
  <c r="T254" i="115"/>
  <c r="S254" i="115"/>
  <c r="R254" i="115"/>
  <c r="Q254" i="115"/>
  <c r="P254" i="115"/>
  <c r="O254" i="115"/>
  <c r="N254" i="115"/>
  <c r="M254" i="115"/>
  <c r="L254" i="115"/>
  <c r="V253" i="115"/>
  <c r="U253" i="115"/>
  <c r="T253" i="115"/>
  <c r="S253" i="115"/>
  <c r="R253" i="115"/>
  <c r="Q253" i="115"/>
  <c r="P253" i="115"/>
  <c r="O253" i="115"/>
  <c r="N253" i="115"/>
  <c r="M253" i="115"/>
  <c r="L253" i="115"/>
  <c r="V252" i="115"/>
  <c r="U252" i="115"/>
  <c r="T252" i="115"/>
  <c r="S252" i="115"/>
  <c r="R252" i="115"/>
  <c r="Q252" i="115"/>
  <c r="P252" i="115"/>
  <c r="O252" i="115"/>
  <c r="N252" i="115"/>
  <c r="M252" i="115"/>
  <c r="L252" i="115"/>
  <c r="V251" i="115"/>
  <c r="U251" i="115"/>
  <c r="T251" i="115"/>
  <c r="S251" i="115"/>
  <c r="R251" i="115"/>
  <c r="Q251" i="115"/>
  <c r="P251" i="115"/>
  <c r="O251" i="115"/>
  <c r="N251" i="115"/>
  <c r="M251" i="115"/>
  <c r="L251" i="115"/>
  <c r="V250" i="115"/>
  <c r="U250" i="115"/>
  <c r="T250" i="115"/>
  <c r="S250" i="115"/>
  <c r="R250" i="115"/>
  <c r="Q250" i="115"/>
  <c r="P250" i="115"/>
  <c r="O250" i="115"/>
  <c r="N250" i="115"/>
  <c r="M250" i="115"/>
  <c r="L250" i="115"/>
  <c r="V249" i="115"/>
  <c r="U249" i="115"/>
  <c r="T249" i="115"/>
  <c r="S249" i="115"/>
  <c r="R249" i="115"/>
  <c r="Q249" i="115"/>
  <c r="P249" i="115"/>
  <c r="O249" i="115"/>
  <c r="N249" i="115"/>
  <c r="M249" i="115"/>
  <c r="L249" i="115"/>
  <c r="V248" i="115"/>
  <c r="U248" i="115"/>
  <c r="T248" i="115"/>
  <c r="S248" i="115"/>
  <c r="R248" i="115"/>
  <c r="Q248" i="115"/>
  <c r="P248" i="115"/>
  <c r="O248" i="115"/>
  <c r="N248" i="115"/>
  <c r="M248" i="115"/>
  <c r="L248" i="115"/>
  <c r="V247" i="115"/>
  <c r="U247" i="115"/>
  <c r="T247" i="115"/>
  <c r="S247" i="115"/>
  <c r="R247" i="115"/>
  <c r="Q247" i="115"/>
  <c r="P247" i="115"/>
  <c r="O247" i="115"/>
  <c r="N247" i="115"/>
  <c r="M247" i="115"/>
  <c r="L247" i="115"/>
  <c r="V246" i="115"/>
  <c r="U246" i="115"/>
  <c r="T246" i="115"/>
  <c r="S246" i="115"/>
  <c r="R246" i="115"/>
  <c r="Q246" i="115"/>
  <c r="P246" i="115"/>
  <c r="O246" i="115"/>
  <c r="N246" i="115"/>
  <c r="M246" i="115"/>
  <c r="L246" i="115"/>
  <c r="V245" i="115"/>
  <c r="U245" i="115"/>
  <c r="T245" i="115"/>
  <c r="S245" i="115"/>
  <c r="R245" i="115"/>
  <c r="Q245" i="115"/>
  <c r="P245" i="115"/>
  <c r="O245" i="115"/>
  <c r="N245" i="115"/>
  <c r="M245" i="115"/>
  <c r="L245" i="115"/>
  <c r="V244" i="115"/>
  <c r="U244" i="115"/>
  <c r="T244" i="115"/>
  <c r="S244" i="115"/>
  <c r="R244" i="115"/>
  <c r="Q244" i="115"/>
  <c r="P244" i="115"/>
  <c r="O244" i="115"/>
  <c r="N244" i="115"/>
  <c r="M244" i="115"/>
  <c r="L244" i="115"/>
  <c r="V243" i="115"/>
  <c r="U243" i="115"/>
  <c r="T243" i="115"/>
  <c r="S243" i="115"/>
  <c r="R243" i="115"/>
  <c r="Q243" i="115"/>
  <c r="P243" i="115"/>
  <c r="O243" i="115"/>
  <c r="N243" i="115"/>
  <c r="M243" i="115"/>
  <c r="L243" i="115"/>
  <c r="V242" i="115"/>
  <c r="U242" i="115"/>
  <c r="T242" i="115"/>
  <c r="S242" i="115"/>
  <c r="R242" i="115"/>
  <c r="Q242" i="115"/>
  <c r="P242" i="115"/>
  <c r="O242" i="115"/>
  <c r="N242" i="115"/>
  <c r="M242" i="115"/>
  <c r="L242" i="115"/>
  <c r="V241" i="115"/>
  <c r="U241" i="115"/>
  <c r="T241" i="115"/>
  <c r="S241" i="115"/>
  <c r="R241" i="115"/>
  <c r="Q241" i="115"/>
  <c r="P241" i="115"/>
  <c r="O241" i="115"/>
  <c r="N241" i="115"/>
  <c r="M241" i="115"/>
  <c r="L241" i="115"/>
  <c r="V240" i="115"/>
  <c r="U240" i="115"/>
  <c r="T240" i="115"/>
  <c r="S240" i="115"/>
  <c r="R240" i="115"/>
  <c r="Q240" i="115"/>
  <c r="P240" i="115"/>
  <c r="O240" i="115"/>
  <c r="N240" i="115"/>
  <c r="M240" i="115"/>
  <c r="L240" i="115"/>
  <c r="V239" i="115"/>
  <c r="U239" i="115"/>
  <c r="T239" i="115"/>
  <c r="S239" i="115"/>
  <c r="R239" i="115"/>
  <c r="Q239" i="115"/>
  <c r="P239" i="115"/>
  <c r="O239" i="115"/>
  <c r="N239" i="115"/>
  <c r="M239" i="115"/>
  <c r="L239" i="115"/>
  <c r="V238" i="115"/>
  <c r="U238" i="115"/>
  <c r="T238" i="115"/>
  <c r="S238" i="115"/>
  <c r="R238" i="115"/>
  <c r="Q238" i="115"/>
  <c r="P238" i="115"/>
  <c r="O238" i="115"/>
  <c r="N238" i="115"/>
  <c r="M238" i="115"/>
  <c r="L238" i="115"/>
  <c r="V237" i="115"/>
  <c r="U237" i="115"/>
  <c r="T237" i="115"/>
  <c r="S237" i="115"/>
  <c r="R237" i="115"/>
  <c r="Q237" i="115"/>
  <c r="P237" i="115"/>
  <c r="O237" i="115"/>
  <c r="N237" i="115"/>
  <c r="M237" i="115"/>
  <c r="L237" i="115"/>
  <c r="V236" i="115"/>
  <c r="U236" i="115"/>
  <c r="T236" i="115"/>
  <c r="S236" i="115"/>
  <c r="R236" i="115"/>
  <c r="Q236" i="115"/>
  <c r="P236" i="115"/>
  <c r="O236" i="115"/>
  <c r="N236" i="115"/>
  <c r="M236" i="115"/>
  <c r="L236" i="115"/>
  <c r="V235" i="115"/>
  <c r="U235" i="115"/>
  <c r="T235" i="115"/>
  <c r="S235" i="115"/>
  <c r="R235" i="115"/>
  <c r="Q235" i="115"/>
  <c r="P235" i="115"/>
  <c r="O235" i="115"/>
  <c r="N235" i="115"/>
  <c r="M235" i="115"/>
  <c r="L235" i="115"/>
  <c r="V234" i="115"/>
  <c r="U234" i="115"/>
  <c r="T234" i="115"/>
  <c r="S234" i="115"/>
  <c r="R234" i="115"/>
  <c r="Q234" i="115"/>
  <c r="P234" i="115"/>
  <c r="O234" i="115"/>
  <c r="N234" i="115"/>
  <c r="M234" i="115"/>
  <c r="L234" i="115"/>
  <c r="V233" i="115"/>
  <c r="U233" i="115"/>
  <c r="T233" i="115"/>
  <c r="S233" i="115"/>
  <c r="R233" i="115"/>
  <c r="Q233" i="115"/>
  <c r="P233" i="115"/>
  <c r="O233" i="115"/>
  <c r="N233" i="115"/>
  <c r="M233" i="115"/>
  <c r="L233" i="115"/>
  <c r="V232" i="115"/>
  <c r="U232" i="115"/>
  <c r="T232" i="115"/>
  <c r="S232" i="115"/>
  <c r="R232" i="115"/>
  <c r="Q232" i="115"/>
  <c r="P232" i="115"/>
  <c r="O232" i="115"/>
  <c r="N232" i="115"/>
  <c r="M232" i="115"/>
  <c r="L232" i="115"/>
  <c r="V231" i="115"/>
  <c r="U231" i="115"/>
  <c r="T231" i="115"/>
  <c r="S231" i="115"/>
  <c r="R231" i="115"/>
  <c r="Q231" i="115"/>
  <c r="P231" i="115"/>
  <c r="O231" i="115"/>
  <c r="N231" i="115"/>
  <c r="M231" i="115"/>
  <c r="L231" i="115"/>
  <c r="V230" i="115"/>
  <c r="U230" i="115"/>
  <c r="T230" i="115"/>
  <c r="S230" i="115"/>
  <c r="R230" i="115"/>
  <c r="Q230" i="115"/>
  <c r="P230" i="115"/>
  <c r="O230" i="115"/>
  <c r="N230" i="115"/>
  <c r="M230" i="115"/>
  <c r="L230" i="115"/>
  <c r="V229" i="115"/>
  <c r="U229" i="115"/>
  <c r="T229" i="115"/>
  <c r="S229" i="115"/>
  <c r="R229" i="115"/>
  <c r="Q229" i="115"/>
  <c r="P229" i="115"/>
  <c r="O229" i="115"/>
  <c r="N229" i="115"/>
  <c r="M229" i="115"/>
  <c r="L229" i="115"/>
  <c r="V228" i="115"/>
  <c r="U228" i="115"/>
  <c r="T228" i="115"/>
  <c r="S228" i="115"/>
  <c r="R228" i="115"/>
  <c r="Q228" i="115"/>
  <c r="P228" i="115"/>
  <c r="O228" i="115"/>
  <c r="N228" i="115"/>
  <c r="M228" i="115"/>
  <c r="L228" i="115"/>
  <c r="V227" i="115"/>
  <c r="U227" i="115"/>
  <c r="T227" i="115"/>
  <c r="S227" i="115"/>
  <c r="R227" i="115"/>
  <c r="Q227" i="115"/>
  <c r="P227" i="115"/>
  <c r="O227" i="115"/>
  <c r="N227" i="115"/>
  <c r="M227" i="115"/>
  <c r="L227" i="115"/>
  <c r="V226" i="115"/>
  <c r="U226" i="115"/>
  <c r="T226" i="115"/>
  <c r="S226" i="115"/>
  <c r="R226" i="115"/>
  <c r="Q226" i="115"/>
  <c r="P226" i="115"/>
  <c r="O226" i="115"/>
  <c r="N226" i="115"/>
  <c r="M226" i="115"/>
  <c r="L226" i="115"/>
  <c r="V225" i="115"/>
  <c r="U225" i="115"/>
  <c r="T225" i="115"/>
  <c r="S225" i="115"/>
  <c r="R225" i="115"/>
  <c r="Q225" i="115"/>
  <c r="P225" i="115"/>
  <c r="O225" i="115"/>
  <c r="N225" i="115"/>
  <c r="M225" i="115"/>
  <c r="L225" i="115"/>
  <c r="V224" i="115"/>
  <c r="U224" i="115"/>
  <c r="T224" i="115"/>
  <c r="S224" i="115"/>
  <c r="R224" i="115"/>
  <c r="Q224" i="115"/>
  <c r="P224" i="115"/>
  <c r="O224" i="115"/>
  <c r="N224" i="115"/>
  <c r="M224" i="115"/>
  <c r="L224" i="115"/>
  <c r="V223" i="115"/>
  <c r="U223" i="115"/>
  <c r="T223" i="115"/>
  <c r="S223" i="115"/>
  <c r="R223" i="115"/>
  <c r="Q223" i="115"/>
  <c r="P223" i="115"/>
  <c r="O223" i="115"/>
  <c r="N223" i="115"/>
  <c r="M223" i="115"/>
  <c r="L223" i="115"/>
  <c r="V222" i="115"/>
  <c r="U222" i="115"/>
  <c r="T222" i="115"/>
  <c r="S222" i="115"/>
  <c r="R222" i="115"/>
  <c r="Q222" i="115"/>
  <c r="P222" i="115"/>
  <c r="O222" i="115"/>
  <c r="N222" i="115"/>
  <c r="M222" i="115"/>
  <c r="L222" i="115"/>
  <c r="V221" i="115"/>
  <c r="U221" i="115"/>
  <c r="T221" i="115"/>
  <c r="S221" i="115"/>
  <c r="R221" i="115"/>
  <c r="Q221" i="115"/>
  <c r="P221" i="115"/>
  <c r="O221" i="115"/>
  <c r="N221" i="115"/>
  <c r="M221" i="115"/>
  <c r="L221" i="115"/>
  <c r="V220" i="115"/>
  <c r="U220" i="115"/>
  <c r="T220" i="115"/>
  <c r="S220" i="115"/>
  <c r="R220" i="115"/>
  <c r="Q220" i="115"/>
  <c r="P220" i="115"/>
  <c r="O220" i="115"/>
  <c r="N220" i="115"/>
  <c r="M220" i="115"/>
  <c r="L220" i="115"/>
  <c r="V219" i="115"/>
  <c r="U219" i="115"/>
  <c r="T219" i="115"/>
  <c r="S219" i="115"/>
  <c r="R219" i="115"/>
  <c r="Q219" i="115"/>
  <c r="P219" i="115"/>
  <c r="O219" i="115"/>
  <c r="N219" i="115"/>
  <c r="M219" i="115"/>
  <c r="L219" i="115"/>
  <c r="V218" i="115"/>
  <c r="U218" i="115"/>
  <c r="T218" i="115"/>
  <c r="S218" i="115"/>
  <c r="R218" i="115"/>
  <c r="Q218" i="115"/>
  <c r="P218" i="115"/>
  <c r="O218" i="115"/>
  <c r="N218" i="115"/>
  <c r="M218" i="115"/>
  <c r="L218" i="115"/>
  <c r="V217" i="115"/>
  <c r="U217" i="115"/>
  <c r="T217" i="115"/>
  <c r="S217" i="115"/>
  <c r="R217" i="115"/>
  <c r="Q217" i="115"/>
  <c r="P217" i="115"/>
  <c r="O217" i="115"/>
  <c r="N217" i="115"/>
  <c r="M217" i="115"/>
  <c r="L217" i="115"/>
  <c r="V216" i="115"/>
  <c r="U216" i="115"/>
  <c r="T216" i="115"/>
  <c r="S216" i="115"/>
  <c r="R216" i="115"/>
  <c r="Q216" i="115"/>
  <c r="P216" i="115"/>
  <c r="O216" i="115"/>
  <c r="N216" i="115"/>
  <c r="M216" i="115"/>
  <c r="L216" i="115"/>
  <c r="V215" i="115"/>
  <c r="U215" i="115"/>
  <c r="T215" i="115"/>
  <c r="S215" i="115"/>
  <c r="R215" i="115"/>
  <c r="Q215" i="115"/>
  <c r="P215" i="115"/>
  <c r="O215" i="115"/>
  <c r="N215" i="115"/>
  <c r="M215" i="115"/>
  <c r="L215" i="115"/>
  <c r="V214" i="115"/>
  <c r="U214" i="115"/>
  <c r="T214" i="115"/>
  <c r="S214" i="115"/>
  <c r="R214" i="115"/>
  <c r="Q214" i="115"/>
  <c r="P214" i="115"/>
  <c r="O214" i="115"/>
  <c r="N214" i="115"/>
  <c r="M214" i="115"/>
  <c r="L214" i="115"/>
  <c r="V213" i="115"/>
  <c r="U213" i="115"/>
  <c r="T213" i="115"/>
  <c r="S213" i="115"/>
  <c r="R213" i="115"/>
  <c r="Q213" i="115"/>
  <c r="P213" i="115"/>
  <c r="O213" i="115"/>
  <c r="N213" i="115"/>
  <c r="M213" i="115"/>
  <c r="L213" i="115"/>
  <c r="V212" i="115"/>
  <c r="U212" i="115"/>
  <c r="T212" i="115"/>
  <c r="S212" i="115"/>
  <c r="R212" i="115"/>
  <c r="Q212" i="115"/>
  <c r="P212" i="115"/>
  <c r="O212" i="115"/>
  <c r="N212" i="115"/>
  <c r="M212" i="115"/>
  <c r="L212" i="115"/>
  <c r="V211" i="115"/>
  <c r="U211" i="115"/>
  <c r="T211" i="115"/>
  <c r="S211" i="115"/>
  <c r="R211" i="115"/>
  <c r="Q211" i="115"/>
  <c r="P211" i="115"/>
  <c r="O211" i="115"/>
  <c r="N211" i="115"/>
  <c r="M211" i="115"/>
  <c r="L211" i="115"/>
  <c r="V210" i="115"/>
  <c r="U210" i="115"/>
  <c r="T210" i="115"/>
  <c r="S210" i="115"/>
  <c r="R210" i="115"/>
  <c r="Q210" i="115"/>
  <c r="P210" i="115"/>
  <c r="O210" i="115"/>
  <c r="N210" i="115"/>
  <c r="M210" i="115"/>
  <c r="L210" i="115"/>
  <c r="V209" i="115"/>
  <c r="U209" i="115"/>
  <c r="T209" i="115"/>
  <c r="S209" i="115"/>
  <c r="R209" i="115"/>
  <c r="Q209" i="115"/>
  <c r="P209" i="115"/>
  <c r="O209" i="115"/>
  <c r="N209" i="115"/>
  <c r="M209" i="115"/>
  <c r="L209" i="115"/>
  <c r="V208" i="115"/>
  <c r="U208" i="115"/>
  <c r="T208" i="115"/>
  <c r="S208" i="115"/>
  <c r="R208" i="115"/>
  <c r="Q208" i="115"/>
  <c r="P208" i="115"/>
  <c r="O208" i="115"/>
  <c r="N208" i="115"/>
  <c r="M208" i="115"/>
  <c r="L208" i="115"/>
  <c r="V207" i="115"/>
  <c r="U207" i="115"/>
  <c r="T207" i="115"/>
  <c r="S207" i="115"/>
  <c r="R207" i="115"/>
  <c r="Q207" i="115"/>
  <c r="P207" i="115"/>
  <c r="O207" i="115"/>
  <c r="N207" i="115"/>
  <c r="M207" i="115"/>
  <c r="L207" i="115"/>
  <c r="V206" i="115"/>
  <c r="U206" i="115"/>
  <c r="T206" i="115"/>
  <c r="S206" i="115"/>
  <c r="R206" i="115"/>
  <c r="Q206" i="115"/>
  <c r="P206" i="115"/>
  <c r="O206" i="115"/>
  <c r="N206" i="115"/>
  <c r="M206" i="115"/>
  <c r="L206" i="115"/>
  <c r="V205" i="115"/>
  <c r="U205" i="115"/>
  <c r="T205" i="115"/>
  <c r="S205" i="115"/>
  <c r="R205" i="115"/>
  <c r="Q205" i="115"/>
  <c r="P205" i="115"/>
  <c r="O205" i="115"/>
  <c r="N205" i="115"/>
  <c r="M205" i="115"/>
  <c r="L205" i="115"/>
  <c r="V204" i="115"/>
  <c r="U204" i="115"/>
  <c r="T204" i="115"/>
  <c r="S204" i="115"/>
  <c r="R204" i="115"/>
  <c r="Q204" i="115"/>
  <c r="P204" i="115"/>
  <c r="O204" i="115"/>
  <c r="N204" i="115"/>
  <c r="M204" i="115"/>
  <c r="L204" i="115"/>
  <c r="V203" i="115"/>
  <c r="U203" i="115"/>
  <c r="T203" i="115"/>
  <c r="S203" i="115"/>
  <c r="R203" i="115"/>
  <c r="Q203" i="115"/>
  <c r="P203" i="115"/>
  <c r="O203" i="115"/>
  <c r="N203" i="115"/>
  <c r="M203" i="115"/>
  <c r="L203" i="115"/>
  <c r="V202" i="115"/>
  <c r="U202" i="115"/>
  <c r="T202" i="115"/>
  <c r="S202" i="115"/>
  <c r="R202" i="115"/>
  <c r="Q202" i="115"/>
  <c r="P202" i="115"/>
  <c r="O202" i="115"/>
  <c r="N202" i="115"/>
  <c r="M202" i="115"/>
  <c r="L202" i="115"/>
  <c r="V201" i="115"/>
  <c r="U201" i="115"/>
  <c r="T201" i="115"/>
  <c r="S201" i="115"/>
  <c r="R201" i="115"/>
  <c r="Q201" i="115"/>
  <c r="P201" i="115"/>
  <c r="O201" i="115"/>
  <c r="N201" i="115"/>
  <c r="M201" i="115"/>
  <c r="L201" i="115"/>
  <c r="V200" i="115"/>
  <c r="U200" i="115"/>
  <c r="T200" i="115"/>
  <c r="S200" i="115"/>
  <c r="R200" i="115"/>
  <c r="Q200" i="115"/>
  <c r="P200" i="115"/>
  <c r="O200" i="115"/>
  <c r="N200" i="115"/>
  <c r="M200" i="115"/>
  <c r="L200" i="115"/>
  <c r="V199" i="115"/>
  <c r="U199" i="115"/>
  <c r="T199" i="115"/>
  <c r="S199" i="115"/>
  <c r="R199" i="115"/>
  <c r="Q199" i="115"/>
  <c r="P199" i="115"/>
  <c r="O199" i="115"/>
  <c r="N199" i="115"/>
  <c r="M199" i="115"/>
  <c r="L199" i="115"/>
  <c r="V198" i="115"/>
  <c r="U198" i="115"/>
  <c r="T198" i="115"/>
  <c r="S198" i="115"/>
  <c r="R198" i="115"/>
  <c r="Q198" i="115"/>
  <c r="P198" i="115"/>
  <c r="O198" i="115"/>
  <c r="N198" i="115"/>
  <c r="M198" i="115"/>
  <c r="L198" i="115"/>
  <c r="V197" i="115"/>
  <c r="U197" i="115"/>
  <c r="T197" i="115"/>
  <c r="S197" i="115"/>
  <c r="R197" i="115"/>
  <c r="Q197" i="115"/>
  <c r="P197" i="115"/>
  <c r="O197" i="115"/>
  <c r="N197" i="115"/>
  <c r="M197" i="115"/>
  <c r="L197" i="115"/>
  <c r="V196" i="115"/>
  <c r="U196" i="115"/>
  <c r="T196" i="115"/>
  <c r="S196" i="115"/>
  <c r="R196" i="115"/>
  <c r="Q196" i="115"/>
  <c r="P196" i="115"/>
  <c r="O196" i="115"/>
  <c r="N196" i="115"/>
  <c r="M196" i="115"/>
  <c r="L196" i="115"/>
  <c r="V195" i="115"/>
  <c r="U195" i="115"/>
  <c r="T195" i="115"/>
  <c r="S195" i="115"/>
  <c r="R195" i="115"/>
  <c r="Q195" i="115"/>
  <c r="P195" i="115"/>
  <c r="O195" i="115"/>
  <c r="N195" i="115"/>
  <c r="M195" i="115"/>
  <c r="L195" i="115"/>
  <c r="V194" i="115"/>
  <c r="U194" i="115"/>
  <c r="T194" i="115"/>
  <c r="S194" i="115"/>
  <c r="R194" i="115"/>
  <c r="Q194" i="115"/>
  <c r="P194" i="115"/>
  <c r="O194" i="115"/>
  <c r="N194" i="115"/>
  <c r="M194" i="115"/>
  <c r="L194" i="115"/>
  <c r="V193" i="115"/>
  <c r="U193" i="115"/>
  <c r="T193" i="115"/>
  <c r="S193" i="115"/>
  <c r="R193" i="115"/>
  <c r="Q193" i="115"/>
  <c r="P193" i="115"/>
  <c r="O193" i="115"/>
  <c r="N193" i="115"/>
  <c r="M193" i="115"/>
  <c r="L193" i="115"/>
  <c r="V192" i="115"/>
  <c r="U192" i="115"/>
  <c r="T192" i="115"/>
  <c r="S192" i="115"/>
  <c r="R192" i="115"/>
  <c r="Q192" i="115"/>
  <c r="P192" i="115"/>
  <c r="O192" i="115"/>
  <c r="N192" i="115"/>
  <c r="M192" i="115"/>
  <c r="L192" i="115"/>
  <c r="V191" i="115"/>
  <c r="U191" i="115"/>
  <c r="T191" i="115"/>
  <c r="S191" i="115"/>
  <c r="R191" i="115"/>
  <c r="Q191" i="115"/>
  <c r="P191" i="115"/>
  <c r="O191" i="115"/>
  <c r="N191" i="115"/>
  <c r="M191" i="115"/>
  <c r="L191" i="115"/>
  <c r="V190" i="115"/>
  <c r="U190" i="115"/>
  <c r="T190" i="115"/>
  <c r="S190" i="115"/>
  <c r="R190" i="115"/>
  <c r="Q190" i="115"/>
  <c r="P190" i="115"/>
  <c r="O190" i="115"/>
  <c r="N190" i="115"/>
  <c r="M190" i="115"/>
  <c r="L190" i="115"/>
  <c r="V189" i="115"/>
  <c r="U189" i="115"/>
  <c r="T189" i="115"/>
  <c r="S189" i="115"/>
  <c r="R189" i="115"/>
  <c r="Q189" i="115"/>
  <c r="P189" i="115"/>
  <c r="O189" i="115"/>
  <c r="N189" i="115"/>
  <c r="M189" i="115"/>
  <c r="L189" i="115"/>
  <c r="V188" i="115"/>
  <c r="U188" i="115"/>
  <c r="T188" i="115"/>
  <c r="S188" i="115"/>
  <c r="R188" i="115"/>
  <c r="Q188" i="115"/>
  <c r="P188" i="115"/>
  <c r="O188" i="115"/>
  <c r="N188" i="115"/>
  <c r="M188" i="115"/>
  <c r="L188" i="115"/>
  <c r="V187" i="115"/>
  <c r="U187" i="115"/>
  <c r="T187" i="115"/>
  <c r="S187" i="115"/>
  <c r="R187" i="115"/>
  <c r="Q187" i="115"/>
  <c r="P187" i="115"/>
  <c r="O187" i="115"/>
  <c r="N187" i="115"/>
  <c r="M187" i="115"/>
  <c r="L187" i="115"/>
  <c r="V186" i="115"/>
  <c r="U186" i="115"/>
  <c r="T186" i="115"/>
  <c r="S186" i="115"/>
  <c r="R186" i="115"/>
  <c r="Q186" i="115"/>
  <c r="P186" i="115"/>
  <c r="O186" i="115"/>
  <c r="N186" i="115"/>
  <c r="M186" i="115"/>
  <c r="L186" i="115"/>
  <c r="V185" i="115"/>
  <c r="U185" i="115"/>
  <c r="T185" i="115"/>
  <c r="S185" i="115"/>
  <c r="R185" i="115"/>
  <c r="Q185" i="115"/>
  <c r="P185" i="115"/>
  <c r="O185" i="115"/>
  <c r="N185" i="115"/>
  <c r="M185" i="115"/>
  <c r="L185" i="115"/>
  <c r="V184" i="115"/>
  <c r="U184" i="115"/>
  <c r="T184" i="115"/>
  <c r="S184" i="115"/>
  <c r="R184" i="115"/>
  <c r="Q184" i="115"/>
  <c r="P184" i="115"/>
  <c r="O184" i="115"/>
  <c r="N184" i="115"/>
  <c r="M184" i="115"/>
  <c r="L184" i="115"/>
  <c r="V183" i="115"/>
  <c r="U183" i="115"/>
  <c r="T183" i="115"/>
  <c r="S183" i="115"/>
  <c r="R183" i="115"/>
  <c r="Q183" i="115"/>
  <c r="P183" i="115"/>
  <c r="O183" i="115"/>
  <c r="N183" i="115"/>
  <c r="M183" i="115"/>
  <c r="L183" i="115"/>
  <c r="V182" i="115"/>
  <c r="U182" i="115"/>
  <c r="T182" i="115"/>
  <c r="S182" i="115"/>
  <c r="R182" i="115"/>
  <c r="Q182" i="115"/>
  <c r="P182" i="115"/>
  <c r="O182" i="115"/>
  <c r="N182" i="115"/>
  <c r="M182" i="115"/>
  <c r="L182" i="115"/>
  <c r="V181" i="115"/>
  <c r="U181" i="115"/>
  <c r="T181" i="115"/>
  <c r="S181" i="115"/>
  <c r="R181" i="115"/>
  <c r="Q181" i="115"/>
  <c r="P181" i="115"/>
  <c r="O181" i="115"/>
  <c r="N181" i="115"/>
  <c r="M181" i="115"/>
  <c r="L181" i="115"/>
  <c r="V180" i="115"/>
  <c r="U180" i="115"/>
  <c r="T180" i="115"/>
  <c r="S180" i="115"/>
  <c r="R180" i="115"/>
  <c r="Q180" i="115"/>
  <c r="P180" i="115"/>
  <c r="O180" i="115"/>
  <c r="N180" i="115"/>
  <c r="M180" i="115"/>
  <c r="L180" i="115"/>
  <c r="V179" i="115"/>
  <c r="U179" i="115"/>
  <c r="T179" i="115"/>
  <c r="S179" i="115"/>
  <c r="R179" i="115"/>
  <c r="Q179" i="115"/>
  <c r="P179" i="115"/>
  <c r="O179" i="115"/>
  <c r="N179" i="115"/>
  <c r="M179" i="115"/>
  <c r="L179" i="115"/>
  <c r="V178" i="115"/>
  <c r="U178" i="115"/>
  <c r="T178" i="115"/>
  <c r="S178" i="115"/>
  <c r="R178" i="115"/>
  <c r="Q178" i="115"/>
  <c r="P178" i="115"/>
  <c r="O178" i="115"/>
  <c r="N178" i="115"/>
  <c r="M178" i="115"/>
  <c r="L178" i="115"/>
  <c r="V177" i="115"/>
  <c r="U177" i="115"/>
  <c r="T177" i="115"/>
  <c r="S177" i="115"/>
  <c r="R177" i="115"/>
  <c r="Q177" i="115"/>
  <c r="P177" i="115"/>
  <c r="O177" i="115"/>
  <c r="N177" i="115"/>
  <c r="M177" i="115"/>
  <c r="L177" i="115"/>
  <c r="V176" i="115"/>
  <c r="U176" i="115"/>
  <c r="T176" i="115"/>
  <c r="S176" i="115"/>
  <c r="R176" i="115"/>
  <c r="Q176" i="115"/>
  <c r="P176" i="115"/>
  <c r="O176" i="115"/>
  <c r="N176" i="115"/>
  <c r="M176" i="115"/>
  <c r="L176" i="115"/>
  <c r="V175" i="115"/>
  <c r="U175" i="115"/>
  <c r="T175" i="115"/>
  <c r="S175" i="115"/>
  <c r="R175" i="115"/>
  <c r="Q175" i="115"/>
  <c r="P175" i="115"/>
  <c r="O175" i="115"/>
  <c r="N175" i="115"/>
  <c r="M175" i="115"/>
  <c r="L175" i="115"/>
  <c r="V174" i="115"/>
  <c r="U174" i="115"/>
  <c r="T174" i="115"/>
  <c r="S174" i="115"/>
  <c r="R174" i="115"/>
  <c r="Q174" i="115"/>
  <c r="P174" i="115"/>
  <c r="O174" i="115"/>
  <c r="N174" i="115"/>
  <c r="M174" i="115"/>
  <c r="L174" i="115"/>
  <c r="V173" i="115"/>
  <c r="U173" i="115"/>
  <c r="T173" i="115"/>
  <c r="S173" i="115"/>
  <c r="R173" i="115"/>
  <c r="Q173" i="115"/>
  <c r="P173" i="115"/>
  <c r="O173" i="115"/>
  <c r="N173" i="115"/>
  <c r="M173" i="115"/>
  <c r="L173" i="115"/>
  <c r="V172" i="115"/>
  <c r="U172" i="115"/>
  <c r="T172" i="115"/>
  <c r="S172" i="115"/>
  <c r="R172" i="115"/>
  <c r="Q172" i="115"/>
  <c r="P172" i="115"/>
  <c r="O172" i="115"/>
  <c r="N172" i="115"/>
  <c r="M172" i="115"/>
  <c r="L172" i="115"/>
  <c r="V171" i="115"/>
  <c r="U171" i="115"/>
  <c r="T171" i="115"/>
  <c r="S171" i="115"/>
  <c r="R171" i="115"/>
  <c r="Q171" i="115"/>
  <c r="P171" i="115"/>
  <c r="O171" i="115"/>
  <c r="N171" i="115"/>
  <c r="M171" i="115"/>
  <c r="L171" i="115"/>
  <c r="V170" i="115"/>
  <c r="U170" i="115"/>
  <c r="T170" i="115"/>
  <c r="S170" i="115"/>
  <c r="R170" i="115"/>
  <c r="Q170" i="115"/>
  <c r="P170" i="115"/>
  <c r="O170" i="115"/>
  <c r="N170" i="115"/>
  <c r="M170" i="115"/>
  <c r="L170" i="115"/>
  <c r="V169" i="115"/>
  <c r="U169" i="115"/>
  <c r="T169" i="115"/>
  <c r="S169" i="115"/>
  <c r="R169" i="115"/>
  <c r="Q169" i="115"/>
  <c r="P169" i="115"/>
  <c r="O169" i="115"/>
  <c r="N169" i="115"/>
  <c r="M169" i="115"/>
  <c r="L169" i="115"/>
  <c r="V168" i="115"/>
  <c r="U168" i="115"/>
  <c r="T168" i="115"/>
  <c r="S168" i="115"/>
  <c r="R168" i="115"/>
  <c r="Q168" i="115"/>
  <c r="P168" i="115"/>
  <c r="O168" i="115"/>
  <c r="N168" i="115"/>
  <c r="M168" i="115"/>
  <c r="L168" i="115"/>
  <c r="V167" i="115"/>
  <c r="U167" i="115"/>
  <c r="T167" i="115"/>
  <c r="S167" i="115"/>
  <c r="R167" i="115"/>
  <c r="Q167" i="115"/>
  <c r="P167" i="115"/>
  <c r="O167" i="115"/>
  <c r="N167" i="115"/>
  <c r="M167" i="115"/>
  <c r="L167" i="115"/>
  <c r="V166" i="115"/>
  <c r="U166" i="115"/>
  <c r="T166" i="115"/>
  <c r="S166" i="115"/>
  <c r="R166" i="115"/>
  <c r="Q166" i="115"/>
  <c r="P166" i="115"/>
  <c r="O166" i="115"/>
  <c r="N166" i="115"/>
  <c r="M166" i="115"/>
  <c r="L166" i="115"/>
  <c r="V165" i="115"/>
  <c r="U165" i="115"/>
  <c r="T165" i="115"/>
  <c r="S165" i="115"/>
  <c r="R165" i="115"/>
  <c r="Q165" i="115"/>
  <c r="P165" i="115"/>
  <c r="O165" i="115"/>
  <c r="N165" i="115"/>
  <c r="M165" i="115"/>
  <c r="L165" i="115"/>
  <c r="V164" i="115"/>
  <c r="U164" i="115"/>
  <c r="T164" i="115"/>
  <c r="S164" i="115"/>
  <c r="R164" i="115"/>
  <c r="Q164" i="115"/>
  <c r="P164" i="115"/>
  <c r="O164" i="115"/>
  <c r="N164" i="115"/>
  <c r="M164" i="115"/>
  <c r="L164" i="115"/>
  <c r="V163" i="115"/>
  <c r="U163" i="115"/>
  <c r="T163" i="115"/>
  <c r="S163" i="115"/>
  <c r="R163" i="115"/>
  <c r="Q163" i="115"/>
  <c r="P163" i="115"/>
  <c r="O163" i="115"/>
  <c r="N163" i="115"/>
  <c r="M163" i="115"/>
  <c r="L163" i="115"/>
  <c r="V162" i="115"/>
  <c r="U162" i="115"/>
  <c r="T162" i="115"/>
  <c r="S162" i="115"/>
  <c r="R162" i="115"/>
  <c r="Q162" i="115"/>
  <c r="P162" i="115"/>
  <c r="O162" i="115"/>
  <c r="N162" i="115"/>
  <c r="M162" i="115"/>
  <c r="L162" i="115"/>
  <c r="V161" i="115"/>
  <c r="U161" i="115"/>
  <c r="T161" i="115"/>
  <c r="S161" i="115"/>
  <c r="R161" i="115"/>
  <c r="Q161" i="115"/>
  <c r="P161" i="115"/>
  <c r="O161" i="115"/>
  <c r="N161" i="115"/>
  <c r="M161" i="115"/>
  <c r="L161" i="115"/>
  <c r="V160" i="115"/>
  <c r="U160" i="115"/>
  <c r="T160" i="115"/>
  <c r="S160" i="115"/>
  <c r="R160" i="115"/>
  <c r="Q160" i="115"/>
  <c r="P160" i="115"/>
  <c r="O160" i="115"/>
  <c r="N160" i="115"/>
  <c r="M160" i="115"/>
  <c r="L160" i="115"/>
  <c r="V159" i="115"/>
  <c r="U159" i="115"/>
  <c r="T159" i="115"/>
  <c r="S159" i="115"/>
  <c r="R159" i="115"/>
  <c r="Q159" i="115"/>
  <c r="P159" i="115"/>
  <c r="O159" i="115"/>
  <c r="N159" i="115"/>
  <c r="M159" i="115"/>
  <c r="L159" i="115"/>
  <c r="V158" i="115"/>
  <c r="U158" i="115"/>
  <c r="T158" i="115"/>
  <c r="S158" i="115"/>
  <c r="R158" i="115"/>
  <c r="Q158" i="115"/>
  <c r="P158" i="115"/>
  <c r="O158" i="115"/>
  <c r="N158" i="115"/>
  <c r="M158" i="115"/>
  <c r="L158" i="115"/>
  <c r="V157" i="115"/>
  <c r="U157" i="115"/>
  <c r="T157" i="115"/>
  <c r="S157" i="115"/>
  <c r="R157" i="115"/>
  <c r="Q157" i="115"/>
  <c r="P157" i="115"/>
  <c r="O157" i="115"/>
  <c r="N157" i="115"/>
  <c r="M157" i="115"/>
  <c r="L157" i="115"/>
  <c r="V156" i="115"/>
  <c r="U156" i="115"/>
  <c r="T156" i="115"/>
  <c r="S156" i="115"/>
  <c r="R156" i="115"/>
  <c r="Q156" i="115"/>
  <c r="P156" i="115"/>
  <c r="O156" i="115"/>
  <c r="N156" i="115"/>
  <c r="M156" i="115"/>
  <c r="L156" i="115"/>
  <c r="V155" i="115"/>
  <c r="U155" i="115"/>
  <c r="T155" i="115"/>
  <c r="S155" i="115"/>
  <c r="R155" i="115"/>
  <c r="Q155" i="115"/>
  <c r="P155" i="115"/>
  <c r="O155" i="115"/>
  <c r="N155" i="115"/>
  <c r="M155" i="115"/>
  <c r="L155" i="115"/>
  <c r="V154" i="115"/>
  <c r="U154" i="115"/>
  <c r="T154" i="115"/>
  <c r="S154" i="115"/>
  <c r="R154" i="115"/>
  <c r="Q154" i="115"/>
  <c r="P154" i="115"/>
  <c r="O154" i="115"/>
  <c r="N154" i="115"/>
  <c r="M154" i="115"/>
  <c r="L154" i="115"/>
  <c r="V153" i="115"/>
  <c r="U153" i="115"/>
  <c r="T153" i="115"/>
  <c r="S153" i="115"/>
  <c r="R153" i="115"/>
  <c r="Q153" i="115"/>
  <c r="P153" i="115"/>
  <c r="O153" i="115"/>
  <c r="N153" i="115"/>
  <c r="M153" i="115"/>
  <c r="L153" i="115"/>
  <c r="V152" i="115"/>
  <c r="U152" i="115"/>
  <c r="T152" i="115"/>
  <c r="S152" i="115"/>
  <c r="R152" i="115"/>
  <c r="Q152" i="115"/>
  <c r="P152" i="115"/>
  <c r="O152" i="115"/>
  <c r="N152" i="115"/>
  <c r="M152" i="115"/>
  <c r="L152" i="115"/>
  <c r="V151" i="115"/>
  <c r="U151" i="115"/>
  <c r="T151" i="115"/>
  <c r="S151" i="115"/>
  <c r="R151" i="115"/>
  <c r="Q151" i="115"/>
  <c r="P151" i="115"/>
  <c r="O151" i="115"/>
  <c r="N151" i="115"/>
  <c r="M151" i="115"/>
  <c r="L151" i="115"/>
  <c r="V150" i="115"/>
  <c r="U150" i="115"/>
  <c r="T150" i="115"/>
  <c r="S150" i="115"/>
  <c r="R150" i="115"/>
  <c r="Q150" i="115"/>
  <c r="P150" i="115"/>
  <c r="O150" i="115"/>
  <c r="N150" i="115"/>
  <c r="M150" i="115"/>
  <c r="L150" i="115"/>
  <c r="V149" i="115"/>
  <c r="U149" i="115"/>
  <c r="T149" i="115"/>
  <c r="S149" i="115"/>
  <c r="R149" i="115"/>
  <c r="Q149" i="115"/>
  <c r="P149" i="115"/>
  <c r="O149" i="115"/>
  <c r="N149" i="115"/>
  <c r="M149" i="115"/>
  <c r="L149" i="115"/>
  <c r="V148" i="115"/>
  <c r="U148" i="115"/>
  <c r="T148" i="115"/>
  <c r="S148" i="115"/>
  <c r="R148" i="115"/>
  <c r="Q148" i="115"/>
  <c r="P148" i="115"/>
  <c r="O148" i="115"/>
  <c r="N148" i="115"/>
  <c r="M148" i="115"/>
  <c r="L148" i="115"/>
  <c r="V147" i="115"/>
  <c r="U147" i="115"/>
  <c r="T147" i="115"/>
  <c r="S147" i="115"/>
  <c r="R147" i="115"/>
  <c r="Q147" i="115"/>
  <c r="P147" i="115"/>
  <c r="O147" i="115"/>
  <c r="N147" i="115"/>
  <c r="M147" i="115"/>
  <c r="L147" i="115"/>
  <c r="V146" i="115"/>
  <c r="U146" i="115"/>
  <c r="T146" i="115"/>
  <c r="S146" i="115"/>
  <c r="R146" i="115"/>
  <c r="Q146" i="115"/>
  <c r="P146" i="115"/>
  <c r="O146" i="115"/>
  <c r="N146" i="115"/>
  <c r="M146" i="115"/>
  <c r="L146" i="115"/>
  <c r="V145" i="115"/>
  <c r="U145" i="115"/>
  <c r="T145" i="115"/>
  <c r="S145" i="115"/>
  <c r="R145" i="115"/>
  <c r="Q145" i="115"/>
  <c r="P145" i="115"/>
  <c r="O145" i="115"/>
  <c r="N145" i="115"/>
  <c r="M145" i="115"/>
  <c r="L145" i="115"/>
  <c r="V144" i="115"/>
  <c r="U144" i="115"/>
  <c r="T144" i="115"/>
  <c r="S144" i="115"/>
  <c r="R144" i="115"/>
  <c r="Q144" i="115"/>
  <c r="P144" i="115"/>
  <c r="O144" i="115"/>
  <c r="N144" i="115"/>
  <c r="M144" i="115"/>
  <c r="L144" i="115"/>
  <c r="V143" i="115"/>
  <c r="U143" i="115"/>
  <c r="T143" i="115"/>
  <c r="S143" i="115"/>
  <c r="R143" i="115"/>
  <c r="Q143" i="115"/>
  <c r="P143" i="115"/>
  <c r="O143" i="115"/>
  <c r="N143" i="115"/>
  <c r="M143" i="115"/>
  <c r="L143" i="115"/>
  <c r="V142" i="115"/>
  <c r="U142" i="115"/>
  <c r="T142" i="115"/>
  <c r="S142" i="115"/>
  <c r="R142" i="115"/>
  <c r="Q142" i="115"/>
  <c r="P142" i="115"/>
  <c r="O142" i="115"/>
  <c r="N142" i="115"/>
  <c r="M142" i="115"/>
  <c r="L142" i="115"/>
  <c r="V141" i="115"/>
  <c r="U141" i="115"/>
  <c r="T141" i="115"/>
  <c r="S141" i="115"/>
  <c r="R141" i="115"/>
  <c r="Q141" i="115"/>
  <c r="P141" i="115"/>
  <c r="O141" i="115"/>
  <c r="N141" i="115"/>
  <c r="M141" i="115"/>
  <c r="L141" i="115"/>
  <c r="V140" i="115"/>
  <c r="U140" i="115"/>
  <c r="T140" i="115"/>
  <c r="S140" i="115"/>
  <c r="R140" i="115"/>
  <c r="Q140" i="115"/>
  <c r="P140" i="115"/>
  <c r="O140" i="115"/>
  <c r="N140" i="115"/>
  <c r="M140" i="115"/>
  <c r="L140" i="115"/>
  <c r="V139" i="115"/>
  <c r="U139" i="115"/>
  <c r="T139" i="115"/>
  <c r="S139" i="115"/>
  <c r="R139" i="115"/>
  <c r="Q139" i="115"/>
  <c r="P139" i="115"/>
  <c r="O139" i="115"/>
  <c r="N139" i="115"/>
  <c r="M139" i="115"/>
  <c r="L139" i="115"/>
  <c r="V138" i="115"/>
  <c r="U138" i="115"/>
  <c r="T138" i="115"/>
  <c r="S138" i="115"/>
  <c r="R138" i="115"/>
  <c r="Q138" i="115"/>
  <c r="P138" i="115"/>
  <c r="O138" i="115"/>
  <c r="N138" i="115"/>
  <c r="M138" i="115"/>
  <c r="L138" i="115"/>
  <c r="V137" i="115"/>
  <c r="U137" i="115"/>
  <c r="T137" i="115"/>
  <c r="S137" i="115"/>
  <c r="R137" i="115"/>
  <c r="Q137" i="115"/>
  <c r="P137" i="115"/>
  <c r="O137" i="115"/>
  <c r="N137" i="115"/>
  <c r="M137" i="115"/>
  <c r="L137" i="115"/>
  <c r="V136" i="115"/>
  <c r="U136" i="115"/>
  <c r="T136" i="115"/>
  <c r="S136" i="115"/>
  <c r="R136" i="115"/>
  <c r="Q136" i="115"/>
  <c r="P136" i="115"/>
  <c r="O136" i="115"/>
  <c r="N136" i="115"/>
  <c r="M136" i="115"/>
  <c r="L136" i="115"/>
  <c r="V135" i="115"/>
  <c r="U135" i="115"/>
  <c r="T135" i="115"/>
  <c r="S135" i="115"/>
  <c r="R135" i="115"/>
  <c r="Q135" i="115"/>
  <c r="P135" i="115"/>
  <c r="O135" i="115"/>
  <c r="N135" i="115"/>
  <c r="M135" i="115"/>
  <c r="L135" i="115"/>
  <c r="V134" i="115"/>
  <c r="U134" i="115"/>
  <c r="T134" i="115"/>
  <c r="S134" i="115"/>
  <c r="R134" i="115"/>
  <c r="Q134" i="115"/>
  <c r="P134" i="115"/>
  <c r="O134" i="115"/>
  <c r="N134" i="115"/>
  <c r="M134" i="115"/>
  <c r="L134" i="115"/>
  <c r="V133" i="115"/>
  <c r="U133" i="115"/>
  <c r="T133" i="115"/>
  <c r="S133" i="115"/>
  <c r="R133" i="115"/>
  <c r="Q133" i="115"/>
  <c r="P133" i="115"/>
  <c r="O133" i="115"/>
  <c r="N133" i="115"/>
  <c r="M133" i="115"/>
  <c r="L133" i="115"/>
  <c r="V132" i="115"/>
  <c r="U132" i="115"/>
  <c r="T132" i="115"/>
  <c r="S132" i="115"/>
  <c r="R132" i="115"/>
  <c r="Q132" i="115"/>
  <c r="P132" i="115"/>
  <c r="O132" i="115"/>
  <c r="N132" i="115"/>
  <c r="M132" i="115"/>
  <c r="L132" i="115"/>
  <c r="V131" i="115"/>
  <c r="U131" i="115"/>
  <c r="T131" i="115"/>
  <c r="S131" i="115"/>
  <c r="R131" i="115"/>
  <c r="Q131" i="115"/>
  <c r="P131" i="115"/>
  <c r="O131" i="115"/>
  <c r="N131" i="115"/>
  <c r="M131" i="115"/>
  <c r="L131" i="115"/>
  <c r="V130" i="115"/>
  <c r="U130" i="115"/>
  <c r="T130" i="115"/>
  <c r="S130" i="115"/>
  <c r="R130" i="115"/>
  <c r="Q130" i="115"/>
  <c r="P130" i="115"/>
  <c r="O130" i="115"/>
  <c r="N130" i="115"/>
  <c r="M130" i="115"/>
  <c r="L130" i="115"/>
  <c r="V129" i="115"/>
  <c r="U129" i="115"/>
  <c r="T129" i="115"/>
  <c r="S129" i="115"/>
  <c r="R129" i="115"/>
  <c r="Q129" i="115"/>
  <c r="P129" i="115"/>
  <c r="O129" i="115"/>
  <c r="N129" i="115"/>
  <c r="M129" i="115"/>
  <c r="L129" i="115"/>
  <c r="V128" i="115"/>
  <c r="U128" i="115"/>
  <c r="T128" i="115"/>
  <c r="S128" i="115"/>
  <c r="R128" i="115"/>
  <c r="Q128" i="115"/>
  <c r="P128" i="115"/>
  <c r="O128" i="115"/>
  <c r="N128" i="115"/>
  <c r="M128" i="115"/>
  <c r="L128" i="115"/>
  <c r="V127" i="115"/>
  <c r="U127" i="115"/>
  <c r="T127" i="115"/>
  <c r="S127" i="115"/>
  <c r="R127" i="115"/>
  <c r="Q127" i="115"/>
  <c r="P127" i="115"/>
  <c r="O127" i="115"/>
  <c r="N127" i="115"/>
  <c r="M127" i="115"/>
  <c r="L127" i="115"/>
  <c r="V126" i="115"/>
  <c r="U126" i="115"/>
  <c r="T126" i="115"/>
  <c r="S126" i="115"/>
  <c r="R126" i="115"/>
  <c r="Q126" i="115"/>
  <c r="P126" i="115"/>
  <c r="O126" i="115"/>
  <c r="N126" i="115"/>
  <c r="M126" i="115"/>
  <c r="L126" i="115"/>
  <c r="V125" i="115"/>
  <c r="U125" i="115"/>
  <c r="T125" i="115"/>
  <c r="S125" i="115"/>
  <c r="R125" i="115"/>
  <c r="Q125" i="115"/>
  <c r="P125" i="115"/>
  <c r="O125" i="115"/>
  <c r="N125" i="115"/>
  <c r="M125" i="115"/>
  <c r="L125" i="115"/>
  <c r="V124" i="115"/>
  <c r="U124" i="115"/>
  <c r="T124" i="115"/>
  <c r="S124" i="115"/>
  <c r="R124" i="115"/>
  <c r="Q124" i="115"/>
  <c r="P124" i="115"/>
  <c r="O124" i="115"/>
  <c r="N124" i="115"/>
  <c r="M124" i="115"/>
  <c r="L124" i="115"/>
  <c r="V123" i="115"/>
  <c r="U123" i="115"/>
  <c r="T123" i="115"/>
  <c r="S123" i="115"/>
  <c r="R123" i="115"/>
  <c r="Q123" i="115"/>
  <c r="P123" i="115"/>
  <c r="O123" i="115"/>
  <c r="N123" i="115"/>
  <c r="M123" i="115"/>
  <c r="L123" i="115"/>
  <c r="V122" i="115"/>
  <c r="U122" i="115"/>
  <c r="T122" i="115"/>
  <c r="S122" i="115"/>
  <c r="R122" i="115"/>
  <c r="Q122" i="115"/>
  <c r="P122" i="115"/>
  <c r="O122" i="115"/>
  <c r="N122" i="115"/>
  <c r="M122" i="115"/>
  <c r="L122" i="115"/>
  <c r="V121" i="115"/>
  <c r="U121" i="115"/>
  <c r="T121" i="115"/>
  <c r="S121" i="115"/>
  <c r="R121" i="115"/>
  <c r="Q121" i="115"/>
  <c r="P121" i="115"/>
  <c r="O121" i="115"/>
  <c r="N121" i="115"/>
  <c r="M121" i="115"/>
  <c r="L121" i="115"/>
  <c r="V120" i="115"/>
  <c r="U120" i="115"/>
  <c r="T120" i="115"/>
  <c r="S120" i="115"/>
  <c r="R120" i="115"/>
  <c r="Q120" i="115"/>
  <c r="P120" i="115"/>
  <c r="O120" i="115"/>
  <c r="N120" i="115"/>
  <c r="M120" i="115"/>
  <c r="L120" i="115"/>
  <c r="V119" i="115"/>
  <c r="U119" i="115"/>
  <c r="T119" i="115"/>
  <c r="S119" i="115"/>
  <c r="R119" i="115"/>
  <c r="Q119" i="115"/>
  <c r="P119" i="115"/>
  <c r="O119" i="115"/>
  <c r="N119" i="115"/>
  <c r="M119" i="115"/>
  <c r="L119" i="115"/>
  <c r="V118" i="115"/>
  <c r="U118" i="115"/>
  <c r="T118" i="115"/>
  <c r="S118" i="115"/>
  <c r="R118" i="115"/>
  <c r="Q118" i="115"/>
  <c r="P118" i="115"/>
  <c r="O118" i="115"/>
  <c r="N118" i="115"/>
  <c r="M118" i="115"/>
  <c r="L118" i="115"/>
  <c r="V117" i="115"/>
  <c r="U117" i="115"/>
  <c r="T117" i="115"/>
  <c r="S117" i="115"/>
  <c r="R117" i="115"/>
  <c r="Q117" i="115"/>
  <c r="P117" i="115"/>
  <c r="O117" i="115"/>
  <c r="N117" i="115"/>
  <c r="M117" i="115"/>
  <c r="L117" i="115"/>
  <c r="V116" i="115"/>
  <c r="U116" i="115"/>
  <c r="T116" i="115"/>
  <c r="S116" i="115"/>
  <c r="R116" i="115"/>
  <c r="Q116" i="115"/>
  <c r="P116" i="115"/>
  <c r="O116" i="115"/>
  <c r="N116" i="115"/>
  <c r="M116" i="115"/>
  <c r="L116" i="115"/>
  <c r="V115" i="115"/>
  <c r="U115" i="115"/>
  <c r="T115" i="115"/>
  <c r="S115" i="115"/>
  <c r="R115" i="115"/>
  <c r="Q115" i="115"/>
  <c r="P115" i="115"/>
  <c r="O115" i="115"/>
  <c r="N115" i="115"/>
  <c r="M115" i="115"/>
  <c r="L115" i="115"/>
  <c r="V114" i="115"/>
  <c r="U114" i="115"/>
  <c r="T114" i="115"/>
  <c r="S114" i="115"/>
  <c r="R114" i="115"/>
  <c r="Q114" i="115"/>
  <c r="P114" i="115"/>
  <c r="O114" i="115"/>
  <c r="N114" i="115"/>
  <c r="M114" i="115"/>
  <c r="L114" i="115"/>
  <c r="V113" i="115"/>
  <c r="U113" i="115"/>
  <c r="T113" i="115"/>
  <c r="S113" i="115"/>
  <c r="R113" i="115"/>
  <c r="Q113" i="115"/>
  <c r="P113" i="115"/>
  <c r="O113" i="115"/>
  <c r="N113" i="115"/>
  <c r="M113" i="115"/>
  <c r="L113" i="115"/>
  <c r="V112" i="115"/>
  <c r="U112" i="115"/>
  <c r="T112" i="115"/>
  <c r="S112" i="115"/>
  <c r="R112" i="115"/>
  <c r="Q112" i="115"/>
  <c r="P112" i="115"/>
  <c r="O112" i="115"/>
  <c r="N112" i="115"/>
  <c r="M112" i="115"/>
  <c r="L112" i="115"/>
  <c r="V111" i="115"/>
  <c r="U111" i="115"/>
  <c r="T111" i="115"/>
  <c r="S111" i="115"/>
  <c r="R111" i="115"/>
  <c r="Q111" i="115"/>
  <c r="P111" i="115"/>
  <c r="O111" i="115"/>
  <c r="N111" i="115"/>
  <c r="M111" i="115"/>
  <c r="L111" i="115"/>
  <c r="V110" i="115"/>
  <c r="U110" i="115"/>
  <c r="T110" i="115"/>
  <c r="S110" i="115"/>
  <c r="R110" i="115"/>
  <c r="Q110" i="115"/>
  <c r="P110" i="115"/>
  <c r="O110" i="115"/>
  <c r="N110" i="115"/>
  <c r="M110" i="115"/>
  <c r="L110" i="115"/>
  <c r="V109" i="115"/>
  <c r="U109" i="115"/>
  <c r="T109" i="115"/>
  <c r="S109" i="115"/>
  <c r="R109" i="115"/>
  <c r="Q109" i="115"/>
  <c r="P109" i="115"/>
  <c r="O109" i="115"/>
  <c r="N109" i="115"/>
  <c r="M109" i="115"/>
  <c r="L109" i="115"/>
  <c r="V108" i="115"/>
  <c r="U108" i="115"/>
  <c r="T108" i="115"/>
  <c r="S108" i="115"/>
  <c r="R108" i="115"/>
  <c r="Q108" i="115"/>
  <c r="P108" i="115"/>
  <c r="O108" i="115"/>
  <c r="N108" i="115"/>
  <c r="M108" i="115"/>
  <c r="L108" i="115"/>
  <c r="V107" i="115"/>
  <c r="U107" i="115"/>
  <c r="T107" i="115"/>
  <c r="S107" i="115"/>
  <c r="R107" i="115"/>
  <c r="Q107" i="115"/>
  <c r="P107" i="115"/>
  <c r="O107" i="115"/>
  <c r="N107" i="115"/>
  <c r="M107" i="115"/>
  <c r="L107" i="115"/>
  <c r="V106" i="115"/>
  <c r="U106" i="115"/>
  <c r="T106" i="115"/>
  <c r="S106" i="115"/>
  <c r="R106" i="115"/>
  <c r="Q106" i="115"/>
  <c r="P106" i="115"/>
  <c r="O106" i="115"/>
  <c r="N106" i="115"/>
  <c r="M106" i="115"/>
  <c r="L106" i="115"/>
  <c r="V105" i="115"/>
  <c r="U105" i="115"/>
  <c r="T105" i="115"/>
  <c r="S105" i="115"/>
  <c r="R105" i="115"/>
  <c r="Q105" i="115"/>
  <c r="P105" i="115"/>
  <c r="O105" i="115"/>
  <c r="N105" i="115"/>
  <c r="M105" i="115"/>
  <c r="L105" i="115"/>
  <c r="V104" i="115"/>
  <c r="U104" i="115"/>
  <c r="T104" i="115"/>
  <c r="S104" i="115"/>
  <c r="R104" i="115"/>
  <c r="Q104" i="115"/>
  <c r="P104" i="115"/>
  <c r="O104" i="115"/>
  <c r="N104" i="115"/>
  <c r="M104" i="115"/>
  <c r="L104" i="115"/>
  <c r="V103" i="115"/>
  <c r="U103" i="115"/>
  <c r="T103" i="115"/>
  <c r="S103" i="115"/>
  <c r="R103" i="115"/>
  <c r="Q103" i="115"/>
  <c r="P103" i="115"/>
  <c r="O103" i="115"/>
  <c r="N103" i="115"/>
  <c r="M103" i="115"/>
  <c r="L103" i="115"/>
  <c r="V102" i="115"/>
  <c r="U102" i="115"/>
  <c r="T102" i="115"/>
  <c r="S102" i="115"/>
  <c r="R102" i="115"/>
  <c r="Q102" i="115"/>
  <c r="P102" i="115"/>
  <c r="O102" i="115"/>
  <c r="N102" i="115"/>
  <c r="M102" i="115"/>
  <c r="L102" i="115"/>
  <c r="V101" i="115"/>
  <c r="U101" i="115"/>
  <c r="T101" i="115"/>
  <c r="S101" i="115"/>
  <c r="R101" i="115"/>
  <c r="Q101" i="115"/>
  <c r="P101" i="115"/>
  <c r="O101" i="115"/>
  <c r="N101" i="115"/>
  <c r="M101" i="115"/>
  <c r="L101" i="115"/>
  <c r="V100" i="115"/>
  <c r="U100" i="115"/>
  <c r="T100" i="115"/>
  <c r="S100" i="115"/>
  <c r="R100" i="115"/>
  <c r="Q100" i="115"/>
  <c r="P100" i="115"/>
  <c r="O100" i="115"/>
  <c r="N100" i="115"/>
  <c r="M100" i="115"/>
  <c r="L100" i="115"/>
  <c r="V99" i="115"/>
  <c r="U99" i="115"/>
  <c r="T99" i="115"/>
  <c r="S99" i="115"/>
  <c r="R99" i="115"/>
  <c r="Q99" i="115"/>
  <c r="P99" i="115"/>
  <c r="O99" i="115"/>
  <c r="N99" i="115"/>
  <c r="M99" i="115"/>
  <c r="L99" i="115"/>
  <c r="V98" i="115"/>
  <c r="U98" i="115"/>
  <c r="T98" i="115"/>
  <c r="S98" i="115"/>
  <c r="R98" i="115"/>
  <c r="Q98" i="115"/>
  <c r="P98" i="115"/>
  <c r="O98" i="115"/>
  <c r="N98" i="115"/>
  <c r="M98" i="115"/>
  <c r="L98" i="115"/>
  <c r="V97" i="115"/>
  <c r="U97" i="115"/>
  <c r="T97" i="115"/>
  <c r="S97" i="115"/>
  <c r="R97" i="115"/>
  <c r="Q97" i="115"/>
  <c r="P97" i="115"/>
  <c r="O97" i="115"/>
  <c r="N97" i="115"/>
  <c r="M97" i="115"/>
  <c r="L97" i="115"/>
  <c r="V96" i="115"/>
  <c r="U96" i="115"/>
  <c r="T96" i="115"/>
  <c r="S96" i="115"/>
  <c r="R96" i="115"/>
  <c r="Q96" i="115"/>
  <c r="P96" i="115"/>
  <c r="O96" i="115"/>
  <c r="N96" i="115"/>
  <c r="M96" i="115"/>
  <c r="L96" i="115"/>
  <c r="V95" i="115"/>
  <c r="U95" i="115"/>
  <c r="T95" i="115"/>
  <c r="S95" i="115"/>
  <c r="R95" i="115"/>
  <c r="Q95" i="115"/>
  <c r="P95" i="115"/>
  <c r="O95" i="115"/>
  <c r="N95" i="115"/>
  <c r="M95" i="115"/>
  <c r="L95" i="115"/>
  <c r="V94" i="115"/>
  <c r="U94" i="115"/>
  <c r="T94" i="115"/>
  <c r="S94" i="115"/>
  <c r="R94" i="115"/>
  <c r="Q94" i="115"/>
  <c r="P94" i="115"/>
  <c r="O94" i="115"/>
  <c r="N94" i="115"/>
  <c r="M94" i="115"/>
  <c r="L94" i="115"/>
  <c r="V93" i="115"/>
  <c r="U93" i="115"/>
  <c r="T93" i="115"/>
  <c r="S93" i="115"/>
  <c r="R93" i="115"/>
  <c r="Q93" i="115"/>
  <c r="P93" i="115"/>
  <c r="O93" i="115"/>
  <c r="N93" i="115"/>
  <c r="M93" i="115"/>
  <c r="L93" i="115"/>
  <c r="V92" i="115"/>
  <c r="U92" i="115"/>
  <c r="T92" i="115"/>
  <c r="S92" i="115"/>
  <c r="R92" i="115"/>
  <c r="Q92" i="115"/>
  <c r="P92" i="115"/>
  <c r="O92" i="115"/>
  <c r="N92" i="115"/>
  <c r="M92" i="115"/>
  <c r="L92" i="115"/>
  <c r="V91" i="115"/>
  <c r="U91" i="115"/>
  <c r="T91" i="115"/>
  <c r="S91" i="115"/>
  <c r="R91" i="115"/>
  <c r="Q91" i="115"/>
  <c r="P91" i="115"/>
  <c r="O91" i="115"/>
  <c r="N91" i="115"/>
  <c r="M91" i="115"/>
  <c r="L91" i="115"/>
  <c r="V90" i="115"/>
  <c r="U90" i="115"/>
  <c r="T90" i="115"/>
  <c r="S90" i="115"/>
  <c r="R90" i="115"/>
  <c r="Q90" i="115"/>
  <c r="P90" i="115"/>
  <c r="O90" i="115"/>
  <c r="N90" i="115"/>
  <c r="M90" i="115"/>
  <c r="L90" i="115"/>
  <c r="V89" i="115"/>
  <c r="U89" i="115"/>
  <c r="T89" i="115"/>
  <c r="S89" i="115"/>
  <c r="R89" i="115"/>
  <c r="Q89" i="115"/>
  <c r="P89" i="115"/>
  <c r="O89" i="115"/>
  <c r="N89" i="115"/>
  <c r="M89" i="115"/>
  <c r="L89" i="115"/>
  <c r="V88" i="115"/>
  <c r="U88" i="115"/>
  <c r="T88" i="115"/>
  <c r="S88" i="115"/>
  <c r="R88" i="115"/>
  <c r="Q88" i="115"/>
  <c r="P88" i="115"/>
  <c r="O88" i="115"/>
  <c r="N88" i="115"/>
  <c r="M88" i="115"/>
  <c r="L88" i="115"/>
  <c r="V87" i="115"/>
  <c r="U87" i="115"/>
  <c r="T87" i="115"/>
  <c r="S87" i="115"/>
  <c r="R87" i="115"/>
  <c r="Q87" i="115"/>
  <c r="P87" i="115"/>
  <c r="O87" i="115"/>
  <c r="N87" i="115"/>
  <c r="M87" i="115"/>
  <c r="L87" i="115"/>
  <c r="V86" i="115"/>
  <c r="U86" i="115"/>
  <c r="T86" i="115"/>
  <c r="S86" i="115"/>
  <c r="R86" i="115"/>
  <c r="Q86" i="115"/>
  <c r="P86" i="115"/>
  <c r="O86" i="115"/>
  <c r="N86" i="115"/>
  <c r="M86" i="115"/>
  <c r="L86" i="115"/>
  <c r="V85" i="115"/>
  <c r="U85" i="115"/>
  <c r="T85" i="115"/>
  <c r="S85" i="115"/>
  <c r="R85" i="115"/>
  <c r="Q85" i="115"/>
  <c r="P85" i="115"/>
  <c r="O85" i="115"/>
  <c r="N85" i="115"/>
  <c r="M85" i="115"/>
  <c r="L85" i="115"/>
  <c r="V84" i="115"/>
  <c r="U84" i="115"/>
  <c r="T84" i="115"/>
  <c r="S84" i="115"/>
  <c r="R84" i="115"/>
  <c r="Q84" i="115"/>
  <c r="P84" i="115"/>
  <c r="O84" i="115"/>
  <c r="N84" i="115"/>
  <c r="M84" i="115"/>
  <c r="L84" i="115"/>
  <c r="V83" i="115"/>
  <c r="U83" i="115"/>
  <c r="T83" i="115"/>
  <c r="S83" i="115"/>
  <c r="R83" i="115"/>
  <c r="Q83" i="115"/>
  <c r="P83" i="115"/>
  <c r="O83" i="115"/>
  <c r="N83" i="115"/>
  <c r="M83" i="115"/>
  <c r="L83" i="115"/>
  <c r="V82" i="115"/>
  <c r="U82" i="115"/>
  <c r="T82" i="115"/>
  <c r="S82" i="115"/>
  <c r="R82" i="115"/>
  <c r="Q82" i="115"/>
  <c r="P82" i="115"/>
  <c r="O82" i="115"/>
  <c r="N82" i="115"/>
  <c r="M82" i="115"/>
  <c r="L82" i="115"/>
  <c r="V81" i="115"/>
  <c r="U81" i="115"/>
  <c r="T81" i="115"/>
  <c r="S81" i="115"/>
  <c r="R81" i="115"/>
  <c r="Q81" i="115"/>
  <c r="P81" i="115"/>
  <c r="O81" i="115"/>
  <c r="N81" i="115"/>
  <c r="M81" i="115"/>
  <c r="L81" i="115"/>
  <c r="V80" i="115"/>
  <c r="U80" i="115"/>
  <c r="T80" i="115"/>
  <c r="S80" i="115"/>
  <c r="R80" i="115"/>
  <c r="Q80" i="115"/>
  <c r="P80" i="115"/>
  <c r="O80" i="115"/>
  <c r="N80" i="115"/>
  <c r="M80" i="115"/>
  <c r="L80" i="115"/>
  <c r="V79" i="115"/>
  <c r="U79" i="115"/>
  <c r="T79" i="115"/>
  <c r="S79" i="115"/>
  <c r="R79" i="115"/>
  <c r="Q79" i="115"/>
  <c r="P79" i="115"/>
  <c r="O79" i="115"/>
  <c r="N79" i="115"/>
  <c r="M79" i="115"/>
  <c r="L79" i="115"/>
  <c r="V78" i="115"/>
  <c r="U78" i="115"/>
  <c r="T78" i="115"/>
  <c r="S78" i="115"/>
  <c r="R78" i="115"/>
  <c r="Q78" i="115"/>
  <c r="P78" i="115"/>
  <c r="O78" i="115"/>
  <c r="N78" i="115"/>
  <c r="M78" i="115"/>
  <c r="L78" i="115"/>
  <c r="V77" i="115"/>
  <c r="U77" i="115"/>
  <c r="T77" i="115"/>
  <c r="S77" i="115"/>
  <c r="R77" i="115"/>
  <c r="Q77" i="115"/>
  <c r="P77" i="115"/>
  <c r="O77" i="115"/>
  <c r="N77" i="115"/>
  <c r="M77" i="115"/>
  <c r="L77" i="115"/>
  <c r="V76" i="115"/>
  <c r="U76" i="115"/>
  <c r="T76" i="115"/>
  <c r="S76" i="115"/>
  <c r="R76" i="115"/>
  <c r="Q76" i="115"/>
  <c r="P76" i="115"/>
  <c r="O76" i="115"/>
  <c r="N76" i="115"/>
  <c r="M76" i="115"/>
  <c r="L76" i="115"/>
  <c r="V75" i="115"/>
  <c r="U75" i="115"/>
  <c r="T75" i="115"/>
  <c r="S75" i="115"/>
  <c r="R75" i="115"/>
  <c r="Q75" i="115"/>
  <c r="P75" i="115"/>
  <c r="O75" i="115"/>
  <c r="N75" i="115"/>
  <c r="M75" i="115"/>
  <c r="L75" i="115"/>
  <c r="V74" i="115"/>
  <c r="U74" i="115"/>
  <c r="T74" i="115"/>
  <c r="S74" i="115"/>
  <c r="R74" i="115"/>
  <c r="Q74" i="115"/>
  <c r="P74" i="115"/>
  <c r="O74" i="115"/>
  <c r="N74" i="115"/>
  <c r="M74" i="115"/>
  <c r="L74" i="115"/>
  <c r="V73" i="115"/>
  <c r="U73" i="115"/>
  <c r="T73" i="115"/>
  <c r="S73" i="115"/>
  <c r="R73" i="115"/>
  <c r="Q73" i="115"/>
  <c r="P73" i="115"/>
  <c r="O73" i="115"/>
  <c r="N73" i="115"/>
  <c r="M73" i="115"/>
  <c r="L73" i="115"/>
  <c r="V72" i="115"/>
  <c r="U72" i="115"/>
  <c r="T72" i="115"/>
  <c r="S72" i="115"/>
  <c r="R72" i="115"/>
  <c r="Q72" i="115"/>
  <c r="P72" i="115"/>
  <c r="O72" i="115"/>
  <c r="N72" i="115"/>
  <c r="M72" i="115"/>
  <c r="L72" i="115"/>
  <c r="V71" i="115"/>
  <c r="U71" i="115"/>
  <c r="T71" i="115"/>
  <c r="S71" i="115"/>
  <c r="R71" i="115"/>
  <c r="Q71" i="115"/>
  <c r="P71" i="115"/>
  <c r="O71" i="115"/>
  <c r="N71" i="115"/>
  <c r="M71" i="115"/>
  <c r="L71" i="115"/>
  <c r="V70" i="115"/>
  <c r="U70" i="115"/>
  <c r="T70" i="115"/>
  <c r="S70" i="115"/>
  <c r="R70" i="115"/>
  <c r="Q70" i="115"/>
  <c r="P70" i="115"/>
  <c r="O70" i="115"/>
  <c r="N70" i="115"/>
  <c r="M70" i="115"/>
  <c r="L70" i="115"/>
  <c r="V69" i="115"/>
  <c r="U69" i="115"/>
  <c r="T69" i="115"/>
  <c r="S69" i="115"/>
  <c r="R69" i="115"/>
  <c r="Q69" i="115"/>
  <c r="P69" i="115"/>
  <c r="O69" i="115"/>
  <c r="N69" i="115"/>
  <c r="M69" i="115"/>
  <c r="L69" i="115"/>
  <c r="V68" i="115"/>
  <c r="U68" i="115"/>
  <c r="T68" i="115"/>
  <c r="S68" i="115"/>
  <c r="R68" i="115"/>
  <c r="Q68" i="115"/>
  <c r="P68" i="115"/>
  <c r="O68" i="115"/>
  <c r="N68" i="115"/>
  <c r="M68" i="115"/>
  <c r="L68" i="115"/>
  <c r="V67" i="115"/>
  <c r="U67" i="115"/>
  <c r="T67" i="115"/>
  <c r="S67" i="115"/>
  <c r="R67" i="115"/>
  <c r="Q67" i="115"/>
  <c r="P67" i="115"/>
  <c r="O67" i="115"/>
  <c r="N67" i="115"/>
  <c r="M67" i="115"/>
  <c r="L67" i="115"/>
  <c r="V66" i="115"/>
  <c r="U66" i="115"/>
  <c r="T66" i="115"/>
  <c r="S66" i="115"/>
  <c r="R66" i="115"/>
  <c r="Q66" i="115"/>
  <c r="P66" i="115"/>
  <c r="O66" i="115"/>
  <c r="N66" i="115"/>
  <c r="M66" i="115"/>
  <c r="L66" i="115"/>
  <c r="V65" i="115"/>
  <c r="U65" i="115"/>
  <c r="T65" i="115"/>
  <c r="S65" i="115"/>
  <c r="R65" i="115"/>
  <c r="Q65" i="115"/>
  <c r="P65" i="115"/>
  <c r="O65" i="115"/>
  <c r="N65" i="115"/>
  <c r="M65" i="115"/>
  <c r="L65" i="115"/>
  <c r="V64" i="115"/>
  <c r="U64" i="115"/>
  <c r="T64" i="115"/>
  <c r="S64" i="115"/>
  <c r="R64" i="115"/>
  <c r="Q64" i="115"/>
  <c r="P64" i="115"/>
  <c r="O64" i="115"/>
  <c r="N64" i="115"/>
  <c r="M64" i="115"/>
  <c r="L64" i="115"/>
  <c r="V63" i="115"/>
  <c r="U63" i="115"/>
  <c r="T63" i="115"/>
  <c r="S63" i="115"/>
  <c r="R63" i="115"/>
  <c r="Q63" i="115"/>
  <c r="P63" i="115"/>
  <c r="O63" i="115"/>
  <c r="N63" i="115"/>
  <c r="M63" i="115"/>
  <c r="L63" i="115"/>
  <c r="V62" i="115"/>
  <c r="U62" i="115"/>
  <c r="T62" i="115"/>
  <c r="S62" i="115"/>
  <c r="R62" i="115"/>
  <c r="Q62" i="115"/>
  <c r="P62" i="115"/>
  <c r="O62" i="115"/>
  <c r="N62" i="115"/>
  <c r="M62" i="115"/>
  <c r="L62" i="115"/>
  <c r="V61" i="115"/>
  <c r="U61" i="115"/>
  <c r="T61" i="115"/>
  <c r="S61" i="115"/>
  <c r="R61" i="115"/>
  <c r="Q61" i="115"/>
  <c r="P61" i="115"/>
  <c r="O61" i="115"/>
  <c r="N61" i="115"/>
  <c r="M61" i="115"/>
  <c r="L61" i="115"/>
  <c r="V60" i="115"/>
  <c r="U60" i="115"/>
  <c r="T60" i="115"/>
  <c r="S60" i="115"/>
  <c r="R60" i="115"/>
  <c r="Q60" i="115"/>
  <c r="P60" i="115"/>
  <c r="O60" i="115"/>
  <c r="N60" i="115"/>
  <c r="M60" i="115"/>
  <c r="L60" i="115"/>
  <c r="V59" i="115"/>
  <c r="U59" i="115"/>
  <c r="T59" i="115"/>
  <c r="S59" i="115"/>
  <c r="R59" i="115"/>
  <c r="Q59" i="115"/>
  <c r="P59" i="115"/>
  <c r="O59" i="115"/>
  <c r="N59" i="115"/>
  <c r="M59" i="115"/>
  <c r="L59" i="115"/>
  <c r="V58" i="115"/>
  <c r="U58" i="115"/>
  <c r="T58" i="115"/>
  <c r="S58" i="115"/>
  <c r="R58" i="115"/>
  <c r="Q58" i="115"/>
  <c r="P58" i="115"/>
  <c r="O58" i="115"/>
  <c r="N58" i="115"/>
  <c r="M58" i="115"/>
  <c r="L58" i="115"/>
  <c r="V57" i="115"/>
  <c r="U57" i="115"/>
  <c r="T57" i="115"/>
  <c r="S57" i="115"/>
  <c r="R57" i="115"/>
  <c r="Q57" i="115"/>
  <c r="P57" i="115"/>
  <c r="O57" i="115"/>
  <c r="N57" i="115"/>
  <c r="M57" i="115"/>
  <c r="L57" i="115"/>
  <c r="V56" i="115"/>
  <c r="U56" i="115"/>
  <c r="T56" i="115"/>
  <c r="S56" i="115"/>
  <c r="R56" i="115"/>
  <c r="Q56" i="115"/>
  <c r="P56" i="115"/>
  <c r="O56" i="115"/>
  <c r="N56" i="115"/>
  <c r="M56" i="115"/>
  <c r="L56" i="115"/>
  <c r="V55" i="115"/>
  <c r="U55" i="115"/>
  <c r="T55" i="115"/>
  <c r="S55" i="115"/>
  <c r="R55" i="115"/>
  <c r="Q55" i="115"/>
  <c r="P55" i="115"/>
  <c r="O55" i="115"/>
  <c r="N55" i="115"/>
  <c r="M55" i="115"/>
  <c r="L55" i="115"/>
  <c r="V54" i="115"/>
  <c r="U54" i="115"/>
  <c r="T54" i="115"/>
  <c r="S54" i="115"/>
  <c r="R54" i="115"/>
  <c r="Q54" i="115"/>
  <c r="P54" i="115"/>
  <c r="O54" i="115"/>
  <c r="N54" i="115"/>
  <c r="M54" i="115"/>
  <c r="L54" i="115"/>
  <c r="V53" i="115"/>
  <c r="U53" i="115"/>
  <c r="T53" i="115"/>
  <c r="S53" i="115"/>
  <c r="R53" i="115"/>
  <c r="Q53" i="115"/>
  <c r="P53" i="115"/>
  <c r="O53" i="115"/>
  <c r="N53" i="115"/>
  <c r="M53" i="115"/>
  <c r="L53" i="115"/>
  <c r="V52" i="115"/>
  <c r="U52" i="115"/>
  <c r="T52" i="115"/>
  <c r="S52" i="115"/>
  <c r="R52" i="115"/>
  <c r="Q52" i="115"/>
  <c r="P52" i="115"/>
  <c r="O52" i="115"/>
  <c r="N52" i="115"/>
  <c r="M52" i="115"/>
  <c r="L52" i="115"/>
  <c r="V51" i="115"/>
  <c r="U51" i="115"/>
  <c r="T51" i="115"/>
  <c r="S51" i="115"/>
  <c r="R51" i="115"/>
  <c r="Q51" i="115"/>
  <c r="P51" i="115"/>
  <c r="O51" i="115"/>
  <c r="N51" i="115"/>
  <c r="M51" i="115"/>
  <c r="L51" i="115"/>
  <c r="V50" i="115"/>
  <c r="U50" i="115"/>
  <c r="T50" i="115"/>
  <c r="S50" i="115"/>
  <c r="R50" i="115"/>
  <c r="Q50" i="115"/>
  <c r="P50" i="115"/>
  <c r="O50" i="115"/>
  <c r="N50" i="115"/>
  <c r="M50" i="115"/>
  <c r="L50" i="115"/>
  <c r="V49" i="115"/>
  <c r="U49" i="115"/>
  <c r="T49" i="115"/>
  <c r="S49" i="115"/>
  <c r="R49" i="115"/>
  <c r="Q49" i="115"/>
  <c r="P49" i="115"/>
  <c r="O49" i="115"/>
  <c r="N49" i="115"/>
  <c r="M49" i="115"/>
  <c r="L49" i="115"/>
  <c r="V48" i="115"/>
  <c r="U48" i="115"/>
  <c r="T48" i="115"/>
  <c r="S48" i="115"/>
  <c r="R48" i="115"/>
  <c r="Q48" i="115"/>
  <c r="P48" i="115"/>
  <c r="O48" i="115"/>
  <c r="N48" i="115"/>
  <c r="M48" i="115"/>
  <c r="L48" i="115"/>
  <c r="V47" i="115"/>
  <c r="U47" i="115"/>
  <c r="T47" i="115"/>
  <c r="S47" i="115"/>
  <c r="R47" i="115"/>
  <c r="Q47" i="115"/>
  <c r="P47" i="115"/>
  <c r="O47" i="115"/>
  <c r="N47" i="115"/>
  <c r="M47" i="115"/>
  <c r="L47" i="115"/>
  <c r="V46" i="115"/>
  <c r="U46" i="115"/>
  <c r="T46" i="115"/>
  <c r="S46" i="115"/>
  <c r="R46" i="115"/>
  <c r="Q46" i="115"/>
  <c r="P46" i="115"/>
  <c r="O46" i="115"/>
  <c r="N46" i="115"/>
  <c r="M46" i="115"/>
  <c r="L46" i="115"/>
  <c r="V45" i="115"/>
  <c r="U45" i="115"/>
  <c r="T45" i="115"/>
  <c r="S45" i="115"/>
  <c r="R45" i="115"/>
  <c r="Q45" i="115"/>
  <c r="P45" i="115"/>
  <c r="O45" i="115"/>
  <c r="N45" i="115"/>
  <c r="M45" i="115"/>
  <c r="L45" i="115"/>
  <c r="V44" i="115"/>
  <c r="U44" i="115"/>
  <c r="T44" i="115"/>
  <c r="S44" i="115"/>
  <c r="R44" i="115"/>
  <c r="Q44" i="115"/>
  <c r="P44" i="115"/>
  <c r="O44" i="115"/>
  <c r="N44" i="115"/>
  <c r="M44" i="115"/>
  <c r="L44" i="115"/>
  <c r="V43" i="115"/>
  <c r="U43" i="115"/>
  <c r="T43" i="115"/>
  <c r="S43" i="115"/>
  <c r="R43" i="115"/>
  <c r="Q43" i="115"/>
  <c r="P43" i="115"/>
  <c r="O43" i="115"/>
  <c r="N43" i="115"/>
  <c r="M43" i="115"/>
  <c r="L43" i="115"/>
  <c r="V42" i="115"/>
  <c r="U42" i="115"/>
  <c r="T42" i="115"/>
  <c r="S42" i="115"/>
  <c r="R42" i="115"/>
  <c r="Q42" i="115"/>
  <c r="P42" i="115"/>
  <c r="O42" i="115"/>
  <c r="N42" i="115"/>
  <c r="M42" i="115"/>
  <c r="L42" i="115"/>
  <c r="V41" i="115"/>
  <c r="U41" i="115"/>
  <c r="T41" i="115"/>
  <c r="S41" i="115"/>
  <c r="R41" i="115"/>
  <c r="Q41" i="115"/>
  <c r="P41" i="115"/>
  <c r="O41" i="115"/>
  <c r="N41" i="115"/>
  <c r="M41" i="115"/>
  <c r="L41" i="115"/>
  <c r="V40" i="115"/>
  <c r="U40" i="115"/>
  <c r="T40" i="115"/>
  <c r="S40" i="115"/>
  <c r="R40" i="115"/>
  <c r="Q40" i="115"/>
  <c r="P40" i="115"/>
  <c r="O40" i="115"/>
  <c r="N40" i="115"/>
  <c r="M40" i="115"/>
  <c r="L40" i="115"/>
  <c r="V39" i="115"/>
  <c r="U39" i="115"/>
  <c r="T39" i="115"/>
  <c r="S39" i="115"/>
  <c r="R39" i="115"/>
  <c r="Q39" i="115"/>
  <c r="P39" i="115"/>
  <c r="O39" i="115"/>
  <c r="N39" i="115"/>
  <c r="M39" i="115"/>
  <c r="L39" i="115"/>
  <c r="V38" i="115"/>
  <c r="U38" i="115"/>
  <c r="T38" i="115"/>
  <c r="S38" i="115"/>
  <c r="R38" i="115"/>
  <c r="Q38" i="115"/>
  <c r="P38" i="115"/>
  <c r="O38" i="115"/>
  <c r="N38" i="115"/>
  <c r="M38" i="115"/>
  <c r="L38" i="115"/>
  <c r="V37" i="115"/>
  <c r="U37" i="115"/>
  <c r="T37" i="115"/>
  <c r="S37" i="115"/>
  <c r="R37" i="115"/>
  <c r="Q37" i="115"/>
  <c r="P37" i="115"/>
  <c r="O37" i="115"/>
  <c r="N37" i="115"/>
  <c r="M37" i="115"/>
  <c r="L37" i="115"/>
  <c r="V36" i="115"/>
  <c r="U36" i="115"/>
  <c r="T36" i="115"/>
  <c r="S36" i="115"/>
  <c r="R36" i="115"/>
  <c r="Q36" i="115"/>
  <c r="P36" i="115"/>
  <c r="O36" i="115"/>
  <c r="N36" i="115"/>
  <c r="M36" i="115"/>
  <c r="L36" i="115"/>
  <c r="V35" i="115"/>
  <c r="U35" i="115"/>
  <c r="T35" i="115"/>
  <c r="S35" i="115"/>
  <c r="R35" i="115"/>
  <c r="Q35" i="115"/>
  <c r="P35" i="115"/>
  <c r="O35" i="115"/>
  <c r="N35" i="115"/>
  <c r="M35" i="115"/>
  <c r="L35" i="115"/>
  <c r="V34" i="115"/>
  <c r="U34" i="115"/>
  <c r="T34" i="115"/>
  <c r="S34" i="115"/>
  <c r="R34" i="115"/>
  <c r="Q34" i="115"/>
  <c r="P34" i="115"/>
  <c r="O34" i="115"/>
  <c r="N34" i="115"/>
  <c r="M34" i="115"/>
  <c r="L34" i="115"/>
  <c r="V33" i="115"/>
  <c r="U33" i="115"/>
  <c r="T33" i="115"/>
  <c r="S33" i="115"/>
  <c r="R33" i="115"/>
  <c r="Q33" i="115"/>
  <c r="P33" i="115"/>
  <c r="O33" i="115"/>
  <c r="N33" i="115"/>
  <c r="M33" i="115"/>
  <c r="L33" i="115"/>
  <c r="V32" i="115"/>
  <c r="U32" i="115"/>
  <c r="T32" i="115"/>
  <c r="S32" i="115"/>
  <c r="R32" i="115"/>
  <c r="Q32" i="115"/>
  <c r="P32" i="115"/>
  <c r="O32" i="115"/>
  <c r="N32" i="115"/>
  <c r="M32" i="115"/>
  <c r="L32" i="115"/>
  <c r="V31" i="115"/>
  <c r="U31" i="115"/>
  <c r="T31" i="115"/>
  <c r="S31" i="115"/>
  <c r="R31" i="115"/>
  <c r="Q31" i="115"/>
  <c r="P31" i="115"/>
  <c r="O31" i="115"/>
  <c r="N31" i="115"/>
  <c r="M31" i="115"/>
  <c r="L31" i="115"/>
  <c r="V30" i="115"/>
  <c r="U30" i="115"/>
  <c r="T30" i="115"/>
  <c r="S30" i="115"/>
  <c r="R30" i="115"/>
  <c r="Q30" i="115"/>
  <c r="P30" i="115"/>
  <c r="O30" i="115"/>
  <c r="N30" i="115"/>
  <c r="M30" i="115"/>
  <c r="L30" i="115"/>
  <c r="V29" i="115"/>
  <c r="U29" i="115"/>
  <c r="T29" i="115"/>
  <c r="S29" i="115"/>
  <c r="R29" i="115"/>
  <c r="Q29" i="115"/>
  <c r="P29" i="115"/>
  <c r="O29" i="115"/>
  <c r="N29" i="115"/>
  <c r="M29" i="115"/>
  <c r="L29" i="115"/>
  <c r="V28" i="115"/>
  <c r="U28" i="115"/>
  <c r="T28" i="115"/>
  <c r="S28" i="115"/>
  <c r="R28" i="115"/>
  <c r="Q28" i="115"/>
  <c r="P28" i="115"/>
  <c r="O28" i="115"/>
  <c r="N28" i="115"/>
  <c r="M28" i="115"/>
  <c r="L28" i="115"/>
  <c r="V27" i="115"/>
  <c r="U27" i="115"/>
  <c r="T27" i="115"/>
  <c r="S27" i="115"/>
  <c r="R27" i="115"/>
  <c r="Q27" i="115"/>
  <c r="P27" i="115"/>
  <c r="O27" i="115"/>
  <c r="N27" i="115"/>
  <c r="M27" i="115"/>
  <c r="L27" i="115"/>
  <c r="V26" i="115"/>
  <c r="U26" i="115"/>
  <c r="T26" i="115"/>
  <c r="S26" i="115"/>
  <c r="R26" i="115"/>
  <c r="Q26" i="115"/>
  <c r="P26" i="115"/>
  <c r="O26" i="115"/>
  <c r="N26" i="115"/>
  <c r="M26" i="115"/>
  <c r="L26" i="115"/>
  <c r="V25" i="115"/>
  <c r="U25" i="115"/>
  <c r="T25" i="115"/>
  <c r="S25" i="115"/>
  <c r="R25" i="115"/>
  <c r="Q25" i="115"/>
  <c r="P25" i="115"/>
  <c r="O25" i="115"/>
  <c r="N25" i="115"/>
  <c r="M25" i="115"/>
  <c r="L25" i="115"/>
  <c r="V24" i="115"/>
  <c r="U24" i="115"/>
  <c r="T24" i="115"/>
  <c r="S24" i="115"/>
  <c r="R24" i="115"/>
  <c r="Q24" i="115"/>
  <c r="P24" i="115"/>
  <c r="O24" i="115"/>
  <c r="N24" i="115"/>
  <c r="M24" i="115"/>
  <c r="L24" i="115"/>
  <c r="V23" i="115"/>
  <c r="U23" i="115"/>
  <c r="T23" i="115"/>
  <c r="S23" i="115"/>
  <c r="R23" i="115"/>
  <c r="Q23" i="115"/>
  <c r="P23" i="115"/>
  <c r="O23" i="115"/>
  <c r="N23" i="115"/>
  <c r="M23" i="115"/>
  <c r="L23" i="115"/>
  <c r="V22" i="115"/>
  <c r="U22" i="115"/>
  <c r="T22" i="115"/>
  <c r="S22" i="115"/>
  <c r="R22" i="115"/>
  <c r="Q22" i="115"/>
  <c r="P22" i="115"/>
  <c r="O22" i="115"/>
  <c r="N22" i="115"/>
  <c r="M22" i="115"/>
  <c r="L22" i="115"/>
  <c r="V21" i="115"/>
  <c r="U21" i="115"/>
  <c r="T21" i="115"/>
  <c r="S21" i="115"/>
  <c r="R21" i="115"/>
  <c r="Q21" i="115"/>
  <c r="P21" i="115"/>
  <c r="O21" i="115"/>
  <c r="N21" i="115"/>
  <c r="M21" i="115"/>
  <c r="L21" i="115"/>
  <c r="V20" i="115"/>
  <c r="U20" i="115"/>
  <c r="T20" i="115"/>
  <c r="S20" i="115"/>
  <c r="R20" i="115"/>
  <c r="Q20" i="115"/>
  <c r="P20" i="115"/>
  <c r="O20" i="115"/>
  <c r="N20" i="115"/>
  <c r="M20" i="115"/>
  <c r="L20" i="115"/>
  <c r="V19" i="115"/>
  <c r="U19" i="115"/>
  <c r="T19" i="115"/>
  <c r="S19" i="115"/>
  <c r="R19" i="115"/>
  <c r="Q19" i="115"/>
  <c r="P19" i="115"/>
  <c r="O19" i="115"/>
  <c r="N19" i="115"/>
  <c r="M19" i="115"/>
  <c r="L19" i="115"/>
  <c r="V18" i="115"/>
  <c r="U18" i="115"/>
  <c r="T18" i="115"/>
  <c r="S18" i="115"/>
  <c r="R18" i="115"/>
  <c r="Q18" i="115"/>
  <c r="P18" i="115"/>
  <c r="O18" i="115"/>
  <c r="N18" i="115"/>
  <c r="M18" i="115"/>
  <c r="L18" i="115"/>
  <c r="V17" i="115"/>
  <c r="U17" i="115"/>
  <c r="T17" i="115"/>
  <c r="S17" i="115"/>
  <c r="R17" i="115"/>
  <c r="Q17" i="115"/>
  <c r="P17" i="115"/>
  <c r="O17" i="115"/>
  <c r="N17" i="115"/>
  <c r="M17" i="115"/>
  <c r="L17" i="115"/>
  <c r="V16" i="115"/>
  <c r="U16" i="115"/>
  <c r="T16" i="115"/>
  <c r="S16" i="115"/>
  <c r="R16" i="115"/>
  <c r="Q16" i="115"/>
  <c r="P16" i="115"/>
  <c r="O16" i="115"/>
  <c r="N16" i="115"/>
  <c r="M16" i="115"/>
  <c r="L16" i="115"/>
  <c r="V15" i="115"/>
  <c r="U15" i="115"/>
  <c r="T15" i="115"/>
  <c r="S15" i="115"/>
  <c r="R15" i="115"/>
  <c r="Q15" i="115"/>
  <c r="P15" i="115"/>
  <c r="O15" i="115"/>
  <c r="N15" i="115"/>
  <c r="M15" i="115"/>
  <c r="L15" i="115"/>
  <c r="V14" i="115"/>
  <c r="U14" i="115"/>
  <c r="T14" i="115"/>
  <c r="S14" i="115"/>
  <c r="R14" i="115"/>
  <c r="Q14" i="115"/>
  <c r="P14" i="115"/>
  <c r="O14" i="115"/>
  <c r="N14" i="115"/>
  <c r="M14" i="115"/>
  <c r="L14" i="115"/>
  <c r="V13" i="115"/>
  <c r="U13" i="115"/>
  <c r="T13" i="115"/>
  <c r="S13" i="115"/>
  <c r="R13" i="115"/>
  <c r="Q13" i="115"/>
  <c r="P13" i="115"/>
  <c r="O13" i="115"/>
  <c r="N13" i="115"/>
  <c r="M13" i="115"/>
  <c r="L13" i="115"/>
  <c r="V12" i="115"/>
  <c r="U12" i="115"/>
  <c r="T12" i="115"/>
  <c r="S12" i="115"/>
  <c r="R12" i="115"/>
  <c r="Q12" i="115"/>
  <c r="P12" i="115"/>
  <c r="O12" i="115"/>
  <c r="N12" i="115"/>
  <c r="M12" i="115"/>
  <c r="L12" i="115"/>
  <c r="V11" i="115"/>
  <c r="U11" i="115"/>
  <c r="T11" i="115"/>
  <c r="S11" i="115"/>
  <c r="R11" i="115"/>
  <c r="Q11" i="115"/>
  <c r="P11" i="115"/>
  <c r="O11" i="115"/>
  <c r="N11" i="115"/>
  <c r="M11" i="115"/>
  <c r="L11" i="115"/>
  <c r="V10" i="115"/>
  <c r="U10" i="115"/>
  <c r="T10" i="115"/>
  <c r="S10" i="115"/>
  <c r="R10" i="115"/>
  <c r="Q10" i="115"/>
  <c r="P10" i="115"/>
  <c r="O10" i="115"/>
  <c r="N10" i="115"/>
  <c r="M10" i="115"/>
  <c r="L10" i="115"/>
  <c r="V9" i="115"/>
  <c r="U9" i="115"/>
  <c r="T9" i="115"/>
  <c r="S9" i="115"/>
  <c r="R9" i="115"/>
  <c r="Q9" i="115"/>
  <c r="P9" i="115"/>
  <c r="O9" i="115"/>
  <c r="N9" i="115"/>
  <c r="M9" i="115"/>
  <c r="L9" i="115"/>
  <c r="V8" i="115"/>
  <c r="U8" i="115"/>
  <c r="T8" i="115"/>
  <c r="S8" i="115"/>
  <c r="R8" i="115"/>
  <c r="Q8" i="115"/>
  <c r="P8" i="115"/>
  <c r="O8" i="115"/>
  <c r="N8" i="115"/>
  <c r="M8" i="115"/>
  <c r="L8" i="115"/>
  <c r="V7" i="115"/>
  <c r="U7" i="115"/>
  <c r="T7" i="115"/>
  <c r="S7" i="115"/>
  <c r="R7" i="115"/>
  <c r="Q7" i="115"/>
  <c r="P7" i="115"/>
  <c r="O7" i="115"/>
  <c r="N7" i="115"/>
  <c r="M7" i="115"/>
  <c r="L7" i="115"/>
  <c r="V6" i="115"/>
  <c r="U6" i="115"/>
  <c r="T6" i="115"/>
  <c r="S6" i="115"/>
  <c r="R6" i="115"/>
  <c r="Q6" i="115"/>
  <c r="P6" i="115"/>
  <c r="O6" i="115"/>
  <c r="N6" i="115"/>
  <c r="M6" i="115"/>
  <c r="L6" i="115"/>
  <c r="V5" i="115"/>
  <c r="U5" i="115"/>
  <c r="T5" i="115"/>
  <c r="S5" i="115"/>
  <c r="R5" i="115"/>
  <c r="Q5" i="115"/>
  <c r="P5" i="115"/>
  <c r="O5" i="115"/>
  <c r="N5" i="115"/>
  <c r="M5" i="115"/>
  <c r="L5" i="115"/>
  <c r="V4" i="115"/>
  <c r="U4" i="115"/>
  <c r="T4" i="115"/>
  <c r="S4" i="115"/>
  <c r="R4" i="115"/>
  <c r="Q4" i="115"/>
  <c r="P4" i="115"/>
  <c r="O4" i="115"/>
  <c r="N4" i="115"/>
  <c r="M4" i="115"/>
  <c r="L4" i="115"/>
  <c r="V3" i="115"/>
  <c r="U3" i="115"/>
  <c r="T3" i="115"/>
  <c r="S3" i="115"/>
  <c r="R3" i="115"/>
  <c r="Q3" i="115"/>
  <c r="P3" i="115"/>
  <c r="O3" i="115"/>
  <c r="N3" i="115"/>
  <c r="M3" i="115"/>
  <c r="L3" i="115"/>
  <c r="V2" i="115"/>
  <c r="U2" i="115"/>
  <c r="T2" i="115"/>
  <c r="S2" i="115"/>
  <c r="R2" i="115"/>
  <c r="Q2" i="115"/>
  <c r="P2" i="115"/>
  <c r="O2" i="115"/>
  <c r="N2" i="115"/>
  <c r="M2" i="115"/>
  <c r="L2" i="115"/>
  <c r="M1" i="115"/>
  <c r="N1" i="115"/>
  <c r="O1" i="115"/>
  <c r="P1" i="115"/>
  <c r="Q1" i="115"/>
  <c r="R1" i="115"/>
  <c r="S1" i="115"/>
  <c r="T1" i="115"/>
  <c r="U1" i="115"/>
  <c r="V1" i="115"/>
  <c r="L1" i="115"/>
  <c r="B4" i="113" l="1" a="1"/>
  <c r="A128" i="94"/>
  <c r="T6" i="117"/>
  <c r="A136" i="94"/>
  <c r="T14" i="117"/>
  <c r="A138" i="94"/>
  <c r="T16" i="117"/>
  <c r="A130" i="94"/>
  <c r="T8" i="117"/>
  <c r="A129" i="94"/>
  <c r="T7" i="117"/>
  <c r="A139" i="94"/>
  <c r="T17" i="117"/>
  <c r="A137" i="94"/>
  <c r="T15" i="117"/>
  <c r="A135" i="94"/>
  <c r="T13" i="117"/>
  <c r="A134" i="94"/>
  <c r="T12" i="117"/>
  <c r="A133" i="94"/>
  <c r="T11" i="117"/>
  <c r="A132" i="94"/>
  <c r="T10" i="117"/>
  <c r="A131" i="94"/>
  <c r="T9" i="117"/>
  <c r="N583" i="94"/>
  <c r="H4" i="97" s="1"/>
  <c r="C127" i="94"/>
  <c r="Q5" i="117"/>
  <c r="T5" i="117"/>
  <c r="AA197" i="94"/>
  <c r="U46" i="117" s="1"/>
  <c r="X197" i="94"/>
  <c r="R46" i="117" s="1"/>
  <c r="U197" i="94"/>
  <c r="O46" i="117" s="1"/>
  <c r="R197" i="94"/>
  <c r="L46" i="117" s="1"/>
  <c r="O197" i="94"/>
  <c r="I46" i="117" s="1"/>
  <c r="L197" i="94"/>
  <c r="F46" i="117" s="1"/>
  <c r="Y589" i="94"/>
  <c r="Y586" i="94"/>
  <c r="Q585" i="94"/>
  <c r="K6" i="97" s="1"/>
  <c r="Q584" i="94"/>
  <c r="K5" i="97" s="1"/>
  <c r="Q583" i="94"/>
  <c r="K4" i="97" s="1"/>
  <c r="M13" i="100"/>
  <c r="T609" i="94"/>
  <c r="M12" i="100" s="1"/>
  <c r="T608" i="94"/>
  <c r="M11" i="100" s="1"/>
  <c r="T607" i="94"/>
  <c r="M10" i="100" s="1"/>
  <c r="T606" i="94"/>
  <c r="M9" i="100" s="1"/>
  <c r="T605" i="94"/>
  <c r="M8" i="100" s="1"/>
  <c r="T604" i="94"/>
  <c r="M7" i="100" s="1"/>
  <c r="T603" i="94"/>
  <c r="M6" i="100" s="1"/>
  <c r="T602" i="94"/>
  <c r="S30" i="100"/>
  <c r="BI609" i="94"/>
  <c r="S29" i="100" s="1"/>
  <c r="BI608" i="94"/>
  <c r="S28" i="100" s="1"/>
  <c r="BI607" i="94"/>
  <c r="S27" i="100" s="1"/>
  <c r="BI606" i="94"/>
  <c r="S26" i="100" s="1"/>
  <c r="BI605" i="94"/>
  <c r="S25" i="100" s="1"/>
  <c r="BI604" i="94"/>
  <c r="S24" i="100" s="1"/>
  <c r="BI603" i="94"/>
  <c r="S23" i="100" s="1"/>
  <c r="BI602" i="94"/>
  <c r="S46" i="100"/>
  <c r="CJ609" i="94"/>
  <c r="S45" i="100" s="1"/>
  <c r="CJ608" i="94"/>
  <c r="S44" i="100" s="1"/>
  <c r="CJ607" i="94"/>
  <c r="S43" i="100" s="1"/>
  <c r="CJ606" i="94"/>
  <c r="S42" i="100" s="1"/>
  <c r="CJ605" i="94"/>
  <c r="S41" i="100" s="1"/>
  <c r="CJ604" i="94"/>
  <c r="S40" i="100" s="1"/>
  <c r="CJ603" i="94"/>
  <c r="S39" i="100" s="1"/>
  <c r="CJ602" i="94"/>
  <c r="CC609" i="94"/>
  <c r="M45" i="100" s="1"/>
  <c r="CC608" i="94"/>
  <c r="M44" i="100" s="1"/>
  <c r="CC607" i="94"/>
  <c r="M43" i="100" s="1"/>
  <c r="CC606" i="94"/>
  <c r="M42" i="100" s="1"/>
  <c r="CC605" i="94"/>
  <c r="M41" i="100" s="1"/>
  <c r="CC604" i="94"/>
  <c r="M40" i="100" s="1"/>
  <c r="CC603" i="94"/>
  <c r="M39" i="100" s="1"/>
  <c r="CC602" i="94"/>
  <c r="G46" i="100"/>
  <c r="BV609" i="94"/>
  <c r="G45" i="100" s="1"/>
  <c r="BV608" i="94"/>
  <c r="G44" i="100" s="1"/>
  <c r="BV607" i="94"/>
  <c r="G43" i="100" s="1"/>
  <c r="BV606" i="94"/>
  <c r="G42" i="100" s="1"/>
  <c r="BV605" i="94"/>
  <c r="G41" i="100" s="1"/>
  <c r="BV604" i="94"/>
  <c r="G40" i="100" s="1"/>
  <c r="BV603" i="94"/>
  <c r="G39" i="100" s="1"/>
  <c r="BV602" i="94"/>
  <c r="BB602" i="94"/>
  <c r="AB267" i="94"/>
  <c r="W70" i="117"/>
  <c r="T70" i="117"/>
  <c r="M30" i="100"/>
  <c r="BB609" i="94"/>
  <c r="M29" i="100" s="1"/>
  <c r="BB608" i="94"/>
  <c r="M28" i="100" s="1"/>
  <c r="BB607" i="94"/>
  <c r="M27" i="100" s="1"/>
  <c r="BB606" i="94"/>
  <c r="M26" i="100" s="1"/>
  <c r="BB605" i="94"/>
  <c r="M25" i="100" s="1"/>
  <c r="BB604" i="94"/>
  <c r="M24" i="100" s="1"/>
  <c r="BB603" i="94"/>
  <c r="M23" i="100" s="1"/>
  <c r="G30" i="100"/>
  <c r="AU609" i="94"/>
  <c r="G29" i="100" s="1"/>
  <c r="AU608" i="94"/>
  <c r="G28" i="100" s="1"/>
  <c r="AU607" i="94"/>
  <c r="AU606" i="94"/>
  <c r="AU605" i="94"/>
  <c r="AU604" i="94"/>
  <c r="AU603" i="94"/>
  <c r="AU602" i="94"/>
  <c r="S13" i="100"/>
  <c r="AA609" i="94"/>
  <c r="S12" i="100" s="1"/>
  <c r="AA608" i="94"/>
  <c r="S11" i="100" s="1"/>
  <c r="S10" i="100"/>
  <c r="AA606" i="94"/>
  <c r="S9" i="100" s="1"/>
  <c r="AA605" i="94"/>
  <c r="S8" i="100" s="1"/>
  <c r="AA604" i="94"/>
  <c r="S7" i="100" s="1"/>
  <c r="AA603" i="94"/>
  <c r="S6" i="100" s="1"/>
  <c r="AA602" i="94"/>
  <c r="G13" i="100"/>
  <c r="M609" i="94"/>
  <c r="G12" i="100" s="1"/>
  <c r="M608" i="94"/>
  <c r="G11" i="100" s="1"/>
  <c r="M607" i="94"/>
  <c r="M606" i="94"/>
  <c r="M605" i="94"/>
  <c r="M604" i="94"/>
  <c r="M603" i="94"/>
  <c r="M602" i="94"/>
  <c r="AE267" i="94"/>
  <c r="M46" i="100"/>
  <c r="Z13" i="96"/>
  <c r="Z14" i="96"/>
  <c r="Z15" i="96"/>
  <c r="Z16" i="96"/>
  <c r="Z17" i="96"/>
  <c r="X13" i="96"/>
  <c r="X14" i="96"/>
  <c r="X15" i="96"/>
  <c r="X16" i="96"/>
  <c r="X17" i="96"/>
  <c r="U13" i="96"/>
  <c r="U14" i="96"/>
  <c r="U15" i="96"/>
  <c r="U16" i="96"/>
  <c r="U17" i="96"/>
  <c r="R13" i="96"/>
  <c r="R14" i="96"/>
  <c r="R15" i="96"/>
  <c r="R16" i="96"/>
  <c r="R17" i="96"/>
  <c r="O13" i="96"/>
  <c r="O14" i="96"/>
  <c r="O15" i="96"/>
  <c r="O16" i="96"/>
  <c r="O17" i="96"/>
  <c r="L13" i="96"/>
  <c r="L14" i="96"/>
  <c r="L15" i="96"/>
  <c r="L16" i="96"/>
  <c r="L17" i="96"/>
  <c r="Z12" i="96"/>
  <c r="X12" i="96"/>
  <c r="U12" i="96"/>
  <c r="R12" i="96"/>
  <c r="O12" i="96"/>
  <c r="L12" i="96"/>
  <c r="B85" i="114"/>
  <c r="E85" i="114"/>
  <c r="H85" i="114"/>
  <c r="K85" i="114"/>
  <c r="N85" i="114"/>
  <c r="Q85" i="114"/>
  <c r="T85" i="114"/>
  <c r="B86" i="114"/>
  <c r="E86" i="114"/>
  <c r="H86" i="114"/>
  <c r="K86" i="114"/>
  <c r="N86" i="114"/>
  <c r="Q86" i="114"/>
  <c r="T86" i="114"/>
  <c r="B87" i="114"/>
  <c r="E87" i="114"/>
  <c r="H87" i="114"/>
  <c r="K87" i="114"/>
  <c r="N87" i="114"/>
  <c r="Q87" i="114"/>
  <c r="T87" i="114"/>
  <c r="B88" i="114"/>
  <c r="E88" i="114"/>
  <c r="H88" i="114"/>
  <c r="K88" i="114"/>
  <c r="N88" i="114"/>
  <c r="Q88" i="114"/>
  <c r="T88" i="114"/>
  <c r="B89" i="114"/>
  <c r="E89" i="114"/>
  <c r="H89" i="114"/>
  <c r="K89" i="114"/>
  <c r="N89" i="114"/>
  <c r="Q89" i="114"/>
  <c r="T89" i="114"/>
  <c r="B97" i="114"/>
  <c r="T97" i="114"/>
  <c r="B104" i="114"/>
  <c r="T104" i="114"/>
  <c r="B111" i="114"/>
  <c r="T111" i="114"/>
  <c r="B118" i="114"/>
  <c r="T118" i="114"/>
  <c r="B125" i="114"/>
  <c r="T125" i="114"/>
  <c r="B132" i="114"/>
  <c r="T132" i="114"/>
  <c r="S140" i="114"/>
  <c r="Q10" i="92"/>
  <c r="Q11" i="92"/>
  <c r="Q12" i="92"/>
  <c r="Q13" i="92"/>
  <c r="Q14" i="92"/>
  <c r="Q15" i="92"/>
  <c r="Q16" i="92"/>
  <c r="Q17" i="92"/>
  <c r="Q18" i="92"/>
  <c r="Q19" i="92"/>
  <c r="Q20" i="92"/>
  <c r="Q21" i="92"/>
  <c r="Q22" i="92"/>
  <c r="Q23" i="92"/>
  <c r="Q24" i="92"/>
  <c r="Q25" i="92"/>
  <c r="Q26" i="92"/>
  <c r="Q27" i="92"/>
  <c r="Q28" i="92"/>
  <c r="Q29" i="92"/>
  <c r="Q30" i="92"/>
  <c r="Q31" i="92"/>
  <c r="Q32" i="92"/>
  <c r="Q33" i="92"/>
  <c r="Q5" i="92"/>
  <c r="Q6" i="92"/>
  <c r="Q7" i="92"/>
  <c r="Q8" i="92"/>
  <c r="Q9" i="92"/>
  <c r="Q4" i="92"/>
  <c r="M33" i="92"/>
  <c r="M27" i="92"/>
  <c r="M21" i="92"/>
  <c r="M9" i="92"/>
  <c r="M15" i="92"/>
  <c r="B28" i="92"/>
  <c r="B22" i="92"/>
  <c r="B16" i="92"/>
  <c r="B10" i="92"/>
  <c r="W134" i="91"/>
  <c r="W135" i="91"/>
  <c r="W136" i="91"/>
  <c r="W137" i="91"/>
  <c r="W138" i="91"/>
  <c r="U134" i="91"/>
  <c r="U135" i="91"/>
  <c r="U136" i="91"/>
  <c r="U137" i="91"/>
  <c r="U138" i="91"/>
  <c r="S134" i="91"/>
  <c r="S135" i="91"/>
  <c r="S136" i="91"/>
  <c r="S137" i="91"/>
  <c r="S138" i="91"/>
  <c r="P134" i="91"/>
  <c r="P135" i="91"/>
  <c r="P136" i="91"/>
  <c r="P137" i="91"/>
  <c r="P138" i="91"/>
  <c r="N134" i="91"/>
  <c r="N135" i="91"/>
  <c r="N136" i="91"/>
  <c r="N137" i="91"/>
  <c r="N138" i="91"/>
  <c r="L134" i="91"/>
  <c r="L135" i="91"/>
  <c r="L136" i="91"/>
  <c r="L137" i="91"/>
  <c r="L138" i="91"/>
  <c r="I134" i="91"/>
  <c r="I135" i="91"/>
  <c r="I136" i="91"/>
  <c r="I137" i="91"/>
  <c r="I138" i="91"/>
  <c r="W133" i="91"/>
  <c r="U133" i="91"/>
  <c r="S133" i="91"/>
  <c r="P133" i="91"/>
  <c r="N133" i="91"/>
  <c r="L133" i="91"/>
  <c r="I133" i="91"/>
  <c r="W107" i="91"/>
  <c r="W108" i="91"/>
  <c r="W109" i="91"/>
  <c r="W110" i="91"/>
  <c r="W111" i="91"/>
  <c r="U107" i="91"/>
  <c r="U108" i="91"/>
  <c r="U109" i="91"/>
  <c r="U110" i="91"/>
  <c r="U111" i="91"/>
  <c r="S107" i="91"/>
  <c r="S108" i="91"/>
  <c r="S109" i="91"/>
  <c r="S110" i="91"/>
  <c r="S111" i="91"/>
  <c r="P107" i="91"/>
  <c r="P108" i="91"/>
  <c r="P109" i="91"/>
  <c r="P110" i="91"/>
  <c r="P111" i="91"/>
  <c r="N107" i="91"/>
  <c r="N108" i="91"/>
  <c r="N109" i="91"/>
  <c r="N110" i="91"/>
  <c r="N111" i="91"/>
  <c r="L107" i="91"/>
  <c r="L108" i="91"/>
  <c r="L109" i="91"/>
  <c r="L110" i="91"/>
  <c r="L111" i="91"/>
  <c r="I107" i="91"/>
  <c r="I108" i="91"/>
  <c r="I109" i="91"/>
  <c r="I110" i="91"/>
  <c r="I111" i="91"/>
  <c r="W106" i="91"/>
  <c r="U106" i="91"/>
  <c r="S106" i="91"/>
  <c r="P106" i="91"/>
  <c r="N106" i="91"/>
  <c r="L106" i="91"/>
  <c r="I106" i="91"/>
  <c r="W80" i="91"/>
  <c r="W81" i="91"/>
  <c r="W82" i="91"/>
  <c r="W83" i="91"/>
  <c r="W84" i="91"/>
  <c r="U80" i="91"/>
  <c r="U81" i="91"/>
  <c r="U82" i="91"/>
  <c r="U83" i="91"/>
  <c r="U84" i="91"/>
  <c r="S80" i="91"/>
  <c r="S81" i="91"/>
  <c r="S82" i="91"/>
  <c r="S83" i="91"/>
  <c r="S84" i="91"/>
  <c r="P80" i="91"/>
  <c r="P81" i="91"/>
  <c r="P82" i="91"/>
  <c r="P83" i="91"/>
  <c r="P84" i="91"/>
  <c r="N80" i="91"/>
  <c r="N81" i="91"/>
  <c r="N82" i="91"/>
  <c r="N83" i="91"/>
  <c r="N84" i="91"/>
  <c r="L80" i="91"/>
  <c r="L81" i="91"/>
  <c r="L82" i="91"/>
  <c r="L83" i="91"/>
  <c r="L84" i="91"/>
  <c r="I80" i="91"/>
  <c r="I81" i="91"/>
  <c r="I82" i="91"/>
  <c r="I83" i="91"/>
  <c r="I84" i="91"/>
  <c r="W79" i="91"/>
  <c r="U79" i="91"/>
  <c r="S79" i="91"/>
  <c r="P79" i="91"/>
  <c r="N79" i="91"/>
  <c r="L79" i="91"/>
  <c r="I79" i="91"/>
  <c r="I57" i="91"/>
  <c r="I56" i="91"/>
  <c r="I55" i="91"/>
  <c r="I54" i="91"/>
  <c r="I53" i="91"/>
  <c r="I52" i="91"/>
  <c r="I50" i="91"/>
  <c r="I49" i="91"/>
  <c r="I48" i="91"/>
  <c r="I47" i="91"/>
  <c r="I46" i="91"/>
  <c r="I45" i="91"/>
  <c r="I43" i="91"/>
  <c r="W53" i="91"/>
  <c r="W54" i="91"/>
  <c r="W55" i="91"/>
  <c r="W56" i="91"/>
  <c r="W57" i="91"/>
  <c r="W52" i="91"/>
  <c r="U53" i="91"/>
  <c r="U54" i="91"/>
  <c r="U55" i="91"/>
  <c r="U56" i="91"/>
  <c r="U57" i="91"/>
  <c r="U52" i="91"/>
  <c r="S53" i="91"/>
  <c r="S54" i="91"/>
  <c r="S55" i="91"/>
  <c r="S56" i="91"/>
  <c r="S57" i="91"/>
  <c r="S52" i="91"/>
  <c r="P53" i="91"/>
  <c r="P54" i="91"/>
  <c r="P55" i="91"/>
  <c r="P56" i="91"/>
  <c r="P57" i="91"/>
  <c r="P52" i="91"/>
  <c r="N53" i="91"/>
  <c r="N54" i="91"/>
  <c r="N55" i="91"/>
  <c r="N56" i="91"/>
  <c r="N57" i="91"/>
  <c r="N52" i="91"/>
  <c r="L53" i="91"/>
  <c r="L54" i="91"/>
  <c r="L55" i="91"/>
  <c r="L56" i="91"/>
  <c r="L57" i="91"/>
  <c r="L52" i="91"/>
  <c r="W26" i="91"/>
  <c r="W27" i="91"/>
  <c r="U26" i="91"/>
  <c r="S26" i="91"/>
  <c r="P26" i="91"/>
  <c r="P27" i="91"/>
  <c r="N26" i="91"/>
  <c r="N27" i="91"/>
  <c r="L26" i="91"/>
  <c r="L27" i="91"/>
  <c r="I26" i="91"/>
  <c r="I27" i="91"/>
  <c r="I28" i="91"/>
  <c r="I29" i="91"/>
  <c r="I30" i="91"/>
  <c r="W25" i="91"/>
  <c r="U25" i="91"/>
  <c r="S25" i="91"/>
  <c r="P25" i="91"/>
  <c r="N25" i="91"/>
  <c r="L25" i="91"/>
  <c r="I25" i="91"/>
  <c r="N80" i="114"/>
  <c r="Q79" i="114"/>
  <c r="I79" i="114"/>
  <c r="D79" i="114"/>
  <c r="B79" i="114"/>
  <c r="Q78" i="114"/>
  <c r="I78" i="114"/>
  <c r="D78" i="114"/>
  <c r="B78" i="114"/>
  <c r="Q77" i="114"/>
  <c r="I77" i="114"/>
  <c r="D77" i="114"/>
  <c r="B77" i="114"/>
  <c r="Q76" i="114"/>
  <c r="I76" i="114"/>
  <c r="D76" i="114"/>
  <c r="B76" i="114"/>
  <c r="Q75" i="114"/>
  <c r="I75" i="114"/>
  <c r="D75" i="114"/>
  <c r="B75" i="114"/>
  <c r="Q74" i="114"/>
  <c r="I74" i="114"/>
  <c r="D74" i="114"/>
  <c r="B74" i="114"/>
  <c r="Q73" i="114"/>
  <c r="I73" i="114"/>
  <c r="D73" i="114"/>
  <c r="B73" i="114"/>
  <c r="I28" i="88"/>
  <c r="K28" i="88"/>
  <c r="M28" i="88"/>
  <c r="O28" i="88"/>
  <c r="Q28" i="88"/>
  <c r="S28" i="88"/>
  <c r="I29" i="88"/>
  <c r="K29" i="88"/>
  <c r="M29" i="88"/>
  <c r="O29" i="88"/>
  <c r="Q29" i="88"/>
  <c r="S29" i="88"/>
  <c r="I30" i="88"/>
  <c r="K30" i="88"/>
  <c r="M30" i="88"/>
  <c r="O30" i="88"/>
  <c r="Q30" i="88"/>
  <c r="S30" i="88"/>
  <c r="I31" i="88"/>
  <c r="K31" i="88"/>
  <c r="M31" i="88"/>
  <c r="O31" i="88"/>
  <c r="Q31" i="88"/>
  <c r="S31" i="88"/>
  <c r="I32" i="88"/>
  <c r="K32" i="88"/>
  <c r="M32" i="88"/>
  <c r="O32" i="88"/>
  <c r="Q32" i="88"/>
  <c r="S32" i="88"/>
  <c r="Q27" i="88"/>
  <c r="O27" i="88"/>
  <c r="M27" i="88"/>
  <c r="K27" i="88"/>
  <c r="I27" i="88"/>
  <c r="S27" i="88"/>
  <c r="G28" i="88"/>
  <c r="G29" i="88"/>
  <c r="G30" i="88"/>
  <c r="G31" i="88"/>
  <c r="G32" i="88"/>
  <c r="G27" i="88"/>
  <c r="B9" i="110" l="1" a="1"/>
  <c r="Q5" i="88"/>
  <c r="M5" i="88"/>
  <c r="I5" i="88"/>
  <c r="J17" i="88"/>
  <c r="P6" i="88"/>
  <c r="K6" i="88"/>
  <c r="W68" i="114"/>
  <c r="D68" i="114"/>
  <c r="B68" i="114"/>
  <c r="W67" i="114"/>
  <c r="D67" i="114"/>
  <c r="B67" i="114"/>
  <c r="W66" i="114"/>
  <c r="D66" i="114"/>
  <c r="B66" i="114"/>
  <c r="W65" i="114"/>
  <c r="D65" i="114"/>
  <c r="B65" i="114"/>
  <c r="W64" i="114"/>
  <c r="D64" i="114"/>
  <c r="B64" i="114"/>
  <c r="W63" i="114"/>
  <c r="D63" i="114"/>
  <c r="B63" i="114"/>
  <c r="W62" i="114"/>
  <c r="D62" i="114"/>
  <c r="B62" i="114"/>
  <c r="W36" i="114"/>
  <c r="Q36" i="114"/>
  <c r="N36" i="114"/>
  <c r="W35" i="114"/>
  <c r="Q35" i="114"/>
  <c r="N35" i="114"/>
  <c r="B35" i="114"/>
  <c r="W34" i="114"/>
  <c r="Q34" i="114"/>
  <c r="N34" i="114"/>
  <c r="W33" i="114"/>
  <c r="Q33" i="114"/>
  <c r="N33" i="114"/>
  <c r="B33" i="114"/>
  <c r="W32" i="114"/>
  <c r="Q32" i="114"/>
  <c r="N32" i="114"/>
  <c r="W31" i="114"/>
  <c r="Q31" i="114"/>
  <c r="N31" i="114"/>
  <c r="B31" i="114"/>
  <c r="W30" i="114"/>
  <c r="Q30" i="114"/>
  <c r="N30" i="114"/>
  <c r="W29" i="114"/>
  <c r="Q29" i="114"/>
  <c r="N29" i="114"/>
  <c r="B29" i="114"/>
  <c r="W28" i="114"/>
  <c r="Q28" i="114"/>
  <c r="N28" i="114"/>
  <c r="W27" i="114"/>
  <c r="Q27" i="114"/>
  <c r="N27" i="114"/>
  <c r="B27" i="114"/>
  <c r="W26" i="114"/>
  <c r="Q26" i="114"/>
  <c r="N26" i="114"/>
  <c r="W25" i="114"/>
  <c r="Q25" i="114"/>
  <c r="N25" i="114"/>
  <c r="B25" i="114"/>
  <c r="X20" i="114"/>
  <c r="S20" i="114"/>
  <c r="N20" i="114"/>
  <c r="I20" i="114"/>
  <c r="D20" i="114"/>
  <c r="B20" i="114"/>
  <c r="X19" i="114"/>
  <c r="S19" i="114"/>
  <c r="N19" i="114"/>
  <c r="I19" i="114"/>
  <c r="D19" i="114"/>
  <c r="B19" i="114"/>
  <c r="X18" i="114"/>
  <c r="S18" i="114"/>
  <c r="N18" i="114"/>
  <c r="I18" i="114"/>
  <c r="D18" i="114"/>
  <c r="B18" i="114"/>
  <c r="X17" i="114"/>
  <c r="S17" i="114"/>
  <c r="N17" i="114"/>
  <c r="I17" i="114"/>
  <c r="D17" i="114"/>
  <c r="B17" i="114"/>
  <c r="X16" i="114"/>
  <c r="S16" i="114"/>
  <c r="N16" i="114"/>
  <c r="I16" i="114"/>
  <c r="D16" i="114"/>
  <c r="B16" i="114"/>
  <c r="X15" i="114"/>
  <c r="S15" i="114"/>
  <c r="N15" i="114"/>
  <c r="I15" i="114"/>
  <c r="D15" i="114"/>
  <c r="B15" i="114"/>
  <c r="T232" i="94"/>
  <c r="T231" i="94"/>
  <c r="T230" i="94"/>
  <c r="T229" i="94"/>
  <c r="T228" i="94"/>
  <c r="T227" i="94"/>
  <c r="T226" i="94"/>
  <c r="T225" i="94"/>
  <c r="T224" i="94"/>
  <c r="T223" i="94"/>
  <c r="T222" i="94"/>
  <c r="T221" i="94"/>
  <c r="M231" i="94"/>
  <c r="M229" i="94"/>
  <c r="M227" i="94"/>
  <c r="M225" i="94"/>
  <c r="M221" i="94"/>
  <c r="M223" i="94"/>
  <c r="G9" i="88"/>
  <c r="D33" i="114" l="1"/>
  <c r="G73" i="117"/>
  <c r="K35" i="114"/>
  <c r="N75" i="117"/>
  <c r="D35" i="114"/>
  <c r="G75" i="117"/>
  <c r="K36" i="114"/>
  <c r="N76" i="117"/>
  <c r="K25" i="114"/>
  <c r="N65" i="117"/>
  <c r="K26" i="114"/>
  <c r="N66" i="117"/>
  <c r="K27" i="114"/>
  <c r="N67" i="117"/>
  <c r="K28" i="114"/>
  <c r="N68" i="117"/>
  <c r="K29" i="114"/>
  <c r="N69" i="117"/>
  <c r="K30" i="114"/>
  <c r="N70" i="117"/>
  <c r="D27" i="114"/>
  <c r="G67" i="117"/>
  <c r="K31" i="114"/>
  <c r="N71" i="117"/>
  <c r="D25" i="114"/>
  <c r="G65" i="117"/>
  <c r="K32" i="114"/>
  <c r="N72" i="117"/>
  <c r="D29" i="114"/>
  <c r="G69" i="117"/>
  <c r="K33" i="114"/>
  <c r="N73" i="117"/>
  <c r="D31" i="114"/>
  <c r="G71" i="117"/>
  <c r="K34" i="114"/>
  <c r="N74" i="117"/>
  <c r="P175" i="109"/>
  <c r="M138" i="114" s="1"/>
  <c r="P174" i="109"/>
  <c r="M137" i="114" s="1"/>
  <c r="P173" i="109"/>
  <c r="M136" i="114" s="1"/>
  <c r="J173" i="109"/>
  <c r="G136" i="114" s="1"/>
  <c r="AB172" i="109"/>
  <c r="AA172" i="109"/>
  <c r="Z172" i="109"/>
  <c r="W135" i="114" s="1"/>
  <c r="P172" i="109"/>
  <c r="M135" i="114" s="1"/>
  <c r="J172" i="109"/>
  <c r="G135" i="114" s="1"/>
  <c r="AB171" i="109"/>
  <c r="AA171" i="109"/>
  <c r="Z171" i="109"/>
  <c r="W134" i="114" s="1"/>
  <c r="P171" i="109"/>
  <c r="M134" i="114" s="1"/>
  <c r="J171" i="109"/>
  <c r="G134" i="114" s="1"/>
  <c r="P170" i="109"/>
  <c r="M133" i="114" s="1"/>
  <c r="P169" i="109"/>
  <c r="M132" i="114" s="1"/>
  <c r="P168" i="109"/>
  <c r="M131" i="114" s="1"/>
  <c r="P167" i="109"/>
  <c r="M130" i="114" s="1"/>
  <c r="P166" i="109"/>
  <c r="M129" i="114" s="1"/>
  <c r="J166" i="109"/>
  <c r="G129" i="114" s="1"/>
  <c r="Z165" i="109"/>
  <c r="W128" i="114" s="1"/>
  <c r="P165" i="109"/>
  <c r="M128" i="114" s="1"/>
  <c r="J165" i="109"/>
  <c r="G128" i="114" s="1"/>
  <c r="Z164" i="109"/>
  <c r="W127" i="114" s="1"/>
  <c r="P164" i="109"/>
  <c r="M127" i="114" s="1"/>
  <c r="J164" i="109"/>
  <c r="G127" i="114" s="1"/>
  <c r="P163" i="109"/>
  <c r="M126" i="114" s="1"/>
  <c r="P162" i="109"/>
  <c r="M125" i="114" s="1"/>
  <c r="P161" i="109"/>
  <c r="M124" i="114" s="1"/>
  <c r="P160" i="109"/>
  <c r="M123" i="114" s="1"/>
  <c r="P159" i="109"/>
  <c r="M122" i="114" s="1"/>
  <c r="J159" i="109"/>
  <c r="G122" i="114" s="1"/>
  <c r="Z158" i="109"/>
  <c r="W121" i="114" s="1"/>
  <c r="P158" i="109"/>
  <c r="M121" i="114" s="1"/>
  <c r="J158" i="109"/>
  <c r="G121" i="114" s="1"/>
  <c r="Z157" i="109"/>
  <c r="W120" i="114" s="1"/>
  <c r="P157" i="109"/>
  <c r="M120" i="114" s="1"/>
  <c r="J157" i="109"/>
  <c r="G120" i="114" s="1"/>
  <c r="P156" i="109"/>
  <c r="M119" i="114" s="1"/>
  <c r="P155" i="109"/>
  <c r="M118" i="114" s="1"/>
  <c r="P154" i="109"/>
  <c r="M117" i="114" s="1"/>
  <c r="P153" i="109"/>
  <c r="M116" i="114" s="1"/>
  <c r="P152" i="109"/>
  <c r="M115" i="114" s="1"/>
  <c r="J152" i="109"/>
  <c r="G115" i="114" s="1"/>
  <c r="Z151" i="109"/>
  <c r="W114" i="114" s="1"/>
  <c r="P151" i="109"/>
  <c r="M114" i="114" s="1"/>
  <c r="J151" i="109"/>
  <c r="G114" i="114" s="1"/>
  <c r="Z150" i="109"/>
  <c r="W113" i="114" s="1"/>
  <c r="P150" i="109"/>
  <c r="M113" i="114" s="1"/>
  <c r="J150" i="109"/>
  <c r="G113" i="114" s="1"/>
  <c r="P149" i="109"/>
  <c r="M112" i="114" s="1"/>
  <c r="P148" i="109"/>
  <c r="M111" i="114" s="1"/>
  <c r="P147" i="109"/>
  <c r="M110" i="114" s="1"/>
  <c r="P146" i="109"/>
  <c r="M109" i="114" s="1"/>
  <c r="P145" i="109"/>
  <c r="M108" i="114" s="1"/>
  <c r="J145" i="109"/>
  <c r="G108" i="114" s="1"/>
  <c r="Z144" i="109"/>
  <c r="W107" i="114" s="1"/>
  <c r="P144" i="109"/>
  <c r="M107" i="114" s="1"/>
  <c r="J144" i="109"/>
  <c r="G107" i="114" s="1"/>
  <c r="Z143" i="109"/>
  <c r="W106" i="114" s="1"/>
  <c r="P143" i="109"/>
  <c r="M106" i="114" s="1"/>
  <c r="J143" i="109"/>
  <c r="G106" i="114" s="1"/>
  <c r="P142" i="109"/>
  <c r="M105" i="114" s="1"/>
  <c r="P141" i="109"/>
  <c r="M104" i="114" s="1"/>
  <c r="P140" i="109"/>
  <c r="M103" i="114" s="1"/>
  <c r="P139" i="109"/>
  <c r="M102" i="114" s="1"/>
  <c r="P138" i="109"/>
  <c r="M101" i="114" s="1"/>
  <c r="J138" i="109"/>
  <c r="G101" i="114" s="1"/>
  <c r="AB137" i="109"/>
  <c r="AA137" i="109"/>
  <c r="Z137" i="109"/>
  <c r="W100" i="114" s="1"/>
  <c r="P137" i="109"/>
  <c r="M100" i="114" s="1"/>
  <c r="J137" i="109"/>
  <c r="G100" i="114" s="1"/>
  <c r="Z136" i="109"/>
  <c r="W99" i="114" s="1"/>
  <c r="P136" i="109"/>
  <c r="M99" i="114" s="1"/>
  <c r="J136" i="109"/>
  <c r="G99" i="114" s="1"/>
  <c r="P135" i="109"/>
  <c r="M98" i="114" s="1"/>
  <c r="P134" i="109"/>
  <c r="M97" i="114" s="1"/>
  <c r="W66" i="117"/>
  <c r="W67" i="117"/>
  <c r="W68" i="117"/>
  <c r="W69" i="117"/>
  <c r="W71" i="117"/>
  <c r="W72" i="117"/>
  <c r="W73" i="117"/>
  <c r="W74" i="117"/>
  <c r="W75" i="117"/>
  <c r="W76" i="117"/>
  <c r="W65" i="117"/>
  <c r="T66" i="117"/>
  <c r="T67" i="117"/>
  <c r="T68" i="117"/>
  <c r="T69" i="117"/>
  <c r="T71" i="117"/>
  <c r="T72" i="117"/>
  <c r="T73" i="117"/>
  <c r="T74" i="117"/>
  <c r="T75" i="117"/>
  <c r="T76" i="117"/>
  <c r="T65" i="117"/>
  <c r="E18" i="109"/>
  <c r="E19" i="109"/>
  <c r="E20" i="109"/>
  <c r="E21" i="109"/>
  <c r="E22" i="109"/>
  <c r="E5" i="109"/>
  <c r="B4" i="114" s="1"/>
  <c r="M5" i="109"/>
  <c r="I4" i="114" s="1"/>
  <c r="U5" i="109"/>
  <c r="L4" i="114" s="1"/>
  <c r="E6" i="109"/>
  <c r="B5" i="114" s="1"/>
  <c r="M6" i="109"/>
  <c r="I5" i="114" s="1"/>
  <c r="U6" i="109"/>
  <c r="L5" i="114" s="1"/>
  <c r="E7" i="109"/>
  <c r="B6" i="114" s="1"/>
  <c r="M7" i="109"/>
  <c r="I6" i="114" s="1"/>
  <c r="U7" i="109"/>
  <c r="L6" i="114" s="1"/>
  <c r="E8" i="109"/>
  <c r="B7" i="114" s="1"/>
  <c r="M8" i="109"/>
  <c r="I7" i="114" s="1"/>
  <c r="U8" i="109"/>
  <c r="L7" i="114" s="1"/>
  <c r="E9" i="109"/>
  <c r="B8" i="114" s="1"/>
  <c r="M9" i="109"/>
  <c r="I8" i="114" s="1"/>
  <c r="U9" i="109"/>
  <c r="L8" i="114" s="1"/>
  <c r="E10" i="109"/>
  <c r="B9" i="114" s="1"/>
  <c r="M10" i="109"/>
  <c r="I9" i="114" s="1"/>
  <c r="U10" i="109"/>
  <c r="L9" i="114" s="1"/>
  <c r="E11" i="109"/>
  <c r="B10" i="114" s="1"/>
  <c r="M11" i="109"/>
  <c r="I10" i="114" s="1"/>
  <c r="U11" i="109"/>
  <c r="L10" i="114" s="1"/>
  <c r="V267" i="94"/>
  <c r="Y267" i="94"/>
  <c r="S267" i="94"/>
  <c r="P267" i="94"/>
  <c r="M267" i="94"/>
  <c r="J267" i="94"/>
  <c r="N4" i="87"/>
  <c r="H4" i="87"/>
  <c r="H5" i="87"/>
  <c r="G7" i="100" l="1"/>
  <c r="G37" i="100"/>
  <c r="G21" i="100"/>
  <c r="G24" i="100"/>
  <c r="M5" i="100"/>
  <c r="G9" i="100"/>
  <c r="G6" i="100"/>
  <c r="G10" i="100"/>
  <c r="G8" i="100"/>
  <c r="S5" i="100"/>
  <c r="G5" i="100"/>
  <c r="T25" i="114"/>
  <c r="T36" i="114"/>
  <c r="T35" i="114"/>
  <c r="T34" i="114"/>
  <c r="T33" i="114"/>
  <c r="T32" i="114"/>
  <c r="T31" i="114"/>
  <c r="T30" i="114"/>
  <c r="T29" i="114"/>
  <c r="T28" i="114"/>
  <c r="T27" i="114"/>
  <c r="T26" i="114"/>
  <c r="M38" i="100"/>
  <c r="G38" i="100"/>
  <c r="S38" i="100"/>
  <c r="G22" i="100"/>
  <c r="G27" i="100"/>
  <c r="G26" i="100"/>
  <c r="G23" i="100"/>
  <c r="S22" i="100"/>
  <c r="G25" i="100"/>
  <c r="M22" i="100"/>
  <c r="M32" i="92"/>
  <c r="G31" i="92"/>
  <c r="AA30" i="92"/>
  <c r="M31" i="92"/>
  <c r="G30" i="92"/>
  <c r="AA29" i="92"/>
  <c r="M30" i="92"/>
  <c r="G29" i="92"/>
  <c r="M29" i="92"/>
  <c r="M28" i="92"/>
  <c r="M26" i="92"/>
  <c r="G25" i="92"/>
  <c r="AA24" i="92"/>
  <c r="M25" i="92"/>
  <c r="G24" i="92"/>
  <c r="AA23" i="92"/>
  <c r="M24" i="92"/>
  <c r="G23" i="92"/>
  <c r="M23" i="92"/>
  <c r="M22" i="92"/>
  <c r="M20" i="92"/>
  <c r="G19" i="92"/>
  <c r="AA18" i="92"/>
  <c r="M19" i="92"/>
  <c r="G18" i="92"/>
  <c r="AA17" i="92"/>
  <c r="M18" i="92"/>
  <c r="G17" i="92"/>
  <c r="M17" i="92"/>
  <c r="M16" i="92"/>
  <c r="M14" i="92"/>
  <c r="G13" i="92"/>
  <c r="AA12" i="92"/>
  <c r="M13" i="92"/>
  <c r="G12" i="92"/>
  <c r="AA11" i="92"/>
  <c r="M12" i="92"/>
  <c r="G11" i="92"/>
  <c r="M11" i="92"/>
  <c r="M10" i="92"/>
  <c r="S27" i="91"/>
  <c r="U27" i="91"/>
  <c r="L28" i="91"/>
  <c r="N28" i="91"/>
  <c r="P28" i="91"/>
  <c r="S28" i="91"/>
  <c r="U28" i="91"/>
  <c r="W28" i="91"/>
  <c r="L29" i="91"/>
  <c r="N29" i="91"/>
  <c r="P29" i="91"/>
  <c r="S29" i="91"/>
  <c r="U29" i="91"/>
  <c r="W29" i="91"/>
  <c r="L30" i="91"/>
  <c r="N30" i="91"/>
  <c r="P30" i="91"/>
  <c r="S30" i="91"/>
  <c r="U30" i="91"/>
  <c r="W30" i="91"/>
  <c r="Z331" i="94" l="1"/>
  <c r="Z330" i="94"/>
  <c r="P5" i="87"/>
  <c r="L5" i="87"/>
  <c r="B25" i="89" l="1"/>
  <c r="B32" i="89" s="1"/>
  <c r="B39" i="89" s="1"/>
  <c r="G18" i="89"/>
  <c r="G21" i="89"/>
  <c r="G20" i="89"/>
  <c r="G19" i="89"/>
  <c r="AW450" i="94"/>
  <c r="AW448" i="94"/>
  <c r="I45" i="2"/>
  <c r="F45" i="2"/>
  <c r="DT448" i="94" l="1"/>
  <c r="CU448" i="94"/>
  <c r="BV448" i="94"/>
  <c r="I42" i="91"/>
  <c r="O448" i="94"/>
  <c r="B127" i="94"/>
  <c r="D10" i="89" l="1"/>
  <c r="J11" i="88"/>
  <c r="J12" i="88"/>
  <c r="J13" i="88"/>
  <c r="J14" i="88"/>
  <c r="J15" i="88"/>
  <c r="J16" i="88"/>
  <c r="J10" i="88"/>
  <c r="G11" i="88"/>
  <c r="G12" i="88"/>
  <c r="G13" i="88"/>
  <c r="G14" i="88"/>
  <c r="G15" i="88"/>
  <c r="G16" i="88"/>
  <c r="A127" i="94" l="1"/>
  <c r="A153" i="94" s="1" a="1"/>
  <c r="D19" i="84"/>
  <c r="G18" i="84"/>
  <c r="G17" i="84"/>
  <c r="G16" i="84"/>
  <c r="G15" i="84"/>
  <c r="G14" i="84"/>
  <c r="R44" i="94"/>
  <c r="D13" i="84" s="1"/>
  <c r="U44" i="94"/>
  <c r="G13" i="84" s="1"/>
  <c r="B3" i="89"/>
  <c r="D11" i="85"/>
  <c r="A61" i="94"/>
  <c r="A62" i="94"/>
  <c r="A63" i="94"/>
  <c r="A64" i="94"/>
  <c r="B17" i="101"/>
  <c r="B16" i="101"/>
  <c r="B11" i="101"/>
  <c r="B10" i="101"/>
  <c r="B5" i="101"/>
  <c r="B4" i="101"/>
  <c r="C4" i="84"/>
  <c r="C5" i="84"/>
  <c r="C6" i="84"/>
  <c r="C7" i="84"/>
  <c r="C8" i="84"/>
  <c r="C9" i="84"/>
  <c r="C3" i="84"/>
  <c r="I124" i="91"/>
  <c r="I126" i="91"/>
  <c r="I127" i="91"/>
  <c r="I128" i="91"/>
  <c r="I129" i="91"/>
  <c r="I130" i="91"/>
  <c r="I131" i="91"/>
  <c r="I97" i="91"/>
  <c r="I99" i="91"/>
  <c r="I100" i="91"/>
  <c r="I101" i="91"/>
  <c r="I102" i="91"/>
  <c r="I103" i="91"/>
  <c r="I104" i="91"/>
  <c r="I70" i="91"/>
  <c r="I72" i="91"/>
  <c r="I73" i="91"/>
  <c r="I74" i="91"/>
  <c r="I75" i="91"/>
  <c r="I76" i="91"/>
  <c r="I77" i="91"/>
  <c r="M6" i="99"/>
  <c r="M7" i="99"/>
  <c r="M8" i="99"/>
  <c r="M9" i="99"/>
  <c r="M10" i="99"/>
  <c r="M11" i="99"/>
  <c r="M12" i="99"/>
  <c r="M13" i="99"/>
  <c r="M14" i="99"/>
  <c r="J6" i="99"/>
  <c r="J7" i="99"/>
  <c r="J8" i="99"/>
  <c r="J9" i="99"/>
  <c r="J10" i="99"/>
  <c r="J11" i="99"/>
  <c r="J12" i="99"/>
  <c r="J13" i="99"/>
  <c r="J14" i="99"/>
  <c r="J5" i="99"/>
  <c r="J21" i="99"/>
  <c r="M21" i="99"/>
  <c r="J37" i="99"/>
  <c r="M37" i="99"/>
  <c r="J53" i="99"/>
  <c r="M53" i="99"/>
  <c r="J69" i="99"/>
  <c r="M69" i="99"/>
  <c r="J22" i="99"/>
  <c r="M22" i="99"/>
  <c r="J38" i="99"/>
  <c r="M38" i="99"/>
  <c r="J54" i="99"/>
  <c r="M54" i="99"/>
  <c r="J70" i="99"/>
  <c r="M70" i="99"/>
  <c r="J23" i="99"/>
  <c r="M23" i="99"/>
  <c r="J39" i="99"/>
  <c r="M39" i="99"/>
  <c r="J55" i="99"/>
  <c r="M55" i="99"/>
  <c r="J71" i="99"/>
  <c r="M71" i="99"/>
  <c r="J24" i="99"/>
  <c r="M24" i="99"/>
  <c r="J40" i="99"/>
  <c r="M40" i="99"/>
  <c r="J56" i="99"/>
  <c r="M56" i="99"/>
  <c r="J72" i="99"/>
  <c r="M72" i="99"/>
  <c r="J25" i="99"/>
  <c r="M25" i="99"/>
  <c r="J41" i="99"/>
  <c r="M41" i="99"/>
  <c r="J57" i="99"/>
  <c r="M57" i="99"/>
  <c r="J73" i="99"/>
  <c r="M73" i="99"/>
  <c r="J26" i="99"/>
  <c r="M26" i="99"/>
  <c r="J42" i="99"/>
  <c r="M42" i="99"/>
  <c r="J58" i="99"/>
  <c r="M58" i="99"/>
  <c r="J74" i="99"/>
  <c r="M74" i="99"/>
  <c r="J27" i="99"/>
  <c r="M27" i="99"/>
  <c r="J43" i="99"/>
  <c r="M43" i="99"/>
  <c r="J59" i="99"/>
  <c r="M59" i="99"/>
  <c r="J75" i="99"/>
  <c r="M75" i="99"/>
  <c r="J28" i="99"/>
  <c r="M28" i="99"/>
  <c r="J44" i="99"/>
  <c r="M44" i="99"/>
  <c r="J60" i="99"/>
  <c r="M60" i="99"/>
  <c r="J76" i="99"/>
  <c r="M76" i="99"/>
  <c r="J29" i="99"/>
  <c r="M29" i="99"/>
  <c r="J45" i="99"/>
  <c r="M45" i="99"/>
  <c r="J61" i="99"/>
  <c r="M61" i="99"/>
  <c r="J77" i="99"/>
  <c r="M77" i="99"/>
  <c r="J30" i="99"/>
  <c r="M30" i="99"/>
  <c r="J46" i="99"/>
  <c r="M46" i="99"/>
  <c r="J62" i="99"/>
  <c r="M62" i="99"/>
  <c r="J78" i="99"/>
  <c r="M78" i="99"/>
  <c r="CU107" i="94"/>
  <c r="B67" i="99" s="1"/>
  <c r="CC107" i="94"/>
  <c r="B51" i="99" s="1"/>
  <c r="BK107" i="94"/>
  <c r="B35" i="99" s="1"/>
  <c r="B19" i="99"/>
  <c r="B3" i="99"/>
  <c r="E3" i="91"/>
  <c r="I123" i="91"/>
  <c r="I122" i="91"/>
  <c r="DT450" i="94"/>
  <c r="I125" i="91" s="1"/>
  <c r="CU450" i="94"/>
  <c r="I98" i="91" s="1"/>
  <c r="I96" i="91"/>
  <c r="I95" i="91"/>
  <c r="I68" i="91"/>
  <c r="BV450" i="94"/>
  <c r="I71" i="91" s="1"/>
  <c r="I69" i="91"/>
  <c r="I44" i="91"/>
  <c r="I41" i="91"/>
  <c r="I14" i="91"/>
  <c r="O450" i="94"/>
  <c r="I17" i="91" s="1"/>
  <c r="I15" i="91"/>
  <c r="G4" i="100"/>
  <c r="R18" i="89"/>
  <c r="R14" i="89"/>
  <c r="M18" i="89"/>
  <c r="M14" i="89"/>
  <c r="O13" i="89"/>
  <c r="O12" i="89"/>
  <c r="T13" i="89"/>
  <c r="T12" i="89"/>
  <c r="T11" i="89"/>
  <c r="O11" i="89"/>
  <c r="R10" i="89"/>
  <c r="B13" i="96"/>
  <c r="B14" i="96"/>
  <c r="B15" i="96"/>
  <c r="B16" i="96"/>
  <c r="B17" i="96"/>
  <c r="B12" i="96"/>
  <c r="Y5" i="96"/>
  <c r="Y6" i="96"/>
  <c r="V5" i="96"/>
  <c r="V6" i="96"/>
  <c r="O5" i="96"/>
  <c r="O6" i="96"/>
  <c r="E5" i="96"/>
  <c r="E6" i="96"/>
  <c r="B5" i="96"/>
  <c r="B6" i="96"/>
  <c r="Y4" i="96"/>
  <c r="V4" i="96"/>
  <c r="O4" i="96"/>
  <c r="E4" i="96"/>
  <c r="B4" i="96"/>
  <c r="B5" i="93"/>
  <c r="D5" i="93"/>
  <c r="J5" i="93"/>
  <c r="N5" i="93"/>
  <c r="S5" i="93"/>
  <c r="B6" i="93"/>
  <c r="D6" i="93"/>
  <c r="J6" i="93"/>
  <c r="N6" i="93"/>
  <c r="S6" i="93"/>
  <c r="B7" i="93"/>
  <c r="D7" i="93"/>
  <c r="J7" i="93"/>
  <c r="N7" i="93"/>
  <c r="S7" i="93"/>
  <c r="B8" i="93"/>
  <c r="D8" i="93"/>
  <c r="J8" i="93"/>
  <c r="N8" i="93"/>
  <c r="S8" i="93"/>
  <c r="B9" i="93"/>
  <c r="D9" i="93"/>
  <c r="J9" i="93"/>
  <c r="N9" i="93"/>
  <c r="S9" i="93"/>
  <c r="B10" i="93"/>
  <c r="D10" i="93"/>
  <c r="J10" i="93"/>
  <c r="N10" i="93"/>
  <c r="S10" i="93"/>
  <c r="B11" i="93"/>
  <c r="D11" i="93"/>
  <c r="J11" i="93"/>
  <c r="N11" i="93"/>
  <c r="S11" i="93"/>
  <c r="B12" i="93"/>
  <c r="D12" i="93"/>
  <c r="J12" i="93"/>
  <c r="N12" i="93"/>
  <c r="S12" i="93"/>
  <c r="B13" i="93"/>
  <c r="D13" i="93"/>
  <c r="J13" i="93"/>
  <c r="N13" i="93"/>
  <c r="S13" i="93"/>
  <c r="B14" i="93"/>
  <c r="D14" i="93"/>
  <c r="J14" i="93"/>
  <c r="N14" i="93"/>
  <c r="S14" i="93"/>
  <c r="B15" i="93"/>
  <c r="D15" i="93"/>
  <c r="J15" i="93"/>
  <c r="N15" i="93"/>
  <c r="S15" i="93"/>
  <c r="B16" i="93"/>
  <c r="D16" i="93"/>
  <c r="J16" i="93"/>
  <c r="N16" i="93"/>
  <c r="S16" i="93"/>
  <c r="B17" i="93"/>
  <c r="D17" i="93"/>
  <c r="J17" i="93"/>
  <c r="N17" i="93"/>
  <c r="S17" i="93"/>
  <c r="S4" i="93"/>
  <c r="N4" i="93"/>
  <c r="J4" i="93"/>
  <c r="D4" i="93"/>
  <c r="B4" i="93"/>
  <c r="AA6" i="92"/>
  <c r="AA5" i="92"/>
  <c r="M8" i="92"/>
  <c r="M7" i="92"/>
  <c r="M6" i="92"/>
  <c r="M5" i="92"/>
  <c r="M4" i="92"/>
  <c r="G6" i="92"/>
  <c r="G7" i="92"/>
  <c r="G5" i="92"/>
  <c r="B4" i="92"/>
  <c r="I16" i="91"/>
  <c r="I18" i="91"/>
  <c r="I19" i="91"/>
  <c r="I20" i="91"/>
  <c r="I21" i="91"/>
  <c r="I22" i="91"/>
  <c r="I23" i="91"/>
  <c r="B7" i="91"/>
  <c r="E4" i="91"/>
  <c r="J4" i="91"/>
  <c r="P4" i="91"/>
  <c r="U4" i="91"/>
  <c r="E5" i="91"/>
  <c r="J5" i="91"/>
  <c r="P5" i="91"/>
  <c r="U5" i="91"/>
  <c r="E6" i="91"/>
  <c r="J6" i="91"/>
  <c r="P6" i="91"/>
  <c r="U6" i="91"/>
  <c r="E7" i="91"/>
  <c r="J7" i="91"/>
  <c r="P7" i="91"/>
  <c r="U7" i="91"/>
  <c r="U3" i="91"/>
  <c r="P3" i="91"/>
  <c r="J3" i="91"/>
  <c r="G17" i="89"/>
  <c r="D16" i="89"/>
  <c r="G14" i="89"/>
  <c r="G13" i="89"/>
  <c r="G12" i="89"/>
  <c r="G11" i="89"/>
  <c r="G26" i="88"/>
  <c r="G19" i="88"/>
  <c r="G10" i="88"/>
  <c r="G6" i="88"/>
  <c r="C26" i="88"/>
  <c r="G20" i="88"/>
  <c r="G3" i="88"/>
  <c r="F6" i="87"/>
  <c r="F7" i="87"/>
  <c r="F8" i="87"/>
  <c r="F9" i="87"/>
  <c r="Z5" i="85"/>
  <c r="Z6" i="85"/>
  <c r="Z7" i="85"/>
  <c r="Z8" i="85"/>
  <c r="X5" i="85"/>
  <c r="X6" i="85"/>
  <c r="X7" i="85"/>
  <c r="X8" i="85"/>
  <c r="S5" i="85"/>
  <c r="S6" i="85"/>
  <c r="S7" i="85"/>
  <c r="S8" i="85"/>
  <c r="N5" i="85"/>
  <c r="N6" i="85"/>
  <c r="N7" i="85"/>
  <c r="N8" i="85"/>
  <c r="I5" i="85"/>
  <c r="I6" i="85"/>
  <c r="I7" i="85"/>
  <c r="I8" i="85"/>
  <c r="D5" i="85"/>
  <c r="D6" i="85"/>
  <c r="D7" i="85"/>
  <c r="D8" i="85"/>
  <c r="B5" i="85"/>
  <c r="B6" i="85"/>
  <c r="B7" i="85"/>
  <c r="B8" i="85"/>
  <c r="Z4" i="85"/>
  <c r="X4" i="85"/>
  <c r="S4" i="85"/>
  <c r="N4" i="85"/>
  <c r="I4" i="85"/>
  <c r="D4" i="85"/>
  <c r="B4" i="85"/>
  <c r="J14" i="84"/>
  <c r="J15" i="84"/>
  <c r="J16" i="84"/>
  <c r="J17" i="84"/>
  <c r="J18" i="84"/>
  <c r="G19" i="84"/>
  <c r="J19" i="84"/>
  <c r="J13" i="84"/>
  <c r="D14" i="84"/>
  <c r="D15" i="84"/>
  <c r="D16" i="84"/>
  <c r="D17" i="84"/>
  <c r="D18" i="84"/>
  <c r="O65" i="94" l="1"/>
  <c r="H70" i="94" s="1"/>
  <c r="H165" i="94"/>
  <c r="P165" i="94" s="1"/>
  <c r="J37" i="117" s="1"/>
  <c r="H153" i="94"/>
  <c r="H163" i="94"/>
  <c r="P163" i="94" s="1"/>
  <c r="J35" i="117" s="1"/>
  <c r="H164" i="94"/>
  <c r="H161" i="94"/>
  <c r="H162" i="94"/>
  <c r="H159" i="94"/>
  <c r="P159" i="94" s="1"/>
  <c r="H160" i="94"/>
  <c r="H158" i="94"/>
  <c r="D27" i="2"/>
  <c r="B37" i="117" l="1"/>
  <c r="B35" i="117"/>
  <c r="P161" i="94"/>
  <c r="B36" i="117"/>
  <c r="P164" i="94"/>
  <c r="J36" i="117" s="1"/>
  <c r="B34" i="117"/>
  <c r="P162" i="94"/>
  <c r="J34" i="117" s="1"/>
  <c r="P160" i="94"/>
  <c r="P158" i="94"/>
  <c r="D9" i="85"/>
  <c r="AO12" i="16"/>
  <c r="H156" i="94" l="1"/>
  <c r="H157" i="94"/>
  <c r="B33" i="117" s="1"/>
  <c r="H154" i="94"/>
  <c r="H155" i="94"/>
  <c r="B29" i="117"/>
  <c r="AB114" i="16"/>
  <c r="AB115" i="16"/>
  <c r="AB116" i="16"/>
  <c r="AB117" i="16"/>
  <c r="AB118" i="16"/>
  <c r="AB119" i="16"/>
  <c r="AB120" i="16"/>
  <c r="AB121" i="16"/>
  <c r="AB122" i="16"/>
  <c r="AB123" i="16"/>
  <c r="AB124" i="16"/>
  <c r="AB125" i="16"/>
  <c r="AB126" i="16"/>
  <c r="AB127" i="16"/>
  <c r="AB128" i="16"/>
  <c r="AB129" i="16"/>
  <c r="AB130" i="16"/>
  <c r="AB113" i="16"/>
  <c r="AB97" i="16"/>
  <c r="AB96" i="16"/>
  <c r="AB95" i="16"/>
  <c r="AB94" i="16"/>
  <c r="AB93" i="16"/>
  <c r="AB92" i="16"/>
  <c r="AB91" i="16"/>
  <c r="AB90" i="16"/>
  <c r="AB122" i="82"/>
  <c r="AB121" i="82"/>
  <c r="AB120" i="82"/>
  <c r="AB119" i="82"/>
  <c r="AB118" i="82"/>
  <c r="AB117" i="82"/>
  <c r="AB116" i="82"/>
  <c r="AB115" i="82"/>
  <c r="AB114" i="82"/>
  <c r="AB113" i="82"/>
  <c r="AB112" i="82"/>
  <c r="AB111" i="82"/>
  <c r="AB110" i="82"/>
  <c r="AB109" i="82"/>
  <c r="AB108" i="82"/>
  <c r="AB107" i="82"/>
  <c r="AB106" i="82"/>
  <c r="AB105" i="82"/>
  <c r="AB89" i="82"/>
  <c r="AB88" i="82"/>
  <c r="AB87" i="82"/>
  <c r="AB86" i="82"/>
  <c r="AB85" i="82"/>
  <c r="AB84" i="82"/>
  <c r="AB83" i="82"/>
  <c r="AB82" i="82"/>
  <c r="V390" i="82"/>
  <c r="K390" i="82"/>
  <c r="G390" i="82"/>
  <c r="E390" i="82"/>
  <c r="V385" i="82"/>
  <c r="K385" i="82"/>
  <c r="G385" i="82"/>
  <c r="E385" i="82"/>
  <c r="V380" i="82"/>
  <c r="K380" i="82"/>
  <c r="G380" i="82"/>
  <c r="E380" i="82"/>
  <c r="V375" i="82"/>
  <c r="K375" i="82"/>
  <c r="G375" i="82"/>
  <c r="E375" i="82"/>
  <c r="V370" i="82"/>
  <c r="K370" i="82"/>
  <c r="G370" i="82"/>
  <c r="E370" i="82"/>
  <c r="V365" i="82"/>
  <c r="K365" i="82"/>
  <c r="G365" i="82"/>
  <c r="E365" i="82"/>
  <c r="V360" i="82"/>
  <c r="K360" i="82"/>
  <c r="G360" i="82"/>
  <c r="E360" i="82"/>
  <c r="V355" i="82"/>
  <c r="K355" i="82"/>
  <c r="G355" i="82"/>
  <c r="E355" i="82"/>
  <c r="V350" i="82"/>
  <c r="K350" i="82"/>
  <c r="G350" i="82"/>
  <c r="E350" i="82"/>
  <c r="V345" i="82"/>
  <c r="K345" i="82"/>
  <c r="G345" i="82"/>
  <c r="E345" i="82"/>
  <c r="V340" i="82"/>
  <c r="K340" i="82"/>
  <c r="G340" i="82"/>
  <c r="E340" i="82"/>
  <c r="V335" i="82"/>
  <c r="K335" i="82"/>
  <c r="G335" i="82"/>
  <c r="E335" i="82"/>
  <c r="V330" i="82"/>
  <c r="K330" i="82"/>
  <c r="G330" i="82"/>
  <c r="E330" i="82"/>
  <c r="V325" i="82"/>
  <c r="K325" i="82"/>
  <c r="G325" i="82"/>
  <c r="E325" i="82"/>
  <c r="AO285" i="82"/>
  <c r="AO284" i="82"/>
  <c r="AO283" i="82"/>
  <c r="AO282" i="82"/>
  <c r="AO281" i="82"/>
  <c r="AO280" i="82"/>
  <c r="AO279" i="82"/>
  <c r="AO278" i="82"/>
  <c r="AO277" i="82"/>
  <c r="AO276" i="82"/>
  <c r="AO275" i="82"/>
  <c r="AO274" i="82"/>
  <c r="AO273" i="82"/>
  <c r="AO272" i="82"/>
  <c r="AO271" i="82"/>
  <c r="AU263" i="82"/>
  <c r="AT263" i="82"/>
  <c r="AO263" i="82"/>
  <c r="AN263" i="82"/>
  <c r="AU262" i="82"/>
  <c r="AT262" i="82"/>
  <c r="AO262" i="82"/>
  <c r="AN262" i="82"/>
  <c r="AU261" i="82"/>
  <c r="AU260" i="82"/>
  <c r="AU259" i="82"/>
  <c r="AT259" i="82"/>
  <c r="AO259" i="82"/>
  <c r="AN259" i="82"/>
  <c r="AU258" i="82"/>
  <c r="AT258" i="82"/>
  <c r="AO258" i="82"/>
  <c r="AN258" i="82"/>
  <c r="AU257" i="82"/>
  <c r="AT257" i="82"/>
  <c r="AO257" i="82"/>
  <c r="AN257" i="82"/>
  <c r="AU256" i="82"/>
  <c r="AT256" i="82"/>
  <c r="AO256" i="82"/>
  <c r="AN256" i="82"/>
  <c r="AU255" i="82"/>
  <c r="AU254" i="82"/>
  <c r="AT254" i="82"/>
  <c r="AO254" i="82"/>
  <c r="AN254" i="82"/>
  <c r="AU253" i="82"/>
  <c r="AT253" i="82"/>
  <c r="AO253" i="82"/>
  <c r="AN253" i="82"/>
  <c r="AU252" i="82"/>
  <c r="AT252" i="82"/>
  <c r="AO252" i="82"/>
  <c r="AN252" i="82"/>
  <c r="AU251" i="82"/>
  <c r="AT251" i="82"/>
  <c r="AO251" i="82"/>
  <c r="AN251" i="82"/>
  <c r="AT250" i="82"/>
  <c r="AN250" i="82"/>
  <c r="AU249" i="82"/>
  <c r="AT249" i="82"/>
  <c r="AO249" i="82"/>
  <c r="AN249" i="82"/>
  <c r="AU248" i="82"/>
  <c r="AT248" i="82"/>
  <c r="AO248" i="82"/>
  <c r="AN248" i="82"/>
  <c r="AU247" i="82"/>
  <c r="AT247" i="82"/>
  <c r="AO247" i="82"/>
  <c r="AN247" i="82"/>
  <c r="AU246" i="82"/>
  <c r="AT246" i="82"/>
  <c r="AO246" i="82"/>
  <c r="AN246" i="82"/>
  <c r="AU245" i="82"/>
  <c r="AT245" i="82"/>
  <c r="AO245" i="82"/>
  <c r="AN245" i="82"/>
  <c r="AU244" i="82"/>
  <c r="AT244" i="82"/>
  <c r="AO244" i="82"/>
  <c r="AN244" i="82"/>
  <c r="AU243" i="82"/>
  <c r="AU242" i="82"/>
  <c r="AT242" i="82"/>
  <c r="AO242" i="82"/>
  <c r="AN242" i="82"/>
  <c r="AU241" i="82"/>
  <c r="AT241" i="82"/>
  <c r="AO241" i="82"/>
  <c r="AN241" i="82"/>
  <c r="AU240" i="82"/>
  <c r="AT240" i="82"/>
  <c r="AO240" i="82"/>
  <c r="AN240" i="82"/>
  <c r="AU239" i="82"/>
  <c r="AU238" i="82"/>
  <c r="AU237" i="82"/>
  <c r="H236" i="82"/>
  <c r="AO236" i="82" s="1"/>
  <c r="H235" i="82"/>
  <c r="AO235" i="82" s="1"/>
  <c r="H234" i="82"/>
  <c r="AT234" i="82" s="1"/>
  <c r="H233" i="82"/>
  <c r="AU233" i="82" s="1"/>
  <c r="H232" i="82"/>
  <c r="AU232" i="82" s="1"/>
  <c r="H231" i="82"/>
  <c r="AO231" i="82" s="1"/>
  <c r="AN225" i="82"/>
  <c r="AM225" i="82"/>
  <c r="AN224" i="82"/>
  <c r="AM224" i="82"/>
  <c r="AN221" i="82"/>
  <c r="AM221" i="82"/>
  <c r="AN220" i="82"/>
  <c r="AM220" i="82"/>
  <c r="AN219" i="82"/>
  <c r="AM219" i="82"/>
  <c r="AN218" i="82"/>
  <c r="AM218" i="82"/>
  <c r="AN216" i="82"/>
  <c r="AM216" i="82"/>
  <c r="AN215" i="82"/>
  <c r="AM215" i="82"/>
  <c r="AN214" i="82"/>
  <c r="AM214" i="82"/>
  <c r="AN213" i="82"/>
  <c r="AM213" i="82"/>
  <c r="AN212" i="82"/>
  <c r="AM212" i="82"/>
  <c r="AN211" i="82"/>
  <c r="AM211" i="82"/>
  <c r="AN210" i="82"/>
  <c r="AM210" i="82"/>
  <c r="AN209" i="82"/>
  <c r="AM209" i="82"/>
  <c r="AN208" i="82"/>
  <c r="AM208" i="82"/>
  <c r="AN207" i="82"/>
  <c r="AM207" i="82"/>
  <c r="AN206" i="82"/>
  <c r="AM206" i="82"/>
  <c r="AN204" i="82"/>
  <c r="AM204" i="82"/>
  <c r="AN203" i="82"/>
  <c r="AM203" i="82"/>
  <c r="AN202" i="82"/>
  <c r="AM202" i="82"/>
  <c r="AN198" i="82"/>
  <c r="AM198" i="82"/>
  <c r="AN197" i="82"/>
  <c r="AM197" i="82"/>
  <c r="AN196" i="82"/>
  <c r="AM196" i="82"/>
  <c r="AN195" i="82"/>
  <c r="AM195" i="82"/>
  <c r="AN194" i="82"/>
  <c r="AM194" i="82"/>
  <c r="AN193" i="82"/>
  <c r="AM193" i="82"/>
  <c r="AM171" i="82"/>
  <c r="M171" i="82" s="1"/>
  <c r="AL171" i="82"/>
  <c r="I171" i="82" s="1"/>
  <c r="E171" i="82"/>
  <c r="AM169" i="82"/>
  <c r="M169" i="82" s="1"/>
  <c r="AL169" i="82"/>
  <c r="I169" i="82" s="1"/>
  <c r="E169" i="82"/>
  <c r="AM167" i="82"/>
  <c r="M167" i="82" s="1"/>
  <c r="AL167" i="82"/>
  <c r="I167" i="82" s="1"/>
  <c r="E167" i="82"/>
  <c r="AO165" i="82"/>
  <c r="AM165" i="82"/>
  <c r="M165" i="82" s="1"/>
  <c r="AL165" i="82"/>
  <c r="E165" i="82"/>
  <c r="AO164" i="82"/>
  <c r="AO163" i="82"/>
  <c r="AM163" i="82"/>
  <c r="M163" i="82" s="1"/>
  <c r="AL163" i="82"/>
  <c r="E163" i="82"/>
  <c r="AO162" i="82"/>
  <c r="AO161" i="82"/>
  <c r="AM161" i="82"/>
  <c r="M161" i="82" s="1"/>
  <c r="AL161" i="82"/>
  <c r="I161" i="82" s="1"/>
  <c r="E161" i="82"/>
  <c r="AO160" i="82"/>
  <c r="AO159" i="82"/>
  <c r="AM159" i="82"/>
  <c r="M159" i="82" s="1"/>
  <c r="AL159" i="82"/>
  <c r="I159" i="82" s="1"/>
  <c r="E159" i="82"/>
  <c r="AO158" i="82"/>
  <c r="AO157" i="82"/>
  <c r="AM157" i="82"/>
  <c r="M157" i="82" s="1"/>
  <c r="AL157" i="82"/>
  <c r="I157" i="82" s="1"/>
  <c r="E157" i="82"/>
  <c r="AO156" i="82"/>
  <c r="AO155" i="82"/>
  <c r="AM155" i="82"/>
  <c r="AL155" i="82"/>
  <c r="I155" i="82" s="1"/>
  <c r="E155" i="82"/>
  <c r="AR128" i="82"/>
  <c r="AQ128" i="82"/>
  <c r="AP128" i="82"/>
  <c r="AO128" i="82"/>
  <c r="AN128" i="82"/>
  <c r="AM128" i="82"/>
  <c r="AB128" i="82"/>
  <c r="AR127" i="82"/>
  <c r="AQ127" i="82"/>
  <c r="AP127" i="82"/>
  <c r="AO127" i="82"/>
  <c r="AN127" i="82"/>
  <c r="AM127" i="82"/>
  <c r="AB127" i="82"/>
  <c r="AR126" i="82"/>
  <c r="AQ126" i="82"/>
  <c r="AP126" i="82"/>
  <c r="AO126" i="82"/>
  <c r="AN126" i="82"/>
  <c r="AM126" i="82"/>
  <c r="AB126" i="82"/>
  <c r="AR125" i="82"/>
  <c r="AQ125" i="82"/>
  <c r="AP125" i="82"/>
  <c r="AO125" i="82"/>
  <c r="AN125" i="82"/>
  <c r="AM125" i="82"/>
  <c r="AB125" i="82"/>
  <c r="AR124" i="82"/>
  <c r="AQ124" i="82"/>
  <c r="AP124" i="82"/>
  <c r="AO124" i="82"/>
  <c r="AN124" i="82"/>
  <c r="AM124" i="82"/>
  <c r="AB124" i="82"/>
  <c r="AR123" i="82"/>
  <c r="AQ123" i="82"/>
  <c r="AP123" i="82"/>
  <c r="AO123" i="82"/>
  <c r="AN123" i="82"/>
  <c r="AM123" i="82"/>
  <c r="AB123" i="82"/>
  <c r="AR122" i="82"/>
  <c r="AQ122" i="82"/>
  <c r="AP122" i="82"/>
  <c r="AO122" i="82"/>
  <c r="AN122" i="82"/>
  <c r="AM122" i="82"/>
  <c r="AR121" i="82"/>
  <c r="AQ121" i="82"/>
  <c r="AP121" i="82"/>
  <c r="AO121" i="82"/>
  <c r="AN121" i="82"/>
  <c r="AM121" i="82"/>
  <c r="AR120" i="82"/>
  <c r="AQ120" i="82"/>
  <c r="AP120" i="82"/>
  <c r="AO120" i="82"/>
  <c r="AN120" i="82"/>
  <c r="AM120" i="82"/>
  <c r="AR119" i="82"/>
  <c r="AQ119" i="82"/>
  <c r="AP119" i="82"/>
  <c r="AO119" i="82"/>
  <c r="AN119" i="82"/>
  <c r="AM119" i="82"/>
  <c r="AR118" i="82"/>
  <c r="AQ118" i="82"/>
  <c r="AP118" i="82"/>
  <c r="AO118" i="82"/>
  <c r="AN118" i="82"/>
  <c r="AM118" i="82"/>
  <c r="AR117" i="82"/>
  <c r="AQ117" i="82"/>
  <c r="AP117" i="82"/>
  <c r="AO117" i="82"/>
  <c r="AN117" i="82"/>
  <c r="AM117" i="82"/>
  <c r="AR116" i="82"/>
  <c r="AQ116" i="82"/>
  <c r="AP116" i="82"/>
  <c r="AO116" i="82"/>
  <c r="AN116" i="82"/>
  <c r="AM116" i="82"/>
  <c r="AR115" i="82"/>
  <c r="AQ115" i="82"/>
  <c r="AP115" i="82"/>
  <c r="AO115" i="82"/>
  <c r="AN115" i="82"/>
  <c r="AM115" i="82"/>
  <c r="AR114" i="82"/>
  <c r="AQ114" i="82"/>
  <c r="AP114" i="82"/>
  <c r="AO114" i="82"/>
  <c r="AN114" i="82"/>
  <c r="AM114" i="82"/>
  <c r="AR113" i="82"/>
  <c r="AQ113" i="82"/>
  <c r="AP113" i="82"/>
  <c r="AO113" i="82"/>
  <c r="AN113" i="82"/>
  <c r="AM113" i="82"/>
  <c r="AR112" i="82"/>
  <c r="AQ112" i="82"/>
  <c r="AP112" i="82"/>
  <c r="AO112" i="82"/>
  <c r="AN112" i="82"/>
  <c r="AM112" i="82"/>
  <c r="AR111" i="82"/>
  <c r="AQ111" i="82"/>
  <c r="AP111" i="82"/>
  <c r="AO111" i="82"/>
  <c r="AN111" i="82"/>
  <c r="AM111" i="82"/>
  <c r="AR110" i="82"/>
  <c r="AQ110" i="82"/>
  <c r="AP110" i="82"/>
  <c r="AO110" i="82"/>
  <c r="AN110" i="82"/>
  <c r="AM110" i="82"/>
  <c r="AR109" i="82"/>
  <c r="AQ109" i="82"/>
  <c r="AP109" i="82"/>
  <c r="AO109" i="82"/>
  <c r="AN109" i="82"/>
  <c r="AM109" i="82"/>
  <c r="AR108" i="82"/>
  <c r="AQ108" i="82"/>
  <c r="AP108" i="82"/>
  <c r="AO108" i="82"/>
  <c r="AN108" i="82"/>
  <c r="AM108" i="82"/>
  <c r="AR107" i="82"/>
  <c r="AQ107" i="82"/>
  <c r="AP107" i="82"/>
  <c r="AO107" i="82"/>
  <c r="AN107" i="82"/>
  <c r="AM107" i="82"/>
  <c r="AR106" i="82"/>
  <c r="AQ106" i="82"/>
  <c r="AP106" i="82"/>
  <c r="AO106" i="82"/>
  <c r="AN106" i="82"/>
  <c r="AM106" i="82"/>
  <c r="AR105" i="82"/>
  <c r="AQ105" i="82"/>
  <c r="AP105" i="82"/>
  <c r="AO105" i="82"/>
  <c r="AN105" i="82"/>
  <c r="AM105" i="82"/>
  <c r="AR102" i="82"/>
  <c r="AQ102" i="82"/>
  <c r="AP102" i="82"/>
  <c r="AO102" i="82"/>
  <c r="AN102" i="82"/>
  <c r="AM102" i="82"/>
  <c r="AB102" i="82"/>
  <c r="AR101" i="82"/>
  <c r="AQ101" i="82"/>
  <c r="AP101" i="82"/>
  <c r="AO101" i="82"/>
  <c r="AN101" i="82"/>
  <c r="AM101" i="82"/>
  <c r="AB101" i="82"/>
  <c r="AR100" i="82"/>
  <c r="AQ100" i="82"/>
  <c r="AP100" i="82"/>
  <c r="AO100" i="82"/>
  <c r="AN100" i="82"/>
  <c r="AM100" i="82"/>
  <c r="AB100" i="82"/>
  <c r="AR99" i="82"/>
  <c r="AQ99" i="82"/>
  <c r="AP99" i="82"/>
  <c r="AO99" i="82"/>
  <c r="AN99" i="82"/>
  <c r="AM99" i="82"/>
  <c r="AB99" i="82"/>
  <c r="AR98" i="82"/>
  <c r="AQ98" i="82"/>
  <c r="AP98" i="82"/>
  <c r="AO98" i="82"/>
  <c r="AN98" i="82"/>
  <c r="AM98" i="82"/>
  <c r="AB98" i="82"/>
  <c r="AR97" i="82"/>
  <c r="AQ97" i="82"/>
  <c r="AP97" i="82"/>
  <c r="AO97" i="82"/>
  <c r="AN97" i="82"/>
  <c r="AM97" i="82"/>
  <c r="AB97" i="82"/>
  <c r="AR96" i="82"/>
  <c r="AQ96" i="82"/>
  <c r="AP96" i="82"/>
  <c r="AO96" i="82"/>
  <c r="AN96" i="82"/>
  <c r="AM96" i="82"/>
  <c r="AB96" i="82"/>
  <c r="AR95" i="82"/>
  <c r="AQ95" i="82"/>
  <c r="AP95" i="82"/>
  <c r="AO95" i="82"/>
  <c r="AN95" i="82"/>
  <c r="AM95" i="82"/>
  <c r="AB95" i="82"/>
  <c r="AR94" i="82"/>
  <c r="AQ94" i="82"/>
  <c r="AP94" i="82"/>
  <c r="AO94" i="82"/>
  <c r="AN94" i="82"/>
  <c r="AM94" i="82"/>
  <c r="AB94" i="82"/>
  <c r="AR93" i="82"/>
  <c r="AQ93" i="82"/>
  <c r="AP93" i="82"/>
  <c r="AO93" i="82"/>
  <c r="AN93" i="82"/>
  <c r="AM93" i="82"/>
  <c r="AB93" i="82"/>
  <c r="AR92" i="82"/>
  <c r="AQ92" i="82"/>
  <c r="AP92" i="82"/>
  <c r="AO92" i="82"/>
  <c r="AN92" i="82"/>
  <c r="AM92" i="82"/>
  <c r="AB92" i="82"/>
  <c r="AR91" i="82"/>
  <c r="AQ91" i="82"/>
  <c r="AP91" i="82"/>
  <c r="AO91" i="82"/>
  <c r="AN91" i="82"/>
  <c r="AM91" i="82"/>
  <c r="AB91" i="82"/>
  <c r="AR90" i="82"/>
  <c r="AQ90" i="82"/>
  <c r="AP90" i="82"/>
  <c r="AO90" i="82"/>
  <c r="AN90" i="82"/>
  <c r="AM90" i="82"/>
  <c r="AB90" i="82"/>
  <c r="AR89" i="82"/>
  <c r="AQ89" i="82"/>
  <c r="AP89" i="82"/>
  <c r="AO89" i="82"/>
  <c r="AN89" i="82"/>
  <c r="AM89" i="82"/>
  <c r="AR88" i="82"/>
  <c r="AQ88" i="82"/>
  <c r="AP88" i="82"/>
  <c r="AO88" i="82"/>
  <c r="AN88" i="82"/>
  <c r="AM88" i="82"/>
  <c r="AR87" i="82"/>
  <c r="AQ87" i="82"/>
  <c r="AP87" i="82"/>
  <c r="AO87" i="82"/>
  <c r="AN87" i="82"/>
  <c r="AM87" i="82"/>
  <c r="AR86" i="82"/>
  <c r="AQ86" i="82"/>
  <c r="AP86" i="82"/>
  <c r="AO86" i="82"/>
  <c r="AN86" i="82"/>
  <c r="AM86" i="82"/>
  <c r="AR85" i="82"/>
  <c r="AQ85" i="82"/>
  <c r="AP85" i="82"/>
  <c r="AO85" i="82"/>
  <c r="AN85" i="82"/>
  <c r="AM85" i="82"/>
  <c r="AR84" i="82"/>
  <c r="AQ84" i="82"/>
  <c r="AP84" i="82"/>
  <c r="AO84" i="82"/>
  <c r="AN84" i="82"/>
  <c r="AM84" i="82"/>
  <c r="AR83" i="82"/>
  <c r="AQ83" i="82"/>
  <c r="AP83" i="82"/>
  <c r="AO83" i="82"/>
  <c r="AN83" i="82"/>
  <c r="AM83" i="82"/>
  <c r="AR82" i="82"/>
  <c r="AQ82" i="82"/>
  <c r="AP82" i="82"/>
  <c r="AO82" i="82"/>
  <c r="AN82" i="82"/>
  <c r="AM82" i="82"/>
  <c r="AL81" i="82"/>
  <c r="AL46" i="82"/>
  <c r="AO12" i="82"/>
  <c r="AF9" i="78"/>
  <c r="AL89" i="16"/>
  <c r="AB136" i="16"/>
  <c r="AB135" i="16"/>
  <c r="AB134" i="16"/>
  <c r="AB133" i="16"/>
  <c r="AB132" i="16"/>
  <c r="AB131" i="16"/>
  <c r="AB110" i="16"/>
  <c r="AB109" i="16"/>
  <c r="AB108" i="16"/>
  <c r="AB107" i="16"/>
  <c r="AB106" i="16"/>
  <c r="AB105" i="16"/>
  <c r="AB104" i="16"/>
  <c r="AB103" i="16"/>
  <c r="AB102" i="16"/>
  <c r="AB101" i="16"/>
  <c r="AB100" i="16"/>
  <c r="AB99" i="16"/>
  <c r="AB98" i="16"/>
  <c r="AM136" i="16"/>
  <c r="AM135" i="16"/>
  <c r="AM134" i="16"/>
  <c r="AM133" i="16"/>
  <c r="AM132" i="16"/>
  <c r="AM131" i="16"/>
  <c r="AM130" i="16"/>
  <c r="AM129" i="16"/>
  <c r="AM128" i="16"/>
  <c r="AM127" i="16"/>
  <c r="AM126" i="16"/>
  <c r="AM125" i="16"/>
  <c r="AM124" i="16"/>
  <c r="AM123" i="16"/>
  <c r="AM122" i="16"/>
  <c r="AM121" i="16"/>
  <c r="AM120" i="16"/>
  <c r="AM119" i="16"/>
  <c r="AM118" i="16"/>
  <c r="AM117" i="16"/>
  <c r="AM116" i="16"/>
  <c r="AM115" i="16"/>
  <c r="AM114" i="16"/>
  <c r="AM113" i="16"/>
  <c r="AM110" i="16"/>
  <c r="AM109" i="16"/>
  <c r="AM108" i="16"/>
  <c r="AM107" i="16"/>
  <c r="AM106" i="16"/>
  <c r="AM105" i="16"/>
  <c r="AM104" i="16"/>
  <c r="AM103" i="16"/>
  <c r="AM102" i="16"/>
  <c r="AM101" i="16"/>
  <c r="AM100" i="16"/>
  <c r="AM99" i="16"/>
  <c r="AM98" i="16"/>
  <c r="AM97" i="16"/>
  <c r="AM96" i="16"/>
  <c r="AM95" i="16"/>
  <c r="AM94" i="16"/>
  <c r="AM93" i="16"/>
  <c r="AM92" i="16"/>
  <c r="AM91" i="16"/>
  <c r="AM90" i="16"/>
  <c r="P156" i="94" l="1"/>
  <c r="B32" i="117"/>
  <c r="P155" i="94"/>
  <c r="B31" i="117"/>
  <c r="P154" i="94"/>
  <c r="B30" i="117"/>
  <c r="P153" i="94"/>
  <c r="P157" i="94"/>
  <c r="AP263" i="82"/>
  <c r="S78" i="82"/>
  <c r="AP241" i="82"/>
  <c r="AO224" i="82"/>
  <c r="AP224" i="82" s="1"/>
  <c r="AM81" i="82"/>
  <c r="S79" i="82" s="1"/>
  <c r="AO220" i="82"/>
  <c r="AP220" i="82" s="1"/>
  <c r="AO218" i="82"/>
  <c r="AP218" i="82" s="1"/>
  <c r="AU234" i="82"/>
  <c r="AP262" i="82"/>
  <c r="AO225" i="82"/>
  <c r="AP225" i="82" s="1"/>
  <c r="AU235" i="82"/>
  <c r="AN231" i="82"/>
  <c r="AT236" i="82"/>
  <c r="I163" i="82"/>
  <c r="AP242" i="82"/>
  <c r="M155" i="82"/>
  <c r="AO234" i="82"/>
  <c r="AN234" i="82"/>
  <c r="S86" i="16"/>
  <c r="AQ271" i="82"/>
  <c r="AQ272" i="82"/>
  <c r="AS285" i="82"/>
  <c r="AP259" i="82"/>
  <c r="AP250" i="82"/>
  <c r="AP240" i="82"/>
  <c r="AO215" i="82"/>
  <c r="AP215" i="82" s="1"/>
  <c r="AO211" i="82"/>
  <c r="AP211" i="82" s="1"/>
  <c r="AO203" i="82"/>
  <c r="AO221" i="82"/>
  <c r="AP221" i="82" s="1"/>
  <c r="AO206" i="82"/>
  <c r="AP206" i="82" s="1"/>
  <c r="AO210" i="82"/>
  <c r="AP210" i="82" s="1"/>
  <c r="AO216" i="82"/>
  <c r="AP216" i="82" s="1"/>
  <c r="AO219" i="82"/>
  <c r="AP219" i="82" s="1"/>
  <c r="AO204" i="82"/>
  <c r="AP204" i="82" s="1"/>
  <c r="AO198" i="82"/>
  <c r="AP198" i="82" s="1"/>
  <c r="AO233" i="82"/>
  <c r="AT233" i="82"/>
  <c r="AT231" i="82"/>
  <c r="AU231" i="82"/>
  <c r="AT235" i="82"/>
  <c r="AP244" i="82"/>
  <c r="AP245" i="82"/>
  <c r="AP246" i="82"/>
  <c r="AP247" i="82"/>
  <c r="AP248" i="82"/>
  <c r="AP249" i="82"/>
  <c r="AR271" i="82"/>
  <c r="AP273" i="82"/>
  <c r="AS274" i="82"/>
  <c r="AQ276" i="82"/>
  <c r="AR279" i="82"/>
  <c r="AP281" i="82"/>
  <c r="AS282" i="82"/>
  <c r="AQ284" i="82"/>
  <c r="AS271" i="82"/>
  <c r="AQ273" i="82"/>
  <c r="AR276" i="82"/>
  <c r="AP278" i="82"/>
  <c r="AS279" i="82"/>
  <c r="AQ281" i="82"/>
  <c r="AR284" i="82"/>
  <c r="AO193" i="82"/>
  <c r="AP193" i="82" s="1"/>
  <c r="AO195" i="82"/>
  <c r="AP195" i="82" s="1"/>
  <c r="AO197" i="82"/>
  <c r="AP197" i="82" s="1"/>
  <c r="AO202" i="82"/>
  <c r="AP202" i="82" s="1"/>
  <c r="AO207" i="82"/>
  <c r="AP207" i="82" s="1"/>
  <c r="AO209" i="82"/>
  <c r="AP209" i="82" s="1"/>
  <c r="AO213" i="82"/>
  <c r="AP213" i="82" s="1"/>
  <c r="AN232" i="82"/>
  <c r="AU236" i="82"/>
  <c r="AR273" i="82"/>
  <c r="AP275" i="82"/>
  <c r="AS276" i="82"/>
  <c r="AQ278" i="82"/>
  <c r="AR281" i="82"/>
  <c r="AP283" i="82"/>
  <c r="AS284" i="82"/>
  <c r="AO232" i="82"/>
  <c r="AN233" i="82"/>
  <c r="AP251" i="82"/>
  <c r="AP252" i="82"/>
  <c r="AP253" i="82"/>
  <c r="AP254" i="82"/>
  <c r="AP272" i="82"/>
  <c r="AS273" i="82"/>
  <c r="AQ275" i="82"/>
  <c r="AR278" i="82"/>
  <c r="AP280" i="82"/>
  <c r="AS281" i="82"/>
  <c r="AQ283" i="82"/>
  <c r="I165" i="82"/>
  <c r="AR275" i="82"/>
  <c r="AP277" i="82"/>
  <c r="AS278" i="82"/>
  <c r="AQ280" i="82"/>
  <c r="AR283" i="82"/>
  <c r="AP285" i="82"/>
  <c r="AT232" i="82"/>
  <c r="AN235" i="82"/>
  <c r="AR272" i="82"/>
  <c r="AP274" i="82"/>
  <c r="AS275" i="82"/>
  <c r="AQ277" i="82"/>
  <c r="AR280" i="82"/>
  <c r="AP282" i="82"/>
  <c r="AS283" i="82"/>
  <c r="AQ285" i="82"/>
  <c r="AO196" i="82"/>
  <c r="AP196" i="82" s="1"/>
  <c r="AO208" i="82"/>
  <c r="AP208" i="82" s="1"/>
  <c r="AO212" i="82"/>
  <c r="AP212" i="82" s="1"/>
  <c r="AP271" i="82"/>
  <c r="AS272" i="82"/>
  <c r="AQ274" i="82"/>
  <c r="AR277" i="82"/>
  <c r="AP279" i="82"/>
  <c r="AS280" i="82"/>
  <c r="AQ282" i="82"/>
  <c r="AR285" i="82"/>
  <c r="AO194" i="82"/>
  <c r="AP194" i="82" s="1"/>
  <c r="AO214" i="82"/>
  <c r="AP214" i="82" s="1"/>
  <c r="AN236" i="82"/>
  <c r="AP256" i="82"/>
  <c r="AP257" i="82"/>
  <c r="AP258" i="82"/>
  <c r="AR274" i="82"/>
  <c r="AP276" i="82"/>
  <c r="AS277" i="82"/>
  <c r="AQ279" i="82"/>
  <c r="AR282" i="82"/>
  <c r="AP284" i="82"/>
  <c r="AM89" i="16"/>
  <c r="J29" i="117" l="1"/>
  <c r="J30" i="117"/>
  <c r="J32" i="117"/>
  <c r="J33" i="117"/>
  <c r="J31" i="117"/>
  <c r="AW260" i="82"/>
  <c r="AP236" i="82"/>
  <c r="AV252" i="82"/>
  <c r="AX261" i="82"/>
  <c r="AV235" i="82"/>
  <c r="E306" i="82" s="1"/>
  <c r="AW232" i="82"/>
  <c r="G303" i="82" s="1"/>
  <c r="AX255" i="82"/>
  <c r="AV256" i="82"/>
  <c r="AW263" i="82"/>
  <c r="AV246" i="82"/>
  <c r="AX262" i="82"/>
  <c r="AW262" i="82"/>
  <c r="AV245" i="82"/>
  <c r="AV242" i="82"/>
  <c r="AV232" i="82"/>
  <c r="E303" i="82" s="1"/>
  <c r="AV244" i="82"/>
  <c r="AV251" i="82"/>
  <c r="AW231" i="82"/>
  <c r="G302" i="82" s="1"/>
  <c r="AW261" i="82"/>
  <c r="AX245" i="82"/>
  <c r="AW255" i="82"/>
  <c r="AV243" i="82"/>
  <c r="AX263" i="82"/>
  <c r="AW242" i="82"/>
  <c r="AP232" i="82"/>
  <c r="AX252" i="82"/>
  <c r="AX239" i="82"/>
  <c r="AX248" i="82"/>
  <c r="AW249" i="82"/>
  <c r="AV263" i="82"/>
  <c r="AP233" i="82"/>
  <c r="AW252" i="82"/>
  <c r="AV254" i="82"/>
  <c r="AX247" i="82"/>
  <c r="AW248" i="82"/>
  <c r="AV262" i="82"/>
  <c r="AW253" i="82"/>
  <c r="AW251" i="82"/>
  <c r="AV253" i="82"/>
  <c r="AX246" i="82"/>
  <c r="AW247" i="82"/>
  <c r="AV255" i="82"/>
  <c r="AX251" i="82"/>
  <c r="AW241" i="82"/>
  <c r="AX231" i="82"/>
  <c r="K302" i="82" s="1"/>
  <c r="AX240" i="82"/>
  <c r="AP231" i="82"/>
  <c r="AW240" i="82"/>
  <c r="AP203" i="82"/>
  <c r="AX241" i="82"/>
  <c r="AW239" i="82"/>
  <c r="AP235" i="82"/>
  <c r="AX242" i="82"/>
  <c r="AW237" i="82"/>
  <c r="G308" i="82" s="1"/>
  <c r="AX232" i="82"/>
  <c r="K303" i="82" s="1"/>
  <c r="AX235" i="82"/>
  <c r="K306" i="82" s="1"/>
  <c r="AP234" i="82"/>
  <c r="AX243" i="82"/>
  <c r="AX258" i="82"/>
  <c r="AW245" i="82"/>
  <c r="AW258" i="82"/>
  <c r="AV249" i="82"/>
  <c r="AV236" i="82"/>
  <c r="E307" i="82" s="1"/>
  <c r="AV259" i="82"/>
  <c r="AX233" i="82"/>
  <c r="K304" i="82" s="1"/>
  <c r="AX260" i="82"/>
  <c r="AW233" i="82"/>
  <c r="G304" i="82" s="1"/>
  <c r="AW236" i="82"/>
  <c r="G307" i="82" s="1"/>
  <c r="AX244" i="82"/>
  <c r="AX259" i="82"/>
  <c r="AW234" i="82"/>
  <c r="G305" i="82" s="1"/>
  <c r="AX238" i="82"/>
  <c r="K309" i="82" s="1"/>
  <c r="AX257" i="82"/>
  <c r="AW244" i="82"/>
  <c r="AW257" i="82"/>
  <c r="AV248" i="82"/>
  <c r="AW235" i="82"/>
  <c r="G306" i="82" s="1"/>
  <c r="AV258" i="82"/>
  <c r="AX254" i="82"/>
  <c r="AV234" i="82"/>
  <c r="E305" i="82" s="1"/>
  <c r="AW238" i="82"/>
  <c r="G309" i="82" s="1"/>
  <c r="AV241" i="82"/>
  <c r="AV231" i="82"/>
  <c r="E302" i="82" s="1"/>
  <c r="AW246" i="82"/>
  <c r="AW259" i="82"/>
  <c r="AV238" i="82"/>
  <c r="E309" i="82" s="1"/>
  <c r="AV261" i="82"/>
  <c r="AV240" i="82"/>
  <c r="AV239" i="82"/>
  <c r="AW254" i="82"/>
  <c r="AV237" i="82"/>
  <c r="E308" i="82" s="1"/>
  <c r="AV260" i="82"/>
  <c r="AX249" i="82"/>
  <c r="AX236" i="82"/>
  <c r="K307" i="82" s="1"/>
  <c r="AX256" i="82"/>
  <c r="AW243" i="82"/>
  <c r="AW256" i="82"/>
  <c r="AV247" i="82"/>
  <c r="AX234" i="82"/>
  <c r="K305" i="82" s="1"/>
  <c r="AV257" i="82"/>
  <c r="AX253" i="82"/>
  <c r="AV233" i="82"/>
  <c r="E304" i="82" s="1"/>
  <c r="AX237" i="82"/>
  <c r="K308" i="82" s="1"/>
  <c r="V333" i="16"/>
  <c r="AL163" i="16"/>
  <c r="AP91" i="16"/>
  <c r="AP92" i="16"/>
  <c r="AP93" i="16"/>
  <c r="AP94" i="16"/>
  <c r="AP95" i="16"/>
  <c r="AP96" i="16"/>
  <c r="AP97" i="16"/>
  <c r="AP98" i="16"/>
  <c r="AP99" i="16"/>
  <c r="AP100" i="16"/>
  <c r="AP101" i="16"/>
  <c r="AP102" i="16"/>
  <c r="AP103" i="16"/>
  <c r="AP104" i="16"/>
  <c r="AP105" i="16"/>
  <c r="AP106" i="16"/>
  <c r="AP107" i="16"/>
  <c r="AP108" i="16"/>
  <c r="AP109" i="16"/>
  <c r="AP110" i="16"/>
  <c r="AP113" i="16"/>
  <c r="AP114" i="16"/>
  <c r="AP115" i="16"/>
  <c r="AP116" i="16"/>
  <c r="AP117" i="16"/>
  <c r="AP118" i="16"/>
  <c r="AP119" i="16"/>
  <c r="AP120" i="16"/>
  <c r="AP121" i="16"/>
  <c r="AP122" i="16"/>
  <c r="AP123" i="16"/>
  <c r="AP124" i="16"/>
  <c r="AP125" i="16"/>
  <c r="AP126" i="16"/>
  <c r="AP127" i="16"/>
  <c r="AP128" i="16"/>
  <c r="AP129" i="16"/>
  <c r="AP130" i="16"/>
  <c r="AP131" i="16"/>
  <c r="AP132" i="16"/>
  <c r="AP133" i="16"/>
  <c r="AP134" i="16"/>
  <c r="AP135" i="16"/>
  <c r="AP136" i="16"/>
  <c r="AP90" i="16"/>
  <c r="AO90" i="16"/>
  <c r="AN90" i="16"/>
  <c r="AM179" i="16"/>
  <c r="AM177" i="16"/>
  <c r="AM175" i="16"/>
  <c r="AM173" i="16"/>
  <c r="AM171" i="16"/>
  <c r="AM169" i="16"/>
  <c r="AM167" i="16"/>
  <c r="AM165" i="16"/>
  <c r="AM163" i="16"/>
  <c r="AL179" i="16"/>
  <c r="AL177" i="16"/>
  <c r="AL175" i="16"/>
  <c r="AL173" i="16"/>
  <c r="AL171" i="16"/>
  <c r="AL169" i="16"/>
  <c r="AL167" i="16"/>
  <c r="AL165" i="16"/>
  <c r="E179" i="16"/>
  <c r="E177" i="16"/>
  <c r="E175" i="16"/>
  <c r="E173" i="16"/>
  <c r="E171" i="16"/>
  <c r="E169" i="16"/>
  <c r="E167" i="16"/>
  <c r="E165" i="16"/>
  <c r="E163" i="16"/>
  <c r="AO164" i="16" l="1"/>
  <c r="AO165" i="16"/>
  <c r="AO166" i="16"/>
  <c r="AO167" i="16"/>
  <c r="AO168" i="16"/>
  <c r="AO169" i="16"/>
  <c r="AO170" i="16"/>
  <c r="AO171" i="16"/>
  <c r="AO172" i="16"/>
  <c r="AO173" i="16"/>
  <c r="AO163" i="16"/>
  <c r="AB13" i="78"/>
  <c r="AB12" i="78"/>
  <c r="AB11" i="78"/>
  <c r="AB14" i="78"/>
  <c r="K6" i="78" l="1"/>
  <c r="S87" i="16"/>
  <c r="AK59" i="78" l="1"/>
  <c r="AH59" i="78"/>
  <c r="AB59" i="78"/>
  <c r="AK58" i="78"/>
  <c r="AH58" i="78"/>
  <c r="AB58" i="78"/>
  <c r="AK57" i="78"/>
  <c r="AH57" i="78"/>
  <c r="AB57" i="78"/>
  <c r="AK56" i="78"/>
  <c r="AH56" i="78"/>
  <c r="AB56" i="78"/>
  <c r="AK55" i="78"/>
  <c r="AH55" i="78"/>
  <c r="AB55" i="78"/>
  <c r="AK54" i="78"/>
  <c r="AH54" i="78"/>
  <c r="AB54" i="78"/>
  <c r="AK53" i="78"/>
  <c r="AH53" i="78"/>
  <c r="AB53" i="78"/>
  <c r="AK52" i="78"/>
  <c r="AH52" i="78"/>
  <c r="AB52" i="78"/>
  <c r="AK51" i="78"/>
  <c r="AH51" i="78"/>
  <c r="AB51" i="78"/>
  <c r="AK50" i="78"/>
  <c r="AH50" i="78"/>
  <c r="AB50" i="78"/>
  <c r="AK49" i="78"/>
  <c r="AH49" i="78"/>
  <c r="AB49" i="78"/>
  <c r="AK48" i="78"/>
  <c r="AH48" i="78"/>
  <c r="AB48" i="78"/>
  <c r="AK47" i="78"/>
  <c r="AH47" i="78"/>
  <c r="AB47" i="78"/>
  <c r="AK46" i="78"/>
  <c r="AH46" i="78"/>
  <c r="AB46" i="78"/>
  <c r="AK45" i="78"/>
  <c r="AH45" i="78"/>
  <c r="AB45" i="78"/>
  <c r="AK44" i="78"/>
  <c r="AH44" i="78"/>
  <c r="AB44" i="78"/>
  <c r="AK43" i="78"/>
  <c r="AH43" i="78"/>
  <c r="AB43" i="78"/>
  <c r="AK42" i="78"/>
  <c r="AH42" i="78"/>
  <c r="AB42" i="78"/>
  <c r="AK41" i="78"/>
  <c r="AH41" i="78"/>
  <c r="AB41" i="78"/>
  <c r="AK40" i="78"/>
  <c r="AH40" i="78"/>
  <c r="AB40" i="78"/>
  <c r="AK39" i="78"/>
  <c r="AH39" i="78"/>
  <c r="AB39" i="78"/>
  <c r="AK38" i="78"/>
  <c r="AH38" i="78"/>
  <c r="AB38" i="78"/>
  <c r="AK37" i="78"/>
  <c r="AH37" i="78"/>
  <c r="AB37" i="78"/>
  <c r="AK36" i="78"/>
  <c r="AH36" i="78"/>
  <c r="AB36" i="78"/>
  <c r="AK35" i="78"/>
  <c r="AH35" i="78"/>
  <c r="AB35" i="78"/>
  <c r="AK34" i="78"/>
  <c r="AH34" i="78"/>
  <c r="AB34" i="78"/>
  <c r="AK33" i="78"/>
  <c r="AH33" i="78"/>
  <c r="AB33" i="78"/>
  <c r="AK32" i="78"/>
  <c r="AH32" i="78"/>
  <c r="AB32" i="78"/>
  <c r="AK31" i="78"/>
  <c r="AH31" i="78"/>
  <c r="AB31" i="78"/>
  <c r="AK30" i="78"/>
  <c r="AH30" i="78"/>
  <c r="AB30" i="78"/>
  <c r="AK29" i="78"/>
  <c r="AH29" i="78"/>
  <c r="AB29" i="78"/>
  <c r="AK28" i="78"/>
  <c r="AH28" i="78"/>
  <c r="AB28" i="78"/>
  <c r="AK27" i="78"/>
  <c r="AH27" i="78"/>
  <c r="AB27" i="78"/>
  <c r="AK26" i="78"/>
  <c r="AH26" i="78"/>
  <c r="AB26" i="78"/>
  <c r="AK25" i="78"/>
  <c r="AH25" i="78"/>
  <c r="AB25" i="78"/>
  <c r="AK24" i="78"/>
  <c r="AH24" i="78"/>
  <c r="AB24" i="78"/>
  <c r="AK23" i="78"/>
  <c r="AH23" i="78"/>
  <c r="AB23" i="78"/>
  <c r="AL22" i="78"/>
  <c r="AK22" i="78"/>
  <c r="AI22" i="78"/>
  <c r="AH22" i="78"/>
  <c r="AB22" i="78"/>
  <c r="AL21" i="78"/>
  <c r="AK21" i="78"/>
  <c r="AI21" i="78"/>
  <c r="AH21" i="78"/>
  <c r="AB21" i="78"/>
  <c r="AL20" i="78"/>
  <c r="AK20" i="78"/>
  <c r="AI20" i="78"/>
  <c r="AH20" i="78"/>
  <c r="AB20" i="78"/>
  <c r="AL19" i="78"/>
  <c r="AK19" i="78"/>
  <c r="AI19" i="78"/>
  <c r="AH19" i="78"/>
  <c r="AB19" i="78"/>
  <c r="AL18" i="78"/>
  <c r="AK18" i="78"/>
  <c r="AI18" i="78"/>
  <c r="AH18" i="78"/>
  <c r="AB18" i="78"/>
  <c r="AL17" i="78"/>
  <c r="AK17" i="78"/>
  <c r="AI17" i="78"/>
  <c r="AH17" i="78"/>
  <c r="AB17" i="78"/>
  <c r="AL16" i="78"/>
  <c r="AK16" i="78"/>
  <c r="AI16" i="78"/>
  <c r="AH16" i="78"/>
  <c r="AB16" i="78"/>
  <c r="AL15" i="78"/>
  <c r="AK15" i="78"/>
  <c r="AI15" i="78"/>
  <c r="AH15" i="78"/>
  <c r="AB15" i="78"/>
  <c r="AL14" i="78"/>
  <c r="AK14" i="78"/>
  <c r="AI14" i="78"/>
  <c r="AH14" i="78"/>
  <c r="AL13" i="78"/>
  <c r="AK13" i="78"/>
  <c r="AI13" i="78"/>
  <c r="AH13" i="78"/>
  <c r="AL12" i="78"/>
  <c r="AK12" i="78"/>
  <c r="AI12" i="78"/>
  <c r="AH12" i="78"/>
  <c r="AL11" i="78"/>
  <c r="AK11" i="78"/>
  <c r="AI11" i="78"/>
  <c r="AH11" i="78"/>
  <c r="AL10" i="78"/>
  <c r="AK10" i="78"/>
  <c r="AI10" i="78"/>
  <c r="AH10" i="78"/>
  <c r="AB10" i="78"/>
  <c r="AG9" i="78"/>
  <c r="AQ103" i="16"/>
  <c r="AR91" i="16"/>
  <c r="AR92" i="16"/>
  <c r="AR93" i="16"/>
  <c r="AR94" i="16"/>
  <c r="AR95" i="16"/>
  <c r="AR96" i="16"/>
  <c r="AR97" i="16"/>
  <c r="AR98" i="16"/>
  <c r="AR99" i="16"/>
  <c r="AR100" i="16"/>
  <c r="AR101" i="16"/>
  <c r="AR102" i="16"/>
  <c r="AR103" i="16"/>
  <c r="AR104" i="16"/>
  <c r="AR105" i="16"/>
  <c r="AR106" i="16"/>
  <c r="AR107" i="16"/>
  <c r="AR108" i="16"/>
  <c r="AR109" i="16"/>
  <c r="AR110" i="16"/>
  <c r="AR113" i="16"/>
  <c r="AR114" i="16"/>
  <c r="AR115" i="16"/>
  <c r="AR116" i="16"/>
  <c r="AR117" i="16"/>
  <c r="AR118" i="16"/>
  <c r="AR119" i="16"/>
  <c r="AR120" i="16"/>
  <c r="AR121" i="16"/>
  <c r="AR122" i="16"/>
  <c r="AR123" i="16"/>
  <c r="AR124" i="16"/>
  <c r="AR125" i="16"/>
  <c r="AR126" i="16"/>
  <c r="AR127" i="16"/>
  <c r="AR128" i="16"/>
  <c r="AR129" i="16"/>
  <c r="AR130" i="16"/>
  <c r="AR131" i="16"/>
  <c r="AR132" i="16"/>
  <c r="AR133" i="16"/>
  <c r="AR134" i="16"/>
  <c r="AR135" i="16"/>
  <c r="AR136" i="16"/>
  <c r="AR90" i="16"/>
  <c r="AQ91" i="16"/>
  <c r="AQ92" i="16"/>
  <c r="AQ93" i="16"/>
  <c r="AQ94" i="16"/>
  <c r="AQ95" i="16"/>
  <c r="AQ96" i="16"/>
  <c r="AQ97" i="16"/>
  <c r="AQ98" i="16"/>
  <c r="AQ99" i="16"/>
  <c r="AQ100" i="16"/>
  <c r="AQ101" i="16"/>
  <c r="AQ102" i="16"/>
  <c r="AQ104" i="16"/>
  <c r="AQ105" i="16"/>
  <c r="AQ106" i="16"/>
  <c r="AQ107" i="16"/>
  <c r="AQ108" i="16"/>
  <c r="AQ109" i="16"/>
  <c r="AQ110" i="16"/>
  <c r="AQ113" i="16"/>
  <c r="AQ114" i="16"/>
  <c r="AQ115" i="16"/>
  <c r="AQ116" i="16"/>
  <c r="AQ117" i="16"/>
  <c r="AQ118" i="16"/>
  <c r="AQ119" i="16"/>
  <c r="AQ120" i="16"/>
  <c r="AQ121" i="16"/>
  <c r="AQ122" i="16"/>
  <c r="AQ123" i="16"/>
  <c r="AQ124" i="16"/>
  <c r="AQ125" i="16"/>
  <c r="AQ126" i="16"/>
  <c r="AQ127" i="16"/>
  <c r="AQ128" i="16"/>
  <c r="AQ129" i="16"/>
  <c r="AQ130" i="16"/>
  <c r="AQ131" i="16"/>
  <c r="AQ132" i="16"/>
  <c r="AQ133" i="16"/>
  <c r="AQ134" i="16"/>
  <c r="AQ135" i="16"/>
  <c r="AQ136" i="16"/>
  <c r="AQ90" i="16"/>
  <c r="AO91" i="16"/>
  <c r="AO92" i="16"/>
  <c r="AO93" i="16"/>
  <c r="AO94" i="16"/>
  <c r="AO95" i="16"/>
  <c r="AO96" i="16"/>
  <c r="AO97" i="16"/>
  <c r="AO98" i="16"/>
  <c r="AO99" i="16"/>
  <c r="AO100" i="16"/>
  <c r="AO101" i="16"/>
  <c r="AO102" i="16"/>
  <c r="AO103" i="16"/>
  <c r="AO104" i="16"/>
  <c r="AO105" i="16"/>
  <c r="AO106" i="16"/>
  <c r="AO107" i="16"/>
  <c r="AO108" i="16"/>
  <c r="AO109" i="16"/>
  <c r="AO110" i="16"/>
  <c r="AO113" i="16"/>
  <c r="AO114" i="16"/>
  <c r="AO115" i="16"/>
  <c r="AO116" i="16"/>
  <c r="AO117" i="16"/>
  <c r="AO118" i="16"/>
  <c r="AO119" i="16"/>
  <c r="AO120" i="16"/>
  <c r="AO121" i="16"/>
  <c r="AO122" i="16"/>
  <c r="AO123" i="16"/>
  <c r="AO124" i="16"/>
  <c r="AO125" i="16"/>
  <c r="AO126" i="16"/>
  <c r="AO127" i="16"/>
  <c r="AO128" i="16"/>
  <c r="AO129" i="16"/>
  <c r="AO130" i="16"/>
  <c r="AO131" i="16"/>
  <c r="AO132" i="16"/>
  <c r="AO133" i="16"/>
  <c r="AO134" i="16"/>
  <c r="AO135" i="16"/>
  <c r="AO136" i="16"/>
  <c r="AN97" i="16"/>
  <c r="AN98" i="16"/>
  <c r="AN99" i="16"/>
  <c r="AN100" i="16"/>
  <c r="AN101" i="16"/>
  <c r="AN102" i="16"/>
  <c r="AN103" i="16"/>
  <c r="AN104" i="16"/>
  <c r="AN105" i="16"/>
  <c r="AN106" i="16"/>
  <c r="AN107" i="16"/>
  <c r="AN108" i="16"/>
  <c r="AN109" i="16"/>
  <c r="AN110" i="16"/>
  <c r="AN113" i="16"/>
  <c r="AN114" i="16"/>
  <c r="AN115" i="16"/>
  <c r="AN116" i="16"/>
  <c r="AN117" i="16"/>
  <c r="AN118" i="16"/>
  <c r="AN119" i="16"/>
  <c r="AN120" i="16"/>
  <c r="AN121" i="16"/>
  <c r="AN122" i="16"/>
  <c r="AN123" i="16"/>
  <c r="AN124" i="16"/>
  <c r="AN125" i="16"/>
  <c r="AN126" i="16"/>
  <c r="AN127" i="16"/>
  <c r="AN128" i="16"/>
  <c r="AN129" i="16"/>
  <c r="AN130" i="16"/>
  <c r="AN131" i="16"/>
  <c r="AN132" i="16"/>
  <c r="AN133" i="16"/>
  <c r="AN134" i="16"/>
  <c r="AN135" i="16"/>
  <c r="AN136" i="16"/>
  <c r="AN91" i="16"/>
  <c r="AN92" i="16"/>
  <c r="AN93" i="16"/>
  <c r="AN94" i="16"/>
  <c r="AN95" i="16"/>
  <c r="AN96" i="16"/>
  <c r="I163" i="16" l="1"/>
  <c r="M173" i="16"/>
  <c r="M171" i="16"/>
  <c r="M175" i="16"/>
  <c r="M167" i="16"/>
  <c r="M177" i="16"/>
  <c r="M163" i="16"/>
  <c r="M179" i="16"/>
  <c r="M165" i="16"/>
  <c r="M169" i="16"/>
  <c r="I171" i="16"/>
  <c r="I179" i="16"/>
  <c r="I165" i="16"/>
  <c r="I173" i="16"/>
  <c r="I177" i="16"/>
  <c r="I175" i="16"/>
  <c r="I169" i="16"/>
  <c r="I167" i="16"/>
  <c r="AI23" i="78" l="1"/>
  <c r="AL23" i="78"/>
  <c r="H240" i="16"/>
  <c r="H241" i="16"/>
  <c r="H242" i="16"/>
  <c r="H243" i="16"/>
  <c r="H244" i="16"/>
  <c r="H239" i="16"/>
  <c r="AL24" i="78" l="1"/>
  <c r="AI24" i="78"/>
  <c r="AL25" i="78" l="1"/>
  <c r="AI25" i="78"/>
  <c r="AI26" i="78" l="1"/>
  <c r="AL26" i="78"/>
  <c r="AL27" i="78" l="1"/>
  <c r="AI27" i="78"/>
  <c r="A36" i="23"/>
  <c r="A37" i="23"/>
  <c r="A38" i="23"/>
  <c r="A39" i="23"/>
  <c r="AT253" i="16"/>
  <c r="AT254" i="16"/>
  <c r="AT255" i="16"/>
  <c r="AT256" i="16"/>
  <c r="AT257" i="16"/>
  <c r="AT258" i="16"/>
  <c r="AT259" i="16"/>
  <c r="AT260" i="16"/>
  <c r="AT261" i="16"/>
  <c r="AN253" i="16"/>
  <c r="AN254" i="16"/>
  <c r="AN255" i="16"/>
  <c r="AN256" i="16"/>
  <c r="AN257" i="16"/>
  <c r="AN258" i="16"/>
  <c r="AN259" i="16"/>
  <c r="AN260" i="16"/>
  <c r="AN261" i="16"/>
  <c r="AN262" i="16"/>
  <c r="E373" i="16"/>
  <c r="G373" i="16"/>
  <c r="K373" i="16"/>
  <c r="V373" i="16"/>
  <c r="V338" i="16"/>
  <c r="V343" i="16"/>
  <c r="V348" i="16"/>
  <c r="V353" i="16"/>
  <c r="V358" i="16"/>
  <c r="V363" i="16"/>
  <c r="V368" i="16"/>
  <c r="V378" i="16"/>
  <c r="V383" i="16"/>
  <c r="V388" i="16"/>
  <c r="V393" i="16"/>
  <c r="V398" i="16"/>
  <c r="K333" i="16"/>
  <c r="K338" i="16"/>
  <c r="K343" i="16"/>
  <c r="K348" i="16"/>
  <c r="K353" i="16"/>
  <c r="K358" i="16"/>
  <c r="K363" i="16"/>
  <c r="K368" i="16"/>
  <c r="K378" i="16"/>
  <c r="K383" i="16"/>
  <c r="K388" i="16"/>
  <c r="K393" i="16"/>
  <c r="K398" i="16"/>
  <c r="G333" i="16"/>
  <c r="G338" i="16"/>
  <c r="G343" i="16"/>
  <c r="G348" i="16"/>
  <c r="G353" i="16"/>
  <c r="G358" i="16"/>
  <c r="G363" i="16"/>
  <c r="G368" i="16"/>
  <c r="G378" i="16"/>
  <c r="G383" i="16"/>
  <c r="G388" i="16"/>
  <c r="G393" i="16"/>
  <c r="G398" i="16"/>
  <c r="E333" i="16"/>
  <c r="E338" i="16"/>
  <c r="E343" i="16"/>
  <c r="E348" i="16"/>
  <c r="E353" i="16"/>
  <c r="E358" i="16"/>
  <c r="E363" i="16"/>
  <c r="E368" i="16"/>
  <c r="E378" i="16"/>
  <c r="E383" i="16"/>
  <c r="E388" i="16"/>
  <c r="E393" i="16"/>
  <c r="E398" i="16"/>
  <c r="AO280" i="16"/>
  <c r="AO281" i="16"/>
  <c r="AO282" i="16"/>
  <c r="AO283" i="16"/>
  <c r="AO284" i="16"/>
  <c r="AO285" i="16"/>
  <c r="AO286" i="16"/>
  <c r="AO287" i="16"/>
  <c r="AO288" i="16"/>
  <c r="AO289" i="16"/>
  <c r="AO290" i="16"/>
  <c r="AO291" i="16"/>
  <c r="AO292" i="16"/>
  <c r="AO293" i="16"/>
  <c r="AT271" i="16"/>
  <c r="AT270" i="16"/>
  <c r="AT265" i="16"/>
  <c r="AT266" i="16"/>
  <c r="AT267" i="16"/>
  <c r="AT264" i="16"/>
  <c r="AT262" i="16"/>
  <c r="AT252" i="16"/>
  <c r="AT249" i="16"/>
  <c r="AT250" i="16"/>
  <c r="AT248" i="16"/>
  <c r="AT240" i="16"/>
  <c r="AT241" i="16"/>
  <c r="AT242" i="16"/>
  <c r="AT243" i="16"/>
  <c r="AT244" i="16"/>
  <c r="AT239" i="16"/>
  <c r="AO239" i="16"/>
  <c r="AU240" i="16"/>
  <c r="AU241" i="16"/>
  <c r="AU242" i="16"/>
  <c r="AU243" i="16"/>
  <c r="AU244" i="16"/>
  <c r="AU245" i="16"/>
  <c r="AU246" i="16"/>
  <c r="AU247" i="16"/>
  <c r="AU248" i="16"/>
  <c r="AU249" i="16"/>
  <c r="AU250" i="16"/>
  <c r="AU251" i="16"/>
  <c r="AU252" i="16"/>
  <c r="AU253" i="16"/>
  <c r="AU254" i="16"/>
  <c r="AU255" i="16"/>
  <c r="AU256" i="16"/>
  <c r="AU257" i="16"/>
  <c r="AU259" i="16"/>
  <c r="AU260" i="16"/>
  <c r="AU261" i="16"/>
  <c r="AU262" i="16"/>
  <c r="AU263" i="16"/>
  <c r="AU264" i="16"/>
  <c r="AU265" i="16"/>
  <c r="AU266" i="16"/>
  <c r="AU267" i="16"/>
  <c r="AU268" i="16"/>
  <c r="AU269" i="16"/>
  <c r="AU270" i="16"/>
  <c r="AU271" i="16"/>
  <c r="AU239" i="16"/>
  <c r="AN239" i="16"/>
  <c r="AO279" i="16"/>
  <c r="AN248" i="16"/>
  <c r="AO266" i="16"/>
  <c r="AO264" i="16"/>
  <c r="AO265" i="16"/>
  <c r="AO267" i="16"/>
  <c r="AN265" i="16"/>
  <c r="AN266" i="16"/>
  <c r="AN267" i="16"/>
  <c r="AO253" i="16"/>
  <c r="AO254" i="16"/>
  <c r="AO255" i="16"/>
  <c r="AO256" i="16"/>
  <c r="AO257" i="16"/>
  <c r="AO259" i="16"/>
  <c r="AO260" i="16"/>
  <c r="AO261" i="16"/>
  <c r="AO262" i="16"/>
  <c r="AN210" i="16"/>
  <c r="AM210" i="16"/>
  <c r="AO244" i="16"/>
  <c r="AN244" i="16"/>
  <c r="AO271" i="16"/>
  <c r="AO270" i="16"/>
  <c r="AO252" i="16"/>
  <c r="AO249" i="16"/>
  <c r="AO250" i="16"/>
  <c r="AO248" i="16"/>
  <c r="AO240" i="16"/>
  <c r="AO241" i="16"/>
  <c r="AO242" i="16"/>
  <c r="AO243" i="16"/>
  <c r="AN271" i="16"/>
  <c r="AN270" i="16"/>
  <c r="AN264" i="16"/>
  <c r="AN252" i="16"/>
  <c r="AN249" i="16"/>
  <c r="AN250" i="16"/>
  <c r="AN240" i="16"/>
  <c r="AN241" i="16"/>
  <c r="AN242" i="16"/>
  <c r="AN243" i="16"/>
  <c r="AM201" i="16"/>
  <c r="AN228" i="16"/>
  <c r="AN219" i="16"/>
  <c r="AN220" i="16"/>
  <c r="AM219" i="16"/>
  <c r="AM220" i="16"/>
  <c r="AM203" i="16"/>
  <c r="AM202" i="16"/>
  <c r="AN201" i="16"/>
  <c r="AN211" i="16"/>
  <c r="AS281" i="16" l="1"/>
  <c r="AL28" i="78"/>
  <c r="AI28" i="78"/>
  <c r="AR287" i="16"/>
  <c r="AS280" i="16"/>
  <c r="AR286" i="16"/>
  <c r="AR280" i="16"/>
  <c r="AR288" i="16"/>
  <c r="AR281" i="16"/>
  <c r="AR289" i="16"/>
  <c r="AR292" i="16"/>
  <c r="AR285" i="16"/>
  <c r="AR282" i="16"/>
  <c r="AR290" i="16"/>
  <c r="AR284" i="16"/>
  <c r="AR279" i="16"/>
  <c r="AR283" i="16"/>
  <c r="AR291" i="16"/>
  <c r="AR293" i="16"/>
  <c r="F52" i="69"/>
  <c r="B53" i="69"/>
  <c r="D54" i="69"/>
  <c r="E54" i="69"/>
  <c r="C53" i="69"/>
  <c r="F55" i="69"/>
  <c r="C54" i="69"/>
  <c r="E52" i="69"/>
  <c r="E55" i="69"/>
  <c r="B54" i="69"/>
  <c r="D52" i="69"/>
  <c r="D55" i="69"/>
  <c r="F53" i="69"/>
  <c r="C52" i="69"/>
  <c r="C55" i="69"/>
  <c r="E53" i="69"/>
  <c r="B52" i="69"/>
  <c r="B55" i="69"/>
  <c r="D53" i="69"/>
  <c r="F54" i="69"/>
  <c r="AP256" i="16"/>
  <c r="AP255" i="16"/>
  <c r="AP261" i="16"/>
  <c r="AP253" i="16"/>
  <c r="AP262" i="16"/>
  <c r="AP260" i="16"/>
  <c r="AP254" i="16"/>
  <c r="AP259" i="16"/>
  <c r="AP258" i="16"/>
  <c r="AP257" i="16"/>
  <c r="AS287" i="16"/>
  <c r="AP293" i="16"/>
  <c r="AP292" i="16"/>
  <c r="AP284" i="16"/>
  <c r="AQ290" i="16"/>
  <c r="AQ282" i="16"/>
  <c r="AS286" i="16"/>
  <c r="AX245" i="16"/>
  <c r="AP291" i="16"/>
  <c r="AP283" i="16"/>
  <c r="AQ289" i="16"/>
  <c r="AQ281" i="16"/>
  <c r="AS293" i="16"/>
  <c r="AS285" i="16"/>
  <c r="AP290" i="16"/>
  <c r="AP282" i="16"/>
  <c r="AQ288" i="16"/>
  <c r="AQ280" i="16"/>
  <c r="AS292" i="16"/>
  <c r="AS284" i="16"/>
  <c r="AQ283" i="16"/>
  <c r="AP289" i="16"/>
  <c r="AP281" i="16"/>
  <c r="AQ287" i="16"/>
  <c r="AS291" i="16"/>
  <c r="AS283" i="16"/>
  <c r="AQ291" i="16"/>
  <c r="AP288" i="16"/>
  <c r="AP280" i="16"/>
  <c r="AQ286" i="16"/>
  <c r="AS290" i="16"/>
  <c r="AS282" i="16"/>
  <c r="AP285" i="16"/>
  <c r="AP287" i="16"/>
  <c r="AQ293" i="16"/>
  <c r="AQ285" i="16"/>
  <c r="AS289" i="16"/>
  <c r="AP286" i="16"/>
  <c r="AQ292" i="16"/>
  <c r="AQ284" i="16"/>
  <c r="AS288" i="16"/>
  <c r="AW259" i="16"/>
  <c r="AV255" i="16"/>
  <c r="AV248" i="16"/>
  <c r="AX261" i="16"/>
  <c r="AV264" i="16"/>
  <c r="AV247" i="16"/>
  <c r="AX268" i="16"/>
  <c r="AX251" i="16"/>
  <c r="AV271" i="16"/>
  <c r="AV263" i="16"/>
  <c r="AV254" i="16"/>
  <c r="AV246" i="16"/>
  <c r="AW265" i="16"/>
  <c r="AW256" i="16"/>
  <c r="AW248" i="16"/>
  <c r="AX267" i="16"/>
  <c r="AX259" i="16"/>
  <c r="AX250" i="16"/>
  <c r="AW250" i="16"/>
  <c r="AX260" i="16"/>
  <c r="AV270" i="16"/>
  <c r="AV262" i="16"/>
  <c r="AV253" i="16"/>
  <c r="AV245" i="16"/>
  <c r="AW264" i="16"/>
  <c r="AW255" i="16"/>
  <c r="AW247" i="16"/>
  <c r="AX266" i="16"/>
  <c r="AX257" i="16"/>
  <c r="AX249" i="16"/>
  <c r="AW267" i="16"/>
  <c r="AW249" i="16"/>
  <c r="AV269" i="16"/>
  <c r="AV261" i="16"/>
  <c r="AV252" i="16"/>
  <c r="AW271" i="16"/>
  <c r="AW263" i="16"/>
  <c r="AW254" i="16"/>
  <c r="AW246" i="16"/>
  <c r="AX265" i="16"/>
  <c r="AX256" i="16"/>
  <c r="AX248" i="16"/>
  <c r="AX269" i="16"/>
  <c r="AW266" i="16"/>
  <c r="AV268" i="16"/>
  <c r="AV260" i="16"/>
  <c r="AV251" i="16"/>
  <c r="AW270" i="16"/>
  <c r="AW262" i="16"/>
  <c r="AW253" i="16"/>
  <c r="AW245" i="16"/>
  <c r="AX264" i="16"/>
  <c r="AX255" i="16"/>
  <c r="AX247" i="16"/>
  <c r="AV256" i="16"/>
  <c r="AX252" i="16"/>
  <c r="AW257" i="16"/>
  <c r="AV267" i="16"/>
  <c r="AV259" i="16"/>
  <c r="AV250" i="16"/>
  <c r="AW269" i="16"/>
  <c r="AW261" i="16"/>
  <c r="AW252" i="16"/>
  <c r="AX271" i="16"/>
  <c r="AX263" i="16"/>
  <c r="AX254" i="16"/>
  <c r="AX246" i="16"/>
  <c r="AV265" i="16"/>
  <c r="AV266" i="16"/>
  <c r="AV257" i="16"/>
  <c r="AV249" i="16"/>
  <c r="AW268" i="16"/>
  <c r="AW260" i="16"/>
  <c r="AW251" i="16"/>
  <c r="AX270" i="16"/>
  <c r="AX262" i="16"/>
  <c r="AX253" i="16"/>
  <c r="AX239" i="16"/>
  <c r="AV239" i="16"/>
  <c r="AV244" i="16"/>
  <c r="AV243" i="16"/>
  <c r="AX244" i="16"/>
  <c r="AV242" i="16"/>
  <c r="AX243" i="16"/>
  <c r="AV241" i="16"/>
  <c r="AX242" i="16"/>
  <c r="AV240" i="16"/>
  <c r="AX241" i="16"/>
  <c r="AX240" i="16"/>
  <c r="E51" i="69"/>
  <c r="AP239" i="16"/>
  <c r="AW241" i="16"/>
  <c r="AW240" i="16"/>
  <c r="AW239" i="16"/>
  <c r="AW244" i="16"/>
  <c r="AW243" i="16"/>
  <c r="AW242" i="16"/>
  <c r="E48" i="69"/>
  <c r="C47" i="69"/>
  <c r="D47" i="69"/>
  <c r="F45" i="69"/>
  <c r="E43" i="69"/>
  <c r="AP240" i="16"/>
  <c r="C50" i="69"/>
  <c r="AP264" i="16"/>
  <c r="B44" i="69"/>
  <c r="E50" i="69"/>
  <c r="AP267" i="16"/>
  <c r="E42" i="69"/>
  <c r="E47" i="69"/>
  <c r="AP243" i="16"/>
  <c r="C42" i="69"/>
  <c r="D50" i="69"/>
  <c r="F48" i="69"/>
  <c r="E45" i="69"/>
  <c r="F43" i="69"/>
  <c r="F51" i="69"/>
  <c r="B50" i="69"/>
  <c r="D48" i="69"/>
  <c r="F46" i="69"/>
  <c r="B45" i="69"/>
  <c r="D43" i="69"/>
  <c r="F42" i="69"/>
  <c r="D51" i="69"/>
  <c r="F49" i="69"/>
  <c r="C48" i="69"/>
  <c r="E46" i="69"/>
  <c r="F44" i="69"/>
  <c r="C43" i="69"/>
  <c r="B47" i="69"/>
  <c r="AP250" i="16"/>
  <c r="AP266" i="16"/>
  <c r="C51" i="69"/>
  <c r="E49" i="69"/>
  <c r="B48" i="69"/>
  <c r="D46" i="69"/>
  <c r="E44" i="69"/>
  <c r="B43" i="69"/>
  <c r="AP249" i="16"/>
  <c r="AP265" i="16"/>
  <c r="B51" i="69"/>
  <c r="D49" i="69"/>
  <c r="F47" i="69"/>
  <c r="C46" i="69"/>
  <c r="D44" i="69"/>
  <c r="C45" i="69"/>
  <c r="D42" i="69"/>
  <c r="D45" i="69"/>
  <c r="AP270" i="16"/>
  <c r="AP252" i="16"/>
  <c r="F50" i="69"/>
  <c r="C49" i="69"/>
  <c r="B46" i="69"/>
  <c r="C44" i="69"/>
  <c r="AP248" i="16"/>
  <c r="AP271" i="16"/>
  <c r="B42" i="69"/>
  <c r="B49" i="69"/>
  <c r="AP279" i="16"/>
  <c r="AQ279" i="16"/>
  <c r="AS279" i="16"/>
  <c r="AP244" i="16"/>
  <c r="AP241" i="16"/>
  <c r="AP242" i="16"/>
  <c r="AL29" i="78" l="1"/>
  <c r="AI29" i="78"/>
  <c r="G316" i="16"/>
  <c r="K316" i="16"/>
  <c r="G317" i="16"/>
  <c r="E317" i="16"/>
  <c r="K317" i="16"/>
  <c r="K311" i="16"/>
  <c r="E316" i="16"/>
  <c r="E313" i="16"/>
  <c r="G310" i="16"/>
  <c r="E314" i="16"/>
  <c r="K315" i="16"/>
  <c r="G311" i="16"/>
  <c r="K312" i="16"/>
  <c r="G312" i="16"/>
  <c r="E311" i="16"/>
  <c r="E315" i="16"/>
  <c r="G313" i="16"/>
  <c r="K313" i="16"/>
  <c r="E310" i="16"/>
  <c r="G314" i="16"/>
  <c r="E312" i="16"/>
  <c r="K310" i="16"/>
  <c r="G315" i="16"/>
  <c r="K314" i="16"/>
  <c r="AI30" i="78" l="1"/>
  <c r="AL30" i="78"/>
  <c r="AI31" i="78" l="1"/>
  <c r="AL31" i="78"/>
  <c r="AL32" i="78" l="1"/>
  <c r="AI32" i="78"/>
  <c r="AL33" i="78" l="1"/>
  <c r="AI33" i="78"/>
  <c r="AN221" i="16"/>
  <c r="AN222" i="16"/>
  <c r="AN223" i="16"/>
  <c r="AN224" i="16"/>
  <c r="AN226" i="16"/>
  <c r="AN227" i="16"/>
  <c r="AN229" i="16"/>
  <c r="AN232" i="16"/>
  <c r="AN233" i="16"/>
  <c r="AN217" i="16"/>
  <c r="AN218" i="16"/>
  <c r="AN216" i="16"/>
  <c r="AN215" i="16"/>
  <c r="AN214" i="16"/>
  <c r="AN212" i="16"/>
  <c r="AN202" i="16"/>
  <c r="AN203" i="16"/>
  <c r="AN204" i="16"/>
  <c r="AN205" i="16"/>
  <c r="AN206" i="16"/>
  <c r="AI34" i="78" l="1"/>
  <c r="AL34" i="78"/>
  <c r="AM221" i="16"/>
  <c r="AM233" i="16"/>
  <c r="AM232" i="16"/>
  <c r="AM229" i="16"/>
  <c r="AM228" i="16"/>
  <c r="AM227" i="16"/>
  <c r="AM222" i="16"/>
  <c r="AM226" i="16"/>
  <c r="AM223" i="16"/>
  <c r="AM224" i="16"/>
  <c r="AM218" i="16"/>
  <c r="AM217" i="16"/>
  <c r="AM215" i="16"/>
  <c r="AM216" i="16"/>
  <c r="AM214" i="16"/>
  <c r="AM212" i="16"/>
  <c r="AM211" i="16"/>
  <c r="AM204" i="16"/>
  <c r="AM205" i="16"/>
  <c r="AM206" i="16"/>
  <c r="AL35" i="78" l="1"/>
  <c r="AI35" i="78"/>
  <c r="AO210" i="16"/>
  <c r="AP210" i="16" s="1"/>
  <c r="AO215" i="16"/>
  <c r="AO214" i="16"/>
  <c r="AP214" i="16" s="1"/>
  <c r="AO227" i="16"/>
  <c r="AO226" i="16"/>
  <c r="AP226" i="16" s="1"/>
  <c r="AO229" i="16"/>
  <c r="AP229" i="16" s="1"/>
  <c r="AO228" i="16"/>
  <c r="AP228" i="16" s="1"/>
  <c r="AO201" i="16"/>
  <c r="AO232" i="16"/>
  <c r="AP232" i="16" s="1"/>
  <c r="AO233" i="16"/>
  <c r="AP233" i="16" s="1"/>
  <c r="AO224" i="16"/>
  <c r="AP224" i="16" s="1"/>
  <c r="AO222" i="16"/>
  <c r="AO223" i="16"/>
  <c r="AO221" i="16"/>
  <c r="AP221" i="16" s="1"/>
  <c r="D27" i="69"/>
  <c r="D35" i="69"/>
  <c r="D28" i="69"/>
  <c r="D36" i="69"/>
  <c r="D29" i="69"/>
  <c r="D22" i="69"/>
  <c r="D26" i="69"/>
  <c r="D30" i="69"/>
  <c r="D23" i="69"/>
  <c r="D31" i="69"/>
  <c r="D24" i="69"/>
  <c r="D32" i="69"/>
  <c r="D25" i="69"/>
  <c r="D33" i="69"/>
  <c r="D34" i="69"/>
  <c r="G25" i="69"/>
  <c r="G33" i="69"/>
  <c r="G26" i="69"/>
  <c r="G34" i="69"/>
  <c r="G24" i="69"/>
  <c r="G27" i="69"/>
  <c r="G35" i="69"/>
  <c r="G28" i="69"/>
  <c r="G36" i="69"/>
  <c r="G29" i="69"/>
  <c r="G22" i="69"/>
  <c r="G30" i="69"/>
  <c r="G32" i="69"/>
  <c r="G23" i="69"/>
  <c r="G31" i="69"/>
  <c r="H24" i="69"/>
  <c r="H32" i="69"/>
  <c r="H25" i="69"/>
  <c r="H33" i="69"/>
  <c r="H26" i="69"/>
  <c r="H34" i="69"/>
  <c r="H27" i="69"/>
  <c r="H35" i="69"/>
  <c r="H31" i="69"/>
  <c r="H28" i="69"/>
  <c r="H36" i="69"/>
  <c r="H29" i="69"/>
  <c r="H22" i="69"/>
  <c r="H23" i="69"/>
  <c r="H30" i="69"/>
  <c r="B36" i="69"/>
  <c r="B34" i="69"/>
  <c r="B30" i="69"/>
  <c r="B33" i="69"/>
  <c r="B24" i="69"/>
  <c r="B27" i="69"/>
  <c r="B32" i="69"/>
  <c r="B29" i="69"/>
  <c r="B31" i="69"/>
  <c r="B26" i="69"/>
  <c r="B23" i="69"/>
  <c r="B28" i="69"/>
  <c r="B22" i="69"/>
  <c r="B35" i="69"/>
  <c r="B25" i="69"/>
  <c r="C24" i="69"/>
  <c r="C32" i="69"/>
  <c r="C25" i="69"/>
  <c r="C33" i="69"/>
  <c r="C31" i="69"/>
  <c r="C26" i="69"/>
  <c r="C34" i="69"/>
  <c r="C22" i="69"/>
  <c r="C27" i="69"/>
  <c r="C28" i="69"/>
  <c r="AO212" i="16"/>
  <c r="AP212" i="16" s="1"/>
  <c r="C35" i="69"/>
  <c r="C29" i="69"/>
  <c r="AO211" i="16"/>
  <c r="C23" i="69"/>
  <c r="C36" i="69"/>
  <c r="C30" i="69"/>
  <c r="F26" i="69"/>
  <c r="F34" i="69"/>
  <c r="F33" i="69"/>
  <c r="F27" i="69"/>
  <c r="F35" i="69"/>
  <c r="F28" i="69"/>
  <c r="F36" i="69"/>
  <c r="F29" i="69"/>
  <c r="F22" i="69"/>
  <c r="F30" i="69"/>
  <c r="F25" i="69"/>
  <c r="F23" i="69"/>
  <c r="F31" i="69"/>
  <c r="F24" i="69"/>
  <c r="F32" i="69"/>
  <c r="AO220" i="16"/>
  <c r="AP220" i="16" s="1"/>
  <c r="E22" i="69"/>
  <c r="AO218" i="16"/>
  <c r="E23" i="69"/>
  <c r="E31" i="69"/>
  <c r="E26" i="69"/>
  <c r="E35" i="69"/>
  <c r="AO217" i="16"/>
  <c r="AP217" i="16" s="1"/>
  <c r="E24" i="69"/>
  <c r="E32" i="69"/>
  <c r="E34" i="69"/>
  <c r="E27" i="69"/>
  <c r="E25" i="69"/>
  <c r="E33" i="69"/>
  <c r="E28" i="69"/>
  <c r="E36" i="69"/>
  <c r="E29" i="69"/>
  <c r="AO219" i="16"/>
  <c r="AP219" i="16" s="1"/>
  <c r="E30" i="69"/>
  <c r="AO203" i="16"/>
  <c r="AO205" i="16"/>
  <c r="AO206" i="16"/>
  <c r="AO202" i="16"/>
  <c r="AO204" i="16"/>
  <c r="AO216" i="16"/>
  <c r="AP216" i="16" s="1"/>
  <c r="AP227" i="16" l="1"/>
  <c r="AI36" i="78"/>
  <c r="AL36" i="78"/>
  <c r="AP211" i="16"/>
  <c r="AP205" i="16"/>
  <c r="AP218" i="16"/>
  <c r="AP223" i="16"/>
  <c r="AP222" i="16"/>
  <c r="AP206" i="16"/>
  <c r="AP202" i="16"/>
  <c r="AP201" i="16"/>
  <c r="AP204" i="16"/>
  <c r="AP203" i="16"/>
  <c r="AP215" i="16"/>
  <c r="AL37" i="78" l="1"/>
  <c r="AI37" i="78"/>
  <c r="AI38" i="78" l="1"/>
  <c r="AL38" i="78"/>
  <c r="AI39" i="78" l="1"/>
  <c r="AL39" i="78"/>
  <c r="AL40" i="78" l="1"/>
  <c r="AI40" i="78"/>
  <c r="AL41" i="78" l="1"/>
  <c r="AI41" i="78"/>
  <c r="AL42" i="78" l="1"/>
  <c r="AI42" i="78"/>
  <c r="AL43" i="78" l="1"/>
  <c r="AI43" i="78"/>
  <c r="AL44" i="78" l="1"/>
  <c r="AI44" i="78"/>
  <c r="AL45" i="78" l="1"/>
  <c r="AI45" i="78"/>
  <c r="AI46" i="78" l="1"/>
  <c r="AL46" i="78"/>
  <c r="AI47" i="78" l="1"/>
  <c r="AL47" i="78"/>
  <c r="AL48" i="78" l="1"/>
  <c r="AI48" i="78"/>
  <c r="AL49" i="78" l="1"/>
  <c r="AI49" i="78"/>
  <c r="AI50" i="78" l="1"/>
  <c r="AL50" i="78"/>
  <c r="AL51" i="78" l="1"/>
  <c r="AI51" i="78"/>
  <c r="AL52" i="78" l="1"/>
  <c r="AI52" i="78"/>
  <c r="AL53" i="78" l="1"/>
  <c r="AI53" i="78"/>
  <c r="AI54" i="78" l="1"/>
  <c r="AL54" i="78"/>
  <c r="AI55" i="78" l="1"/>
  <c r="AL55" i="78"/>
  <c r="AL56" i="78" l="1"/>
  <c r="AI56" i="78"/>
  <c r="AL57" i="78" l="1"/>
  <c r="AI57" i="78"/>
  <c r="AI58" i="78" l="1"/>
  <c r="AL58" i="78"/>
  <c r="AL59" i="78" l="1"/>
  <c r="AI59" i="78"/>
  <c r="N4" i="88"/>
  <c r="I4" i="88"/>
  <c r="L198" i="94"/>
  <c r="F47" i="117" s="1"/>
  <c r="O198" i="94" l="1"/>
  <c r="I47" i="117" s="1"/>
  <c r="R198" i="94" l="1"/>
  <c r="L47" i="117" l="1"/>
  <c r="U198" i="94"/>
  <c r="O47" i="117" l="1"/>
  <c r="X198" i="94"/>
  <c r="R47" i="117" s="1"/>
  <c r="AA198" i="94" l="1"/>
  <c r="U47" i="117" s="1"/>
  <c r="O16" i="89" l="1"/>
  <c r="T16" i="89"/>
  <c r="Q360" i="94"/>
  <c r="J41" i="89" s="1"/>
  <c r="AE359" i="94"/>
  <c r="V40" i="89" s="1"/>
  <c r="J360" i="94"/>
  <c r="D41" i="89" s="1"/>
  <c r="X345" i="94"/>
  <c r="AE360" i="94"/>
  <c r="V41" i="89" s="1"/>
  <c r="J352" i="94"/>
  <c r="J345" i="94"/>
  <c r="O20" i="89"/>
  <c r="O21" i="89"/>
  <c r="T15" i="89"/>
  <c r="AE352" i="94"/>
  <c r="O19" i="89"/>
  <c r="Q345" i="94"/>
  <c r="AE345" i="94"/>
  <c r="J347" i="94" l="1"/>
  <c r="D28" i="89" s="1"/>
  <c r="J348" i="94"/>
  <c r="D29" i="89" s="1"/>
  <c r="J349" i="94"/>
  <c r="D30" i="89" s="1"/>
  <c r="J346" i="94"/>
  <c r="D27" i="89" s="1"/>
  <c r="J353" i="94"/>
  <c r="D34" i="89" s="1"/>
  <c r="J354" i="94"/>
  <c r="D35" i="89" s="1"/>
  <c r="J355" i="94"/>
  <c r="D36" i="89" s="1"/>
  <c r="J356" i="94"/>
  <c r="D37" i="89" s="1"/>
  <c r="AE346" i="94"/>
  <c r="V27" i="89" s="1"/>
  <c r="AE348" i="94"/>
  <c r="V29" i="89" s="1"/>
  <c r="AE349" i="94"/>
  <c r="V30" i="89" s="1"/>
  <c r="AE347" i="94"/>
  <c r="V28" i="89" s="1"/>
  <c r="X346" i="94"/>
  <c r="P27" i="89" s="1"/>
  <c r="X347" i="94"/>
  <c r="P28" i="89" s="1"/>
  <c r="X348" i="94"/>
  <c r="P29" i="89" s="1"/>
  <c r="X349" i="94"/>
  <c r="P30" i="89" s="1"/>
  <c r="Q347" i="94"/>
  <c r="J28" i="89" s="1"/>
  <c r="Q348" i="94"/>
  <c r="J29" i="89" s="1"/>
  <c r="Q349" i="94"/>
  <c r="J30" i="89" s="1"/>
  <c r="Q346" i="94"/>
  <c r="J27" i="89" s="1"/>
  <c r="AE355" i="94"/>
  <c r="V36" i="89" s="1"/>
  <c r="AE356" i="94"/>
  <c r="V37" i="89" s="1"/>
  <c r="AE353" i="94"/>
  <c r="V34" i="89" s="1"/>
  <c r="AE354" i="94"/>
  <c r="V35" i="89" s="1"/>
  <c r="J26" i="89"/>
  <c r="Q352" i="94"/>
  <c r="V33" i="89"/>
  <c r="D33" i="89"/>
  <c r="T19" i="89"/>
  <c r="T20" i="89"/>
  <c r="X359" i="94"/>
  <c r="P40" i="89" s="1"/>
  <c r="J359" i="94"/>
  <c r="D40" i="89" s="1"/>
  <c r="X352" i="94"/>
  <c r="X353" i="94" s="1"/>
  <c r="V26" i="89"/>
  <c r="P26" i="89"/>
  <c r="D26" i="89"/>
  <c r="Q359" i="94"/>
  <c r="J40" i="89" s="1"/>
  <c r="X360" i="94"/>
  <c r="P41" i="89" s="1"/>
  <c r="T21" i="89"/>
  <c r="O17" i="89"/>
  <c r="T17" i="89"/>
  <c r="O15" i="89"/>
  <c r="Q355" i="94" l="1"/>
  <c r="J36" i="89" s="1"/>
  <c r="Q353" i="94"/>
  <c r="J34" i="89" s="1"/>
  <c r="Q354" i="94"/>
  <c r="J35" i="89" s="1"/>
  <c r="Q356" i="94"/>
  <c r="J37" i="89" s="1"/>
  <c r="X356" i="94"/>
  <c r="P37" i="89" s="1"/>
  <c r="P34" i="89"/>
  <c r="X354" i="94"/>
  <c r="P35" i="89" s="1"/>
  <c r="X355" i="94"/>
  <c r="P36" i="89" s="1"/>
  <c r="J33" i="89"/>
  <c r="P33" i="89"/>
  <c r="V42" i="89" s="1"/>
  <c r="P42" i="89" s="1"/>
  <c r="J42" i="89" s="1"/>
  <c r="D42" i="89" s="1"/>
  <c r="B4" i="113"/>
  <c r="B9" i="110"/>
  <c r="B6" i="121"/>
  <c r="AE361" i="94"/>
  <c r="X361" i="94"/>
  <c r="Q361" i="94"/>
  <c r="J361" i="94"/>
  <c r="A153" i="9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<sst xmlns="http://schemas.openxmlformats.org/spreadsheetml/2006/main" count="7114" uniqueCount="2016">
  <si>
    <t>－目次－</t>
    <rPh sb="1" eb="3">
      <t>モクジ</t>
    </rPh>
    <phoneticPr fontId="3"/>
  </si>
  <si>
    <t>約</t>
    <rPh sb="0" eb="1">
      <t>ヤク</t>
    </rPh>
    <phoneticPr fontId="3"/>
  </si>
  <si>
    <t>名</t>
    <rPh sb="0" eb="1">
      <t>メイ</t>
    </rPh>
    <phoneticPr fontId="3"/>
  </si>
  <si>
    <t>（</t>
    <phoneticPr fontId="3"/>
  </si>
  <si>
    <t>年</t>
  </si>
  <si>
    <t>年</t>
    <rPh sb="0" eb="1">
      <t>ネン</t>
    </rPh>
    <phoneticPr fontId="3"/>
  </si>
  <si>
    <t>）</t>
    <phoneticPr fontId="3"/>
  </si>
  <si>
    <t>　　　　　　　　　　</t>
    <phoneticPr fontId="3"/>
  </si>
  <si>
    <t>】</t>
  </si>
  <si>
    <t>【施設名：</t>
    <phoneticPr fontId="3"/>
  </si>
  <si>
    <t xml:space="preserve">    　　</t>
    <phoneticPr fontId="3"/>
  </si>
  <si>
    <t>月  作成</t>
    <phoneticPr fontId="3"/>
  </si>
  <si>
    <t>名称</t>
    <rPh sb="0" eb="2">
      <t>メイショウ</t>
    </rPh>
    <phoneticPr fontId="3"/>
  </si>
  <si>
    <t>移動手段</t>
    <rPh sb="0" eb="2">
      <t>イドウ</t>
    </rPh>
    <rPh sb="2" eb="4">
      <t>シュダン</t>
    </rPh>
    <phoneticPr fontId="3"/>
  </si>
  <si>
    <t>避難準備時間</t>
    <rPh sb="0" eb="2">
      <t>ヒナン</t>
    </rPh>
    <rPh sb="2" eb="4">
      <t>ジュンビ</t>
    </rPh>
    <rPh sb="4" eb="6">
      <t>ジカン</t>
    </rPh>
    <phoneticPr fontId="3"/>
  </si>
  <si>
    <t>避難時間</t>
    <rPh sb="0" eb="2">
      <t>ヒナン</t>
    </rPh>
    <rPh sb="2" eb="4">
      <t>ジカン</t>
    </rPh>
    <phoneticPr fontId="3"/>
  </si>
  <si>
    <t>徒歩</t>
    <rPh sb="0" eb="2">
      <t>トホ</t>
    </rPh>
    <phoneticPr fontId="3"/>
  </si>
  <si>
    <t>）台</t>
    <rPh sb="1" eb="2">
      <t>ダイ</t>
    </rPh>
    <phoneticPr fontId="3"/>
  </si>
  <si>
    <t>）分</t>
    <rPh sb="1" eb="2">
      <t>フン</t>
    </rPh>
    <phoneticPr fontId="3"/>
  </si>
  <si>
    <t>月　作成</t>
    <rPh sb="0" eb="1">
      <t>ガツ</t>
    </rPh>
    <rPh sb="2" eb="4">
      <t>サクセイ</t>
    </rPh>
    <phoneticPr fontId="3"/>
  </si>
  <si>
    <t>昼間　利用者</t>
    <rPh sb="0" eb="2">
      <t>ヒルマ</t>
    </rPh>
    <rPh sb="3" eb="6">
      <t>リヨウシャ</t>
    </rPh>
    <phoneticPr fontId="3"/>
  </si>
  <si>
    <t>夜間　利用者</t>
    <rPh sb="0" eb="2">
      <t>ヤカン</t>
    </rPh>
    <rPh sb="3" eb="6">
      <t>リヨウシャ</t>
    </rPh>
    <phoneticPr fontId="3"/>
  </si>
  <si>
    <t>休日　利用者</t>
    <rPh sb="3" eb="6">
      <t>リヨウシャ</t>
    </rPh>
    <phoneticPr fontId="3"/>
  </si>
  <si>
    <t>月</t>
    <rPh sb="0" eb="1">
      <t>ガツ</t>
    </rPh>
    <phoneticPr fontId="3"/>
  </si>
  <si>
    <t>日付）</t>
    <rPh sb="0" eb="1">
      <t>ヒ</t>
    </rPh>
    <rPh sb="1" eb="2">
      <t>ヅ</t>
    </rPh>
    <phoneticPr fontId="3"/>
  </si>
  <si>
    <t>ｍ）</t>
    <phoneticPr fontId="3"/>
  </si>
  <si>
    <t>）分</t>
    <rPh sb="1" eb="2">
      <t>ブン</t>
    </rPh>
    <phoneticPr fontId="3"/>
  </si>
  <si>
    <t>その他</t>
    <rPh sb="2" eb="3">
      <t>タ</t>
    </rPh>
    <phoneticPr fontId="3"/>
  </si>
  <si>
    <t>徒歩</t>
    <rPh sb="0" eb="2">
      <t>トホ</t>
    </rPh>
    <phoneticPr fontId="3"/>
  </si>
  <si>
    <t>・ 毎年</t>
    <rPh sb="2" eb="4">
      <t>マイトシ</t>
    </rPh>
    <phoneticPr fontId="3"/>
  </si>
  <si>
    <t>●避難路や避難時間について</t>
    <rPh sb="1" eb="4">
      <t>ヒナンロ</t>
    </rPh>
    <rPh sb="5" eb="7">
      <t>ヒナン</t>
    </rPh>
    <rPh sb="7" eb="9">
      <t>ジカン</t>
    </rPh>
    <phoneticPr fontId="3"/>
  </si>
  <si>
    <t>※直線距離とは異なります。</t>
    <rPh sb="1" eb="3">
      <t>チョクセン</t>
    </rPh>
    <rPh sb="3" eb="5">
      <t>キョリ</t>
    </rPh>
    <rPh sb="7" eb="8">
      <t>コト</t>
    </rPh>
    <phoneticPr fontId="3"/>
  </si>
  <si>
    <t>※プルダウンで所在自治体を選んでください。</t>
    <rPh sb="7" eb="9">
      <t>ショザイ</t>
    </rPh>
    <rPh sb="9" eb="12">
      <t>ジチタイ</t>
    </rPh>
    <rPh sb="13" eb="14">
      <t>エラ</t>
    </rPh>
    <phoneticPr fontId="3"/>
  </si>
  <si>
    <t>入力必須</t>
    <rPh sb="0" eb="2">
      <t>ニュウリョク</t>
    </rPh>
    <rPh sb="2" eb="4">
      <t>ヒッス</t>
    </rPh>
    <phoneticPr fontId="3"/>
  </si>
  <si>
    <t>該当する場合入力</t>
  </si>
  <si>
    <t>自由記入</t>
    <phoneticPr fontId="3"/>
  </si>
  <si>
    <t>入力不要</t>
    <rPh sb="0" eb="2">
      <t>ニュウリョク</t>
    </rPh>
    <rPh sb="2" eb="4">
      <t>フヨウ</t>
    </rPh>
    <phoneticPr fontId="3"/>
  </si>
  <si>
    <t>入力欄の凡例</t>
    <rPh sb="0" eb="2">
      <t>ニュウリョク</t>
    </rPh>
    <rPh sb="2" eb="3">
      <t>ラン</t>
    </rPh>
    <rPh sb="4" eb="6">
      <t>ハンレイ</t>
    </rPh>
    <phoneticPr fontId="3"/>
  </si>
  <si>
    <t>自動入力（入力しないでください）</t>
    <phoneticPr fontId="3"/>
  </si>
  <si>
    <t>＜独自に定める場合＞</t>
    <rPh sb="1" eb="3">
      <t>ドクジ</t>
    </rPh>
    <rPh sb="4" eb="5">
      <t>サダ</t>
    </rPh>
    <rPh sb="7" eb="9">
      <t>バアイ</t>
    </rPh>
    <phoneticPr fontId="3"/>
  </si>
  <si>
    <t>重要業務の継続に必要な資源</t>
    <rPh sb="0" eb="4">
      <t>ジュウヨウギョウム</t>
    </rPh>
    <rPh sb="5" eb="7">
      <t>ケイゾク</t>
    </rPh>
    <rPh sb="8" eb="10">
      <t>ヒツヨウ</t>
    </rPh>
    <rPh sb="11" eb="13">
      <t>シゲン</t>
    </rPh>
    <phoneticPr fontId="3"/>
  </si>
  <si>
    <t>物</t>
    <rPh sb="0" eb="1">
      <t>モノ</t>
    </rPh>
    <phoneticPr fontId="3"/>
  </si>
  <si>
    <t>情報</t>
    <rPh sb="0" eb="2">
      <t>ジョウホウ</t>
    </rPh>
    <phoneticPr fontId="3"/>
  </si>
  <si>
    <t>電子機器</t>
    <rPh sb="0" eb="4">
      <t>デンシキキ</t>
    </rPh>
    <phoneticPr fontId="3"/>
  </si>
  <si>
    <t>人</t>
    <phoneticPr fontId="3"/>
  </si>
  <si>
    <t>物</t>
    <phoneticPr fontId="3"/>
  </si>
  <si>
    <t>情報</t>
    <phoneticPr fontId="3"/>
  </si>
  <si>
    <t>重要事業に必要な資源</t>
    <rPh sb="0" eb="2">
      <t>ジュウヨウ</t>
    </rPh>
    <rPh sb="2" eb="4">
      <t>ジギョウ</t>
    </rPh>
    <rPh sb="5" eb="7">
      <t>ヒツヨウ</t>
    </rPh>
    <rPh sb="8" eb="10">
      <t>シゲン</t>
    </rPh>
    <phoneticPr fontId="3"/>
  </si>
  <si>
    <t>具体的な対策内容</t>
    <rPh sb="0" eb="2">
      <t>グタイ</t>
    </rPh>
    <rPh sb="2" eb="3">
      <t>テキ</t>
    </rPh>
    <rPh sb="4" eb="8">
      <t>タイサクナイヨウ</t>
    </rPh>
    <phoneticPr fontId="3"/>
  </si>
  <si>
    <t>その他</t>
    <rPh sb="2" eb="3">
      <t>タ</t>
    </rPh>
    <phoneticPr fontId="3"/>
  </si>
  <si>
    <t>その他必要な資源（自由記載）</t>
    <phoneticPr fontId="3"/>
  </si>
  <si>
    <t>設備</t>
    <rPh sb="0" eb="2">
      <t>セツビ</t>
    </rPh>
    <phoneticPr fontId="3"/>
  </si>
  <si>
    <t>企業名：</t>
    <rPh sb="0" eb="2">
      <t>キギョウ</t>
    </rPh>
    <phoneticPr fontId="3"/>
  </si>
  <si>
    <t>重要業務（例）</t>
    <rPh sb="0" eb="4">
      <t>ジュウヨウギョウム</t>
    </rPh>
    <rPh sb="5" eb="6">
      <t>レイ</t>
    </rPh>
    <phoneticPr fontId="3"/>
  </si>
  <si>
    <t>インフラ</t>
    <phoneticPr fontId="3"/>
  </si>
  <si>
    <t>電気</t>
    <rPh sb="0" eb="2">
      <t>デンキ</t>
    </rPh>
    <phoneticPr fontId="3"/>
  </si>
  <si>
    <t>水道</t>
    <rPh sb="0" eb="2">
      <t>スイドウ</t>
    </rPh>
    <phoneticPr fontId="3"/>
  </si>
  <si>
    <t>ガス</t>
  </si>
  <si>
    <t>BCP体制</t>
    <rPh sb="3" eb="5">
      <t>タイセイ</t>
    </rPh>
    <phoneticPr fontId="3"/>
  </si>
  <si>
    <t>情報通信</t>
    <rPh sb="0" eb="4">
      <t>ジョウホウツウシン</t>
    </rPh>
    <phoneticPr fontId="3"/>
  </si>
  <si>
    <t>道路</t>
    <rPh sb="0" eb="2">
      <t>ドウロ</t>
    </rPh>
    <phoneticPr fontId="3"/>
  </si>
  <si>
    <t>施設・拠点</t>
    <rPh sb="0" eb="2">
      <t>シセツ</t>
    </rPh>
    <rPh sb="3" eb="5">
      <t>キョテン</t>
    </rPh>
    <phoneticPr fontId="3"/>
  </si>
  <si>
    <t>インフラ</t>
    <phoneticPr fontId="3"/>
  </si>
  <si>
    <t>顧客情報</t>
    <rPh sb="0" eb="4">
      <t>コキャクジョウホウ</t>
    </rPh>
    <phoneticPr fontId="3"/>
  </si>
  <si>
    <t>重要業務の継続に必要な経営資源</t>
    <rPh sb="0" eb="4">
      <t>ジュウヨウギョウム</t>
    </rPh>
    <rPh sb="5" eb="7">
      <t>ケイゾク</t>
    </rPh>
    <rPh sb="8" eb="10">
      <t>ヒツヨウ</t>
    </rPh>
    <rPh sb="11" eb="13">
      <t>ケイエイ</t>
    </rPh>
    <rPh sb="13" eb="15">
      <t>シゲン</t>
    </rPh>
    <phoneticPr fontId="3"/>
  </si>
  <si>
    <t>●インフラへの影響</t>
    <rPh sb="7" eb="9">
      <t>エイキョウ</t>
    </rPh>
    <phoneticPr fontId="3"/>
  </si>
  <si>
    <t>データ</t>
    <phoneticPr fontId="3"/>
  </si>
  <si>
    <t>対策時期</t>
    <rPh sb="0" eb="4">
      <t>タイサクジキ</t>
    </rPh>
    <phoneticPr fontId="3"/>
  </si>
  <si>
    <t>事前</t>
    <rPh sb="0" eb="2">
      <t>ジゼン</t>
    </rPh>
    <phoneticPr fontId="3"/>
  </si>
  <si>
    <t>事後</t>
    <rPh sb="0" eb="2">
      <t>ジゴ</t>
    </rPh>
    <phoneticPr fontId="3"/>
  </si>
  <si>
    <t>～24時間（1日間）</t>
    <rPh sb="3" eb="5">
      <t>ジカン</t>
    </rPh>
    <rPh sb="7" eb="9">
      <t>ニチカン</t>
    </rPh>
    <phoneticPr fontId="3"/>
  </si>
  <si>
    <t>人</t>
    <rPh sb="0" eb="1">
      <t>ヒト</t>
    </rPh>
    <phoneticPr fontId="3"/>
  </si>
  <si>
    <t>2階</t>
    <phoneticPr fontId="3"/>
  </si>
  <si>
    <t>有</t>
    <rPh sb="0" eb="1">
      <t>アリ</t>
    </rPh>
    <phoneticPr fontId="3"/>
  </si>
  <si>
    <t>無</t>
    <rPh sb="0" eb="1">
      <t>ナ</t>
    </rPh>
    <phoneticPr fontId="3"/>
  </si>
  <si>
    <t>1階</t>
    <phoneticPr fontId="3"/>
  </si>
  <si>
    <t>3階</t>
    <phoneticPr fontId="3"/>
  </si>
  <si>
    <t>4階</t>
    <phoneticPr fontId="3"/>
  </si>
  <si>
    <t>5階以上</t>
  </si>
  <si>
    <t>可能</t>
    <rPh sb="0" eb="2">
      <t>カノウ</t>
    </rPh>
    <phoneticPr fontId="3"/>
  </si>
  <si>
    <t>不可能</t>
    <rPh sb="0" eb="3">
      <t>フカノウ</t>
    </rPh>
    <phoneticPr fontId="3"/>
  </si>
  <si>
    <t>最初</t>
    <rPh sb="0" eb="2">
      <t>サイショ</t>
    </rPh>
    <phoneticPr fontId="3"/>
  </si>
  <si>
    <t>所属市町村</t>
    <phoneticPr fontId="3"/>
  </si>
  <si>
    <t>浸水</t>
    <rPh sb="0" eb="2">
      <t>シンスイ</t>
    </rPh>
    <phoneticPr fontId="3"/>
  </si>
  <si>
    <t>階数</t>
    <rPh sb="0" eb="2">
      <t>カイスウ</t>
    </rPh>
    <phoneticPr fontId="3"/>
  </si>
  <si>
    <t>外水浸水</t>
    <rPh sb="0" eb="1">
      <t>ソト</t>
    </rPh>
    <rPh sb="1" eb="2">
      <t>ミズ</t>
    </rPh>
    <rPh sb="2" eb="4">
      <t>シンスイ</t>
    </rPh>
    <phoneticPr fontId="3"/>
  </si>
  <si>
    <t>内水浸水</t>
    <rPh sb="0" eb="2">
      <t>ウチミズ</t>
    </rPh>
    <rPh sb="2" eb="4">
      <t>シンスイ</t>
    </rPh>
    <phoneticPr fontId="3"/>
  </si>
  <si>
    <t>浸水継続時間</t>
    <rPh sb="0" eb="6">
      <t>シンスイケイゾクジカン</t>
    </rPh>
    <phoneticPr fontId="3"/>
  </si>
  <si>
    <t>～12時間</t>
    <rPh sb="3" eb="5">
      <t>ジカン</t>
    </rPh>
    <phoneticPr fontId="3"/>
  </si>
  <si>
    <t>～72時間（3日間）</t>
    <rPh sb="3" eb="5">
      <t>ジカン</t>
    </rPh>
    <rPh sb="7" eb="9">
      <t>ニチカン</t>
    </rPh>
    <phoneticPr fontId="3"/>
  </si>
  <si>
    <t>～168時間（1週間）</t>
    <rPh sb="4" eb="6">
      <t>ジカン</t>
    </rPh>
    <rPh sb="8" eb="10">
      <t>シュウカン</t>
    </rPh>
    <phoneticPr fontId="3"/>
  </si>
  <si>
    <t>～336時間（2週間）</t>
    <rPh sb="4" eb="6">
      <t>ジカン</t>
    </rPh>
    <rPh sb="8" eb="10">
      <t>シュウカン</t>
    </rPh>
    <phoneticPr fontId="3"/>
  </si>
  <si>
    <t>～672時間（3週間）</t>
    <rPh sb="4" eb="6">
      <t>ジカン</t>
    </rPh>
    <rPh sb="8" eb="10">
      <t>シュウカン</t>
    </rPh>
    <phoneticPr fontId="3"/>
  </si>
  <si>
    <t>事務処理用PC</t>
    <rPh sb="2" eb="4">
      <t>ショリ</t>
    </rPh>
    <phoneticPr fontId="3"/>
  </si>
  <si>
    <t>備品</t>
    <rPh sb="0" eb="2">
      <t>ビヒン</t>
    </rPh>
    <phoneticPr fontId="3"/>
  </si>
  <si>
    <t>具体的な対策内容</t>
    <phoneticPr fontId="3"/>
  </si>
  <si>
    <t>●社内状況</t>
    <rPh sb="1" eb="3">
      <t>シャナイ</t>
    </rPh>
    <rPh sb="3" eb="5">
      <t>ジョウキョウ</t>
    </rPh>
    <phoneticPr fontId="3"/>
  </si>
  <si>
    <t>昼間　従業員</t>
    <rPh sb="0" eb="2">
      <t>ヒルマ</t>
    </rPh>
    <rPh sb="3" eb="6">
      <t>ジュウギョウイン</t>
    </rPh>
    <phoneticPr fontId="3"/>
  </si>
  <si>
    <t>夜間　従業員</t>
    <rPh sb="0" eb="2">
      <t>ヤカン</t>
    </rPh>
    <rPh sb="3" eb="6">
      <t>ジュウギョウイン</t>
    </rPh>
    <phoneticPr fontId="3"/>
  </si>
  <si>
    <t>休日　従業員</t>
    <rPh sb="3" eb="6">
      <t>ジュウギョウイン</t>
    </rPh>
    <phoneticPr fontId="3"/>
  </si>
  <si>
    <t>BCP体制を発動する基準となる警戒レベルを設定してください。</t>
    <rPh sb="6" eb="8">
      <t>ハツドウ</t>
    </rPh>
    <rPh sb="15" eb="17">
      <t>ケイカイ</t>
    </rPh>
    <rPh sb="21" eb="23">
      <t>セッテイ</t>
    </rPh>
    <phoneticPr fontId="3"/>
  </si>
  <si>
    <t>計画の目的の記載例を以下に示しています。内容をご確認いただき、問題がなければ、チェックボックスにチェックを入れてください。
独自に目的を定める場合は、記入欄に記入してください。</t>
    <rPh sb="0" eb="2">
      <t>ケイカク</t>
    </rPh>
    <rPh sb="3" eb="5">
      <t>モクテキ</t>
    </rPh>
    <rPh sb="6" eb="8">
      <t>キサイ</t>
    </rPh>
    <rPh sb="8" eb="9">
      <t>レイ</t>
    </rPh>
    <rPh sb="10" eb="12">
      <t>イカ</t>
    </rPh>
    <rPh sb="13" eb="14">
      <t>シメ</t>
    </rPh>
    <rPh sb="20" eb="22">
      <t>ナイヨウ</t>
    </rPh>
    <rPh sb="24" eb="26">
      <t>カクニン</t>
    </rPh>
    <rPh sb="31" eb="33">
      <t>モンダイ</t>
    </rPh>
    <rPh sb="53" eb="54">
      <t>イ</t>
    </rPh>
    <rPh sb="62" eb="64">
      <t>ドクジ</t>
    </rPh>
    <rPh sb="65" eb="67">
      <t>モクテキ</t>
    </rPh>
    <rPh sb="68" eb="69">
      <t>サダ</t>
    </rPh>
    <rPh sb="71" eb="73">
      <t>バアイ</t>
    </rPh>
    <rPh sb="75" eb="77">
      <t>キニュウ</t>
    </rPh>
    <rPh sb="77" eb="78">
      <t>ラン</t>
    </rPh>
    <rPh sb="79" eb="81">
      <t>キニュウ</t>
    </rPh>
    <phoneticPr fontId="3"/>
  </si>
  <si>
    <t>※休日に従業員数が大きく変化する場合は記入してください。</t>
    <rPh sb="1" eb="3">
      <t>キュウジツ</t>
    </rPh>
    <rPh sb="4" eb="8">
      <t>ジュウギョウインスウ</t>
    </rPh>
    <rPh sb="9" eb="10">
      <t>オオ</t>
    </rPh>
    <rPh sb="12" eb="14">
      <t>ヘンカ</t>
    </rPh>
    <rPh sb="16" eb="18">
      <t>バアイ</t>
    </rPh>
    <rPh sb="19" eb="21">
      <t>キニュウ</t>
    </rPh>
    <phoneticPr fontId="3"/>
  </si>
  <si>
    <t>※休日に利用者数が大きく変化する場合は記入してください。</t>
    <rPh sb="1" eb="3">
      <t>キュウジツ</t>
    </rPh>
    <rPh sb="4" eb="7">
      <t>リヨウシャ</t>
    </rPh>
    <rPh sb="7" eb="8">
      <t>スウ</t>
    </rPh>
    <rPh sb="9" eb="10">
      <t>オオ</t>
    </rPh>
    <rPh sb="12" eb="14">
      <t>ヘンカ</t>
    </rPh>
    <rPh sb="16" eb="18">
      <t>バアイ</t>
    </rPh>
    <rPh sb="19" eb="21">
      <t>キニュウ</t>
    </rPh>
    <phoneticPr fontId="3"/>
  </si>
  <si>
    <t>入力順</t>
    <rPh sb="0" eb="3">
      <t>ニュウリョクジュン</t>
    </rPh>
    <phoneticPr fontId="3"/>
  </si>
  <si>
    <t>①</t>
    <phoneticPr fontId="3"/>
  </si>
  <si>
    <t>③</t>
    <phoneticPr fontId="3"/>
  </si>
  <si>
    <t>④</t>
    <phoneticPr fontId="3"/>
  </si>
  <si>
    <t>⑤</t>
    <phoneticPr fontId="3"/>
  </si>
  <si>
    <t>⑧</t>
    <phoneticPr fontId="3"/>
  </si>
  <si>
    <t>⑨</t>
    <phoneticPr fontId="3"/>
  </si>
  <si>
    <t>警戒レベル</t>
    <rPh sb="0" eb="2">
      <t>ケイカイ</t>
    </rPh>
    <phoneticPr fontId="3"/>
  </si>
  <si>
    <t>リードタイム</t>
    <phoneticPr fontId="3"/>
  </si>
  <si>
    <t>⑩</t>
    <phoneticPr fontId="3"/>
  </si>
  <si>
    <t>⑪</t>
    <phoneticPr fontId="3"/>
  </si>
  <si>
    <t>⑫</t>
    <phoneticPr fontId="3"/>
  </si>
  <si>
    <t>⑬</t>
    <phoneticPr fontId="3"/>
  </si>
  <si>
    <t>人</t>
    <rPh sb="0" eb="1">
      <t>ニン</t>
    </rPh>
    <phoneticPr fontId="3"/>
  </si>
  <si>
    <t>人</t>
    <rPh sb="0" eb="1">
      <t>ジン</t>
    </rPh>
    <phoneticPr fontId="3"/>
  </si>
  <si>
    <t>従業員数</t>
    <rPh sb="0" eb="4">
      <t>ジュウギョウインスウ</t>
    </rPh>
    <phoneticPr fontId="3"/>
  </si>
  <si>
    <t>その他計画に準ずる</t>
    <rPh sb="2" eb="3">
      <t>タ</t>
    </rPh>
    <rPh sb="3" eb="5">
      <t>ケイカク</t>
    </rPh>
    <rPh sb="6" eb="7">
      <t>ジュン</t>
    </rPh>
    <phoneticPr fontId="3"/>
  </si>
  <si>
    <t>従業員名</t>
    <rPh sb="0" eb="4">
      <t>ジュウギョウインメイ</t>
    </rPh>
    <phoneticPr fontId="3"/>
  </si>
  <si>
    <t>住所</t>
    <rPh sb="0" eb="2">
      <t>ジュウショ</t>
    </rPh>
    <phoneticPr fontId="3"/>
  </si>
  <si>
    <t>電話番号</t>
    <rPh sb="0" eb="4">
      <t>デンワバンゴウ</t>
    </rPh>
    <phoneticPr fontId="3"/>
  </si>
  <si>
    <t>緊急連絡先</t>
    <rPh sb="0" eb="5">
      <t>キンキュウレンラクサキ</t>
    </rPh>
    <phoneticPr fontId="3"/>
  </si>
  <si>
    <t>名簿</t>
    <rPh sb="0" eb="2">
      <t>メイボ</t>
    </rPh>
    <phoneticPr fontId="3"/>
  </si>
  <si>
    <t>○</t>
    <phoneticPr fontId="3"/>
  </si>
  <si>
    <t>所属（役職）</t>
    <rPh sb="0" eb="2">
      <t>ショゾク</t>
    </rPh>
    <rPh sb="3" eb="5">
      <t>ヤクショク</t>
    </rPh>
    <phoneticPr fontId="3"/>
  </si>
  <si>
    <t>避難場所（社屋からの移動距離）</t>
    <rPh sb="0" eb="2">
      <t>ヒナン</t>
    </rPh>
    <rPh sb="2" eb="4">
      <t>バショ</t>
    </rPh>
    <rPh sb="5" eb="7">
      <t>シャオク</t>
    </rPh>
    <rPh sb="10" eb="12">
      <t>イドウ</t>
    </rPh>
    <rPh sb="12" eb="14">
      <t>キョリ</t>
    </rPh>
    <phoneticPr fontId="3"/>
  </si>
  <si>
    <t>準ずる計画の名称</t>
    <rPh sb="0" eb="1">
      <t>ジュン</t>
    </rPh>
    <rPh sb="3" eb="5">
      <t>ケイカク</t>
    </rPh>
    <rPh sb="6" eb="8">
      <t>メイショウ</t>
    </rPh>
    <phoneticPr fontId="3"/>
  </si>
  <si>
    <t>回、</t>
    <rPh sb="0" eb="1">
      <t>カイ</t>
    </rPh>
    <phoneticPr fontId="3"/>
  </si>
  <si>
    <t>km</t>
    <phoneticPr fontId="3"/>
  </si>
  <si>
    <t>勤務先まで
の距離</t>
    <rPh sb="0" eb="3">
      <t>キンムサキ</t>
    </rPh>
    <rPh sb="7" eb="9">
      <t>キョリ</t>
    </rPh>
    <phoneticPr fontId="3"/>
  </si>
  <si>
    <t>ｈ</t>
    <phoneticPr fontId="3"/>
  </si>
  <si>
    <t>その場合は、従業員数および災害対策本部人員数については他計画に記載されている人数を記入するように整理してください。</t>
    <rPh sb="2" eb="4">
      <t>バアイ</t>
    </rPh>
    <rPh sb="6" eb="10">
      <t>ジュウギョウインスウ</t>
    </rPh>
    <rPh sb="13" eb="21">
      <t>サイガイタイサクホンブジンイン</t>
    </rPh>
    <rPh sb="21" eb="22">
      <t>スウ</t>
    </rPh>
    <rPh sb="38" eb="40">
      <t>ニンズウ</t>
    </rPh>
    <rPh sb="41" eb="43">
      <t>キニュウ</t>
    </rPh>
    <rPh sb="48" eb="50">
      <t>セイリ</t>
    </rPh>
    <phoneticPr fontId="3"/>
  </si>
  <si>
    <t>災害対策本部人員数
（BCP体制に必要な人員）</t>
    <rPh sb="0" eb="6">
      <t>サイガイタイサクホンブ</t>
    </rPh>
    <rPh sb="6" eb="8">
      <t>ジンイン</t>
    </rPh>
    <rPh sb="8" eb="9">
      <t>スウ</t>
    </rPh>
    <rPh sb="14" eb="16">
      <t>タイセイ</t>
    </rPh>
    <rPh sb="17" eb="19">
      <t>ヒツヨウ</t>
    </rPh>
    <rPh sb="20" eb="22">
      <t>ジンイン</t>
    </rPh>
    <phoneticPr fontId="3"/>
  </si>
  <si>
    <t>資源の詳細・重要業務への関連</t>
    <rPh sb="0" eb="2">
      <t>シゲン</t>
    </rPh>
    <rPh sb="6" eb="8">
      <t>ジュウヨウ</t>
    </rPh>
    <rPh sb="8" eb="10">
      <t>ギョウム</t>
    </rPh>
    <rPh sb="12" eb="14">
      <t>カンレン</t>
    </rPh>
    <phoneticPr fontId="3"/>
  </si>
  <si>
    <t>重要業務への関連</t>
    <rPh sb="0" eb="2">
      <t>ジュウヨウ</t>
    </rPh>
    <rPh sb="2" eb="4">
      <t>ギョウム</t>
    </rPh>
    <rPh sb="6" eb="8">
      <t>カンレン</t>
    </rPh>
    <phoneticPr fontId="3"/>
  </si>
  <si>
    <t>資源_インフラ</t>
    <rPh sb="0" eb="2">
      <t>シゲン</t>
    </rPh>
    <phoneticPr fontId="3"/>
  </si>
  <si>
    <t>資源_人</t>
    <rPh sb="3" eb="4">
      <t>ヒト</t>
    </rPh>
    <phoneticPr fontId="3"/>
  </si>
  <si>
    <t>資源_施設・拠点</t>
    <phoneticPr fontId="3"/>
  </si>
  <si>
    <t>資源_設備</t>
    <rPh sb="3" eb="5">
      <t>セツビ</t>
    </rPh>
    <phoneticPr fontId="3"/>
  </si>
  <si>
    <t>資源_電子機器</t>
    <phoneticPr fontId="3"/>
  </si>
  <si>
    <t>資源_データ</t>
    <phoneticPr fontId="3"/>
  </si>
  <si>
    <t>被害_インフラ</t>
    <rPh sb="0" eb="2">
      <t>ヒガイ</t>
    </rPh>
    <phoneticPr fontId="3"/>
  </si>
  <si>
    <t>被害_人</t>
    <rPh sb="3" eb="4">
      <t>ヒト</t>
    </rPh>
    <phoneticPr fontId="3"/>
  </si>
  <si>
    <t>被害_施設・拠点</t>
    <phoneticPr fontId="3"/>
  </si>
  <si>
    <t>被害_設備</t>
    <phoneticPr fontId="3"/>
  </si>
  <si>
    <t>被害_商品・備品・原材料</t>
    <phoneticPr fontId="3"/>
  </si>
  <si>
    <t>被害_電子機器</t>
    <phoneticPr fontId="3"/>
  </si>
  <si>
    <t>被害_データ</t>
    <phoneticPr fontId="3"/>
  </si>
  <si>
    <t/>
  </si>
  <si>
    <t>重要事業に必要な資源</t>
    <phoneticPr fontId="3"/>
  </si>
  <si>
    <t>BCP策定が功を奏した事例</t>
    <rPh sb="3" eb="5">
      <t>サクテイ</t>
    </rPh>
    <rPh sb="6" eb="7">
      <t>コウ</t>
    </rPh>
    <rPh sb="8" eb="9">
      <t>ソウ</t>
    </rPh>
    <rPh sb="11" eb="13">
      <t>ジレイ</t>
    </rPh>
    <phoneticPr fontId="3"/>
  </si>
  <si>
    <t>⑰</t>
    <phoneticPr fontId="3"/>
  </si>
  <si>
    <t>②</t>
    <phoneticPr fontId="3"/>
  </si>
  <si>
    <t>⑱</t>
    <phoneticPr fontId="3"/>
  </si>
  <si>
    <t>（いつ）</t>
    <phoneticPr fontId="3"/>
  </si>
  <si>
    <t>（誰が）</t>
    <rPh sb="1" eb="2">
      <t>ダレ</t>
    </rPh>
    <phoneticPr fontId="3"/>
  </si>
  <si>
    <t>（自由記載）</t>
    <rPh sb="1" eb="5">
      <t>ジユウキサイ</t>
    </rPh>
    <phoneticPr fontId="3"/>
  </si>
  <si>
    <t>表紙</t>
    <phoneticPr fontId="3"/>
  </si>
  <si>
    <t>　１-１　BCPの基本方針　　計画の目的</t>
    <rPh sb="9" eb="13">
      <t>キホンホウシン</t>
    </rPh>
    <phoneticPr fontId="3"/>
  </si>
  <si>
    <t>　１-２．BCPの基本方針　　計画の基本方針</t>
    <rPh sb="18" eb="22">
      <t>キホンホウシン</t>
    </rPh>
    <phoneticPr fontId="3"/>
  </si>
  <si>
    <t>　１-３　BCPの基本方針　　計画の適用範囲</t>
    <rPh sb="15" eb="17">
      <t>ケイカク</t>
    </rPh>
    <rPh sb="18" eb="20">
      <t>テキヨウ</t>
    </rPh>
    <rPh sb="20" eb="22">
      <t>ハンイ</t>
    </rPh>
    <phoneticPr fontId="3"/>
  </si>
  <si>
    <t>－</t>
    <phoneticPr fontId="3"/>
  </si>
  <si>
    <t>８で整理した具体的な対策内容について、対策時期や社内役割分担など対策の具体手順の記載が必要な場合は、以下に整理してください。</t>
    <rPh sb="2" eb="4">
      <t>セイリ</t>
    </rPh>
    <rPh sb="6" eb="8">
      <t>グタイ</t>
    </rPh>
    <rPh sb="8" eb="9">
      <t>テキ</t>
    </rPh>
    <rPh sb="10" eb="12">
      <t>タイサク</t>
    </rPh>
    <rPh sb="12" eb="14">
      <t>ナイヨウ</t>
    </rPh>
    <rPh sb="19" eb="21">
      <t>タイサク</t>
    </rPh>
    <rPh sb="21" eb="23">
      <t>ジキ</t>
    </rPh>
    <rPh sb="24" eb="26">
      <t>シャナイ</t>
    </rPh>
    <rPh sb="26" eb="28">
      <t>ヤクワリ</t>
    </rPh>
    <rPh sb="28" eb="30">
      <t>ブンタン</t>
    </rPh>
    <rPh sb="32" eb="34">
      <t>タイサク</t>
    </rPh>
    <rPh sb="35" eb="37">
      <t>グタイ</t>
    </rPh>
    <rPh sb="37" eb="39">
      <t>テジュン</t>
    </rPh>
    <rPh sb="40" eb="42">
      <t>キサイ</t>
    </rPh>
    <rPh sb="43" eb="45">
      <t>ヒツヨウ</t>
    </rPh>
    <rPh sb="46" eb="48">
      <t>バアイ</t>
    </rPh>
    <rPh sb="50" eb="52">
      <t>イカ</t>
    </rPh>
    <rPh sb="53" eb="55">
      <t>セイリ</t>
    </rPh>
    <phoneticPr fontId="3"/>
  </si>
  <si>
    <t>現状のBCP体制における課題</t>
    <rPh sb="0" eb="2">
      <t>ゲンジョウ</t>
    </rPh>
    <rPh sb="6" eb="8">
      <t>タイセイ</t>
    </rPh>
    <rPh sb="12" eb="14">
      <t>カダイ</t>
    </rPh>
    <phoneticPr fontId="3"/>
  </si>
  <si>
    <t>P.4</t>
    <phoneticPr fontId="3"/>
  </si>
  <si>
    <t>P.5</t>
    <phoneticPr fontId="3"/>
  </si>
  <si>
    <t>P.7</t>
    <phoneticPr fontId="3"/>
  </si>
  <si>
    <t>P.9</t>
    <phoneticPr fontId="3"/>
  </si>
  <si>
    <t>＜従業員へのBCP教育案＞</t>
    <rPh sb="1" eb="4">
      <t>ジュウギョウイン</t>
    </rPh>
    <rPh sb="9" eb="11">
      <t>キョウイク</t>
    </rPh>
    <rPh sb="11" eb="12">
      <t>アン</t>
    </rPh>
    <phoneticPr fontId="3"/>
  </si>
  <si>
    <t>P.１</t>
    <phoneticPr fontId="3"/>
  </si>
  <si>
    <t>P.２</t>
    <phoneticPr fontId="3"/>
  </si>
  <si>
    <t>P.４</t>
    <phoneticPr fontId="3"/>
  </si>
  <si>
    <t>7-1</t>
    <phoneticPr fontId="3"/>
  </si>
  <si>
    <t>重要業務継続に必要な資源</t>
    <phoneticPr fontId="3"/>
  </si>
  <si>
    <t>7-2</t>
    <phoneticPr fontId="3"/>
  </si>
  <si>
    <t>8-1</t>
    <phoneticPr fontId="3"/>
  </si>
  <si>
    <t>2.　従業員名簿</t>
  </si>
  <si>
    <t>3.　浸水想定</t>
    <rPh sb="3" eb="7">
      <t>シンスイソウテイ</t>
    </rPh>
    <phoneticPr fontId="3"/>
  </si>
  <si>
    <t>5.　BCPの発動基準</t>
    <rPh sb="7" eb="11">
      <t>ハツドウキジュン</t>
    </rPh>
    <phoneticPr fontId="3"/>
  </si>
  <si>
    <t>屋内避難基準</t>
    <rPh sb="0" eb="2">
      <t>オクナイ</t>
    </rPh>
    <rPh sb="2" eb="4">
      <t>ヒナン</t>
    </rPh>
    <rPh sb="4" eb="6">
      <t>キジュン</t>
    </rPh>
    <phoneticPr fontId="3"/>
  </si>
  <si>
    <t>0.3ｍ～0.5ｍ</t>
    <phoneticPr fontId="3"/>
  </si>
  <si>
    <t>0.5ｍ～1.0ｍ</t>
    <phoneticPr fontId="3"/>
  </si>
  <si>
    <t>1.0ｍ～2.0ｍ</t>
    <phoneticPr fontId="3"/>
  </si>
  <si>
    <t>～0.3ｍ</t>
    <phoneticPr fontId="3"/>
  </si>
  <si>
    <t>1.0ｍ～2.0ｍ</t>
    <phoneticPr fontId="3"/>
  </si>
  <si>
    <t>2.0ｍ～3.0ｍ</t>
    <phoneticPr fontId="3"/>
  </si>
  <si>
    <t>3.0ｍ～5.0ｍ</t>
    <phoneticPr fontId="3"/>
  </si>
  <si>
    <t>5.0ｍ～7.0ｍ</t>
    <phoneticPr fontId="3"/>
  </si>
  <si>
    <t>10.0ｍ以上</t>
    <phoneticPr fontId="3"/>
  </si>
  <si>
    <t>7.0ｍ～10.0ｍ</t>
    <phoneticPr fontId="3"/>
  </si>
  <si>
    <t>～0.5ｍ</t>
    <phoneticPr fontId="3"/>
  </si>
  <si>
    <t>警戒レベル3</t>
    <rPh sb="0" eb="2">
      <t>ケイカイ</t>
    </rPh>
    <phoneticPr fontId="3"/>
  </si>
  <si>
    <t>警戒レベル4</t>
    <rPh sb="0" eb="2">
      <t>ケイカイ</t>
    </rPh>
    <phoneticPr fontId="3"/>
  </si>
  <si>
    <t>避難</t>
    <rPh sb="0" eb="2">
      <t>ヒナン</t>
    </rPh>
    <phoneticPr fontId="3"/>
  </si>
  <si>
    <t>BCP</t>
    <phoneticPr fontId="3"/>
  </si>
  <si>
    <t>4.　避難計画</t>
    <rPh sb="3" eb="7">
      <t>ヒナンケイカク</t>
    </rPh>
    <phoneticPr fontId="3"/>
  </si>
  <si>
    <t>参集手段</t>
    <rPh sb="0" eb="4">
      <t>サンシュウシュダン</t>
    </rPh>
    <phoneticPr fontId="3"/>
  </si>
  <si>
    <t>徒歩</t>
    <rPh sb="0" eb="2">
      <t>トホ</t>
    </rPh>
    <phoneticPr fontId="3"/>
  </si>
  <si>
    <t>自転車</t>
    <rPh sb="0" eb="3">
      <t>ジテンシャ</t>
    </rPh>
    <phoneticPr fontId="3"/>
  </si>
  <si>
    <t>　２.　BCP体制・従業員名簿</t>
    <rPh sb="7" eb="9">
      <t>タイセイ</t>
    </rPh>
    <rPh sb="10" eb="13">
      <t>ジュウギョウイン</t>
    </rPh>
    <rPh sb="13" eb="15">
      <t>メイボ</t>
    </rPh>
    <phoneticPr fontId="3"/>
  </si>
  <si>
    <t>通常の
通勤時間</t>
    <rPh sb="0" eb="2">
      <t>ツウジョウ</t>
    </rPh>
    <rPh sb="4" eb="8">
      <t>ツウキンジカン</t>
    </rPh>
    <phoneticPr fontId="3"/>
  </si>
  <si>
    <t>ｈ</t>
    <phoneticPr fontId="3"/>
  </si>
  <si>
    <t>非常時
参集手段</t>
    <rPh sb="0" eb="3">
      <t>ヒジョウジ</t>
    </rPh>
    <rPh sb="4" eb="8">
      <t>サンシュウシュダン</t>
    </rPh>
    <phoneticPr fontId="3"/>
  </si>
  <si>
    <t>災害対策本部役職</t>
    <rPh sb="0" eb="6">
      <t>サイガイタイサクホンブ</t>
    </rPh>
    <rPh sb="6" eb="8">
      <t>ヤクショク</t>
    </rPh>
    <phoneticPr fontId="3"/>
  </si>
  <si>
    <t>役職</t>
    <rPh sb="0" eb="2">
      <t>ヤクショク</t>
    </rPh>
    <phoneticPr fontId="3"/>
  </si>
  <si>
    <t>●上記で対策可にチェックを入れた項目については「8．重要業務継続のための対策」で具体的な対策内容の整理を行います。
　　対策不可にチェックを入れた項目については「9．BCPの定着・見直し」で今後の課題として検討します。</t>
    <rPh sb="1" eb="3">
      <t>ジョウキ</t>
    </rPh>
    <rPh sb="4" eb="6">
      <t>タイサク</t>
    </rPh>
    <rPh sb="6" eb="7">
      <t>カ</t>
    </rPh>
    <rPh sb="13" eb="14">
      <t>イ</t>
    </rPh>
    <rPh sb="16" eb="18">
      <t>コウモク</t>
    </rPh>
    <rPh sb="26" eb="30">
      <t>ジュウヨウギョウム</t>
    </rPh>
    <rPh sb="30" eb="32">
      <t>ケイゾク</t>
    </rPh>
    <rPh sb="36" eb="38">
      <t>タイサク</t>
    </rPh>
    <rPh sb="40" eb="42">
      <t>グタイ</t>
    </rPh>
    <rPh sb="42" eb="43">
      <t>テキ</t>
    </rPh>
    <rPh sb="44" eb="48">
      <t>タイサクナイヨウ</t>
    </rPh>
    <rPh sb="49" eb="51">
      <t>セイリ</t>
    </rPh>
    <rPh sb="52" eb="53">
      <t>オコナ</t>
    </rPh>
    <rPh sb="60" eb="62">
      <t>タイサク</t>
    </rPh>
    <rPh sb="62" eb="64">
      <t>フカ</t>
    </rPh>
    <rPh sb="95" eb="97">
      <t>コンゴ</t>
    </rPh>
    <rPh sb="98" eb="100">
      <t>カダイ</t>
    </rPh>
    <rPh sb="103" eb="105">
      <t>ケントウ</t>
    </rPh>
    <phoneticPr fontId="3"/>
  </si>
  <si>
    <t>河川</t>
    <rPh sb="0" eb="2">
      <t>カセン</t>
    </rPh>
    <phoneticPr fontId="3"/>
  </si>
  <si>
    <t>天竜川</t>
    <rPh sb="0" eb="3">
      <t>テンリュウガワ</t>
    </rPh>
    <phoneticPr fontId="3"/>
  </si>
  <si>
    <t>馬込川</t>
    <rPh sb="0" eb="3">
      <t>マゴメガワ</t>
    </rPh>
    <phoneticPr fontId="3"/>
  </si>
  <si>
    <t>芳川</t>
    <rPh sb="0" eb="2">
      <t>ヨシカワ</t>
    </rPh>
    <phoneticPr fontId="3"/>
  </si>
  <si>
    <t>都田川</t>
    <rPh sb="0" eb="3">
      <t>ツダガワ</t>
    </rPh>
    <phoneticPr fontId="3"/>
  </si>
  <si>
    <t>安間川</t>
    <rPh sb="0" eb="3">
      <t>アンマガワ</t>
    </rPh>
    <phoneticPr fontId="3"/>
  </si>
  <si>
    <t>井伊谷川</t>
    <rPh sb="0" eb="4">
      <t>イイタニカワ</t>
    </rPh>
    <phoneticPr fontId="3"/>
  </si>
  <si>
    <t>釣橋川</t>
    <rPh sb="0" eb="1">
      <t>ツリ</t>
    </rPh>
    <rPh sb="1" eb="3">
      <t>ハシカワ</t>
    </rPh>
    <phoneticPr fontId="3"/>
  </si>
  <si>
    <t>阿多古川</t>
    <rPh sb="0" eb="4">
      <t>アタゴガワ</t>
    </rPh>
    <phoneticPr fontId="3"/>
  </si>
  <si>
    <t>二俣川</t>
    <rPh sb="0" eb="3">
      <t>フタマタガワ</t>
    </rPh>
    <phoneticPr fontId="3"/>
  </si>
  <si>
    <t>気田川</t>
    <rPh sb="0" eb="1">
      <t>キ</t>
    </rPh>
    <rPh sb="1" eb="2">
      <t>タ</t>
    </rPh>
    <rPh sb="2" eb="3">
      <t>ガワ</t>
    </rPh>
    <phoneticPr fontId="3"/>
  </si>
  <si>
    <t>水窪川</t>
    <rPh sb="0" eb="3">
      <t>ミズクボガワ</t>
    </rPh>
    <phoneticPr fontId="3"/>
  </si>
  <si>
    <t>副本部長</t>
    <rPh sb="0" eb="4">
      <t>フクホンブチョウ</t>
    </rPh>
    <phoneticPr fontId="3"/>
  </si>
  <si>
    <t>情報収集班班長</t>
    <rPh sb="0" eb="2">
      <t>ジョウホウ</t>
    </rPh>
    <rPh sb="2" eb="4">
      <t>シュウシュウ</t>
    </rPh>
    <rPh sb="4" eb="5">
      <t>ハン</t>
    </rPh>
    <rPh sb="5" eb="6">
      <t>ハン</t>
    </rPh>
    <rPh sb="6" eb="7">
      <t>チョウ</t>
    </rPh>
    <phoneticPr fontId="3"/>
  </si>
  <si>
    <t>総務班班長</t>
    <phoneticPr fontId="3"/>
  </si>
  <si>
    <t>広報班班長</t>
    <phoneticPr fontId="3"/>
  </si>
  <si>
    <t>安否確認班班長</t>
    <phoneticPr fontId="3"/>
  </si>
  <si>
    <t>顧客対応班班長</t>
    <phoneticPr fontId="3"/>
  </si>
  <si>
    <t>副本部長代理</t>
    <rPh sb="0" eb="4">
      <t>フクホンブチョウ</t>
    </rPh>
    <rPh sb="4" eb="6">
      <t>ダイリ</t>
    </rPh>
    <phoneticPr fontId="3"/>
  </si>
  <si>
    <t>情報収集班副班長</t>
    <rPh sb="0" eb="2">
      <t>ジョウホウ</t>
    </rPh>
    <rPh sb="2" eb="4">
      <t>シュウシュウ</t>
    </rPh>
    <rPh sb="4" eb="5">
      <t>ハン</t>
    </rPh>
    <phoneticPr fontId="3"/>
  </si>
  <si>
    <t>総務班副班長</t>
  </si>
  <si>
    <t>広報班副班長</t>
  </si>
  <si>
    <t>安否確認班副班長</t>
  </si>
  <si>
    <t>顧客対応班副班長</t>
  </si>
  <si>
    <t>復旧対応班班長</t>
    <rPh sb="2" eb="4">
      <t>タイオウ</t>
    </rPh>
    <phoneticPr fontId="3"/>
  </si>
  <si>
    <t>復旧対応班副班長</t>
    <rPh sb="2" eb="4">
      <t>タイオウ</t>
    </rPh>
    <phoneticPr fontId="3"/>
  </si>
  <si>
    <t>本部長</t>
    <rPh sb="0" eb="3">
      <t>ホンブチョウ</t>
    </rPh>
    <phoneticPr fontId="3"/>
  </si>
  <si>
    <t>本部長代理</t>
    <rPh sb="0" eb="3">
      <t>ホンブチョウ</t>
    </rPh>
    <rPh sb="3" eb="5">
      <t>ダイリ</t>
    </rPh>
    <phoneticPr fontId="3"/>
  </si>
  <si>
    <t>システム班班長</t>
    <phoneticPr fontId="3"/>
  </si>
  <si>
    <t>システム班副班長</t>
    <phoneticPr fontId="3"/>
  </si>
  <si>
    <t>車両</t>
    <phoneticPr fontId="3"/>
  </si>
  <si>
    <t>（</t>
    <phoneticPr fontId="3"/>
  </si>
  <si>
    <t>災害対策副本部長</t>
    <rPh sb="0" eb="4">
      <t>サイガイタイサク</t>
    </rPh>
    <rPh sb="4" eb="8">
      <t>フクホンブチョウ</t>
    </rPh>
    <phoneticPr fontId="3"/>
  </si>
  <si>
    <t>・・・</t>
    <phoneticPr fontId="3"/>
  </si>
  <si>
    <t>災害対策本部</t>
    <rPh sb="0" eb="2">
      <t>サイガイ</t>
    </rPh>
    <rPh sb="2" eb="4">
      <t>タイサク</t>
    </rPh>
    <rPh sb="4" eb="6">
      <t>ホンブ</t>
    </rPh>
    <phoneticPr fontId="3"/>
  </si>
  <si>
    <t>代理役</t>
    <rPh sb="0" eb="3">
      <t>ダイリヤク</t>
    </rPh>
    <phoneticPr fontId="3"/>
  </si>
  <si>
    <t>）</t>
    <phoneticPr fontId="3"/>
  </si>
  <si>
    <t>組織図</t>
    <rPh sb="0" eb="3">
      <t>ソシキズ</t>
    </rPh>
    <phoneticPr fontId="3"/>
  </si>
  <si>
    <t>に全従業員を対象として、BCP初動対応訓練を実施する。</t>
    <rPh sb="15" eb="19">
      <t>ショドウタイオウ</t>
    </rPh>
    <phoneticPr fontId="3"/>
  </si>
  <si>
    <t>代替者</t>
    <rPh sb="0" eb="3">
      <t>ダイタイシャ</t>
    </rPh>
    <phoneticPr fontId="3"/>
  </si>
  <si>
    <t>代替者</t>
    <rPh sb="0" eb="3">
      <t>ダイタイシャ</t>
    </rPh>
    <phoneticPr fontId="3"/>
  </si>
  <si>
    <t>P.8</t>
    <phoneticPr fontId="3"/>
  </si>
  <si>
    <t>非常時
参集時間</t>
    <rPh sb="0" eb="3">
      <t>ヒジョウジ</t>
    </rPh>
    <phoneticPr fontId="3"/>
  </si>
  <si>
    <t>BCPを策定していなかったことにより問題が発生した事例</t>
    <rPh sb="4" eb="6">
      <t>サクテイ</t>
    </rPh>
    <rPh sb="18" eb="20">
      <t>モンダイ</t>
    </rPh>
    <rPh sb="21" eb="23">
      <t>ハッセイ</t>
    </rPh>
    <rPh sb="25" eb="27">
      <t>ジレイ</t>
    </rPh>
    <phoneticPr fontId="3"/>
  </si>
  <si>
    <t>名簿作成年月日</t>
    <rPh sb="0" eb="2">
      <t>メイボ</t>
    </rPh>
    <rPh sb="2" eb="7">
      <t>サクセイネンガッピ</t>
    </rPh>
    <phoneticPr fontId="3"/>
  </si>
  <si>
    <t>また、従業員数が50名を超える場合は、下記の従業員名簿には災害対策本部の役職に就く従業員を優先して記載してください。</t>
    <rPh sb="3" eb="7">
      <t>ジュウギョウインスウ</t>
    </rPh>
    <rPh sb="10" eb="11">
      <t>メイ</t>
    </rPh>
    <rPh sb="12" eb="13">
      <t>コ</t>
    </rPh>
    <rPh sb="15" eb="17">
      <t>バアイ</t>
    </rPh>
    <rPh sb="22" eb="25">
      <t>ジュウギョウイン</t>
    </rPh>
    <rPh sb="29" eb="35">
      <t>サイガイタイサクホンブ</t>
    </rPh>
    <rPh sb="36" eb="38">
      <t>ヤクショク</t>
    </rPh>
    <rPh sb="39" eb="40">
      <t>ツ</t>
    </rPh>
    <rPh sb="41" eb="44">
      <t>ジュウギョウイン</t>
    </rPh>
    <rPh sb="45" eb="47">
      <t>ユウセン</t>
    </rPh>
    <rPh sb="49" eb="51">
      <t>キサイ</t>
    </rPh>
    <phoneticPr fontId="3"/>
  </si>
  <si>
    <t>情報収集班班長</t>
    <phoneticPr fontId="3"/>
  </si>
  <si>
    <t>コントロールシートの従業員名簿に記載しきれない従業員を記載してください。</t>
    <rPh sb="10" eb="13">
      <t>ジュウギョウイン</t>
    </rPh>
    <rPh sb="13" eb="15">
      <t>メイボ</t>
    </rPh>
    <rPh sb="16" eb="18">
      <t>キサイ</t>
    </rPh>
    <rPh sb="23" eb="26">
      <t>ジュウギョウイン</t>
    </rPh>
    <rPh sb="27" eb="29">
      <t>キサイ</t>
    </rPh>
    <phoneticPr fontId="3"/>
  </si>
  <si>
    <t>別紙</t>
    <rPh sb="0" eb="2">
      <t>ベッシ</t>
    </rPh>
    <phoneticPr fontId="3"/>
  </si>
  <si>
    <t>復旧対応班班長</t>
    <phoneticPr fontId="3"/>
  </si>
  <si>
    <t>※2の従業員名簿で設定した人員が自動反映されています。必要に応じて改変してください。</t>
    <rPh sb="3" eb="8">
      <t>ジュウギョウインメイボ</t>
    </rPh>
    <rPh sb="27" eb="29">
      <t>ヒツヨウ</t>
    </rPh>
    <rPh sb="30" eb="31">
      <t>オウ</t>
    </rPh>
    <rPh sb="33" eb="35">
      <t>カイヘン</t>
    </rPh>
    <phoneticPr fontId="3"/>
  </si>
  <si>
    <t>考え得る対応策（案）</t>
    <rPh sb="0" eb="1">
      <t>カンガ</t>
    </rPh>
    <rPh sb="2" eb="3">
      <t>ウ</t>
    </rPh>
    <rPh sb="4" eb="6">
      <t>タイオウ</t>
    </rPh>
    <rPh sb="6" eb="7">
      <t>サク</t>
    </rPh>
    <rPh sb="8" eb="9">
      <t>アン</t>
    </rPh>
    <phoneticPr fontId="3"/>
  </si>
  <si>
    <t>期限</t>
    <rPh sb="0" eb="2">
      <t>キゲン</t>
    </rPh>
    <phoneticPr fontId="3"/>
  </si>
  <si>
    <t>従業員数に応じて必要があれば、この「コントロールシートの従業員名簿　別紙」および「本編の別紙　従業員名簿」を複製して使用してください。</t>
    <rPh sb="28" eb="33">
      <t>ジュウギョウインメイボ</t>
    </rPh>
    <rPh sb="34" eb="36">
      <t>ベッシ</t>
    </rPh>
    <rPh sb="44" eb="46">
      <t>ベッシ</t>
    </rPh>
    <rPh sb="54" eb="56">
      <t>フクセイ</t>
    </rPh>
    <rPh sb="58" eb="60">
      <t>シヨウ</t>
    </rPh>
    <phoneticPr fontId="3"/>
  </si>
  <si>
    <t>記載できない従業員は「従業員名簿 別紙」に記載するようにしてください。</t>
    <rPh sb="11" eb="14">
      <t>ジュウギョウイン</t>
    </rPh>
    <rPh sb="17" eb="19">
      <t>ベッシ</t>
    </rPh>
    <phoneticPr fontId="3"/>
  </si>
  <si>
    <t>　２.　従業員名簿　別紙</t>
    <rPh sb="4" eb="7">
      <t>ジュウギョウイン</t>
    </rPh>
    <rPh sb="7" eb="9">
      <t>メイボ</t>
    </rPh>
    <rPh sb="10" eb="12">
      <t>ベッシ</t>
    </rPh>
    <phoneticPr fontId="3"/>
  </si>
  <si>
    <t>災害対策本部長</t>
    <rPh sb="0" eb="7">
      <t>サイガイタイサクホンブチョウ</t>
    </rPh>
    <phoneticPr fontId="3"/>
  </si>
  <si>
    <t>※左の欄で設定した従業員数と下記の従業員名簿および別紙従業員名簿の人数が整合していません。</t>
    <phoneticPr fontId="3"/>
  </si>
  <si>
    <t>※左の欄で設定した従業員数と下記の従業員名簿および別紙従業員名簿の人数が整合しています。</t>
    <phoneticPr fontId="3"/>
  </si>
  <si>
    <t>※左の欄で設定した災害対策本部人員数と下記の従業員名簿の災害対策本部役職の人数が整合していません。</t>
    <phoneticPr fontId="3"/>
  </si>
  <si>
    <t>※左の欄で設定した災害対策本部人員数と下記の従業員名簿の災害対策本部役職の人数が整合しています。</t>
    <phoneticPr fontId="3"/>
  </si>
  <si>
    <t>災害対策本部の役職を兼務する場合は、兼務する従業員の下の行に従業員名と所属と役職のみを記載してください。</t>
    <rPh sb="0" eb="5">
      <t>サイガイタイサクホン</t>
    </rPh>
    <rPh sb="5" eb="6">
      <t>ブ</t>
    </rPh>
    <rPh sb="7" eb="9">
      <t>ヤクショク</t>
    </rPh>
    <rPh sb="10" eb="12">
      <t>ケンム</t>
    </rPh>
    <rPh sb="14" eb="16">
      <t>バアイ</t>
    </rPh>
    <rPh sb="18" eb="20">
      <t>ケンム</t>
    </rPh>
    <rPh sb="22" eb="25">
      <t>ジュウギョウイン</t>
    </rPh>
    <rPh sb="26" eb="27">
      <t>シタ</t>
    </rPh>
    <rPh sb="28" eb="29">
      <t>ギョウ</t>
    </rPh>
    <rPh sb="30" eb="34">
      <t>ジュウギョウインメイ</t>
    </rPh>
    <rPh sb="35" eb="37">
      <t>ショゾク</t>
    </rPh>
    <rPh sb="38" eb="40">
      <t>ヤクショク</t>
    </rPh>
    <rPh sb="43" eb="45">
      <t>キサイ</t>
    </rPh>
    <phoneticPr fontId="3"/>
  </si>
  <si>
    <t>対策実施班</t>
    <rPh sb="0" eb="2">
      <t>タイサク</t>
    </rPh>
    <rPh sb="2" eb="4">
      <t>ジッシ</t>
    </rPh>
    <rPh sb="4" eb="5">
      <t>ハン</t>
    </rPh>
    <phoneticPr fontId="3"/>
  </si>
  <si>
    <t>対策実施班</t>
    <rPh sb="0" eb="2">
      <t>タイサク</t>
    </rPh>
    <rPh sb="2" eb="4">
      <t>ジッシ</t>
    </rPh>
    <rPh sb="4" eb="5">
      <t>ハン</t>
    </rPh>
    <phoneticPr fontId="3"/>
  </si>
  <si>
    <t>●今後の計画（課題）</t>
    <rPh sb="1" eb="3">
      <t>コンゴ</t>
    </rPh>
    <rPh sb="4" eb="6">
      <t>ケイカク</t>
    </rPh>
    <rPh sb="7" eb="9">
      <t>カダイ</t>
    </rPh>
    <phoneticPr fontId="3"/>
  </si>
  <si>
    <t>計画の基本方針の記載例を以下に示しています。内容をご確認いただき、問題がなければ、チェックボックスにチェックを入れてください。
独自に基本方針を定める場合は、記入欄に記入してください。</t>
    <rPh sb="67" eb="69">
      <t>キホン</t>
    </rPh>
    <rPh sb="69" eb="71">
      <t>ホウシン</t>
    </rPh>
    <phoneticPr fontId="3"/>
  </si>
  <si>
    <t>※従業員数が日によって変化する場合は、最も危険側となるように最低人数となる場合を想定してください。</t>
    <rPh sb="1" eb="5">
      <t>ジュウギョウインスウ</t>
    </rPh>
    <rPh sb="6" eb="7">
      <t>ヒ</t>
    </rPh>
    <rPh sb="11" eb="13">
      <t>ヘンカ</t>
    </rPh>
    <rPh sb="15" eb="17">
      <t>バアイ</t>
    </rPh>
    <rPh sb="19" eb="20">
      <t>モット</t>
    </rPh>
    <rPh sb="21" eb="23">
      <t>キケン</t>
    </rPh>
    <rPh sb="23" eb="24">
      <t>ガワ</t>
    </rPh>
    <rPh sb="30" eb="34">
      <t>サイテイニンズウ</t>
    </rPh>
    <rPh sb="37" eb="39">
      <t>バアイ</t>
    </rPh>
    <rPh sb="40" eb="42">
      <t>ソウテイ</t>
    </rPh>
    <phoneticPr fontId="3"/>
  </si>
  <si>
    <t>災害対策本部役職
（左：本部役職、右：代理職）</t>
    <rPh sb="10" eb="11">
      <t>ヒダリ</t>
    </rPh>
    <rPh sb="12" eb="14">
      <t>ホンブ</t>
    </rPh>
    <rPh sb="14" eb="16">
      <t>ヤクショク</t>
    </rPh>
    <rPh sb="17" eb="18">
      <t>ミギ</t>
    </rPh>
    <rPh sb="19" eb="21">
      <t>ダイリ</t>
    </rPh>
    <rPh sb="21" eb="22">
      <t>ショク</t>
    </rPh>
    <phoneticPr fontId="3"/>
  </si>
  <si>
    <t>鉄道・バスなど</t>
    <rPh sb="0" eb="2">
      <t>テツドウ</t>
    </rPh>
    <phoneticPr fontId="3"/>
  </si>
  <si>
    <t>班名</t>
    <rPh sb="0" eb="2">
      <t>ハンメイ</t>
    </rPh>
    <phoneticPr fontId="3"/>
  </si>
  <si>
    <t>総務班</t>
    <rPh sb="0" eb="2">
      <t>ソウム</t>
    </rPh>
    <rPh sb="2" eb="3">
      <t>ハン</t>
    </rPh>
    <phoneticPr fontId="3"/>
  </si>
  <si>
    <t>情報収集班</t>
    <rPh sb="0" eb="2">
      <t>ジョウホウ</t>
    </rPh>
    <rPh sb="2" eb="4">
      <t>シュウシュウ</t>
    </rPh>
    <rPh sb="4" eb="5">
      <t>ハン</t>
    </rPh>
    <phoneticPr fontId="3"/>
  </si>
  <si>
    <t>復旧対策班</t>
    <rPh sb="0" eb="2">
      <t>フッキュウ</t>
    </rPh>
    <rPh sb="2" eb="5">
      <t>タイサクハン</t>
    </rPh>
    <phoneticPr fontId="3"/>
  </si>
  <si>
    <t>安否確認班</t>
    <rPh sb="0" eb="2">
      <t>アンピ</t>
    </rPh>
    <rPh sb="2" eb="4">
      <t>カクニン</t>
    </rPh>
    <rPh sb="4" eb="5">
      <t>ハン</t>
    </rPh>
    <phoneticPr fontId="3"/>
  </si>
  <si>
    <t>災害対策本部
役職者</t>
    <rPh sb="0" eb="2">
      <t>サイガイ</t>
    </rPh>
    <rPh sb="2" eb="4">
      <t>タイサク</t>
    </rPh>
    <rPh sb="4" eb="6">
      <t>ホンブ</t>
    </rPh>
    <rPh sb="7" eb="10">
      <t>ヤクショクシャ</t>
    </rPh>
    <phoneticPr fontId="3"/>
  </si>
  <si>
    <t>緊急時
所属班</t>
    <rPh sb="0" eb="3">
      <t>キンキュウジ</t>
    </rPh>
    <rPh sb="4" eb="6">
      <t>ショゾク</t>
    </rPh>
    <rPh sb="6" eb="7">
      <t>ハン</t>
    </rPh>
    <phoneticPr fontId="3"/>
  </si>
  <si>
    <t>上記使用上の注意をご理解頂いた場合は、下記プルで「使用上の注意を理解したうえで、利用します」を選択してください。</t>
    <rPh sb="0" eb="2">
      <t>ジョウキ</t>
    </rPh>
    <rPh sb="2" eb="5">
      <t>シヨウジョウ</t>
    </rPh>
    <rPh sb="6" eb="8">
      <t>チュウイ</t>
    </rPh>
    <rPh sb="10" eb="12">
      <t>リカイ</t>
    </rPh>
    <rPh sb="12" eb="13">
      <t>イタダ</t>
    </rPh>
    <rPh sb="15" eb="17">
      <t>バアイ</t>
    </rPh>
    <rPh sb="19" eb="21">
      <t>カキ</t>
    </rPh>
    <rPh sb="25" eb="28">
      <t>シヨウジョウ</t>
    </rPh>
    <rPh sb="29" eb="31">
      <t>チュウイ</t>
    </rPh>
    <rPh sb="32" eb="34">
      <t>リカイ</t>
    </rPh>
    <rPh sb="40" eb="42">
      <t>リヨウ</t>
    </rPh>
    <rPh sb="47" eb="49">
      <t>センタク</t>
    </rPh>
    <phoneticPr fontId="3"/>
  </si>
  <si>
    <t>使用上の注意を理解したうえで、利用します</t>
    <rPh sb="0" eb="2">
      <t>シヨウ</t>
    </rPh>
    <phoneticPr fontId="3"/>
  </si>
  <si>
    <t>使用上の注意を読んでいません。</t>
    <rPh sb="0" eb="3">
      <t>シヨウジョウ</t>
    </rPh>
    <rPh sb="4" eb="6">
      <t>チュウイ</t>
    </rPh>
    <rPh sb="7" eb="8">
      <t>ヨ</t>
    </rPh>
    <phoneticPr fontId="3"/>
  </si>
  <si>
    <r>
      <t>使用上の注意に同意した場合に以下に入力に必要なフォームが表示されます。表示されない場合は、</t>
    </r>
    <r>
      <rPr>
        <sz val="16"/>
        <color rgb="FFFF0000"/>
        <rFont val="Meiryo UI"/>
        <family val="3"/>
        <charset val="128"/>
      </rPr>
      <t>使用上の注意を一読いただき、上記赤いセルの「使用上の注意を理解したうえで、利用します」を選択</t>
    </r>
    <r>
      <rPr>
        <sz val="16"/>
        <color theme="1"/>
        <rFont val="Meiryo UI"/>
        <family val="3"/>
        <charset val="128"/>
      </rPr>
      <t>してください。選択すると文字が表示されます。</t>
    </r>
    <rPh sb="0" eb="3">
      <t>シヨウジョウ</t>
    </rPh>
    <rPh sb="4" eb="6">
      <t>チュウイ</t>
    </rPh>
    <rPh sb="7" eb="9">
      <t>ドウイ</t>
    </rPh>
    <rPh sb="11" eb="13">
      <t>バアイ</t>
    </rPh>
    <rPh sb="14" eb="16">
      <t>イカ</t>
    </rPh>
    <rPh sb="17" eb="19">
      <t>ニュウリョク</t>
    </rPh>
    <rPh sb="20" eb="22">
      <t>ヒツヨウ</t>
    </rPh>
    <rPh sb="28" eb="30">
      <t>ヒョウジ</t>
    </rPh>
    <rPh sb="35" eb="37">
      <t>ヒョウジ</t>
    </rPh>
    <rPh sb="41" eb="43">
      <t>バアイ</t>
    </rPh>
    <rPh sb="45" eb="48">
      <t>シヨウジョウ</t>
    </rPh>
    <rPh sb="49" eb="51">
      <t>チュウイ</t>
    </rPh>
    <rPh sb="52" eb="54">
      <t>イチドク</t>
    </rPh>
    <rPh sb="59" eb="61">
      <t>ジョウキ</t>
    </rPh>
    <rPh sb="61" eb="62">
      <t>アカ</t>
    </rPh>
    <rPh sb="67" eb="70">
      <t>シヨウジョウ</t>
    </rPh>
    <rPh sb="71" eb="73">
      <t>チュウイ</t>
    </rPh>
    <rPh sb="74" eb="76">
      <t>リカイ</t>
    </rPh>
    <rPh sb="82" eb="84">
      <t>リヨウ</t>
    </rPh>
    <rPh sb="89" eb="91">
      <t>センタク</t>
    </rPh>
    <rPh sb="98" eb="100">
      <t>センタク</t>
    </rPh>
    <rPh sb="103" eb="105">
      <t>モジ</t>
    </rPh>
    <rPh sb="106" eb="108">
      <t>ヒョウジ</t>
    </rPh>
    <phoneticPr fontId="3"/>
  </si>
  <si>
    <t>総務班班長</t>
  </si>
  <si>
    <t>情報収集班班長</t>
  </si>
  <si>
    <t>広報班班長</t>
  </si>
  <si>
    <t>復旧対応班班長</t>
  </si>
  <si>
    <t>安否確認班班長</t>
  </si>
  <si>
    <t>インフラ</t>
  </si>
  <si>
    <t>電気</t>
  </si>
  <si>
    <t>総務班</t>
  </si>
  <si>
    <t>水道</t>
  </si>
  <si>
    <t>安否確認班</t>
  </si>
  <si>
    <t>復旧対応班</t>
  </si>
  <si>
    <t>練馬区</t>
    <rPh sb="0" eb="3">
      <t>ネリマク</t>
    </rPh>
    <phoneticPr fontId="17"/>
  </si>
  <si>
    <t>他計画を作成しており、それに準じることも可能です。</t>
    <rPh sb="0" eb="1">
      <t>タ</t>
    </rPh>
    <rPh sb="1" eb="3">
      <t>ケイカク</t>
    </rPh>
    <rPh sb="4" eb="6">
      <t>サクセイ</t>
    </rPh>
    <rPh sb="14" eb="15">
      <t>ジュン</t>
    </rPh>
    <rPh sb="20" eb="22">
      <t>カノウ</t>
    </rPh>
    <phoneticPr fontId="3"/>
  </si>
  <si>
    <t>練馬区</t>
    <rPh sb="0" eb="3">
      <t>ネリマク</t>
    </rPh>
    <phoneticPr fontId="3"/>
  </si>
  <si>
    <t>で、</t>
    <phoneticPr fontId="3"/>
  </si>
  <si>
    <t>震度</t>
    <rPh sb="0" eb="2">
      <t>シンド</t>
    </rPh>
    <phoneticPr fontId="3"/>
  </si>
  <si>
    <t>震度5弱</t>
    <rPh sb="0" eb="2">
      <t>シンド</t>
    </rPh>
    <rPh sb="3" eb="4">
      <t>ジャク</t>
    </rPh>
    <phoneticPr fontId="3"/>
  </si>
  <si>
    <t>震度5強</t>
    <rPh sb="0" eb="2">
      <t>シンド</t>
    </rPh>
    <rPh sb="3" eb="4">
      <t>キョウ</t>
    </rPh>
    <phoneticPr fontId="3"/>
  </si>
  <si>
    <t>震度6弱</t>
    <rPh sb="0" eb="2">
      <t>シンド</t>
    </rPh>
    <rPh sb="3" eb="4">
      <t>ジャク</t>
    </rPh>
    <phoneticPr fontId="3"/>
  </si>
  <si>
    <t>　以上の地震が発生した場合、本計画に従ってBCP体制を発動する。</t>
    <rPh sb="1" eb="3">
      <t>イジョウ</t>
    </rPh>
    <rPh sb="4" eb="6">
      <t>ジシン</t>
    </rPh>
    <rPh sb="7" eb="9">
      <t>ハッセイ</t>
    </rPh>
    <rPh sb="14" eb="17">
      <t>ホンケイカク</t>
    </rPh>
    <rPh sb="18" eb="19">
      <t>シタガ</t>
    </rPh>
    <rPh sb="27" eb="29">
      <t>ハツドウ</t>
    </rPh>
    <phoneticPr fontId="3"/>
  </si>
  <si>
    <t>事業継続計画（BCP）</t>
    <rPh sb="0" eb="6">
      <t>ジギョウケイゾクケイカク</t>
    </rPh>
    <phoneticPr fontId="3"/>
  </si>
  <si>
    <t xml:space="preserve">この計画は、地震が発生した際に適用するものとするものであり、高潮や津波・土砂災害などその他災害は対象外とします。
</t>
    <rPh sb="6" eb="8">
      <t>ジシン</t>
    </rPh>
    <rPh sb="9" eb="11">
      <t>ハッセイ</t>
    </rPh>
    <rPh sb="13" eb="14">
      <t>サイ</t>
    </rPh>
    <rPh sb="15" eb="17">
      <t>テキヨウ</t>
    </rPh>
    <rPh sb="30" eb="32">
      <t>タカシオ</t>
    </rPh>
    <phoneticPr fontId="3"/>
  </si>
  <si>
    <t>※該当する手段にチェックを入れてください。</t>
    <phoneticPr fontId="3"/>
  </si>
  <si>
    <t>被害の
可能性</t>
    <rPh sb="0" eb="2">
      <t>ヒガイ</t>
    </rPh>
    <rPh sb="4" eb="7">
      <t>カノウセイ</t>
    </rPh>
    <phoneticPr fontId="3"/>
  </si>
  <si>
    <t>前項で設定した重要業務の継続に必要な資源について、重要業務の継続に支障が出ると想定される被害内容を以下に具体的に整理してください。
さらに、各資源について想定される被害に対して、対策を講じることが可能であるか不可能であるかについてチェックを入れてください。</t>
    <rPh sb="0" eb="2">
      <t>ゼンコウ</t>
    </rPh>
    <rPh sb="3" eb="5">
      <t>セッテイ</t>
    </rPh>
    <rPh sb="7" eb="11">
      <t>ジュウヨウギョウム</t>
    </rPh>
    <rPh sb="12" eb="14">
      <t>ケイゾク</t>
    </rPh>
    <rPh sb="15" eb="17">
      <t>ヒツヨウ</t>
    </rPh>
    <rPh sb="18" eb="20">
      <t>シゲン</t>
    </rPh>
    <rPh sb="25" eb="29">
      <t>ジュウヨウギョウム</t>
    </rPh>
    <rPh sb="30" eb="32">
      <t>ケイゾク</t>
    </rPh>
    <rPh sb="33" eb="35">
      <t>シショウ</t>
    </rPh>
    <rPh sb="36" eb="37">
      <t>デ</t>
    </rPh>
    <rPh sb="39" eb="41">
      <t>ソウテイ</t>
    </rPh>
    <rPh sb="46" eb="48">
      <t>ナイヨウ</t>
    </rPh>
    <rPh sb="56" eb="58">
      <t>セイリ</t>
    </rPh>
    <rPh sb="70" eb="73">
      <t>カクシゲン</t>
    </rPh>
    <rPh sb="77" eb="79">
      <t>ソウテイ</t>
    </rPh>
    <rPh sb="82" eb="84">
      <t>ヒガイ</t>
    </rPh>
    <rPh sb="85" eb="86">
      <t>タイ</t>
    </rPh>
    <rPh sb="89" eb="91">
      <t>タイサク</t>
    </rPh>
    <rPh sb="92" eb="93">
      <t>コウ</t>
    </rPh>
    <rPh sb="98" eb="100">
      <t>カノウ</t>
    </rPh>
    <rPh sb="104" eb="107">
      <t>フカノウ</t>
    </rPh>
    <rPh sb="120" eb="121">
      <t>イ</t>
    </rPh>
    <phoneticPr fontId="3"/>
  </si>
  <si>
    <t>●前項で想定した重要業務に必要な資源への被害について具体的な対策内容を以下に整理してください。　また、それらの対策を講じることができる時期についてチェックを入れてください。
　これらの対策をいつ・誰が・どのように行うのかなどの詳細については別途「10．資料編」に記載します。</t>
    <phoneticPr fontId="3"/>
  </si>
  <si>
    <t>「練馬区保育事業所向け事業継続計画コントロールシート」</t>
    <rPh sb="1" eb="4">
      <t>ネリマク</t>
    </rPh>
    <rPh sb="4" eb="6">
      <t>ホイク</t>
    </rPh>
    <rPh sb="6" eb="9">
      <t>ジギョウショ</t>
    </rPh>
    <rPh sb="9" eb="10">
      <t>ム</t>
    </rPh>
    <rPh sb="11" eb="13">
      <t>ジギョウ</t>
    </rPh>
    <rPh sb="13" eb="15">
      <t>ケイゾク</t>
    </rPh>
    <rPh sb="15" eb="17">
      <t>ケイカク</t>
    </rPh>
    <phoneticPr fontId="3"/>
  </si>
  <si>
    <t>●地震が発生した際の社内のBCP体制における現在の課題を抽出し、その具体的な対策内容を整理してください。</t>
    <rPh sb="1" eb="3">
      <t>ジシン</t>
    </rPh>
    <rPh sb="4" eb="6">
      <t>ハッセイ</t>
    </rPh>
    <rPh sb="8" eb="9">
      <t>サイ</t>
    </rPh>
    <rPh sb="10" eb="12">
      <t>シャナイ</t>
    </rPh>
    <rPh sb="16" eb="18">
      <t>タイセイ</t>
    </rPh>
    <rPh sb="22" eb="24">
      <t>ゲンザイ</t>
    </rPh>
    <rPh sb="25" eb="27">
      <t>カダイ</t>
    </rPh>
    <rPh sb="28" eb="30">
      <t>チュウシュツ</t>
    </rPh>
    <rPh sb="34" eb="37">
      <t>グタイテキ</t>
    </rPh>
    <rPh sb="38" eb="40">
      <t>タイサク</t>
    </rPh>
    <rPh sb="40" eb="42">
      <t>ナイヨウ</t>
    </rPh>
    <rPh sb="43" eb="45">
      <t>セイリ</t>
    </rPh>
    <phoneticPr fontId="3"/>
  </si>
  <si>
    <t>直後</t>
    <rPh sb="0" eb="2">
      <t>チョクゴ</t>
    </rPh>
    <phoneticPr fontId="3"/>
  </si>
  <si>
    <t>想定される被害</t>
    <rPh sb="0" eb="2">
      <t>ソウテイ</t>
    </rPh>
    <rPh sb="5" eb="7">
      <t>ヒガイ</t>
    </rPh>
    <phoneticPr fontId="3"/>
  </si>
  <si>
    <t>※これらの役職は、必要に応じて書き換えてください。</t>
    <phoneticPr fontId="3"/>
  </si>
  <si>
    <t>被害の内容</t>
  </si>
  <si>
    <t>前項で設定した重要業務の継続に不可欠となる重要な要素（資源）について、重要業務への関連および詳細を以下に整理してください。
また、重要業務の継続に必要な資源のなかで、被害を受ける可能性があるものについてチェックを入れてください。</t>
    <rPh sb="0" eb="2">
      <t>ゼンコウ</t>
    </rPh>
    <rPh sb="3" eb="5">
      <t>セッテイ</t>
    </rPh>
    <rPh sb="7" eb="11">
      <t>ジュウヨウギョウム</t>
    </rPh>
    <rPh sb="12" eb="14">
      <t>ケイゾク</t>
    </rPh>
    <rPh sb="15" eb="18">
      <t>フカケツ</t>
    </rPh>
    <rPh sb="21" eb="23">
      <t>ジュウヨウ</t>
    </rPh>
    <rPh sb="24" eb="26">
      <t>ヨウソ</t>
    </rPh>
    <rPh sb="35" eb="39">
      <t>ジュウヨウギョウム</t>
    </rPh>
    <rPh sb="41" eb="43">
      <t>カンレン</t>
    </rPh>
    <rPh sb="46" eb="48">
      <t>ショウサイ</t>
    </rPh>
    <rPh sb="49" eb="51">
      <t>イカ</t>
    </rPh>
    <rPh sb="52" eb="54">
      <t>セイリ</t>
    </rPh>
    <rPh sb="65" eb="69">
      <t>ジュウヨウギョウム</t>
    </rPh>
    <rPh sb="70" eb="72">
      <t>ケイゾク</t>
    </rPh>
    <rPh sb="73" eb="75">
      <t>ヒツヨウ</t>
    </rPh>
    <rPh sb="83" eb="85">
      <t>ヒガイ</t>
    </rPh>
    <rPh sb="86" eb="87">
      <t>ウ</t>
    </rPh>
    <rPh sb="89" eb="92">
      <t>カノウセイ</t>
    </rPh>
    <rPh sb="106" eb="107">
      <t>イ</t>
    </rPh>
    <phoneticPr fontId="3"/>
  </si>
  <si>
    <t>想定される被害</t>
    <rPh sb="0" eb="2">
      <t>ソウテイ</t>
    </rPh>
    <phoneticPr fontId="3"/>
  </si>
  <si>
    <t>被害の内容</t>
    <rPh sb="3" eb="5">
      <t>ナイヨウ</t>
    </rPh>
    <phoneticPr fontId="3"/>
  </si>
  <si>
    <t>ここでは、７-２で対策不可にチェックを入れた項目が抽出されます。
現状では以下に抽出された資源への被害は避けられませんが、事業を継続させるためには、被害によって生じる損失を最小限に抑えることも重要となります。
そのために考え得る対応策があれば、以下に整理してください。また、その対策を行う期限についても記載してください。</t>
    <rPh sb="139" eb="141">
      <t>タイサク</t>
    </rPh>
    <rPh sb="142" eb="143">
      <t>オコナ</t>
    </rPh>
    <rPh sb="144" eb="146">
      <t>キゲン</t>
    </rPh>
    <rPh sb="151" eb="153">
      <t>キサイ</t>
    </rPh>
    <phoneticPr fontId="3"/>
  </si>
  <si>
    <t>具体的な被害</t>
    <rPh sb="0" eb="3">
      <t>グタイテキ</t>
    </rPh>
    <phoneticPr fontId="3"/>
  </si>
  <si>
    <t>対策の内容</t>
    <rPh sb="0" eb="2">
      <t>タイサク</t>
    </rPh>
    <rPh sb="3" eb="5">
      <t>ナイヨウ</t>
    </rPh>
    <phoneticPr fontId="3"/>
  </si>
  <si>
    <r>
      <t xml:space="preserve">作成者入力欄
</t>
    </r>
    <r>
      <rPr>
        <sz val="18"/>
        <color rgb="FFFF0000"/>
        <rFont val="Meiryo UI"/>
        <family val="3"/>
        <charset val="128"/>
      </rPr>
      <t>※各施設にて、ご確認の上、ご記入ください。</t>
    </r>
    <rPh sb="0" eb="3">
      <t>サクセイシャ</t>
    </rPh>
    <rPh sb="3" eb="5">
      <t>ニュウリョク</t>
    </rPh>
    <rPh sb="5" eb="6">
      <t>ラン</t>
    </rPh>
    <rPh sb="9" eb="11">
      <t>シセツ</t>
    </rPh>
    <phoneticPr fontId="3"/>
  </si>
  <si>
    <t>●施設が位置する市町を選んでください。</t>
    <rPh sb="1" eb="3">
      <t>シセツ</t>
    </rPh>
    <rPh sb="4" eb="6">
      <t>イチ</t>
    </rPh>
    <rPh sb="8" eb="10">
      <t>シチョウ</t>
    </rPh>
    <rPh sb="11" eb="12">
      <t>エラ</t>
    </rPh>
    <phoneticPr fontId="3"/>
  </si>
  <si>
    <t>本計画は、緊急事態（地震の発生等）においても、従業員及びその家族の安全を確保しながら自施設の事業を継続することを目的として策定したものである。</t>
    <rPh sb="10" eb="12">
      <t>ジシン</t>
    </rPh>
    <rPh sb="43" eb="45">
      <t>シセツ</t>
    </rPh>
    <phoneticPr fontId="3"/>
  </si>
  <si>
    <t>この計画は、施設に勤務又は利用する全ての者に適用するものとします。</t>
    <rPh sb="6" eb="8">
      <t>シセツ</t>
    </rPh>
    <phoneticPr fontId="3"/>
  </si>
  <si>
    <t>施設における従業員の状況（従業員数・災害対策本部人員数）について整理してください。</t>
    <rPh sb="0" eb="2">
      <t>シセツ</t>
    </rPh>
    <rPh sb="6" eb="9">
      <t>ジュウギョウイン</t>
    </rPh>
    <rPh sb="10" eb="12">
      <t>ジョウキョウ</t>
    </rPh>
    <rPh sb="13" eb="17">
      <t>ジュウギョウインスウ</t>
    </rPh>
    <rPh sb="18" eb="26">
      <t>サイガイタイサクホンブジンイン</t>
    </rPh>
    <rPh sb="26" eb="27">
      <t>スウ</t>
    </rPh>
    <rPh sb="32" eb="34">
      <t>セイリ</t>
    </rPh>
    <phoneticPr fontId="3"/>
  </si>
  <si>
    <t>●施設から避難場所までの経路を示す避難経路図を作成し、Ｐ.４に添付してください。</t>
    <rPh sb="1" eb="3">
      <t>シセツ</t>
    </rPh>
    <phoneticPr fontId="3"/>
  </si>
  <si>
    <t>ハザードマップで施設の位置を確認してください。画像はプリントスクリーンでも大丈夫です。
ハザードマップの上に施設の位置、避難経路、避難所を記載してください。</t>
    <rPh sb="8" eb="10">
      <t>シセツ</t>
    </rPh>
    <rPh sb="54" eb="56">
      <t>シセツ</t>
    </rPh>
    <rPh sb="60" eb="62">
      <t>ヒナン</t>
    </rPh>
    <phoneticPr fontId="3"/>
  </si>
  <si>
    <t>※避難準備時間とは園児を保育室等から施設外等に移動させ、すぐに避難できる状態になるまでにかかる時間です。
　　避難準備時間と避難時間を正確に把握するために訓練等で検証することを推奨します。</t>
    <rPh sb="1" eb="3">
      <t>ヒナン</t>
    </rPh>
    <rPh sb="3" eb="5">
      <t>ジュンビ</t>
    </rPh>
    <rPh sb="5" eb="7">
      <t>ジカン</t>
    </rPh>
    <rPh sb="9" eb="11">
      <t>エンジ</t>
    </rPh>
    <rPh sb="12" eb="15">
      <t>ホイクシツ</t>
    </rPh>
    <rPh sb="15" eb="16">
      <t>トウ</t>
    </rPh>
    <rPh sb="18" eb="21">
      <t>シセツガイ</t>
    </rPh>
    <rPh sb="21" eb="22">
      <t>トウ</t>
    </rPh>
    <rPh sb="23" eb="25">
      <t>イドウ</t>
    </rPh>
    <rPh sb="31" eb="33">
      <t>ヒナン</t>
    </rPh>
    <rPh sb="36" eb="38">
      <t>ジョウタイ</t>
    </rPh>
    <rPh sb="47" eb="49">
      <t>ジカン</t>
    </rPh>
    <rPh sb="55" eb="61">
      <t>ヒナンジュンビジカン</t>
    </rPh>
    <rPh sb="62" eb="66">
      <t>ヒナンジカン</t>
    </rPh>
    <rPh sb="67" eb="69">
      <t>セイカク</t>
    </rPh>
    <rPh sb="70" eb="72">
      <t>ハアク</t>
    </rPh>
    <rPh sb="77" eb="79">
      <t>クンレン</t>
    </rPh>
    <rPh sb="79" eb="80">
      <t>トウ</t>
    </rPh>
    <rPh sb="81" eb="83">
      <t>ケンショウ</t>
    </rPh>
    <rPh sb="88" eb="90">
      <t>スイショウ</t>
    </rPh>
    <phoneticPr fontId="3"/>
  </si>
  <si>
    <t>※施設から避難先までの避難に要する時間を記入してください。</t>
    <rPh sb="1" eb="3">
      <t>シセツ</t>
    </rPh>
    <rPh sb="5" eb="8">
      <t>ヒナンサキ</t>
    </rPh>
    <rPh sb="11" eb="13">
      <t>ヒナン</t>
    </rPh>
    <rPh sb="14" eb="15">
      <t>ヨウ</t>
    </rPh>
    <rPh sb="17" eb="19">
      <t>ジカン</t>
    </rPh>
    <rPh sb="20" eb="22">
      <t>キニュウ</t>
    </rPh>
    <phoneticPr fontId="3"/>
  </si>
  <si>
    <t>以下に示すのは、貴施設がBCP体制を発動した場合の災害対策本部人員および災害対策本部の組織表です。</t>
    <rPh sb="0" eb="2">
      <t>イカ</t>
    </rPh>
    <rPh sb="3" eb="4">
      <t>シメ</t>
    </rPh>
    <rPh sb="8" eb="9">
      <t>キ</t>
    </rPh>
    <rPh sb="9" eb="11">
      <t>シセツ</t>
    </rPh>
    <rPh sb="15" eb="17">
      <t>タイセイ</t>
    </rPh>
    <rPh sb="18" eb="20">
      <t>ハツドウ</t>
    </rPh>
    <rPh sb="22" eb="24">
      <t>バアイ</t>
    </rPh>
    <rPh sb="25" eb="33">
      <t>サイガイタイサクホンブジンイン</t>
    </rPh>
    <rPh sb="36" eb="42">
      <t>サイガイタイサクホンブ</t>
    </rPh>
    <rPh sb="43" eb="46">
      <t>ソシキヒョウ</t>
    </rPh>
    <phoneticPr fontId="3"/>
  </si>
  <si>
    <t>災害等の発生時には、限りある人員や資機材の範囲内で、あなたの施設の事業を継続させ、基本方針を実現しなければなりません。
そのため、限りある人員や資機材の中で優先的に実施すること（以下、重要業務という）をあらかじめ取り決めておく必要があります。</t>
    <rPh sb="30" eb="32">
      <t>シセツ</t>
    </rPh>
    <rPh sb="82" eb="84">
      <t>ジッシ</t>
    </rPh>
    <phoneticPr fontId="3"/>
  </si>
  <si>
    <t>●子どもを保護者への安全に引き渡す</t>
    <rPh sb="1" eb="2">
      <t>コ</t>
    </rPh>
    <rPh sb="5" eb="8">
      <t>ホゴシャ</t>
    </rPh>
    <rPh sb="10" eb="12">
      <t>アンゼン</t>
    </rPh>
    <rPh sb="13" eb="14">
      <t>ヒ</t>
    </rPh>
    <rPh sb="15" eb="16">
      <t>ワタ</t>
    </rPh>
    <phoneticPr fontId="3"/>
  </si>
  <si>
    <t>●応急保育実施に向けた体制づくり</t>
    <rPh sb="1" eb="3">
      <t>オウキュウ</t>
    </rPh>
    <rPh sb="3" eb="5">
      <t>ホイク</t>
    </rPh>
    <rPh sb="5" eb="7">
      <t>ジッシ</t>
    </rPh>
    <rPh sb="8" eb="9">
      <t>ム</t>
    </rPh>
    <rPh sb="11" eb="13">
      <t>タイセイ</t>
    </rPh>
    <phoneticPr fontId="3"/>
  </si>
  <si>
    <t>●施設の復旧</t>
    <rPh sb="1" eb="3">
      <t>シセツ</t>
    </rPh>
    <rPh sb="4" eb="6">
      <t>フッキュウ</t>
    </rPh>
    <phoneticPr fontId="3"/>
  </si>
  <si>
    <t>以上の点を踏まえて、あなたの会社で最も優先すべき重要業務を記入してください。</t>
    <rPh sb="17" eb="18">
      <t>モット</t>
    </rPh>
    <rPh sb="19" eb="21">
      <t>ユウセン</t>
    </rPh>
    <phoneticPr fontId="3"/>
  </si>
  <si>
    <t>●施設への影響</t>
    <rPh sb="1" eb="3">
      <t>シセツ</t>
    </rPh>
    <phoneticPr fontId="3"/>
  </si>
  <si>
    <t>備品・備蓄品・原材料（給食用）</t>
    <rPh sb="0" eb="2">
      <t>ビヒン</t>
    </rPh>
    <rPh sb="3" eb="6">
      <t>ビチクヒン</t>
    </rPh>
    <rPh sb="7" eb="10">
      <t>ゲンザイリョウ</t>
    </rPh>
    <rPh sb="11" eb="14">
      <t>キュウショクヨウ</t>
    </rPh>
    <phoneticPr fontId="3"/>
  </si>
  <si>
    <t>●緊急事態発生時にBCPが有効に活用されるためには、ただBCPを策定しただけでは不十分であり、日頃からの従業員へのBCP教育と併せて、定期的な訓練の実施が不可欠です。
　 施設におけるBCP訓練の開催スケジュールを以下に整理してください。また、訓練以外の方法で従業員へのBCP教育を実施することも有効です。その他のBCP教育の具体案がある場合は記入欄に記載してください。</t>
    <rPh sb="1" eb="3">
      <t>キンキュウ</t>
    </rPh>
    <rPh sb="3" eb="5">
      <t>ジタイ</t>
    </rPh>
    <rPh sb="5" eb="7">
      <t>ハッセイ</t>
    </rPh>
    <rPh sb="7" eb="8">
      <t>ジ</t>
    </rPh>
    <rPh sb="13" eb="15">
      <t>ユウコウ</t>
    </rPh>
    <rPh sb="16" eb="18">
      <t>カツヨウ</t>
    </rPh>
    <rPh sb="32" eb="34">
      <t>サクテイ</t>
    </rPh>
    <rPh sb="40" eb="43">
      <t>フジュウブン</t>
    </rPh>
    <rPh sb="47" eb="49">
      <t>ヒゴロ</t>
    </rPh>
    <rPh sb="52" eb="55">
      <t>ジュウギョウイン</t>
    </rPh>
    <rPh sb="60" eb="62">
      <t>キョウイク</t>
    </rPh>
    <rPh sb="63" eb="64">
      <t>アワ</t>
    </rPh>
    <rPh sb="67" eb="69">
      <t>テイキ</t>
    </rPh>
    <rPh sb="69" eb="70">
      <t>テキ</t>
    </rPh>
    <rPh sb="71" eb="73">
      <t>クンレン</t>
    </rPh>
    <rPh sb="74" eb="76">
      <t>ジッシ</t>
    </rPh>
    <rPh sb="77" eb="80">
      <t>フカケツ</t>
    </rPh>
    <rPh sb="86" eb="88">
      <t>シセツ</t>
    </rPh>
    <rPh sb="95" eb="97">
      <t>クンレン</t>
    </rPh>
    <rPh sb="98" eb="100">
      <t>カイサイ</t>
    </rPh>
    <rPh sb="107" eb="109">
      <t>イカ</t>
    </rPh>
    <rPh sb="110" eb="112">
      <t>セイリ</t>
    </rPh>
    <rPh sb="122" eb="126">
      <t>クンレンイガイ</t>
    </rPh>
    <rPh sb="127" eb="129">
      <t>ホウホウ</t>
    </rPh>
    <rPh sb="130" eb="133">
      <t>ジュウギョウイン</t>
    </rPh>
    <rPh sb="138" eb="140">
      <t>キョウイク</t>
    </rPh>
    <rPh sb="141" eb="143">
      <t>ジッシ</t>
    </rPh>
    <rPh sb="148" eb="150">
      <t>ユウコウ</t>
    </rPh>
    <rPh sb="155" eb="156">
      <t>タ</t>
    </rPh>
    <rPh sb="160" eb="162">
      <t>キョウイク</t>
    </rPh>
    <rPh sb="172" eb="174">
      <t>キニュウ</t>
    </rPh>
    <rPh sb="174" eb="175">
      <t>ラン</t>
    </rPh>
    <rPh sb="176" eb="178">
      <t>キサイ</t>
    </rPh>
    <phoneticPr fontId="3"/>
  </si>
  <si>
    <t>背景図として「練馬区防災地図」を使用することを推奨します。（ORコード①）</t>
    <rPh sb="7" eb="10">
      <t>ネリマク</t>
    </rPh>
    <rPh sb="10" eb="14">
      <t>ボウサイチズ</t>
    </rPh>
    <phoneticPr fontId="3"/>
  </si>
  <si>
    <t>　３.　被害想定　　避難計画</t>
    <rPh sb="10" eb="14">
      <t>ヒナンケイカク</t>
    </rPh>
    <phoneticPr fontId="3"/>
  </si>
  <si>
    <t>　５.　重要業務の設定</t>
    <rPh sb="4" eb="8">
      <t>ジュウヨウギョウム</t>
    </rPh>
    <rPh sb="9" eb="11">
      <t>セッテイ</t>
    </rPh>
    <phoneticPr fontId="3"/>
  </si>
  <si>
    <t>　４.　BCP体制の設定</t>
    <rPh sb="7" eb="9">
      <t>タイセイ</t>
    </rPh>
    <rPh sb="10" eb="12">
      <t>セッテイ</t>
    </rPh>
    <phoneticPr fontId="3"/>
  </si>
  <si>
    <t>　６-１.　重要業務継続に必要な資源の被害想定　　重要業務の継続に必要な資源</t>
    <rPh sb="6" eb="8">
      <t>ジュウヨウ</t>
    </rPh>
    <rPh sb="8" eb="10">
      <t>ギョウム</t>
    </rPh>
    <rPh sb="10" eb="12">
      <t>ケイゾク</t>
    </rPh>
    <rPh sb="13" eb="15">
      <t>ヒツヨウ</t>
    </rPh>
    <rPh sb="16" eb="18">
      <t>シゲン</t>
    </rPh>
    <rPh sb="19" eb="21">
      <t>ヒガイ</t>
    </rPh>
    <rPh sb="21" eb="23">
      <t>ソウテイ</t>
    </rPh>
    <phoneticPr fontId="3"/>
  </si>
  <si>
    <t>　６-２.　重要業務継続に必要な資源の被害想定　　具体的な被害</t>
    <rPh sb="25" eb="28">
      <t>グタイテキ</t>
    </rPh>
    <rPh sb="29" eb="31">
      <t>ヒガイ</t>
    </rPh>
    <phoneticPr fontId="3"/>
  </si>
  <si>
    <t>　７.　重要業務継続のための対策　対策の内容</t>
    <rPh sb="4" eb="6">
      <t>ジュウヨウ</t>
    </rPh>
    <rPh sb="6" eb="8">
      <t>ギョウム</t>
    </rPh>
    <rPh sb="8" eb="10">
      <t>ケイゾク</t>
    </rPh>
    <rPh sb="14" eb="16">
      <t>タイサク</t>
    </rPh>
    <rPh sb="17" eb="19">
      <t>タイサク</t>
    </rPh>
    <rPh sb="20" eb="22">
      <t>ナイヨウ</t>
    </rPh>
    <phoneticPr fontId="3"/>
  </si>
  <si>
    <t>　８.　BCPの定着・見直し</t>
    <rPh sb="8" eb="10">
      <t>テイチャク</t>
    </rPh>
    <rPh sb="11" eb="13">
      <t>ミナオ</t>
    </rPh>
    <phoneticPr fontId="3"/>
  </si>
  <si>
    <t>　９.　資料編</t>
    <rPh sb="4" eb="7">
      <t>シリョウヘン</t>
    </rPh>
    <phoneticPr fontId="3"/>
  </si>
  <si>
    <t>74</t>
    <phoneticPr fontId="3"/>
  </si>
  <si>
    <t>4</t>
    <phoneticPr fontId="3"/>
  </si>
  <si>
    <t>6</t>
    <phoneticPr fontId="3"/>
  </si>
  <si>
    <t>園長</t>
    <rPh sb="0" eb="2">
      <t>エンチョウ</t>
    </rPh>
    <phoneticPr fontId="3"/>
  </si>
  <si>
    <t>副園長</t>
    <rPh sb="0" eb="3">
      <t>フクエンチョウ</t>
    </rPh>
    <phoneticPr fontId="3"/>
  </si>
  <si>
    <t>保育士</t>
    <rPh sb="0" eb="3">
      <t>ホイクシ</t>
    </rPh>
    <phoneticPr fontId="3"/>
  </si>
  <si>
    <t>調理員</t>
  </si>
  <si>
    <t>調理員</t>
    <rPh sb="0" eb="2">
      <t>チョウリ</t>
    </rPh>
    <rPh sb="2" eb="3">
      <t>イン</t>
    </rPh>
    <phoneticPr fontId="3"/>
  </si>
  <si>
    <t>事務員</t>
    <rPh sb="0" eb="3">
      <t>ジムイン</t>
    </rPh>
    <phoneticPr fontId="3"/>
  </si>
  <si>
    <t>A</t>
    <phoneticPr fontId="3"/>
  </si>
  <si>
    <t>B</t>
    <phoneticPr fontId="3"/>
  </si>
  <si>
    <t>C</t>
    <phoneticPr fontId="3"/>
  </si>
  <si>
    <t>D</t>
    <phoneticPr fontId="3"/>
  </si>
  <si>
    <t>E</t>
    <phoneticPr fontId="3"/>
  </si>
  <si>
    <t>F</t>
    <phoneticPr fontId="3"/>
  </si>
  <si>
    <t>G</t>
    <phoneticPr fontId="3"/>
  </si>
  <si>
    <t>a</t>
    <phoneticPr fontId="3"/>
  </si>
  <si>
    <t>b</t>
    <phoneticPr fontId="3"/>
  </si>
  <si>
    <t>c</t>
    <phoneticPr fontId="3"/>
  </si>
  <si>
    <t>d</t>
    <phoneticPr fontId="3"/>
  </si>
  <si>
    <t>e</t>
    <phoneticPr fontId="3"/>
  </si>
  <si>
    <t>f</t>
    <phoneticPr fontId="3"/>
  </si>
  <si>
    <t>g</t>
    <phoneticPr fontId="3"/>
  </si>
  <si>
    <t>h</t>
    <phoneticPr fontId="3"/>
  </si>
  <si>
    <t>i</t>
    <phoneticPr fontId="3"/>
  </si>
  <si>
    <t>j</t>
    <phoneticPr fontId="3"/>
  </si>
  <si>
    <t>k</t>
    <phoneticPr fontId="3"/>
  </si>
  <si>
    <t>l</t>
    <phoneticPr fontId="3"/>
  </si>
  <si>
    <t>m</t>
    <phoneticPr fontId="3"/>
  </si>
  <si>
    <t>n</t>
    <phoneticPr fontId="3"/>
  </si>
  <si>
    <t>o</t>
    <phoneticPr fontId="3"/>
  </si>
  <si>
    <t>p</t>
    <phoneticPr fontId="3"/>
  </si>
  <si>
    <t>q</t>
    <phoneticPr fontId="3"/>
  </si>
  <si>
    <t>r</t>
    <phoneticPr fontId="3"/>
  </si>
  <si>
    <t>H</t>
    <phoneticPr fontId="3"/>
  </si>
  <si>
    <t>広報班</t>
    <rPh sb="0" eb="2">
      <t>コウホウ</t>
    </rPh>
    <rPh sb="2" eb="3">
      <t>ハン</t>
    </rPh>
    <phoneticPr fontId="3"/>
  </si>
  <si>
    <t>広報班班長</t>
    <rPh sb="0" eb="5">
      <t>コウホウハンハンチョウ</t>
    </rPh>
    <phoneticPr fontId="3"/>
  </si>
  <si>
    <t>東京都練馬区●●●</t>
    <rPh sb="0" eb="3">
      <t>トウキョウト</t>
    </rPh>
    <rPh sb="3" eb="6">
      <t>ネリマク</t>
    </rPh>
    <phoneticPr fontId="3"/>
  </si>
  <si>
    <t>東京都和光市●●●</t>
    <rPh sb="0" eb="3">
      <t>トウキョウト</t>
    </rPh>
    <rPh sb="3" eb="6">
      <t>ワコウシ</t>
    </rPh>
    <phoneticPr fontId="3"/>
  </si>
  <si>
    <t>東京都板橋区●●●</t>
    <rPh sb="0" eb="3">
      <t>トウキョウト</t>
    </rPh>
    <rPh sb="3" eb="6">
      <t>イタバシク</t>
    </rPh>
    <phoneticPr fontId="3"/>
  </si>
  <si>
    <t>神奈川県川崎市●●●</t>
    <rPh sb="0" eb="4">
      <t>カナガワケン</t>
    </rPh>
    <rPh sb="4" eb="7">
      <t>カワサキシ</t>
    </rPh>
    <phoneticPr fontId="3"/>
  </si>
  <si>
    <t>東京都立川市●●●</t>
    <rPh sb="0" eb="3">
      <t>トウキョウト</t>
    </rPh>
    <rPh sb="3" eb="6">
      <t>タチカワシ</t>
    </rPh>
    <phoneticPr fontId="3"/>
  </si>
  <si>
    <t>東京都日野市●●●</t>
    <rPh sb="0" eb="3">
      <t>トウキョウト</t>
    </rPh>
    <rPh sb="3" eb="6">
      <t>ヒノシ</t>
    </rPh>
    <phoneticPr fontId="3"/>
  </si>
  <si>
    <t>練馬区立豊玉小学校</t>
    <rPh sb="0" eb="4">
      <t>ネリマクリツ</t>
    </rPh>
    <rPh sb="4" eb="6">
      <t>トヨタマ</t>
    </rPh>
    <rPh sb="6" eb="9">
      <t>ショウガッコウ</t>
    </rPh>
    <phoneticPr fontId="3"/>
  </si>
  <si>
    <t>保育士</t>
    <rPh sb="0" eb="3">
      <t>ホイクシ</t>
    </rPh>
    <phoneticPr fontId="3"/>
  </si>
  <si>
    <t>調理員</t>
    <rPh sb="0" eb="3">
      <t>チョウリイン</t>
    </rPh>
    <phoneticPr fontId="3"/>
  </si>
  <si>
    <t>保育室</t>
    <rPh sb="0" eb="3">
      <t>ホイクシツ</t>
    </rPh>
    <phoneticPr fontId="3"/>
  </si>
  <si>
    <t>送迎バス</t>
    <rPh sb="0" eb="2">
      <t>ソウゲイ</t>
    </rPh>
    <phoneticPr fontId="3"/>
  </si>
  <si>
    <t>事務室</t>
  </si>
  <si>
    <t>事務室</t>
    <rPh sb="0" eb="3">
      <t>ジムシツ</t>
    </rPh>
    <phoneticPr fontId="3"/>
  </si>
  <si>
    <t>調理場</t>
  </si>
  <si>
    <t>調理場</t>
    <rPh sb="0" eb="3">
      <t>チョウリバ</t>
    </rPh>
    <phoneticPr fontId="3"/>
  </si>
  <si>
    <t>資源_備品・備蓄品・原材料（給食用）</t>
    <phoneticPr fontId="3"/>
  </si>
  <si>
    <t>園児の個人情報</t>
    <rPh sb="0" eb="2">
      <t>エンジ</t>
    </rPh>
    <rPh sb="3" eb="5">
      <t>コジン</t>
    </rPh>
    <rPh sb="5" eb="7">
      <t>ジョウホウ</t>
    </rPh>
    <phoneticPr fontId="3"/>
  </si>
  <si>
    <t>その他</t>
  </si>
  <si>
    <t>その他</t>
    <rPh sb="2" eb="3">
      <t>タ</t>
    </rPh>
    <phoneticPr fontId="3"/>
  </si>
  <si>
    <t>ホール</t>
    <phoneticPr fontId="3"/>
  </si>
  <si>
    <t>原材料（給食）</t>
  </si>
  <si>
    <t>原材料（給食）</t>
    <rPh sb="0" eb="3">
      <t>ゲンザイリョウ</t>
    </rPh>
    <rPh sb="4" eb="6">
      <t>キュウショク</t>
    </rPh>
    <phoneticPr fontId="3"/>
  </si>
  <si>
    <t>パソコンへの電源供給</t>
    <rPh sb="6" eb="8">
      <t>デンゲン</t>
    </rPh>
    <rPh sb="8" eb="10">
      <t>キョウキュウ</t>
    </rPh>
    <phoneticPr fontId="3"/>
  </si>
  <si>
    <t>園児、職員の飲料水</t>
    <rPh sb="0" eb="2">
      <t>エンジ</t>
    </rPh>
    <rPh sb="3" eb="5">
      <t>ショクイン</t>
    </rPh>
    <rPh sb="6" eb="9">
      <t>インリョウスイ</t>
    </rPh>
    <phoneticPr fontId="3"/>
  </si>
  <si>
    <t>保護者のお迎え、送迎バスによる移動、職員の通勤</t>
    <rPh sb="0" eb="3">
      <t>ホゴシャ</t>
    </rPh>
    <rPh sb="5" eb="6">
      <t>ムカ</t>
    </rPh>
    <rPh sb="8" eb="10">
      <t>ソウゲイ</t>
    </rPh>
    <rPh sb="15" eb="17">
      <t>イドウ</t>
    </rPh>
    <rPh sb="18" eb="20">
      <t>ショクイン</t>
    </rPh>
    <rPh sb="21" eb="23">
      <t>ツウキン</t>
    </rPh>
    <phoneticPr fontId="3"/>
  </si>
  <si>
    <t>園児の監視、保護者への連絡</t>
    <rPh sb="0" eb="2">
      <t>エンジ</t>
    </rPh>
    <rPh sb="3" eb="5">
      <t>カンシ</t>
    </rPh>
    <rPh sb="6" eb="9">
      <t>ホゴシャ</t>
    </rPh>
    <rPh sb="11" eb="13">
      <t>レンラク</t>
    </rPh>
    <phoneticPr fontId="3"/>
  </si>
  <si>
    <t>給食の調理</t>
    <rPh sb="0" eb="2">
      <t>キュウショク</t>
    </rPh>
    <rPh sb="3" eb="5">
      <t>チョウリ</t>
    </rPh>
    <phoneticPr fontId="3"/>
  </si>
  <si>
    <t>バスによる送迎</t>
    <rPh sb="5" eb="7">
      <t>ソウゲイ</t>
    </rPh>
    <phoneticPr fontId="3"/>
  </si>
  <si>
    <t>備蓄品</t>
    <rPh sb="0" eb="3">
      <t>ビチクヒン</t>
    </rPh>
    <phoneticPr fontId="3"/>
  </si>
  <si>
    <t>ノートPC</t>
  </si>
  <si>
    <t>固定電話</t>
    <rPh sb="0" eb="2">
      <t>コテイ</t>
    </rPh>
    <rPh sb="2" eb="4">
      <t>デンワ</t>
    </rPh>
    <phoneticPr fontId="3"/>
  </si>
  <si>
    <t>園児の個人情報管理</t>
    <rPh sb="0" eb="2">
      <t>エンジ</t>
    </rPh>
    <rPh sb="3" eb="9">
      <t>コジンジョウホウカンリ</t>
    </rPh>
    <phoneticPr fontId="3"/>
  </si>
  <si>
    <t>保護者への連絡</t>
    <rPh sb="0" eb="3">
      <t>ホゴシャ</t>
    </rPh>
    <rPh sb="5" eb="7">
      <t>レンラク</t>
    </rPh>
    <phoneticPr fontId="3"/>
  </si>
  <si>
    <t>ノートPC</t>
    <phoneticPr fontId="3"/>
  </si>
  <si>
    <t>保護者への連絡先、園児の個人情報</t>
    <rPh sb="0" eb="3">
      <t>ホゴシャ</t>
    </rPh>
    <rPh sb="5" eb="8">
      <t>レンラクサキ</t>
    </rPh>
    <rPh sb="9" eb="11">
      <t>エンジ</t>
    </rPh>
    <rPh sb="12" eb="16">
      <t>コジンジョウホウ</t>
    </rPh>
    <phoneticPr fontId="3"/>
  </si>
  <si>
    <t>電気が供給されない</t>
    <rPh sb="0" eb="2">
      <t>デンキ</t>
    </rPh>
    <rPh sb="3" eb="5">
      <t>キョウキュウ</t>
    </rPh>
    <phoneticPr fontId="3"/>
  </si>
  <si>
    <t>飲料水や生活用水が供給されない</t>
    <rPh sb="0" eb="3">
      <t>インリョウスイ</t>
    </rPh>
    <rPh sb="4" eb="6">
      <t>セイカツ</t>
    </rPh>
    <rPh sb="6" eb="8">
      <t>ヨウスイ</t>
    </rPh>
    <rPh sb="9" eb="11">
      <t>キョウキュウ</t>
    </rPh>
    <phoneticPr fontId="3"/>
  </si>
  <si>
    <t>道路が通行止めとなる。</t>
    <rPh sb="0" eb="2">
      <t>ドウロ</t>
    </rPh>
    <rPh sb="3" eb="5">
      <t>ツウコウ</t>
    </rPh>
    <rPh sb="5" eb="6">
      <t>ド</t>
    </rPh>
    <phoneticPr fontId="3"/>
  </si>
  <si>
    <t>通行規制等により参集に遅れが生じる、もしくは参集不可能となる</t>
    <rPh sb="22" eb="24">
      <t>サンシュウ</t>
    </rPh>
    <phoneticPr fontId="3"/>
  </si>
  <si>
    <t>耐震化実施済</t>
    <rPh sb="0" eb="6">
      <t>タイシンカジッシスミ</t>
    </rPh>
    <phoneticPr fontId="3"/>
  </si>
  <si>
    <t>マイクロバス2台</t>
    <rPh sb="7" eb="8">
      <t>ダイ</t>
    </rPh>
    <phoneticPr fontId="3"/>
  </si>
  <si>
    <t>備品・備蓄品・原材料（給食用）</t>
    <rPh sb="0" eb="2">
      <t>ビヒン</t>
    </rPh>
    <rPh sb="3" eb="5">
      <t>ビチク</t>
    </rPh>
    <rPh sb="5" eb="6">
      <t>ヒン</t>
    </rPh>
    <rPh sb="7" eb="10">
      <t>ゲンザイリョウ</t>
    </rPh>
    <rPh sb="11" eb="13">
      <t>キュウショク</t>
    </rPh>
    <rPh sb="13" eb="14">
      <t>ヨウ</t>
    </rPh>
    <phoneticPr fontId="3"/>
  </si>
  <si>
    <t>03-xxxx-xxxx</t>
    <phoneticPr fontId="3"/>
  </si>
  <si>
    <t>090-xxxx-xxxx</t>
    <phoneticPr fontId="3"/>
  </si>
  <si>
    <t>ガスコンロ、水道</t>
    <rPh sb="6" eb="8">
      <t>スイドウ</t>
    </rPh>
    <phoneticPr fontId="3"/>
  </si>
  <si>
    <t>食器、テーブル、いす</t>
    <rPh sb="0" eb="2">
      <t>ショッキ</t>
    </rPh>
    <phoneticPr fontId="3"/>
  </si>
  <si>
    <t>おむつ、日用品</t>
    <rPh sb="4" eb="7">
      <t>ニチヨウヒン</t>
    </rPh>
    <phoneticPr fontId="3"/>
  </si>
  <si>
    <t>食料、飲料水、乳児用食品</t>
    <rPh sb="0" eb="2">
      <t>ショクリョウ</t>
    </rPh>
    <rPh sb="3" eb="6">
      <t>インリョウスイ</t>
    </rPh>
    <rPh sb="7" eb="10">
      <t>ニュウジヨウ</t>
    </rPh>
    <rPh sb="10" eb="12">
      <t>ショクヒン</t>
    </rPh>
    <phoneticPr fontId="3"/>
  </si>
  <si>
    <t>応急保育に必要</t>
    <rPh sb="0" eb="4">
      <t>オウキュウホイク</t>
    </rPh>
    <rPh sb="5" eb="7">
      <t>ヒツヨウ</t>
    </rPh>
    <phoneticPr fontId="3"/>
  </si>
  <si>
    <t>園児の安全確保のための場所</t>
    <rPh sb="0" eb="2">
      <t>エンジ</t>
    </rPh>
    <rPh sb="3" eb="5">
      <t>アンゼン</t>
    </rPh>
    <rPh sb="5" eb="7">
      <t>カクホ</t>
    </rPh>
    <rPh sb="11" eb="13">
      <t>バショ</t>
    </rPh>
    <phoneticPr fontId="3"/>
  </si>
  <si>
    <t>事務処理全般を実施する場所</t>
    <rPh sb="0" eb="6">
      <t>ジムショリゼンパン</t>
    </rPh>
    <rPh sb="7" eb="9">
      <t>ジッシ</t>
    </rPh>
    <rPh sb="11" eb="13">
      <t>バショ</t>
    </rPh>
    <phoneticPr fontId="3"/>
  </si>
  <si>
    <t>耐震化未実施</t>
    <rPh sb="0" eb="2">
      <t>タイシン</t>
    </rPh>
    <rPh sb="2" eb="3">
      <t>カ</t>
    </rPh>
    <rPh sb="3" eb="4">
      <t>ミ</t>
    </rPh>
    <rPh sb="4" eb="6">
      <t>ジッシ</t>
    </rPh>
    <phoneticPr fontId="3"/>
  </si>
  <si>
    <t>耐震化が完了していないため、倒壊の恐れがある。</t>
    <rPh sb="0" eb="3">
      <t>タイシンカ</t>
    </rPh>
    <rPh sb="4" eb="6">
      <t>カンリョウ</t>
    </rPh>
    <rPh sb="14" eb="16">
      <t>トウカイ</t>
    </rPh>
    <rPh sb="17" eb="18">
      <t>オソ</t>
    </rPh>
    <phoneticPr fontId="3"/>
  </si>
  <si>
    <t>地震により火災やガス漏れが発生する恐れがある。</t>
    <rPh sb="0" eb="2">
      <t>ジシン</t>
    </rPh>
    <rPh sb="5" eb="7">
      <t>カサイ</t>
    </rPh>
    <rPh sb="10" eb="11">
      <t>モ</t>
    </rPh>
    <rPh sb="13" eb="15">
      <t>ハッセイ</t>
    </rPh>
    <rPh sb="17" eb="18">
      <t>オソ</t>
    </rPh>
    <phoneticPr fontId="3"/>
  </si>
  <si>
    <t>地震により備品が壊れ使用できなくなる。</t>
    <rPh sb="0" eb="2">
      <t>ジシン</t>
    </rPh>
    <rPh sb="5" eb="7">
      <t>ビヒン</t>
    </rPh>
    <rPh sb="8" eb="9">
      <t>コワ</t>
    </rPh>
    <rPh sb="10" eb="12">
      <t>シヨウ</t>
    </rPh>
    <phoneticPr fontId="3"/>
  </si>
  <si>
    <t>電話回線がつながらず、保護者や、医療機関への連絡が取れなくなる</t>
    <rPh sb="0" eb="4">
      <t>デンワカイセン</t>
    </rPh>
    <rPh sb="11" eb="14">
      <t>ホゴシャ</t>
    </rPh>
    <rPh sb="16" eb="20">
      <t>イリョウキカン</t>
    </rPh>
    <rPh sb="22" eb="24">
      <t>レンラク</t>
    </rPh>
    <rPh sb="25" eb="26">
      <t>ト</t>
    </rPh>
    <phoneticPr fontId="3"/>
  </si>
  <si>
    <t>保護者への連絡ができなくなる。</t>
    <rPh sb="0" eb="3">
      <t>ホゴシャ</t>
    </rPh>
    <rPh sb="5" eb="7">
      <t>レンラク</t>
    </rPh>
    <phoneticPr fontId="3"/>
  </si>
  <si>
    <t>発動発電機を用意する。</t>
    <rPh sb="0" eb="5">
      <t>ハツドウハツデンキ</t>
    </rPh>
    <rPh sb="6" eb="8">
      <t>ヨウイ</t>
    </rPh>
    <phoneticPr fontId="3"/>
  </si>
  <si>
    <t>給水施設を確認しておく。</t>
    <rPh sb="0" eb="4">
      <t>キュウスイシセツ</t>
    </rPh>
    <rPh sb="5" eb="7">
      <t>カクニン</t>
    </rPh>
    <phoneticPr fontId="3"/>
  </si>
  <si>
    <t>情報収集班</t>
  </si>
  <si>
    <t>早急に耐震補強を実施する。</t>
    <rPh sb="0" eb="2">
      <t>ソウキュウ</t>
    </rPh>
    <rPh sb="3" eb="5">
      <t>タイシン</t>
    </rPh>
    <rPh sb="5" eb="7">
      <t>ホキョウ</t>
    </rPh>
    <rPh sb="8" eb="10">
      <t>ジッシ</t>
    </rPh>
    <phoneticPr fontId="3"/>
  </si>
  <si>
    <t>身の安全を確保した後、ガス栓を閉めるなどの二次災害を防止する。</t>
    <rPh sb="0" eb="1">
      <t>ミ</t>
    </rPh>
    <rPh sb="2" eb="4">
      <t>アンゼン</t>
    </rPh>
    <rPh sb="5" eb="7">
      <t>カクホ</t>
    </rPh>
    <rPh sb="9" eb="10">
      <t>アト</t>
    </rPh>
    <rPh sb="13" eb="14">
      <t>セン</t>
    </rPh>
    <rPh sb="15" eb="16">
      <t>シ</t>
    </rPh>
    <rPh sb="21" eb="25">
      <t>ニジサイガイ</t>
    </rPh>
    <rPh sb="26" eb="28">
      <t>ボウシ</t>
    </rPh>
    <phoneticPr fontId="3"/>
  </si>
  <si>
    <t>調理場に保管されているが、火災などにより使用できなくなる。</t>
    <rPh sb="0" eb="3">
      <t>チョウリバ</t>
    </rPh>
    <rPh sb="4" eb="6">
      <t>ホカン</t>
    </rPh>
    <rPh sb="13" eb="15">
      <t>カサイ</t>
    </rPh>
    <rPh sb="20" eb="22">
      <t>シヨウ</t>
    </rPh>
    <phoneticPr fontId="3"/>
  </si>
  <si>
    <t>別の場所に保管する。</t>
    <rPh sb="0" eb="1">
      <t>ベツ</t>
    </rPh>
    <rPh sb="2" eb="4">
      <t>バショ</t>
    </rPh>
    <rPh sb="5" eb="7">
      <t>ホカン</t>
    </rPh>
    <phoneticPr fontId="3"/>
  </si>
  <si>
    <t>紙媒体でも用意しておく</t>
    <rPh sb="0" eb="3">
      <t>カミバイタイ</t>
    </rPh>
    <rPh sb="5" eb="7">
      <t>ヨウイ</t>
    </rPh>
    <phoneticPr fontId="3"/>
  </si>
  <si>
    <t>充電済の携帯電話等を準備しておく</t>
    <rPh sb="0" eb="2">
      <t>ジュウデン</t>
    </rPh>
    <rPh sb="2" eb="3">
      <t>ズミ</t>
    </rPh>
    <rPh sb="4" eb="8">
      <t>ケイタイデンワ</t>
    </rPh>
    <rPh sb="8" eb="9">
      <t>トウ</t>
    </rPh>
    <rPh sb="10" eb="12">
      <t>ジュンビ</t>
    </rPh>
    <phoneticPr fontId="3"/>
  </si>
  <si>
    <t>本部長代理</t>
    <rPh sb="0" eb="5">
      <t>ホンブチョウダイリ</t>
    </rPh>
    <phoneticPr fontId="3"/>
  </si>
  <si>
    <t>26</t>
    <phoneticPr fontId="3"/>
  </si>
  <si>
    <t>子どもを保護者へ安全に引き渡す</t>
    <phoneticPr fontId="3"/>
  </si>
  <si>
    <t>P.6-1</t>
    <phoneticPr fontId="3"/>
  </si>
  <si>
    <t>P.6-2</t>
    <phoneticPr fontId="3"/>
  </si>
  <si>
    <t>園庭</t>
    <rPh sb="0" eb="2">
      <t>エンテイ</t>
    </rPh>
    <phoneticPr fontId="3"/>
  </si>
  <si>
    <t>トイレ</t>
    <phoneticPr fontId="3"/>
  </si>
  <si>
    <t>通信機器</t>
    <rPh sb="0" eb="2">
      <t>ツウシン</t>
    </rPh>
    <rPh sb="2" eb="4">
      <t>キキ</t>
    </rPh>
    <phoneticPr fontId="3"/>
  </si>
  <si>
    <t>放送機器</t>
    <rPh sb="0" eb="4">
      <t>ホウソウキキ</t>
    </rPh>
    <phoneticPr fontId="3"/>
  </si>
  <si>
    <t>6月と12月</t>
    <rPh sb="1" eb="2">
      <t>ガツ</t>
    </rPh>
    <rPh sb="5" eb="6">
      <t>ガツ</t>
    </rPh>
    <phoneticPr fontId="3"/>
  </si>
  <si>
    <t>・年1回（4月）のBCP読み合わせ訓練
・年4回（4月、7月、10月、1月）の備蓄品等の確認
・年1回（9月）の避難訓練　等</t>
    <rPh sb="1" eb="2">
      <t>ネン</t>
    </rPh>
    <rPh sb="3" eb="4">
      <t>カイ</t>
    </rPh>
    <rPh sb="6" eb="7">
      <t>ガツ</t>
    </rPh>
    <rPh sb="12" eb="13">
      <t>ヨ</t>
    </rPh>
    <rPh sb="14" eb="15">
      <t>ア</t>
    </rPh>
    <rPh sb="17" eb="19">
      <t>クンレン</t>
    </rPh>
    <rPh sb="21" eb="22">
      <t>ネン</t>
    </rPh>
    <rPh sb="23" eb="24">
      <t>カイ</t>
    </rPh>
    <rPh sb="26" eb="27">
      <t>ガツ</t>
    </rPh>
    <rPh sb="29" eb="30">
      <t>ガツ</t>
    </rPh>
    <rPh sb="33" eb="34">
      <t>ガツ</t>
    </rPh>
    <rPh sb="36" eb="37">
      <t>ガツ</t>
    </rPh>
    <rPh sb="39" eb="42">
      <t>ビチクヒン</t>
    </rPh>
    <rPh sb="42" eb="43">
      <t>トウ</t>
    </rPh>
    <rPh sb="44" eb="46">
      <t>カクニン</t>
    </rPh>
    <rPh sb="48" eb="49">
      <t>ネン</t>
    </rPh>
    <rPh sb="50" eb="51">
      <t>カイ</t>
    </rPh>
    <rPh sb="53" eb="54">
      <t>ガツ</t>
    </rPh>
    <rPh sb="56" eb="60">
      <t>ヒナンクンレン</t>
    </rPh>
    <rPh sb="61" eb="62">
      <t>トウ</t>
    </rPh>
    <phoneticPr fontId="3"/>
  </si>
  <si>
    <t>迂回ルートを複数案検討する。</t>
    <rPh sb="0" eb="2">
      <t>ウカイ</t>
    </rPh>
    <rPh sb="6" eb="9">
      <t>フクスウアン</t>
    </rPh>
    <rPh sb="9" eb="11">
      <t>ケントウ</t>
    </rPh>
    <phoneticPr fontId="3"/>
  </si>
  <si>
    <t>自主防災組織等の協力可否を事前に調整しておく。</t>
    <rPh sb="0" eb="7">
      <t>ジシュボウサイソシキトウ</t>
    </rPh>
    <rPh sb="8" eb="10">
      <t>キョウリョク</t>
    </rPh>
    <rPh sb="10" eb="12">
      <t>カヒ</t>
    </rPh>
    <rPh sb="13" eb="15">
      <t>ジゼン</t>
    </rPh>
    <rPh sb="16" eb="18">
      <t>チョウセイ</t>
    </rPh>
    <phoneticPr fontId="3"/>
  </si>
  <si>
    <t>調理等が不要な防災食を確保する。</t>
    <rPh sb="0" eb="3">
      <t>チョウリトウ</t>
    </rPh>
    <rPh sb="4" eb="6">
      <t>フヨウ</t>
    </rPh>
    <rPh sb="7" eb="10">
      <t>ボウサイショク</t>
    </rPh>
    <rPh sb="11" eb="13">
      <t>カクホ</t>
    </rPh>
    <phoneticPr fontId="3"/>
  </si>
  <si>
    <t>「練馬区保育事業所向け事業継続計画ワークシート」</t>
    <rPh sb="1" eb="4">
      <t>ネリマク</t>
    </rPh>
    <rPh sb="4" eb="6">
      <t>ホイク</t>
    </rPh>
    <rPh sb="6" eb="9">
      <t>ジギョウショ</t>
    </rPh>
    <rPh sb="9" eb="10">
      <t>ム</t>
    </rPh>
    <rPh sb="11" eb="13">
      <t>ジギョウ</t>
    </rPh>
    <rPh sb="13" eb="15">
      <t>ケイゾク</t>
    </rPh>
    <rPh sb="15" eb="17">
      <t>ケイカク</t>
    </rPh>
    <phoneticPr fontId="3"/>
  </si>
  <si>
    <r>
      <rPr>
        <sz val="18"/>
        <color theme="1"/>
        <rFont val="Meiryo UI"/>
        <family val="3"/>
        <charset val="128"/>
      </rPr>
      <t>「使用上の注意」</t>
    </r>
    <r>
      <rPr>
        <sz val="11"/>
        <color theme="1"/>
        <rFont val="Meiryo UI"/>
        <family val="3"/>
        <charset val="128"/>
      </rPr>
      <t xml:space="preserve">
①このエクセルは、2025年7月に練馬区で開催した保育事業所向け講習会で配布した事業継続計画（以下BCPと呼ぶ）作成支援ツールです。</t>
    </r>
    <r>
      <rPr>
        <sz val="11"/>
        <color rgb="FFFF0000"/>
        <rFont val="Meiryo UI"/>
        <family val="3"/>
        <charset val="128"/>
      </rPr>
      <t>再配布はお控えください。</t>
    </r>
    <r>
      <rPr>
        <sz val="11"/>
        <color theme="1"/>
        <rFont val="Meiryo UI"/>
        <family val="3"/>
        <charset val="128"/>
      </rPr>
      <t xml:space="preserve">
②本ツールは、</t>
    </r>
    <r>
      <rPr>
        <sz val="11"/>
        <color rgb="FFFF0000"/>
        <rFont val="Meiryo UI"/>
        <family val="3"/>
        <charset val="128"/>
      </rPr>
      <t>事業継続計画を普及させるための無料の支援ツール</t>
    </r>
    <r>
      <rPr>
        <sz val="11"/>
        <color theme="1"/>
        <rFont val="Meiryo UI"/>
        <family val="3"/>
        <charset val="128"/>
      </rPr>
      <t>です。そのため、本ツール利用による損害等や</t>
    </r>
    <r>
      <rPr>
        <sz val="11"/>
        <color rgb="FFFF0000"/>
        <rFont val="Meiryo UI"/>
        <family val="3"/>
        <charset val="128"/>
      </rPr>
      <t>計画した内容に関する損害等の責任は負いかねます。</t>
    </r>
    <r>
      <rPr>
        <sz val="11"/>
        <color theme="1"/>
        <rFont val="Meiryo UI"/>
        <family val="3"/>
        <charset val="128"/>
      </rPr>
      <t xml:space="preserve">
③本支援ツールは、令和4年時点の災害の教訓等の最新の知見に基づいて作成しています。法改正等に伴い必要に応じて修正をしてください。
④様式集には、「コントロールシート」、</t>
    </r>
    <r>
      <rPr>
        <sz val="11"/>
        <rFont val="Meiryo UI"/>
        <family val="3"/>
        <charset val="128"/>
      </rPr>
      <t>「表紙、目次、Ｐ.１～Ｐ.１３」</t>
    </r>
    <r>
      <rPr>
        <sz val="11"/>
        <color theme="1"/>
        <rFont val="Meiryo UI"/>
        <family val="3"/>
        <charset val="128"/>
      </rPr>
      <t>の頁があります。
    コントロールシートは各施設における事業継続計画の必要記載事項を記入するワークシートです。
　  コントロールシートに必要記載事項を記入すると、記載事項が</t>
    </r>
    <r>
      <rPr>
        <sz val="11"/>
        <rFont val="Meiryo UI"/>
        <family val="3"/>
        <charset val="128"/>
      </rPr>
      <t>「表紙、目次、Ｐ.１～Ｐ.１３</t>
    </r>
    <r>
      <rPr>
        <sz val="11"/>
        <color theme="1"/>
        <rFont val="Meiryo UI"/>
        <family val="3"/>
        <charset val="128"/>
      </rPr>
      <t>」に反映され、各施設の事業継続計画となります。
⑤入力にあたっては、</t>
    </r>
    <r>
      <rPr>
        <sz val="11"/>
        <color rgb="FFFF0000"/>
        <rFont val="Meiryo UI"/>
        <family val="3"/>
        <charset val="128"/>
      </rPr>
      <t>別添「事業継続計画作成の手引き（案）」</t>
    </r>
    <r>
      <rPr>
        <sz val="11"/>
        <color theme="1"/>
        <rFont val="Meiryo UI"/>
        <family val="3"/>
        <charset val="128"/>
      </rPr>
      <t>を参照しながら、
　  コントロールシートの「作成者入力欄」に、施設の状況を確認し、必要記載事項を入力してください。
⑥印刷時はエクセルの</t>
    </r>
    <r>
      <rPr>
        <sz val="11"/>
        <rFont val="Meiryo UI"/>
        <family val="3"/>
        <charset val="128"/>
      </rPr>
      <t>「表紙、目次、Ｐ.１～Ｐ.１３」</t>
    </r>
    <r>
      <rPr>
        <sz val="11"/>
        <color theme="1"/>
        <rFont val="Meiryo UI"/>
        <family val="3"/>
        <charset val="128"/>
      </rPr>
      <t>頁を対象に、施設が該当する頁に対して印刷を行ってください。
⑦</t>
    </r>
    <r>
      <rPr>
        <sz val="11"/>
        <rFont val="Meiryo UI"/>
        <family val="3"/>
        <charset val="128"/>
      </rPr>
      <t>作成者のBCPへの理解向上を考慮して、目次構成とコントロールシートへの入力順が異なっている項目があります。
⑧本ツールの</t>
    </r>
    <r>
      <rPr>
        <sz val="11"/>
        <color rgb="FFFF0000"/>
        <rFont val="Meiryo UI"/>
        <family val="3"/>
        <charset val="128"/>
      </rPr>
      <t>著作権は、練馬区が保有</t>
    </r>
    <r>
      <rPr>
        <sz val="11"/>
        <rFont val="Meiryo UI"/>
        <family val="3"/>
        <charset val="128"/>
      </rPr>
      <t>しております。</t>
    </r>
    <r>
      <rPr>
        <sz val="11"/>
        <color theme="1"/>
        <rFont val="Meiryo UI"/>
        <family val="3"/>
        <charset val="128"/>
      </rPr>
      <t>HPなどに無断で掲載することを禁止します。</t>
    </r>
    <rPh sb="26" eb="29">
      <t>ネリマク</t>
    </rPh>
    <rPh sb="34" eb="40">
      <t>ホイクジギョウショム</t>
    </rPh>
    <rPh sb="41" eb="44">
      <t>コウシュウカイ</t>
    </rPh>
    <rPh sb="89" eb="90">
      <t>ホン</t>
    </rPh>
    <rPh sb="95" eb="97">
      <t>ジギョウ</t>
    </rPh>
    <rPh sb="97" eb="99">
      <t>ケイゾク</t>
    </rPh>
    <rPh sb="99" eb="101">
      <t>ケイカク</t>
    </rPh>
    <rPh sb="102" eb="104">
      <t>フキュウ</t>
    </rPh>
    <rPh sb="110" eb="112">
      <t>ムリョウ</t>
    </rPh>
    <rPh sb="113" eb="115">
      <t>シエン</t>
    </rPh>
    <rPh sb="126" eb="127">
      <t>ホン</t>
    </rPh>
    <rPh sb="130" eb="132">
      <t>リヨウ</t>
    </rPh>
    <rPh sb="135" eb="137">
      <t>ソンガイ</t>
    </rPh>
    <rPh sb="137" eb="138">
      <t>トウ</t>
    </rPh>
    <rPh sb="139" eb="141">
      <t>ケイカク</t>
    </rPh>
    <rPh sb="143" eb="145">
      <t>ナイヨウ</t>
    </rPh>
    <rPh sb="146" eb="147">
      <t>カン</t>
    </rPh>
    <rPh sb="149" eb="151">
      <t>ソンガイ</t>
    </rPh>
    <rPh sb="151" eb="152">
      <t>トウ</t>
    </rPh>
    <rPh sb="153" eb="155">
      <t>セキニン</t>
    </rPh>
    <rPh sb="156" eb="157">
      <t>オ</t>
    </rPh>
    <rPh sb="218" eb="220">
      <t>シュウセイ</t>
    </rPh>
    <rPh sb="376" eb="378">
      <t>シセツ</t>
    </rPh>
    <rPh sb="453" eb="455">
      <t>シセツ</t>
    </rPh>
    <rPh sb="512" eb="514">
      <t>シセツ</t>
    </rPh>
    <rPh sb="592" eb="593">
      <t>ホン</t>
    </rPh>
    <rPh sb="597" eb="600">
      <t>チョサクケン</t>
    </rPh>
    <rPh sb="602" eb="605">
      <t>ネリマク</t>
    </rPh>
    <rPh sb="606" eb="608">
      <t>ホユウ</t>
    </rPh>
    <phoneticPr fontId="3"/>
  </si>
  <si>
    <t>災害時の連絡用に職員の電話番号は控えていたが、家屋全壊となった職員とは電話では連絡できなかった。</t>
    <rPh sb="8" eb="10">
      <t>ショクイン</t>
    </rPh>
    <rPh sb="25" eb="27">
      <t>ゼンカイ</t>
    </rPh>
    <rPh sb="31" eb="33">
      <t>ショクイン</t>
    </rPh>
    <phoneticPr fontId="3"/>
  </si>
  <si>
    <t>約48時間に及ぶ長期停電の被害を受けたが、直前に実施した訓練が功を奏し、自家発電でパソコン等への給電を行い、安否確認など、必要最低限の災害対応を続けることができた。</t>
    <rPh sb="54" eb="58">
      <t>アンピカクニン</t>
    </rPh>
    <rPh sb="67" eb="71">
      <t>サイガイタイオウ</t>
    </rPh>
    <phoneticPr fontId="3"/>
  </si>
  <si>
    <t>BCPで近隣園に保育業務の協力等を依頼することを決めていたおかげで、被災直後も一時避難所を運営しながら段階的な保育業務を再開することができた。</t>
    <rPh sb="4" eb="7">
      <t>キンリンエン</t>
    </rPh>
    <rPh sb="8" eb="12">
      <t>ホイクギョウム</t>
    </rPh>
    <rPh sb="13" eb="15">
      <t>キョウリョク</t>
    </rPh>
    <rPh sb="15" eb="16">
      <t>トウ</t>
    </rPh>
    <rPh sb="17" eb="19">
      <t>イライ</t>
    </rPh>
    <rPh sb="24" eb="25">
      <t>キ</t>
    </rPh>
    <rPh sb="34" eb="36">
      <t>ヒサイ</t>
    </rPh>
    <rPh sb="36" eb="38">
      <t>チョクゴ</t>
    </rPh>
    <rPh sb="39" eb="41">
      <t>イチジ</t>
    </rPh>
    <rPh sb="41" eb="44">
      <t>ヒナンジョ</t>
    </rPh>
    <rPh sb="45" eb="47">
      <t>ウンエイ</t>
    </rPh>
    <rPh sb="51" eb="53">
      <t>ダンカイ</t>
    </rPh>
    <rPh sb="53" eb="54">
      <t>テキ</t>
    </rPh>
    <rPh sb="55" eb="57">
      <t>ホイク</t>
    </rPh>
    <rPh sb="57" eb="59">
      <t>ギョウム</t>
    </rPh>
    <rPh sb="60" eb="62">
      <t>サイカイ</t>
    </rPh>
    <phoneticPr fontId="3"/>
  </si>
  <si>
    <t>被災直後は園の復旧作業に追われ、一時避難所としての運営業務も発生して混乱に陥ったため、保育業務の再開に時間がかかった。</t>
    <rPh sb="0" eb="4">
      <t>ヒサイチョクゴ</t>
    </rPh>
    <rPh sb="12" eb="13">
      <t>オ</t>
    </rPh>
    <rPh sb="16" eb="18">
      <t>イチジ</t>
    </rPh>
    <rPh sb="18" eb="21">
      <t>ヒナンジョ</t>
    </rPh>
    <rPh sb="25" eb="27">
      <t>ウンエイ</t>
    </rPh>
    <rPh sb="27" eb="29">
      <t>ギョウム</t>
    </rPh>
    <rPh sb="30" eb="32">
      <t>ハッセイ</t>
    </rPh>
    <rPh sb="43" eb="47">
      <t>ホイクギョウム</t>
    </rPh>
    <phoneticPr fontId="3"/>
  </si>
  <si>
    <t>保護者の信用を守る。</t>
    <rPh sb="0" eb="3">
      <t>ホゴシャ</t>
    </rPh>
    <phoneticPr fontId="3"/>
  </si>
  <si>
    <t>人命（職員・園児）の安全を守る。</t>
    <rPh sb="3" eb="4">
      <t>ショク</t>
    </rPh>
    <rPh sb="6" eb="8">
      <t>エンジ</t>
    </rPh>
    <phoneticPr fontId="3"/>
  </si>
  <si>
    <t>保育施設の経営を維持する。</t>
    <rPh sb="0" eb="2">
      <t>ホイク</t>
    </rPh>
    <rPh sb="2" eb="4">
      <t>シセツ</t>
    </rPh>
    <phoneticPr fontId="3"/>
  </si>
  <si>
    <t>保育業務を再開し、職員の雇用を守る。</t>
    <rPh sb="0" eb="4">
      <t>ホイクギョウム</t>
    </rPh>
    <rPh sb="5" eb="7">
      <t>サイカイ</t>
    </rPh>
    <rPh sb="9" eb="11">
      <t>ショクイン</t>
    </rPh>
    <phoneticPr fontId="3"/>
  </si>
  <si>
    <t>地域のニーズに応じた社会貢献を果たす。</t>
    <rPh sb="7" eb="8">
      <t>オウ</t>
    </rPh>
    <rPh sb="10" eb="14">
      <t>シャカイコウケン</t>
    </rPh>
    <rPh sb="15" eb="16">
      <t>ハ</t>
    </rPh>
    <phoneticPr fontId="3"/>
  </si>
  <si>
    <t>保護者班</t>
    <rPh sb="0" eb="3">
      <t>ホゴシャ</t>
    </rPh>
    <rPh sb="3" eb="4">
      <t>ハン</t>
    </rPh>
    <phoneticPr fontId="3"/>
  </si>
  <si>
    <t>保護者班班長</t>
    <rPh sb="0" eb="3">
      <t>ホゴシャ</t>
    </rPh>
    <phoneticPr fontId="3"/>
  </si>
  <si>
    <t>●段階的な保育業務実施に向けた体制づくり</t>
    <rPh sb="1" eb="4">
      <t>ダンカイテキ</t>
    </rPh>
    <rPh sb="5" eb="7">
      <t>ホイク</t>
    </rPh>
    <rPh sb="7" eb="9">
      <t>ギョウム</t>
    </rPh>
    <rPh sb="9" eb="11">
      <t>ジッシ</t>
    </rPh>
    <rPh sb="12" eb="13">
      <t>ム</t>
    </rPh>
    <rPh sb="15" eb="17">
      <t>タイセイ</t>
    </rPh>
    <phoneticPr fontId="3"/>
  </si>
  <si>
    <t>●子どもを保護者へ安全に引き渡す</t>
    <rPh sb="1" eb="2">
      <t>コ</t>
    </rPh>
    <rPh sb="5" eb="8">
      <t>ホゴシャ</t>
    </rPh>
    <rPh sb="9" eb="11">
      <t>アンゼン</t>
    </rPh>
    <rPh sb="12" eb="13">
      <t>ヒ</t>
    </rPh>
    <rPh sb="14" eb="15">
      <t>ワタ</t>
    </rPh>
    <phoneticPr fontId="3"/>
  </si>
  <si>
    <t>　様式Ａ－１－１（必須） 計画策定の意義・目的</t>
    <phoneticPr fontId="3"/>
  </si>
  <si>
    <t>大規模な地震が発生した場合、会社の施設や従業員及びその家族が被害を受け、当社の事業活動に大きな影響が及ぶことが予想される。
災害時には、重要業務の継続および万一中断した場合の早期復旧のために、平常時より事業継続に関する準備が必要となる。
当社では、重要業務を継続し、公共インフラおよび民間施主の復旧工事を通じて、経済･社会活動の早期復旧に協力するとともに、国および地方公共団体、民間施主の事業継続に貢献することを目指す。</t>
    <phoneticPr fontId="3"/>
  </si>
  <si>
    <t>チェック</t>
    <phoneticPr fontId="3"/>
  </si>
  <si>
    <t>①社員、その家族の生命・身体の安全確保に全力をつくす</t>
  </si>
  <si>
    <t>②会社施設等の被害の最小化に努める</t>
  </si>
  <si>
    <t>③救援活動・復旧活動に全面的に協力する</t>
  </si>
  <si>
    <t>④施工中の建物の倒壊などによる近隣地域への二次災害の発生を防止し、地域の 方々の安全確保を図る</t>
  </si>
  <si>
    <t>⑤当社施工物件の被害状況を迅速に把握し、お客様の事業継続に向けた応急措置 および適切な復旧活動に協力する</t>
  </si>
  <si>
    <t>⑥災害などのリスクに強い企業となることを目指し、事業継続計画を定期的に見 直し、改善する</t>
  </si>
  <si>
    <t>　様式Ａ－１－２（必須） 計画策定の検討体制</t>
    <phoneticPr fontId="3"/>
  </si>
  <si>
    <t>役割</t>
    <rPh sb="0" eb="2">
      <t>ヤクワリ</t>
    </rPh>
    <phoneticPr fontId="3"/>
  </si>
  <si>
    <t>所属</t>
    <rPh sb="0" eb="2">
      <t>ショゾク</t>
    </rPh>
    <phoneticPr fontId="3"/>
  </si>
  <si>
    <t>氏名</t>
    <rPh sb="0" eb="2">
      <t>シメイ</t>
    </rPh>
    <phoneticPr fontId="3"/>
  </si>
  <si>
    <t>サイン</t>
    <phoneticPr fontId="3"/>
  </si>
  <si>
    <t>総括</t>
    <rPh sb="0" eb="2">
      <t>ソウカツ</t>
    </rPh>
    <phoneticPr fontId="3"/>
  </si>
  <si>
    <t>Ａ　重要業務の選定と目標時間の把握</t>
    <phoneticPr fontId="3"/>
  </si>
  <si>
    <t>Ｂ　災害時の対応体制</t>
    <phoneticPr fontId="3"/>
  </si>
  <si>
    <t>Ｃ　対応拠点の確保</t>
    <phoneticPr fontId="3"/>
  </si>
  <si>
    <t>Ｄ　情報発信・情報共有</t>
    <phoneticPr fontId="3"/>
  </si>
  <si>
    <t>Ｅ　人員と資機材の調達</t>
    <phoneticPr fontId="3"/>
  </si>
  <si>
    <t>Ｆ　訓練計画と定期点検計画</t>
    <phoneticPr fontId="3"/>
  </si>
  <si>
    <r>
      <rPr>
        <sz val="18"/>
        <color theme="1"/>
        <rFont val="Meiryo UI"/>
        <family val="3"/>
        <charset val="128"/>
      </rPr>
      <t>「使用上の注意」</t>
    </r>
    <r>
      <rPr>
        <sz val="11"/>
        <color theme="1"/>
        <rFont val="Meiryo UI"/>
        <family val="3"/>
        <charset val="128"/>
      </rPr>
      <t xml:space="preserve">
①このエクセルは、中国地方整備局地域建設業事業継続計画（以下BCPと呼ぶ）作成支援ツールです。</t>
    </r>
    <r>
      <rPr>
        <sz val="11"/>
        <color rgb="FFFF0000"/>
        <rFont val="Meiryo UI"/>
        <family val="3"/>
        <charset val="128"/>
      </rPr>
      <t>再配布はお控えください。</t>
    </r>
    <r>
      <rPr>
        <sz val="11"/>
        <color theme="1"/>
        <rFont val="Meiryo UI"/>
        <family val="3"/>
        <charset val="128"/>
      </rPr>
      <t xml:space="preserve">
②本ツールは、</t>
    </r>
    <r>
      <rPr>
        <sz val="11"/>
        <color rgb="FFFF0000"/>
        <rFont val="Meiryo UI"/>
        <family val="3"/>
        <charset val="128"/>
      </rPr>
      <t>地域建設業の事業継続計画を普及させるための無料の支援ツール</t>
    </r>
    <r>
      <rPr>
        <sz val="11"/>
        <color theme="1"/>
        <rFont val="Meiryo UI"/>
        <family val="3"/>
        <charset val="128"/>
      </rPr>
      <t>です。そのため、本ツール利用による損害等や</t>
    </r>
    <r>
      <rPr>
        <sz val="11"/>
        <color rgb="FFFF0000"/>
        <rFont val="Meiryo UI"/>
        <family val="3"/>
        <charset val="128"/>
      </rPr>
      <t>計画した内容に関する損害等の責任は負いかねます。</t>
    </r>
    <r>
      <rPr>
        <sz val="11"/>
        <color theme="1"/>
        <rFont val="Meiryo UI"/>
        <family val="3"/>
        <charset val="128"/>
      </rPr>
      <t xml:space="preserve">
③本ツールは、令和7年時点の災害の教訓等の最新の知見に基づいて作成しています。法改正等に伴い必要に応じて修正をしてください。
④様式集には、「コントロールシート」、</t>
    </r>
    <r>
      <rPr>
        <sz val="11"/>
        <rFont val="Meiryo UI"/>
        <family val="3"/>
        <charset val="128"/>
      </rPr>
      <t>「表紙、目次、Ｐ.１～Ｐ.１３」</t>
    </r>
    <r>
      <rPr>
        <sz val="11"/>
        <color theme="1"/>
        <rFont val="Meiryo UI"/>
        <family val="3"/>
        <charset val="128"/>
      </rPr>
      <t>の頁があります。
    コントロールシートは各施設における事業継続計画の必要記載事項を記入するワークシートです。
　  コントロールシートに必要記載事項を記入すると、記載事項が</t>
    </r>
    <r>
      <rPr>
        <sz val="11"/>
        <rFont val="Meiryo UI"/>
        <family val="3"/>
        <charset val="128"/>
      </rPr>
      <t>「表紙、目次、Ｐ.１～Ｐ.１３</t>
    </r>
    <r>
      <rPr>
        <sz val="11"/>
        <color theme="1"/>
        <rFont val="Meiryo UI"/>
        <family val="3"/>
        <charset val="128"/>
      </rPr>
      <t>」に反映され、各施設の事業継続計画となります。
⑤入力にあたっては、</t>
    </r>
    <r>
      <rPr>
        <sz val="11"/>
        <color rgb="FFFF0000"/>
        <rFont val="Meiryo UI"/>
        <family val="3"/>
        <charset val="128"/>
      </rPr>
      <t>「災害時における中国地方地域建設業の事業継続計画作成解説書（第7版）」</t>
    </r>
    <r>
      <rPr>
        <sz val="11"/>
        <color theme="1"/>
        <rFont val="Meiryo UI"/>
        <family val="3"/>
        <charset val="128"/>
      </rPr>
      <t>を参照しながら、
　  コントロールシートの「作成者入力欄」に、施設の状況を確認し、必要記載事項を入力してください。
⑥印刷時はエクセルの</t>
    </r>
    <r>
      <rPr>
        <sz val="11"/>
        <rFont val="Meiryo UI"/>
        <family val="3"/>
        <charset val="128"/>
      </rPr>
      <t>「表紙、目次、Ｐ.１～Ｐ.１３」</t>
    </r>
    <r>
      <rPr>
        <sz val="11"/>
        <color theme="1"/>
        <rFont val="Meiryo UI"/>
        <family val="3"/>
        <charset val="128"/>
      </rPr>
      <t>頁を対象に、施設が該当する頁に対して印刷を行ってください。
⑦</t>
    </r>
    <r>
      <rPr>
        <sz val="11"/>
        <rFont val="Meiryo UI"/>
        <family val="3"/>
        <charset val="128"/>
      </rPr>
      <t>作成者のBCPへの理解向上を考慮して、目次構成とコントロールシートへの入力順が異なっている項目があります。
⑧本ツールの</t>
    </r>
    <r>
      <rPr>
        <sz val="11"/>
        <color rgb="FFFF0000"/>
        <rFont val="Meiryo UI"/>
        <family val="3"/>
        <charset val="128"/>
      </rPr>
      <t>著作権は、国土交通省中国地方整備局が保有</t>
    </r>
    <r>
      <rPr>
        <sz val="11"/>
        <rFont val="Meiryo UI"/>
        <family val="3"/>
        <charset val="128"/>
      </rPr>
      <t>しております。</t>
    </r>
    <r>
      <rPr>
        <sz val="11"/>
        <color theme="1"/>
        <rFont val="Meiryo UI"/>
        <family val="3"/>
        <charset val="128"/>
      </rPr>
      <t>HPなどに無断で掲載することを禁止します。</t>
    </r>
    <rPh sb="18" eb="22">
      <t>チュウゴクチホウ</t>
    </rPh>
    <rPh sb="22" eb="25">
      <t>セイビキョク</t>
    </rPh>
    <rPh sb="25" eb="30">
      <t>チイキケンセツギョウ</t>
    </rPh>
    <rPh sb="70" eb="71">
      <t>ホン</t>
    </rPh>
    <rPh sb="76" eb="81">
      <t>チイキケンセツギョウ</t>
    </rPh>
    <rPh sb="82" eb="84">
      <t>ジギョウ</t>
    </rPh>
    <rPh sb="84" eb="86">
      <t>ケイゾク</t>
    </rPh>
    <rPh sb="86" eb="88">
      <t>ケイカク</t>
    </rPh>
    <rPh sb="89" eb="91">
      <t>フキュウ</t>
    </rPh>
    <rPh sb="97" eb="99">
      <t>ムリョウ</t>
    </rPh>
    <rPh sb="100" eb="102">
      <t>シエン</t>
    </rPh>
    <rPh sb="113" eb="114">
      <t>ホン</t>
    </rPh>
    <rPh sb="117" eb="119">
      <t>リヨウ</t>
    </rPh>
    <rPh sb="122" eb="124">
      <t>ソンガイ</t>
    </rPh>
    <rPh sb="124" eb="125">
      <t>トウ</t>
    </rPh>
    <rPh sb="126" eb="128">
      <t>ケイカク</t>
    </rPh>
    <rPh sb="130" eb="132">
      <t>ナイヨウ</t>
    </rPh>
    <rPh sb="133" eb="134">
      <t>カン</t>
    </rPh>
    <rPh sb="136" eb="138">
      <t>ソンガイ</t>
    </rPh>
    <rPh sb="138" eb="139">
      <t>トウ</t>
    </rPh>
    <rPh sb="140" eb="142">
      <t>セキニン</t>
    </rPh>
    <rPh sb="143" eb="144">
      <t>オ</t>
    </rPh>
    <rPh sb="203" eb="205">
      <t>シュウセイ</t>
    </rPh>
    <rPh sb="361" eb="363">
      <t>シセツ</t>
    </rPh>
    <rPh sb="417" eb="418">
      <t>ダイ</t>
    </rPh>
    <rPh sb="419" eb="420">
      <t>ハン</t>
    </rPh>
    <rPh sb="454" eb="456">
      <t>シセツ</t>
    </rPh>
    <rPh sb="513" eb="515">
      <t>シセツ</t>
    </rPh>
    <rPh sb="593" eb="594">
      <t>ホン</t>
    </rPh>
    <rPh sb="598" eb="601">
      <t>チョサクケン</t>
    </rPh>
    <rPh sb="616" eb="618">
      <t>ホユウ</t>
    </rPh>
    <phoneticPr fontId="3"/>
  </si>
  <si>
    <t>役割</t>
  </si>
  <si>
    <t>所属</t>
  </si>
  <si>
    <t>役職</t>
  </si>
  <si>
    <t>氏名</t>
  </si>
  <si>
    <t>サイン</t>
  </si>
  <si>
    <t>総括</t>
  </si>
  <si>
    <t>Ａ重要業務の選定と目標時間の把握</t>
  </si>
  <si>
    <t>Ｂ災害時の対応体制</t>
  </si>
  <si>
    <t>Ｃ対応拠点の確保</t>
  </si>
  <si>
    <t>Ｄ情報発信・情報共有</t>
  </si>
  <si>
    <t>Ｅ人員と資機材の調達</t>
  </si>
  <si>
    <t>Ｆ訓練計画と定期点検計画</t>
  </si>
  <si>
    <t>様式Ａ－１－１（必須） 計画策定の意義・目的</t>
  </si>
  <si>
    <t>様式Ａ－１－２（必須） 計画策定の検討体制</t>
  </si>
  <si>
    <t>様式Ａ―２―１（必須） 社員への周知方法</t>
  </si>
  <si>
    <t>計画策定の意義・目的</t>
    <phoneticPr fontId="3"/>
  </si>
  <si>
    <t>社員への周知方法</t>
  </si>
  <si>
    <t>媒体</t>
  </si>
  <si>
    <t>実施年月日</t>
    <phoneticPr fontId="3"/>
  </si>
  <si>
    <t>様式Ｂ－１－１（必須） 自社の地域で懸念されている災害の一覧整理</t>
  </si>
  <si>
    <t>リスクの種類</t>
  </si>
  <si>
    <t>対象施設</t>
  </si>
  <si>
    <t>外力（震度、水深等）</t>
  </si>
  <si>
    <t>被害想定</t>
  </si>
  <si>
    <t>懸念される被害の種類</t>
  </si>
  <si>
    <t>備考</t>
  </si>
  <si>
    <t>・・・</t>
  </si>
  <si>
    <t>地震A</t>
  </si>
  <si>
    <t>地震B</t>
  </si>
  <si>
    <t>高潮</t>
  </si>
  <si>
    <t>感染症</t>
  </si>
  <si>
    <t>○○地域で大規模な積雪発生(積雪○m以上)</t>
  </si>
  <si>
    <t>○○断層帯地震(震度○強)</t>
    <phoneticPr fontId="3"/>
  </si>
  <si>
    <t>高潮発生(水深○m～○m)</t>
    <phoneticPr fontId="3"/>
  </si>
  <si>
    <t>○○水系○○川で破堤による洪水はん濫発生(水深○m～○m)</t>
    <phoneticPr fontId="3"/>
  </si>
  <si>
    <t>―</t>
    <phoneticPr fontId="3"/>
  </si>
  <si>
    <t>事業継続の対象とする災害の設定</t>
    <phoneticPr fontId="3"/>
  </si>
  <si>
    <t>懸念される本社･支店、
現場事務所等の被害</t>
    <phoneticPr fontId="3"/>
  </si>
  <si>
    <t>懸念される被害の種類</t>
    <phoneticPr fontId="3"/>
  </si>
  <si>
    <t>被害の概要及び程度</t>
    <phoneticPr fontId="3"/>
  </si>
  <si>
    <t>リスクの
種類</t>
    <phoneticPr fontId="3"/>
  </si>
  <si>
    <t>説明
(対応拠点での被害規模)</t>
    <phoneticPr fontId="3"/>
  </si>
  <si>
    <t>対応の
優先順位</t>
    <phoneticPr fontId="3"/>
  </si>
  <si>
    <t>事業継続の対象
とする災害</t>
    <phoneticPr fontId="3"/>
  </si>
  <si>
    <t>大規模
土砂災害</t>
    <phoneticPr fontId="3"/>
  </si>
  <si>
    <t>土砂災害発生
(土砂崩れ発生)</t>
    <phoneticPr fontId="3"/>
  </si>
  <si>
    <t>大規模
水害</t>
    <phoneticPr fontId="3"/>
  </si>
  <si>
    <t>大規模
積雪</t>
    <phoneticPr fontId="3"/>
  </si>
  <si>
    <t xml:space="preserve">①	懸念される災害すべてについての被害想定の根拠資料（ハザードマップ等）が必要です。 
</t>
    <phoneticPr fontId="3"/>
  </si>
  <si>
    <t>②『２－１ 想定被害による自社への影響』を参考に、自社地域で事業継続の対象とする災害を選定し、検討経緯・選定理由を記載します。</t>
    <phoneticPr fontId="3"/>
  </si>
  <si>
    <t>様式Ｂ－１－１補足資料１（必須） 自社関連施設の位置図</t>
    <phoneticPr fontId="3"/>
  </si>
  <si>
    <t>様式Ｂ－１－１補足資料２（重要）自社の地域で懸念されている被害</t>
  </si>
  <si>
    <t>地震Ａ(○○断層帯地震）</t>
    <phoneticPr fontId="3"/>
  </si>
  <si>
    <t>対応拠点（本社ビル）</t>
  </si>
  <si>
    <t>代替対応拠点１</t>
  </si>
  <si>
    <t>代替対応拠点２</t>
  </si>
  <si>
    <t>道路</t>
  </si>
  <si>
    <t>鉄道</t>
  </si>
  <si>
    <t>周辺施設</t>
  </si>
  <si>
    <t xml:space="preserve">様式Ｂ－１－２（重要） 建物の耐震性に関する状況把握 </t>
  </si>
  <si>
    <t>施設名称</t>
  </si>
  <si>
    <t>構造･階数</t>
  </si>
  <si>
    <t>建築時期</t>
  </si>
  <si>
    <t>Ｓ56年6月以前か</t>
  </si>
  <si>
    <t>耐震診断・補強の有無</t>
  </si>
  <si>
    <t>耐震性診断・工事の予定・検討の状況</t>
  </si>
  <si>
    <t>目視による異常</t>
    <phoneticPr fontId="3"/>
  </si>
  <si>
    <t>対応拠点</t>
  </si>
  <si>
    <t>代替拠点１</t>
  </si>
  <si>
    <t>自社関連施設</t>
    <phoneticPr fontId="3"/>
  </si>
  <si>
    <t>確認日：令和〇年〇月〇日</t>
    <phoneticPr fontId="3"/>
  </si>
  <si>
    <t xml:space="preserve">①自社の建物の耐震性を建築時期や耐震補強の履歴などから整理します。建築時期不明の場合、昭和 56 年以前と同様に扱います。  </t>
    <phoneticPr fontId="3"/>
  </si>
  <si>
    <t xml:space="preserve">②昭和 56 年（1981 年）6 月以前の建物（旧耐震基準により設計された建物）は震度５強を超える地震に耐えられることが確認されていません。 </t>
    <phoneticPr fontId="3"/>
  </si>
  <si>
    <t>③目視による建物の大きなひび、傾き、構造に影響がありそうな破損の有無もチェックします。</t>
    <phoneticPr fontId="3"/>
  </si>
  <si>
    <t>様式Ｂ－１－３（必須） ライフラインの被害想定</t>
  </si>
  <si>
    <t>リスクの種類：地震Ａ</t>
  </si>
  <si>
    <t>ライフライン</t>
  </si>
  <si>
    <t>停止期間</t>
  </si>
  <si>
    <t>出典・設定根拠</t>
  </si>
  <si>
    <t>電力</t>
  </si>
  <si>
    <t>電話</t>
  </si>
  <si>
    <t>インターネット（光ケーブル）</t>
  </si>
  <si>
    <t>上水道</t>
  </si>
  <si>
    <t>代替対応拠点１</t>
    <phoneticPr fontId="3"/>
  </si>
  <si>
    <r>
      <t>②</t>
    </r>
    <r>
      <rPr>
        <u/>
        <sz val="11"/>
        <color theme="1"/>
        <rFont val="ＭＳ Ｐゴシック"/>
        <family val="3"/>
        <charset val="128"/>
      </rPr>
      <t>想定に用いた資料を添付し、想定のために引用した箇所を明記の上、ライフラインの停止期間を設定した根拠を記載してください。</t>
    </r>
    <phoneticPr fontId="3"/>
  </si>
  <si>
    <r>
      <t>①</t>
    </r>
    <r>
      <rPr>
        <u/>
        <sz val="11"/>
        <color theme="1"/>
        <rFont val="ＭＳ Ｐゴシック"/>
        <family val="3"/>
        <charset val="128"/>
      </rPr>
      <t>自治体の被害想定検討資料や業務継続計画、既往の大災害時のライフラインへの影響事例等を参考にして、
　本社および代替対応拠点におけるライフラインの停止期間を想定してください。</t>
    </r>
    <phoneticPr fontId="3"/>
  </si>
  <si>
    <t>様式Ｂ－２－１（必須） 重要業務の候補の影響度比較表</t>
  </si>
  <si>
    <t>重要業務名</t>
  </si>
  <si>
    <t>安否確認</t>
  </si>
  <si>
    <t>執務環境の確保</t>
  </si>
  <si>
    <t>自社施設等の被害情報の収集</t>
  </si>
  <si>
    <t>施工中の現場の被害状況の確認</t>
  </si>
  <si>
    <t>重要取引先との連絡と調整</t>
  </si>
  <si>
    <t>災害協定業務、その他の応急・復旧業務</t>
  </si>
  <si>
    <t>近隣の救助活動</t>
  </si>
  <si>
    <t>入札</t>
  </si>
  <si>
    <t>金融機関との調整</t>
  </si>
  <si>
    <t>社員への給与の支払い</t>
  </si>
  <si>
    <t>協力者への支払い</t>
  </si>
  <si>
    <t>ＢＣＰの対象とする災害時の重要業務の設定理由・根拠</t>
  </si>
  <si>
    <t>業務停止による影響度合い※</t>
  </si>
  <si>
    <t>利益への影響</t>
    <rPh sb="0" eb="2">
      <t>リエキ</t>
    </rPh>
    <rPh sb="4" eb="6">
      <t>エイキョウ</t>
    </rPh>
    <phoneticPr fontId="3"/>
  </si>
  <si>
    <t>災害協定先、
公共発注者、施主、
取引先への影響</t>
    <rPh sb="0" eb="2">
      <t>サイガイ</t>
    </rPh>
    <rPh sb="2" eb="4">
      <t>キョウテイ</t>
    </rPh>
    <rPh sb="4" eb="5">
      <t>サキ</t>
    </rPh>
    <rPh sb="7" eb="9">
      <t>コウキョウ</t>
    </rPh>
    <rPh sb="9" eb="12">
      <t>ハッチュウシャ</t>
    </rPh>
    <rPh sb="13" eb="15">
      <t>セシュ</t>
    </rPh>
    <rPh sb="17" eb="19">
      <t>トリヒキ</t>
    </rPh>
    <rPh sb="19" eb="20">
      <t>サキ</t>
    </rPh>
    <rPh sb="22" eb="24">
      <t>エイキョウ</t>
    </rPh>
    <phoneticPr fontId="3"/>
  </si>
  <si>
    <t>社会的影響</t>
    <phoneticPr fontId="3"/>
  </si>
  <si>
    <t>総影響度
(例えば平均値)</t>
    <phoneticPr fontId="3"/>
  </si>
  <si>
    <t>災害時の
重要業務</t>
    <phoneticPr fontId="3"/>
  </si>
  <si>
    <t>＜記載例＞
・総影響度が３以上の業務を災害時の重要業務とする（重要業務欄に●を記入）。
・重要業務の内、上位の○業務を災害時の重要業務とする。
・重要業務の実施順序を時系列に並べ、「災害協定業務、その他応急・復旧業務」までを災害時の重要業務とする。</t>
    <phoneticPr fontId="3"/>
  </si>
  <si>
    <t>作成(更新)：令和〇年〇月〇日</t>
  </si>
  <si>
    <t>影響度：３：影響が大きい。２：影響がある。１：影響が小さい。</t>
  </si>
  <si>
    <t>※これらは一例ですので、各社の判断により影響度を判断する要因を変えたり、必要と考えられる業務を追加してください。</t>
  </si>
  <si>
    <t>　　　　　　　　　　　　　　　判断要因
重要業務名</t>
    <rPh sb="21" eb="23">
      <t>ジュウヨウ</t>
    </rPh>
    <rPh sb="23" eb="26">
      <t>ギョウムメイ</t>
    </rPh>
    <phoneticPr fontId="3"/>
  </si>
  <si>
    <t>様式Ｂ－３－１（必須） 重要業務の目標(着手)時間の検討表</t>
  </si>
  <si>
    <t>発災の条件</t>
  </si>
  <si>
    <t>○月○日（○曜日）○時○分（就業時間外）、○○市で震度○の地震発生</t>
  </si>
  <si>
    <t>総影響度</t>
  </si>
  <si>
    <t>目標時間(着手時間※)</t>
  </si>
  <si>
    <t>2時間</t>
  </si>
  <si>
    <t>6時間</t>
  </si>
  <si>
    <t>12時間</t>
  </si>
  <si>
    <t>24時間</t>
  </si>
  <si>
    <t>根拠資料</t>
  </si>
  <si>
    <t>Ｐ○参照</t>
  </si>
  <si>
    <t xml:space="preserve">① 発災の条件は、災害の種類と時間（就業時間外（夜間・休日））を設定してください。 </t>
  </si>
  <si>
    <t>※着手時間とは、災害発生から業務着手までの経過時間です。</t>
  </si>
  <si>
    <t xml:space="preserve">様式Ｂ－３－１補足資料（必須） 重要業務の目標時間の検討表 </t>
  </si>
  <si>
    <t>…</t>
  </si>
  <si>
    <t>○○ ○○</t>
  </si>
  <si>
    <t>業務班</t>
  </si>
  <si>
    <t>対外班</t>
  </si>
  <si>
    <t>支援班</t>
  </si>
  <si>
    <t>本社</t>
  </si>
  <si>
    <t>災害時の役割</t>
    <phoneticPr fontId="3"/>
  </si>
  <si>
    <t>住所</t>
    <phoneticPr fontId="3"/>
  </si>
  <si>
    <t>所属班</t>
    <phoneticPr fontId="3"/>
  </si>
  <si>
    <t>出発地</t>
    <phoneticPr fontId="3"/>
  </si>
  <si>
    <t>参集場所</t>
    <phoneticPr fontId="3"/>
  </si>
  <si>
    <t>距離(㎞)</t>
    <phoneticPr fontId="3"/>
  </si>
  <si>
    <t>移動時間(時間)</t>
    <phoneticPr fontId="3"/>
  </si>
  <si>
    <t>●目標時間算出根拠（安否確認、重要取引先との連絡と調整、災害協定業務、その他の応急・復旧業務）</t>
    <phoneticPr fontId="3"/>
  </si>
  <si>
    <t>＜災害対策本部に直接参集する人員＞</t>
    <phoneticPr fontId="3"/>
  </si>
  <si>
    <r>
      <t>●参集時間の集計表</t>
    </r>
    <r>
      <rPr>
        <sz val="11"/>
        <color theme="1"/>
        <rFont val="ＭＳ Ｐゴシック"/>
        <family val="3"/>
        <charset val="128"/>
      </rPr>
      <t>　徒歩で参集する場合(3 ㎞/ｈ)</t>
    </r>
    <phoneticPr fontId="3"/>
  </si>
  <si>
    <t>参集人員</t>
  </si>
  <si>
    <t>班</t>
  </si>
  <si>
    <t>合計</t>
  </si>
  <si>
    <t>累加</t>
  </si>
  <si>
    <t>発災～1時間</t>
  </si>
  <si>
    <t>1時間～2時間</t>
    <phoneticPr fontId="3"/>
  </si>
  <si>
    <t>2時間～3時間</t>
    <phoneticPr fontId="3"/>
  </si>
  <si>
    <t>3時間～6時間</t>
    <phoneticPr fontId="3"/>
  </si>
  <si>
    <t>6時間～12時間</t>
    <phoneticPr fontId="3"/>
  </si>
  <si>
    <t>12時間～1日</t>
    <phoneticPr fontId="3"/>
  </si>
  <si>
    <t>重要業務の実施に
必要な人数・要員</t>
    <phoneticPr fontId="3"/>
  </si>
  <si>
    <t>安否確認
担当者
2人</t>
    <phoneticPr fontId="3"/>
  </si>
  <si>
    <t>重要取引先との
連絡と調整
担当者３人</t>
    <phoneticPr fontId="3"/>
  </si>
  <si>
    <t>災害協定業務、
その他の応急・
復旧業務
担当者３人</t>
    <phoneticPr fontId="3"/>
  </si>
  <si>
    <t>作成：令和〇年〇月〇日</t>
  </si>
  <si>
    <t>自宅⇒本社・支社への参集</t>
    <phoneticPr fontId="3"/>
  </si>
  <si>
    <t>の数値の単位は人数</t>
  </si>
  <si>
    <t>各担当者は、不測の事態に備えて、担当者以外にも活動できる</t>
    <phoneticPr fontId="3"/>
  </si>
  <si>
    <t>人員を別途決めておくことが必要です。</t>
    <phoneticPr fontId="3"/>
  </si>
  <si>
    <t>①</t>
    <phoneticPr fontId="3"/>
  </si>
  <si>
    <t>●目標時間算出根拠（施工中現場の被害状況の確認）</t>
  </si>
  <si>
    <t>＜自宅から直接現場に向かう人員＞徒歩で参集する場合(3 ㎞/ｈ)</t>
  </si>
  <si>
    <t>現場名</t>
  </si>
  <si>
    <t>○○業務</t>
  </si>
  <si>
    <t>現場住所(概略)</t>
  </si>
  <si>
    <t>○○市○○町</t>
  </si>
  <si>
    <t>担当</t>
  </si>
  <si>
    <t>担当者</t>
  </si>
  <si>
    <t>担当者(代理)</t>
  </si>
  <si>
    <t>参集距離
(㎞)</t>
    <phoneticPr fontId="3"/>
  </si>
  <si>
    <t>移動速度
(㎞/hr)</t>
    <phoneticPr fontId="3"/>
  </si>
  <si>
    <t>参集時間
(hr)</t>
    <phoneticPr fontId="3"/>
  </si>
  <si>
    <t>目標時間※
12時間を満足するか</t>
    <phoneticPr fontId="3"/>
  </si>
  <si>
    <t>OK</t>
  </si>
  <si>
    <t>NG</t>
  </si>
  <si>
    <t xml:space="preserve">＜自宅から直接現場に向かう人員＞自転車で参集する場合(6 ㎞/ｈ) </t>
    <phoneticPr fontId="3"/>
  </si>
  <si>
    <t xml:space="preserve">表中の数値の単位は人数 </t>
  </si>
  <si>
    <t>様式Ｂ－３－２（重要） 全体手順初期：就業時間外（夜間・休日）の場合</t>
    <phoneticPr fontId="3"/>
  </si>
  <si>
    <t>対 応 手 順</t>
  </si>
  <si>
    <t>時間</t>
  </si>
  <si>
    <t xml:space="preserve">直後 </t>
  </si>
  <si>
    <t>直後 自己及び家族の安全の確認
・自己及び家族の安全の確認。必要な場合に、救出、初期消火など。
・自宅の火災発生などの二次災害の防止。
・避難の必要があれば、避難所等に向かう。</t>
    <phoneticPr fontId="3"/>
  </si>
  <si>
    <t>直後～
   ○時間</t>
    <phoneticPr fontId="3"/>
  </si>
  <si>
    <t>社員の安否及び参集可能性の確認 
・安否確認要領に従い、全社員の安否確認と参集予定者に対する参集可能性の確認を行う。
・連絡がない職員には安否確認担当者が連絡を行う。安否確認の責任者は、災害対策本部長など
　に結果を報告する。途中経過でよい。</t>
    <phoneticPr fontId="3"/>
  </si>
  <si>
    <t>緊急参集 
・災害対策本部が設置される災害が発生したら、災害対策本部のメンバー及び現場担当者は各々
　の参集箇所へ自動参集する（代替対応拠点への参集を含む）。
・それ以外の社員は、安否確認の連絡をし、家族や家屋などが無事で参集できる者については、決
　められた対応拠点（代替対応拠点を含む）へ参集する。
・早期に参集したメンバーは、会社幹部の所在・安否を優先的に把握する。</t>
    <phoneticPr fontId="3"/>
  </si>
  <si>
    <t>対応拠点（代替対応拠点を含む）の被害状況の調査、二次災害の防止
・参集者は、社屋に入るのに危険がなければ社屋、設備の被害状況を確認し、取りまとめる。
・ガス、電線、倒れそうな危険物等に対して応急対処。ただし、無理をしない。
・隣接地域での救出・消火などの支援が必要であれば、可能な限り役割分担の上対応。 
・社屋倒壊の危険、火災発生可能性当を判断（危険なら退去）
・重要設備の使用可能性を判断。使用又は早期復旧が無理なら、代替対応拠点の活用を検討。
・被害状況は時間経過で変わるため、継続的に監視。必要があれば、建物や設備の点検や補修の
　技術者の来訪を要請（すぐには来ない可能性）</t>
    <phoneticPr fontId="3"/>
  </si>
  <si>
    <t>災害対策本部立上げ・関係する行政機関に対しての連絡調整 
・災害対策本部を＊＊会議室に立ち上げる。
・○時間以内に、関係する行政機関に○○部長(代理○○課長)が自社の概況と協定等の業務への対応可能性を連絡、今後の連絡手段等を確認。
・重要関係先（施工中現場の施主も含む）にも当方の概況を連絡し、先方の情報を入手する。
・先方に連絡がつかない場合、直接出向くことも検討する。
・緊急参集メンバー以外の社員に、必要な参集等の指示を連絡する。</t>
    <phoneticPr fontId="3"/>
  </si>
  <si>
    <t>施工中現場の被害状況の確認・二次災害の防止 
・二次災害の発生可能性を調査し、必要な防止措置に着手。
・危険があれば、周辺地域や関係組織に至急通報。
・半日以降も、以後必要な防止措置が終了するまで対応を継続。</t>
    <phoneticPr fontId="3"/>
  </si>
  <si>
    <t>半日以内</t>
    <phoneticPr fontId="3"/>
  </si>
  <si>
    <t>１日以内</t>
    <phoneticPr fontId="3"/>
  </si>
  <si>
    <t>災害協定業務の着手 
・重要業務（上述の関係する行政機関への連絡、二次災害の防止等を除く）について、着手や実施
　の可能時間の積もりを開始。
・この見積もりに必要な情報を関係先から積極的に収集。
・救援や復旧工事の発注者等からの要請を受け、随時連絡調整。
・優先度の高い重要業務から、体制が整い次第着手する。１日以内には必ず災害協定業務に着手
　する。
・なお、想定していなかった地域での救出支援要請等があれば、合わせて対応を検討。</t>
    <phoneticPr fontId="3"/>
  </si>
  <si>
    <t xml:space="preserve"> 都市部では帰宅困難の対応がポイントになりますので、これらの特徴に留意してください。</t>
    <phoneticPr fontId="3"/>
  </si>
  <si>
    <t>様式Ｃ－１－１（必須） 安否確認方法一覧表</t>
  </si>
  <si>
    <t>項目</t>
  </si>
  <si>
    <t>安否確認の責任者</t>
  </si>
  <si>
    <t>安否確認の担当体制</t>
  </si>
  <si>
    <t>安否確認の実施場所</t>
  </si>
  <si>
    <t>安否確認の方法・手順</t>
  </si>
  <si>
    <t>安否確認の発動条件</t>
  </si>
  <si>
    <t>連絡が取れない場合の対応</t>
  </si>
  <si>
    <t>死傷者が出た場合の社内情報共有方策</t>
  </si>
  <si>
    <t>代理者：○○ ○○
責任者：○○ ○○</t>
    <phoneticPr fontId="3"/>
  </si>
  <si>
    <t>担当者：○○ ○○、○○ ○○、○○ ○○（複数名記述）</t>
    <phoneticPr fontId="3"/>
  </si>
  <si>
    <t>本社：○○部
代替実施場所：○○○</t>
    <phoneticPr fontId="3"/>
  </si>
  <si>
    <t>＜記載例＞
①安否確認の担当者が対応拠点（もしくは代替対応拠点）に参集する。
②一番最初に対応拠点に参集した安否確認の担当者が、全社員に安否確認のメールを一斉送信する。
③社員は、自身と家族等の安否を確認し、安否確認の担当者に返信する。
④メール返信の無い社員に対して、連絡体制表に従って、安否確認の担当者が、様々な通信手段を利用して安否を確認する。
⑤安否確認の担当者から30分以内に安否確認のメールが送付されない場合、代理者が安否確認のメールを送付する。
※必要に応じて、勤務時間内と勤務時間外（深夜、休日）の方法を区別して記載する。</t>
    <phoneticPr fontId="3"/>
  </si>
  <si>
    <t>安否確認の発動条件を記載
＜記載例＞
①○○市で震度5弱以上の地震発生時
②〇〇川で河川の氾濫または〇〇市内で冠水が発生した場合
③〇〇で土砂災害が発生した場合</t>
    <phoneticPr fontId="3"/>
  </si>
  <si>
    <t>＜記載例＞
・社員と連絡がとれない場合、安否確認の担当者は、同グループの社員に実地確認を行うように指示する。
・事前に住所の近い社員をグループ化して整理している。 →資料P○
・各社員の住所の位置図は、住宅地図に整理している。　→資料P○</t>
    <phoneticPr fontId="3"/>
  </si>
  <si>
    <t>・社長、幹部、関連部局への連絡ルール等を記載する。</t>
    <phoneticPr fontId="3"/>
  </si>
  <si>
    <t xml:space="preserve">安否確認は、社員本人はもちろん、家族の安否も確認することが重要です。家族がケガをすれば、本人が業務に復帰しにくくなります。また、自宅で当面居住できるのか、避難所に入るのかも（未定かもしれませんが）把握が必要です。 </t>
    <phoneticPr fontId="3"/>
  </si>
  <si>
    <t>大都市では帰宅困難が生じますが、家族の安否がわからなければ社員の帰宅要請を止めるのが難しくなりますが、無事が分かれば、危険を避けて帰宅を待たせる指示が出しやすくなります。</t>
    <phoneticPr fontId="3"/>
  </si>
  <si>
    <t>内容</t>
    <phoneticPr fontId="3"/>
  </si>
  <si>
    <t>様式Ｃ－１－２（重要） 社内の連絡体制表</t>
  </si>
  <si>
    <t>○○○○</t>
  </si>
  <si>
    <t>メール</t>
  </si>
  <si>
    <t>○＠○○.○○</t>
  </si>
  <si>
    <t>電話番号</t>
    <phoneticPr fontId="3"/>
  </si>
  <si>
    <t>社有貸与携帯</t>
    <phoneticPr fontId="3"/>
  </si>
  <si>
    <t>個人携帯</t>
    <phoneticPr fontId="3"/>
  </si>
  <si>
    <t>自宅</t>
    <phoneticPr fontId="3"/>
  </si>
  <si>
    <t>自宅住所</t>
    <phoneticPr fontId="3"/>
  </si>
  <si>
    <t>グループ</t>
    <phoneticPr fontId="3"/>
  </si>
  <si>
    <t>○-○-○○</t>
    <phoneticPr fontId="3"/>
  </si>
  <si>
    <t>Aグループ</t>
    <phoneticPr fontId="3"/>
  </si>
  <si>
    <t>Bグループ</t>
    <phoneticPr fontId="3"/>
  </si>
  <si>
    <t xml:space="preserve">作成(更新)：令和〇年〇月〇日 </t>
  </si>
  <si>
    <t>① 安否確認の対象は、役員、正社員のみならず、業務に不可欠な臨時職員や派遣社員も含めることが必要です。</t>
    <phoneticPr fontId="3"/>
  </si>
  <si>
    <t>④個人情報が伴いますので取り扱いには十分注意してください</t>
    <phoneticPr fontId="3"/>
  </si>
  <si>
    <t xml:space="preserve">②広域災害時には、自宅の電話や携帯電話の通話が相当かかりにくくなるので、携帯メールや自宅パソコンのメールも活用が必要です。 
　東日本大震災の教訓も踏まえ、自宅電子メールアドレスもあれば有効です。 </t>
    <phoneticPr fontId="3"/>
  </si>
  <si>
    <t xml:space="preserve">③連絡が取れない社員宅を個別訪問する際、スムーズに訪問できるよう、社員の住所でグループ分けをし、誰が誰を訪問するのかを整理しておく
　ことが重要です。 </t>
    <phoneticPr fontId="3"/>
  </si>
  <si>
    <t>様式Ｃ－２－１（必須） 対応体制・対応拠点の概要</t>
  </si>
  <si>
    <t>BCPの発動基準</t>
  </si>
  <si>
    <t>災害対策本部の設置権限者、代理権限者</t>
  </si>
  <si>
    <t>災害対策本部要員</t>
  </si>
  <si>
    <t>対応拠点設置場所</t>
  </si>
  <si>
    <t>連絡手段</t>
  </si>
  <si>
    <t>災害対策本部の電源設備</t>
  </si>
  <si>
    <t>災害対策本部内及びその近くに備える設備</t>
  </si>
  <si>
    <t>参集要因</t>
  </si>
  <si>
    <t>各班の担当業務
（注：班別構成は各社で行動しやすいように定めてよい）</t>
    <phoneticPr fontId="3"/>
  </si>
  <si>
    <t>1)○○市内に震度○強以上の地震の発生
理由：震度○以上の場合、災害協定に基づき○をする必要があるため。</t>
    <phoneticPr fontId="3"/>
  </si>
  <si>
    <t>2)○○市内に特別洪水警報、○○水位観測所で避難判断水位を超えたとき。</t>
    <phoneticPr fontId="3"/>
  </si>
  <si>
    <t>設置権限者：災害対策本部長または社長
代理権限者：第1位：○○常務、第2位：○○部長、第3位：○○部長</t>
    <phoneticPr fontId="3"/>
  </si>
  <si>
    <t>○○専務、○○常務、○○総務部長、○○部長・・・
(注：事務局員まで記載。別紙でもよい）
点検者：○○部長、○○係長、・・・</t>
    <phoneticPr fontId="3"/>
  </si>
  <si>
    <t>○○支店　○○会議室
住所　〒○○-○○　　○○○○○○</t>
    <phoneticPr fontId="3"/>
  </si>
  <si>
    <t>固定電話　：○○-○○-○○
ＦＡＸ　　：○○-○○-○○
電子メール：○○＠○○.○○
携帯電話　：○○-○○-○○
携帯メール：○○＠○○.○○
衛星電話　：○○-○○-○○
無線　　　：○○○○</t>
    <phoneticPr fontId="3"/>
  </si>
  <si>
    <t>【ライフライン（電気）の停止期間】２４時間（様式Ｂ－１－３より）
＜電気の確保方法(記載例１)＞
・発動・発電機のリース（リース会社の連絡先を記載）
・発動・発電機の燃料調達（燃料調達の連絡先を記載）
＜電気の確保方法(記載例２)＞
・既設の発動・発電機を利用
・発動・発電機の燃料を備蓄（軽油リットル：○時間稼動可能）
・○時間以上の燃料は適宜調達する（燃料調達の連絡先を記載）</t>
    <phoneticPr fontId="3"/>
  </si>
  <si>
    <t>電話：○回線、FAX：○台、衛星電話：○台、無線○台、
ホワイトボード：○台、パソコン○台、プリンター○台、コピー機○台
・・・</t>
    <phoneticPr fontId="3"/>
  </si>
  <si>
    <t>1)災害対策本部の要員は、1の場合には自動的に本社（または代替対応拠点）に参集する。
2)施工中現場の確認担当者は、1の場合には、自動的に直接現場に向かう。
3)それ以外の社員は、勤務時間外の場合、安否確認の連絡を行ったうえ、家族及び家屋の安全な状況であれば定められた場所（本社、代替対応拠点など）に参集する。
4)公共交通機関の途絶等により参集に○時間以上かかる場合、無理をせず、連絡をして指示を待つ。</t>
    <phoneticPr fontId="3"/>
  </si>
  <si>
    <t>1)総務班：全体調整担当、被害状況確認担当、・・・
2)業務班：応急復旧・災害復旧工事担当、・・・
3)対外班：得意先の担当、取引先担当、広報担当、・・・
4)支援班：社員の安全確保担当、安否確認担当、・・・
5)・・・</t>
    <phoneticPr fontId="3"/>
  </si>
  <si>
    <t>事項</t>
    <phoneticPr fontId="3"/>
  </si>
  <si>
    <t>説明・内容</t>
    <phoneticPr fontId="3"/>
  </si>
  <si>
    <t>④燃料の備蓄があれば、その量と稼働時間を記載してください。</t>
    <phoneticPr fontId="3"/>
  </si>
  <si>
    <t xml:space="preserve">①代替対応拠点については、様式Ｄ－１－２（必須）代替対応拠点の概要に記載します。 </t>
    <phoneticPr fontId="3"/>
  </si>
  <si>
    <t xml:space="preserve">② BCP の発動基準について、必要に応じ、別紙(様式任意)に詳しく定めておくことも検討してください。 </t>
    <phoneticPr fontId="3"/>
  </si>
  <si>
    <t xml:space="preserve">③公共の電気が停止する間の非常用電源、その燃料の確保方法、燃料調達先への連絡方法等に
　ついて定めておくことが必要です。 </t>
    <phoneticPr fontId="3"/>
  </si>
  <si>
    <t>様式Ｃ－２－３（重要）顧客、来客、社員(協力会社、派遣会社社員などを含む)の避難・誘導方法</t>
  </si>
  <si>
    <t>事業所名、建物名等</t>
  </si>
  <si>
    <t>顧客、来客の誘導方法</t>
  </si>
  <si>
    <t>社員（協力企業、派遣社員を含む）の避難方法</t>
  </si>
  <si>
    <t>避難経路</t>
  </si>
  <si>
    <t>避難先（集合場所）</t>
  </si>
  <si>
    <t>近隣の避難場所</t>
  </si>
  <si>
    <t>避難誘導責任者
同上(代理者）</t>
    <phoneticPr fontId="3"/>
  </si>
  <si>
    <t>内　容</t>
    <phoneticPr fontId="3"/>
  </si>
  <si>
    <t>○○部○○課○○
○○部○○課○○</t>
    <phoneticPr fontId="3"/>
  </si>
  <si>
    <t>本社ビルの避難計画による（参考資料として添付する）</t>
    <phoneticPr fontId="3"/>
  </si>
  <si>
    <t>本社ビルの避難計画による（参考資料として添付する）
本社から避難場所までの経路（参考資料として添付する）</t>
    <phoneticPr fontId="3"/>
  </si>
  <si>
    <t>本社前の駐車場、○○ビル等</t>
    <phoneticPr fontId="3"/>
  </si>
  <si>
    <t>○○ビル、○○公園等</t>
    <phoneticPr fontId="3"/>
  </si>
  <si>
    <t xml:space="preserve">①避難が必要な場合は集合場所において点呼を行うことで安否確認ができます。 </t>
    <phoneticPr fontId="3"/>
  </si>
  <si>
    <t>②地震では、倒壊の危険がなく、火災も発生していない場合には、耐震性のある建物に残っていた方が
　安全な場合が多いので留意してください。</t>
    <phoneticPr fontId="3"/>
  </si>
  <si>
    <t>様式Ｃ－３－１（重要） 設備、棚・ロッカー等、機器の災害の対策状況一覧</t>
  </si>
  <si>
    <t>場所</t>
  </si>
  <si>
    <t>本社Ａ棟</t>
  </si>
  <si>
    <t>サーバー</t>
  </si>
  <si>
    <t>データ損失</t>
  </si>
  <si>
    <t>必要な震災対策の内容</t>
  </si>
  <si>
    <t>固定が必要</t>
  </si>
  <si>
    <t>耐震化</t>
  </si>
  <si>
    <t>高所のものを撤去</t>
  </si>
  <si>
    <t>1段高い場所に移動</t>
  </si>
  <si>
    <t>土のう袋を常備し水防活動で対応</t>
  </si>
  <si>
    <t>実施の有無</t>
  </si>
  <si>
    <t>実施済み</t>
  </si>
  <si>
    <t>未実施</t>
  </si>
  <si>
    <t>落下</t>
  </si>
  <si>
    <t>転倒</t>
  </si>
  <si>
    <t>浸水</t>
  </si>
  <si>
    <t>ロッカー</t>
  </si>
  <si>
    <t>資材棚Ａ</t>
    <phoneticPr fontId="3"/>
  </si>
  <si>
    <t>資材棚Ｂ</t>
    <phoneticPr fontId="3"/>
  </si>
  <si>
    <t>倉庫B棟</t>
  </si>
  <si>
    <t>書棚</t>
    <phoneticPr fontId="3"/>
  </si>
  <si>
    <t>設備名</t>
    <phoneticPr fontId="3"/>
  </si>
  <si>
    <t>想定される被害</t>
    <phoneticPr fontId="3"/>
  </si>
  <si>
    <t>①建物毎に、主要な設備の耐震対策（固定など）その他の対策について、必要性の評価、施すべき
　内容を整理します。</t>
    <phoneticPr fontId="3"/>
  </si>
  <si>
    <t>様式Ｃ－３－２（重要）費用のさほどかからない建物対策、設備等の対策の実施計画</t>
  </si>
  <si>
    <t>場所</t>
    <phoneticPr fontId="3"/>
  </si>
  <si>
    <t>想定される事態</t>
    <phoneticPr fontId="3"/>
  </si>
  <si>
    <t xml:space="preserve">窓ガラスの飛散 </t>
  </si>
  <si>
    <t xml:space="preserve">停電による機能停止 </t>
  </si>
  <si>
    <t xml:space="preserve">対応策 </t>
  </si>
  <si>
    <t xml:space="preserve">割れても飛散しないガラスへの交換 </t>
  </si>
  <si>
    <t xml:space="preserve">非常用電源の設置 </t>
  </si>
  <si>
    <t xml:space="preserve">筋交い設置による補強 </t>
  </si>
  <si>
    <t xml:space="preserve">専門家による簡易な耐震診断を受け、簡易な○○対策のアドバイスを受けている。 </t>
  </si>
  <si>
    <t xml:space="preserve">・・・ </t>
  </si>
  <si>
    <t xml:space="preserve">対応時期 </t>
  </si>
  <si>
    <t xml:space="preserve">３年以内 </t>
  </si>
  <si>
    <t xml:space="preserve">未定 </t>
  </si>
  <si>
    <t xml:space="preserve">1 年以内 </t>
  </si>
  <si>
    <t>建物の倒壊</t>
    <phoneticPr fontId="3"/>
  </si>
  <si>
    <t>①建物や設備に対する費用のさほどかからない耐震対策（例：転倒防止や簡易な補強による生存空間の確保）や他の対策について、必要に応じて実施計画を策定することが推奨されます。</t>
    <phoneticPr fontId="3"/>
  </si>
  <si>
    <t>様式Ｃ－３－３（必須） 重要なデータ・文書のバックアップの現状と対応計画</t>
  </si>
  <si>
    <t>重要なデータ･文書</t>
  </si>
  <si>
    <t>施工中物件の契約図書</t>
  </si>
  <si>
    <t>申請・許認可の書類</t>
  </si>
  <si>
    <t>財務のデータ</t>
  </si>
  <si>
    <t>各種連絡先の情報</t>
  </si>
  <si>
    <t>取引の状況・記録</t>
  </si>
  <si>
    <t>完成図書</t>
  </si>
  <si>
    <t>継続業務のデータ</t>
  </si>
  <si>
    <t>分類</t>
  </si>
  <si>
    <t>紙</t>
  </si>
  <si>
    <t>データ</t>
  </si>
  <si>
    <t>紙・データ</t>
    <phoneticPr fontId="3"/>
  </si>
  <si>
    <t>現在のデータ保管場所
およびバックアップ状況・頻度</t>
    <phoneticPr fontId="3"/>
  </si>
  <si>
    <t>紙媒体として正・副の2部本社2階書棚に保管している。</t>
    <phoneticPr fontId="3"/>
  </si>
  <si>
    <t>紙は本社2階総務に保管、一部電子化しサーバーに保管している。</t>
    <phoneticPr fontId="3"/>
  </si>
  <si>
    <t>紙は本社2階総務に保管、バックアップはほとんど行っていない。</t>
    <phoneticPr fontId="3"/>
  </si>
  <si>
    <t>紙は本社2階総務に保管、一部電子化し、週1回バックアップデータを作成し、サーバーに保管している。</t>
    <phoneticPr fontId="3"/>
  </si>
  <si>
    <t>サーバーに保管、バックアップはほとんど行っていない。</t>
    <phoneticPr fontId="3"/>
  </si>
  <si>
    <t>ＤＶＤで本社１階書庫に保管している。</t>
    <phoneticPr fontId="3"/>
  </si>
  <si>
    <t>サーバーを導入し本社および東京支店において毎日バックアップを行っている。</t>
    <phoneticPr fontId="3"/>
  </si>
  <si>
    <t>今後の対応方針
（バックアップの方法・頻度）</t>
    <phoneticPr fontId="3"/>
  </si>
  <si>
    <t>＜記載例＞
・紙媒体はスキャナーして電子化する。電子化後は電子データとして管理する。
・被災しない箇所（○○）に保管する。
・コピーをとり、遠隔地（○○）で保管する。
・データは金庫に保管する。</t>
    <phoneticPr fontId="3"/>
  </si>
  <si>
    <t>＜記載例＞
・サーバーを導入し、週1回バックアップデータを作成する。
・サーバーは、遠隔地（○○）でのバックアップを行い、二重化を図る。
・データは金庫に保管する。</t>
    <phoneticPr fontId="3"/>
  </si>
  <si>
    <t>電話：</t>
    <rPh sb="0" eb="2">
      <t>デンワ</t>
    </rPh>
    <phoneticPr fontId="3"/>
  </si>
  <si>
    <t>FAX：</t>
    <phoneticPr fontId="3"/>
  </si>
  <si>
    <t>緊急時の行動</t>
    <rPh sb="0" eb="3">
      <t>キンキュウジ</t>
    </rPh>
    <rPh sb="4" eb="6">
      <t>コウドウ</t>
    </rPh>
    <phoneticPr fontId="3"/>
  </si>
  <si>
    <t>地震</t>
    <rPh sb="0" eb="2">
      <t>ジシン</t>
    </rPh>
    <phoneticPr fontId="3"/>
  </si>
  <si>
    <t>風水害</t>
    <rPh sb="0" eb="3">
      <t>フウスイガイ</t>
    </rPh>
    <phoneticPr fontId="3"/>
  </si>
  <si>
    <t>火災</t>
    <rPh sb="0" eb="2">
      <t>カサイ</t>
    </rPh>
    <phoneticPr fontId="3"/>
  </si>
  <si>
    <t>本人情報</t>
    <rPh sb="0" eb="4">
      <t>ホンニンジョウホウ</t>
    </rPh>
    <phoneticPr fontId="3"/>
  </si>
  <si>
    <t>血液型</t>
    <rPh sb="0" eb="3">
      <t>ケツエキガタ</t>
    </rPh>
    <phoneticPr fontId="3"/>
  </si>
  <si>
    <t>持病・アレルギー</t>
    <rPh sb="0" eb="2">
      <t>ジビョウ</t>
    </rPh>
    <phoneticPr fontId="3"/>
  </si>
  <si>
    <t>かかりつけ医師</t>
    <rPh sb="5" eb="7">
      <t>イシ</t>
    </rPh>
    <phoneticPr fontId="3"/>
  </si>
  <si>
    <t>終業時の退避場所</t>
    <rPh sb="0" eb="3">
      <t>シュウギョウジ</t>
    </rPh>
    <rPh sb="4" eb="8">
      <t>タイヒバショ</t>
    </rPh>
    <phoneticPr fontId="3"/>
  </si>
  <si>
    <t>自宅近くの退避場所</t>
    <rPh sb="0" eb="3">
      <t>ジタクチカ</t>
    </rPh>
    <rPh sb="5" eb="7">
      <t>タイヒ</t>
    </rPh>
    <rPh sb="7" eb="9">
      <t>バショ</t>
    </rPh>
    <phoneticPr fontId="3"/>
  </si>
  <si>
    <t>①火の元を始末</t>
    <rPh sb="1" eb="2">
      <t>ヒ</t>
    </rPh>
    <rPh sb="3" eb="4">
      <t>モト</t>
    </rPh>
    <rPh sb="5" eb="7">
      <t>シマツ</t>
    </rPh>
    <phoneticPr fontId="3"/>
  </si>
  <si>
    <t>②海岸近く、大きく揺れたら高台に逃げる</t>
    <rPh sb="1" eb="4">
      <t>カイガンチカ</t>
    </rPh>
    <rPh sb="6" eb="7">
      <t>オオ</t>
    </rPh>
    <rPh sb="9" eb="10">
      <t>ユ</t>
    </rPh>
    <rPh sb="13" eb="15">
      <t>タカダイ</t>
    </rPh>
    <rPh sb="16" eb="17">
      <t>ニ</t>
    </rPh>
    <phoneticPr fontId="3"/>
  </si>
  <si>
    <t>③震度5強で会社に自動参集</t>
    <rPh sb="1" eb="3">
      <t>シンド</t>
    </rPh>
    <rPh sb="4" eb="5">
      <t>キョウ</t>
    </rPh>
    <rPh sb="6" eb="8">
      <t>カイシャ</t>
    </rPh>
    <rPh sb="9" eb="11">
      <t>ジドウ</t>
    </rPh>
    <rPh sb="11" eb="13">
      <t>サンシュウ</t>
    </rPh>
    <phoneticPr fontId="3"/>
  </si>
  <si>
    <t>①気象情報に注意</t>
    <rPh sb="1" eb="5">
      <t>キショウジョウホウ</t>
    </rPh>
    <rPh sb="6" eb="8">
      <t>チュウイ</t>
    </rPh>
    <phoneticPr fontId="3"/>
  </si>
  <si>
    <t>③警報が出たら避難の準備</t>
    <rPh sb="1" eb="3">
      <t>ケイホウ</t>
    </rPh>
    <rPh sb="4" eb="5">
      <t>デ</t>
    </rPh>
    <rPh sb="7" eb="9">
      <t>ヒナン</t>
    </rPh>
    <rPh sb="10" eb="12">
      <t>ジュンビ</t>
    </rPh>
    <phoneticPr fontId="3"/>
  </si>
  <si>
    <t>②初期消火、火が天井まで回ったら退避</t>
    <rPh sb="1" eb="5">
      <t>ショキショウカ</t>
    </rPh>
    <rPh sb="6" eb="7">
      <t>ヒ</t>
    </rPh>
    <rPh sb="8" eb="10">
      <t>テンジョウ</t>
    </rPh>
    <rPh sb="12" eb="13">
      <t>マワ</t>
    </rPh>
    <rPh sb="16" eb="18">
      <t>タイヒ</t>
    </rPh>
    <phoneticPr fontId="3"/>
  </si>
  <si>
    <t>③煙に注意、口に濡れタオル、姿勢低く</t>
    <rPh sb="1" eb="2">
      <t>ケムリ</t>
    </rPh>
    <rPh sb="3" eb="5">
      <t>チュウイ</t>
    </rPh>
    <rPh sb="6" eb="7">
      <t>クチ</t>
    </rPh>
    <rPh sb="8" eb="9">
      <t>ヌ</t>
    </rPh>
    <rPh sb="14" eb="16">
      <t>シセイ</t>
    </rPh>
    <rPh sb="16" eb="17">
      <t>ヒク</t>
    </rPh>
    <phoneticPr fontId="3"/>
  </si>
  <si>
    <t>〇〇〇〇</t>
    <phoneticPr fontId="3"/>
  </si>
  <si>
    <t>連絡先（電話番号、携帯電話、携帯メール）</t>
    <rPh sb="0" eb="3">
      <t>レンラクサキ</t>
    </rPh>
    <rPh sb="4" eb="8">
      <t>デンワバンゴウ</t>
    </rPh>
    <rPh sb="9" eb="13">
      <t>ケイタイデンワ</t>
    </rPh>
    <rPh sb="14" eb="16">
      <t>ケイタイ</t>
    </rPh>
    <phoneticPr fontId="3"/>
  </si>
  <si>
    <t>自宅電話番号</t>
    <rPh sb="0" eb="2">
      <t>ジタク</t>
    </rPh>
    <rPh sb="2" eb="6">
      <t>デンワバンゴウ</t>
    </rPh>
    <phoneticPr fontId="3"/>
  </si>
  <si>
    <t>家族①</t>
    <rPh sb="0" eb="2">
      <t>カゾク</t>
    </rPh>
    <phoneticPr fontId="3"/>
  </si>
  <si>
    <t>家族②</t>
    <rPh sb="0" eb="2">
      <t>カゾク</t>
    </rPh>
    <phoneticPr fontId="3"/>
  </si>
  <si>
    <t>家族③</t>
    <rPh sb="0" eb="2">
      <t>カゾク</t>
    </rPh>
    <phoneticPr fontId="3"/>
  </si>
  <si>
    <t>地域外に住む親戚</t>
    <rPh sb="0" eb="3">
      <t>チイキガイ</t>
    </rPh>
    <rPh sb="4" eb="5">
      <t>ス</t>
    </rPh>
    <rPh sb="6" eb="8">
      <t>シンセキ</t>
    </rPh>
    <phoneticPr fontId="3"/>
  </si>
  <si>
    <t>社長</t>
    <rPh sb="0" eb="2">
      <t>シャチョウ</t>
    </rPh>
    <phoneticPr fontId="3"/>
  </si>
  <si>
    <t>上司</t>
    <rPh sb="0" eb="2">
      <t>ジョウシ</t>
    </rPh>
    <phoneticPr fontId="3"/>
  </si>
  <si>
    <t>社内緊急連絡網の連絡相手</t>
    <rPh sb="0" eb="7">
      <t>シャナイキンキュウレンラクモウ</t>
    </rPh>
    <rPh sb="8" eb="12">
      <t>レンラクアイテ</t>
    </rPh>
    <phoneticPr fontId="3"/>
  </si>
  <si>
    <t>社内緊急連絡網の上記不在時の相手</t>
    <rPh sb="0" eb="7">
      <t>シャナイキンキュウレンラクモウ</t>
    </rPh>
    <rPh sb="8" eb="10">
      <t>ジョウキ</t>
    </rPh>
    <rPh sb="10" eb="13">
      <t>フザイジ</t>
    </rPh>
    <rPh sb="14" eb="16">
      <t>アイテ</t>
    </rPh>
    <phoneticPr fontId="3"/>
  </si>
  <si>
    <t>重要取引先①</t>
    <rPh sb="0" eb="5">
      <t>ジュウヨウトリヒキサキ</t>
    </rPh>
    <phoneticPr fontId="3"/>
  </si>
  <si>
    <t>重要取引先②</t>
    <rPh sb="0" eb="5">
      <t>ジュウヨウトリヒキサキ</t>
    </rPh>
    <phoneticPr fontId="3"/>
  </si>
  <si>
    <t>重要取引先③</t>
    <rPh sb="0" eb="5">
      <t>ジュウヨウトリヒキサキ</t>
    </rPh>
    <phoneticPr fontId="3"/>
  </si>
  <si>
    <t>災害時伝言ダイヤル</t>
    <rPh sb="0" eb="3">
      <t>サイガイジ</t>
    </rPh>
    <rPh sb="3" eb="5">
      <t>デンゴン</t>
    </rPh>
    <phoneticPr fontId="3"/>
  </si>
  <si>
    <t>【表面】</t>
    <rPh sb="1" eb="3">
      <t>オモテメン</t>
    </rPh>
    <phoneticPr fontId="3"/>
  </si>
  <si>
    <t>【裏面】</t>
    <rPh sb="1" eb="3">
      <t>リメン</t>
    </rPh>
    <phoneticPr fontId="3"/>
  </si>
  <si>
    <t xml:space="preserve">様式Ｃ－１－３（重要） 各社員への周知 </t>
    <phoneticPr fontId="3"/>
  </si>
  <si>
    <t>様式Ｃ－２－２（必須） 対応体制・指揮命令系統図</t>
    <phoneticPr fontId="3"/>
  </si>
  <si>
    <t>　　　　　　　　　　　　　判断要因
重要業務名</t>
    <rPh sb="19" eb="21">
      <t>ジュウヨウ</t>
    </rPh>
    <rPh sb="21" eb="24">
      <t>ギョウムメイ</t>
    </rPh>
    <phoneticPr fontId="3"/>
  </si>
  <si>
    <t>表中の数値の単位は人数</t>
    <phoneticPr fontId="3"/>
  </si>
  <si>
    <t>○～
　○時間</t>
    <phoneticPr fontId="3"/>
  </si>
  <si>
    <t xml:space="preserve">③公共の電気が停止する間の非常用電源、その燃料の確保方法、燃料調達先への連絡方法等
　について定めておくことが必要です。 </t>
    <phoneticPr fontId="3"/>
  </si>
  <si>
    <t xml:space="preserve">② BCP の発動基準について、必要に応じ、別紙(様式任意)に詳しく定めておくことも検討してくだ
　さい。 </t>
    <phoneticPr fontId="3"/>
  </si>
  <si>
    <t>総務班長</t>
  </si>
  <si>
    <t>総務班長</t>
    <rPh sb="0" eb="4">
      <t>ソウムハンチョウ</t>
    </rPh>
    <phoneticPr fontId="3"/>
  </si>
  <si>
    <t>〇〇部〇〇部長</t>
    <rPh sb="0" eb="3">
      <t>マルマルブ</t>
    </rPh>
    <rPh sb="5" eb="7">
      <t>ブチョウ</t>
    </rPh>
    <phoneticPr fontId="3"/>
  </si>
  <si>
    <t>居住所：</t>
    <rPh sb="0" eb="3">
      <t>キョジュウショ</t>
    </rPh>
    <phoneticPr fontId="3"/>
  </si>
  <si>
    <t>固定TEL：</t>
    <rPh sb="0" eb="2">
      <t>コテイ</t>
    </rPh>
    <phoneticPr fontId="3"/>
  </si>
  <si>
    <t>携帯TEL：</t>
    <rPh sb="0" eb="2">
      <t>ケイタイ</t>
    </rPh>
    <phoneticPr fontId="3"/>
  </si>
  <si>
    <t>携帯メール：</t>
    <rPh sb="0" eb="2">
      <t>ケイタイ</t>
    </rPh>
    <phoneticPr fontId="3"/>
  </si>
  <si>
    <t>〇〇市〇〇</t>
  </si>
  <si>
    <t>〇〇〇</t>
  </si>
  <si>
    <t>携帯
メール：</t>
    <rPh sb="0" eb="2">
      <t>ケイタイ</t>
    </rPh>
    <phoneticPr fontId="3"/>
  </si>
  <si>
    <t>業務班長</t>
    <rPh sb="0" eb="2">
      <t>ギョウム</t>
    </rPh>
    <rPh sb="2" eb="4">
      <t>ハンチョウ</t>
    </rPh>
    <phoneticPr fontId="3"/>
  </si>
  <si>
    <t>対外班長</t>
    <rPh sb="0" eb="2">
      <t>タイガイ</t>
    </rPh>
    <rPh sb="2" eb="4">
      <t>ハンチョウ</t>
    </rPh>
    <phoneticPr fontId="3"/>
  </si>
  <si>
    <t>支援班長</t>
    <rPh sb="0" eb="2">
      <t>シエン</t>
    </rPh>
    <rPh sb="2" eb="3">
      <t>ハン</t>
    </rPh>
    <rPh sb="3" eb="4">
      <t>チョウ</t>
    </rPh>
    <phoneticPr fontId="3"/>
  </si>
  <si>
    <t>総務班長代理</t>
    <rPh sb="0" eb="4">
      <t>ソウムハンチョウ</t>
    </rPh>
    <rPh sb="4" eb="6">
      <t>ダイリ</t>
    </rPh>
    <phoneticPr fontId="3"/>
  </si>
  <si>
    <t>業務班長代理</t>
    <rPh sb="0" eb="2">
      <t>ギョウム</t>
    </rPh>
    <rPh sb="2" eb="4">
      <t>ハンチョウ</t>
    </rPh>
    <rPh sb="4" eb="6">
      <t>ダイリ</t>
    </rPh>
    <phoneticPr fontId="3"/>
  </si>
  <si>
    <t>対外班長代理</t>
    <rPh sb="0" eb="2">
      <t>タイガイ</t>
    </rPh>
    <rPh sb="2" eb="4">
      <t>ハンチョウ</t>
    </rPh>
    <rPh sb="4" eb="6">
      <t>ダイリ</t>
    </rPh>
    <phoneticPr fontId="3"/>
  </si>
  <si>
    <t>支援班長代理</t>
    <rPh sb="0" eb="2">
      <t>シエン</t>
    </rPh>
    <rPh sb="2" eb="3">
      <t>ハン</t>
    </rPh>
    <rPh sb="3" eb="4">
      <t>チョウ</t>
    </rPh>
    <rPh sb="4" eb="6">
      <t>ダイリ</t>
    </rPh>
    <phoneticPr fontId="3"/>
  </si>
  <si>
    <t>役割：氏名</t>
    <rPh sb="0" eb="2">
      <t>ヤクワリ</t>
    </rPh>
    <rPh sb="3" eb="5">
      <t>シメイ</t>
    </rPh>
    <phoneticPr fontId="3"/>
  </si>
  <si>
    <t>・全体調整担当：</t>
    <rPh sb="1" eb="5">
      <t>ゼンタイチョウセイ</t>
    </rPh>
    <rPh sb="5" eb="7">
      <t>タントウ</t>
    </rPh>
    <phoneticPr fontId="3"/>
  </si>
  <si>
    <t>・被害状況確認
　　　　　　担当：</t>
    <rPh sb="1" eb="3">
      <t>ヒガイ</t>
    </rPh>
    <rPh sb="3" eb="5">
      <t>ジョウキョウ</t>
    </rPh>
    <rPh sb="5" eb="7">
      <t>カクニン</t>
    </rPh>
    <rPh sb="14" eb="16">
      <t>タントウ</t>
    </rPh>
    <phoneticPr fontId="3"/>
  </si>
  <si>
    <t>・〇〇担当　　　：</t>
    <rPh sb="3" eb="5">
      <t>タントウ</t>
    </rPh>
    <phoneticPr fontId="3"/>
  </si>
  <si>
    <t>〇〇</t>
    <phoneticPr fontId="3"/>
  </si>
  <si>
    <t>代理一覧</t>
  </si>
  <si>
    <t>災害対策本部長</t>
  </si>
  <si>
    <t>事務局長</t>
  </si>
  <si>
    <t>○○班長</t>
  </si>
  <si>
    <t>　・・・</t>
  </si>
  <si>
    <t>○○社長</t>
  </si>
  <si>
    <t>災害対策本部長</t>
    <rPh sb="0" eb="4">
      <t>サイガイタイサク</t>
    </rPh>
    <rPh sb="4" eb="7">
      <t>ホンブチョウ</t>
    </rPh>
    <phoneticPr fontId="3"/>
  </si>
  <si>
    <t>事務局長</t>
    <rPh sb="0" eb="4">
      <t>ジムキョクチョウ</t>
    </rPh>
    <phoneticPr fontId="3"/>
  </si>
  <si>
    <t>居住所：</t>
    <phoneticPr fontId="3"/>
  </si>
  <si>
    <t>○○市○○</t>
  </si>
  <si>
    <t>固定ＴＥＬ：</t>
    <phoneticPr fontId="3"/>
  </si>
  <si>
    <t>○○○</t>
  </si>
  <si>
    <t>携帯ＴＥＬ：</t>
    <phoneticPr fontId="3"/>
  </si>
  <si>
    <t>携帯メール：</t>
    <phoneticPr fontId="3"/>
  </si>
  <si>
    <t>　代理①　</t>
    <phoneticPr fontId="3"/>
  </si>
  <si>
    <t>　代理②　</t>
    <phoneticPr fontId="3"/>
  </si>
  <si>
    <t>○○常務</t>
  </si>
  <si>
    <t>　代理③　</t>
    <phoneticPr fontId="3"/>
  </si>
  <si>
    <t>○○部○○部長</t>
  </si>
  <si>
    <t>○○部○○次長</t>
  </si>
  <si>
    <t>○○部○○課長</t>
  </si>
  <si>
    <t>1）○○市内に震度○強以上の地震の発生が発生したとき。</t>
  </si>
  <si>
    <t>2）○○市内に洪水警報、○○観測所で避難判断水位を超えたとき。</t>
  </si>
  <si>
    <t>ＢＣＰの発動基準</t>
  </si>
  <si>
    <t>※上記以外の災害時は、災害対策本部がＢＣＰ発動の是非を判断し、発動する場合事務局長に連絡し、事務局長から各班の班長へ連絡。上記連絡を受けた班長は、班内所属従業員へ連絡。</t>
    <phoneticPr fontId="3"/>
  </si>
  <si>
    <t>②地震では、倒壊の危険がなく、火災も発生していない場合には、耐震性のある建物に残って
　いた方が安全な場合が多いので留意してください。</t>
    <phoneticPr fontId="3"/>
  </si>
  <si>
    <t>①建物毎に、主要な設備の耐震対策（固定など）その他の対策について、必要性の評価、　
　施すべき内容を整理します。</t>
    <phoneticPr fontId="3"/>
  </si>
  <si>
    <t>様式Ｄ－１－１（必須） 拠点候補リスト</t>
    <phoneticPr fontId="3"/>
  </si>
  <si>
    <t xml:space="preserve">優先順位 </t>
  </si>
  <si>
    <t xml:space="preserve">対応拠点 </t>
  </si>
  <si>
    <t xml:space="preserve">代替拠点１ </t>
  </si>
  <si>
    <t xml:space="preserve">代替拠点２ </t>
  </si>
  <si>
    <t xml:space="preserve">代替拠点３ </t>
  </si>
  <si>
    <t xml:space="preserve">拠点施設 </t>
  </si>
  <si>
    <t xml:space="preserve">本社 </t>
  </si>
  <si>
    <t xml:space="preserve">住所 </t>
  </si>
  <si>
    <t xml:space="preserve">○○市○○町○○ </t>
  </si>
  <si>
    <t xml:space="preserve">○○市○○町○○ 
（本社からの距離○㎞） </t>
    <phoneticPr fontId="3"/>
  </si>
  <si>
    <t xml:space="preserve">電話番号 </t>
  </si>
  <si>
    <t>FAX 番号</t>
    <phoneticPr fontId="3"/>
  </si>
  <si>
    <t xml:space="preserve">様式Ｄ－１－２（必須） 代替対応拠点の概要 </t>
  </si>
  <si>
    <t>代替対応拠点名</t>
  </si>
  <si>
    <t>場所(住所)</t>
  </si>
  <si>
    <t>選定理由</t>
  </si>
  <si>
    <t>連絡先</t>
  </si>
  <si>
    <t>代替対応拠点への直接の緊急参集者及び代表者</t>
  </si>
  <si>
    <t>点検者</t>
  </si>
  <si>
    <t>代替対応拠点設置の判断基準</t>
  </si>
  <si>
    <t>代替対応拠点の電源設備</t>
  </si>
  <si>
    <t>代替対応拠点及びその近くに備える設備</t>
  </si>
  <si>
    <t>代替対応拠点への移動手段</t>
  </si>
  <si>
    <t>代替拠点１</t>
    <phoneticPr fontId="3"/>
  </si>
  <si>
    <t>項　目</t>
    <phoneticPr fontId="3"/>
  </si>
  <si>
    <t>○○支店</t>
  </si>
  <si>
    <t>携帯電話　：○○-○○-○○</t>
  </si>
  <si>
    <t>無線　　　：○○-○○-○○</t>
  </si>
  <si>
    <t>・対応拠点よりも震度が小さいため。
・対応拠点よりも耐震性に優れるため。
・対応拠点に近く、設備の確保や社員の参集に有利なため。</t>
    <phoneticPr fontId="3"/>
  </si>
  <si>
    <t>固定電話：○○-○○-○○
FAX　　：○○-○○-○○
電子メール：〇〇＠〇〇.〇〇</t>
    <rPh sb="29" eb="31">
      <t>デンシ</t>
    </rPh>
    <phoneticPr fontId="3"/>
  </si>
  <si>
    <t>携帯電話　：○○-○○-○○
携帯メール：〇〇＠〇〇.〇〇
衛星電話　：○○-○○-○○
無線　　　：○○-○○-○○</t>
    <rPh sb="0" eb="4">
      <t>ケイタイデンワ</t>
    </rPh>
    <rPh sb="15" eb="17">
      <t>ケイタイ</t>
    </rPh>
    <rPh sb="30" eb="34">
      <t>エイセイデンワ</t>
    </rPh>
    <rPh sb="45" eb="47">
      <t>ムセン</t>
    </rPh>
    <phoneticPr fontId="3"/>
  </si>
  <si>
    <t>○○部長、○○課長、○○、・・・全○名
責任者（所属、氏名）：○○部、○○
代理責任者（所属、氏名）：○○部、○○</t>
    <phoneticPr fontId="3"/>
  </si>
  <si>
    <t>○○部長、○○課長、・・・</t>
    <phoneticPr fontId="3"/>
  </si>
  <si>
    <t>・発動基準と同じ。
・対応拠点が被災して使用不能の恐れがある場合。</t>
    <phoneticPr fontId="3"/>
  </si>
  <si>
    <t xml:space="preserve">【ライフライン（電気）の停止期間】２４時間（様式Ｂ－１－３より）
＜電気の確保方法（記載例１）＞
・発動・発電機のリース（リース会社の連絡先を記載）
・発動・発電機の燃料調達（燃料調達の連絡先を記載）
＜電気の確保方法（記載例２）＞
・既設の発動・発電機を利用
・発動・発電機の燃料を備蓄（軽油リットル：○時間稼動可能）
・○時間以上の燃料は適宜調達する（燃料調達の連絡先を記載）
</t>
    <phoneticPr fontId="3"/>
  </si>
  <si>
    <t>電話：○回線、FAX：○台、衛星電話：○台、無線○台、
ホワイトボード○台、パソコン○台、プリンター○台、コピー機○台
・・・</t>
    <phoneticPr fontId="3"/>
  </si>
  <si>
    <t>本社から徒歩で移動。
○○部長の自宅から徒歩で移動。</t>
    <phoneticPr fontId="3"/>
  </si>
  <si>
    <t xml:space="preserve">①代替対応拠点への地図、道順等が必要であれば備えます。 </t>
    <phoneticPr fontId="3"/>
  </si>
  <si>
    <t xml:space="preserve">②代替対応拠点へ持ち込むものが必要であれば、リストにします。 </t>
    <phoneticPr fontId="3"/>
  </si>
  <si>
    <t xml:space="preserve">③代替対応拠点が複数あれば、それぞれについて同様に作成します。 </t>
    <phoneticPr fontId="3"/>
  </si>
  <si>
    <t>⑥燃料の備蓄があれば、その量と稼働時間を記載してください。</t>
    <phoneticPr fontId="3"/>
  </si>
  <si>
    <t xml:space="preserve">④自社及び自社社員以外の保有する施設を代替対応拠点としている場合、施設の保有者と交わした了解文書の写し等を
　提出することで、さらにＢＣＰの実効性を高めることができます。 </t>
    <phoneticPr fontId="3"/>
  </si>
  <si>
    <t xml:space="preserve">⑤公共の電気が停止する間の非常用電源、その燃料の確保方法、燃料調達先への連絡方法等について定めておくことが
　必要です。 </t>
    <phoneticPr fontId="3"/>
  </si>
  <si>
    <t>様式Ｅ－１－１（必須） 災害発生直後に連絡すべき相手先リスト</t>
    <phoneticPr fontId="3"/>
  </si>
  <si>
    <t>重要取引先
組織名</t>
    <phoneticPr fontId="3"/>
  </si>
  <si>
    <t>本社○○
事業所</t>
    <phoneticPr fontId="3"/>
  </si>
  <si>
    <t>建設業団体</t>
    <phoneticPr fontId="3"/>
  </si>
  <si>
    <t>国土交通省
○○出張所
（災害協定先）</t>
    <phoneticPr fontId="3"/>
  </si>
  <si>
    <t>○○県土整備
事業所
（災害協定先）</t>
    <phoneticPr fontId="3"/>
  </si>
  <si>
    <t>Ａ会社
(顧問)</t>
    <phoneticPr fontId="3"/>
  </si>
  <si>
    <t>重要連絡先
担当者及び代理者</t>
    <phoneticPr fontId="3"/>
  </si>
  <si>
    <t>所　属:○○
担当者:○○ ○○
代理者:○○ ○○</t>
    <phoneticPr fontId="3"/>
  </si>
  <si>
    <t>電話：
FAX：
電子メール：
携帯電話：
携帯メール：</t>
    <rPh sb="0" eb="2">
      <t>デンワ</t>
    </rPh>
    <rPh sb="9" eb="11">
      <t>デンシ</t>
    </rPh>
    <rPh sb="16" eb="20">
      <t>ケイタイデンワ</t>
    </rPh>
    <rPh sb="22" eb="24">
      <t>ケイタイ</t>
    </rPh>
    <phoneticPr fontId="3"/>
  </si>
  <si>
    <t>連絡手段</t>
    <phoneticPr fontId="3"/>
  </si>
  <si>
    <t>連絡内容</t>
  </si>
  <si>
    <t>・被害状況、安否確認等</t>
  </si>
  <si>
    <t>・協定による業務への対応可能性の連絡
・発注者側の対応体制の把握
・協定外の緊急業務の有無の把握</t>
    <phoneticPr fontId="3"/>
  </si>
  <si>
    <t>・被害状況
・対応状況等</t>
    <phoneticPr fontId="3"/>
  </si>
  <si>
    <t>自社担当者
及び代理者</t>
    <phoneticPr fontId="3"/>
  </si>
  <si>
    <t>担当者：
代理者：</t>
    <rPh sb="0" eb="3">
      <t>タントウシャ</t>
    </rPh>
    <rPh sb="5" eb="8">
      <t>ダイリシャ</t>
    </rPh>
    <phoneticPr fontId="3"/>
  </si>
  <si>
    <t>〇〇
〇〇</t>
    <phoneticPr fontId="3"/>
  </si>
  <si>
    <t>作成(更新)：令和〇年〇月〇日</t>
    <phoneticPr fontId="3"/>
  </si>
  <si>
    <t xml:space="preserve">①重要度の高い連絡先から順に記載してください。 </t>
    <phoneticPr fontId="3"/>
  </si>
  <si>
    <t xml:space="preserve">②この情報の常備場所及び常時携帯すべき社員を決めておく必要があります。 </t>
    <phoneticPr fontId="3"/>
  </si>
  <si>
    <t xml:space="preserve">③関係の公的機関にも、連絡する必要が生じる場合があります。 </t>
    <phoneticPr fontId="3"/>
  </si>
  <si>
    <t>④連絡手段は災害時にもつながりやすいものを含めて記載して下さい。災害時にもつながり易い連絡手段の例としては、
　「携帯メール」、「携帯電話を通信手段とした無線インターネット接続を備えたＰＣのメール」、「衛星電話」等が挙げられます。
　「固定電話」、「FAX」は複数の手段とはみなしません。</t>
    <phoneticPr fontId="3"/>
  </si>
  <si>
    <t>⑤皆様の建設会社の対応拠点・代替対応拠点の連絡先などを重要取引先に周知することでさらにＢＣＰの実効性を高めることが
　できます。</t>
    <phoneticPr fontId="3"/>
  </si>
  <si>
    <t>様式Ｅ－１－２（重要） 施工中現場の連絡先リスト</t>
  </si>
  <si>
    <t>工事名</t>
  </si>
  <si>
    <t>○○工事</t>
  </si>
  <si>
    <t>発注機関</t>
  </si>
  <si>
    <t>○○(株)</t>
  </si>
  <si>
    <t>○○県○○
土木事務所</t>
    <phoneticPr fontId="3"/>
  </si>
  <si>
    <t>工期</t>
  </si>
  <si>
    <t>R○年〇月〇日
～R○年〇月〇日</t>
    <phoneticPr fontId="3"/>
  </si>
  <si>
    <t>発注担当者及び連絡先</t>
  </si>
  <si>
    <t>担当者名:
電話番号:
メールアドレス:
携帯電話：
携帯メール：</t>
    <phoneticPr fontId="3"/>
  </si>
  <si>
    <t>現場代理人及び連絡先</t>
    <phoneticPr fontId="3"/>
  </si>
  <si>
    <t>夜間･休日担当者及び連絡先</t>
    <phoneticPr fontId="3"/>
  </si>
  <si>
    <t>様式Ｆ－１－１（必須） 自社が保有している人員や資機材など</t>
  </si>
  <si>
    <t>種類・資格</t>
  </si>
  <si>
    <t>１級土木施工管理技師</t>
  </si>
  <si>
    <t>大型運転免許</t>
  </si>
  <si>
    <t>大型特殊運転免許</t>
  </si>
  <si>
    <t>バックホウ0.3ｍ3</t>
  </si>
  <si>
    <t>社有車</t>
  </si>
  <si>
    <t>ブルーシート</t>
  </si>
  <si>
    <t>土のう袋</t>
  </si>
  <si>
    <t>トラロープ</t>
  </si>
  <si>
    <t>カラーコーン</t>
  </si>
  <si>
    <t>資源名</t>
  </si>
  <si>
    <t>人員</t>
  </si>
  <si>
    <t>機材</t>
  </si>
  <si>
    <t>資材</t>
  </si>
  <si>
    <t>保管場所</t>
  </si>
  <si>
    <t>本社機材置場</t>
  </si>
  <si>
    <t>本社車庫</t>
  </si>
  <si>
    <t>倉庫A</t>
  </si>
  <si>
    <t>倉庫B</t>
  </si>
  <si>
    <t>担当者：</t>
    <rPh sb="0" eb="3">
      <t>タントウシャ</t>
    </rPh>
    <phoneticPr fontId="3"/>
  </si>
  <si>
    <t>代理者：</t>
    <rPh sb="0" eb="3">
      <t>ダイリシャ</t>
    </rPh>
    <phoneticPr fontId="3"/>
  </si>
  <si>
    <t>所属：</t>
    <rPh sb="0" eb="2">
      <t>ショゾク</t>
    </rPh>
    <phoneticPr fontId="3"/>
  </si>
  <si>
    <t>所　属：</t>
    <rPh sb="0" eb="1">
      <t>トコロ</t>
    </rPh>
    <rPh sb="2" eb="3">
      <t>ゾク</t>
    </rPh>
    <phoneticPr fontId="3"/>
  </si>
  <si>
    <t>電子メール：</t>
    <phoneticPr fontId="3"/>
  </si>
  <si>
    <t>携帯電話：</t>
    <phoneticPr fontId="3"/>
  </si>
  <si>
    <t>現有する資源(人数・数量)</t>
  </si>
  <si>
    <t>○人</t>
  </si>
  <si>
    <t>○台</t>
  </si>
  <si>
    <t>○枚</t>
  </si>
  <si>
    <t>○袋</t>
  </si>
  <si>
    <t>○本</t>
  </si>
  <si>
    <t>確認時期</t>
  </si>
  <si>
    <t>令和○年〇月〇日</t>
  </si>
  <si>
    <t xml:space="preserve">① 必要に応じて、資格保有者の氏名を記載した一覧表を作成して下さい。 </t>
  </si>
  <si>
    <t>② 確認時期は、必ず年月日まで記載してください。</t>
  </si>
  <si>
    <t>様式Ｆ－１－２（重要） 災害時の対応にあたる要員のための備蓄</t>
  </si>
  <si>
    <t>品名</t>
  </si>
  <si>
    <t>飲料水</t>
  </si>
  <si>
    <t>非常食</t>
  </si>
  <si>
    <t>寝具</t>
  </si>
  <si>
    <t>簡易トイレ</t>
  </si>
  <si>
    <t>個数</t>
  </si>
  <si>
    <t>○食</t>
  </si>
  <si>
    <t>毛布○枚</t>
  </si>
  <si>
    <t>○個</t>
  </si>
  <si>
    <t>保存期間</t>
  </si>
  <si>
    <t>倉庫</t>
  </si>
  <si>
    <t>管理責任者</t>
  </si>
  <si>
    <t>○○部長</t>
  </si>
  <si>
    <t>○○課長</t>
  </si>
  <si>
    <t>令和〇年〇月</t>
  </si>
  <si>
    <t>2Lペットボトル</t>
  </si>
  <si>
    <t xml:space="preserve">①備蓄量は、社員全体用を目指すことが推奨されます。 </t>
    <phoneticPr fontId="3"/>
  </si>
  <si>
    <t xml:space="preserve">②備蓄量が不足している場合は、今後の購入を計画してください。 </t>
    <phoneticPr fontId="3"/>
  </si>
  <si>
    <t>③飲料水は１人 1 日 3L、食料は1人1日3食が目安になります。</t>
    <phoneticPr fontId="3"/>
  </si>
  <si>
    <t xml:space="preserve">様式Ｆ－２－１（必須） 災害発生直後に調達するリスト </t>
  </si>
  <si>
    <t>組織名称</t>
  </si>
  <si>
    <t>連絡先担当者及び
代理者所属・氏名</t>
    <phoneticPr fontId="3"/>
  </si>
  <si>
    <t>住所：</t>
    <rPh sb="0" eb="2">
      <t>ジュウショ</t>
    </rPh>
    <phoneticPr fontId="3"/>
  </si>
  <si>
    <t>電子メール：</t>
    <rPh sb="0" eb="2">
      <t>デンシ</t>
    </rPh>
    <phoneticPr fontId="3"/>
  </si>
  <si>
    <t>携帯電話：</t>
    <rPh sb="0" eb="4">
      <t>ケイタイデンワ</t>
    </rPh>
    <phoneticPr fontId="3"/>
  </si>
  <si>
    <t>衛星電話：</t>
    <rPh sb="0" eb="4">
      <t>エイセイデンワ</t>
    </rPh>
    <phoneticPr fontId="3"/>
  </si>
  <si>
    <t>住所・連絡手段</t>
    <phoneticPr fontId="3"/>
  </si>
  <si>
    <t>人員の確保
受注業務
遂行協力</t>
    <phoneticPr fontId="3"/>
  </si>
  <si>
    <t>連絡内容</t>
    <rPh sb="0" eb="4">
      <t>レンラクナイヨウ</t>
    </rPh>
    <phoneticPr fontId="3"/>
  </si>
  <si>
    <t>連絡
順位</t>
    <rPh sb="0" eb="2">
      <t>レンラク</t>
    </rPh>
    <rPh sb="3" eb="5">
      <t>ジュンイ</t>
    </rPh>
    <phoneticPr fontId="3"/>
  </si>
  <si>
    <t>A社</t>
    <phoneticPr fontId="3"/>
  </si>
  <si>
    <t>B社</t>
    <phoneticPr fontId="3"/>
  </si>
  <si>
    <t>Aリース社</t>
    <phoneticPr fontId="3"/>
  </si>
  <si>
    <t>B商社</t>
    <phoneticPr fontId="3"/>
  </si>
  <si>
    <t>C社</t>
    <phoneticPr fontId="3"/>
  </si>
  <si>
    <t>D社</t>
    <phoneticPr fontId="3"/>
  </si>
  <si>
    <t xml:space="preserve"> </t>
  </si>
  <si>
    <t>③連絡先の部署のみ記載するのではなく、個人を特定できる氏名や役職まで記載してください。</t>
    <phoneticPr fontId="3"/>
  </si>
  <si>
    <t>④連絡手段は必ず複数確保して記載してください。</t>
    <phoneticPr fontId="3"/>
  </si>
  <si>
    <t xml:space="preserve">①これらの相手先に対応拠点・代替対応拠点への連絡方法を事前に通知しておきます。それにより先方から連絡がつく
　可能性が高まります。 </t>
    <phoneticPr fontId="3"/>
  </si>
  <si>
    <t>〇〇市〇〇町〇〇</t>
    <rPh sb="0" eb="3">
      <t>マルマルシ</t>
    </rPh>
    <rPh sb="3" eb="6">
      <t>マルマルチョウ</t>
    </rPh>
    <phoneticPr fontId="3"/>
  </si>
  <si>
    <t>○○-○○-○○</t>
    <phoneticPr fontId="3"/>
  </si>
  <si>
    <t>〇〇＠〇〇.〇〇</t>
    <phoneticPr fontId="3"/>
  </si>
  <si>
    <t>様式Ｇ－１－１（必須） 災害時対応訓練の実施計画</t>
  </si>
  <si>
    <t>訓練名称</t>
  </si>
  <si>
    <t>訓練内容</t>
  </si>
  <si>
    <t>災害時の避難・誘導訓練。地震と火災発生を想定して屋外避難と点呼、初期消火。</t>
  </si>
  <si>
    <t>参加者・対象者</t>
  </si>
  <si>
    <t>本社勤務の全社員</t>
  </si>
  <si>
    <t>予定
時期</t>
    <rPh sb="3" eb="5">
      <t>ジキ</t>
    </rPh>
    <phoneticPr fontId="3"/>
  </si>
  <si>
    <t>実施場所</t>
  </si>
  <si>
    <t>本社構内</t>
  </si>
  <si>
    <t>企画実施部署</t>
  </si>
  <si>
    <t>避難・誘導訓練(消防法に基づくまたは自主訓練)</t>
    <phoneticPr fontId="3"/>
  </si>
  <si>
    <t>毎年○月</t>
    <phoneticPr fontId="3"/>
  </si>
  <si>
    <t>○○部
○○課</t>
    <phoneticPr fontId="3"/>
  </si>
  <si>
    <t>安否確認訓練</t>
    <phoneticPr fontId="3"/>
  </si>
  <si>
    <t>実施参集訓練</t>
    <phoneticPr fontId="3"/>
  </si>
  <si>
    <t>図上参集訓練</t>
    <phoneticPr fontId="3"/>
  </si>
  <si>
    <t>災害対応に必要な要員の安否確認を行えるか確認すること。
安否確認手段（メールの一斉送信、安否確認システム等）が機能するか確認すること。
安否確認の担当者が、優先順位に従ってスムーズに行動できるのか確認する。</t>
    <phoneticPr fontId="3"/>
  </si>
  <si>
    <t>災害対応に必要な要員が、徒歩で参集するのにどの程度の時間を要するか確認すること。
災害対応に必要な要員が、徒歩による参集ルートを確認することを目的とする。</t>
    <phoneticPr fontId="3"/>
  </si>
  <si>
    <t>災害対応に必要な要員が、震度分布図や洪水ハザードマップを踏まえて、参集可能なルートを設定する。</t>
    <phoneticPr fontId="3"/>
  </si>
  <si>
    <t>全社員</t>
    <phoneticPr fontId="3"/>
  </si>
  <si>
    <t>災害対応要員
会社から10km圏内の社員(徒歩で時速4km/hr程度とし,2.5時間程度で参集できる社員を対象)</t>
    <phoneticPr fontId="3"/>
  </si>
  <si>
    <t>災害対応要員（安否確認要員、班長、代理者）</t>
    <phoneticPr fontId="3"/>
  </si>
  <si>
    <t>会社、現場、社員の自宅等</t>
    <phoneticPr fontId="3"/>
  </si>
  <si>
    <t>会社と社員の自宅及びその間の参集ルート</t>
    <phoneticPr fontId="3"/>
  </si>
  <si>
    <t>本社会議室</t>
    <phoneticPr fontId="3"/>
  </si>
  <si>
    <t>災害時対応の確認訓練
(机上訓練)</t>
    <phoneticPr fontId="3"/>
  </si>
  <si>
    <t>緊急参集メンバーが事業継続計画の応急対応、事業継続の部分を読み合わせ、各要員が行うべき対応を確認する。</t>
    <phoneticPr fontId="3"/>
  </si>
  <si>
    <t>災害対策本部長、本部員、各班のメンバー</t>
    <phoneticPr fontId="3"/>
  </si>
  <si>
    <t>○年○月</t>
    <phoneticPr fontId="3"/>
  </si>
  <si>
    <t>○○会議室</t>
    <phoneticPr fontId="3"/>
  </si>
  <si>
    <t>災害対策本部立ち上げ訓練
(本社を利用する場合)</t>
    <phoneticPr fontId="3"/>
  </si>
  <si>
    <t>災害時の避難・誘導訓練。地震と火災発生を想定して屋外避難と点呼、初期消火。
・電力確保
・バックアップデータの復元
・災害対策本部レイアウトの設定</t>
    <phoneticPr fontId="3"/>
  </si>
  <si>
    <t>災害対応要員</t>
    <phoneticPr fontId="3"/>
  </si>
  <si>
    <t>本社</t>
    <phoneticPr fontId="3"/>
  </si>
  <si>
    <t>代替対応拠点設置訓練
(仮設テントを設置する場合)</t>
    <phoneticPr fontId="3"/>
  </si>
  <si>
    <t>災害対応要員が、代替対応拠点として仮設テントを設置できるようになれることを目的とする。
・対応拠点設置（例：仮設テント設置）
・電力確保
・バックアップデータの復元
・災害対策本部レイアウトの設定</t>
    <phoneticPr fontId="3"/>
  </si>
  <si>
    <t>本社構内</t>
    <phoneticPr fontId="3"/>
  </si>
  <si>
    <t>バックアップデータ利用訓練</t>
    <phoneticPr fontId="3"/>
  </si>
  <si>
    <t>通常使用している事業所やネットワークが使用不可になることを想定し、バックアップデータ・保管資料を用いて、必要なデータ・資料を復元し利用できるようになる。</t>
    <phoneticPr fontId="3"/>
  </si>
  <si>
    <t>本社・代替対応拠点等</t>
    <phoneticPr fontId="3"/>
  </si>
  <si>
    <t>連絡窓口確保訓練</t>
    <phoneticPr fontId="3"/>
  </si>
  <si>
    <t>重要取引先の担当者と複数の連絡手段により連絡がとれるか確認する。
協力者と複数の連絡手段により連絡がとることができるか確認する。</t>
    <phoneticPr fontId="3"/>
  </si>
  <si>
    <t>様式Ｇ－２－１（必須） 事業継続計画の定期点検計画</t>
  </si>
  <si>
    <t xml:space="preserve">定期点検項目 </t>
  </si>
  <si>
    <t xml:space="preserve">人事異動、組織の変更による指揮命令系統、安否確認の登録情報に変更は無いか。 </t>
  </si>
  <si>
    <t xml:space="preserve">実施部署 </t>
  </si>
  <si>
    <t>総括部署</t>
    <rPh sb="0" eb="4">
      <t>ソウカツブショ</t>
    </rPh>
    <phoneticPr fontId="3"/>
  </si>
  <si>
    <t>実施時期</t>
    <phoneticPr fontId="3"/>
  </si>
  <si>
    <t>○○部 
○○課</t>
    <phoneticPr fontId="3"/>
  </si>
  <si>
    <t>人事異動、組織改編の都度</t>
    <phoneticPr fontId="3"/>
  </si>
  <si>
    <t>関係先の人事異動により、電話番号やメールアドレスの変更が無いか。</t>
    <phoneticPr fontId="3"/>
  </si>
  <si>
    <t>人事異動の都度</t>
    <phoneticPr fontId="3"/>
  </si>
  <si>
    <t>重要なデータやそのバックアップを実施しているか。</t>
    <phoneticPr fontId="3"/>
  </si>
  <si>
    <t>毎年〇月</t>
    <phoneticPr fontId="3"/>
  </si>
  <si>
    <t xml:space="preserve">新たな施工現場ができた場合、被災時の二次災害防止の体制を整備し、事業継続計画を反映したか。 </t>
    <phoneticPr fontId="3"/>
  </si>
  <si>
    <t xml:space="preserve">工事発注の都度 </t>
    <phoneticPr fontId="3"/>
  </si>
  <si>
    <t>自社保有の資機材・資格者の数量をチェックしているか。</t>
    <phoneticPr fontId="3"/>
  </si>
  <si>
    <t xml:space="preserve">毎年〇月 </t>
    <phoneticPr fontId="3"/>
  </si>
  <si>
    <t>・・・・・・</t>
    <phoneticPr fontId="3"/>
  </si>
  <si>
    <t>経年変化に伴い更新の必要な様式を更新しているか。</t>
    <phoneticPr fontId="3"/>
  </si>
  <si>
    <t>最終更新：令和〇年〇月〇日</t>
  </si>
  <si>
    <t>様式Ｈ－１－１（必須） 訓練実施記録一覧表</t>
  </si>
  <si>
    <t>訓練名称</t>
    <rPh sb="0" eb="4">
      <t>クンレンメイショウ</t>
    </rPh>
    <phoneticPr fontId="3"/>
  </si>
  <si>
    <t>予定時期</t>
    <rPh sb="0" eb="4">
      <t>ヨテイジキ</t>
    </rPh>
    <phoneticPr fontId="3"/>
  </si>
  <si>
    <t>実施日</t>
    <rPh sb="0" eb="3">
      <t>ジッシビ</t>
    </rPh>
    <phoneticPr fontId="3"/>
  </si>
  <si>
    <t>令和〇年〇月〇日</t>
    <phoneticPr fontId="3"/>
  </si>
  <si>
    <t>毎年〇月･△月</t>
    <phoneticPr fontId="3"/>
  </si>
  <si>
    <t>〇年〇月</t>
    <phoneticPr fontId="3"/>
  </si>
  <si>
    <t>避難・誘導訓練（消防法に基づくまたは自主訓練）</t>
    <phoneticPr fontId="3"/>
  </si>
  <si>
    <t>災害時対応の確認訓練
（机上訓練）</t>
    <phoneticPr fontId="3"/>
  </si>
  <si>
    <t>災害対策本部立ち上げ訓練
（本社を利用する場合）</t>
    <phoneticPr fontId="3"/>
  </si>
  <si>
    <t>代替対応拠点設置訓練（仮設テントを設置する場合）</t>
    <phoneticPr fontId="3"/>
  </si>
  <si>
    <t>② 様式G-1-1の訓練計画通りに訓練が実施出来なかった場合、実施出来なかった理由を記載してください。</t>
  </si>
  <si>
    <t>①更新1回目の企業は過去２年分、更新2回目以降の企業は過去３年分（前回 BCP 更新以降に実施分）の訓練実施記録は、
　必ず作成してください。</t>
    <phoneticPr fontId="3"/>
  </si>
  <si>
    <t>様式Ｈ－１－２（必須） 訓練実施記録</t>
  </si>
  <si>
    <t>記録項目</t>
    <rPh sb="0" eb="2">
      <t>キロク</t>
    </rPh>
    <rPh sb="2" eb="4">
      <t>コウモク</t>
    </rPh>
    <phoneticPr fontId="3"/>
  </si>
  <si>
    <t>内容</t>
    <rPh sb="0" eb="2">
      <t>ナイヨウ</t>
    </rPh>
    <phoneticPr fontId="3"/>
  </si>
  <si>
    <t>安否確認訓練</t>
    <rPh sb="0" eb="4">
      <t>アンピカクニン</t>
    </rPh>
    <rPh sb="4" eb="6">
      <t>クンレン</t>
    </rPh>
    <phoneticPr fontId="3"/>
  </si>
  <si>
    <t>実施日時</t>
    <rPh sb="0" eb="4">
      <t>ジッシニチジ</t>
    </rPh>
    <phoneticPr fontId="3"/>
  </si>
  <si>
    <t>実施場所</t>
    <rPh sb="0" eb="4">
      <t>ジッシバショ</t>
    </rPh>
    <phoneticPr fontId="3"/>
  </si>
  <si>
    <t>参加者</t>
    <rPh sb="0" eb="3">
      <t>サンカシャ</t>
    </rPh>
    <phoneticPr fontId="3"/>
  </si>
  <si>
    <t>訓練目的</t>
    <rPh sb="0" eb="4">
      <t>クンレンモクテキ</t>
    </rPh>
    <phoneticPr fontId="3"/>
  </si>
  <si>
    <t>前提条件</t>
    <rPh sb="0" eb="4">
      <t>ゼンテイジョウケン</t>
    </rPh>
    <phoneticPr fontId="3"/>
  </si>
  <si>
    <t>実施内容</t>
    <rPh sb="0" eb="4">
      <t>ジッシナイヨウ</t>
    </rPh>
    <phoneticPr fontId="3"/>
  </si>
  <si>
    <t>●災害対応に必要な要員の安否確認を行えるか確認すること。
●安否確認手段（メールの一斉送信、安否確認システム等）が機能するか確認すること。
●安否確認の担当者が、優先順位に従ってスムーズに行動できるのか確認する。</t>
    <phoneticPr fontId="3"/>
  </si>
  <si>
    <t>【地震の場合】
●令和○年○月○日（月）PM2:00に○○市で震度5強の地震が発生する。
【洪水の場合】
●令和○年○月○日（月）PM2:00に○○市で洪水特別警報が発令される。
（BCPでは、発災時刻を祝日のAM0:00としているが、本訓練は安否確認の条件を緩和して、
平日月曜日のPM2:00とした。今後、祝日のAM:0:00を対象とした訓練も実施していく。）</t>
    <phoneticPr fontId="3"/>
  </si>
  <si>
    <t>会社のメールを利用して、社員に一斉送信する訓練
【安否確認の担当者】
①安否確認の担当者は、会社のパソコンより、社員全員に安否確認メールを一斉送信する。
②安否確認の担当者は､社員から返信される安否情報メールを集計する。
③メール送信の無い社員に対して、携帯電話により安否確認を行う。
【参集者】
①自身の安否情報を、会社にメール送信する。</t>
    <phoneticPr fontId="3"/>
  </si>
  <si>
    <t>全社員</t>
    <rPh sb="0" eb="3">
      <t>ゼンシャイン</t>
    </rPh>
    <phoneticPr fontId="3"/>
  </si>
  <si>
    <t>令和○年○月○日（月）11:00～
（BCPでは、発災時刻を祝日のAM0:00としているが、本訓練は安否確認の条件を緩和して、平日月曜日のPM2:00とした。今後、祝日のAM:0:00を対象とした訓練も実施していく。）</t>
    <phoneticPr fontId="3"/>
  </si>
  <si>
    <t>訓練目標</t>
    <rPh sb="0" eb="4">
      <t>クンレンモクヒョウ</t>
    </rPh>
    <phoneticPr fontId="3"/>
  </si>
  <si>
    <t>発災後2時間以内に、90%以上の社員の安否を確認する。</t>
    <phoneticPr fontId="3"/>
  </si>
  <si>
    <t>訓練結果
(計画に対する達成状況・出てきた課題)</t>
    <phoneticPr fontId="3"/>
  </si>
  <si>
    <t>改善点、所感等</t>
    <phoneticPr fontId="3"/>
  </si>
  <si>
    <t>次回の訓練計画(改善点を踏まえて立案)</t>
    <phoneticPr fontId="3"/>
  </si>
  <si>
    <t>●2時間以内に95％以上の安否を確認することができた。
●携帯電話の電源を切っている社員がおり、一部社員と連絡をとることができなかった。
●安否確認の担当者から２回メールが送信されてきた。</t>
    <phoneticPr fontId="3"/>
  </si>
  <si>
    <t>●今後は、安否確認訓練を平日に事前通告をしない条件や土日祝日に実施する。
●携帯電話の電源ONを義務づける。
●安否確認の担当者は、優先順位に従って安否確認を実施する。優先順位は担当者間で周知し、2回一斉メールを送信しないように注意する。
●安否確認の担当者から2回メールが来た場合、双方のメールに返信するようにする。</t>
    <phoneticPr fontId="3"/>
  </si>
  <si>
    <t>●事前通告をせず、土曜日に安否訓練を実施する。安否確認メールは、一番最初に会社に到着した安否確認担当者が送信する。このとき一斉メールを2度送付しないよう気を付ける。</t>
    <phoneticPr fontId="3"/>
  </si>
  <si>
    <t>訓練内容</t>
    <phoneticPr fontId="3"/>
  </si>
  <si>
    <t xml:space="preserve">②訓練結果は、訓練計画に対する達成状況および出てきた課題について記載します。 </t>
    <phoneticPr fontId="3"/>
  </si>
  <si>
    <t>③次回の訓練計画は、今回の訓練の改善点を立案し、次回の訓練内容に反映していくことを目的に作成します。</t>
    <phoneticPr fontId="3"/>
  </si>
  <si>
    <t xml:space="preserve">①更新1回目の企業は過去２年分、更新2回目以降の企業は過去３年分（前回 BCP 更新以降に実施分）の訓練実施記録は、
 必ず作成してください。 </t>
    <phoneticPr fontId="3"/>
  </si>
  <si>
    <t>様式Ｈ－１－３（重要） 講習会、勉強会等への参加記録表</t>
  </si>
  <si>
    <t>実施年月日</t>
    <rPh sb="0" eb="5">
      <t>ジッシネンガッピ</t>
    </rPh>
    <phoneticPr fontId="3"/>
  </si>
  <si>
    <t>主催者</t>
    <rPh sb="0" eb="3">
      <t>シュサイシャ</t>
    </rPh>
    <phoneticPr fontId="3"/>
  </si>
  <si>
    <t>説明者</t>
    <rPh sb="0" eb="3">
      <t>セツメイシャ</t>
    </rPh>
    <phoneticPr fontId="3"/>
  </si>
  <si>
    <t>令和〇年〇月〇日</t>
    <rPh sb="0" eb="2">
      <t>レイワ</t>
    </rPh>
    <rPh sb="3" eb="4">
      <t>ネン</t>
    </rPh>
    <rPh sb="5" eb="6">
      <t>ガツ</t>
    </rPh>
    <rPh sb="7" eb="8">
      <t>ニチ</t>
    </rPh>
    <phoneticPr fontId="3"/>
  </si>
  <si>
    <t>〇〇県
〇〇市
（〇〇会館）</t>
    <rPh sb="0" eb="3">
      <t>マルマルケン</t>
    </rPh>
    <rPh sb="4" eb="7">
      <t>マルマルシ</t>
    </rPh>
    <rPh sb="11" eb="13">
      <t>カイカン</t>
    </rPh>
    <phoneticPr fontId="3"/>
  </si>
  <si>
    <t>企業BCPセミナー</t>
    <rPh sb="0" eb="2">
      <t>キギョウ</t>
    </rPh>
    <phoneticPr fontId="3"/>
  </si>
  <si>
    <t>〇〇県
〇〇部</t>
    <rPh sb="0" eb="3">
      <t>マルマルケン</t>
    </rPh>
    <rPh sb="4" eb="7">
      <t>マルマルブ</t>
    </rPh>
    <phoneticPr fontId="3"/>
  </si>
  <si>
    <t>〇〇県〇〇部
〇〇</t>
    <rPh sb="0" eb="3">
      <t>マルマルケン</t>
    </rPh>
    <rPh sb="3" eb="6">
      <t>マルマルブ</t>
    </rPh>
    <phoneticPr fontId="3"/>
  </si>
  <si>
    <t>○○、
○○、
○○</t>
    <phoneticPr fontId="3"/>
  </si>
  <si>
    <t>本社会議室</t>
    <rPh sb="0" eb="5">
      <t>ホンシャカイギシツ</t>
    </rPh>
    <phoneticPr fontId="3"/>
  </si>
  <si>
    <t>中国地方整備局</t>
    <rPh sb="0" eb="4">
      <t>チュウゴクチホウ</t>
    </rPh>
    <rPh sb="4" eb="7">
      <t>セイビキョク</t>
    </rPh>
    <phoneticPr fontId="3"/>
  </si>
  <si>
    <t>本社</t>
    <rPh sb="0" eb="2">
      <t>ホンシャ</t>
    </rPh>
    <phoneticPr fontId="3"/>
  </si>
  <si>
    <t>中国地方防災研究会</t>
    <rPh sb="0" eb="2">
      <t>チュウゴク</t>
    </rPh>
    <rPh sb="2" eb="4">
      <t>チホウ</t>
    </rPh>
    <rPh sb="4" eb="6">
      <t>ボウサイ</t>
    </rPh>
    <rPh sb="6" eb="9">
      <t>ケンキュウカイ</t>
    </rPh>
    <phoneticPr fontId="3"/>
  </si>
  <si>
    <t>中国地方整備局
BCP認定制度説明会</t>
    <rPh sb="0" eb="2">
      <t>チュウゴク</t>
    </rPh>
    <rPh sb="2" eb="4">
      <t>チホウ</t>
    </rPh>
    <rPh sb="4" eb="6">
      <t>セイビ</t>
    </rPh>
    <rPh sb="6" eb="7">
      <t>キョク</t>
    </rPh>
    <rPh sb="11" eb="13">
      <t>ニンテイ</t>
    </rPh>
    <rPh sb="13" eb="15">
      <t>セイド</t>
    </rPh>
    <rPh sb="15" eb="18">
      <t>セツメイカイ</t>
    </rPh>
    <phoneticPr fontId="3"/>
  </si>
  <si>
    <t>事業継続計画レベルアップのための勉強会</t>
    <rPh sb="0" eb="2">
      <t>ジギョウ</t>
    </rPh>
    <rPh sb="2" eb="4">
      <t>ケイゾク</t>
    </rPh>
    <rPh sb="4" eb="6">
      <t>ケイカク</t>
    </rPh>
    <rPh sb="16" eb="18">
      <t>ベンキョウ</t>
    </rPh>
    <rPh sb="18" eb="19">
      <t>カイ</t>
    </rPh>
    <phoneticPr fontId="3"/>
  </si>
  <si>
    <t>中国地方防災研究会第○会　講演会</t>
    <rPh sb="0" eb="2">
      <t>チュウゴク</t>
    </rPh>
    <rPh sb="2" eb="4">
      <t>チホウ</t>
    </rPh>
    <rPh sb="4" eb="6">
      <t>ボウサイ</t>
    </rPh>
    <rPh sb="6" eb="9">
      <t>ケンキュウカイ</t>
    </rPh>
    <rPh sb="9" eb="10">
      <t>ダイ</t>
    </rPh>
    <rPh sb="11" eb="12">
      <t>カイ</t>
    </rPh>
    <rPh sb="13" eb="16">
      <t>コウエンカイ</t>
    </rPh>
    <phoneticPr fontId="3"/>
  </si>
  <si>
    <t>○○県○○部による企業BCPセミナー。</t>
    <phoneticPr fontId="3"/>
  </si>
  <si>
    <t>中国地方整備局による作成解説書を利用した事業継続計画の作成方法について説明。</t>
    <phoneticPr fontId="3"/>
  </si>
  <si>
    <t>外部講師を招いて、事業継続計画をレベルアップするための勉強会を実施。</t>
    <phoneticPr fontId="3"/>
  </si>
  <si>
    <t>題目：大規模地震時の地元建設業の役割と事業継続</t>
    <phoneticPr fontId="3"/>
  </si>
  <si>
    <t>様式Ｈ－２－１（必須） 様式の更新履歴一覧表</t>
    <phoneticPr fontId="3"/>
  </si>
  <si>
    <t>確認項目</t>
  </si>
  <si>
    <t>Ａ－１計画策定の意義・目的</t>
  </si>
  <si>
    <t>重要
必須</t>
    <rPh sb="0" eb="2">
      <t>ジュウヨウ</t>
    </rPh>
    <rPh sb="3" eb="5">
      <t>ヒッス</t>
    </rPh>
    <phoneticPr fontId="3"/>
  </si>
  <si>
    <t>更新の
必要性</t>
    <rPh sb="0" eb="2">
      <t>コウシン</t>
    </rPh>
    <rPh sb="4" eb="7">
      <t>ヒツヨウセイ</t>
    </rPh>
    <phoneticPr fontId="3"/>
  </si>
  <si>
    <t>確認日・
更新日</t>
    <rPh sb="0" eb="3">
      <t>カクニンビ</t>
    </rPh>
    <rPh sb="5" eb="8">
      <t>コウシンビ</t>
    </rPh>
    <phoneticPr fontId="3"/>
  </si>
  <si>
    <t>様式名</t>
    <rPh sb="0" eb="3">
      <t>ヨウシキメイ</t>
    </rPh>
    <phoneticPr fontId="3"/>
  </si>
  <si>
    <t>更新内容</t>
    <rPh sb="0" eb="2">
      <t>コウシン</t>
    </rPh>
    <rPh sb="2" eb="4">
      <t>ナイヨウ</t>
    </rPh>
    <phoneticPr fontId="3"/>
  </si>
  <si>
    <t>Ａ－２周知方法</t>
  </si>
  <si>
    <t>Ｂ－１受ける被害の想定</t>
  </si>
  <si>
    <t>Ｂ－２重要業務の選定</t>
  </si>
  <si>
    <t>Ｂ－３目標時間の把握</t>
  </si>
  <si>
    <t>Ｃ－１社員及び家族の安否確認方法</t>
  </si>
  <si>
    <t>Ｃ－２BCPの発動基準と災害時の対応体制</t>
  </si>
  <si>
    <t>Ｃ－３費用のさほどかからない対策</t>
  </si>
  <si>
    <t>Ｄ－１対応拠点、代替対応拠点の確保</t>
  </si>
  <si>
    <t>Ｅ－１災害直後に連絡を取ることが重要な連絡先の認識</t>
  </si>
  <si>
    <t>Ｆ－１自社で確保している資源の認識</t>
  </si>
  <si>
    <t>Ｆ－２自社外からの調達についての連絡先の認識</t>
  </si>
  <si>
    <t>Ｇ－１訓練計画</t>
  </si>
  <si>
    <t>Ｇ－２定期点検計画</t>
  </si>
  <si>
    <t>Ｈ－１訓練計画の実施状況</t>
  </si>
  <si>
    <t>Ｈ－２定期点検計画の実施状況</t>
  </si>
  <si>
    <t>Ｈ－３事業継続計画の改訂履歴</t>
  </si>
  <si>
    <t>必須</t>
  </si>
  <si>
    <t>重要</t>
  </si>
  <si>
    <t>△</t>
  </si>
  <si>
    <t>○</t>
  </si>
  <si>
    <t>様式Ａ－１－１</t>
  </si>
  <si>
    <t>計画策定の意義・目的</t>
  </si>
  <si>
    <t>様式Ａ－１－２</t>
  </si>
  <si>
    <t>計画策定の検討体制</t>
  </si>
  <si>
    <t>様式Ａ―２―１</t>
  </si>
  <si>
    <t>様式Ｂ－１－１</t>
  </si>
  <si>
    <t>自社の地域で懸念されている災害の一覧整理</t>
  </si>
  <si>
    <t>自社関連施設の位置図</t>
  </si>
  <si>
    <t>自社の地域で懸念されている被害</t>
  </si>
  <si>
    <t>様式Ｂ－１－２</t>
  </si>
  <si>
    <t>建物の耐震性に関する状況把握</t>
  </si>
  <si>
    <t>様式Ｂ－１－３</t>
  </si>
  <si>
    <t>ライフラインの被害想定</t>
  </si>
  <si>
    <t>様式Ｂ－２－１</t>
  </si>
  <si>
    <t>重要業務の候補の影響度比較表</t>
  </si>
  <si>
    <t>様式Ｂ－３－１</t>
  </si>
  <si>
    <t>重要業務の目標(着手)時間の検討表</t>
  </si>
  <si>
    <t>重要業務の目標時間の検討表</t>
  </si>
  <si>
    <t>様式Ｂ－３－２</t>
  </si>
  <si>
    <t>全体手順初期</t>
  </si>
  <si>
    <t>様式Ｃ－１－１</t>
  </si>
  <si>
    <t>安否確認方法一覧表</t>
  </si>
  <si>
    <t>様式Ｃ－１－２</t>
  </si>
  <si>
    <t>社内の連絡体制表</t>
  </si>
  <si>
    <t>様式Ｃ－１－３</t>
  </si>
  <si>
    <t>各社員への周知</t>
  </si>
  <si>
    <t>様式Ｃ－２－１</t>
  </si>
  <si>
    <t>対応体制・対応拠点の概要</t>
  </si>
  <si>
    <t>様式Ｃ－２－２</t>
  </si>
  <si>
    <t>対応体制・指揮命令系統図</t>
  </si>
  <si>
    <t>様式Ｃ－２－３</t>
  </si>
  <si>
    <t>顧客、来客、社員（協力会社、派遣会社社員などを含む）の避難・誘導方法</t>
  </si>
  <si>
    <t>様式Ｃ－３－１</t>
  </si>
  <si>
    <t>設備、棚・ロッカー等、機器の災害の対策状況一覧</t>
  </si>
  <si>
    <t>様式Ｃ－３－２</t>
  </si>
  <si>
    <t>費用のさほどかからない建物対策、設備等の対策の実施計画</t>
  </si>
  <si>
    <t>様式Ｃ－３－３</t>
  </si>
  <si>
    <t>重要なデータ・文書のバックアップの現状と対応計画</t>
  </si>
  <si>
    <t>様式Ｄ－１－１</t>
  </si>
  <si>
    <t>拠点候補リスト</t>
  </si>
  <si>
    <t>様式Ｄ－１－２</t>
  </si>
  <si>
    <t>代替対応拠点の概要</t>
  </si>
  <si>
    <t>様式Ｅ－１－１</t>
  </si>
  <si>
    <t>災害発生直後に連絡すべき相手先リスト</t>
  </si>
  <si>
    <t>様式Ｅ－１－２</t>
  </si>
  <si>
    <t>施工中現場の連絡先リスト</t>
  </si>
  <si>
    <t>様式Ｆ－１－１</t>
  </si>
  <si>
    <t>自社が保有している人員や資機材など</t>
  </si>
  <si>
    <t>様式Ｆ－１－２</t>
  </si>
  <si>
    <t>災害時の対応にあたる要員のための備蓄</t>
  </si>
  <si>
    <t>様式Ｆ－２－１</t>
  </si>
  <si>
    <t>災害発生直後に調達するリスト</t>
  </si>
  <si>
    <t>様式Ｇ－１－１</t>
  </si>
  <si>
    <t>災害時対応訓練の実施計画</t>
  </si>
  <si>
    <t>様式Ｇ－２－１</t>
  </si>
  <si>
    <t>事業継続計画の定期点検計画</t>
  </si>
  <si>
    <t>様式Ｈ－１－１</t>
  </si>
  <si>
    <t>訓練実施記録一覧表</t>
  </si>
  <si>
    <t>様式Ｈ－１－２</t>
  </si>
  <si>
    <t>訓練実施記録</t>
  </si>
  <si>
    <t>様式Ｈ－１－３</t>
  </si>
  <si>
    <t>講習会、勉強会等への参加記録表</t>
  </si>
  <si>
    <t>様式Ｈ－２－１</t>
  </si>
  <si>
    <t>様式の更新履歴一覧表</t>
  </si>
  <si>
    <t>様式Ｈ－３－１</t>
  </si>
  <si>
    <t>事業継続計画の改訂履歴</t>
  </si>
  <si>
    <t>確認済</t>
  </si>
  <si>
    <t>新入職員へカード配布</t>
  </si>
  <si>
    <t>対象災害に洪水追加</t>
  </si>
  <si>
    <t>洪水ハザードマップ追加</t>
  </si>
  <si>
    <t>自転車貸与</t>
  </si>
  <si>
    <t>手順書追加</t>
  </si>
  <si>
    <t>手順見直し</t>
  </si>
  <si>
    <t>人事異動</t>
  </si>
  <si>
    <t>関連会社追加</t>
  </si>
  <si>
    <t>現場に社員常駐</t>
  </si>
  <si>
    <t>燃料調達先契約</t>
  </si>
  <si>
    <t>転落防止対策</t>
  </si>
  <si>
    <t>バックアップ方法変更</t>
  </si>
  <si>
    <t>様式Ｂ－１－１
補足資料１</t>
    <phoneticPr fontId="3"/>
  </si>
  <si>
    <t>様式Ｂ－１－１
補足資料２</t>
    <phoneticPr fontId="3"/>
  </si>
  <si>
    <t>様式Ｂ－３－１
補足資料</t>
    <phoneticPr fontId="3"/>
  </si>
  <si>
    <t>R2.4.1
R2.10.1</t>
    <phoneticPr fontId="3"/>
  </si>
  <si>
    <t>R3.4.1
R3.10.15</t>
    <phoneticPr fontId="3"/>
  </si>
  <si>
    <t>人事異動
人事異動</t>
    <phoneticPr fontId="3"/>
  </si>
  <si>
    <t>人事異動
退職者あり</t>
    <phoneticPr fontId="3"/>
  </si>
  <si>
    <t xml:space="preserve">△：ＢＣＰの改善（被害想定の見直し、人員・資機材の充実、耐震・浸水対策の実施 等）を行っている場合、更新が必要な様式。 </t>
  </si>
  <si>
    <t>①点検を実施した結果、記載内容が変化していない場合でも、確認した日付を記載しておくことが必要です。</t>
    <phoneticPr fontId="3"/>
  </si>
  <si>
    <t xml:space="preserve">②更新の場合は、更新内容を記載してください。様式に記載しきれない場合は、随時欄を追加してください。 </t>
    <phoneticPr fontId="3"/>
  </si>
  <si>
    <t>③更新1回目の企業は過去２年分、更新2回目以降の企業は過去３年分（前回 BCP 更新以降に実施分）の更新履歴は必ず作成してください。</t>
    <phoneticPr fontId="3"/>
  </si>
  <si>
    <t xml:space="preserve">○：人事異動、重要取引先の変化、資機材の消費・補充による変化、協定先の変化、協力者の変化、重要データのバックアップに伴い定期点検が
　  必要な様式。 </t>
    <phoneticPr fontId="3"/>
  </si>
  <si>
    <t>様式Ｈ－３－１（必須） 事業継続計画の改訂履歴</t>
  </si>
  <si>
    <t>初版</t>
    <rPh sb="0" eb="2">
      <t>ショハン</t>
    </rPh>
    <phoneticPr fontId="3"/>
  </si>
  <si>
    <t>改訂年月日</t>
    <rPh sb="0" eb="2">
      <t>カイテイ</t>
    </rPh>
    <rPh sb="2" eb="5">
      <t>ネンガッピ</t>
    </rPh>
    <phoneticPr fontId="3"/>
  </si>
  <si>
    <t>制定・改訂の内容</t>
    <rPh sb="0" eb="2">
      <t>セイテイ</t>
    </rPh>
    <rPh sb="3" eb="5">
      <t>カイテイ</t>
    </rPh>
    <rPh sb="6" eb="8">
      <t>ナイヨウ</t>
    </rPh>
    <phoneticPr fontId="3"/>
  </si>
  <si>
    <t>承認者</t>
    <rPh sb="0" eb="3">
      <t>ショウニンシャ</t>
    </rPh>
    <phoneticPr fontId="3"/>
  </si>
  <si>
    <t xml:space="preserve">初版 </t>
    <phoneticPr fontId="3"/>
  </si>
  <si>
    <t xml:space="preserve">平成○年○月○日 </t>
    <phoneticPr fontId="3"/>
  </si>
  <si>
    <t xml:space="preserve">新規策定 </t>
    <phoneticPr fontId="3"/>
  </si>
  <si>
    <t xml:space="preserve">第 2 版 </t>
    <phoneticPr fontId="3"/>
  </si>
  <si>
    <t xml:space="preserve">災害協定業務を実施するにあたり、人員と資機材が不足していたため、資格保有者を増やした。これに伴い、様式Ｅ－１－１を更新した。 </t>
    <phoneticPr fontId="3"/>
  </si>
  <si>
    <t xml:space="preserve">第３版 </t>
    <phoneticPr fontId="3"/>
  </si>
  <si>
    <t xml:space="preserve">安否確認の訓練結果より、安否確認の具体的な方法と手順を見直した。これに伴い、様式Ｃ－１－１を更新した。 </t>
    <phoneticPr fontId="3"/>
  </si>
  <si>
    <t xml:space="preserve">参集訓練結果より、参集に時間を要する班長と代理者に自転車を貸与した。これに伴い、様式Ｂ－３－１と様式Ｂ－３－１補足資料を更新した。 </t>
    <phoneticPr fontId="3"/>
  </si>
  <si>
    <t xml:space="preserve">災害対策本部設置訓練結果より、発動発電機の稼動ができない社員がいた。災害対策要員全員が発動発電機を稼動できるようにマニュアルを作成した。 </t>
    <phoneticPr fontId="3"/>
  </si>
  <si>
    <t xml:space="preserve">災害対策本部設置訓練結果より、災害対策要員が個々に何をすればよいのか不明確であった。各班ごとに手順書を作成し、様式Ｂ－３－２に追加した。 </t>
    <phoneticPr fontId="3"/>
  </si>
  <si>
    <t xml:space="preserve">既往ＢＣＰは地震災害を対象としていたが、地域特性として、河川氾濫についても危険性が高いことから、対象とする災害に洪水を追加した。これに伴い、様式 B-1-1、様式 B-1-1 補足資料１、様式 B-1-1 補足資料２を更新した。 </t>
    <phoneticPr fontId="3"/>
  </si>
  <si>
    <t xml:space="preserve">第４版 </t>
    <phoneticPr fontId="3"/>
  </si>
  <si>
    <t xml:space="preserve">平成年○月○日 </t>
    <phoneticPr fontId="3"/>
  </si>
  <si>
    <t xml:space="preserve">対応拠点（代替対応拠点）において、ライフラインが○日停止することを想定して、予備電源を確保した。また、これに必要な燃料の調達方法として、○○ 会社と専属契約を結んだ。これに伴い、様式Ｃ－２－１と様式Ｄ－１－２を更新した。燃料調達先は、様式Ｆ－２－１を更新した。 </t>
    <phoneticPr fontId="3"/>
  </si>
  <si>
    <t>令和○年○月○日</t>
    <phoneticPr fontId="3"/>
  </si>
  <si>
    <t xml:space="preserve">・・・ </t>
    <phoneticPr fontId="3"/>
  </si>
  <si>
    <t xml:space="preserve">本社において、執務環境内の転倒防止対策を実施した。これに伴い、様式Ｃ－３－１を追加した。 </t>
    <phoneticPr fontId="3"/>
  </si>
  <si>
    <t xml:space="preserve">重要なデータ・文書のバックアップを実施するために、県外の支社にサーバーを設置し、定期的にバックアップを行うようにした。これに伴い、様式Ｃ－３－３を更新した。 </t>
    <phoneticPr fontId="3"/>
  </si>
  <si>
    <t xml:space="preserve">目標時間を短縮するために、施工現場に社員を常駐した。これにともない、様式Ｂ－３－１と様式Ｂ－３－１補足資料を更新した。 </t>
    <phoneticPr fontId="3"/>
  </si>
  <si>
    <t>①制定・改定の内容について承認した承認者のサインが必要です。</t>
    <phoneticPr fontId="3"/>
  </si>
  <si>
    <t>②改訂年月日、制定・改訂の内容について、様式H-2-1の確認日・更新日、更新内容と一致していることを確認してください
　（様式H-2-1の内容を全て様式H-3-1に記載する必要はありません）。</t>
    <phoneticPr fontId="3"/>
  </si>
  <si>
    <t>②書類や資機材を２階へ移動</t>
    <rPh sb="1" eb="3">
      <t>ショルイ</t>
    </rPh>
    <rPh sb="4" eb="7">
      <t>シキザイ</t>
    </rPh>
    <rPh sb="9" eb="10">
      <t>カイ</t>
    </rPh>
    <rPh sb="11" eb="13">
      <t>イドウ</t>
    </rPh>
    <phoneticPr fontId="3"/>
  </si>
  <si>
    <t>①大声で周囲にしらせ１１９番</t>
    <rPh sb="1" eb="3">
      <t>オオゴエ</t>
    </rPh>
    <rPh sb="4" eb="6">
      <t>シュウイ</t>
    </rPh>
    <rPh sb="13" eb="14">
      <t>バン</t>
    </rPh>
    <phoneticPr fontId="3"/>
  </si>
  <si>
    <t>　様式Ａ―２―１（必須） 社員への周知方法</t>
    <phoneticPr fontId="3"/>
  </si>
  <si>
    <t>●施設が位置する県・市町村を記入ください。</t>
    <rPh sb="1" eb="3">
      <t>シセツ</t>
    </rPh>
    <rPh sb="4" eb="6">
      <t>イチ</t>
    </rPh>
    <rPh sb="8" eb="9">
      <t>ケン</t>
    </rPh>
    <rPh sb="10" eb="12">
      <t>シチョウ</t>
    </rPh>
    <rPh sb="12" eb="13">
      <t>ソン</t>
    </rPh>
    <rPh sb="14" eb="16">
      <t>キニュウ</t>
    </rPh>
    <phoneticPr fontId="3"/>
  </si>
  <si>
    <t>県</t>
    <rPh sb="0" eb="1">
      <t>ケン</t>
    </rPh>
    <phoneticPr fontId="3"/>
  </si>
  <si>
    <t>　様式B―1―１（必須） 自社の地域で懸念されている災害の一覧整理</t>
    <phoneticPr fontId="3"/>
  </si>
  <si>
    <t>出典：</t>
    <rPh sb="0" eb="2">
      <t>シュッテン</t>
    </rPh>
    <phoneticPr fontId="3"/>
  </si>
  <si>
    <t>事業継続計画を個々の社員に周知させるための方法や媒体を記載してください</t>
    <phoneticPr fontId="3"/>
  </si>
  <si>
    <t>日</t>
    <rPh sb="0" eb="1">
      <t>ニチ</t>
    </rPh>
    <phoneticPr fontId="3"/>
  </si>
  <si>
    <t>作成・更新日：</t>
    <rPh sb="0" eb="2">
      <t>サクセイ</t>
    </rPh>
    <rPh sb="3" eb="5">
      <t>コウシン</t>
    </rPh>
    <phoneticPr fontId="3"/>
  </si>
  <si>
    <t>業務停止による影響度合い※</t>
    <phoneticPr fontId="3"/>
  </si>
  <si>
    <t xml:space="preserve">　様式Ｂ－１－３（必須） ライフラインの被害想定 </t>
    <phoneticPr fontId="3"/>
  </si>
  <si>
    <t>リスクの種類：</t>
    <phoneticPr fontId="3"/>
  </si>
  <si>
    <t>　様式Ｂ－２－１（必須） 重要業務の候補の影響度比較表</t>
    <phoneticPr fontId="3"/>
  </si>
  <si>
    <t>　様式Ｂ－３－１（必須） 重要業務の目標(着手)時間の検討表</t>
    <phoneticPr fontId="3"/>
  </si>
  <si>
    <t>氏名・役職</t>
    <rPh sb="0" eb="2">
      <t>シメイ</t>
    </rPh>
    <rPh sb="3" eb="5">
      <t>ヤクショク</t>
    </rPh>
    <phoneticPr fontId="3"/>
  </si>
  <si>
    <t>重要取引先との連絡と調整…
目標時間６時間</t>
    <phoneticPr fontId="3"/>
  </si>
  <si>
    <t>安否確認…目標時間 2 時間</t>
    <phoneticPr fontId="3"/>
  </si>
  <si>
    <t>災害協定業務、その他の応急・復旧業務…目標1日</t>
    <rPh sb="19" eb="21">
      <t>モクヒョウ</t>
    </rPh>
    <phoneticPr fontId="3"/>
  </si>
  <si>
    <t>各担当者は、不測の事態に備えて、担当者以外にも活動できる人員を別途決めておくことが必要です。</t>
    <phoneticPr fontId="3"/>
  </si>
  <si>
    <t>様式Ｂ－３－２（重要） 全体手順初期：就業時間内の場合</t>
    <rPh sb="23" eb="24">
      <t>ナイ</t>
    </rPh>
    <phoneticPr fontId="3"/>
  </si>
  <si>
    <t>　様式Ｃ－１－１（必須） 安否確認方法一覧表</t>
    <phoneticPr fontId="3"/>
  </si>
  <si>
    <t>社員の安否確認方法を記載してください。</t>
    <phoneticPr fontId="3"/>
  </si>
  <si>
    <t xml:space="preserve">様式B―1―2（重要） 建物の耐震性に関する状況把握 </t>
    <phoneticPr fontId="3"/>
  </si>
  <si>
    <t>　様式Ｃ－２－１（必須） 対応体制・対応拠点の概要</t>
    <phoneticPr fontId="3"/>
  </si>
  <si>
    <t>災害対応を行う体制をとる基準を記載して下さい。</t>
    <phoneticPr fontId="3"/>
  </si>
  <si>
    <t>班長代理</t>
    <rPh sb="0" eb="2">
      <t>ハンチョウ</t>
    </rPh>
    <rPh sb="2" eb="4">
      <t>ダイリ</t>
    </rPh>
    <phoneticPr fontId="3"/>
  </si>
  <si>
    <t>NO.</t>
  </si>
  <si>
    <t>章節</t>
    <rPh sb="0" eb="1">
      <t>ショウ</t>
    </rPh>
    <rPh sb="1" eb="2">
      <t>セツ</t>
    </rPh>
    <phoneticPr fontId="17"/>
  </si>
  <si>
    <t>内容</t>
    <rPh sb="0" eb="2">
      <t>ナイヨウ</t>
    </rPh>
    <phoneticPr fontId="17"/>
  </si>
  <si>
    <t>コメント</t>
  </si>
  <si>
    <t>B-1-1、B-1-1補足資料2</t>
    <rPh sb="11" eb="15">
      <t>ホソクシリョウ</t>
    </rPh>
    <phoneticPr fontId="17"/>
  </si>
  <si>
    <t>自社の地域で懸念されている災害の一覧整理</t>
    <rPh sb="0" eb="2">
      <t>ジシャ</t>
    </rPh>
    <rPh sb="3" eb="5">
      <t>チイキ</t>
    </rPh>
    <rPh sb="6" eb="8">
      <t>ケネン</t>
    </rPh>
    <rPh sb="13" eb="15">
      <t>サイガイ</t>
    </rPh>
    <rPh sb="16" eb="18">
      <t>イチラン</t>
    </rPh>
    <rPh sb="18" eb="20">
      <t>セイリ</t>
    </rPh>
    <phoneticPr fontId="17"/>
  </si>
  <si>
    <t>対象施設の被害想定等、重複して書く欄がある</t>
    <rPh sb="0" eb="2">
      <t>タイショウ</t>
    </rPh>
    <rPh sb="2" eb="4">
      <t>シセツ</t>
    </rPh>
    <rPh sb="5" eb="9">
      <t>ヒガイソウテイ</t>
    </rPh>
    <rPh sb="9" eb="10">
      <t>トウ</t>
    </rPh>
    <rPh sb="11" eb="13">
      <t>チョウフク</t>
    </rPh>
    <rPh sb="15" eb="16">
      <t>カ</t>
    </rPh>
    <rPh sb="17" eb="18">
      <t>ラン</t>
    </rPh>
    <phoneticPr fontId="17"/>
  </si>
  <si>
    <t>C-1-2、C-2-2</t>
  </si>
  <si>
    <t>社内の連絡体制表、指揮命令図</t>
    <rPh sb="0" eb="2">
      <t>シャナイ</t>
    </rPh>
    <rPh sb="3" eb="5">
      <t>レンラク</t>
    </rPh>
    <rPh sb="5" eb="7">
      <t>タイセイ</t>
    </rPh>
    <rPh sb="7" eb="8">
      <t>ヒョウ</t>
    </rPh>
    <rPh sb="9" eb="14">
      <t>シキメイレイズ</t>
    </rPh>
    <phoneticPr fontId="17"/>
  </si>
  <si>
    <t>住所、電話番号等を重複して書く必要がある</t>
    <rPh sb="0" eb="2">
      <t>ジュウショ</t>
    </rPh>
    <rPh sb="3" eb="7">
      <t>デンワバンゴウ</t>
    </rPh>
    <rPh sb="7" eb="8">
      <t>トウ</t>
    </rPh>
    <rPh sb="9" eb="11">
      <t>チョウフク</t>
    </rPh>
    <rPh sb="13" eb="14">
      <t>カ</t>
    </rPh>
    <rPh sb="15" eb="17">
      <t>ヒツヨウ</t>
    </rPh>
    <phoneticPr fontId="17"/>
  </si>
  <si>
    <t>E-1-2、C-1-2</t>
  </si>
  <si>
    <t>施工中現場の連絡先リスト</t>
    <rPh sb="0" eb="3">
      <t>セコウチュウ</t>
    </rPh>
    <rPh sb="3" eb="5">
      <t>ゲンバ</t>
    </rPh>
    <rPh sb="6" eb="9">
      <t>レンラクサキ</t>
    </rPh>
    <phoneticPr fontId="17"/>
  </si>
  <si>
    <t>電話番号等を重複して書く必要がある</t>
    <rPh sb="0" eb="2">
      <t>デンワ</t>
    </rPh>
    <rPh sb="2" eb="4">
      <t>バンゴウ</t>
    </rPh>
    <rPh sb="4" eb="5">
      <t>トウ</t>
    </rPh>
    <rPh sb="6" eb="8">
      <t>チョウフク</t>
    </rPh>
    <rPh sb="10" eb="11">
      <t>カ</t>
    </rPh>
    <rPh sb="12" eb="14">
      <t>ヒツヨウ</t>
    </rPh>
    <phoneticPr fontId="17"/>
  </si>
  <si>
    <t>C-2-1、D-1-1、D-1-2</t>
  </si>
  <si>
    <t>対応拠点、代替対応拠点</t>
    <rPh sb="0" eb="4">
      <t>タイオウキョテン</t>
    </rPh>
    <rPh sb="5" eb="9">
      <t>ダイタイタイオウ</t>
    </rPh>
    <rPh sb="9" eb="11">
      <t>キョテン</t>
    </rPh>
    <phoneticPr fontId="17"/>
  </si>
  <si>
    <t>H-1-1、H-1-2</t>
  </si>
  <si>
    <t>訓練記録</t>
    <rPh sb="0" eb="2">
      <t>クンレン</t>
    </rPh>
    <rPh sb="2" eb="4">
      <t>キロク</t>
    </rPh>
    <phoneticPr fontId="17"/>
  </si>
  <si>
    <t>訓練日を重複して書く必要がある</t>
    <rPh sb="0" eb="3">
      <t>クンレンビ</t>
    </rPh>
    <rPh sb="4" eb="6">
      <t>チョウフク</t>
    </rPh>
    <rPh sb="8" eb="9">
      <t>カ</t>
    </rPh>
    <rPh sb="10" eb="12">
      <t>ヒツヨウ</t>
    </rPh>
    <phoneticPr fontId="17"/>
  </si>
  <si>
    <t>H-2-1、H-3-1</t>
  </si>
  <si>
    <t>様式の更新履歴、事業継続計画の改定履歴</t>
    <rPh sb="0" eb="2">
      <t>ヨウシキ</t>
    </rPh>
    <rPh sb="3" eb="5">
      <t>コウシン</t>
    </rPh>
    <rPh sb="5" eb="7">
      <t>リレキ</t>
    </rPh>
    <rPh sb="8" eb="10">
      <t>ジギョウ</t>
    </rPh>
    <rPh sb="10" eb="12">
      <t>ケイゾク</t>
    </rPh>
    <rPh sb="12" eb="14">
      <t>ケイカク</t>
    </rPh>
    <rPh sb="15" eb="17">
      <t>カイテイ</t>
    </rPh>
    <rPh sb="17" eb="19">
      <t>リレキ</t>
    </rPh>
    <phoneticPr fontId="17"/>
  </si>
  <si>
    <t>改訂年月日、更新（改訂）内容を重複して書く必要がある</t>
    <rPh sb="0" eb="2">
      <t>カイテイ</t>
    </rPh>
    <rPh sb="2" eb="5">
      <t>ネンガッピ</t>
    </rPh>
    <rPh sb="6" eb="8">
      <t>コウシン</t>
    </rPh>
    <rPh sb="9" eb="11">
      <t>カイテイ</t>
    </rPh>
    <rPh sb="12" eb="14">
      <t>ナイヨウ</t>
    </rPh>
    <rPh sb="15" eb="17">
      <t>チョウフク</t>
    </rPh>
    <rPh sb="19" eb="20">
      <t>カ</t>
    </rPh>
    <rPh sb="21" eb="23">
      <t>ヒツヨウ</t>
    </rPh>
    <phoneticPr fontId="17"/>
  </si>
  <si>
    <t>ネットで調べることが必要</t>
    <rPh sb="4" eb="5">
      <t>シラ</t>
    </rPh>
    <rPh sb="10" eb="12">
      <t>ヒツヨウ</t>
    </rPh>
    <phoneticPr fontId="17"/>
  </si>
  <si>
    <t>B-1-3</t>
  </si>
  <si>
    <t>ライフラインの被害想定</t>
    <rPh sb="7" eb="11">
      <t>ヒガイソウテイ</t>
    </rPh>
    <phoneticPr fontId="17"/>
  </si>
  <si>
    <t>B-3-1補足資料</t>
    <rPh sb="5" eb="7">
      <t>ホソク</t>
    </rPh>
    <rPh sb="7" eb="9">
      <t>シリョウ</t>
    </rPh>
    <phoneticPr fontId="17"/>
  </si>
  <si>
    <t>重要業務の目標時間の検討</t>
    <rPh sb="0" eb="2">
      <t>ジュウヨウ</t>
    </rPh>
    <rPh sb="2" eb="4">
      <t>ギョウム</t>
    </rPh>
    <rPh sb="5" eb="7">
      <t>モクヒョウ</t>
    </rPh>
    <rPh sb="7" eb="9">
      <t>ジカン</t>
    </rPh>
    <rPh sb="10" eb="12">
      <t>ケントウ</t>
    </rPh>
    <phoneticPr fontId="17"/>
  </si>
  <si>
    <t>ネットで調べることが必要（距離）</t>
    <rPh sb="13" eb="15">
      <t>キョリ</t>
    </rPh>
    <phoneticPr fontId="17"/>
  </si>
  <si>
    <t>C-2-3</t>
  </si>
  <si>
    <t>避難・誘導方法</t>
    <rPh sb="0" eb="2">
      <t>ヒナン</t>
    </rPh>
    <rPh sb="3" eb="5">
      <t>ユウドウ</t>
    </rPh>
    <rPh sb="5" eb="7">
      <t>ホウホウ</t>
    </rPh>
    <phoneticPr fontId="17"/>
  </si>
  <si>
    <t>ネットで調べることが必要（避難経路）</t>
    <rPh sb="13" eb="17">
      <t>ヒナンケイロ</t>
    </rPh>
    <phoneticPr fontId="17"/>
  </si>
  <si>
    <t>P.3-11</t>
    <phoneticPr fontId="3"/>
  </si>
  <si>
    <t>　様式Ｂ－３－１補足資料（必須） 重要業務の目標時間の検討表</t>
    <phoneticPr fontId="3"/>
  </si>
  <si>
    <t>　様式Ｄ－１－１（必須） 拠点候補リスト</t>
    <phoneticPr fontId="3"/>
  </si>
  <si>
    <t xml:space="preserve">　様式Ｄ－１－２（必須） 代替対応拠点の概要 </t>
    <phoneticPr fontId="3"/>
  </si>
  <si>
    <t>内　容</t>
  </si>
  <si>
    <t>　様式Ｅ－１－１（必須） 災害発生直後に連絡すべき相手先リスト</t>
    <phoneticPr fontId="3"/>
  </si>
  <si>
    <t>　様式Ｆ－１－１（必須） 自社が保有している人員や資機材など</t>
    <phoneticPr fontId="3"/>
  </si>
  <si>
    <t xml:space="preserve">　様式Ｆ－２－１（必須） 災害発生直後に調達するリスト </t>
    <phoneticPr fontId="3"/>
  </si>
  <si>
    <t>　様式Ｇ－１－１（必須） 災害時対応訓練の実施計画</t>
    <phoneticPr fontId="3"/>
  </si>
  <si>
    <t>　様式Ｇ－２－１（必須） 事業継続計画の定期点検計画</t>
    <phoneticPr fontId="3"/>
  </si>
  <si>
    <t>　様式Ｈ－１－１（必須） 訓練実施記録一覧表</t>
    <phoneticPr fontId="3"/>
  </si>
  <si>
    <t>　様式Ｈ－１－２（必須） 訓練実施記録</t>
    <phoneticPr fontId="3"/>
  </si>
  <si>
    <t>　様式Ｈ－２－１（必須） 様式の更新履歴一覧表</t>
    <phoneticPr fontId="3"/>
  </si>
  <si>
    <t>新規策定</t>
    <rPh sb="0" eb="4">
      <t>シンキサクテイ</t>
    </rPh>
    <phoneticPr fontId="3"/>
  </si>
  <si>
    <t>P.3-60</t>
    <phoneticPr fontId="3"/>
  </si>
  <si>
    <t>改訂履歴に記載する内容は、定期点検の内容（自社や取引先の人事異動や連絡先の変更など）ではなく、会社として事業継続力が向上した内容（安否確認方法の変更、データのバックアップ方法の変更など）を記載してください。</t>
    <phoneticPr fontId="3"/>
  </si>
  <si>
    <t>確認にあたっては、人事異動等で発生した各様式の軽微な修正についても対象として、更新されているか確認してください</t>
    <phoneticPr fontId="3"/>
  </si>
  <si>
    <t>定期点検は年に１回は必ず実施する内容としてください。</t>
    <phoneticPr fontId="3"/>
  </si>
  <si>
    <t>P.3-47</t>
    <phoneticPr fontId="3"/>
  </si>
  <si>
    <t>P.3-46</t>
    <phoneticPr fontId="3"/>
  </si>
  <si>
    <t>P.3-43</t>
    <phoneticPr fontId="3"/>
  </si>
  <si>
    <t>P.3-39</t>
    <phoneticPr fontId="3"/>
  </si>
  <si>
    <t>P.3-36</t>
    <phoneticPr fontId="3"/>
  </si>
  <si>
    <t>完成図書や過去の重要な情報等、通常使わなくても復旧の際には必要となるものがでてくるので、災害後の状況を想定して何のバックアップが重要かを判断してください。</t>
    <phoneticPr fontId="3"/>
  </si>
  <si>
    <t>P.3-31</t>
    <phoneticPr fontId="3"/>
  </si>
  <si>
    <t>　様式Ｃ－２－２（必須） 対応体制・指揮命令系統図</t>
    <phoneticPr fontId="3"/>
  </si>
  <si>
    <t>P.3-27</t>
    <phoneticPr fontId="3"/>
  </si>
  <si>
    <t>P.3-21</t>
    <phoneticPr fontId="3"/>
  </si>
  <si>
    <t>P.3-19</t>
    <phoneticPr fontId="3"/>
  </si>
  <si>
    <t>P.3-9</t>
    <phoneticPr fontId="3"/>
  </si>
  <si>
    <t>P.3-7</t>
    <phoneticPr fontId="3"/>
  </si>
  <si>
    <t>自社保有している人員、資格（オペレーターなど）、資機材などを整理します。 長期で現場へ派遣している機材等についても漏れなく整理します。</t>
    <phoneticPr fontId="3"/>
  </si>
  <si>
    <t>自社外から調達する「人員や資機材」について記載して下さい.</t>
    <phoneticPr fontId="3"/>
  </si>
  <si>
    <t>w</t>
    <phoneticPr fontId="3"/>
  </si>
  <si>
    <t>t</t>
    <phoneticPr fontId="3"/>
  </si>
  <si>
    <t>y</t>
    <phoneticPr fontId="3"/>
  </si>
  <si>
    <t>u</t>
    <phoneticPr fontId="3"/>
  </si>
  <si>
    <t>s</t>
    <phoneticPr fontId="3"/>
  </si>
  <si>
    <t>z</t>
    <phoneticPr fontId="3"/>
  </si>
  <si>
    <t>x</t>
    <phoneticPr fontId="3"/>
  </si>
  <si>
    <t>v</t>
    <phoneticPr fontId="3"/>
  </si>
  <si>
    <t>令和</t>
  </si>
  <si>
    <t>表中の数値の単位は人数</t>
    <rPh sb="0" eb="2">
      <t>ヒョウチュウ</t>
    </rPh>
    <phoneticPr fontId="3"/>
  </si>
  <si>
    <t>安否確認　目標時間2時間</t>
  </si>
  <si>
    <t>重要取引先との連絡と調整　</t>
    <phoneticPr fontId="3"/>
  </si>
  <si>
    <t>目標時間６時間</t>
  </si>
  <si>
    <t>災害協定業務、</t>
    <phoneticPr fontId="3"/>
  </si>
  <si>
    <t>その他の応急・復旧業務　</t>
    <phoneticPr fontId="3"/>
  </si>
  <si>
    <t>目標1日</t>
    <rPh sb="0" eb="2">
      <t>モクヒョウ</t>
    </rPh>
    <phoneticPr fontId="3"/>
  </si>
  <si>
    <t>様式Ｂ－３－２（重要） 全体手順初期：就業時間内の場合</t>
    <phoneticPr fontId="3"/>
  </si>
  <si>
    <t>会社名：</t>
    <rPh sb="0" eb="3">
      <t>カイシャメイ</t>
    </rPh>
    <phoneticPr fontId="3"/>
  </si>
  <si>
    <t>所在地：</t>
    <rPh sb="0" eb="3">
      <t>ショザイチ</t>
    </rPh>
    <phoneticPr fontId="3"/>
  </si>
  <si>
    <t>FAX：</t>
  </si>
  <si>
    <t>メール：</t>
  </si>
  <si>
    <t>メール：</t>
    <phoneticPr fontId="3"/>
  </si>
  <si>
    <t>携行カード</t>
    <rPh sb="0" eb="2">
      <t>ケイコウ</t>
    </rPh>
    <phoneticPr fontId="3"/>
  </si>
  <si>
    <t xml:space="preserve">※このカードを拾得された方は下記までご連絡ください。 </t>
  </si>
  <si>
    <t xml:space="preserve">※このカードを拾得された方は下記までご連絡ください。 </t>
    <phoneticPr fontId="3"/>
  </si>
  <si>
    <t>jisinn</t>
    <phoneticPr fontId="3"/>
  </si>
  <si>
    <t>fuusuigai</t>
    <phoneticPr fontId="3"/>
  </si>
  <si>
    <t>kasai</t>
    <phoneticPr fontId="3"/>
  </si>
  <si>
    <t>ketueki</t>
    <phoneticPr fontId="3"/>
  </si>
  <si>
    <t>aregy</t>
    <phoneticPr fontId="3"/>
  </si>
  <si>
    <t>doctor</t>
    <phoneticPr fontId="3"/>
  </si>
  <si>
    <t>hinan</t>
    <phoneticPr fontId="3"/>
  </si>
  <si>
    <t>taihi</t>
    <phoneticPr fontId="3"/>
  </si>
  <si>
    <t>tel</t>
    <phoneticPr fontId="3"/>
  </si>
  <si>
    <t>kazoku</t>
    <phoneticPr fontId="3"/>
  </si>
  <si>
    <t>family</t>
    <phoneticPr fontId="3"/>
  </si>
  <si>
    <t>sinnseki</t>
    <phoneticPr fontId="3"/>
  </si>
  <si>
    <t>syatyo</t>
    <phoneticPr fontId="3"/>
  </si>
  <si>
    <t>jousi</t>
    <phoneticPr fontId="3"/>
  </si>
  <si>
    <t>rennraku</t>
    <phoneticPr fontId="3"/>
  </si>
  <si>
    <t>fuzai</t>
    <phoneticPr fontId="3"/>
  </si>
  <si>
    <t>torihiki</t>
    <phoneticPr fontId="3"/>
  </si>
  <si>
    <t>dial</t>
    <phoneticPr fontId="3"/>
  </si>
  <si>
    <t>kaisya</t>
    <phoneticPr fontId="3"/>
  </si>
  <si>
    <t>〒111-2222 juusyo</t>
    <phoneticPr fontId="3"/>
  </si>
  <si>
    <t>dennwa</t>
    <phoneticPr fontId="3"/>
  </si>
  <si>
    <t>fax</t>
    <phoneticPr fontId="3"/>
  </si>
  <si>
    <t>mail</t>
    <phoneticPr fontId="3"/>
  </si>
  <si>
    <t>災害時の組織体制と指揮命令系統について記載してください
班長代理までは必ず決定してください。また、同一社員が複数の役割を兼務することも可能です。</t>
    <phoneticPr fontId="3"/>
  </si>
  <si>
    <t>検討経緯・選定理由</t>
    <phoneticPr fontId="3"/>
  </si>
  <si>
    <t>simei</t>
    <phoneticPr fontId="3"/>
  </si>
  <si>
    <t>連絡先（電話番号）</t>
    <rPh sb="4" eb="8">
      <t>デンワバンゴウ</t>
    </rPh>
    <phoneticPr fontId="3"/>
  </si>
  <si>
    <t>代替拠点４</t>
  </si>
  <si>
    <t>2つ目以降の記入欄</t>
    <rPh sb="2" eb="5">
      <t>メイコウ</t>
    </rPh>
    <rPh sb="6" eb="9">
      <t>キニュウラン</t>
    </rPh>
    <phoneticPr fontId="3"/>
  </si>
  <si>
    <t>対応拠点</t>
    <rPh sb="0" eb="4">
      <t>タイオウキョテン</t>
    </rPh>
    <phoneticPr fontId="3"/>
  </si>
  <si>
    <t>2つ目以降の記入欄</t>
  </si>
  <si>
    <t>taaaaa</t>
    <phoneticPr fontId="3"/>
  </si>
  <si>
    <t>w</t>
    <phoneticPr fontId="3"/>
  </si>
  <si>
    <t>津波</t>
    <rPh sb="0" eb="2">
      <t>ツナミ</t>
    </rPh>
    <phoneticPr fontId="3"/>
  </si>
  <si>
    <t>【理由】</t>
    <rPh sb="1" eb="3">
      <t>リユウ</t>
    </rPh>
    <phoneticPr fontId="3"/>
  </si>
  <si>
    <t>記入例：</t>
    <phoneticPr fontId="3"/>
  </si>
  <si>
    <t>設置権限者</t>
    <rPh sb="0" eb="2">
      <t>セッチ</t>
    </rPh>
    <rPh sb="2" eb="5">
      <t>ケンゲンシャ</t>
    </rPh>
    <phoneticPr fontId="3"/>
  </si>
  <si>
    <t>代理権限者</t>
    <rPh sb="0" eb="2">
      <t>ダイリ</t>
    </rPh>
    <rPh sb="2" eb="4">
      <t>ケンゲン</t>
    </rPh>
    <rPh sb="4" eb="5">
      <t>シャ</t>
    </rPh>
    <phoneticPr fontId="3"/>
  </si>
  <si>
    <t>設置権限者：</t>
    <rPh sb="0" eb="5">
      <t>セッチケンゲンシャ</t>
    </rPh>
    <phoneticPr fontId="3"/>
  </si>
  <si>
    <t>代理権限者：</t>
    <rPh sb="0" eb="5">
      <t>ダイリケンゲンシャ</t>
    </rPh>
    <phoneticPr fontId="3"/>
  </si>
  <si>
    <t>固定電話</t>
    <rPh sb="0" eb="4">
      <t>コテイデンワ</t>
    </rPh>
    <phoneticPr fontId="3"/>
  </si>
  <si>
    <t>FAX</t>
    <phoneticPr fontId="3"/>
  </si>
  <si>
    <t>電子メール</t>
    <rPh sb="0" eb="2">
      <t>デンシ</t>
    </rPh>
    <phoneticPr fontId="3"/>
  </si>
  <si>
    <t>携帯メール</t>
    <rPh sb="0" eb="2">
      <t>ケイタイ</t>
    </rPh>
    <phoneticPr fontId="3"/>
  </si>
  <si>
    <t>紙</t>
    <rPh sb="0" eb="1">
      <t>カミ</t>
    </rPh>
    <phoneticPr fontId="3"/>
  </si>
  <si>
    <t>紙・データ</t>
    <rPh sb="0" eb="1">
      <t>カミ</t>
    </rPh>
    <phoneticPr fontId="3"/>
  </si>
  <si>
    <t>データ</t>
    <phoneticPr fontId="3"/>
  </si>
  <si>
    <t>人員</t>
    <rPh sb="0" eb="2">
      <t>ジンイン</t>
    </rPh>
    <phoneticPr fontId="3"/>
  </si>
  <si>
    <t>計画の目的の記載例を参考にし、問題がなければプルダウンを選択してください。
独自に目的を定める場合は、直接入力してください。</t>
    <rPh sb="0" eb="2">
      <t>ケイカク</t>
    </rPh>
    <rPh sb="3" eb="5">
      <t>モクテキ</t>
    </rPh>
    <rPh sb="6" eb="8">
      <t>キサイ</t>
    </rPh>
    <rPh sb="8" eb="9">
      <t>レイ</t>
    </rPh>
    <rPh sb="10" eb="12">
      <t>サンコウ</t>
    </rPh>
    <rPh sb="15" eb="17">
      <t>モンダイ</t>
    </rPh>
    <rPh sb="28" eb="30">
      <t>センタク</t>
    </rPh>
    <rPh sb="51" eb="53">
      <t>チョクセツ</t>
    </rPh>
    <rPh sb="53" eb="55">
      <t>ニュウリョク</t>
    </rPh>
    <phoneticPr fontId="3"/>
  </si>
  <si>
    <t>通信</t>
    <rPh sb="0" eb="2">
      <t>ツウシン</t>
    </rPh>
    <phoneticPr fontId="3"/>
  </si>
  <si>
    <t>下水道</t>
    <rPh sb="0" eb="3">
      <t>ゲスイドウ</t>
    </rPh>
    <phoneticPr fontId="3"/>
  </si>
  <si>
    <t>安否確認</t>
    <rPh sb="0" eb="4">
      <t>アンピカクニン</t>
    </rPh>
    <phoneticPr fontId="3"/>
  </si>
  <si>
    <t>総影響度
(平均値)</t>
    <phoneticPr fontId="3"/>
  </si>
  <si>
    <t>災害協定業務、その他の応急・復旧業務</t>
    <phoneticPr fontId="3"/>
  </si>
  <si>
    <t>重要取引先との連絡と調整</t>
    <phoneticPr fontId="3"/>
  </si>
  <si>
    <t>施工中の現場の被害状況の確認</t>
    <phoneticPr fontId="3"/>
  </si>
  <si>
    <t>会社施設等の被害の最小化に努める</t>
  </si>
  <si>
    <t>所属部署</t>
    <rPh sb="0" eb="4">
      <t>ショゾクブショ</t>
    </rPh>
    <phoneticPr fontId="3"/>
  </si>
  <si>
    <t>社用携帯メール</t>
    <rPh sb="0" eb="2">
      <t>シャヨウ</t>
    </rPh>
    <rPh sb="2" eb="4">
      <t>ケイタイ</t>
    </rPh>
    <phoneticPr fontId="3"/>
  </si>
  <si>
    <t>自宅住所</t>
    <rPh sb="0" eb="2">
      <t>ジタク</t>
    </rPh>
    <rPh sb="2" eb="4">
      <t>ジュウショ</t>
    </rPh>
    <phoneticPr fontId="3"/>
  </si>
  <si>
    <t>自宅TEL</t>
    <rPh sb="0" eb="2">
      <t>ジタク</t>
    </rPh>
    <phoneticPr fontId="3"/>
  </si>
  <si>
    <t>個人携帯TEL</t>
    <rPh sb="0" eb="2">
      <t>コジン</t>
    </rPh>
    <rPh sb="2" eb="4">
      <t>ケイタイ</t>
    </rPh>
    <phoneticPr fontId="3"/>
  </si>
  <si>
    <t>自宅メール</t>
    <rPh sb="0" eb="2">
      <t>ジタク</t>
    </rPh>
    <phoneticPr fontId="3"/>
  </si>
  <si>
    <t>重要取引先との連絡と調整</t>
    <rPh sb="0" eb="5">
      <t>ジュウヨウトリヒキサキ</t>
    </rPh>
    <rPh sb="7" eb="9">
      <t>レンラク</t>
    </rPh>
    <rPh sb="10" eb="12">
      <t>チョウセイ</t>
    </rPh>
    <phoneticPr fontId="3"/>
  </si>
  <si>
    <t>Ａ　重要業務の選定と目標時間の把握</t>
  </si>
  <si>
    <t>Ｂ　災害時の対応体制</t>
  </si>
  <si>
    <t>Ｃ　対応拠点の確保</t>
  </si>
  <si>
    <t>Ｄ　情報発信・情報共有</t>
  </si>
  <si>
    <t>Ｅ　人員と資機材の調達</t>
  </si>
  <si>
    <t>Ｆ　訓練計画と定期点検計画</t>
  </si>
  <si>
    <t>記載例</t>
    <rPh sb="0" eb="3">
      <t>キサイレイ</t>
    </rPh>
    <phoneticPr fontId="3"/>
  </si>
  <si>
    <t>災害協定業務　その他の応急・復旧業務</t>
    <rPh sb="0" eb="6">
      <t>サイガイキョウテイギョウム</t>
    </rPh>
    <rPh sb="9" eb="10">
      <t>タ</t>
    </rPh>
    <rPh sb="11" eb="13">
      <t>オウキュウ</t>
    </rPh>
    <rPh sb="14" eb="16">
      <t>フッキュウ</t>
    </rPh>
    <rPh sb="16" eb="18">
      <t>ギョウム</t>
    </rPh>
    <phoneticPr fontId="3"/>
  </si>
  <si>
    <t>BCP発動時の連絡手段（C-2-1）</t>
    <rPh sb="3" eb="6">
      <t>ハツドウジ</t>
    </rPh>
    <rPh sb="7" eb="11">
      <t>レンラクシュダン</t>
    </rPh>
    <phoneticPr fontId="3"/>
  </si>
  <si>
    <t>代理役割</t>
    <rPh sb="0" eb="2">
      <t>ダイリ</t>
    </rPh>
    <rPh sb="2" eb="4">
      <t>ヤクワリ</t>
    </rPh>
    <phoneticPr fontId="3"/>
  </si>
  <si>
    <t>災害対策本部長代理</t>
    <rPh sb="0" eb="7">
      <t>サイガイタイサクホンブチョウ</t>
    </rPh>
    <rPh sb="7" eb="9">
      <t>ダイリ</t>
    </rPh>
    <phoneticPr fontId="3"/>
  </si>
  <si>
    <t>事務局長代理</t>
    <rPh sb="0" eb="4">
      <t>ジムキョクチョウ</t>
    </rPh>
    <rPh sb="4" eb="6">
      <t>ダイリ</t>
    </rPh>
    <phoneticPr fontId="3"/>
  </si>
  <si>
    <t>重要業務名</t>
    <rPh sb="0" eb="5">
      <t>ジュウヨウギョウムメイ</t>
    </rPh>
    <phoneticPr fontId="3"/>
  </si>
  <si>
    <t>災害時の重要業務</t>
    <rPh sb="0" eb="3">
      <t>サイガイジ</t>
    </rPh>
    <rPh sb="4" eb="8">
      <t>ジュウヨウギョウム</t>
    </rPh>
    <phoneticPr fontId="3"/>
  </si>
  <si>
    <t>現場住所（概略）</t>
    <rPh sb="0" eb="4">
      <t>ゲンバジュウショ</t>
    </rPh>
    <rPh sb="5" eb="7">
      <t>ガイリャク</t>
    </rPh>
    <phoneticPr fontId="3"/>
  </si>
  <si>
    <t>担当者</t>
    <rPh sb="0" eb="3">
      <t>タントウシャ</t>
    </rPh>
    <phoneticPr fontId="3"/>
  </si>
  <si>
    <t>担当者（代理）</t>
    <rPh sb="0" eb="3">
      <t>タントウシャ</t>
    </rPh>
    <rPh sb="4" eb="6">
      <t>ダイリ</t>
    </rPh>
    <phoneticPr fontId="3"/>
  </si>
  <si>
    <t>○○ビル解体工事</t>
    <rPh sb="4" eb="6">
      <t>カイタイ</t>
    </rPh>
    <rPh sb="6" eb="8">
      <t>コウジ</t>
    </rPh>
    <phoneticPr fontId="3"/>
  </si>
  <si>
    <t>宇部市上条２</t>
    <rPh sb="0" eb="3">
      <t>ウベシ</t>
    </rPh>
    <rPh sb="3" eb="5">
      <t>カミジョウ</t>
    </rPh>
    <phoneticPr fontId="3"/>
  </si>
  <si>
    <t>現場　一郎</t>
    <rPh sb="0" eb="2">
      <t>ゲンバ</t>
    </rPh>
    <rPh sb="3" eb="5">
      <t>イチロウ</t>
    </rPh>
    <phoneticPr fontId="3"/>
  </si>
  <si>
    <t>建築　次夫</t>
    <rPh sb="0" eb="2">
      <t>ケンチク</t>
    </rPh>
    <rPh sb="3" eb="5">
      <t>ツギオ</t>
    </rPh>
    <phoneticPr fontId="3"/>
  </si>
  <si>
    <t>役割班（グループ）
(B-3-1補足)
(C-2-2)</t>
    <rPh sb="0" eb="2">
      <t>ヤクワリ</t>
    </rPh>
    <rPh sb="2" eb="3">
      <t>ハン</t>
    </rPh>
    <rPh sb="16" eb="18">
      <t>ホソク</t>
    </rPh>
    <phoneticPr fontId="3"/>
  </si>
  <si>
    <t>役割
(A-1-2)</t>
    <rPh sb="0" eb="2">
      <t>ヤクワリ</t>
    </rPh>
    <phoneticPr fontId="3"/>
  </si>
  <si>
    <t>災害時の役割
(B-3-1補足)
(C-2-1)</t>
    <rPh sb="0" eb="3">
      <t>サイガイジ</t>
    </rPh>
    <rPh sb="4" eb="6">
      <t>ヤクワリ</t>
    </rPh>
    <rPh sb="13" eb="15">
      <t>ホソク</t>
    </rPh>
    <phoneticPr fontId="3"/>
  </si>
  <si>
    <t>班長</t>
    <rPh sb="0" eb="2">
      <t>ハンチョウ</t>
    </rPh>
    <phoneticPr fontId="3"/>
  </si>
  <si>
    <t>計画策定の意義・目的
(A-1-1)</t>
    <rPh sb="0" eb="2">
      <t>ケイカク</t>
    </rPh>
    <rPh sb="2" eb="4">
      <t>サクテイ</t>
    </rPh>
    <rPh sb="5" eb="7">
      <t>イギ</t>
    </rPh>
    <rPh sb="8" eb="10">
      <t>モクテキ</t>
    </rPh>
    <phoneticPr fontId="3"/>
  </si>
  <si>
    <t>自社の地域で懸念されている災害の一覧整理
(B-1-1)</t>
    <rPh sb="0" eb="2">
      <t>ジシャ</t>
    </rPh>
    <rPh sb="3" eb="5">
      <t>チイキ</t>
    </rPh>
    <rPh sb="6" eb="8">
      <t>ケネン</t>
    </rPh>
    <rPh sb="13" eb="15">
      <t>サイガイ</t>
    </rPh>
    <rPh sb="16" eb="18">
      <t>イチラン</t>
    </rPh>
    <rPh sb="18" eb="20">
      <t>セイリ</t>
    </rPh>
    <phoneticPr fontId="3"/>
  </si>
  <si>
    <t>代理者：</t>
    <rPh sb="0" eb="3">
      <t>ダイリシャ</t>
    </rPh>
    <phoneticPr fontId="3"/>
  </si>
  <si>
    <t>責任者：</t>
    <rPh sb="0" eb="3">
      <t>セキニンシャ</t>
    </rPh>
    <phoneticPr fontId="3"/>
  </si>
  <si>
    <t>取引先</t>
    <rPh sb="0" eb="3">
      <t>トリヒキサキ</t>
    </rPh>
    <phoneticPr fontId="3"/>
  </si>
  <si>
    <t>社員への周知方法</t>
    <phoneticPr fontId="3"/>
  </si>
  <si>
    <t>周知媒体
(A-2-1)(G-2-1)</t>
    <rPh sb="0" eb="2">
      <t>シュウチ</t>
    </rPh>
    <rPh sb="2" eb="4">
      <t>バイタイ</t>
    </rPh>
    <phoneticPr fontId="3"/>
  </si>
  <si>
    <t>ホームページ</t>
    <phoneticPr fontId="3"/>
  </si>
  <si>
    <t>電子データ</t>
    <rPh sb="0" eb="2">
      <t>デンシ</t>
    </rPh>
    <phoneticPr fontId="3"/>
  </si>
  <si>
    <t>社内サイト</t>
    <rPh sb="0" eb="2">
      <t>シャナイ</t>
    </rPh>
    <phoneticPr fontId="3"/>
  </si>
  <si>
    <t>TEL</t>
    <phoneticPr fontId="3"/>
  </si>
  <si>
    <t>代替拠点２</t>
    <phoneticPr fontId="3"/>
  </si>
  <si>
    <t>代替拠点３</t>
    <phoneticPr fontId="3"/>
  </si>
  <si>
    <t>代替拠点４</t>
    <phoneticPr fontId="3"/>
  </si>
  <si>
    <t>代替拠点５</t>
    <phoneticPr fontId="3"/>
  </si>
  <si>
    <t>○○株式会社</t>
    <rPh sb="2" eb="6">
      <t>カブシキガイシャ</t>
    </rPh>
    <phoneticPr fontId="3"/>
  </si>
  <si>
    <t>設計部</t>
    <rPh sb="0" eb="3">
      <t>セッケイブ</t>
    </rPh>
    <phoneticPr fontId="3"/>
  </si>
  <si>
    <t>設計　一郎</t>
    <rPh sb="0" eb="2">
      <t>セッケイ</t>
    </rPh>
    <rPh sb="3" eb="5">
      <t>イチロウ</t>
    </rPh>
    <phoneticPr fontId="3"/>
  </si>
  <si>
    <t>施工　次郎</t>
    <rPh sb="0" eb="2">
      <t>セコウ</t>
    </rPh>
    <rPh sb="3" eb="5">
      <t>ジロウ</t>
    </rPh>
    <phoneticPr fontId="3"/>
  </si>
  <si>
    <t>marumaru@mail.com</t>
    <phoneticPr fontId="3"/>
  </si>
  <si>
    <t>marukeitai@mail.com</t>
    <phoneticPr fontId="3"/>
  </si>
  <si>
    <t>自社担当者</t>
    <rPh sb="0" eb="2">
      <t>ジシャ</t>
    </rPh>
    <rPh sb="2" eb="5">
      <t>タントウシャ</t>
    </rPh>
    <phoneticPr fontId="3"/>
  </si>
  <si>
    <t>自社代理担当者</t>
    <rPh sb="0" eb="2">
      <t>ジシャ</t>
    </rPh>
    <rPh sb="2" eb="6">
      <t>ダイリタントウ</t>
    </rPh>
    <rPh sb="6" eb="7">
      <t>シャ</t>
    </rPh>
    <phoneticPr fontId="3"/>
  </si>
  <si>
    <t>ヨンヨン社</t>
    <rPh sb="4" eb="5">
      <t>シャ</t>
    </rPh>
    <phoneticPr fontId="3"/>
  </si>
  <si>
    <t>六六鉱油</t>
    <rPh sb="0" eb="1">
      <t>ロク</t>
    </rPh>
    <rPh sb="1" eb="2">
      <t>ロク</t>
    </rPh>
    <rPh sb="2" eb="4">
      <t>コウユ</t>
    </rPh>
    <phoneticPr fontId="3"/>
  </si>
  <si>
    <t>株式会社７７７</t>
    <rPh sb="0" eb="4">
      <t>カブシキガイシャ</t>
    </rPh>
    <phoneticPr fontId="3"/>
  </si>
  <si>
    <t>Aリース</t>
  </si>
  <si>
    <t>B商社</t>
    <rPh sb="1" eb="3">
      <t>ショウシャ</t>
    </rPh>
    <phoneticPr fontId="3"/>
  </si>
  <si>
    <t>C社</t>
    <rPh sb="1" eb="2">
      <t>シャ</t>
    </rPh>
    <phoneticPr fontId="3"/>
  </si>
  <si>
    <t>-</t>
    <phoneticPr fontId="3"/>
  </si>
  <si>
    <t>様式G-2-1へ（ここをクリック）</t>
    <rPh sb="0" eb="2">
      <t>ヨウシキ</t>
    </rPh>
    <phoneticPr fontId="3"/>
  </si>
  <si>
    <t>＜自宅から直接現場に向かう人員＞</t>
    <phoneticPr fontId="3"/>
  </si>
  <si>
    <t>担当者２</t>
    <rPh sb="0" eb="3">
      <t>タントウシャ</t>
    </rPh>
    <phoneticPr fontId="3"/>
  </si>
  <si>
    <t>担当者３</t>
    <rPh sb="0" eb="3">
      <t>タントウシャ</t>
    </rPh>
    <phoneticPr fontId="3"/>
  </si>
  <si>
    <t>担当者１</t>
    <rPh sb="0" eb="3">
      <t>タントウシャ</t>
    </rPh>
    <phoneticPr fontId="3"/>
  </si>
  <si>
    <t>工期１（自）</t>
    <rPh sb="0" eb="2">
      <t>コウキ</t>
    </rPh>
    <rPh sb="4" eb="5">
      <t>ジ</t>
    </rPh>
    <phoneticPr fontId="3"/>
  </si>
  <si>
    <t>工期２（至）</t>
    <rPh sb="4" eb="5">
      <t>イタ</t>
    </rPh>
    <phoneticPr fontId="3"/>
  </si>
  <si>
    <t>災害対策本部長</t>
    <rPh sb="0" eb="4">
      <t>サイガイタイサク</t>
    </rPh>
    <rPh sb="4" eb="7">
      <t>ホンブチョウ</t>
    </rPh>
    <phoneticPr fontId="3"/>
  </si>
  <si>
    <t>発注元</t>
    <rPh sb="0" eb="3">
      <t>ハッチュウモト</t>
    </rPh>
    <phoneticPr fontId="3"/>
  </si>
  <si>
    <t>事務局</t>
    <rPh sb="0" eb="3">
      <t>ジムキョク</t>
    </rPh>
    <phoneticPr fontId="3"/>
  </si>
  <si>
    <t>停止期間の対策</t>
    <rPh sb="5" eb="7">
      <t>タイサク</t>
    </rPh>
    <phoneticPr fontId="3"/>
  </si>
  <si>
    <t>同上(代理者）</t>
    <phoneticPr fontId="3"/>
  </si>
  <si>
    <t>避難誘導責任者</t>
    <phoneticPr fontId="3"/>
  </si>
  <si>
    <t>その他：</t>
    <rPh sb="2" eb="3">
      <t>タ</t>
    </rPh>
    <phoneticPr fontId="3"/>
  </si>
  <si>
    <t>保有人員・資機材(F-1-1)</t>
    <rPh sb="0" eb="4">
      <t>ホユウジンイン</t>
    </rPh>
    <rPh sb="5" eb="8">
      <t>シキザイ</t>
    </rPh>
    <phoneticPr fontId="3"/>
  </si>
  <si>
    <t>災害時の対応にあたる要員のための備蓄</t>
    <phoneticPr fontId="3"/>
  </si>
  <si>
    <t>備考</t>
    <rPh sb="0" eb="2">
      <t>ビコウ</t>
    </rPh>
    <phoneticPr fontId="3"/>
  </si>
  <si>
    <t>確認時期</t>
    <rPh sb="0" eb="4">
      <t>カクニンジキ</t>
    </rPh>
    <phoneticPr fontId="3"/>
  </si>
  <si>
    <t>保管場所</t>
    <rPh sb="0" eb="4">
      <t>ホカンバショ</t>
    </rPh>
    <phoneticPr fontId="3"/>
  </si>
  <si>
    <t>個数</t>
    <rPh sb="0" eb="2">
      <t>コスウ</t>
    </rPh>
    <phoneticPr fontId="3"/>
  </si>
  <si>
    <t>保存
期間</t>
    <rPh sb="0" eb="2">
      <t>ホゾン</t>
    </rPh>
    <rPh sb="3" eb="5">
      <t>キカン</t>
    </rPh>
    <phoneticPr fontId="3"/>
  </si>
  <si>
    <t>管理
責任者</t>
    <rPh sb="0" eb="2">
      <t>カンリ</t>
    </rPh>
    <rPh sb="3" eb="6">
      <t>セキニンシャ</t>
    </rPh>
    <phoneticPr fontId="3"/>
  </si>
  <si>
    <t>確認時期
（西暦/月）</t>
    <rPh sb="0" eb="4">
      <t>カクニンジキ</t>
    </rPh>
    <rPh sb="6" eb="8">
      <t>セイレキ</t>
    </rPh>
    <rPh sb="9" eb="10">
      <t>ツキ</t>
    </rPh>
    <phoneticPr fontId="3"/>
  </si>
  <si>
    <t>担当者：</t>
  </si>
  <si>
    <t>代理者：</t>
  </si>
  <si>
    <t>（最終）確認日・
更新日</t>
    <rPh sb="1" eb="3">
      <t>サイシュウ</t>
    </rPh>
    <rPh sb="4" eb="7">
      <t>カクニンビ</t>
    </rPh>
    <rPh sb="9" eb="12">
      <t>コウシンビ</t>
    </rPh>
    <phoneticPr fontId="3"/>
  </si>
  <si>
    <t>災害時の
重要業務
（対象業務に●）</t>
    <rPh sb="11" eb="15">
      <t>タイショウギョウム</t>
    </rPh>
    <phoneticPr fontId="3"/>
  </si>
  <si>
    <t>現場名
(B-3-1 補足)</t>
    <rPh sb="0" eb="3">
      <t>ゲンバメイ</t>
    </rPh>
    <rPh sb="11" eb="13">
      <t>ホソク</t>
    </rPh>
    <phoneticPr fontId="3"/>
  </si>
  <si>
    <t>拠点名
(B-1-3)
(D-1-1)</t>
    <rPh sb="0" eb="3">
      <t>キョテンメイ</t>
    </rPh>
    <phoneticPr fontId="3"/>
  </si>
  <si>
    <t>データ・文書のバックアップ
(C-3-3)</t>
    <rPh sb="4" eb="6">
      <t>ブンショ</t>
    </rPh>
    <phoneticPr fontId="3"/>
  </si>
  <si>
    <t>責任者</t>
    <rPh sb="0" eb="3">
      <t>セキニンシャ</t>
    </rPh>
    <phoneticPr fontId="3"/>
  </si>
  <si>
    <t>代理者</t>
    <rPh sb="0" eb="3">
      <t>ダイリシャ</t>
    </rPh>
    <phoneticPr fontId="3"/>
  </si>
  <si>
    <t>対応内容</t>
    <rPh sb="0" eb="4">
      <t>タイオウナイヨウ</t>
    </rPh>
    <phoneticPr fontId="3"/>
  </si>
  <si>
    <t>対応拠点が使用できない場合に備えて、代替拠点を設定してください。</t>
    <rPh sb="0" eb="4">
      <t>タイオウキョテン</t>
    </rPh>
    <rPh sb="5" eb="7">
      <t>シヨウ</t>
    </rPh>
    <rPh sb="11" eb="13">
      <t>バアイ</t>
    </rPh>
    <rPh sb="14" eb="15">
      <t>ソナ</t>
    </rPh>
    <rPh sb="18" eb="22">
      <t>ダイタイキョテン</t>
    </rPh>
    <rPh sb="23" eb="25">
      <t>セッテイ</t>
    </rPh>
    <phoneticPr fontId="3"/>
  </si>
  <si>
    <t>相手先担当者</t>
    <rPh sb="0" eb="3">
      <t>アイテサキ</t>
    </rPh>
    <rPh sb="3" eb="6">
      <t>タントウシャ</t>
    </rPh>
    <phoneticPr fontId="3"/>
  </si>
  <si>
    <t>相手先担当者連絡先</t>
    <rPh sb="0" eb="3">
      <t>アイテサキタントウシャ2</t>
    </rPh>
    <rPh sb="6" eb="9">
      <t>レンラクサキ</t>
    </rPh>
    <phoneticPr fontId="3"/>
  </si>
  <si>
    <t>参加者</t>
    <phoneticPr fontId="3"/>
  </si>
  <si>
    <t>実施班</t>
    <rPh sb="0" eb="2">
      <t>ジッシ</t>
    </rPh>
    <rPh sb="2" eb="3">
      <t>ハン</t>
    </rPh>
    <phoneticPr fontId="3"/>
  </si>
  <si>
    <t>安否確認訓練</t>
    <rPh sb="0" eb="6">
      <t>アンピカクニンクンレン</t>
    </rPh>
    <phoneticPr fontId="3"/>
  </si>
  <si>
    <t>実施予定時期</t>
    <rPh sb="0" eb="2">
      <t>ジッシ</t>
    </rPh>
    <rPh sb="2" eb="4">
      <t>ヨテイ</t>
    </rPh>
    <rPh sb="4" eb="6">
      <t>ジキ</t>
    </rPh>
    <phoneticPr fontId="3"/>
  </si>
  <si>
    <t>想定災害</t>
    <rPh sb="0" eb="4">
      <t>ソウテイサイガイ</t>
    </rPh>
    <phoneticPr fontId="3"/>
  </si>
  <si>
    <t>訓練内容</t>
    <rPh sb="0" eb="4">
      <t>クンレンナイヨウ</t>
    </rPh>
    <phoneticPr fontId="3"/>
  </si>
  <si>
    <t>実施できなかった理由
（実施できなかった場合記入）</t>
    <rPh sb="0" eb="2">
      <t>ジッシ</t>
    </rPh>
    <rPh sb="8" eb="10">
      <t>リユウ</t>
    </rPh>
    <rPh sb="12" eb="14">
      <t>ジッシ</t>
    </rPh>
    <rPh sb="20" eb="22">
      <t>バアイ</t>
    </rPh>
    <rPh sb="22" eb="24">
      <t>キニュウ</t>
    </rPh>
    <phoneticPr fontId="3"/>
  </si>
  <si>
    <t>訓練名称
(G-1-1)
(H-1-1)
(H-1-2)</t>
    <rPh sb="0" eb="4">
      <t>クンレンメイショウ</t>
    </rPh>
    <phoneticPr fontId="3"/>
  </si>
  <si>
    <t>避難・誘導訓練</t>
    <phoneticPr fontId="3"/>
  </si>
  <si>
    <t>Ｂ－１受ける被害の想定</t>
    <phoneticPr fontId="3"/>
  </si>
  <si>
    <t>全体手順初期：就業時間外（夜間・休日）の場合</t>
    <phoneticPr fontId="3"/>
  </si>
  <si>
    <t>Ｃ－１社員及び家族の安否確認方法</t>
    <phoneticPr fontId="3"/>
  </si>
  <si>
    <t>様式Ｅ－１－２（重要） 施工中現場の連絡先リスト</t>
    <phoneticPr fontId="3"/>
  </si>
  <si>
    <t>例　太郎</t>
    <rPh sb="0" eb="1">
      <t>レイ</t>
    </rPh>
    <rPh sb="2" eb="4">
      <t>タロウ</t>
    </rPh>
    <phoneticPr fontId="3"/>
  </si>
  <si>
    <t>例　花子</t>
    <rPh sb="0" eb="1">
      <t>レイ</t>
    </rPh>
    <rPh sb="2" eb="4">
      <t>ハナコ</t>
    </rPh>
    <phoneticPr fontId="3"/>
  </si>
  <si>
    <t>相手先担当者
（代理）</t>
    <rPh sb="0" eb="6">
      <t>アイテサキタントウシャ</t>
    </rPh>
    <rPh sb="8" eb="10">
      <t>ダイリ</t>
    </rPh>
    <phoneticPr fontId="3"/>
  </si>
  <si>
    <t>相手先担当者
（代理）連絡先</t>
    <rPh sb="0" eb="6">
      <t>アイテサキタントウシャダイリ2</t>
    </rPh>
    <rPh sb="11" eb="14">
      <t>レンラクサキ</t>
    </rPh>
    <phoneticPr fontId="3"/>
  </si>
  <si>
    <t>対応拠点設置場所</t>
    <phoneticPr fontId="3"/>
  </si>
  <si>
    <t xml:space="preserve">参集時間(hr)
自転車で参集(6 ㎞/ｈ) </t>
    <phoneticPr fontId="3"/>
  </si>
  <si>
    <t>停止期間の対策</t>
    <phoneticPr fontId="3"/>
  </si>
  <si>
    <t>停止期間</t>
    <phoneticPr fontId="3"/>
  </si>
  <si>
    <t>対応拠点設置場所への連絡手段</t>
    <phoneticPr fontId="3"/>
  </si>
  <si>
    <t>保存期間</t>
    <rPh sb="0" eb="4">
      <t>ホゾンキカン</t>
    </rPh>
    <phoneticPr fontId="3"/>
  </si>
  <si>
    <t>管理
責任者</t>
  </si>
  <si>
    <t>避難担当</t>
    <phoneticPr fontId="3"/>
  </si>
  <si>
    <t>代替対応拠点設置の条件</t>
    <rPh sb="9" eb="11">
      <t>ジョウケン</t>
    </rPh>
    <phoneticPr fontId="3"/>
  </si>
  <si>
    <t>代替対応拠点に備える設備</t>
    <phoneticPr fontId="3"/>
  </si>
  <si>
    <t>品名</t>
    <rPh sb="0" eb="2">
      <t>ヒンメイ</t>
    </rPh>
    <phoneticPr fontId="3"/>
  </si>
  <si>
    <t>自社担当者
（代理）</t>
    <rPh sb="0" eb="2">
      <t>ジシャ</t>
    </rPh>
    <rPh sb="2" eb="5">
      <t>タントウシャ</t>
    </rPh>
    <rPh sb="7" eb="9">
      <t>ダイリ</t>
    </rPh>
    <phoneticPr fontId="3"/>
  </si>
  <si>
    <t>人事異動、組織の変更による指揮命令系統、安否確認の登録情報に変更は無いか。</t>
    <phoneticPr fontId="3"/>
  </si>
  <si>
    <t>人事異動、組織の変更による指揮命令系統、安否確認の登録情報に変更は無いか。</t>
    <phoneticPr fontId="3"/>
  </si>
  <si>
    <t>関係先の人事異動により、電話番号やメールアドレスの変更が無いか。</t>
    <phoneticPr fontId="3"/>
  </si>
  <si>
    <t>重要なデータやそのバックアップを実施しているか。</t>
    <phoneticPr fontId="3"/>
  </si>
  <si>
    <t>新たな施工現場ができた場合、被災時の二次災害防止の体制を整備し、事業継続計画を反映したか。</t>
    <phoneticPr fontId="3"/>
  </si>
  <si>
    <t>新たな施工現場ができた場合、被災時の二次災害防止の体制を整備し、事業継続計画を反映したか。</t>
    <phoneticPr fontId="3"/>
  </si>
  <si>
    <t>自社保有の資機材・資格者の数量をチェックしているか。</t>
    <phoneticPr fontId="3"/>
  </si>
  <si>
    <t>経年変化に伴い更新の必要な様式を更新しているか。 </t>
    <phoneticPr fontId="3"/>
  </si>
  <si>
    <t>経年変化に伴い更新の必要な様式を更新しているか。 </t>
    <phoneticPr fontId="3"/>
  </si>
  <si>
    <t>実施班</t>
    <rPh sb="0" eb="3">
      <t>ジッシハン</t>
    </rPh>
    <phoneticPr fontId="3"/>
  </si>
  <si>
    <t>総括班</t>
    <rPh sb="0" eb="3">
      <t>ソウカツハン</t>
    </rPh>
    <phoneticPr fontId="3"/>
  </si>
  <si>
    <t>社員への
周知方法</t>
    <rPh sb="0" eb="2">
      <t>シャイン</t>
    </rPh>
    <rPh sb="5" eb="7">
      <t>シュウチ</t>
    </rPh>
    <rPh sb="7" eb="9">
      <t>ホウホウ</t>
    </rPh>
    <phoneticPr fontId="3"/>
  </si>
  <si>
    <t xml:space="preserve">①更新1回目の企業は過去２年分、更新2回目以降の企業は過去３年分（前回 BCP 更新以降に実施分）の
    訓練実施記録は、必ず作成してください。 </t>
    <phoneticPr fontId="3"/>
  </si>
  <si>
    <t>○：</t>
    <phoneticPr fontId="3"/>
  </si>
  <si>
    <t xml:space="preserve">人事異動、重要取引先の変化、資機材の消費・補充による変化、協定先の変化、協力者の変化、重要データのバックアップに伴い定期点検が必要な様式。 </t>
    <phoneticPr fontId="3"/>
  </si>
  <si>
    <t>様式Ｈ－３－１（重要） 事業継続計画の改訂履歴</t>
    <rPh sb="8" eb="10">
      <t>ジュウヨウ</t>
    </rPh>
    <phoneticPr fontId="3"/>
  </si>
  <si>
    <t>●参集時間の集計表　徒歩で参集する場合(3 ㎞/ｈ)</t>
    <phoneticPr fontId="3"/>
  </si>
  <si>
    <r>
      <t>懸念される</t>
    </r>
    <r>
      <rPr>
        <sz val="11"/>
        <color rgb="FFFF0000"/>
        <rFont val="Meiryo UI"/>
        <family val="3"/>
        <charset val="128"/>
      </rPr>
      <t>地域被害</t>
    </r>
    <r>
      <rPr>
        <sz val="11"/>
        <color theme="1"/>
        <rFont val="Meiryo UI"/>
        <family val="3"/>
        <charset val="128"/>
      </rPr>
      <t>の種類</t>
    </r>
    <rPh sb="5" eb="7">
      <t>チイキ</t>
    </rPh>
    <phoneticPr fontId="3"/>
  </si>
  <si>
    <r>
      <rPr>
        <sz val="11"/>
        <color rgb="FFFF0000"/>
        <rFont val="Meiryo UI"/>
        <family val="3"/>
        <charset val="128"/>
      </rPr>
      <t>地域被害</t>
    </r>
    <r>
      <rPr>
        <sz val="11"/>
        <color theme="1"/>
        <rFont val="Meiryo UI"/>
        <family val="3"/>
        <charset val="128"/>
      </rPr>
      <t>の概要及び程度</t>
    </r>
    <rPh sb="0" eb="2">
      <t>チイキ</t>
    </rPh>
    <phoneticPr fontId="3"/>
  </si>
  <si>
    <t>あなたの会社の事業の実施・継続を危うくする自然災害の情報を、会社の所在する自治体（県、市町村）等のホームページや配付資料などより複数入手し、整理してください。
リスクの種類をプルダウンから選択するか直接入力し、表内記入ください。
また、事業継続の対象とする災害に「●」を入力ください。事業継続の対象とする災害は、検討経緯・選定理由を記載してください。</t>
    <rPh sb="84" eb="86">
      <t>シュルイ</t>
    </rPh>
    <rPh sb="94" eb="96">
      <t>センタク</t>
    </rPh>
    <rPh sb="99" eb="103">
      <t>チョクセツニュウリョク</t>
    </rPh>
    <rPh sb="105" eb="107">
      <t>ヒョウナイ</t>
    </rPh>
    <rPh sb="107" eb="109">
      <t>キニュウ</t>
    </rPh>
    <rPh sb="118" eb="122">
      <t>ジギョウケイゾク</t>
    </rPh>
    <rPh sb="123" eb="125">
      <t>タイショウ</t>
    </rPh>
    <rPh sb="128" eb="130">
      <t>サイガイ</t>
    </rPh>
    <rPh sb="135" eb="137">
      <t>ニュウリョク</t>
    </rPh>
    <rPh sb="156" eb="160">
      <t>ケントウケイイ</t>
    </rPh>
    <rPh sb="161" eb="165">
      <t>センテイリユウ</t>
    </rPh>
    <rPh sb="166" eb="168">
      <t>キサイ</t>
    </rPh>
    <phoneticPr fontId="3"/>
  </si>
  <si>
    <t>避難・誘導訓練</t>
  </si>
  <si>
    <t>改善点、所感等</t>
    <rPh sb="0" eb="3">
      <t>カイゼンテン</t>
    </rPh>
    <rPh sb="4" eb="7">
      <t>ショカントウ</t>
    </rPh>
    <phoneticPr fontId="3"/>
  </si>
  <si>
    <t>安否確認訓練</t>
    <phoneticPr fontId="3"/>
  </si>
  <si>
    <t>代替拠点8</t>
  </si>
  <si>
    <t>P.3-80</t>
  </si>
  <si>
    <t>P.3-82</t>
  </si>
  <si>
    <t>P.3-84</t>
  </si>
  <si>
    <t>P.3-88</t>
  </si>
  <si>
    <t>実施参集訓練</t>
    <phoneticPr fontId="3"/>
  </si>
  <si>
    <t>避難・誘導訓練</t>
    <phoneticPr fontId="3"/>
  </si>
  <si>
    <t>（例）本社</t>
    <rPh sb="1" eb="2">
      <t>レイ</t>
    </rPh>
    <rPh sb="3" eb="5">
      <t>ホンシャ</t>
    </rPh>
    <phoneticPr fontId="3"/>
  </si>
  <si>
    <t>（例）建設　一夫</t>
    <rPh sb="1" eb="2">
      <t>レイ</t>
    </rPh>
    <rPh sb="3" eb="5">
      <t>ケンセツ</t>
    </rPh>
    <rPh sb="6" eb="8">
      <t>カズオ</t>
    </rPh>
    <phoneticPr fontId="3"/>
  </si>
  <si>
    <t>耐震性診断・工事の予定
・検討の状況</t>
    <phoneticPr fontId="3"/>
  </si>
  <si>
    <t>※B列以降に計算式が入っているので注意！</t>
    <rPh sb="2" eb="3">
      <t>レツ</t>
    </rPh>
    <rPh sb="3" eb="5">
      <t>イコウ</t>
    </rPh>
    <rPh sb="6" eb="9">
      <t>ケイサンシキ</t>
    </rPh>
    <rPh sb="10" eb="11">
      <t>ハイ</t>
    </rPh>
    <rPh sb="17" eb="19">
      <t>チュウイ</t>
    </rPh>
    <phoneticPr fontId="3"/>
  </si>
  <si>
    <t>※「リスクの種類」2つ目以降は、この画面右方向にあります。</t>
    <rPh sb="6" eb="8">
      <t>シュルイ</t>
    </rPh>
    <rPh sb="11" eb="14">
      <t>メイコウ</t>
    </rPh>
    <rPh sb="18" eb="20">
      <t>ガメン</t>
    </rPh>
    <rPh sb="20" eb="23">
      <t>ミギホウコウ</t>
    </rPh>
    <phoneticPr fontId="3"/>
  </si>
  <si>
    <t>列B～J：from名簿(C-1-2)</t>
    <rPh sb="0" eb="1">
      <t>レツ</t>
    </rPh>
    <rPh sb="9" eb="11">
      <t>メイボ</t>
    </rPh>
    <phoneticPr fontId="3"/>
  </si>
  <si>
    <t>列L～V：from現場(E-1-2)</t>
    <rPh sb="0" eb="1">
      <t>レツ</t>
    </rPh>
    <rPh sb="9" eb="11">
      <t>ゲンバ</t>
    </rPh>
    <phoneticPr fontId="3"/>
  </si>
  <si>
    <t>※２つ目以降の記入フォームは画面右方向にあります。</t>
    <rPh sb="3" eb="4">
      <t>メ</t>
    </rPh>
    <rPh sb="4" eb="6">
      <t>イコウ</t>
    </rPh>
    <rPh sb="7" eb="9">
      <t>キニュウ</t>
    </rPh>
    <rPh sb="14" eb="16">
      <t>ガメン</t>
    </rPh>
    <rPh sb="16" eb="19">
      <t>ミギホウコウ</t>
    </rPh>
    <phoneticPr fontId="3"/>
  </si>
  <si>
    <t>重要</t>
    <rPh sb="0" eb="2">
      <t>ジュウヨウ</t>
    </rPh>
    <phoneticPr fontId="3"/>
  </si>
  <si>
    <t>説明</t>
    <rPh sb="0" eb="2">
      <t>セツメイ</t>
    </rPh>
    <phoneticPr fontId="3"/>
  </si>
  <si>
    <t>社員の氏名を記入ください。</t>
    <rPh sb="0" eb="2">
      <t>シャイン</t>
    </rPh>
    <rPh sb="3" eb="5">
      <t>シメイ</t>
    </rPh>
    <rPh sb="6" eb="8">
      <t>キニュウ</t>
    </rPh>
    <phoneticPr fontId="3"/>
  </si>
  <si>
    <t>役職を記入ください。</t>
    <rPh sb="0" eb="2">
      <t>ヤクショク</t>
    </rPh>
    <phoneticPr fontId="3"/>
  </si>
  <si>
    <t>班長は「○」を付けてください。
（班長は1人のみ設定してください。）</t>
    <rPh sb="7" eb="8">
      <t>ツ</t>
    </rPh>
    <rPh sb="17" eb="19">
      <t>ハンチョウ</t>
    </rPh>
    <rPh sb="21" eb="22">
      <t>ニン</t>
    </rPh>
    <rPh sb="24" eb="26">
      <t>セッテイ</t>
    </rPh>
    <phoneticPr fontId="3"/>
  </si>
  <si>
    <t>社用携帯の電話番号を記入ください。</t>
    <rPh sb="0" eb="4">
      <t>シャヨウケイタイ</t>
    </rPh>
    <rPh sb="5" eb="9">
      <t>デンワバンゴウ</t>
    </rPh>
    <phoneticPr fontId="3"/>
  </si>
  <si>
    <t>社用携帯のメールアドレスを記入ください。</t>
    <rPh sb="0" eb="2">
      <t>シャヨウ</t>
    </rPh>
    <rPh sb="2" eb="4">
      <t>ケイタイ</t>
    </rPh>
    <rPh sb="13" eb="15">
      <t>キニュウ</t>
    </rPh>
    <phoneticPr fontId="3"/>
  </si>
  <si>
    <t>住所を記入ください。</t>
    <rPh sb="0" eb="2">
      <t>ジュウショ</t>
    </rPh>
    <rPh sb="3" eb="5">
      <t>キニュウ</t>
    </rPh>
    <phoneticPr fontId="3"/>
  </si>
  <si>
    <t>自宅の電話番号を記入ください。</t>
    <rPh sb="0" eb="2">
      <t>ジタク</t>
    </rPh>
    <rPh sb="3" eb="7">
      <t>デンワバンゴウ</t>
    </rPh>
    <phoneticPr fontId="3"/>
  </si>
  <si>
    <t>個人携帯の電話番号を記入ください。</t>
    <rPh sb="0" eb="2">
      <t>コジン</t>
    </rPh>
    <rPh sb="2" eb="4">
      <t>ケイタイ</t>
    </rPh>
    <rPh sb="5" eb="9">
      <t>デンワバンゴウ</t>
    </rPh>
    <rPh sb="10" eb="12">
      <t>キニュウ</t>
    </rPh>
    <phoneticPr fontId="3"/>
  </si>
  <si>
    <t>自宅のメールアドレスを記入ください。</t>
    <rPh sb="0" eb="2">
      <t>ジタク</t>
    </rPh>
    <rPh sb="11" eb="13">
      <t>キニュウ</t>
    </rPh>
    <phoneticPr fontId="3"/>
  </si>
  <si>
    <t>個人携帯のメールアドレスを記入ください。</t>
    <rPh sb="0" eb="2">
      <t>コジン</t>
    </rPh>
    <rPh sb="2" eb="4">
      <t>ケイタイ</t>
    </rPh>
    <rPh sb="13" eb="15">
      <t>キニュウ</t>
    </rPh>
    <phoneticPr fontId="3"/>
  </si>
  <si>
    <t>災害が発生した際に参集する場所を設定してください。</t>
    <rPh sb="0" eb="2">
      <t>サイガイ</t>
    </rPh>
    <rPh sb="3" eb="5">
      <t>ハッセイ</t>
    </rPh>
    <rPh sb="7" eb="8">
      <t>サイ</t>
    </rPh>
    <rPh sb="9" eb="11">
      <t>サンシュウ</t>
    </rPh>
    <rPh sb="13" eb="15">
      <t>バショ</t>
    </rPh>
    <rPh sb="16" eb="18">
      <t>セッテイ</t>
    </rPh>
    <phoneticPr fontId="3"/>
  </si>
  <si>
    <t>090-××××-××××</t>
  </si>
  <si>
    <t>△△△△@××.com</t>
  </si>
  <si>
    <t>×××××@××.com</t>
  </si>
  <si>
    <t>設備班</t>
    <rPh sb="0" eb="2">
      <t>セツビ</t>
    </rPh>
    <phoneticPr fontId="3"/>
  </si>
  <si>
    <t>岡山市北区●町1-1-1</t>
    <rPh sb="0" eb="3">
      <t>オカヤマシ</t>
    </rPh>
    <rPh sb="3" eb="5">
      <t>キタク</t>
    </rPh>
    <rPh sb="6" eb="7">
      <t>マチ</t>
    </rPh>
    <phoneticPr fontId="3"/>
  </si>
  <si>
    <t>個人携帯メール</t>
    <rPh sb="0" eb="4">
      <t>コジンケイタイ</t>
    </rPh>
    <phoneticPr fontId="3"/>
  </si>
  <si>
    <t>参集場所</t>
    <rPh sb="0" eb="2">
      <t>サンシュウ</t>
    </rPh>
    <rPh sb="2" eb="4">
      <t>バショ</t>
    </rPh>
    <phoneticPr fontId="3"/>
  </si>
  <si>
    <t>C-2-2</t>
  </si>
  <si>
    <t>災害対策本部</t>
    <rPh sb="0" eb="6">
      <t>サイガイタイサクホンブ</t>
    </rPh>
    <phoneticPr fontId="3"/>
  </si>
  <si>
    <t>安否確認班</t>
    <rPh sb="0" eb="4">
      <t>アンピカクニン</t>
    </rPh>
    <phoneticPr fontId="3"/>
  </si>
  <si>
    <t>救護班</t>
    <rPh sb="0" eb="3">
      <t>キュウゴハン</t>
    </rPh>
    <phoneticPr fontId="3"/>
  </si>
  <si>
    <t>資機材</t>
    <rPh sb="0" eb="3">
      <t>シキザイ</t>
    </rPh>
    <phoneticPr fontId="3"/>
  </si>
  <si>
    <t>災害対策副本部長</t>
    <rPh sb="0" eb="4">
      <t>サイガイタイサク</t>
    </rPh>
    <rPh sb="4" eb="5">
      <t>フク</t>
    </rPh>
    <rPh sb="5" eb="8">
      <t>ホンブチョウ</t>
    </rPh>
    <phoneticPr fontId="3"/>
  </si>
  <si>
    <t>所属部署を
記入ください。</t>
    <rPh sb="0" eb="4">
      <t>ショゾクブショ</t>
    </rPh>
    <phoneticPr fontId="3"/>
  </si>
  <si>
    <t>各班で班長の代理を3人決定してください。
候補が高い順で①②③を選択ください。</t>
    <rPh sb="0" eb="2">
      <t>カクハン</t>
    </rPh>
    <rPh sb="3" eb="5">
      <t>ハンチョウ</t>
    </rPh>
    <rPh sb="6" eb="8">
      <t>ダイリ</t>
    </rPh>
    <rPh sb="10" eb="13">
      <t>ニンケッテイ</t>
    </rPh>
    <rPh sb="21" eb="23">
      <t>コウホ</t>
    </rPh>
    <rPh sb="24" eb="25">
      <t>タカ</t>
    </rPh>
    <rPh sb="26" eb="27">
      <t>ジュン</t>
    </rPh>
    <rPh sb="32" eb="34">
      <t>センタク</t>
    </rPh>
    <phoneticPr fontId="3"/>
  </si>
  <si>
    <t>災害発生時の
体制</t>
    <rPh sb="0" eb="2">
      <t>サイガイ</t>
    </rPh>
    <rPh sb="2" eb="4">
      <t>ハッセイ</t>
    </rPh>
    <rPh sb="4" eb="5">
      <t>ジ</t>
    </rPh>
    <rPh sb="7" eb="9">
      <t>タイセイ</t>
    </rPh>
    <phoneticPr fontId="3"/>
  </si>
  <si>
    <t>自宅⇒
参集場所の距離</t>
    <rPh sb="0" eb="2">
      <t>ジタク</t>
    </rPh>
    <rPh sb="9" eb="11">
      <t>キョリ</t>
    </rPh>
    <phoneticPr fontId="3"/>
  </si>
  <si>
    <t>土砂災害</t>
    <rPh sb="0" eb="4">
      <t>ドシャサイガイ</t>
    </rPh>
    <phoneticPr fontId="3"/>
  </si>
  <si>
    <t>※検討経緯・選定理由の記載例
上記の内、事業継続計画の対象とする災害は「地震　津波」とする。 
【理由】自社関連施設の受ける被害が大きい。地震の発生は予測が難しく、これに対応できれば他の災害にも対応可能となるため。</t>
    <rPh sb="39" eb="41">
      <t>ツナミ</t>
    </rPh>
    <phoneticPr fontId="3"/>
  </si>
  <si>
    <t>（非表示）</t>
    <rPh sb="1" eb="4">
      <t>ヒヒョウジ</t>
    </rPh>
    <phoneticPr fontId="3"/>
  </si>
  <si>
    <t>災害に対する建物の災害危険度を概略でよいので把握して下さい。
本社建物が被災を受け、対策本部の設置が困難な場合は、交通・通信の状態を見極め、代替対応拠点を選定する必要があります。</t>
  </si>
  <si>
    <t xml:space="preserve">①自社の建物の耐震性を建築時期や耐震補強の履歴などから整理します。建築時期不明の場合、昭和 56 年以前と同様に扱います。
②昭和 56 年（1981 年）6 月以前の建物（旧耐震基準により設計された建物）は震度５強を超える地震に耐えられることが確認されていません。
③目視による建物の大きなひび、傾き、構造に影響がありそうな破損の有無もチェックします。   </t>
  </si>
  <si>
    <t xml:space="preserve">③公共の電気が停止する間の非常用電源、その燃料の確保方法、燃料調達先への連絡方法等について定めておくことが必要です。 </t>
    <phoneticPr fontId="3"/>
  </si>
  <si>
    <t>代替拠点について詳しく記載してください。</t>
    <rPh sb="0" eb="2">
      <t>ダイタイ</t>
    </rPh>
    <rPh sb="2" eb="4">
      <t>キョテン</t>
    </rPh>
    <rPh sb="8" eb="9">
      <t>クワ</t>
    </rPh>
    <rPh sb="11" eb="13">
      <t>キサイ</t>
    </rPh>
    <phoneticPr fontId="3"/>
  </si>
  <si>
    <t xml:space="preserve">①代替対応拠点への地図、道順等が必要であれば備えます。 </t>
  </si>
  <si>
    <t xml:space="preserve">②代替対応拠点へ持ち込むものが必要であれば、リストにします。 </t>
  </si>
  <si>
    <t xml:space="preserve">③代替対応拠点が複数あれば、それぞれについて同様に作成します。 </t>
  </si>
  <si>
    <t>⑥燃料の備蓄があれば、その量と稼働時間を記載してください。</t>
  </si>
  <si>
    <t>※2つ目以降の記入フォームは画面右方向にあります。</t>
    <rPh sb="3" eb="6">
      <t>メイコウ</t>
    </rPh>
    <rPh sb="7" eb="9">
      <t>キニュウ</t>
    </rPh>
    <rPh sb="14" eb="19">
      <t>ガメンミギホウコウ</t>
    </rPh>
    <phoneticPr fontId="3"/>
  </si>
  <si>
    <t>災害発生直後に連絡する相手先リストを表示します。
固定電話が使用できない場合、FAX も使えない可能性が高いため、固定電話とFAX の組み合わせは複数とみなさないため注意してください。</t>
    <rPh sb="0" eb="2">
      <t>サイガイ</t>
    </rPh>
    <rPh sb="2" eb="4">
      <t>ハッセイ</t>
    </rPh>
    <rPh sb="4" eb="6">
      <t>チョクゴ</t>
    </rPh>
    <rPh sb="7" eb="9">
      <t>レンラク</t>
    </rPh>
    <rPh sb="11" eb="14">
      <t>アイテサキ</t>
    </rPh>
    <rPh sb="18" eb="20">
      <t>ヒョウジ</t>
    </rPh>
    <phoneticPr fontId="3"/>
  </si>
  <si>
    <t xml:space="preserve">①重要度の高い連絡先から順に記載してください。 </t>
  </si>
  <si>
    <t xml:space="preserve">②この情報の常備場所及び常時携帯すべき社員を決めておく必要があります。 </t>
  </si>
  <si>
    <t xml:space="preserve">③関係の公的機関にも、連絡する必要が生じる場合があります。 </t>
  </si>
  <si>
    <t>④連絡手段は災害時にもつながりやすいものを含めて記載して下さい。災害時にもつながり易い連絡手段の例としては、「携帯メール」、「携帯電話を通信手段とした無線インターネット
　接続を備えたＰＣのメール」、「衛星電話」等が挙げられます。
　「固定電話」、「FAX」は複数の手段とはみなしません。</t>
    <phoneticPr fontId="3"/>
  </si>
  <si>
    <t>計画した訓練は、実施する必要があり、継続更新時の重要なチェック項目になります。
避難・誘導訓練／安否確認訓練／実施参集訓練は実施するようにしてください。</t>
    <rPh sb="62" eb="64">
      <t>ジッシ</t>
    </rPh>
    <phoneticPr fontId="3"/>
  </si>
  <si>
    <t>実施出来なかった理由</t>
    <rPh sb="0" eb="4">
      <t>ジッシデキ</t>
    </rPh>
    <rPh sb="8" eb="10">
      <t>リユウ</t>
    </rPh>
    <phoneticPr fontId="3"/>
  </si>
  <si>
    <t>②改訂年月日、制定・改訂の内容について、様式H-2-1の確認日・更新日、更新内容と一致していることを確認してください。（様式H-2-1の内容を全て様式H-3-1に記載する必要はありません）</t>
    <phoneticPr fontId="3"/>
  </si>
  <si>
    <t>関数</t>
    <rPh sb="0" eb="2">
      <t>カンスウ</t>
    </rPh>
    <phoneticPr fontId="3"/>
  </si>
  <si>
    <t>リスト</t>
    <phoneticPr fontId="3"/>
  </si>
  <si>
    <t>班長代理①</t>
    <phoneticPr fontId="3"/>
  </si>
  <si>
    <t>班長代理②</t>
    <rPh sb="0" eb="4">
      <t>ハンチョウダイリ</t>
    </rPh>
    <phoneticPr fontId="3"/>
  </si>
  <si>
    <t>班長代理③</t>
    <rPh sb="0" eb="4">
      <t>ハンチョウダイリ</t>
    </rPh>
    <phoneticPr fontId="3"/>
  </si>
  <si>
    <t>（例）土木部</t>
    <rPh sb="1" eb="2">
      <t>レイ</t>
    </rPh>
    <rPh sb="3" eb="6">
      <t>ドボクブ</t>
    </rPh>
    <phoneticPr fontId="3"/>
  </si>
  <si>
    <t>（例）主任</t>
    <rPh sb="1" eb="2">
      <t>レイ</t>
    </rPh>
    <rPh sb="3" eb="5">
      <t>シュニン</t>
    </rPh>
    <phoneticPr fontId="3"/>
  </si>
  <si>
    <t>●参集時間の集計表</t>
    <phoneticPr fontId="3"/>
  </si>
  <si>
    <t>設備班</t>
    <rPh sb="0" eb="3">
      <t>セツビハン</t>
    </rPh>
    <phoneticPr fontId="3"/>
  </si>
  <si>
    <t>連絡が取れない社員への安否確認方法</t>
    <rPh sb="7" eb="9">
      <t>シャイン</t>
    </rPh>
    <rPh sb="11" eb="17">
      <t>アンピカクニンホウホウ</t>
    </rPh>
    <phoneticPr fontId="3"/>
  </si>
  <si>
    <t>避難担当</t>
    <rPh sb="0" eb="4">
      <t>ヒナンタントウ</t>
    </rPh>
    <phoneticPr fontId="3"/>
  </si>
  <si>
    <t>次回の訓練計画
(改善点を踏まえて立案)</t>
    <rPh sb="0" eb="2">
      <t>ジカイ</t>
    </rPh>
    <rPh sb="3" eb="7">
      <t>クンレンケイカク</t>
    </rPh>
    <phoneticPr fontId="3"/>
  </si>
  <si>
    <t>　様式Ｈ－３－１（重要） 事業継続計画の改訂履歴</t>
    <rPh sb="9" eb="11">
      <t>ジュウヨウ</t>
    </rPh>
    <phoneticPr fontId="3"/>
  </si>
  <si>
    <t>課長代理②</t>
    <rPh sb="0" eb="4">
      <t>カチョウダイリ</t>
    </rPh>
    <phoneticPr fontId="3"/>
  </si>
  <si>
    <t>課長代理③</t>
    <rPh sb="0" eb="4">
      <t>カチョウダイリ</t>
    </rPh>
    <phoneticPr fontId="3"/>
  </si>
  <si>
    <t>建築　花子</t>
    <rPh sb="0" eb="2">
      <t>ケンチク</t>
    </rPh>
    <rPh sb="3" eb="5">
      <t>ハナコ</t>
    </rPh>
    <phoneticPr fontId="3"/>
  </si>
  <si>
    <t>Ｓ56年6月以前
（●印）</t>
    <rPh sb="11" eb="12">
      <t>シルシ</t>
    </rPh>
    <phoneticPr fontId="3"/>
  </si>
  <si>
    <t>Ｓ56年6月
以前（●印）</t>
    <rPh sb="11" eb="12">
      <t>シルシ</t>
    </rPh>
    <phoneticPr fontId="3"/>
  </si>
  <si>
    <t>距離</t>
    <phoneticPr fontId="3"/>
  </si>
  <si>
    <t>様式Ｃ－１－２（重要） 社内の連絡体制表</t>
    <phoneticPr fontId="3"/>
  </si>
  <si>
    <t>【頭紙】記載の使用上の注意をご理解頂いた場合は、下記プルダウンで「使用上の注意を理解したうえで、利用します」を選択してください。</t>
    <rPh sb="1" eb="3">
      <t>アタマカミ</t>
    </rPh>
    <rPh sb="4" eb="6">
      <t>キサイ</t>
    </rPh>
    <rPh sb="7" eb="10">
      <t>シヨウジョウ</t>
    </rPh>
    <rPh sb="11" eb="13">
      <t>チュウイ</t>
    </rPh>
    <rPh sb="15" eb="17">
      <t>リカイ</t>
    </rPh>
    <rPh sb="17" eb="18">
      <t>イタダ</t>
    </rPh>
    <rPh sb="20" eb="22">
      <t>バアイ</t>
    </rPh>
    <rPh sb="24" eb="26">
      <t>カキ</t>
    </rPh>
    <rPh sb="33" eb="36">
      <t>シヨウジョウ</t>
    </rPh>
    <rPh sb="37" eb="39">
      <t>チュウイ</t>
    </rPh>
    <rPh sb="40" eb="42">
      <t>リカイ</t>
    </rPh>
    <rPh sb="48" eb="50">
      <t>リヨウ</t>
    </rPh>
    <rPh sb="55" eb="57">
      <t>センタク</t>
    </rPh>
    <phoneticPr fontId="3"/>
  </si>
  <si>
    <r>
      <t>懸念される</t>
    </r>
    <r>
      <rPr>
        <sz val="11"/>
        <color rgb="FFFF0000"/>
        <rFont val="Meiryo UI"/>
        <family val="3"/>
        <charset val="128"/>
      </rPr>
      <t>本社･支店、
現場事務所等</t>
    </r>
    <r>
      <rPr>
        <sz val="11"/>
        <color theme="1"/>
        <rFont val="Meiryo UI"/>
        <family val="3"/>
        <charset val="128"/>
      </rPr>
      <t>の被害</t>
    </r>
    <phoneticPr fontId="3"/>
  </si>
  <si>
    <t>連絡内容・調達する資機材等</t>
    <phoneticPr fontId="3"/>
  </si>
  <si>
    <t>連絡内容・調達する資機材等</t>
    <phoneticPr fontId="3"/>
  </si>
  <si>
    <r>
      <t xml:space="preserve">工期１（自）
</t>
    </r>
    <r>
      <rPr>
        <sz val="10"/>
        <color theme="0"/>
        <rFont val="Meiryo UI"/>
        <family val="3"/>
        <charset val="128"/>
      </rPr>
      <t>（西暦/月/日）</t>
    </r>
    <rPh sb="0" eb="2">
      <t>コウキ</t>
    </rPh>
    <rPh sb="4" eb="5">
      <t>ジ</t>
    </rPh>
    <rPh sb="8" eb="10">
      <t>セイレキ</t>
    </rPh>
    <rPh sb="11" eb="12">
      <t>ツキ</t>
    </rPh>
    <rPh sb="13" eb="14">
      <t>ヒ</t>
    </rPh>
    <phoneticPr fontId="3"/>
  </si>
  <si>
    <r>
      <t xml:space="preserve">工期２（至）
</t>
    </r>
    <r>
      <rPr>
        <sz val="10"/>
        <color theme="0"/>
        <rFont val="Meiryo UI"/>
        <family val="3"/>
        <charset val="128"/>
      </rPr>
      <t>（西暦/月/日）</t>
    </r>
    <rPh sb="4" eb="5">
      <t>イタ</t>
    </rPh>
    <phoneticPr fontId="3"/>
  </si>
  <si>
    <t>○○○@honsya.com</t>
    <phoneticPr fontId="3"/>
  </si>
  <si>
    <t>090-XXXX-XXXX</t>
    <phoneticPr fontId="3"/>
  </si>
  <si>
    <t>×××@keitai.com</t>
    <phoneticPr fontId="3"/>
  </si>
  <si>
    <t>C-2-22</t>
    <phoneticPr fontId="3"/>
  </si>
  <si>
    <t>列23</t>
  </si>
  <si>
    <t>列34</t>
  </si>
  <si>
    <t>（例）災害対策本部</t>
    <rPh sb="1" eb="2">
      <t>レイ</t>
    </rPh>
    <rPh sb="3" eb="9">
      <t>サイガイタイサクホンブ</t>
    </rPh>
    <phoneticPr fontId="3"/>
  </si>
  <si>
    <t>移動時間
徒歩（分）</t>
    <rPh sb="5" eb="7">
      <t>トホ</t>
    </rPh>
    <rPh sb="8" eb="9">
      <t>フン</t>
    </rPh>
    <phoneticPr fontId="3"/>
  </si>
  <si>
    <t>移動時間
自転車（分）</t>
    <rPh sb="5" eb="8">
      <t>ジテンシャ</t>
    </rPh>
    <rPh sb="9" eb="10">
      <t>フン</t>
    </rPh>
    <phoneticPr fontId="3"/>
  </si>
  <si>
    <t>全体の統括を実施。各班の情報の統制</t>
    <phoneticPr fontId="3"/>
  </si>
  <si>
    <t>社員の安否確認・連絡</t>
    <phoneticPr fontId="3"/>
  </si>
  <si>
    <t>自社や活動拠点の設備上の点検箇所の確認</t>
    <phoneticPr fontId="3"/>
  </si>
  <si>
    <t>取引先に対する連絡や、物資等の支援の窓口</t>
    <phoneticPr fontId="3"/>
  </si>
  <si>
    <t>社員の怪我等の処置・トリアージの実施</t>
    <phoneticPr fontId="3"/>
  </si>
  <si>
    <t>自宅</t>
    <rPh sb="0" eb="2">
      <t>ジタク</t>
    </rPh>
    <phoneticPr fontId="3"/>
  </si>
  <si>
    <t>列X～AF:from名簿(B-3-1 補足（必須）)</t>
    <rPh sb="0" eb="1">
      <t>レツ</t>
    </rPh>
    <rPh sb="10" eb="12">
      <t>メイボ</t>
    </rPh>
    <rPh sb="19" eb="21">
      <t>ホソク</t>
    </rPh>
    <rPh sb="22" eb="24">
      <t>ヒッス</t>
    </rPh>
    <phoneticPr fontId="3"/>
  </si>
  <si>
    <t xml:space="preserve">様式Ｂ－３－１補足資料（必須） 重要業務の目標時間の検討表 </t>
    <phoneticPr fontId="3"/>
  </si>
  <si>
    <t>　様式Ｃ－３－２（必須） 重要なデータ・文書のバックアップの現状と対応計画</t>
    <phoneticPr fontId="3"/>
  </si>
  <si>
    <t>様式Ｃ－３－２（必須） 重要なデータ・文書のバックアップの現状と対応計画</t>
    <phoneticPr fontId="3"/>
  </si>
  <si>
    <t>対外班</t>
    <rPh sb="0" eb="3">
      <t>タイガイハン</t>
    </rPh>
    <phoneticPr fontId="3"/>
  </si>
  <si>
    <t>救護班</t>
    <rPh sb="0" eb="2">
      <t>キュウゴ</t>
    </rPh>
    <rPh sb="2" eb="3">
      <t>ハン</t>
    </rPh>
    <phoneticPr fontId="3"/>
  </si>
  <si>
    <t>代替拠点5</t>
    <phoneticPr fontId="3"/>
  </si>
  <si>
    <t>・総影響度が2.5以上の業務を災害時の重要業務とする（重要業務欄に●を記入）。</t>
    <phoneticPr fontId="3"/>
  </si>
  <si>
    <t>BCPの発動基準</t>
    <phoneticPr fontId="3"/>
  </si>
  <si>
    <t>↓県（プルダウンで選択できます）</t>
    <rPh sb="1" eb="2">
      <t>ケン</t>
    </rPh>
    <rPh sb="9" eb="11">
      <t>センタク</t>
    </rPh>
    <phoneticPr fontId="3"/>
  </si>
  <si>
    <t>↑市町村（直接入力ください）</t>
    <rPh sb="1" eb="4">
      <t>シチョウソン</t>
    </rPh>
    <rPh sb="5" eb="7">
      <t>チョクセツ</t>
    </rPh>
    <rPh sb="7" eb="9">
      <t>ニュウリョク</t>
    </rPh>
    <phoneticPr fontId="3"/>
  </si>
  <si>
    <t xml:space="preserve">○：人事異動、重要取引先の変化、資機材の消費・補充による変化、協定先の変化、協力者の変化、重要データのバックアップに伴い定期点検が必要な様式。 </t>
    <phoneticPr fontId="3"/>
  </si>
  <si>
    <r>
      <t>③連絡が取れない社員宅を個別訪問する際、スムーズに訪問できるよう、社員の住所でグループ</t>
    </r>
    <r>
      <rPr>
        <b/>
        <sz val="11"/>
        <color theme="8"/>
        <rFont val="Meiryo UI"/>
        <family val="3"/>
        <charset val="128"/>
      </rPr>
      <t>（災害発生時の体制：班）</t>
    </r>
    <r>
      <rPr>
        <sz val="11"/>
        <color theme="1"/>
        <rFont val="Meiryo UI"/>
        <family val="3"/>
        <charset val="128"/>
      </rPr>
      <t xml:space="preserve">分けをし、誰が誰を訪問するのかを整理しておくことが重要です。 </t>
    </r>
    <rPh sb="44" eb="49">
      <t>サイガイハッセイジ</t>
    </rPh>
    <rPh sb="50" eb="52">
      <t>タイセイ</t>
    </rPh>
    <rPh sb="53" eb="54">
      <t>ハン</t>
    </rPh>
    <phoneticPr fontId="3"/>
  </si>
  <si>
    <t>No</t>
    <phoneticPr fontId="3"/>
  </si>
  <si>
    <t>山口市本社1-1-1</t>
    <rPh sb="0" eb="3">
      <t>ヤマグチシ</t>
    </rPh>
    <rPh sb="3" eb="5">
      <t>ホンシャ</t>
    </rPh>
    <phoneticPr fontId="3"/>
  </si>
  <si>
    <t>　No</t>
    <phoneticPr fontId="3"/>
  </si>
  <si>
    <t>社員、その家族の生命・身体の安全確保に全力をつくす</t>
    <phoneticPr fontId="3"/>
  </si>
  <si>
    <t>救援活動・復旧活動に全面的に協力する</t>
    <phoneticPr fontId="3"/>
  </si>
  <si>
    <t>当社施工物件の被害状況を迅速に把握し、お客様の事業継続に向けた応急措置および適切な復旧活動に協力する</t>
    <phoneticPr fontId="3"/>
  </si>
  <si>
    <t>災害などのリスクに強い企業となることを目指し、事業継続計画を定期的に見直し、改善する</t>
    <phoneticPr fontId="3"/>
  </si>
  <si>
    <t>①建物毎に、主要な設備の耐震対策（固定など）その他の対策について、必要性の評価、実施すべき内容を整理します。</t>
    <rPh sb="40" eb="42">
      <t>ジッシ</t>
    </rPh>
    <phoneticPr fontId="3"/>
  </si>
  <si>
    <t>現場名
(B-3-1 補足)
(E-1-2 重要)</t>
    <rPh sb="0" eb="3">
      <t>ゲンバメイ</t>
    </rPh>
    <rPh sb="11" eb="13">
      <t>ホソク</t>
    </rPh>
    <rPh sb="22" eb="24">
      <t>ジュウヨウ</t>
    </rPh>
    <phoneticPr fontId="3"/>
  </si>
  <si>
    <t>実施日時</t>
    <rPh sb="0" eb="3">
      <t>ジッシビ</t>
    </rPh>
    <rPh sb="3" eb="4">
      <t>トキ</t>
    </rPh>
    <phoneticPr fontId="3"/>
  </si>
  <si>
    <t>実施場所</t>
    <rPh sb="0" eb="2">
      <t>ジッシ</t>
    </rPh>
    <rPh sb="2" eb="4">
      <t>バショ</t>
    </rPh>
    <phoneticPr fontId="3"/>
  </si>
  <si>
    <t>訓練目的</t>
    <rPh sb="0" eb="2">
      <t>クンレン</t>
    </rPh>
    <rPh sb="2" eb="4">
      <t>モクテキ</t>
    </rPh>
    <phoneticPr fontId="3"/>
  </si>
  <si>
    <t>携帯番号</t>
    <rPh sb="0" eb="4">
      <t>ケイタイバンゴウ</t>
    </rPh>
    <phoneticPr fontId="3"/>
  </si>
  <si>
    <t>社用携帯番号</t>
    <rPh sb="0" eb="2">
      <t>シャヨウ</t>
    </rPh>
    <rPh sb="2" eb="4">
      <t>ケイタイ</t>
    </rPh>
    <rPh sb="4" eb="6">
      <t>バンゴウ</t>
    </rPh>
    <phoneticPr fontId="3"/>
  </si>
  <si>
    <t>携帯番号</t>
    <rPh sb="0" eb="2">
      <t>ケイタイ</t>
    </rPh>
    <rPh sb="2" eb="4">
      <t>バンゴウ</t>
    </rPh>
    <phoneticPr fontId="3"/>
  </si>
  <si>
    <t>施工中の建物の倒壊などによる近隣地域への二次災害の発生を防止し地域の方々の安全確保を図る</t>
    <phoneticPr fontId="3"/>
  </si>
  <si>
    <t>000-xxx-xxxx</t>
    <phoneticPr fontId="3"/>
  </si>
  <si>
    <r>
      <t xml:space="preserve">災害発生時に担当する班を設定してください。
</t>
    </r>
    <r>
      <rPr>
        <b/>
        <sz val="8"/>
        <color rgb="FFFF0000"/>
        <rFont val="Meiryo UI"/>
        <family val="3"/>
        <charset val="128"/>
      </rPr>
      <t>（各班の説明は「記入シート C-2-1に記載しています。）</t>
    </r>
    <rPh sb="0" eb="2">
      <t>サイガイ</t>
    </rPh>
    <rPh sb="2" eb="4">
      <t>ハッセイ</t>
    </rPh>
    <rPh sb="4" eb="5">
      <t>ジ</t>
    </rPh>
    <rPh sb="6" eb="8">
      <t>タントウ</t>
    </rPh>
    <rPh sb="10" eb="11">
      <t>ハン</t>
    </rPh>
    <rPh sb="12" eb="14">
      <t>セッテイ</t>
    </rPh>
    <rPh sb="23" eb="25">
      <t>カクハン</t>
    </rPh>
    <rPh sb="26" eb="28">
      <t>セツメイ</t>
    </rPh>
    <rPh sb="30" eb="32">
      <t>キニュウ</t>
    </rPh>
    <rPh sb="42" eb="44">
      <t>キサイ</t>
    </rPh>
    <phoneticPr fontId="3"/>
  </si>
  <si>
    <t>その他訓練</t>
    <rPh sb="2" eb="3">
      <t>タ</t>
    </rPh>
    <rPh sb="3" eb="5">
      <t>クンレン</t>
    </rPh>
    <phoneticPr fontId="3"/>
  </si>
  <si>
    <t>項目</t>
    <rPh sb="0" eb="2">
      <t>コウモク</t>
    </rPh>
    <phoneticPr fontId="3"/>
  </si>
  <si>
    <t>総括者</t>
    <rPh sb="0" eb="3">
      <t>ソウカツシャ</t>
    </rPh>
    <phoneticPr fontId="3"/>
  </si>
  <si>
    <r>
      <t>事業継続計画は、経営者や一部の幹部のみが関与して作成するのでは効果が期待できません。
会社のトップから個々の社員までが、災害にあっても重要業務を継続させようという意識を共有し災害時に実行していくことが必要です。
本計画策定・更新時の検討体制を記入してください。</t>
    </r>
    <r>
      <rPr>
        <b/>
        <sz val="12"/>
        <color rgb="FFFF0000"/>
        <rFont val="Meiryo UI"/>
        <family val="3"/>
        <charset val="128"/>
      </rPr>
      <t>※氏名欄をプルダウンから選択するか直接入力し、表内記入ください。</t>
    </r>
    <rPh sb="106" eb="107">
      <t>ホン</t>
    </rPh>
    <rPh sb="107" eb="109">
      <t>ケイカク</t>
    </rPh>
    <rPh sb="109" eb="111">
      <t>サクテイ</t>
    </rPh>
    <rPh sb="112" eb="114">
      <t>コウシン</t>
    </rPh>
    <rPh sb="114" eb="115">
      <t>ジ</t>
    </rPh>
    <rPh sb="116" eb="120">
      <t>ケントウタイセイ</t>
    </rPh>
    <rPh sb="121" eb="123">
      <t>キニュウ</t>
    </rPh>
    <rPh sb="131" eb="134">
      <t>シメイラン</t>
    </rPh>
    <phoneticPr fontId="3"/>
  </si>
  <si>
    <r>
      <t>・総影響度が</t>
    </r>
    <r>
      <rPr>
        <sz val="11"/>
        <color rgb="FFFF0000"/>
        <rFont val="Meiryo UI"/>
        <family val="3"/>
        <charset val="128"/>
      </rPr>
      <t>2.5以上</t>
    </r>
    <r>
      <rPr>
        <sz val="11"/>
        <color theme="1"/>
        <rFont val="Meiryo UI"/>
        <family val="3"/>
        <charset val="128"/>
      </rPr>
      <t>の業務を「災害時の重要業務」とする（重要業務欄に●）。</t>
    </r>
    <phoneticPr fontId="3"/>
  </si>
  <si>
    <r>
      <t>計画した訓練が実施できているか確認するために訓練実施記録一覧表 を作成します。</t>
    </r>
    <r>
      <rPr>
        <b/>
        <sz val="11"/>
        <color rgb="FFFF0000"/>
        <rFont val="Meiryo UI"/>
        <family val="3"/>
        <charset val="128"/>
      </rPr>
      <t>※「訓練実施記録」シートに記載した内容が自動で反映されます。</t>
    </r>
    <rPh sb="41" eb="47">
      <t>クンレンジッシキロク</t>
    </rPh>
    <rPh sb="52" eb="54">
      <t>キサイ</t>
    </rPh>
    <rPh sb="56" eb="58">
      <t>ナイヨウ</t>
    </rPh>
    <rPh sb="59" eb="61">
      <t>ジドウ</t>
    </rPh>
    <rPh sb="62" eb="64">
      <t>ハンエイ</t>
    </rPh>
    <phoneticPr fontId="3"/>
  </si>
  <si>
    <r>
      <t xml:space="preserve">訓練実施記録 を作成します。（更新1 回目の企業は過去２年分、更新2 回目以降の企業は過去３年分は必須） 
様式G-1-1 の訓練計画通りに訓練が実施出来なかった場合、実施出来なかった理由を記載してください。
</t>
    </r>
    <r>
      <rPr>
        <b/>
        <sz val="11"/>
        <color rgb="FFFF0000"/>
        <rFont val="Meiryo UI"/>
        <family val="3"/>
        <charset val="128"/>
      </rPr>
      <t>※「訓練実施記録」シートに記載した内容が自動で反映されます。</t>
    </r>
    <phoneticPr fontId="3"/>
  </si>
  <si>
    <r>
      <t xml:space="preserve">改訂年月日
</t>
    </r>
    <r>
      <rPr>
        <sz val="11"/>
        <rFont val="Meiryo UI"/>
        <family val="3"/>
        <charset val="128"/>
      </rPr>
      <t>（西暦/月/日）</t>
    </r>
    <rPh sb="0" eb="2">
      <t>カイテイ</t>
    </rPh>
    <rPh sb="2" eb="5">
      <t>ネンガッピ</t>
    </rPh>
    <rPh sb="7" eb="9">
      <t>セイレキ</t>
    </rPh>
    <rPh sb="10" eb="11">
      <t>ツキ</t>
    </rPh>
    <rPh sb="12" eb="13">
      <t>ヒ</t>
    </rPh>
    <phoneticPr fontId="3"/>
  </si>
  <si>
    <t>自動記入先項目
B-3-1
E-1-2</t>
    <rPh sb="0" eb="7">
      <t>ジドウキニュウサキコウモク</t>
    </rPh>
    <phoneticPr fontId="3"/>
  </si>
  <si>
    <t>自動記入先項目
B-1-3
D-1-1、D-1-2</t>
    <rPh sb="0" eb="5">
      <t>ジドウキニュウサキ</t>
    </rPh>
    <rPh sb="5" eb="7">
      <t>コウモク</t>
    </rPh>
    <phoneticPr fontId="3"/>
  </si>
  <si>
    <t>自動記入先項目
E-1-1</t>
    <phoneticPr fontId="3"/>
  </si>
  <si>
    <t>自動記入先項目
G-1-1
H-1-1、H-1-2</t>
    <rPh sb="0" eb="7">
      <t>ジドウキニュウサキコウモク</t>
    </rPh>
    <phoneticPr fontId="3"/>
  </si>
  <si>
    <t>自宅⇒参集場所
※徒歩での移動時間</t>
    <rPh sb="9" eb="11">
      <t>トホ</t>
    </rPh>
    <rPh sb="13" eb="15">
      <t>イドウ</t>
    </rPh>
    <rPh sb="15" eb="17">
      <t>ジカン</t>
    </rPh>
    <phoneticPr fontId="3"/>
  </si>
  <si>
    <t>自宅⇒参集場所
※自転車での移動時間</t>
    <rPh sb="0" eb="2">
      <t>ジタク</t>
    </rPh>
    <rPh sb="3" eb="5">
      <t>サンシュウ</t>
    </rPh>
    <rPh sb="5" eb="7">
      <t>バショ</t>
    </rPh>
    <rPh sb="9" eb="12">
      <t>ジテンシャ</t>
    </rPh>
    <rPh sb="14" eb="16">
      <t>イドウ</t>
    </rPh>
    <rPh sb="16" eb="18">
      <t>ジカン</t>
    </rPh>
    <phoneticPr fontId="3"/>
  </si>
  <si>
    <t>SNS（X（旧Twitter）など）</t>
    <rPh sb="6" eb="7">
      <t>キュウ</t>
    </rPh>
    <phoneticPr fontId="3"/>
  </si>
  <si>
    <t>SMS（ショートメッセージ）</t>
    <phoneticPr fontId="3"/>
  </si>
  <si>
    <t>担当業務</t>
    <rPh sb="0" eb="4">
      <t>タントウギョウム</t>
    </rPh>
    <phoneticPr fontId="3"/>
  </si>
  <si>
    <t>班長代理①②③を選択</t>
    <rPh sb="0" eb="4">
      <t>ハンチョウダイリ</t>
    </rPh>
    <rPh sb="8" eb="10">
      <t>センタク</t>
    </rPh>
    <phoneticPr fontId="3"/>
  </si>
  <si>
    <r>
      <rPr>
        <b/>
        <sz val="11"/>
        <color rgb="FFFF0000"/>
        <rFont val="Meiryo UI"/>
        <family val="3"/>
        <charset val="128"/>
      </rPr>
      <t>「安否確認班」</t>
    </r>
    <r>
      <rPr>
        <sz val="11"/>
        <color theme="1"/>
        <rFont val="Meiryo UI"/>
        <family val="3"/>
        <charset val="128"/>
      </rPr>
      <t>の班長・班長代理は、徒歩での参集時間が</t>
    </r>
    <r>
      <rPr>
        <b/>
        <sz val="11"/>
        <color rgb="FFFF0000"/>
        <rFont val="Meiryo UI"/>
        <family val="3"/>
        <charset val="128"/>
      </rPr>
      <t>120分以内</t>
    </r>
    <r>
      <rPr>
        <sz val="11"/>
        <color theme="1"/>
        <rFont val="Meiryo UI"/>
        <family val="3"/>
        <charset val="128"/>
      </rPr>
      <t>の方を設定してください。
（120分以上の方を設定すると、文字とセルが赤くなります）</t>
    </r>
    <phoneticPr fontId="3"/>
  </si>
  <si>
    <t>SNS（X（旧Twitter）など）</t>
    <phoneticPr fontId="3"/>
  </si>
  <si>
    <t>※入力しないでください</t>
    <phoneticPr fontId="3"/>
  </si>
  <si>
    <r>
      <t xml:space="preserve">あなたの会社の事業の実施・継続を危うくする自然災害の情報を、会社の所在する自治体（県、市町村）等のホームページや配付資料などより複数（2つ以上）入手し、整理してください。
</t>
    </r>
    <r>
      <rPr>
        <sz val="11"/>
        <color rgb="FFFF0000"/>
        <rFont val="Meiryo UI"/>
        <family val="3"/>
        <charset val="128"/>
      </rPr>
      <t>【画像の貼り付け方法】画像を枠内に貼り付け⇒画像上で右クリック⇒「セル内に配置」をクリック</t>
    </r>
    <r>
      <rPr>
        <sz val="11"/>
        <color theme="1"/>
        <rFont val="Meiryo UI"/>
        <family val="3"/>
        <charset val="128"/>
      </rPr>
      <t xml:space="preserve">
</t>
    </r>
    <r>
      <rPr>
        <b/>
        <sz val="12"/>
        <color rgb="FFC00000"/>
        <rFont val="Meiryo UI"/>
        <family val="3"/>
        <charset val="128"/>
      </rPr>
      <t>※2つ目以降の記入フォームは画面右方向にあります。</t>
    </r>
    <rPh sb="69" eb="71">
      <t>イジョウ</t>
    </rPh>
    <rPh sb="87" eb="89">
      <t>ガゾウ</t>
    </rPh>
    <rPh sb="90" eb="91">
      <t>ハ</t>
    </rPh>
    <rPh sb="92" eb="93">
      <t>ツ</t>
    </rPh>
    <rPh sb="94" eb="96">
      <t>ホウホウ</t>
    </rPh>
    <rPh sb="97" eb="99">
      <t>ガゾウ</t>
    </rPh>
    <rPh sb="100" eb="102">
      <t>ワクナイ</t>
    </rPh>
    <rPh sb="103" eb="104">
      <t>ハ</t>
    </rPh>
    <rPh sb="105" eb="106">
      <t>ツ</t>
    </rPh>
    <rPh sb="108" eb="111">
      <t>ガゾウジョウ</t>
    </rPh>
    <rPh sb="112" eb="113">
      <t>ミギ</t>
    </rPh>
    <rPh sb="121" eb="122">
      <t>ナイ</t>
    </rPh>
    <rPh sb="123" eb="125">
      <t>ハイチ</t>
    </rPh>
    <phoneticPr fontId="3"/>
  </si>
  <si>
    <t>入力が望ましい</t>
    <rPh sb="0" eb="2">
      <t>ニュウリョク</t>
    </rPh>
    <rPh sb="3" eb="4">
      <t>ノゾ</t>
    </rPh>
    <phoneticPr fontId="3"/>
  </si>
  <si>
    <t>安否確認訓練</t>
  </si>
  <si>
    <t>各自宅</t>
    <rPh sb="0" eb="3">
      <t>カクジタク</t>
    </rPh>
    <phoneticPr fontId="3"/>
  </si>
  <si>
    <t>全社員、パート・アルバイト</t>
    <phoneticPr fontId="3"/>
  </si>
  <si>
    <t>毎年７月</t>
    <phoneticPr fontId="3"/>
  </si>
  <si>
    <t>毎年５月</t>
    <phoneticPr fontId="3"/>
  </si>
  <si>
    <t>毎年１１月</t>
    <phoneticPr fontId="3"/>
  </si>
  <si>
    <t>実施参集訓練</t>
  </si>
  <si>
    <t>担当者が、優先順位に従ってスムーズに避難誘導できるか</t>
    <rPh sb="18" eb="22">
      <t>ヒナンユウドウ</t>
    </rPh>
    <phoneticPr fontId="3"/>
  </si>
  <si>
    <t>令和7年7月2日PM2:00 に支社にて火災が発生する。</t>
    <rPh sb="16" eb="18">
      <t>シシャ</t>
    </rPh>
    <rPh sb="20" eb="22">
      <t>カサイ</t>
    </rPh>
    <rPh sb="23" eb="25">
      <t>ハッセイ</t>
    </rPh>
    <phoneticPr fontId="3"/>
  </si>
  <si>
    <t>訓練結果
(計画達成状況・発見できた課題)</t>
    <rPh sb="0" eb="4">
      <t>クンレンケッカ</t>
    </rPh>
    <rPh sb="13" eb="15">
      <t>ハッケン</t>
    </rPh>
    <phoneticPr fontId="3"/>
  </si>
  <si>
    <t>災害対応に必要な要員が確実に拠点へ参集できるかを確認する。</t>
    <rPh sb="0" eb="2">
      <t>サイガイ</t>
    </rPh>
    <rPh sb="2" eb="4">
      <t>タイオウ</t>
    </rPh>
    <rPh sb="5" eb="7">
      <t>ヒツヨウ</t>
    </rPh>
    <rPh sb="8" eb="10">
      <t>ヨウイン</t>
    </rPh>
    <rPh sb="11" eb="13">
      <t>カクジツ</t>
    </rPh>
    <rPh sb="14" eb="16">
      <t>キョテン</t>
    </rPh>
    <rPh sb="17" eb="19">
      <t>サンシュウ</t>
    </rPh>
    <rPh sb="24" eb="26">
      <t>カクニン</t>
    </rPh>
    <phoneticPr fontId="3"/>
  </si>
  <si>
    <t>2時間以内に100％の安否を確認することができた。</t>
    <phoneticPr fontId="3"/>
  </si>
  <si>
    <t>令和8年7月1日19:00 に震度5強の地震が発生。津波が襲来する。</t>
    <phoneticPr fontId="3"/>
  </si>
  <si>
    <t>・安否確認手段（安否確認を行うシステム等）の確認
・夜間での安否の確認</t>
    <rPh sb="13" eb="14">
      <t>オコナ</t>
    </rPh>
    <rPh sb="26" eb="28">
      <t>ヤカン</t>
    </rPh>
    <rPh sb="30" eb="32">
      <t>アンピ</t>
    </rPh>
    <rPh sb="33" eb="35">
      <t>カクニン</t>
    </rPh>
    <phoneticPr fontId="3"/>
  </si>
  <si>
    <t>２時間近く通知に気付かなかった社員がいたため、出勤していない時間帯での安否確認の難しさを感じた</t>
    <rPh sb="1" eb="4">
      <t>ジカンチカ</t>
    </rPh>
    <rPh sb="5" eb="7">
      <t>ツウチ</t>
    </rPh>
    <rPh sb="8" eb="10">
      <t>キヅ</t>
    </rPh>
    <rPh sb="15" eb="17">
      <t>シャイン</t>
    </rPh>
    <rPh sb="23" eb="25">
      <t>シュッキン</t>
    </rPh>
    <rPh sb="30" eb="33">
      <t>ジカンタイ</t>
    </rPh>
    <rPh sb="35" eb="39">
      <t>アンピカクニン</t>
    </rPh>
    <rPh sb="40" eb="41">
      <t>ムズカ</t>
    </rPh>
    <rPh sb="44" eb="45">
      <t>カン</t>
    </rPh>
    <phoneticPr fontId="3"/>
  </si>
  <si>
    <t>災害対策本部の要員</t>
    <rPh sb="0" eb="6">
      <t>サイガイタイサクホンブ</t>
    </rPh>
    <rPh sb="7" eb="9">
      <t>ヨウイン</t>
    </rPh>
    <phoneticPr fontId="3"/>
  </si>
  <si>
    <t>本社・AB支社</t>
    <rPh sb="0" eb="2">
      <t>ホンシャ</t>
    </rPh>
    <rPh sb="5" eb="7">
      <t>シシャ</t>
    </rPh>
    <phoneticPr fontId="3"/>
  </si>
  <si>
    <t>災害対策本部員の各自宅から本社までの道のりを確認</t>
    <rPh sb="0" eb="4">
      <t>サイガイタイサク</t>
    </rPh>
    <rPh sb="4" eb="6">
      <t>ホンブ</t>
    </rPh>
    <rPh sb="6" eb="7">
      <t>イン</t>
    </rPh>
    <rPh sb="8" eb="11">
      <t>カクジタク</t>
    </rPh>
    <rPh sb="13" eb="15">
      <t>ホンシャ</t>
    </rPh>
    <rPh sb="18" eb="19">
      <t>ミチ</t>
    </rPh>
    <rPh sb="22" eb="24">
      <t>カクニン</t>
    </rPh>
    <phoneticPr fontId="3"/>
  </si>
  <si>
    <t>道のりの確認を行うことができた。○○～□□間で道幅の狭い道が多くあり、車を使用できないことが分かった。</t>
    <rPh sb="0" eb="1">
      <t>ミチ</t>
    </rPh>
    <rPh sb="4" eb="6">
      <t>カクニン</t>
    </rPh>
    <rPh sb="7" eb="8">
      <t>オコナ</t>
    </rPh>
    <rPh sb="21" eb="22">
      <t>カン</t>
    </rPh>
    <rPh sb="23" eb="25">
      <t>ミチハバ</t>
    </rPh>
    <rPh sb="26" eb="27">
      <t>セマ</t>
    </rPh>
    <rPh sb="28" eb="29">
      <t>ミチ</t>
    </rPh>
    <rPh sb="30" eb="31">
      <t>オオ</t>
    </rPh>
    <rPh sb="35" eb="36">
      <t>クルマ</t>
    </rPh>
    <rPh sb="37" eb="39">
      <t>シヨウ</t>
    </rPh>
    <rPh sb="46" eb="47">
      <t>ワ</t>
    </rPh>
    <phoneticPr fontId="3"/>
  </si>
  <si>
    <t>定期的にルートの確認を行い、各社員が参集できるかを認識しておくべきだと感じた</t>
    <rPh sb="0" eb="3">
      <t>テイキテキ</t>
    </rPh>
    <rPh sb="8" eb="10">
      <t>カクニン</t>
    </rPh>
    <rPh sb="11" eb="12">
      <t>オコナ</t>
    </rPh>
    <rPh sb="14" eb="17">
      <t>カクシャイン</t>
    </rPh>
    <rPh sb="18" eb="20">
      <t>サンシュウ</t>
    </rPh>
    <rPh sb="25" eb="27">
      <t>ニンシキ</t>
    </rPh>
    <rPh sb="35" eb="36">
      <t>カン</t>
    </rPh>
    <phoneticPr fontId="3"/>
  </si>
  <si>
    <t>災害対策本部だけではなく各班班長・副班長も参加する</t>
    <rPh sb="0" eb="6">
      <t>サイガイタイサクホンブ</t>
    </rPh>
    <rPh sb="12" eb="14">
      <t>カクハン</t>
    </rPh>
    <rPh sb="14" eb="15">
      <t>ハン</t>
    </rPh>
    <rPh sb="15" eb="16">
      <t>チョウ</t>
    </rPh>
    <rPh sb="17" eb="18">
      <t>フク</t>
    </rPh>
    <rPh sb="18" eb="20">
      <t>ハンチョウ</t>
    </rPh>
    <rPh sb="21" eb="23">
      <t>サンカ</t>
    </rPh>
    <phoneticPr fontId="3"/>
  </si>
  <si>
    <t>・メールを使用
・自身の安否・明日の出勤可否・家族の安否を確認</t>
    <rPh sb="9" eb="11">
      <t>ジシン</t>
    </rPh>
    <rPh sb="15" eb="17">
      <t>アス</t>
    </rPh>
    <rPh sb="29" eb="31">
      <t>カクニン</t>
    </rPh>
    <phoneticPr fontId="3"/>
  </si>
  <si>
    <t>LINEWORKSを導入し訓練を行う</t>
    <rPh sb="10" eb="12">
      <t>ドウニュウ</t>
    </rPh>
    <rPh sb="13" eb="15">
      <t>クンレン</t>
    </rPh>
    <rPh sb="16" eb="17">
      <t>オコナ</t>
    </rPh>
    <phoneticPr fontId="3"/>
  </si>
  <si>
    <t>近くのグラウンド（支社は駐車場）に避難し点呼</t>
    <rPh sb="0" eb="1">
      <t>チカ</t>
    </rPh>
    <rPh sb="9" eb="11">
      <t>シシャ</t>
    </rPh>
    <rPh sb="12" eb="15">
      <t>チュウシャジョウ</t>
    </rPh>
    <rPh sb="17" eb="19">
      <t>ヒナン</t>
    </rPh>
    <rPh sb="20" eb="22">
      <t>テンコ</t>
    </rPh>
    <phoneticPr fontId="3"/>
  </si>
  <si>
    <t>全員が５分以内に避難完了できた</t>
    <rPh sb="0" eb="2">
      <t>ゼンイン</t>
    </rPh>
    <rPh sb="4" eb="7">
      <t>フンイナイ</t>
    </rPh>
    <rPh sb="8" eb="10">
      <t>ヒナン</t>
    </rPh>
    <rPh sb="10" eb="12">
      <t>カンリョウ</t>
    </rPh>
    <phoneticPr fontId="3"/>
  </si>
  <si>
    <t>避難時に出入り口付近で渋滞が起こった</t>
    <rPh sb="0" eb="3">
      <t>ヒナンジ</t>
    </rPh>
    <rPh sb="4" eb="6">
      <t>デイ</t>
    </rPh>
    <rPh sb="7" eb="10">
      <t>グチフキン</t>
    </rPh>
    <rPh sb="11" eb="13">
      <t>ジュウタイ</t>
    </rPh>
    <rPh sb="14" eb="15">
      <t>オ</t>
    </rPh>
    <phoneticPr fontId="3"/>
  </si>
  <si>
    <t>避難導線を確認する。現場で参加できなかった社員も含めて実施する</t>
    <rPh sb="0" eb="4">
      <t>ヒナンドウセン</t>
    </rPh>
    <rPh sb="5" eb="7">
      <t>カクニン</t>
    </rPh>
    <rPh sb="10" eb="12">
      <t>ゲンバ</t>
    </rPh>
    <rPh sb="13" eb="15">
      <t>サンカ</t>
    </rPh>
    <rPh sb="21" eb="23">
      <t>シャイン</t>
    </rPh>
    <rPh sb="24" eb="25">
      <t>フク</t>
    </rPh>
    <rPh sb="27" eb="29">
      <t>ジッシ</t>
    </rPh>
    <phoneticPr fontId="3"/>
  </si>
  <si>
    <t>震度分布図（五日市断層による地震 出典：広島市ＨＰ http://www.city.hiroshima.lg.jp/ H28.10 ）</t>
    <phoneticPr fontId="3"/>
  </si>
  <si>
    <t>災害対策本部</t>
    <rPh sb="0" eb="6">
      <t>サイガイタイサクホンブ</t>
    </rPh>
    <phoneticPr fontId="3"/>
  </si>
  <si>
    <t>各班の担当業務</t>
    <phoneticPr fontId="3"/>
  </si>
  <si>
    <t>【裏面】</t>
  </si>
  <si>
    <t>●現場からの目標時間算出根拠（施工中現場の被害状況の確認）</t>
    <rPh sb="1" eb="3">
      <t>ゲンバ</t>
    </rPh>
    <phoneticPr fontId="3"/>
  </si>
  <si>
    <t>様式Ｂ－３－２（重要） 全体手順初期：就業時間外（夜間・休日）の場合</t>
    <phoneticPr fontId="3"/>
  </si>
  <si>
    <t>都市部では帰宅困難の対応がポイントになりますので、これらの特徴に留意してください。</t>
    <phoneticPr fontId="3"/>
  </si>
  <si>
    <r>
      <t>選定した災害時の重要業務毎に緊急対応・事業継続の目標時間を把握しておく必要があります。
発災の条件には、</t>
    </r>
    <r>
      <rPr>
        <b/>
        <sz val="11"/>
        <color rgb="FFFF0000"/>
        <rFont val="Meiryo UI"/>
        <family val="3"/>
        <charset val="128"/>
      </rPr>
      <t>災害の種類と発災想定時間</t>
    </r>
    <r>
      <rPr>
        <sz val="11"/>
        <color theme="1"/>
        <rFont val="Meiryo UI"/>
        <family val="3"/>
        <charset val="128"/>
      </rPr>
      <t>を設定してください。</t>
    </r>
    <r>
      <rPr>
        <b/>
        <u/>
        <sz val="11"/>
        <color theme="1"/>
        <rFont val="Meiryo UI"/>
        <family val="3"/>
        <charset val="128"/>
      </rPr>
      <t>（就業時間外（夜間・休日）を推奨しています。）</t>
    </r>
    <r>
      <rPr>
        <sz val="11"/>
        <color theme="1"/>
        <rFont val="Meiryo UI"/>
        <family val="3"/>
        <charset val="128"/>
      </rPr>
      <t xml:space="preserve">
目標時間は、災害の種類（地震、洪水等）によって設定してください。</t>
    </r>
    <rPh sb="58" eb="60">
      <t>ハッサイ</t>
    </rPh>
    <rPh sb="60" eb="62">
      <t>ソウテイ</t>
    </rPh>
    <rPh sb="88" eb="90">
      <t>スイショウ</t>
    </rPh>
    <rPh sb="121" eb="123">
      <t>セッテイ</t>
    </rPh>
    <phoneticPr fontId="3"/>
  </si>
  <si>
    <t>発災直後</t>
    <rPh sb="0" eb="2">
      <t>ハッサイ</t>
    </rPh>
    <rPh sb="2" eb="4">
      <t>チョクゴ</t>
    </rPh>
    <phoneticPr fontId="3"/>
  </si>
  <si>
    <t>直後 自己及び家族の安全の確認
・	自己及び家族の安全の確認。必要な場合に、救出、初期消火など。
・	自宅の火災発生などの二次災害の防止。
・	避難の必要があれば、避難所等に向かう。</t>
    <phoneticPr fontId="3"/>
  </si>
  <si>
    <t>例）</t>
    <rPh sb="0" eb="1">
      <t>レイ</t>
    </rPh>
    <phoneticPr fontId="3"/>
  </si>
  <si>
    <t>バックアップの有無</t>
    <rPh sb="7" eb="9">
      <t>ウム</t>
    </rPh>
    <phoneticPr fontId="3"/>
  </si>
  <si>
    <t>バックアップ時間</t>
    <rPh sb="6" eb="8">
      <t>ジカン</t>
    </rPh>
    <phoneticPr fontId="3"/>
  </si>
  <si>
    <t>データ等のバックアップの有無と、どの時点からバックアップしているか</t>
    <rPh sb="3" eb="4">
      <t>トウ</t>
    </rPh>
    <rPh sb="12" eb="14">
      <t>ウム</t>
    </rPh>
    <rPh sb="18" eb="20">
      <t>ジテン</t>
    </rPh>
    <phoneticPr fontId="3"/>
  </si>
  <si>
    <t>代替電源の有無</t>
    <rPh sb="0" eb="2">
      <t>ダイタイ</t>
    </rPh>
    <rPh sb="2" eb="4">
      <t>デンゲン</t>
    </rPh>
    <rPh sb="5" eb="7">
      <t>ウム</t>
    </rPh>
    <phoneticPr fontId="3"/>
  </si>
  <si>
    <t>代替対応拠点の電源設備・燃料の確保方法</t>
    <rPh sb="12" eb="14">
      <t>ネンリョウ</t>
    </rPh>
    <rPh sb="15" eb="19">
      <t>カクホホウホウ</t>
    </rPh>
    <phoneticPr fontId="3"/>
  </si>
  <si>
    <t>周知実施年月日</t>
    <rPh sb="0" eb="2">
      <t>シュウチ</t>
    </rPh>
    <rPh sb="2" eb="4">
      <t>ジッシ</t>
    </rPh>
    <rPh sb="4" eb="7">
      <t>ネンガッピ</t>
    </rPh>
    <phoneticPr fontId="3"/>
  </si>
  <si>
    <t>周知媒体</t>
    <rPh sb="0" eb="2">
      <t>シュウチ</t>
    </rPh>
    <rPh sb="2" eb="4">
      <t>バイタイ</t>
    </rPh>
    <phoneticPr fontId="3"/>
  </si>
  <si>
    <t>点検実施時期</t>
    <rPh sb="0" eb="2">
      <t>テンケン</t>
    </rPh>
    <phoneticPr fontId="3"/>
  </si>
  <si>
    <t>①制定・改定の内容について、承認した承認者の名前を記載ください。</t>
    <rPh sb="22" eb="24">
      <t>ナマエ</t>
    </rPh>
    <rPh sb="25" eb="27">
      <t>キサイ</t>
    </rPh>
    <phoneticPr fontId="3"/>
  </si>
  <si>
    <t>この「携行カード」は、災害時に備え、社員一人一人が常に携帯しておくものです。できれば、ポケットに入るサイズで作成し常時携帯させるように指導することも有効です。</t>
    <rPh sb="3" eb="5">
      <t>ケイコウ</t>
    </rPh>
    <rPh sb="11" eb="14">
      <t>サイガイジ</t>
    </rPh>
    <rPh sb="15" eb="16">
      <t>ソナ</t>
    </rPh>
    <rPh sb="18" eb="20">
      <t>シャイン</t>
    </rPh>
    <rPh sb="20" eb="22">
      <t>ヒトリ</t>
    </rPh>
    <rPh sb="22" eb="24">
      <t>ヒトリ</t>
    </rPh>
    <rPh sb="25" eb="26">
      <t>ツネ</t>
    </rPh>
    <rPh sb="27" eb="29">
      <t>ケイタイ</t>
    </rPh>
    <phoneticPr fontId="3"/>
  </si>
  <si>
    <t>【必須】本社の情報、ならびに資機材置き場、支社等、自社拠点となる場所を記載してください。</t>
    <rPh sb="1" eb="3">
      <t>ヒッス</t>
    </rPh>
    <phoneticPr fontId="3"/>
  </si>
  <si>
    <r>
      <t xml:space="preserve">災害発生後、取引先や燃料等の調達先などを明記しておくことは重要です。取引先の情報を記載してください。
（取引先とは、「発注元」「調達先」すべての取引先を含みます。）
</t>
    </r>
    <r>
      <rPr>
        <b/>
        <sz val="12"/>
        <rFont val="Meiryo UI"/>
        <family val="3"/>
        <charset val="128"/>
      </rPr>
      <t>※設定のない項目は空欄で構いません。</t>
    </r>
    <rPh sb="84" eb="86">
      <t>セッテイ</t>
    </rPh>
    <rPh sb="89" eb="91">
      <t>コウモク</t>
    </rPh>
    <rPh sb="92" eb="94">
      <t>クウラン</t>
    </rPh>
    <rPh sb="95" eb="96">
      <t>カマ</t>
    </rPh>
    <phoneticPr fontId="3"/>
  </si>
  <si>
    <t>【必須】現在、関連している建設・工事現場等の全ての現場情報を記載してください。</t>
    <rPh sb="1" eb="3">
      <t>ヒッス</t>
    </rPh>
    <rPh sb="22" eb="23">
      <t>スベ</t>
    </rPh>
    <phoneticPr fontId="3"/>
  </si>
  <si>
    <t>令和7年7月2日10:00
豪雨が発生し、大雨特別警報が発表される。</t>
    <rPh sb="29" eb="30">
      <t>ヒョウ</t>
    </rPh>
    <phoneticPr fontId="3"/>
  </si>
  <si>
    <t>避難・誘導訓練
兼消防訓練</t>
    <rPh sb="8" eb="9">
      <t>ケン</t>
    </rPh>
    <rPh sb="9" eb="13">
      <t>ショウボウクンレン</t>
    </rPh>
    <phoneticPr fontId="3"/>
  </si>
  <si>
    <r>
      <rPr>
        <b/>
        <sz val="16"/>
        <rFont val="Meiryo UI"/>
        <family val="3"/>
        <charset val="128"/>
      </rPr>
      <t>実施した訓練結果の情報を記載してください。</t>
    </r>
    <r>
      <rPr>
        <b/>
        <sz val="14"/>
        <rFont val="Meiryo UI"/>
        <family val="3"/>
        <charset val="128"/>
      </rPr>
      <t xml:space="preserve">
※必ず毎年1度は訓練を実施してください。避難・誘導訓練、安否確認訓練、実施参集訓練の実施は必須となっています。
</t>
    </r>
    <r>
      <rPr>
        <sz val="14"/>
        <rFont val="Meiryo UI"/>
        <family val="3"/>
        <charset val="128"/>
      </rPr>
      <t>※訓練名称は別途設定していただいても構いません。
※各訓練同日開催でも構いません。</t>
    </r>
    <rPh sb="0" eb="2">
      <t>ジッシ</t>
    </rPh>
    <rPh sb="4" eb="6">
      <t>クンレン</t>
    </rPh>
    <rPh sb="6" eb="8">
      <t>ケッカ</t>
    </rPh>
    <rPh sb="9" eb="11">
      <t>ジョウホウ</t>
    </rPh>
    <rPh sb="12" eb="14">
      <t>キサイ</t>
    </rPh>
    <rPh sb="23" eb="24">
      <t>カナラ</t>
    </rPh>
    <rPh sb="25" eb="27">
      <t>マイトシ</t>
    </rPh>
    <rPh sb="28" eb="29">
      <t>ド</t>
    </rPh>
    <rPh sb="30" eb="32">
      <t>クンレン</t>
    </rPh>
    <rPh sb="33" eb="35">
      <t>ジッシ</t>
    </rPh>
    <rPh sb="63" eb="65">
      <t>ジッシ</t>
    </rPh>
    <rPh sb="66" eb="68">
      <t>ヒッス</t>
    </rPh>
    <rPh sb="84" eb="88">
      <t>ベットセッテイ</t>
    </rPh>
    <rPh sb="96" eb="97">
      <t>カマ</t>
    </rPh>
    <rPh sb="103" eb="106">
      <t>カククンレン</t>
    </rPh>
    <rPh sb="106" eb="110">
      <t>ドウジツカイサイ</t>
    </rPh>
    <rPh sb="112" eb="113">
      <t>カマ</t>
    </rPh>
    <phoneticPr fontId="3"/>
  </si>
  <si>
    <t>BCPにおいて、取引先との応急復旧に係る協力体制（人員の応援や資機材の融通、施工体制の補完等）をあらかじめ整備していたことにより、被災直後においても迅速に応急復旧作業に着手し、その後、段階的に施工体制を再構築しながら通常業務を再開することができた。</t>
    <rPh sb="8" eb="11">
      <t>トリヒキサキ</t>
    </rPh>
    <phoneticPr fontId="3"/>
  </si>
  <si>
    <t>被災直後は、自社施設や現場の復旧対応に追われるとともに、応急対応業務の増大により現場体制が混乱し、施工体制の再構築の目途が立たないことから、通常業務の再開が困難となった。</t>
    <rPh sb="0" eb="2">
      <t>ヒサイ</t>
    </rPh>
    <rPh sb="2" eb="4">
      <t>チョクゴ</t>
    </rPh>
    <rPh sb="6" eb="8">
      <t>ジシャ</t>
    </rPh>
    <rPh sb="8" eb="10">
      <t>シセツ</t>
    </rPh>
    <rPh sb="11" eb="13">
      <t>ゲンバ</t>
    </rPh>
    <rPh sb="14" eb="16">
      <t>フッキュウ</t>
    </rPh>
    <rPh sb="16" eb="18">
      <t>タイオウ</t>
    </rPh>
    <rPh sb="19" eb="20">
      <t>オ</t>
    </rPh>
    <rPh sb="28" eb="30">
      <t>オウキュウ</t>
    </rPh>
    <rPh sb="30" eb="32">
      <t>タイオウ</t>
    </rPh>
    <rPh sb="32" eb="34">
      <t>ギョウム</t>
    </rPh>
    <rPh sb="35" eb="37">
      <t>ゾウダイ</t>
    </rPh>
    <rPh sb="40" eb="42">
      <t>ゲンバ</t>
    </rPh>
    <rPh sb="42" eb="44">
      <t>タイセイ</t>
    </rPh>
    <rPh sb="45" eb="47">
      <t>コンラン</t>
    </rPh>
    <rPh sb="49" eb="51">
      <t>セコウ</t>
    </rPh>
    <rPh sb="51" eb="53">
      <t>タイセイ</t>
    </rPh>
    <rPh sb="54" eb="57">
      <t>サイコウチク</t>
    </rPh>
    <rPh sb="58" eb="60">
      <t>メド</t>
    </rPh>
    <rPh sb="61" eb="62">
      <t>タ</t>
    </rPh>
    <rPh sb="70" eb="72">
      <t>ツウジョウ</t>
    </rPh>
    <rPh sb="72" eb="74">
      <t>ギョウム</t>
    </rPh>
    <rPh sb="75" eb="77">
      <t>サイカイ</t>
    </rPh>
    <rPh sb="78" eb="80">
      <t>コンナン</t>
    </rPh>
    <phoneticPr fontId="3"/>
  </si>
  <si>
    <t>様式Ｃ－３－２</t>
    <phoneticPr fontId="3"/>
  </si>
  <si>
    <t>発注元</t>
    <phoneticPr fontId="3"/>
  </si>
  <si>
    <t>現場名
(B-3-1 補足)</t>
    <phoneticPr fontId="3"/>
  </si>
  <si>
    <t>相手先担当者</t>
    <rPh sb="0" eb="2">
      <t>アイテ</t>
    </rPh>
    <rPh sb="2" eb="3">
      <t>サキ</t>
    </rPh>
    <rPh sb="3" eb="6">
      <t>タントウシャ</t>
    </rPh>
    <phoneticPr fontId="3"/>
  </si>
  <si>
    <t>相手先担当者
（代理）</t>
    <rPh sb="0" eb="2">
      <t>アイテ</t>
    </rPh>
    <rPh sb="2" eb="3">
      <t>サキ</t>
    </rPh>
    <rPh sb="3" eb="5">
      <t>タントウ</t>
    </rPh>
    <rPh sb="5" eb="6">
      <t>シャ</t>
    </rPh>
    <rPh sb="8" eb="10">
      <t>ダイリ</t>
    </rPh>
    <phoneticPr fontId="3"/>
  </si>
  <si>
    <t>相手先担当者
（代理）連絡先</t>
    <rPh sb="0" eb="2">
      <t>アイテ</t>
    </rPh>
    <rPh sb="2" eb="3">
      <t>サキ</t>
    </rPh>
    <rPh sb="3" eb="5">
      <t>タントウ</t>
    </rPh>
    <rPh sb="5" eb="6">
      <t>シャ</t>
    </rPh>
    <rPh sb="8" eb="10">
      <t>ダイリ</t>
    </rPh>
    <rPh sb="11" eb="14">
      <t>レンラクサキ</t>
    </rPh>
    <phoneticPr fontId="3"/>
  </si>
  <si>
    <t>現場住所
（概略）</t>
    <rPh sb="0" eb="2">
      <t>ゲンバ</t>
    </rPh>
    <rPh sb="2" eb="4">
      <t>ジュウショ</t>
    </rPh>
    <rPh sb="6" eb="8">
      <t>ガイリャク</t>
    </rPh>
    <phoneticPr fontId="3"/>
  </si>
  <si>
    <t>工期１
（自）</t>
    <rPh sb="0" eb="2">
      <t>コウキ</t>
    </rPh>
    <rPh sb="5" eb="6">
      <t>ジ</t>
    </rPh>
    <phoneticPr fontId="3"/>
  </si>
  <si>
    <t>工期２
（至）</t>
    <rPh sb="0" eb="2">
      <t>コウキ</t>
    </rPh>
    <rPh sb="5" eb="6">
      <t>イタル</t>
    </rPh>
    <phoneticPr fontId="3"/>
  </si>
  <si>
    <t>相手先担当者
連絡先</t>
    <rPh sb="0" eb="2">
      <t>アイテ</t>
    </rPh>
    <rPh sb="2" eb="3">
      <t>サキ</t>
    </rPh>
    <rPh sb="3" eb="6">
      <t>タントウシャ</t>
    </rPh>
    <rPh sb="7" eb="10">
      <t>レンラクサキ</t>
    </rPh>
    <phoneticPr fontId="3"/>
  </si>
  <si>
    <r>
      <t>本社及び代替対応拠点周辺のライフライン（電力、</t>
    </r>
    <r>
      <rPr>
        <sz val="12"/>
        <rFont val="Meiryo UI"/>
        <family val="3"/>
        <charset val="128"/>
      </rPr>
      <t>通信、</t>
    </r>
    <r>
      <rPr>
        <sz val="12"/>
        <color theme="1"/>
        <rFont val="Meiryo UI"/>
        <family val="3"/>
        <charset val="128"/>
      </rPr>
      <t>上水道、下水道、ガス等）の被害想定として、ライフラインの停止期間の対策を記載してください。</t>
    </r>
    <rPh sb="23" eb="25">
      <t>ツウシン</t>
    </rPh>
    <rPh sb="59" eb="61">
      <t>タイサク</t>
    </rPh>
    <rPh sb="62" eb="64">
      <t>キサイ</t>
    </rPh>
    <phoneticPr fontId="3"/>
  </si>
  <si>
    <t>自宅から参集場所の距離を記入して
ください。（km）</t>
    <rPh sb="0" eb="2">
      <t>ジタク</t>
    </rPh>
    <rPh sb="4" eb="8">
      <t>サンシュウバショ</t>
    </rPh>
    <rPh sb="9" eb="11">
      <t>キョリ</t>
    </rPh>
    <rPh sb="12" eb="14">
      <t>キニュウ</t>
    </rPh>
    <phoneticPr fontId="3"/>
  </si>
  <si>
    <t>0km</t>
    <phoneticPr fontId="3"/>
  </si>
  <si>
    <r>
      <t xml:space="preserve">自宅から参集場所に行く際の徒歩での所要時間を記入してください。（2km/h）
</t>
    </r>
    <r>
      <rPr>
        <b/>
        <sz val="8"/>
        <color rgb="FFFF0000"/>
        <rFont val="Meiryo UI"/>
        <family val="3"/>
        <charset val="128"/>
      </rPr>
      <t>単位：分</t>
    </r>
    <rPh sb="9" eb="10">
      <t>イ</t>
    </rPh>
    <rPh sb="11" eb="12">
      <t>サイ</t>
    </rPh>
    <rPh sb="13" eb="15">
      <t>トホ</t>
    </rPh>
    <rPh sb="17" eb="21">
      <t>ショヨウジカン</t>
    </rPh>
    <rPh sb="22" eb="24">
      <t>キニュウ</t>
    </rPh>
    <rPh sb="39" eb="41">
      <t>タンイ</t>
    </rPh>
    <rPh sb="42" eb="43">
      <t>フン</t>
    </rPh>
    <phoneticPr fontId="3"/>
  </si>
  <si>
    <r>
      <t xml:space="preserve">自宅から参集場所に行く際の自転車での所要時間を記入してください。（6km/h）
</t>
    </r>
    <r>
      <rPr>
        <b/>
        <sz val="8"/>
        <color rgb="FFFF0000"/>
        <rFont val="Meiryo UI"/>
        <family val="3"/>
        <charset val="128"/>
      </rPr>
      <t>単位：分</t>
    </r>
    <rPh sb="9" eb="10">
      <t>イ</t>
    </rPh>
    <rPh sb="11" eb="12">
      <t>サイ</t>
    </rPh>
    <rPh sb="13" eb="16">
      <t>ジテンシャ</t>
    </rPh>
    <rPh sb="18" eb="22">
      <t>ショヨウジカン</t>
    </rPh>
    <rPh sb="23" eb="25">
      <t>キニュウ</t>
    </rPh>
    <rPh sb="40" eb="42">
      <t>タンイ</t>
    </rPh>
    <rPh sb="43" eb="44">
      <t>フン</t>
    </rPh>
    <phoneticPr fontId="3"/>
  </si>
  <si>
    <t>参集時間(hr)
徒歩で参集(2 ㎞/ｈ)</t>
    <phoneticPr fontId="3"/>
  </si>
  <si>
    <t>雪害</t>
    <rPh sb="0" eb="2">
      <t>セツガイ</t>
    </rPh>
    <phoneticPr fontId="3"/>
  </si>
  <si>
    <t>感染症</t>
    <rPh sb="0" eb="3">
      <t>カンセンショウ</t>
    </rPh>
    <phoneticPr fontId="3"/>
  </si>
  <si>
    <t>サイバー攻撃</t>
    <rPh sb="4" eb="6">
      <t>コウゲキ</t>
    </rPh>
    <phoneticPr fontId="3"/>
  </si>
  <si>
    <r>
      <t>【使用上の注意】
①　このエクセルは、中国地方整備局地域建設業事業継続計画（以下BCPと呼ぶ）作成支援ツールです。再配布はお控えください。
②　本ツールは、地域建設業の事業継続計画を普及させるための無料の支援ツールです。そのため、本ツール利用による損害等や計画した内容に関する損害等の責任は負いかねます。
③　本ツールは、令和8年時点の災害の教訓等の最新の知見に基づいて作成しています。法改正等に伴い必要に応じて修正をしてください。
④</t>
    </r>
    <r>
      <rPr>
        <sz val="18"/>
        <color rgb="FFFF0000"/>
        <rFont val="Meiryo UI"/>
        <family val="3"/>
        <charset val="128"/>
      </rPr>
      <t>　</t>
    </r>
    <r>
      <rPr>
        <u/>
        <sz val="18"/>
        <color rgb="FFFF0000"/>
        <rFont val="Meiryo UI"/>
        <family val="3"/>
        <charset val="128"/>
      </rPr>
      <t>提出時・印刷時は本ツールの</t>
    </r>
    <r>
      <rPr>
        <b/>
        <u/>
        <sz val="18"/>
        <color rgb="FFFF0000"/>
        <rFont val="Meiryo UI"/>
        <family val="3"/>
        <charset val="128"/>
      </rPr>
      <t>【印刷対象】</t>
    </r>
    <r>
      <rPr>
        <u/>
        <sz val="18"/>
        <color rgb="FFFF0000"/>
        <rFont val="Meiryo UI"/>
        <family val="3"/>
        <charset val="128"/>
      </rPr>
      <t>以降のシートを対象に印刷を行ってください。</t>
    </r>
    <r>
      <rPr>
        <sz val="18"/>
        <color theme="1"/>
        <rFont val="Meiryo UI"/>
        <family val="3"/>
        <charset val="128"/>
      </rPr>
      <t xml:space="preserve">
⑤　本ツールの著作権は、国土交通省中国地方整備局が保有しております。HPなどへの無断掲載は禁止します。
⑥　本ツールの使用は任意です。これまで通りの形式で提出することも可能です。
【作成方法】
①　Excel内の次の5つのシート</t>
    </r>
    <r>
      <rPr>
        <b/>
        <sz val="18"/>
        <color rgb="FFFF66CC"/>
        <rFont val="Meiryo UI"/>
        <family val="3"/>
        <charset val="128"/>
      </rPr>
      <t>【自社拠点】</t>
    </r>
    <r>
      <rPr>
        <sz val="18"/>
        <color theme="4"/>
        <rFont val="Meiryo UI"/>
        <family val="3"/>
        <charset val="128"/>
      </rPr>
      <t>【</t>
    </r>
    <r>
      <rPr>
        <b/>
        <sz val="18"/>
        <color theme="4"/>
        <rFont val="Meiryo UI"/>
        <family val="3"/>
        <charset val="128"/>
      </rPr>
      <t>名簿】</t>
    </r>
    <r>
      <rPr>
        <b/>
        <sz val="18"/>
        <color theme="5"/>
        <rFont val="Meiryo UI"/>
        <family val="3"/>
        <charset val="128"/>
      </rPr>
      <t>【取引先】</t>
    </r>
    <r>
      <rPr>
        <b/>
        <sz val="18"/>
        <color theme="6"/>
        <rFont val="Meiryo UI"/>
        <family val="3"/>
        <charset val="128"/>
      </rPr>
      <t>【現場】</t>
    </r>
    <r>
      <rPr>
        <b/>
        <sz val="18"/>
        <color rgb="FF92D050"/>
        <rFont val="Meiryo UI"/>
        <family val="3"/>
        <charset val="128"/>
      </rPr>
      <t>【訓練実施記録】</t>
    </r>
    <r>
      <rPr>
        <sz val="18"/>
        <color theme="1"/>
        <rFont val="Meiryo UI"/>
        <family val="3"/>
        <charset val="128"/>
      </rPr>
      <t>を記入します。　
②　</t>
    </r>
    <r>
      <rPr>
        <sz val="18"/>
        <color theme="7" tint="-0.249977111117893"/>
        <rFont val="Meiryo UI"/>
        <family val="3"/>
        <charset val="128"/>
      </rPr>
      <t>【携行カード】</t>
    </r>
    <r>
      <rPr>
        <sz val="18"/>
        <color theme="1"/>
        <rFont val="Meiryo UI"/>
        <family val="3"/>
        <charset val="128"/>
      </rPr>
      <t>の入力は任意ですが、社員一人一人の防災意識の向上に資するため、作成を推奨します。
③　次に、</t>
    </r>
    <r>
      <rPr>
        <sz val="18"/>
        <color rgb="FFC00000"/>
        <rFont val="Meiryo UI"/>
        <family val="3"/>
        <charset val="128"/>
      </rPr>
      <t>【</t>
    </r>
    <r>
      <rPr>
        <b/>
        <sz val="18"/>
        <color rgb="FFC00000"/>
        <rFont val="Meiryo UI"/>
        <family val="3"/>
        <charset val="128"/>
      </rPr>
      <t>記入シート】</t>
    </r>
    <r>
      <rPr>
        <sz val="18"/>
        <color theme="1"/>
        <rFont val="Meiryo UI"/>
        <family val="3"/>
        <charset val="128"/>
      </rPr>
      <t>内の必要なセルを記入します。
　　 入力必須のセル/入力が望ましいセルに着色しています。入力が望ましいセルへの記入は任意ですが、記入することでよりよいBCPになります。
　　 ※着色していないセルには入力しないでください。
④　必要記載事項を記入すると、【★印刷対象】以降の全シートに反映され、BCPの完成となります。
⑤　入力にあたっては、</t>
    </r>
    <r>
      <rPr>
        <sz val="18"/>
        <color rgb="FFFF0000"/>
        <rFont val="Meiryo UI"/>
        <family val="3"/>
        <charset val="128"/>
      </rPr>
      <t>「災害時における中国地方地域建設業の事業継続計画作成解説書（第8版）」</t>
    </r>
    <r>
      <rPr>
        <sz val="18"/>
        <color theme="1"/>
        <rFont val="Meiryo UI"/>
        <family val="3"/>
        <charset val="128"/>
      </rPr>
      <t xml:space="preserve">を参照しながら、
　   </t>
    </r>
    <r>
      <rPr>
        <b/>
        <sz val="18"/>
        <color rgb="FFC00000"/>
        <rFont val="Meiryo UI"/>
        <family val="3"/>
        <charset val="128"/>
      </rPr>
      <t>【記入シート】</t>
    </r>
    <r>
      <rPr>
        <sz val="18"/>
        <color theme="1"/>
        <rFont val="Meiryo UI"/>
        <family val="3"/>
        <charset val="128"/>
      </rPr>
      <t>の「作成者入力欄」に、施設の状況を確認し、必要記載事項を入力してください。</t>
    </r>
    <rPh sb="19" eb="23">
      <t>チュウゴクチホウ</t>
    </rPh>
    <rPh sb="23" eb="26">
      <t>セイビキョク</t>
    </rPh>
    <rPh sb="26" eb="31">
      <t>チイキケンセツギョウ</t>
    </rPh>
    <rPh sb="72" eb="73">
      <t>ホン</t>
    </rPh>
    <rPh sb="78" eb="83">
      <t>チイキケンセツギョウ</t>
    </rPh>
    <rPh sb="84" eb="86">
      <t>ジギョウ</t>
    </rPh>
    <rPh sb="86" eb="88">
      <t>ケイゾク</t>
    </rPh>
    <rPh sb="88" eb="90">
      <t>ケイカク</t>
    </rPh>
    <rPh sb="91" eb="93">
      <t>フキュウ</t>
    </rPh>
    <rPh sb="99" eb="101">
      <t>ムリョウ</t>
    </rPh>
    <rPh sb="102" eb="104">
      <t>シエン</t>
    </rPh>
    <rPh sb="115" eb="116">
      <t>ホン</t>
    </rPh>
    <rPh sb="119" eb="121">
      <t>リヨウ</t>
    </rPh>
    <rPh sb="124" eb="126">
      <t>ソンガイ</t>
    </rPh>
    <rPh sb="126" eb="127">
      <t>トウ</t>
    </rPh>
    <rPh sb="128" eb="130">
      <t>ケイカク</t>
    </rPh>
    <rPh sb="132" eb="134">
      <t>ナイヨウ</t>
    </rPh>
    <rPh sb="135" eb="136">
      <t>カン</t>
    </rPh>
    <rPh sb="138" eb="140">
      <t>ソンガイ</t>
    </rPh>
    <rPh sb="140" eb="141">
      <t>トウ</t>
    </rPh>
    <rPh sb="142" eb="144">
      <t>セキニン</t>
    </rPh>
    <rPh sb="145" eb="146">
      <t>オ</t>
    </rPh>
    <rPh sb="206" eb="208">
      <t>シュウセイ</t>
    </rPh>
    <rPh sb="219" eb="222">
      <t>テイシュツジ</t>
    </rPh>
    <rPh sb="227" eb="228">
      <t>ホン</t>
    </rPh>
    <rPh sb="233" eb="237">
      <t>インサツタイショウ</t>
    </rPh>
    <rPh sb="238" eb="240">
      <t>イコウ</t>
    </rPh>
    <rPh sb="314" eb="315">
      <t>ホン</t>
    </rPh>
    <rPh sb="319" eb="321">
      <t>シヨウ</t>
    </rPh>
    <rPh sb="322" eb="324">
      <t>ニンイ</t>
    </rPh>
    <rPh sb="331" eb="332">
      <t>ドオ</t>
    </rPh>
    <rPh sb="334" eb="336">
      <t>ケイシキ</t>
    </rPh>
    <rPh sb="337" eb="339">
      <t>テイシュツ</t>
    </rPh>
    <rPh sb="344" eb="346">
      <t>カノウ</t>
    </rPh>
    <rPh sb="352" eb="356">
      <t>サクセイホウホウ</t>
    </rPh>
    <rPh sb="365" eb="366">
      <t>ナイ</t>
    </rPh>
    <rPh sb="367" eb="368">
      <t>ツギ</t>
    </rPh>
    <rPh sb="388" eb="390">
      <t>メイボ</t>
    </rPh>
    <rPh sb="391" eb="393">
      <t>ゲンバ</t>
    </rPh>
    <rPh sb="395" eb="401">
      <t>クンレンジッシキロク</t>
    </rPh>
    <rPh sb="403" eb="405">
      <t>キニュウ</t>
    </rPh>
    <rPh sb="414" eb="416">
      <t>ケイコウ</t>
    </rPh>
    <rPh sb="421" eb="423">
      <t>ニュウリョク</t>
    </rPh>
    <rPh sb="424" eb="426">
      <t>ニンイ</t>
    </rPh>
    <rPh sb="430" eb="436">
      <t>シャインヒトリヒトリ</t>
    </rPh>
    <rPh sb="463" eb="464">
      <t>ツギ</t>
    </rPh>
    <rPh sb="467" eb="469">
      <t>キニュウ</t>
    </rPh>
    <rPh sb="473" eb="474">
      <t>ナイ</t>
    </rPh>
    <rPh sb="475" eb="477">
      <t>ヒツヨウ</t>
    </rPh>
    <rPh sb="481" eb="483">
      <t>キニュウ</t>
    </rPh>
    <rPh sb="502" eb="503">
      <t>ノゾミ</t>
    </rPh>
    <rPh sb="509" eb="511">
      <t>チャクショク</t>
    </rPh>
    <rPh sb="516" eb="518">
      <t>ニュウリョク</t>
    </rPh>
    <rPh sb="519" eb="520">
      <t>コノ</t>
    </rPh>
    <rPh sb="520" eb="521">
      <t>ノゾ</t>
    </rPh>
    <rPh sb="527" eb="529">
      <t>キニュウ</t>
    </rPh>
    <rPh sb="530" eb="532">
      <t>ニンイ</t>
    </rPh>
    <rPh sb="536" eb="538">
      <t>キニュウ</t>
    </rPh>
    <rPh sb="562" eb="564">
      <t>チャクショク</t>
    </rPh>
    <rPh sb="573" eb="575">
      <t>ニュウリョク</t>
    </rPh>
    <rPh sb="602" eb="606">
      <t>インサツタイショウ</t>
    </rPh>
    <rPh sb="607" eb="609">
      <t>イコウ</t>
    </rPh>
    <rPh sb="610" eb="611">
      <t>ゼン</t>
    </rPh>
    <rPh sb="624" eb="626">
      <t>カンセイ</t>
    </rPh>
    <rPh sb="673" eb="674">
      <t>ダイ</t>
    </rPh>
    <rPh sb="709" eb="711">
      <t>シセツ</t>
    </rPh>
    <phoneticPr fontId="3"/>
  </si>
  <si>
    <t>版数</t>
    <rPh sb="0" eb="1">
      <t>ハン</t>
    </rPh>
    <rPh sb="1" eb="2">
      <t>カズ</t>
    </rPh>
    <phoneticPr fontId="3"/>
  </si>
  <si>
    <r>
      <t xml:space="preserve">災害時の重要業務とは、発災後に自社への影響、発注者や取引先、所在地域周辺からの要望を考慮し、先に設定した自社の目標を達成するために優先的に取り組むべき業務です。
作業解説書p3-18表3-6 に示す4つの業務は重要業務となるように評価手法を設定し、平常時に実施している業務や発災後に新たに発生する業務を抽出して下さい。
</t>
    </r>
    <r>
      <rPr>
        <sz val="12"/>
        <color rgb="FFFF0000"/>
        <rFont val="Meiryo UI"/>
        <family val="3"/>
        <charset val="128"/>
      </rPr>
      <t xml:space="preserve">独自で定める場合、No5以下のセルに記載して下さい。
</t>
    </r>
    <r>
      <rPr>
        <sz val="12"/>
        <color theme="1"/>
        <rFont val="Meiryo UI"/>
        <family val="3"/>
        <charset val="128"/>
      </rPr>
      <t>業務停止による影響度合いの考え方は以下を参考にしてください。</t>
    </r>
    <r>
      <rPr>
        <sz val="12"/>
        <color rgb="FFFF0000"/>
        <rFont val="Meiryo UI"/>
        <family val="3"/>
        <charset val="128"/>
      </rPr>
      <t xml:space="preserve">
</t>
    </r>
    <r>
      <rPr>
        <b/>
        <sz val="12"/>
        <color rgb="FF0070C0"/>
        <rFont val="Meiryo UI"/>
        <family val="3"/>
        <charset val="128"/>
      </rPr>
      <t>影響度 ３：影響が大きい
　　　　　２：影響がある
　　　　　１：影響が小さい</t>
    </r>
    <r>
      <rPr>
        <sz val="12"/>
        <color theme="1"/>
        <rFont val="Meiryo UI"/>
        <family val="3"/>
        <charset val="128"/>
      </rPr>
      <t xml:space="preserve">
総影響度が</t>
    </r>
    <r>
      <rPr>
        <sz val="12"/>
        <color rgb="FFFF0000"/>
        <rFont val="Meiryo UI"/>
        <family val="3"/>
        <charset val="128"/>
      </rPr>
      <t>2.5以上</t>
    </r>
    <r>
      <rPr>
        <sz val="12"/>
        <rFont val="Meiryo UI"/>
        <family val="3"/>
        <charset val="128"/>
      </rPr>
      <t>は重要業務に指定されます。</t>
    </r>
    <rPh sb="159" eb="161">
      <t>ドクジ</t>
    </rPh>
    <rPh sb="162" eb="163">
      <t>サダ</t>
    </rPh>
    <rPh sb="165" eb="167">
      <t>バアイ</t>
    </rPh>
    <rPh sb="171" eb="173">
      <t>イカ</t>
    </rPh>
    <rPh sb="177" eb="179">
      <t>キサイ</t>
    </rPh>
    <rPh sb="181" eb="182">
      <t>クダ</t>
    </rPh>
    <rPh sb="204" eb="206">
      <t>イカ</t>
    </rPh>
    <rPh sb="207" eb="209">
      <t>サンコウ</t>
    </rPh>
    <phoneticPr fontId="3"/>
  </si>
  <si>
    <t>目標時間を定めたら、発災後から１日以内を対象とした災害等の発生時における対応の全体手順初期を考えます。</t>
    <rPh sb="39" eb="43">
      <t>ゼンタイテジュン</t>
    </rPh>
    <phoneticPr fontId="3"/>
  </si>
  <si>
    <t>保管場所</t>
    <rPh sb="0" eb="2">
      <t>ホカン</t>
    </rPh>
    <rPh sb="2" eb="4">
      <t>バショ</t>
    </rPh>
    <phoneticPr fontId="3"/>
  </si>
  <si>
    <t>②地震では、倒壊の危険がなく、火災も発生していない場合には、耐震性のある建物に残っていた方が安全な場合が多いので留意してください。</t>
    <phoneticPr fontId="3"/>
  </si>
  <si>
    <t xml:space="preserve">④自社及び自社社員以外の保有する施設を代替対応拠点としている場合、施設の保有者と交わした了解文書の写し等を提出することで、さらにＢＣＰの実効性を高めることができます。 </t>
    <phoneticPr fontId="3"/>
  </si>
  <si>
    <t xml:space="preserve">⑤公共の電気が停止する間の非常用電源、その燃料の確保方法、燃料調達先への連絡方法等について定めておくことが必要です。 </t>
    <phoneticPr fontId="3"/>
  </si>
  <si>
    <t>⑤皆様の建設会社の対応拠点・代替対応拠点の連絡先などを重要取引先に周知することでさらにＢＣＰの実効性を高めることができます。</t>
    <phoneticPr fontId="3"/>
  </si>
  <si>
    <t>避難・誘導訓練
（消防法に基づくまたは自主訓練）</t>
    <rPh sb="0" eb="2">
      <t>ヒナン</t>
    </rPh>
    <rPh sb="3" eb="5">
      <t>ユウドウ</t>
    </rPh>
    <rPh sb="5" eb="7">
      <t>クンレン</t>
    </rPh>
    <rPh sb="9" eb="12">
      <t>ショウボウホウ</t>
    </rPh>
    <rPh sb="13" eb="14">
      <t>モト</t>
    </rPh>
    <rPh sb="19" eb="23">
      <t>ジシュクンレン</t>
    </rPh>
    <phoneticPr fontId="3"/>
  </si>
  <si>
    <t>①更新1回目の企業は過去２年分、更新2回目以降の企業は過去３年分（前回 BCP 更新以降に実施分）の訓練実施記録は、必ず作成してください。</t>
    <phoneticPr fontId="3"/>
  </si>
  <si>
    <t xml:space="preserve">①更新1回目の企業は過去２年分、更新2回目以降の企業は過去３年分（前回 BCP 更新以降に実施分）の訓練実施記録は、必ず作成してください。 </t>
    <phoneticPr fontId="3"/>
  </si>
  <si>
    <t>様式Ｃ－１－３</t>
    <phoneticPr fontId="3"/>
  </si>
  <si>
    <t>各社員への周知</t>
    <phoneticPr fontId="3"/>
  </si>
  <si>
    <t>懸念される地域被害の種類</t>
    <rPh sb="5" eb="7">
      <t>チイキ</t>
    </rPh>
    <phoneticPr fontId="3"/>
  </si>
  <si>
    <t>地域被害の概要及び程度</t>
    <rPh sb="0" eb="2">
      <t>チイキ</t>
    </rPh>
    <phoneticPr fontId="3"/>
  </si>
  <si>
    <t>　	なお、更新のたびにハザードマップが最新であるかを確認するようにしてください。</t>
    <phoneticPr fontId="3"/>
  </si>
  <si>
    <r>
      <t>①</t>
    </r>
    <r>
      <rPr>
        <u/>
        <sz val="11"/>
        <color theme="1"/>
        <rFont val="Meiryo UI"/>
        <family val="3"/>
        <charset val="128"/>
      </rPr>
      <t>自治体の被害想定検討資料や業務継続計画、既往の大災害時のライフラインへの影響事例等を参考にして、
　本社および代替対応拠点におけるライフラインの停止期間を想定のうえ対策を記載するとより良いです。</t>
    </r>
    <phoneticPr fontId="3"/>
  </si>
  <si>
    <t>災害時の
重要業務
(対象業務に●)</t>
    <phoneticPr fontId="3"/>
  </si>
  <si>
    <t>対外班</t>
    <rPh sb="0" eb="2">
      <t>タイガイ</t>
    </rPh>
    <rPh sb="2" eb="3">
      <t>ハン</t>
    </rPh>
    <phoneticPr fontId="3"/>
  </si>
  <si>
    <t>安否確認班</t>
    <rPh sb="0" eb="5">
      <t>アンピカクニンハン</t>
    </rPh>
    <phoneticPr fontId="3"/>
  </si>
  <si>
    <t>＜自宅から直接現場に向かう人員＞徒歩で参集する場合(2 ㎞/ｈ)、自転車で参集する場合(6 ㎞/ｈ)</t>
    <phoneticPr fontId="3"/>
  </si>
  <si>
    <t>参集時間(hr)
徒歩で参集
(2 ㎞/ｈ)</t>
    <rPh sb="12" eb="14">
      <t>サンシュウ</t>
    </rPh>
    <phoneticPr fontId="3"/>
  </si>
  <si>
    <t>参集時間(hr)
自転車で参集
(６ ㎞/ｈ)</t>
    <phoneticPr fontId="3"/>
  </si>
  <si>
    <t>●参集時間の集計表　徒歩で参集する場合(2 ㎞/ｈ)</t>
    <phoneticPr fontId="3"/>
  </si>
  <si>
    <t>連絡が取れない社員への安否確認方法</t>
    <phoneticPr fontId="3"/>
  </si>
  <si>
    <t xml:space="preserve">③連絡が取れない社員宅を個別訪問する際、スムーズに訪問できるよう、社員の住所でグループ分けをし、誰が誰を訪問するのかを整理しておくことが重要です。 </t>
    <phoneticPr fontId="3"/>
  </si>
  <si>
    <t xml:space="preserve">②広域災害時には、自宅の電話や携帯電話の通話が相当かかりにくくなるので、携帯メールや自宅パソコンのメールも活用が必要です。　東日本大震災の教訓も踏まえ、自宅電子メールアドレスもあれば有効です。 </t>
    <phoneticPr fontId="3"/>
  </si>
  <si>
    <t>データ等のバックアップの有無と、どの時点からバックアップしているか</t>
    <phoneticPr fontId="3"/>
  </si>
  <si>
    <t>代替電源の有無</t>
    <phoneticPr fontId="3"/>
  </si>
  <si>
    <t>バックアップの有無：</t>
    <rPh sb="7" eb="9">
      <t>ウム</t>
    </rPh>
    <phoneticPr fontId="3"/>
  </si>
  <si>
    <t xml:space="preserve">各班の担当業務
</t>
    <phoneticPr fontId="3"/>
  </si>
  <si>
    <t>確認時期
(西暦/月)</t>
    <rPh sb="0" eb="4">
      <t>カクニンジキ</t>
    </rPh>
    <phoneticPr fontId="3"/>
  </si>
  <si>
    <t>避難場所・避難先建物名等</t>
    <rPh sb="0" eb="2">
      <t>ヒナン</t>
    </rPh>
    <rPh sb="2" eb="4">
      <t>バショ</t>
    </rPh>
    <rPh sb="5" eb="8">
      <t>ヒナンサキ</t>
    </rPh>
    <rPh sb="8" eb="10">
      <t>タテモノ</t>
    </rPh>
    <rPh sb="10" eb="11">
      <t>メイ</t>
    </rPh>
    <rPh sb="11" eb="12">
      <t>トウ</t>
    </rPh>
    <phoneticPr fontId="3"/>
  </si>
  <si>
    <t>代替対応拠点の電源設備・燃料の確保方法</t>
    <phoneticPr fontId="3"/>
  </si>
  <si>
    <t>周知実施
年月日</t>
    <rPh sb="0" eb="2">
      <t>シュウチ</t>
    </rPh>
    <rPh sb="2" eb="4">
      <t>ジッシ</t>
    </rPh>
    <rPh sb="5" eb="8">
      <t>ネンガッピ</t>
    </rPh>
    <phoneticPr fontId="3"/>
  </si>
  <si>
    <t>（最終）確認日・更新日</t>
    <rPh sb="4" eb="7">
      <t>カクニンビ</t>
    </rPh>
    <rPh sb="8" eb="11">
      <t>コウシンビ</t>
    </rPh>
    <phoneticPr fontId="3"/>
  </si>
  <si>
    <t>改訂年月日
（西暦/月/日）</t>
    <rPh sb="0" eb="2">
      <t>カイテイ</t>
    </rPh>
    <rPh sb="2" eb="5">
      <t>ネンガッピ</t>
    </rPh>
    <phoneticPr fontId="3"/>
  </si>
  <si>
    <t>様式Ｂ－１－１補足資料（必須） 自社関連施設の位置図</t>
    <phoneticPr fontId="3"/>
  </si>
  <si>
    <t>　様式Ｂ－１－１補足資料（必須） 自社関連施設の位置図</t>
    <phoneticPr fontId="3"/>
  </si>
  <si>
    <t>様式Ｂ－１－１
補足資料</t>
    <phoneticPr fontId="3"/>
  </si>
  <si>
    <t>中国地方における地域建設業の事業継続計画認定 資料作成ツール 記入シート</t>
    <rPh sb="0" eb="2">
      <t>チュウゴク</t>
    </rPh>
    <rPh sb="2" eb="4">
      <t>チホウ</t>
    </rPh>
    <rPh sb="8" eb="10">
      <t>チイキ</t>
    </rPh>
    <rPh sb="10" eb="12">
      <t>ケンセツ</t>
    </rPh>
    <rPh sb="12" eb="13">
      <t>ギョウ</t>
    </rPh>
    <rPh sb="14" eb="16">
      <t>ジギョウ</t>
    </rPh>
    <rPh sb="16" eb="18">
      <t>ケイゾク</t>
    </rPh>
    <rPh sb="18" eb="20">
      <t>ケイカク</t>
    </rPh>
    <rPh sb="20" eb="22">
      <t>ニンテイ</t>
    </rPh>
    <rPh sb="23" eb="27">
      <t>シリョウサクセイ</t>
    </rPh>
    <rPh sb="31" eb="33">
      <t>キニュウ</t>
    </rPh>
    <phoneticPr fontId="3"/>
  </si>
  <si>
    <t>中国地方における地域建設業の事業継続計画認定 資料作成ツール</t>
    <rPh sb="0" eb="2">
      <t>チュウゴク</t>
    </rPh>
    <rPh sb="2" eb="4">
      <t>チホウ</t>
    </rPh>
    <rPh sb="8" eb="10">
      <t>チイキ</t>
    </rPh>
    <rPh sb="10" eb="12">
      <t>ケンセツ</t>
    </rPh>
    <rPh sb="12" eb="13">
      <t>ギョウ</t>
    </rPh>
    <rPh sb="14" eb="16">
      <t>ジギョウ</t>
    </rPh>
    <rPh sb="16" eb="18">
      <t>ケイゾク</t>
    </rPh>
    <rPh sb="18" eb="20">
      <t>ケイカク</t>
    </rPh>
    <rPh sb="20" eb="22">
      <t>ニンテイ</t>
    </rPh>
    <rPh sb="23" eb="27">
      <t>シリョウサクセイ</t>
    </rPh>
    <phoneticPr fontId="3"/>
  </si>
  <si>
    <r>
      <rPr>
        <b/>
        <sz val="14"/>
        <color theme="1"/>
        <rFont val="Meiryo UI"/>
        <family val="3"/>
        <charset val="128"/>
      </rPr>
      <t>【必須】所属する社員（アルバイト・パート等を含む）の情報を、説明に沿って記入してください。</t>
    </r>
    <r>
      <rPr>
        <b/>
        <sz val="16"/>
        <color theme="1"/>
        <rFont val="Meiryo UI"/>
        <family val="3"/>
        <charset val="128"/>
      </rPr>
      <t xml:space="preserve">
</t>
    </r>
    <r>
      <rPr>
        <b/>
        <sz val="12"/>
        <color theme="1"/>
        <rFont val="Meiryo UI"/>
        <family val="3"/>
        <charset val="128"/>
      </rPr>
      <t>※設定のない項目は空欄で構いません。</t>
    </r>
    <rPh sb="1" eb="3">
      <t>ヒッス</t>
    </rPh>
    <phoneticPr fontId="3"/>
  </si>
  <si>
    <t xml:space="preserve">計画策定の意義・
目的 </t>
    <rPh sb="0" eb="2">
      <t>ケイカク</t>
    </rPh>
    <rPh sb="2" eb="4">
      <t>サクテイ</t>
    </rPh>
    <rPh sb="5" eb="7">
      <t>イギ</t>
    </rPh>
    <rPh sb="9" eb="11">
      <t>モクテキ</t>
    </rPh>
    <phoneticPr fontId="3"/>
  </si>
  <si>
    <t>受ける被害の想定</t>
    <phoneticPr fontId="3"/>
  </si>
  <si>
    <t xml:space="preserve">重要業務の選定
</t>
    <rPh sb="0" eb="2">
      <t>ジュウヨウ</t>
    </rPh>
    <rPh sb="2" eb="4">
      <t>ギョウム</t>
    </rPh>
    <rPh sb="5" eb="7">
      <t>センテイ</t>
    </rPh>
    <phoneticPr fontId="3"/>
  </si>
  <si>
    <t>・・・・・・・・・・・・・・・・・・・・・・・・・・・・・・・・・・・・・・・・・・・・・・・</t>
    <phoneticPr fontId="3"/>
  </si>
  <si>
    <t>目標時間の把握</t>
    <rPh sb="0" eb="2">
      <t>モクヒョウ</t>
    </rPh>
    <rPh sb="2" eb="4">
      <t>ジカン</t>
    </rPh>
    <rPh sb="5" eb="7">
      <t>ハアク</t>
    </rPh>
    <phoneticPr fontId="3"/>
  </si>
  <si>
    <t xml:space="preserve">社員及び家族の安
否確認方法 </t>
    <rPh sb="0" eb="2">
      <t>シャイン</t>
    </rPh>
    <rPh sb="2" eb="3">
      <t>オヨ</t>
    </rPh>
    <rPh sb="4" eb="6">
      <t>カゾク</t>
    </rPh>
    <rPh sb="7" eb="8">
      <t>アン</t>
    </rPh>
    <rPh sb="9" eb="10">
      <t>イナ</t>
    </rPh>
    <rPh sb="10" eb="12">
      <t>カクニン</t>
    </rPh>
    <rPh sb="12" eb="14">
      <t>ホウホウ</t>
    </rPh>
    <phoneticPr fontId="3"/>
  </si>
  <si>
    <t>BCPの発動基準
と災害時の対応体制</t>
    <rPh sb="4" eb="6">
      <t>ハツドウ</t>
    </rPh>
    <rPh sb="6" eb="8">
      <t>キジュン</t>
    </rPh>
    <rPh sb="10" eb="12">
      <t>サイガイ</t>
    </rPh>
    <rPh sb="12" eb="13">
      <t>ジ</t>
    </rPh>
    <rPh sb="14" eb="16">
      <t>タイオウ</t>
    </rPh>
    <rPh sb="16" eb="18">
      <t>タイセイ</t>
    </rPh>
    <phoneticPr fontId="3"/>
  </si>
  <si>
    <t xml:space="preserve">費用のさほどかか
らない対策 </t>
    <rPh sb="0" eb="2">
      <t>ヒヨウ</t>
    </rPh>
    <rPh sb="12" eb="14">
      <t>タイサク</t>
    </rPh>
    <phoneticPr fontId="3"/>
  </si>
  <si>
    <t xml:space="preserve">対応拠点、代替対
応拠点の確保 </t>
    <phoneticPr fontId="3"/>
  </si>
  <si>
    <t xml:space="preserve">災害直後に連絡を
取ることが重要な連絡先
の認識 </t>
    <phoneticPr fontId="3"/>
  </si>
  <si>
    <t>自社で確保してい
る資源の認識</t>
    <phoneticPr fontId="3"/>
  </si>
  <si>
    <t>A-1</t>
    <phoneticPr fontId="3"/>
  </si>
  <si>
    <t>B-1</t>
    <phoneticPr fontId="3"/>
  </si>
  <si>
    <t>B-2</t>
    <phoneticPr fontId="3"/>
  </si>
  <si>
    <t>B-3</t>
    <phoneticPr fontId="3"/>
  </si>
  <si>
    <t>C-1</t>
    <phoneticPr fontId="3"/>
  </si>
  <si>
    <t>C-2</t>
    <phoneticPr fontId="3"/>
  </si>
  <si>
    <t>C-3</t>
    <phoneticPr fontId="3"/>
  </si>
  <si>
    <t>D-1</t>
    <phoneticPr fontId="3"/>
  </si>
  <si>
    <t>E-1</t>
    <phoneticPr fontId="3"/>
  </si>
  <si>
    <t>F-1</t>
    <phoneticPr fontId="3"/>
  </si>
  <si>
    <t>G-1</t>
    <phoneticPr fontId="3"/>
  </si>
  <si>
    <t>G-2</t>
    <phoneticPr fontId="3"/>
  </si>
  <si>
    <t>H-1</t>
    <phoneticPr fontId="3"/>
  </si>
  <si>
    <t>H-2</t>
    <phoneticPr fontId="3"/>
  </si>
  <si>
    <t>H-3</t>
    <phoneticPr fontId="3"/>
  </si>
  <si>
    <t>訓練計画</t>
    <phoneticPr fontId="3"/>
  </si>
  <si>
    <t>定期点検計画</t>
    <phoneticPr fontId="3"/>
  </si>
  <si>
    <t>訓練の実施状況</t>
    <phoneticPr fontId="3"/>
  </si>
  <si>
    <t>定期点検の実施状
況</t>
    <phoneticPr fontId="3"/>
  </si>
  <si>
    <t xml:space="preserve">事業継続計画の
改訂履歴 </t>
    <phoneticPr fontId="3"/>
  </si>
  <si>
    <t>・・・・・・・・・・・・・・・・・・・・・・・・・・・・・・・・・・・・・・・・・・</t>
    <phoneticPr fontId="3"/>
  </si>
  <si>
    <t>・・・・・・・・・・・・・・・・・・・・・・・・・・・・・・・・・・・・・・・・・・・</t>
    <phoneticPr fontId="3"/>
  </si>
  <si>
    <t>・・・・・・・・・・・・・・・・・・・・・・・・・・・・・・・・・・・・・・</t>
    <phoneticPr fontId="3"/>
  </si>
  <si>
    <t>・・・・・・・・・・・・・・・・・・・・・・・・・・・・・・・・・・・・・・・・・・・・・</t>
    <phoneticPr fontId="3"/>
  </si>
  <si>
    <t>P.2-8</t>
    <phoneticPr fontId="3"/>
  </si>
  <si>
    <t>P.10-12</t>
    <phoneticPr fontId="3"/>
  </si>
  <si>
    <t>P.13-16</t>
    <phoneticPr fontId="3"/>
  </si>
  <si>
    <t>P.17-19</t>
    <phoneticPr fontId="3"/>
  </si>
  <si>
    <t>P.19</t>
    <phoneticPr fontId="3"/>
  </si>
  <si>
    <t>P.20-24</t>
    <phoneticPr fontId="3"/>
  </si>
  <si>
    <t>P.25-26</t>
    <phoneticPr fontId="3"/>
  </si>
  <si>
    <t>P.27</t>
    <phoneticPr fontId="3"/>
  </si>
  <si>
    <t>P.28</t>
    <phoneticPr fontId="3"/>
  </si>
  <si>
    <t>P.29-33</t>
    <phoneticPr fontId="3"/>
  </si>
  <si>
    <t>P.34</t>
    <phoneticPr fontId="3"/>
  </si>
  <si>
    <t>P.35</t>
    <phoneticPr fontId="3"/>
  </si>
  <si>
    <t>P.1</t>
    <phoneticPr fontId="3"/>
  </si>
  <si>
    <t>・・・・・・・・・・・・・・・・・・・・・・・・・・・・・・・・・・・・・・・・・</t>
    <phoneticPr fontId="3"/>
  </si>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</sst>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F800]dddd\,\ mmmm\ dd\,\ yyyy"/>
    <numFmt numFmtId="178" formatCode="[$-411]ggge&quot;年&quot;m&quot;月&quot;d&quot;日&quot;;@"/>
    <numFmt numFmtId="179" formatCode="0.00_ "/>
    <numFmt numFmtId="180" formatCode="yyyy/m"/>
    <numFmt numFmtId="181" formatCode="0&quot;分&quot;"/>
  </numFmts>
  <fonts count="110" x14ac:knownFonts="1">
    <font>
      <sz val="11"/>
      <color theme="1"/>
      <name val="ＭＳ Ｐゴシック"/>
      <family val="2"/>
      <charset val="128"/>
    </font>
    <font>
      <sz val="11"/>
      <color theme="1"/>
      <name val="游ゴシック"/>
      <family val="2"/>
      <charset val="128"/>
      <scheme val="minor"/>
    </font>
    <font>
      <sz val="11"/>
      <color theme="1"/>
      <name val="游ゴシック"/>
      <family val="2"/>
      <charset val="128"/>
      <scheme val="minor"/>
    </font>
    <font>
      <sz val="6"/>
      <name val="ＭＳ Ｐゴシック"/>
      <family val="2"/>
      <charset val="128"/>
    </font>
    <font>
      <sz val="18"/>
      <color theme="1"/>
      <name val="Meiryo UI"/>
      <family val="3"/>
      <charset val="128"/>
    </font>
    <font>
      <sz val="30"/>
      <color theme="1"/>
      <name val="HG丸ｺﾞｼｯｸM-PRO"/>
      <family val="3"/>
      <charset val="128"/>
    </font>
    <font>
      <sz val="18"/>
      <color theme="1"/>
      <name val="HG丸ｺﾞｼｯｸM-PRO"/>
      <family val="3"/>
      <charset val="128"/>
    </font>
    <font>
      <b/>
      <sz val="11"/>
      <color theme="1"/>
      <name val="Meiryo UI"/>
      <family val="3"/>
      <charset val="128"/>
    </font>
    <font>
      <sz val="10.5"/>
      <color theme="1"/>
      <name val="Meiryo UI"/>
      <family val="3"/>
      <charset val="128"/>
    </font>
    <font>
      <sz val="11"/>
      <color theme="1"/>
      <name val="Meiryo UI"/>
      <family val="3"/>
      <charset val="128"/>
    </font>
    <font>
      <sz val="12"/>
      <color theme="1"/>
      <name val="Meiryo UI"/>
      <family val="3"/>
      <charset val="128"/>
    </font>
    <font>
      <sz val="11"/>
      <color rgb="FFFF0000"/>
      <name val="Meiryo UI"/>
      <family val="3"/>
      <charset val="128"/>
    </font>
    <font>
      <sz val="11"/>
      <color rgb="FF0000FF"/>
      <name val="Meiryo UI"/>
      <family val="3"/>
      <charset val="128"/>
    </font>
    <font>
      <sz val="11"/>
      <name val="Meiryo UI"/>
      <family val="3"/>
      <charset val="128"/>
    </font>
    <font>
      <b/>
      <sz val="11"/>
      <name val="Meiryo UI"/>
      <family val="3"/>
      <charset val="128"/>
    </font>
    <font>
      <sz val="18"/>
      <color theme="1"/>
      <name val="ＭＳ Ｐゴシック"/>
      <family val="2"/>
      <charset val="128"/>
    </font>
    <font>
      <b/>
      <sz val="18"/>
      <color theme="1"/>
      <name val="Meiryo UI"/>
      <family val="3"/>
      <charset val="128"/>
    </font>
    <font>
      <sz val="6"/>
      <name val="游ゴシック"/>
      <family val="2"/>
      <charset val="128"/>
      <scheme val="minor"/>
    </font>
    <font>
      <sz val="11"/>
      <color theme="1"/>
      <name val="ＭＳ Ｐゴシック"/>
      <family val="3"/>
      <charset val="128"/>
    </font>
    <font>
      <sz val="18"/>
      <color rgb="FFFF0000"/>
      <name val="Meiryo UI"/>
      <family val="3"/>
      <charset val="128"/>
    </font>
    <font>
      <sz val="18"/>
      <name val="Meiryo UI"/>
      <family val="3"/>
      <charset val="128"/>
    </font>
    <font>
      <sz val="11"/>
      <name val="ＭＳ Ｐゴシック"/>
      <family val="2"/>
      <charset val="128"/>
    </font>
    <font>
      <sz val="18"/>
      <name val="HG丸ｺﾞｼｯｸM-PRO"/>
      <family val="3"/>
      <charset val="128"/>
    </font>
    <font>
      <sz val="14"/>
      <color theme="1"/>
      <name val="Meiryo UI"/>
      <family val="3"/>
      <charset val="128"/>
    </font>
    <font>
      <b/>
      <sz val="14"/>
      <color theme="1"/>
      <name val="Meiryo UI"/>
      <family val="3"/>
      <charset val="128"/>
    </font>
    <font>
      <sz val="20"/>
      <color theme="1"/>
      <name val="HG丸ｺﾞｼｯｸM-PRO"/>
      <family val="3"/>
      <charset val="128"/>
    </font>
    <font>
      <b/>
      <sz val="11"/>
      <color theme="0"/>
      <name val="Meiryo UI"/>
      <family val="3"/>
      <charset val="128"/>
    </font>
    <font>
      <b/>
      <sz val="14"/>
      <color theme="0"/>
      <name val="Meiryo UI"/>
      <family val="3"/>
      <charset val="128"/>
    </font>
    <font>
      <sz val="10"/>
      <color theme="1"/>
      <name val="Meiryo UI"/>
      <family val="3"/>
      <charset val="128"/>
    </font>
    <font>
      <b/>
      <sz val="10"/>
      <color theme="1"/>
      <name val="Meiryo UI"/>
      <family val="3"/>
      <charset val="128"/>
    </font>
    <font>
      <b/>
      <sz val="16"/>
      <color theme="1"/>
      <name val="Meiryo UI"/>
      <family val="3"/>
      <charset val="128"/>
    </font>
    <font>
      <sz val="16"/>
      <color theme="1"/>
      <name val="Meiryo UI"/>
      <family val="3"/>
      <charset val="128"/>
    </font>
    <font>
      <sz val="20"/>
      <color theme="1"/>
      <name val="Meiryo UI"/>
      <family val="3"/>
      <charset val="128"/>
    </font>
    <font>
      <sz val="9"/>
      <color theme="1"/>
      <name val="Meiryo UI"/>
      <family val="3"/>
      <charset val="128"/>
    </font>
    <font>
      <sz val="11"/>
      <name val="ＭＳ Ｐゴシック"/>
      <family val="3"/>
      <charset val="128"/>
    </font>
    <font>
      <sz val="16"/>
      <color rgb="FFFF0000"/>
      <name val="Meiryo UI"/>
      <family val="3"/>
      <charset val="128"/>
    </font>
    <font>
      <sz val="10"/>
      <color rgb="FF0000FF"/>
      <name val="Meiryo UI"/>
      <family val="3"/>
      <charset val="128"/>
    </font>
    <font>
      <sz val="9"/>
      <color theme="1"/>
      <name val="ＭＳ Ｐゴシック"/>
      <family val="2"/>
      <charset val="128"/>
    </font>
    <font>
      <sz val="10"/>
      <color theme="1"/>
      <name val="ＭＳ Ｐゴシック"/>
      <family val="3"/>
      <charset val="128"/>
    </font>
    <font>
      <b/>
      <sz val="10.5"/>
      <color rgb="FF000000"/>
      <name val="HG丸ｺﾞｼｯｸM-PRO"/>
      <family val="3"/>
      <charset val="128"/>
    </font>
    <font>
      <u/>
      <sz val="11"/>
      <color theme="1"/>
      <name val="ＭＳ Ｐゴシック"/>
      <family val="3"/>
      <charset val="128"/>
    </font>
    <font>
      <sz val="9"/>
      <color theme="1"/>
      <name val="ＭＳ Ｐゴシック"/>
      <family val="3"/>
      <charset val="128"/>
    </font>
    <font>
      <u/>
      <sz val="11"/>
      <color theme="1"/>
      <name val="ＭＳ Ｐゴシック"/>
      <family val="2"/>
      <charset val="128"/>
    </font>
    <font>
      <b/>
      <sz val="11"/>
      <color theme="1"/>
      <name val="ＭＳ Ｐゴシック"/>
      <family val="3"/>
      <charset val="128"/>
    </font>
    <font>
      <b/>
      <sz val="9"/>
      <color theme="1"/>
      <name val="ＭＳ Ｐゴシック"/>
      <family val="3"/>
      <charset val="128"/>
    </font>
    <font>
      <b/>
      <sz val="10.5"/>
      <color rgb="FF000000"/>
      <name val="ＭＳ Ｐゴシック"/>
      <family val="3"/>
      <charset val="128"/>
    </font>
    <font>
      <sz val="10.5"/>
      <color rgb="FF000000"/>
      <name val="ＭＳ Ｐゴシック"/>
      <family val="3"/>
      <charset val="128"/>
    </font>
    <font>
      <u/>
      <sz val="10"/>
      <color rgb="FF000000"/>
      <name val="ＭＳ Ｐゴシック"/>
      <family val="3"/>
      <charset val="128"/>
    </font>
    <font>
      <b/>
      <sz val="11"/>
      <color rgb="FF000000"/>
      <name val="ＭＳ Ｐゴシック"/>
      <family val="3"/>
      <charset val="128"/>
    </font>
    <font>
      <u/>
      <sz val="11"/>
      <color rgb="FF000000"/>
      <name val="ＭＳ Ｐゴシック"/>
      <family val="3"/>
      <charset val="128"/>
    </font>
    <font>
      <b/>
      <u/>
      <sz val="11"/>
      <color theme="1"/>
      <name val="ＭＳ Ｐゴシック"/>
      <family val="3"/>
      <charset val="128"/>
    </font>
    <font>
      <b/>
      <sz val="10"/>
      <color theme="1"/>
      <name val="ＭＳ Ｐゴシック"/>
      <family val="3"/>
      <charset val="128"/>
    </font>
    <font>
      <u/>
      <sz val="10"/>
      <color rgb="FF000000"/>
      <name val="Meiryo UI"/>
      <family val="3"/>
      <charset val="128"/>
    </font>
    <font>
      <sz val="10.5"/>
      <color rgb="FF000000"/>
      <name val="Meiryo UI"/>
      <family val="3"/>
      <charset val="128"/>
    </font>
    <font>
      <sz val="10"/>
      <color rgb="FF000000"/>
      <name val="Meiryo UI"/>
      <family val="3"/>
      <charset val="128"/>
    </font>
    <font>
      <u/>
      <sz val="11"/>
      <color theme="10"/>
      <name val="ＭＳ Ｐゴシック"/>
      <family val="2"/>
      <charset val="128"/>
    </font>
    <font>
      <b/>
      <u/>
      <sz val="11"/>
      <color theme="10"/>
      <name val="ＭＳ Ｐゴシック"/>
      <family val="3"/>
      <charset val="128"/>
    </font>
    <font>
      <sz val="12"/>
      <name val="ＭＳ Ｐゴシック"/>
      <family val="3"/>
      <charset val="128"/>
    </font>
    <font>
      <u/>
      <sz val="11"/>
      <color theme="1"/>
      <name val="Meiryo UI"/>
      <family val="3"/>
      <charset val="128"/>
    </font>
    <font>
      <sz val="6"/>
      <color theme="1"/>
      <name val="Meiryo UI"/>
      <family val="3"/>
      <charset val="128"/>
    </font>
    <font>
      <sz val="8"/>
      <color theme="1"/>
      <name val="Meiryo UI"/>
      <family val="3"/>
      <charset val="128"/>
    </font>
    <font>
      <sz val="11"/>
      <color rgb="FF000000"/>
      <name val="Meiryo UI"/>
      <family val="3"/>
      <charset val="128"/>
    </font>
    <font>
      <sz val="12"/>
      <color rgb="FFFF5050"/>
      <name val="Meiryo UI"/>
      <family val="3"/>
      <charset val="128"/>
    </font>
    <font>
      <u/>
      <sz val="11"/>
      <color theme="10"/>
      <name val="Meiryo UI"/>
      <family val="3"/>
      <charset val="128"/>
    </font>
    <font>
      <sz val="9"/>
      <color rgb="FF000000"/>
      <name val="Meiryo UI"/>
      <family val="3"/>
      <charset val="128"/>
    </font>
    <font>
      <u/>
      <sz val="11"/>
      <color rgb="FF000000"/>
      <name val="Meiryo UI"/>
      <family val="3"/>
      <charset val="128"/>
    </font>
    <font>
      <sz val="12"/>
      <color theme="0"/>
      <name val="Meiryo UI"/>
      <family val="3"/>
      <charset val="128"/>
    </font>
    <font>
      <sz val="10"/>
      <name val="Meiryo UI"/>
      <family val="3"/>
      <charset val="128"/>
    </font>
    <font>
      <sz val="12"/>
      <name val="Meiryo UI"/>
      <family val="3"/>
      <charset val="128"/>
    </font>
    <font>
      <sz val="11"/>
      <color theme="0"/>
      <name val="Meiryo UI"/>
      <family val="3"/>
      <charset val="128"/>
    </font>
    <font>
      <sz val="11"/>
      <color theme="10"/>
      <name val="Meiryo UI"/>
      <family val="3"/>
      <charset val="128"/>
    </font>
    <font>
      <b/>
      <sz val="12"/>
      <color theme="0"/>
      <name val="Meiryo UI"/>
      <family val="3"/>
      <charset val="128"/>
    </font>
    <font>
      <b/>
      <sz val="11"/>
      <color theme="4"/>
      <name val="Meiryo UI"/>
      <family val="3"/>
      <charset val="128"/>
    </font>
    <font>
      <b/>
      <sz val="11"/>
      <color rgb="FFFF9182"/>
      <name val="Meiryo UI"/>
      <family val="3"/>
      <charset val="128"/>
    </font>
    <font>
      <b/>
      <sz val="11"/>
      <color rgb="FFFF99CC"/>
      <name val="Meiryo UI"/>
      <family val="3"/>
      <charset val="128"/>
    </font>
    <font>
      <b/>
      <sz val="12"/>
      <color theme="5"/>
      <name val="Meiryo UI"/>
      <family val="3"/>
      <charset val="128"/>
    </font>
    <font>
      <b/>
      <sz val="12"/>
      <color theme="0" tint="-0.499984740745262"/>
      <name val="Meiryo UI"/>
      <family val="3"/>
      <charset val="128"/>
    </font>
    <font>
      <b/>
      <sz val="11"/>
      <color theme="5"/>
      <name val="Meiryo UI"/>
      <family val="3"/>
      <charset val="128"/>
    </font>
    <font>
      <b/>
      <sz val="12"/>
      <color theme="1"/>
      <name val="Meiryo UI"/>
      <family val="3"/>
      <charset val="128"/>
    </font>
    <font>
      <sz val="18"/>
      <color theme="4"/>
      <name val="Meiryo UI"/>
      <family val="3"/>
      <charset val="128"/>
    </font>
    <font>
      <b/>
      <sz val="18"/>
      <color theme="4"/>
      <name val="Meiryo UI"/>
      <family val="3"/>
      <charset val="128"/>
    </font>
    <font>
      <b/>
      <sz val="18"/>
      <color theme="5"/>
      <name val="Meiryo UI"/>
      <family val="3"/>
      <charset val="128"/>
    </font>
    <font>
      <b/>
      <sz val="18"/>
      <color theme="6"/>
      <name val="Meiryo UI"/>
      <family val="3"/>
      <charset val="128"/>
    </font>
    <font>
      <b/>
      <sz val="18"/>
      <color rgb="FF92D050"/>
      <name val="Meiryo UI"/>
      <family val="3"/>
      <charset val="128"/>
    </font>
    <font>
      <sz val="18"/>
      <color rgb="FFC00000"/>
      <name val="Meiryo UI"/>
      <family val="3"/>
      <charset val="128"/>
    </font>
    <font>
      <b/>
      <sz val="18"/>
      <color rgb="FFC00000"/>
      <name val="Meiryo UI"/>
      <family val="3"/>
      <charset val="128"/>
    </font>
    <font>
      <sz val="12"/>
      <color rgb="FFFF0000"/>
      <name val="Meiryo UI"/>
      <family val="3"/>
      <charset val="128"/>
    </font>
    <font>
      <b/>
      <sz val="12"/>
      <color rgb="FF0070C0"/>
      <name val="Meiryo UI"/>
      <family val="3"/>
      <charset val="128"/>
    </font>
    <font>
      <sz val="14"/>
      <name val="Meiryo UI"/>
      <family val="3"/>
      <charset val="128"/>
    </font>
    <font>
      <b/>
      <sz val="14"/>
      <name val="Meiryo UI"/>
      <family val="3"/>
      <charset val="128"/>
    </font>
    <font>
      <sz val="10"/>
      <color theme="0"/>
      <name val="Meiryo UI"/>
      <family val="3"/>
      <charset val="128"/>
    </font>
    <font>
      <b/>
      <sz val="18"/>
      <color rgb="FFFF66CC"/>
      <name val="Meiryo UI"/>
      <family val="3"/>
      <charset val="128"/>
    </font>
    <font>
      <sz val="18"/>
      <color theme="7" tint="-0.249977111117893"/>
      <name val="Meiryo UI"/>
      <family val="3"/>
      <charset val="128"/>
    </font>
    <font>
      <b/>
      <sz val="11"/>
      <color theme="8"/>
      <name val="Meiryo UI"/>
      <family val="3"/>
      <charset val="128"/>
    </font>
    <font>
      <strike/>
      <sz val="11"/>
      <color rgb="FFFF0000"/>
      <name val="Meiryo UI"/>
      <family val="3"/>
      <charset val="128"/>
    </font>
    <font>
      <b/>
      <sz val="8"/>
      <color theme="1"/>
      <name val="Meiryo UI"/>
      <family val="3"/>
      <charset val="128"/>
    </font>
    <font>
      <b/>
      <sz val="8"/>
      <color rgb="FFFF0000"/>
      <name val="Meiryo UI"/>
      <family val="3"/>
      <charset val="128"/>
    </font>
    <font>
      <b/>
      <sz val="12"/>
      <color rgb="FFFF0000"/>
      <name val="Meiryo UI"/>
      <family val="3"/>
      <charset val="128"/>
    </font>
    <font>
      <b/>
      <sz val="10"/>
      <name val="Meiryo UI"/>
      <family val="3"/>
      <charset val="128"/>
    </font>
    <font>
      <b/>
      <sz val="11"/>
      <color rgb="FFFF0000"/>
      <name val="Meiryo UI"/>
      <family val="3"/>
      <charset val="128"/>
    </font>
    <font>
      <b/>
      <sz val="18"/>
      <color theme="0"/>
      <name val="Meiryo UI"/>
      <family val="3"/>
      <charset val="128"/>
    </font>
    <font>
      <b/>
      <sz val="18"/>
      <color rgb="FFCCFFCC"/>
      <name val="Meiryo UI"/>
      <family val="3"/>
      <charset val="128"/>
    </font>
    <font>
      <b/>
      <sz val="12"/>
      <color rgb="FFC00000"/>
      <name val="Meiryo UI"/>
      <family val="3"/>
      <charset val="128"/>
    </font>
    <font>
      <u/>
      <sz val="18"/>
      <color rgb="FFFF0000"/>
      <name val="Meiryo UI"/>
      <family val="3"/>
      <charset val="128"/>
    </font>
    <font>
      <b/>
      <u/>
      <sz val="18"/>
      <color rgb="FFFF0000"/>
      <name val="Meiryo UI"/>
      <family val="3"/>
      <charset val="128"/>
    </font>
    <font>
      <b/>
      <sz val="12"/>
      <color theme="9" tint="-0.499984740745262"/>
      <name val="Meiryo UI"/>
      <family val="3"/>
      <charset val="128"/>
    </font>
    <font>
      <b/>
      <sz val="12"/>
      <color theme="9"/>
      <name val="Meiryo UI"/>
      <family val="3"/>
      <charset val="128"/>
    </font>
    <font>
      <b/>
      <u/>
      <sz val="11"/>
      <color theme="1"/>
      <name val="Meiryo UI"/>
      <family val="3"/>
      <charset val="128"/>
    </font>
    <font>
      <b/>
      <sz val="12"/>
      <name val="Meiryo UI"/>
      <family val="3"/>
      <charset val="128"/>
    </font>
    <font>
      <b/>
      <sz val="16"/>
      <name val="Meiryo UI"/>
      <family val="3"/>
      <charset val="128"/>
    </font>
  </fonts>
  <fills count="35">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rgb="FF002060"/>
        <bgColor indexed="64"/>
      </patternFill>
    </fill>
    <fill>
      <patternFill patternType="solid">
        <fgColor rgb="FFFFB9B9"/>
        <bgColor indexed="64"/>
      </patternFill>
    </fill>
    <fill>
      <patternFill patternType="solid">
        <fgColor theme="8" tint="0.79998168889431442"/>
        <bgColor indexed="64"/>
      </patternFill>
    </fill>
    <fill>
      <patternFill patternType="solid">
        <fgColor rgb="FFFF9999"/>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CC99FF"/>
        <bgColor indexed="64"/>
      </patternFill>
    </fill>
    <fill>
      <patternFill patternType="solid">
        <fgColor rgb="FFFFCCCC"/>
        <bgColor indexed="64"/>
      </patternFill>
    </fill>
    <fill>
      <patternFill patternType="solid">
        <fgColor rgb="FF92D050"/>
        <bgColor indexed="64"/>
      </patternFill>
    </fill>
    <fill>
      <patternFill patternType="solid">
        <fgColor rgb="FFCCFFCC"/>
        <bgColor indexed="64"/>
      </patternFill>
    </fill>
    <fill>
      <patternFill patternType="solid">
        <fgColor rgb="FFB6DDE8"/>
        <bgColor indexed="64"/>
      </patternFill>
    </fill>
    <fill>
      <patternFill patternType="solid">
        <fgColor rgb="FFFFFFCC"/>
        <bgColor indexed="64"/>
      </patternFill>
    </fill>
    <fill>
      <patternFill patternType="solid">
        <fgColor theme="6" tint="0.59999389629810485"/>
        <bgColor indexed="64"/>
      </patternFill>
    </fill>
    <fill>
      <patternFill patternType="solid">
        <fgColor theme="6"/>
        <bgColor indexed="64"/>
      </patternFill>
    </fill>
    <fill>
      <patternFill patternType="solid">
        <fgColor theme="5" tint="0.59999389629810485"/>
        <bgColor indexed="64"/>
      </patternFill>
    </fill>
    <fill>
      <patternFill patternType="solid">
        <fgColor theme="4"/>
        <bgColor indexed="64"/>
      </patternFill>
    </fill>
    <fill>
      <patternFill patternType="solid">
        <fgColor rgb="FFFF9182"/>
        <bgColor theme="7"/>
      </patternFill>
    </fill>
    <fill>
      <patternFill patternType="solid">
        <fgColor rgb="FFFF99CC"/>
        <bgColor theme="7"/>
      </patternFill>
    </fill>
    <fill>
      <patternFill patternType="solid">
        <fgColor rgb="FFFFFFFF"/>
        <bgColor rgb="FF000000"/>
      </patternFill>
    </fill>
    <fill>
      <patternFill patternType="solid">
        <fgColor rgb="FFFFFF00"/>
        <bgColor indexed="64"/>
      </patternFill>
    </fill>
    <fill>
      <patternFill patternType="solid">
        <fgColor theme="9"/>
        <bgColor theme="9"/>
      </patternFill>
    </fill>
    <fill>
      <patternFill patternType="solid">
        <fgColor theme="0" tint="-0.34998626667073579"/>
        <bgColor indexed="64"/>
      </patternFill>
    </fill>
    <fill>
      <patternFill patternType="solid">
        <fgColor theme="0" tint="-0.249977111117893"/>
        <bgColor indexed="64"/>
      </patternFill>
    </fill>
    <fill>
      <patternFill patternType="solid">
        <fgColor theme="8" tint="0.59999389629810485"/>
        <bgColor indexed="64"/>
      </patternFill>
    </fill>
    <fill>
      <patternFill patternType="solid">
        <fgColor rgb="FFFF9933"/>
        <bgColor indexed="64"/>
      </patternFill>
    </fill>
    <fill>
      <patternFill patternType="solid">
        <fgColor theme="4" tint="0.79998168889431442"/>
        <bgColor indexed="64"/>
      </patternFill>
    </fill>
    <fill>
      <patternFill patternType="solid">
        <fgColor rgb="FFFF9182"/>
        <bgColor indexed="64"/>
      </patternFill>
    </fill>
    <fill>
      <patternFill patternType="solid">
        <fgColor theme="6" tint="0.79998168889431442"/>
        <bgColor indexed="64"/>
      </patternFill>
    </fill>
    <fill>
      <patternFill patternType="solid">
        <fgColor theme="9"/>
        <bgColor indexed="64"/>
      </patternFill>
    </fill>
  </fills>
  <borders count="174">
    <border>
      <left/>
      <right/>
      <top/>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top/>
      <bottom style="hair">
        <color indexed="64"/>
      </bottom>
      <diagonal/>
    </border>
    <border>
      <left/>
      <right style="medium">
        <color indexed="64"/>
      </right>
      <top/>
      <bottom style="hair">
        <color indexed="64"/>
      </bottom>
      <diagonal/>
    </border>
    <border>
      <left/>
      <right/>
      <top/>
      <bottom style="hair">
        <color indexed="64"/>
      </bottom>
      <diagonal/>
    </border>
    <border>
      <left/>
      <right/>
      <top style="hair">
        <color indexed="64"/>
      </top>
      <bottom style="thin">
        <color indexed="64"/>
      </bottom>
      <diagonal/>
    </border>
    <border>
      <left/>
      <right style="thin">
        <color indexed="64"/>
      </right>
      <top style="medium">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style="thin">
        <color indexed="64"/>
      </right>
      <top style="hair">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thick">
        <color rgb="FFFF0000"/>
      </top>
      <bottom/>
      <diagonal/>
    </border>
    <border>
      <left/>
      <right style="thin">
        <color indexed="64"/>
      </right>
      <top style="thick">
        <color rgb="FFFF0000"/>
      </top>
      <bottom/>
      <diagonal/>
    </border>
    <border>
      <left style="thin">
        <color indexed="64"/>
      </left>
      <right/>
      <top style="thick">
        <color rgb="FFFF0000"/>
      </top>
      <bottom style="thin">
        <color indexed="64"/>
      </bottom>
      <diagonal/>
    </border>
    <border>
      <left/>
      <right/>
      <top style="thick">
        <color rgb="FFFF0000"/>
      </top>
      <bottom style="thin">
        <color indexed="64"/>
      </bottom>
      <diagonal/>
    </border>
    <border>
      <left/>
      <right style="thin">
        <color indexed="64"/>
      </right>
      <top style="thick">
        <color rgb="FFFF0000"/>
      </top>
      <bottom style="thin">
        <color indexed="64"/>
      </bottom>
      <diagonal/>
    </border>
    <border>
      <left style="thin">
        <color indexed="64"/>
      </left>
      <right style="thin">
        <color indexed="64"/>
      </right>
      <top style="thick">
        <color rgb="FFFF0000"/>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theme="9"/>
      </left>
      <right/>
      <top style="thin">
        <color theme="9"/>
      </top>
      <bottom/>
      <diagonal/>
    </border>
    <border>
      <left style="thin">
        <color theme="9"/>
      </left>
      <right/>
      <top style="thin">
        <color theme="9"/>
      </top>
      <bottom style="thin">
        <color theme="9"/>
      </bottom>
      <diagonal/>
    </border>
    <border>
      <left style="thin">
        <color theme="9"/>
      </left>
      <right style="thin">
        <color theme="9"/>
      </right>
      <top style="thin">
        <color theme="9"/>
      </top>
      <bottom style="thin">
        <color theme="9"/>
      </bottom>
      <diagonal/>
    </border>
    <border>
      <left style="thin">
        <color theme="9"/>
      </left>
      <right style="thin">
        <color theme="9"/>
      </right>
      <top style="thin">
        <color theme="9"/>
      </top>
      <bottom/>
      <diagonal/>
    </border>
    <border>
      <left style="thin">
        <color indexed="64"/>
      </left>
      <right style="medium">
        <color indexed="64"/>
      </right>
      <top/>
      <bottom/>
      <diagonal/>
    </border>
    <border>
      <left style="thin">
        <color theme="9"/>
      </left>
      <right style="thin">
        <color theme="9"/>
      </right>
      <top/>
      <bottom/>
      <diagonal/>
    </border>
    <border>
      <left style="thick">
        <color theme="9"/>
      </left>
      <right style="thin">
        <color theme="9"/>
      </right>
      <top style="thick">
        <color theme="9"/>
      </top>
      <bottom/>
      <diagonal/>
    </border>
    <border>
      <left style="thin">
        <color theme="9"/>
      </left>
      <right style="thin">
        <color theme="9"/>
      </right>
      <top style="thick">
        <color theme="9"/>
      </top>
      <bottom/>
      <diagonal/>
    </border>
    <border>
      <left style="thin">
        <color theme="9"/>
      </left>
      <right/>
      <top style="thick">
        <color theme="9"/>
      </top>
      <bottom/>
      <diagonal/>
    </border>
    <border>
      <left style="thin">
        <color theme="9"/>
      </left>
      <right style="thick">
        <color theme="9"/>
      </right>
      <top style="thick">
        <color theme="9"/>
      </top>
      <bottom/>
      <diagonal/>
    </border>
    <border>
      <left style="thick">
        <color theme="9"/>
      </left>
      <right style="thin">
        <color theme="9"/>
      </right>
      <top/>
      <bottom/>
      <diagonal/>
    </border>
    <border>
      <left style="thin">
        <color theme="9"/>
      </left>
      <right style="thick">
        <color theme="9"/>
      </right>
      <top style="thin">
        <color theme="9"/>
      </top>
      <bottom/>
      <diagonal/>
    </border>
    <border>
      <left style="thick">
        <color theme="9"/>
      </left>
      <right style="thin">
        <color theme="9"/>
      </right>
      <top/>
      <bottom style="thick">
        <color theme="9"/>
      </bottom>
      <diagonal/>
    </border>
    <border>
      <left style="thin">
        <color theme="9"/>
      </left>
      <right style="thin">
        <color theme="9"/>
      </right>
      <top/>
      <bottom style="thick">
        <color theme="9"/>
      </bottom>
      <diagonal/>
    </border>
    <border>
      <left style="thin">
        <color theme="9"/>
      </left>
      <right/>
      <top style="thin">
        <color theme="9"/>
      </top>
      <bottom style="thick">
        <color theme="9"/>
      </bottom>
      <diagonal/>
    </border>
    <border>
      <left style="thin">
        <color theme="9"/>
      </left>
      <right style="thick">
        <color theme="9"/>
      </right>
      <top style="thin">
        <color theme="9"/>
      </top>
      <bottom style="thick">
        <color theme="9"/>
      </bottom>
      <diagonal/>
    </border>
    <border>
      <left style="thin">
        <color theme="9"/>
      </left>
      <right/>
      <top style="thick">
        <color theme="9"/>
      </top>
      <bottom style="thin">
        <color theme="9"/>
      </bottom>
      <diagonal/>
    </border>
    <border>
      <left style="thin">
        <color theme="9"/>
      </left>
      <right style="thick">
        <color theme="9"/>
      </right>
      <top style="thick">
        <color theme="9"/>
      </top>
      <bottom style="thin">
        <color theme="9"/>
      </bottom>
      <diagonal/>
    </border>
    <border>
      <left style="thin">
        <color theme="9"/>
      </left>
      <right style="thick">
        <color theme="9"/>
      </right>
      <top style="thin">
        <color theme="9"/>
      </top>
      <bottom style="thin">
        <color theme="9"/>
      </bottom>
      <diagonal/>
    </border>
    <border>
      <left style="thin">
        <color theme="9"/>
      </left>
      <right style="thin">
        <color theme="9"/>
      </right>
      <top style="thin">
        <color theme="9"/>
      </top>
      <bottom style="thick">
        <color theme="9"/>
      </bottom>
      <diagonal/>
    </border>
    <border>
      <left style="thin">
        <color rgb="FFFF9182"/>
      </left>
      <right style="thin">
        <color rgb="FFFF9182"/>
      </right>
      <top style="thin">
        <color rgb="FFFF9182"/>
      </top>
      <bottom style="thin">
        <color rgb="FFFF9182"/>
      </bottom>
      <diagonal/>
    </border>
    <border>
      <left/>
      <right style="thin">
        <color rgb="FFFF9182"/>
      </right>
      <top/>
      <bottom style="thin">
        <color rgb="FFFF9182"/>
      </bottom>
      <diagonal/>
    </border>
    <border>
      <left style="thin">
        <color rgb="FFFF9182"/>
      </left>
      <right style="thin">
        <color rgb="FFFF9182"/>
      </right>
      <top/>
      <bottom style="thin">
        <color rgb="FFFF9182"/>
      </bottom>
      <diagonal/>
    </border>
    <border>
      <left style="thin">
        <color rgb="FFFF9182"/>
      </left>
      <right/>
      <top/>
      <bottom style="thin">
        <color rgb="FFFF9182"/>
      </bottom>
      <diagonal/>
    </border>
    <border>
      <left/>
      <right style="thin">
        <color rgb="FFFF9182"/>
      </right>
      <top style="thin">
        <color rgb="FFFF9182"/>
      </top>
      <bottom style="thin">
        <color rgb="FFFF9182"/>
      </bottom>
      <diagonal/>
    </border>
    <border>
      <left style="thin">
        <color rgb="FFFF9182"/>
      </left>
      <right/>
      <top style="thin">
        <color rgb="FFFF9182"/>
      </top>
      <bottom style="thin">
        <color rgb="FFFF9182"/>
      </bottom>
      <diagonal/>
    </border>
    <border>
      <left/>
      <right style="thin">
        <color rgb="FFFF9182"/>
      </right>
      <top style="thin">
        <color rgb="FFFF9182"/>
      </top>
      <bottom/>
      <diagonal/>
    </border>
    <border>
      <left style="thin">
        <color rgb="FFFF9182"/>
      </left>
      <right style="thin">
        <color rgb="FFFF9182"/>
      </right>
      <top style="thin">
        <color rgb="FFFF9182"/>
      </top>
      <bottom/>
      <diagonal/>
    </border>
    <border>
      <left style="thin">
        <color rgb="FFFF9182"/>
      </left>
      <right/>
      <top style="thin">
        <color rgb="FFFF9182"/>
      </top>
      <bottom/>
      <diagonal/>
    </border>
    <border>
      <left style="thin">
        <color rgb="FFFF99CC"/>
      </left>
      <right style="thin">
        <color rgb="FFFF99CC"/>
      </right>
      <top style="thin">
        <color rgb="FFFF99CC"/>
      </top>
      <bottom style="thin">
        <color rgb="FFFF99CC"/>
      </bottom>
      <diagonal/>
    </border>
    <border>
      <left/>
      <right style="thin">
        <color rgb="FFFF99CC"/>
      </right>
      <top/>
      <bottom style="thin">
        <color rgb="FFFF99CC"/>
      </bottom>
      <diagonal/>
    </border>
    <border>
      <left style="thin">
        <color rgb="FFFF99CC"/>
      </left>
      <right style="thin">
        <color rgb="FFFF99CC"/>
      </right>
      <top/>
      <bottom style="thin">
        <color rgb="FFFF99CC"/>
      </bottom>
      <diagonal/>
    </border>
    <border>
      <left style="thin">
        <color rgb="FFFF99CC"/>
      </left>
      <right/>
      <top/>
      <bottom style="thin">
        <color rgb="FFFF99CC"/>
      </bottom>
      <diagonal/>
    </border>
    <border>
      <left/>
      <right style="thin">
        <color rgb="FFFF99CC"/>
      </right>
      <top style="thin">
        <color rgb="FFFF99CC"/>
      </top>
      <bottom style="thin">
        <color rgb="FFFF99CC"/>
      </bottom>
      <diagonal/>
    </border>
    <border>
      <left style="thin">
        <color rgb="FFFF99CC"/>
      </left>
      <right/>
      <top style="thin">
        <color rgb="FFFF99CC"/>
      </top>
      <bottom style="thin">
        <color rgb="FFFF99CC"/>
      </bottom>
      <diagonal/>
    </border>
    <border>
      <left/>
      <right style="thin">
        <color rgb="FFFF99CC"/>
      </right>
      <top style="thin">
        <color rgb="FFFF99CC"/>
      </top>
      <bottom/>
      <diagonal/>
    </border>
    <border>
      <left style="thin">
        <color rgb="FFFF99CC"/>
      </left>
      <right style="thin">
        <color rgb="FFFF99CC"/>
      </right>
      <top style="thin">
        <color rgb="FFFF99CC"/>
      </top>
      <bottom/>
      <diagonal/>
    </border>
    <border>
      <left style="thin">
        <color rgb="FFFF99CC"/>
      </left>
      <right/>
      <top style="thin">
        <color rgb="FFFF99CC"/>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bottom style="thin">
        <color theme="9"/>
      </bottom>
      <diagonal/>
    </border>
    <border>
      <left/>
      <right style="hair">
        <color indexed="64"/>
      </right>
      <top style="thin">
        <color indexed="64"/>
      </top>
      <bottom/>
      <diagonal/>
    </border>
    <border>
      <left style="hair">
        <color indexed="64"/>
      </left>
      <right/>
      <top/>
      <bottom style="hair">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theme="8"/>
      </right>
      <top/>
      <bottom/>
      <diagonal/>
    </border>
    <border>
      <left style="thin">
        <color theme="8"/>
      </left>
      <right/>
      <top style="thin">
        <color theme="8"/>
      </top>
      <bottom/>
      <diagonal/>
    </border>
  </borders>
  <cellStyleXfs count="5">
    <xf numFmtId="0" fontId="0" fillId="0" borderId="0">
      <alignment vertical="center"/>
    </xf>
    <xf numFmtId="0" fontId="2" fillId="0" borderId="0">
      <alignment vertical="center"/>
    </xf>
    <xf numFmtId="0" fontId="1" fillId="0" borderId="0">
      <alignment vertical="center"/>
    </xf>
    <xf numFmtId="0" fontId="55" fillId="0" borderId="0" applyNumberFormat="0" applyFill="0" applyBorder="0" applyAlignment="0" applyProtection="0">
      <alignment vertical="center"/>
    </xf>
    <xf numFmtId="0" fontId="9" fillId="0" borderId="0">
      <alignment vertical="center"/>
    </xf>
  </cellStyleXfs>
  <cellXfs count="1931">
    <xf numFmtId="0" fontId="0" fillId="0" borderId="0" xfId="0">
      <alignment vertical="center"/>
    </xf>
    <xf numFmtId="49" fontId="0" fillId="0" borderId="0" xfId="0" applyNumberFormat="1">
      <alignment vertical="center"/>
    </xf>
    <xf numFmtId="0" fontId="4" fillId="0" borderId="0" xfId="0" applyFont="1" applyAlignment="1">
      <alignment horizontal="justify" vertical="center"/>
    </xf>
    <xf numFmtId="0" fontId="6" fillId="0" borderId="0" xfId="0" applyFont="1" applyAlignment="1">
      <alignment horizontal="left" vertical="center"/>
    </xf>
    <xf numFmtId="0" fontId="0" fillId="0" borderId="0" xfId="0" applyAlignment="1">
      <alignment horizontal="right" vertical="center"/>
    </xf>
    <xf numFmtId="0" fontId="9" fillId="0" borderId="0" xfId="0" applyFont="1">
      <alignment vertical="center"/>
    </xf>
    <xf numFmtId="0" fontId="9" fillId="0" borderId="8" xfId="0" applyFont="1" applyBorder="1">
      <alignment vertical="center"/>
    </xf>
    <xf numFmtId="0" fontId="6" fillId="0" borderId="0" xfId="0" applyFont="1">
      <alignment vertical="center"/>
    </xf>
    <xf numFmtId="0" fontId="6" fillId="0" borderId="0" xfId="0" applyFont="1" applyAlignment="1">
      <alignment horizontal="right" vertical="center"/>
    </xf>
    <xf numFmtId="0" fontId="5" fillId="0" borderId="0" xfId="0" applyFont="1">
      <alignment vertical="center"/>
    </xf>
    <xf numFmtId="0" fontId="4" fillId="0" borderId="0" xfId="0" applyFont="1" applyAlignment="1">
      <alignment horizontal="left" vertical="center"/>
    </xf>
    <xf numFmtId="0" fontId="4" fillId="0" borderId="0" xfId="0" applyFont="1">
      <alignment vertical="center"/>
    </xf>
    <xf numFmtId="0" fontId="7" fillId="0" borderId="0" xfId="0" applyFont="1">
      <alignment vertical="center"/>
    </xf>
    <xf numFmtId="0" fontId="18" fillId="0" borderId="0" xfId="1" applyFont="1">
      <alignment vertical="center"/>
    </xf>
    <xf numFmtId="0" fontId="5" fillId="0" borderId="0" xfId="0" applyFont="1" applyAlignment="1">
      <alignment horizontal="center" vertical="center"/>
    </xf>
    <xf numFmtId="0" fontId="15" fillId="0" borderId="0" xfId="0" applyFont="1" applyAlignment="1">
      <alignment horizontal="left" vertical="center"/>
    </xf>
    <xf numFmtId="0" fontId="13" fillId="0" borderId="0" xfId="0" applyFont="1">
      <alignment vertical="center"/>
    </xf>
    <xf numFmtId="0" fontId="9" fillId="0" borderId="0" xfId="0" applyFont="1" applyAlignment="1">
      <alignment vertical="center" wrapText="1"/>
    </xf>
    <xf numFmtId="0" fontId="0" fillId="0" borderId="0" xfId="0" applyAlignment="1">
      <alignment horizontal="center" vertical="center"/>
    </xf>
    <xf numFmtId="0" fontId="9" fillId="0" borderId="0" xfId="0" applyFont="1" applyProtection="1">
      <alignment vertical="center"/>
      <protection locked="0"/>
    </xf>
    <xf numFmtId="0" fontId="18" fillId="4" borderId="0" xfId="1" applyFont="1" applyFill="1">
      <alignment vertical="center"/>
    </xf>
    <xf numFmtId="0" fontId="9" fillId="0" borderId="0" xfId="0" applyFont="1" applyAlignment="1" applyProtection="1">
      <alignment horizontal="center" vertical="center"/>
      <protection locked="0"/>
    </xf>
    <xf numFmtId="0" fontId="9" fillId="0" borderId="0" xfId="0" applyFont="1" applyAlignment="1">
      <alignment horizontal="left" vertical="center"/>
    </xf>
    <xf numFmtId="49" fontId="0" fillId="0" borderId="0" xfId="0" applyNumberFormat="1" applyAlignment="1">
      <alignment horizontal="center" vertical="center"/>
    </xf>
    <xf numFmtId="0" fontId="4" fillId="0" borderId="0" xfId="0" applyFont="1" applyAlignment="1">
      <alignment vertical="top"/>
    </xf>
    <xf numFmtId="176" fontId="9" fillId="0" borderId="0" xfId="0" applyNumberFormat="1" applyFont="1">
      <alignment vertical="center"/>
    </xf>
    <xf numFmtId="0" fontId="0" fillId="9" borderId="0" xfId="0" applyFill="1">
      <alignment vertical="center"/>
    </xf>
    <xf numFmtId="0" fontId="18" fillId="3" borderId="0" xfId="1" applyFont="1" applyFill="1">
      <alignment vertical="center"/>
    </xf>
    <xf numFmtId="0" fontId="18" fillId="0" borderId="28" xfId="1" applyFont="1" applyBorder="1">
      <alignment vertical="center"/>
    </xf>
    <xf numFmtId="0" fontId="18" fillId="0" borderId="0" xfId="1" applyFont="1" applyAlignment="1">
      <alignment horizontal="center" vertical="center"/>
    </xf>
    <xf numFmtId="0" fontId="18" fillId="11" borderId="28" xfId="1" applyFont="1" applyFill="1" applyBorder="1">
      <alignment vertical="center"/>
    </xf>
    <xf numFmtId="0" fontId="18" fillId="8" borderId="32" xfId="1" applyFont="1" applyFill="1" applyBorder="1">
      <alignment vertical="center"/>
    </xf>
    <xf numFmtId="0" fontId="18" fillId="0" borderId="28" xfId="1" applyFont="1" applyBorder="1" applyAlignment="1">
      <alignment horizontal="center" vertical="center"/>
    </xf>
    <xf numFmtId="0" fontId="18" fillId="0" borderId="0" xfId="1" quotePrefix="1" applyFont="1">
      <alignment vertical="center"/>
    </xf>
    <xf numFmtId="0" fontId="8" fillId="0" borderId="0" xfId="0" applyFont="1" applyAlignment="1">
      <alignment horizontal="left" vertical="center"/>
    </xf>
    <xf numFmtId="0" fontId="0" fillId="12" borderId="0" xfId="0" applyFill="1">
      <alignment vertical="center"/>
    </xf>
    <xf numFmtId="0" fontId="32" fillId="0" borderId="0" xfId="0" applyFont="1" applyAlignment="1">
      <alignment horizontal="center" vertical="center"/>
    </xf>
    <xf numFmtId="0" fontId="9" fillId="0" borderId="10" xfId="0" applyFont="1" applyBorder="1">
      <alignment vertical="center"/>
    </xf>
    <xf numFmtId="0" fontId="9" fillId="0" borderId="0" xfId="0" applyFont="1" applyAlignment="1">
      <alignment horizontal="center" vertical="center"/>
    </xf>
    <xf numFmtId="0" fontId="9" fillId="0" borderId="2" xfId="0" applyFont="1" applyBorder="1">
      <alignment vertical="center"/>
    </xf>
    <xf numFmtId="0" fontId="9" fillId="0" borderId="0" xfId="0" applyFont="1" applyAlignment="1">
      <alignment horizontal="right" vertical="center"/>
    </xf>
    <xf numFmtId="0" fontId="0" fillId="4" borderId="28" xfId="0" applyFill="1" applyBorder="1" applyAlignment="1">
      <alignment horizontal="center" vertical="center"/>
    </xf>
    <xf numFmtId="0" fontId="0" fillId="4" borderId="32" xfId="0" applyFill="1" applyBorder="1" applyAlignment="1">
      <alignment horizontal="center" vertical="center"/>
    </xf>
    <xf numFmtId="0" fontId="0" fillId="0" borderId="16" xfId="0" applyBorder="1">
      <alignment vertical="center"/>
    </xf>
    <xf numFmtId="0" fontId="0" fillId="0" borderId="13" xfId="0" applyBorder="1">
      <alignmen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33" fillId="0" borderId="0" xfId="0" applyFont="1" applyAlignment="1">
      <alignment vertical="center" wrapText="1"/>
    </xf>
    <xf numFmtId="0" fontId="7" fillId="0" borderId="0" xfId="0" applyFont="1" applyAlignment="1">
      <alignment vertical="center" wrapText="1"/>
    </xf>
    <xf numFmtId="0" fontId="7" fillId="0" borderId="10" xfId="0" applyFont="1" applyBorder="1" applyAlignment="1">
      <alignment vertical="center" wrapText="1"/>
    </xf>
    <xf numFmtId="0" fontId="28" fillId="0" borderId="0" xfId="0" applyFont="1" applyAlignment="1">
      <alignment horizontal="left" vertical="center" wrapText="1"/>
    </xf>
    <xf numFmtId="0" fontId="9" fillId="0" borderId="16" xfId="0" applyFont="1" applyBorder="1">
      <alignment vertical="center"/>
    </xf>
    <xf numFmtId="0" fontId="9" fillId="0" borderId="29" xfId="0" applyFont="1" applyBorder="1">
      <alignment vertical="center"/>
    </xf>
    <xf numFmtId="0" fontId="12" fillId="3" borderId="41" xfId="0" applyFont="1" applyFill="1" applyBorder="1" applyAlignment="1">
      <alignment horizontal="right" vertical="center"/>
    </xf>
    <xf numFmtId="0" fontId="12" fillId="3" borderId="30" xfId="0" applyFont="1" applyFill="1" applyBorder="1" applyAlignment="1">
      <alignment horizontal="right" vertical="center"/>
    </xf>
    <xf numFmtId="0" fontId="13" fillId="3" borderId="49" xfId="0" applyFont="1" applyFill="1" applyBorder="1">
      <alignment vertical="center"/>
    </xf>
    <xf numFmtId="0" fontId="13" fillId="3" borderId="31" xfId="0" applyFont="1" applyFill="1" applyBorder="1">
      <alignment vertical="center"/>
    </xf>
    <xf numFmtId="0" fontId="9" fillId="3" borderId="31" xfId="0" applyFont="1" applyFill="1" applyBorder="1">
      <alignment vertical="center"/>
    </xf>
    <xf numFmtId="0" fontId="9" fillId="3" borderId="14" xfId="0" applyFont="1" applyFill="1" applyBorder="1">
      <alignment vertical="center"/>
    </xf>
    <xf numFmtId="176" fontId="13" fillId="0" borderId="33" xfId="0" applyNumberFormat="1" applyFont="1" applyBorder="1">
      <alignment vertical="center"/>
    </xf>
    <xf numFmtId="0" fontId="13" fillId="3" borderId="49" xfId="0" applyFont="1" applyFill="1" applyBorder="1" applyAlignment="1">
      <alignment horizontal="left" vertical="center"/>
    </xf>
    <xf numFmtId="0" fontId="13" fillId="3" borderId="53" xfId="0" applyFont="1" applyFill="1" applyBorder="1" applyAlignment="1">
      <alignment horizontal="left" vertical="center"/>
    </xf>
    <xf numFmtId="176" fontId="13" fillId="0" borderId="54" xfId="0" applyNumberFormat="1" applyFont="1" applyBorder="1">
      <alignment vertical="center"/>
    </xf>
    <xf numFmtId="0" fontId="0" fillId="0" borderId="0" xfId="0" applyAlignment="1">
      <alignment horizontal="left" vertical="center"/>
    </xf>
    <xf numFmtId="0" fontId="34" fillId="3" borderId="0" xfId="0" applyFont="1" applyFill="1" applyAlignment="1">
      <alignment horizontal="left" vertical="center"/>
    </xf>
    <xf numFmtId="0" fontId="34" fillId="0" borderId="0" xfId="0" applyFont="1" applyAlignment="1">
      <alignment horizontal="center" vertical="center"/>
    </xf>
    <xf numFmtId="0" fontId="18" fillId="0" borderId="0" xfId="1" applyFont="1" applyAlignment="1">
      <alignment horizontal="left" vertical="center"/>
    </xf>
    <xf numFmtId="0" fontId="34" fillId="0" borderId="0" xfId="0" applyFont="1" applyAlignment="1">
      <alignment horizontal="left" vertical="center"/>
    </xf>
    <xf numFmtId="0" fontId="12" fillId="3" borderId="2" xfId="0" applyFont="1" applyFill="1" applyBorder="1" applyAlignment="1">
      <alignment horizontal="right" vertical="center"/>
    </xf>
    <xf numFmtId="0" fontId="23" fillId="2" borderId="33" xfId="0" applyFont="1" applyFill="1" applyBorder="1">
      <alignment vertical="center"/>
    </xf>
    <xf numFmtId="0" fontId="9" fillId="0" borderId="16" xfId="0" applyFont="1" applyBorder="1" applyAlignment="1">
      <alignment horizontal="center" vertical="center"/>
    </xf>
    <xf numFmtId="0" fontId="9" fillId="0" borderId="0" xfId="0" quotePrefix="1" applyFont="1">
      <alignment vertical="center"/>
    </xf>
    <xf numFmtId="176" fontId="9" fillId="0" borderId="0" xfId="0" applyNumberFormat="1" applyFont="1" applyProtection="1">
      <alignment vertical="center"/>
      <protection locked="0"/>
    </xf>
    <xf numFmtId="176" fontId="12" fillId="3" borderId="33" xfId="0" applyNumberFormat="1" applyFont="1" applyFill="1" applyBorder="1">
      <alignment vertical="center"/>
    </xf>
    <xf numFmtId="176" fontId="12" fillId="3" borderId="54" xfId="0" applyNumberFormat="1" applyFont="1" applyFill="1" applyBorder="1">
      <alignment vertical="center"/>
    </xf>
    <xf numFmtId="0" fontId="23" fillId="2" borderId="41" xfId="0" applyFont="1" applyFill="1" applyBorder="1" applyAlignment="1">
      <alignment vertical="center" wrapText="1"/>
    </xf>
    <xf numFmtId="0" fontId="16" fillId="0" borderId="0" xfId="0" applyFont="1">
      <alignment vertical="center"/>
    </xf>
    <xf numFmtId="0" fontId="26" fillId="6" borderId="0" xfId="0" applyFont="1" applyFill="1">
      <alignment vertical="center"/>
    </xf>
    <xf numFmtId="0" fontId="27" fillId="6" borderId="0" xfId="0" applyFont="1" applyFill="1" applyAlignment="1">
      <alignment horizontal="left" vertical="center"/>
    </xf>
    <xf numFmtId="0" fontId="9" fillId="6" borderId="0" xfId="0" applyFont="1" applyFill="1">
      <alignment vertical="center"/>
    </xf>
    <xf numFmtId="0" fontId="26" fillId="6" borderId="0" xfId="0" applyFont="1" applyFill="1" applyAlignment="1">
      <alignment vertical="center" wrapText="1"/>
    </xf>
    <xf numFmtId="0" fontId="26" fillId="6" borderId="0" xfId="0" applyFont="1" applyFill="1" applyAlignment="1">
      <alignment wrapText="1"/>
    </xf>
    <xf numFmtId="0" fontId="26" fillId="0" borderId="0" xfId="0" applyFont="1" applyAlignment="1">
      <alignment horizontal="left" vertical="center" wrapText="1"/>
    </xf>
    <xf numFmtId="0" fontId="9" fillId="0" borderId="0" xfId="0" applyFont="1" applyAlignment="1">
      <alignment horizontal="left" vertical="center" wrapText="1"/>
    </xf>
    <xf numFmtId="0" fontId="4" fillId="0" borderId="25" xfId="0" applyFont="1" applyBorder="1" applyAlignment="1">
      <alignment horizontal="center" vertical="center" wrapText="1"/>
    </xf>
    <xf numFmtId="0" fontId="4" fillId="0" borderId="25" xfId="0" applyFont="1" applyBorder="1" applyAlignment="1">
      <alignment vertical="top" wrapText="1"/>
    </xf>
    <xf numFmtId="0" fontId="4" fillId="0" borderId="0" xfId="0" applyFont="1" applyAlignment="1">
      <alignment horizontal="left" vertical="center" wrapText="1"/>
    </xf>
    <xf numFmtId="0" fontId="9" fillId="0" borderId="30" xfId="0" applyFont="1" applyBorder="1" applyAlignment="1">
      <alignment horizontal="left" vertical="center" wrapText="1"/>
    </xf>
    <xf numFmtId="0" fontId="4" fillId="0" borderId="30" xfId="0" applyFont="1" applyBorder="1" applyAlignment="1">
      <alignment horizontal="left" vertical="center" wrapText="1"/>
    </xf>
    <xf numFmtId="0" fontId="4" fillId="0" borderId="30" xfId="0" applyFont="1" applyBorder="1" applyAlignment="1">
      <alignment horizontal="left" vertical="center"/>
    </xf>
    <xf numFmtId="0" fontId="9" fillId="0" borderId="30" xfId="0" applyFont="1" applyBorder="1" applyAlignment="1">
      <alignment vertical="center" wrapText="1"/>
    </xf>
    <xf numFmtId="0" fontId="26" fillId="0" borderId="30" xfId="0" applyFont="1" applyBorder="1" applyAlignment="1">
      <alignment horizontal="left" vertical="center"/>
    </xf>
    <xf numFmtId="0" fontId="4" fillId="0" borderId="30" xfId="0" applyFont="1" applyBorder="1" applyAlignment="1">
      <alignment vertical="top" wrapText="1"/>
    </xf>
    <xf numFmtId="0" fontId="23" fillId="2" borderId="41" xfId="0" applyFont="1" applyFill="1" applyBorder="1">
      <alignment vertical="center"/>
    </xf>
    <xf numFmtId="0" fontId="4" fillId="0" borderId="25" xfId="0" applyFont="1" applyBorder="1" applyAlignment="1">
      <alignment vertical="top"/>
    </xf>
    <xf numFmtId="0" fontId="9" fillId="0" borderId="30" xfId="0" applyFont="1" applyBorder="1">
      <alignment vertical="center"/>
    </xf>
    <xf numFmtId="0" fontId="4" fillId="0" borderId="30" xfId="0" applyFont="1" applyBorder="1" applyAlignment="1">
      <alignment vertical="top"/>
    </xf>
    <xf numFmtId="0" fontId="9" fillId="3" borderId="0" xfId="0" applyFont="1" applyFill="1" applyAlignment="1">
      <alignment vertical="center" wrapText="1"/>
    </xf>
    <xf numFmtId="0" fontId="9" fillId="0" borderId="0" xfId="0" applyFont="1" applyAlignment="1">
      <alignment horizontal="left"/>
    </xf>
    <xf numFmtId="0" fontId="9" fillId="0" borderId="25" xfId="0" applyFont="1" applyBorder="1">
      <alignment vertical="center"/>
    </xf>
    <xf numFmtId="0" fontId="9" fillId="3" borderId="0" xfId="0" applyFont="1" applyFill="1">
      <alignment vertical="center"/>
    </xf>
    <xf numFmtId="0" fontId="4" fillId="0" borderId="0" xfId="0" applyFont="1" applyAlignment="1">
      <alignment vertical="top" wrapText="1"/>
    </xf>
    <xf numFmtId="0" fontId="11" fillId="0" borderId="0" xfId="0" applyFont="1">
      <alignment vertical="center"/>
    </xf>
    <xf numFmtId="49" fontId="9" fillId="0" borderId="8" xfId="0" applyNumberFormat="1" applyFont="1" applyBorder="1">
      <alignment vertical="center"/>
    </xf>
    <xf numFmtId="0" fontId="9" fillId="0" borderId="30" xfId="0" applyFont="1" applyBorder="1" applyAlignment="1">
      <alignment horizontal="center" vertical="center"/>
    </xf>
    <xf numFmtId="0" fontId="9" fillId="0" borderId="30" xfId="0" applyFont="1" applyBorder="1" applyAlignment="1">
      <alignment horizontal="left"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5" xfId="0" applyFont="1" applyBorder="1" applyAlignment="1">
      <alignment horizontal="left" vertical="center"/>
    </xf>
    <xf numFmtId="0" fontId="7" fillId="0" borderId="25" xfId="0" applyFont="1" applyBorder="1">
      <alignment vertical="center"/>
    </xf>
    <xf numFmtId="0" fontId="4" fillId="0" borderId="27" xfId="0" applyFont="1" applyBorder="1" applyAlignment="1">
      <alignment vertical="top"/>
    </xf>
    <xf numFmtId="0" fontId="9" fillId="4" borderId="11" xfId="0" applyFont="1" applyFill="1" applyBorder="1">
      <alignment vertical="center"/>
    </xf>
    <xf numFmtId="0" fontId="9" fillId="4" borderId="2" xfId="0" applyFont="1" applyFill="1" applyBorder="1">
      <alignment vertical="center"/>
    </xf>
    <xf numFmtId="0" fontId="9" fillId="4" borderId="1" xfId="0" applyFont="1" applyFill="1" applyBorder="1">
      <alignment vertical="center"/>
    </xf>
    <xf numFmtId="0" fontId="4" fillId="0" borderId="13" xfId="0" applyFont="1" applyBorder="1" applyAlignment="1">
      <alignment vertical="top"/>
    </xf>
    <xf numFmtId="0" fontId="9" fillId="0" borderId="49" xfId="0" applyFont="1" applyBorder="1">
      <alignment vertical="center"/>
    </xf>
    <xf numFmtId="0" fontId="13" fillId="0" borderId="31" xfId="0" applyFont="1" applyBorder="1">
      <alignment vertical="center"/>
    </xf>
    <xf numFmtId="0" fontId="9" fillId="0" borderId="31" xfId="0" applyFont="1" applyBorder="1">
      <alignment vertical="center"/>
    </xf>
    <xf numFmtId="0" fontId="9" fillId="0" borderId="14" xfId="0" applyFont="1" applyBorder="1">
      <alignment vertical="center"/>
    </xf>
    <xf numFmtId="0" fontId="13" fillId="0" borderId="0" xfId="0" applyFont="1" applyAlignment="1">
      <alignment horizontal="right" vertical="center"/>
    </xf>
    <xf numFmtId="0" fontId="9" fillId="0" borderId="0" xfId="0" applyFont="1" applyAlignment="1">
      <alignment vertical="top"/>
    </xf>
    <xf numFmtId="0" fontId="9" fillId="0" borderId="8" xfId="0" applyFont="1" applyBorder="1" applyAlignment="1">
      <alignment horizontal="center" vertical="center"/>
    </xf>
    <xf numFmtId="0" fontId="9" fillId="3" borderId="0" xfId="0" applyFont="1" applyFill="1" applyAlignment="1">
      <alignment horizontal="center" vertical="center"/>
    </xf>
    <xf numFmtId="0" fontId="9" fillId="3" borderId="0" xfId="0" applyFont="1" applyFill="1" applyAlignment="1">
      <alignment horizontal="left" vertical="center"/>
    </xf>
    <xf numFmtId="0" fontId="9" fillId="3" borderId="0" xfId="0" applyFont="1" applyFill="1" applyAlignment="1">
      <alignment horizontal="right" vertical="center"/>
    </xf>
    <xf numFmtId="0" fontId="9" fillId="3" borderId="46" xfId="0" applyFont="1" applyFill="1" applyBorder="1" applyAlignment="1">
      <alignment horizontal="center" vertical="center"/>
    </xf>
    <xf numFmtId="0" fontId="12" fillId="3" borderId="48" xfId="0" applyFont="1" applyFill="1" applyBorder="1" applyAlignment="1">
      <alignment horizontal="center" vertical="center"/>
    </xf>
    <xf numFmtId="0" fontId="12" fillId="3" borderId="46" xfId="0" applyFont="1" applyFill="1" applyBorder="1" applyAlignment="1">
      <alignment horizontal="center" vertical="center"/>
    </xf>
    <xf numFmtId="0" fontId="9" fillId="0" borderId="16" xfId="0" applyFont="1" applyBorder="1" applyAlignment="1">
      <alignment horizontal="left" vertical="center"/>
    </xf>
    <xf numFmtId="0" fontId="23" fillId="0" borderId="13" xfId="0" applyFont="1" applyBorder="1">
      <alignment vertical="center"/>
    </xf>
    <xf numFmtId="0" fontId="9" fillId="0" borderId="29" xfId="0" applyFont="1" applyBorder="1" applyAlignment="1">
      <alignment horizontal="left" vertical="center"/>
    </xf>
    <xf numFmtId="0" fontId="23" fillId="0" borderId="31" xfId="0" applyFont="1" applyBorder="1">
      <alignment vertical="center"/>
    </xf>
    <xf numFmtId="0" fontId="9" fillId="0" borderId="24" xfId="0" applyFont="1" applyBorder="1" applyAlignment="1">
      <alignment horizontal="left" vertical="center"/>
    </xf>
    <xf numFmtId="0" fontId="23" fillId="0" borderId="27" xfId="0" applyFont="1" applyBorder="1">
      <alignment vertical="center"/>
    </xf>
    <xf numFmtId="0" fontId="9" fillId="0" borderId="24" xfId="0" applyFont="1" applyBorder="1">
      <alignment vertical="center"/>
    </xf>
    <xf numFmtId="0" fontId="9" fillId="0" borderId="27" xfId="0" applyFont="1" applyBorder="1">
      <alignment vertical="center"/>
    </xf>
    <xf numFmtId="0" fontId="24" fillId="0" borderId="0" xfId="0" applyFont="1" applyAlignment="1">
      <alignment vertical="center" wrapText="1"/>
    </xf>
    <xf numFmtId="0" fontId="9" fillId="0" borderId="13" xfId="0" applyFont="1" applyBorder="1">
      <alignment vertical="center"/>
    </xf>
    <xf numFmtId="0" fontId="23" fillId="0" borderId="0" xfId="0" applyFont="1">
      <alignment vertical="center"/>
    </xf>
    <xf numFmtId="0" fontId="23" fillId="0" borderId="30" xfId="0" applyFont="1" applyBorder="1">
      <alignment vertical="center"/>
    </xf>
    <xf numFmtId="0" fontId="9" fillId="3" borderId="58" xfId="0" applyFont="1" applyFill="1" applyBorder="1">
      <alignment vertical="center"/>
    </xf>
    <xf numFmtId="0" fontId="7" fillId="3" borderId="0" xfId="0" applyFont="1" applyFill="1" applyAlignment="1">
      <alignment vertical="center" wrapText="1"/>
    </xf>
    <xf numFmtId="0" fontId="12" fillId="3" borderId="81" xfId="0" applyFont="1" applyFill="1" applyBorder="1">
      <alignment vertical="center"/>
    </xf>
    <xf numFmtId="0" fontId="12" fillId="3" borderId="64" xfId="0" applyFont="1" applyFill="1" applyBorder="1">
      <alignment vertical="center"/>
    </xf>
    <xf numFmtId="0" fontId="10" fillId="0" borderId="0" xfId="0" applyFont="1" applyAlignment="1">
      <alignment vertical="center" wrapText="1"/>
    </xf>
    <xf numFmtId="0" fontId="9" fillId="3" borderId="56" xfId="0" applyFont="1" applyFill="1" applyBorder="1">
      <alignment vertical="center"/>
    </xf>
    <xf numFmtId="0" fontId="9" fillId="3" borderId="84" xfId="0" applyFont="1" applyFill="1" applyBorder="1">
      <alignment vertical="center"/>
    </xf>
    <xf numFmtId="0" fontId="9" fillId="3" borderId="17" xfId="0" applyFont="1" applyFill="1" applyBorder="1">
      <alignment vertical="center"/>
    </xf>
    <xf numFmtId="0" fontId="9" fillId="3" borderId="2" xfId="0" applyFont="1" applyFill="1" applyBorder="1">
      <alignment vertical="center"/>
    </xf>
    <xf numFmtId="0" fontId="9" fillId="3" borderId="1" xfId="0" applyFont="1" applyFill="1" applyBorder="1">
      <alignment vertical="center"/>
    </xf>
    <xf numFmtId="0" fontId="12" fillId="3" borderId="16" xfId="0" applyFont="1" applyFill="1" applyBorder="1">
      <alignment vertical="center"/>
    </xf>
    <xf numFmtId="0" fontId="9" fillId="3" borderId="3" xfId="0" applyFont="1" applyFill="1" applyBorder="1">
      <alignment vertical="center"/>
    </xf>
    <xf numFmtId="0" fontId="9" fillId="3" borderId="75" xfId="0" applyFont="1" applyFill="1" applyBorder="1">
      <alignment vertical="center"/>
    </xf>
    <xf numFmtId="0" fontId="9" fillId="3" borderId="80" xfId="0" applyFont="1" applyFill="1" applyBorder="1">
      <alignment vertical="center"/>
    </xf>
    <xf numFmtId="0" fontId="12" fillId="3" borderId="59" xfId="0" applyFont="1" applyFill="1" applyBorder="1">
      <alignment vertical="center"/>
    </xf>
    <xf numFmtId="0" fontId="9" fillId="3" borderId="60" xfId="0" applyFont="1" applyFill="1" applyBorder="1">
      <alignment vertical="center"/>
    </xf>
    <xf numFmtId="0" fontId="12" fillId="3" borderId="65" xfId="0" applyFont="1" applyFill="1" applyBorder="1">
      <alignment vertical="center"/>
    </xf>
    <xf numFmtId="0" fontId="9" fillId="3" borderId="67" xfId="0" applyFont="1" applyFill="1" applyBorder="1">
      <alignment vertical="center"/>
    </xf>
    <xf numFmtId="0" fontId="9" fillId="3" borderId="66" xfId="0" applyFont="1" applyFill="1" applyBorder="1">
      <alignment vertical="center"/>
    </xf>
    <xf numFmtId="0" fontId="12" fillId="3" borderId="17" xfId="0" applyFont="1" applyFill="1" applyBorder="1">
      <alignment vertical="center"/>
    </xf>
    <xf numFmtId="0" fontId="9" fillId="3" borderId="30" xfId="0" applyFont="1" applyFill="1" applyBorder="1">
      <alignment vertical="center"/>
    </xf>
    <xf numFmtId="0" fontId="9" fillId="3" borderId="37" xfId="0" applyFont="1" applyFill="1" applyBorder="1">
      <alignment vertical="center"/>
    </xf>
    <xf numFmtId="0" fontId="9" fillId="4" borderId="18" xfId="0" applyFont="1" applyFill="1" applyBorder="1">
      <alignment vertical="center"/>
    </xf>
    <xf numFmtId="0" fontId="9" fillId="4" borderId="19" xfId="0" applyFont="1" applyFill="1" applyBorder="1">
      <alignment vertical="center"/>
    </xf>
    <xf numFmtId="0" fontId="12" fillId="4" borderId="18" xfId="0" applyFont="1" applyFill="1" applyBorder="1">
      <alignment vertical="center"/>
    </xf>
    <xf numFmtId="0" fontId="9" fillId="4" borderId="21" xfId="0" applyFont="1" applyFill="1" applyBorder="1">
      <alignment vertical="center"/>
    </xf>
    <xf numFmtId="0" fontId="7" fillId="4" borderId="0" xfId="0" applyFont="1" applyFill="1" applyAlignment="1">
      <alignment vertical="center" wrapText="1"/>
    </xf>
    <xf numFmtId="0" fontId="9" fillId="4" borderId="17" xfId="0" applyFont="1" applyFill="1" applyBorder="1">
      <alignment vertical="center"/>
    </xf>
    <xf numFmtId="0" fontId="12" fillId="4" borderId="17" xfId="0" applyFont="1" applyFill="1" applyBorder="1">
      <alignment vertical="center"/>
    </xf>
    <xf numFmtId="0" fontId="9" fillId="3" borderId="63" xfId="0" applyFont="1" applyFill="1" applyBorder="1">
      <alignment vertical="center"/>
    </xf>
    <xf numFmtId="0" fontId="12" fillId="4" borderId="54" xfId="0" applyFont="1" applyFill="1" applyBorder="1">
      <alignment vertical="center"/>
    </xf>
    <xf numFmtId="0" fontId="9" fillId="4" borderId="51" xfId="0" applyFont="1" applyFill="1" applyBorder="1">
      <alignment vertical="center"/>
    </xf>
    <xf numFmtId="0" fontId="23" fillId="0" borderId="13" xfId="0" applyFont="1" applyBorder="1" applyAlignment="1">
      <alignment horizontal="left" vertical="center"/>
    </xf>
    <xf numFmtId="0" fontId="23" fillId="0" borderId="30" xfId="0" applyFont="1" applyBorder="1" applyAlignment="1">
      <alignment horizontal="left" vertical="center"/>
    </xf>
    <xf numFmtId="0" fontId="23" fillId="0" borderId="31" xfId="0" applyFont="1" applyBorder="1" applyAlignment="1">
      <alignment horizontal="left" vertical="center"/>
    </xf>
    <xf numFmtId="0" fontId="12" fillId="3" borderId="58" xfId="0" applyFont="1" applyFill="1" applyBorder="1">
      <alignment vertical="center"/>
    </xf>
    <xf numFmtId="0" fontId="9" fillId="3" borderId="88" xfId="0" applyFont="1" applyFill="1" applyBorder="1">
      <alignment vertical="center"/>
    </xf>
    <xf numFmtId="0" fontId="9" fillId="3" borderId="86" xfId="0" applyFont="1" applyFill="1" applyBorder="1">
      <alignment vertical="center"/>
    </xf>
    <xf numFmtId="0" fontId="12" fillId="3" borderId="82" xfId="0" applyFont="1" applyFill="1" applyBorder="1">
      <alignment vertical="center"/>
    </xf>
    <xf numFmtId="0" fontId="9" fillId="3" borderId="87" xfId="0" applyFont="1" applyFill="1" applyBorder="1">
      <alignment vertical="center"/>
    </xf>
    <xf numFmtId="0" fontId="9" fillId="3" borderId="85" xfId="0" applyFont="1" applyFill="1" applyBorder="1">
      <alignment vertical="center"/>
    </xf>
    <xf numFmtId="0" fontId="12" fillId="3" borderId="62" xfId="0" applyFont="1" applyFill="1" applyBorder="1">
      <alignment vertical="center"/>
    </xf>
    <xf numFmtId="0" fontId="9" fillId="3" borderId="62" xfId="0" applyFont="1" applyFill="1" applyBorder="1">
      <alignment vertical="center"/>
    </xf>
    <xf numFmtId="0" fontId="9" fillId="3" borderId="89" xfId="0" applyFont="1" applyFill="1" applyBorder="1">
      <alignment vertical="center"/>
    </xf>
    <xf numFmtId="0" fontId="9" fillId="3" borderId="90" xfId="0" applyFont="1" applyFill="1" applyBorder="1">
      <alignment vertical="center"/>
    </xf>
    <xf numFmtId="0" fontId="4" fillId="0" borderId="27" xfId="0" applyFont="1" applyBorder="1" applyAlignment="1">
      <alignment vertical="top" wrapText="1"/>
    </xf>
    <xf numFmtId="0" fontId="4" fillId="0" borderId="13" xfId="0" applyFont="1" applyBorder="1" applyAlignment="1">
      <alignment vertical="top" wrapText="1"/>
    </xf>
    <xf numFmtId="0" fontId="12" fillId="13" borderId="46" xfId="0" applyFont="1" applyFill="1" applyBorder="1" applyAlignment="1">
      <alignment horizontal="center"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7" fillId="3" borderId="82" xfId="0" applyFont="1" applyFill="1" applyBorder="1">
      <alignment vertical="center"/>
    </xf>
    <xf numFmtId="0" fontId="9" fillId="3" borderId="56" xfId="0" applyFont="1" applyFill="1" applyBorder="1" applyAlignment="1">
      <alignment vertical="top"/>
    </xf>
    <xf numFmtId="0" fontId="9" fillId="3" borderId="84" xfId="0" applyFont="1" applyFill="1" applyBorder="1" applyAlignment="1">
      <alignment vertical="top"/>
    </xf>
    <xf numFmtId="0" fontId="7" fillId="3" borderId="68" xfId="0" applyFont="1" applyFill="1" applyBorder="1">
      <alignment vertical="center"/>
    </xf>
    <xf numFmtId="0" fontId="12" fillId="3" borderId="68" xfId="0" applyFont="1" applyFill="1" applyBorder="1">
      <alignment vertical="center"/>
    </xf>
    <xf numFmtId="0" fontId="9" fillId="3" borderId="60" xfId="0" applyFont="1" applyFill="1" applyBorder="1" applyAlignment="1">
      <alignment vertical="top"/>
    </xf>
    <xf numFmtId="0" fontId="9" fillId="4" borderId="74" xfId="0" applyFont="1" applyFill="1" applyBorder="1">
      <alignment vertical="center"/>
    </xf>
    <xf numFmtId="0" fontId="9" fillId="4" borderId="75" xfId="0" applyFont="1" applyFill="1" applyBorder="1">
      <alignment vertical="center"/>
    </xf>
    <xf numFmtId="0" fontId="12" fillId="4" borderId="75" xfId="0" applyFont="1" applyFill="1" applyBorder="1">
      <alignment vertical="center"/>
    </xf>
    <xf numFmtId="0" fontId="9" fillId="4" borderId="80" xfId="0" applyFont="1" applyFill="1" applyBorder="1" applyAlignment="1">
      <alignment vertical="top"/>
    </xf>
    <xf numFmtId="0" fontId="9" fillId="4" borderId="62" xfId="0" applyFont="1" applyFill="1" applyBorder="1">
      <alignment vertical="center"/>
    </xf>
    <xf numFmtId="0" fontId="9" fillId="4" borderId="63" xfId="0" applyFont="1" applyFill="1" applyBorder="1" applyAlignment="1">
      <alignment vertical="top"/>
    </xf>
    <xf numFmtId="0" fontId="9" fillId="0" borderId="29" xfId="0" applyFont="1" applyBorder="1" applyAlignment="1">
      <alignment horizontal="center" vertical="center"/>
    </xf>
    <xf numFmtId="0" fontId="9" fillId="0" borderId="30" xfId="0" applyFont="1" applyBorder="1" applyAlignment="1">
      <alignment horizontal="right" vertical="center"/>
    </xf>
    <xf numFmtId="0" fontId="4" fillId="0" borderId="31" xfId="0" applyFont="1" applyBorder="1" applyAlignment="1">
      <alignment vertical="top" wrapText="1"/>
    </xf>
    <xf numFmtId="0" fontId="28" fillId="0" borderId="16" xfId="0" applyFont="1" applyBorder="1" applyAlignment="1">
      <alignment horizontal="left" vertical="center" wrapText="1"/>
    </xf>
    <xf numFmtId="0" fontId="28" fillId="0" borderId="13" xfId="0" applyFont="1" applyBorder="1" applyAlignment="1">
      <alignment horizontal="left" vertical="center" wrapText="1"/>
    </xf>
    <xf numFmtId="0" fontId="32" fillId="0" borderId="0" xfId="0" applyFont="1" applyAlignment="1">
      <alignment horizontal="center" vertical="center" wrapText="1"/>
    </xf>
    <xf numFmtId="0" fontId="9" fillId="0" borderId="16" xfId="0" applyFont="1" applyBorder="1" applyAlignment="1">
      <alignment vertical="center" wrapText="1"/>
    </xf>
    <xf numFmtId="0" fontId="9" fillId="0" borderId="13" xfId="0" applyFont="1" applyBorder="1" applyAlignment="1">
      <alignment vertical="center" wrapText="1"/>
    </xf>
    <xf numFmtId="0" fontId="33" fillId="0" borderId="0" xfId="0" applyFont="1" applyAlignment="1">
      <alignment horizontal="center" vertical="center" wrapText="1"/>
    </xf>
    <xf numFmtId="0" fontId="33" fillId="0" borderId="16" xfId="0" applyFont="1" applyBorder="1" applyAlignment="1">
      <alignment vertical="center" wrapText="1"/>
    </xf>
    <xf numFmtId="0" fontId="33" fillId="0" borderId="13" xfId="0" applyFont="1" applyBorder="1" applyAlignment="1">
      <alignment vertical="center" wrapText="1"/>
    </xf>
    <xf numFmtId="0" fontId="12" fillId="3" borderId="41" xfId="0" applyFont="1" applyFill="1" applyBorder="1">
      <alignment vertical="center"/>
    </xf>
    <xf numFmtId="0" fontId="12" fillId="3" borderId="49" xfId="0" applyFont="1" applyFill="1" applyBorder="1">
      <alignment vertical="center"/>
    </xf>
    <xf numFmtId="49" fontId="12" fillId="3" borderId="33" xfId="0" applyNumberFormat="1" applyFont="1" applyFill="1" applyBorder="1">
      <alignment vertical="center"/>
    </xf>
    <xf numFmtId="49" fontId="12" fillId="3" borderId="41" xfId="0" applyNumberFormat="1" applyFont="1" applyFill="1" applyBorder="1">
      <alignment vertical="center"/>
    </xf>
    <xf numFmtId="49" fontId="12" fillId="3" borderId="49" xfId="0" applyNumberFormat="1" applyFont="1" applyFill="1" applyBorder="1">
      <alignment vertical="center"/>
    </xf>
    <xf numFmtId="0" fontId="12" fillId="3" borderId="33" xfId="0" applyFont="1" applyFill="1" applyBorder="1" applyAlignment="1">
      <alignment horizontal="left" vertical="center"/>
    </xf>
    <xf numFmtId="0" fontId="12" fillId="3" borderId="41" xfId="0" applyFont="1" applyFill="1" applyBorder="1" applyAlignment="1">
      <alignment horizontal="left" vertical="center"/>
    </xf>
    <xf numFmtId="0" fontId="12" fillId="3" borderId="49" xfId="0" applyFont="1" applyFill="1" applyBorder="1" applyAlignment="1">
      <alignment horizontal="left" vertical="center"/>
    </xf>
    <xf numFmtId="0" fontId="12" fillId="3" borderId="33" xfId="0" applyFont="1" applyFill="1" applyBorder="1">
      <alignment vertical="center"/>
    </xf>
    <xf numFmtId="0" fontId="7" fillId="0" borderId="2" xfId="0" applyFont="1" applyBorder="1" applyAlignment="1">
      <alignment horizontal="left" vertical="center"/>
    </xf>
    <xf numFmtId="0" fontId="9" fillId="4" borderId="40" xfId="1" applyFont="1" applyFill="1" applyBorder="1">
      <alignment vertical="center"/>
    </xf>
    <xf numFmtId="0" fontId="9" fillId="4" borderId="19" xfId="1" applyFont="1" applyFill="1" applyBorder="1">
      <alignment vertical="center"/>
    </xf>
    <xf numFmtId="0" fontId="9" fillId="4" borderId="21" xfId="1" applyFont="1" applyFill="1" applyBorder="1">
      <alignment vertical="center"/>
    </xf>
    <xf numFmtId="0" fontId="9" fillId="0" borderId="30" xfId="0" applyFont="1" applyBorder="1" applyAlignment="1">
      <alignment vertical="top" wrapText="1"/>
    </xf>
    <xf numFmtId="0" fontId="9" fillId="4" borderId="47" xfId="1" applyFont="1" applyFill="1" applyBorder="1">
      <alignment vertical="center"/>
    </xf>
    <xf numFmtId="0" fontId="9" fillId="4" borderId="41" xfId="1" applyFont="1" applyFill="1" applyBorder="1">
      <alignment vertical="center"/>
    </xf>
    <xf numFmtId="0" fontId="9" fillId="4" borderId="42" xfId="1" applyFont="1" applyFill="1" applyBorder="1">
      <alignment vertical="center"/>
    </xf>
    <xf numFmtId="0" fontId="9" fillId="0" borderId="41" xfId="0" applyFont="1" applyBorder="1" applyAlignment="1">
      <alignment vertical="top" wrapText="1"/>
    </xf>
    <xf numFmtId="0" fontId="9" fillId="4" borderId="41" xfId="0" applyFont="1" applyFill="1" applyBorder="1">
      <alignment vertical="center"/>
    </xf>
    <xf numFmtId="176" fontId="13" fillId="0" borderId="0" xfId="0" applyNumberFormat="1" applyFont="1">
      <alignment vertical="center"/>
    </xf>
    <xf numFmtId="0" fontId="9" fillId="0" borderId="41" xfId="0" applyFont="1" applyBorder="1">
      <alignment vertical="center"/>
    </xf>
    <xf numFmtId="176" fontId="13" fillId="3" borderId="38" xfId="0" applyNumberFormat="1" applyFont="1" applyFill="1" applyBorder="1">
      <alignment vertical="center"/>
    </xf>
    <xf numFmtId="0" fontId="13" fillId="0" borderId="30" xfId="0" applyFont="1" applyBorder="1">
      <alignment vertical="center"/>
    </xf>
    <xf numFmtId="176" fontId="13" fillId="3" borderId="73" xfId="0" applyNumberFormat="1" applyFont="1" applyFill="1" applyBorder="1">
      <alignment vertical="center"/>
    </xf>
    <xf numFmtId="0" fontId="7" fillId="0" borderId="79" xfId="0" applyFont="1" applyBorder="1" applyAlignment="1">
      <alignment horizontal="center" vertical="center" wrapText="1"/>
    </xf>
    <xf numFmtId="0" fontId="9" fillId="0" borderId="0" xfId="0" applyFont="1" applyAlignment="1">
      <alignment horizontal="left" vertical="top"/>
    </xf>
    <xf numFmtId="0" fontId="12" fillId="3" borderId="55" xfId="0" applyFont="1" applyFill="1" applyBorder="1">
      <alignment vertical="center"/>
    </xf>
    <xf numFmtId="0" fontId="12" fillId="3" borderId="74" xfId="0" applyFont="1" applyFill="1" applyBorder="1">
      <alignment vertical="center"/>
    </xf>
    <xf numFmtId="0" fontId="12" fillId="3" borderId="29" xfId="0" applyFont="1" applyFill="1" applyBorder="1">
      <alignment vertical="center"/>
    </xf>
    <xf numFmtId="176" fontId="7" fillId="0" borderId="0" xfId="0" applyNumberFormat="1" applyFont="1">
      <alignment vertical="center"/>
    </xf>
    <xf numFmtId="0" fontId="24" fillId="0" borderId="0" xfId="0" applyFont="1">
      <alignment vertical="center"/>
    </xf>
    <xf numFmtId="0" fontId="37" fillId="4" borderId="28" xfId="0" applyFont="1" applyFill="1" applyBorder="1" applyAlignment="1">
      <alignment horizontal="center" vertical="center"/>
    </xf>
    <xf numFmtId="0" fontId="9" fillId="4" borderId="47" xfId="0" applyFont="1" applyFill="1" applyBorder="1">
      <alignment vertical="center"/>
    </xf>
    <xf numFmtId="0" fontId="9" fillId="4" borderId="42" xfId="0" applyFont="1" applyFill="1" applyBorder="1">
      <alignment vertical="center"/>
    </xf>
    <xf numFmtId="0" fontId="9" fillId="4" borderId="52" xfId="0" applyFont="1" applyFill="1" applyBorder="1">
      <alignment vertical="center"/>
    </xf>
    <xf numFmtId="0" fontId="7" fillId="0" borderId="0" xfId="0" applyFont="1" applyAlignment="1">
      <alignment horizontal="center" vertical="center"/>
    </xf>
    <xf numFmtId="0" fontId="12" fillId="4" borderId="62" xfId="0" applyFont="1" applyFill="1" applyBorder="1">
      <alignment vertical="center"/>
    </xf>
    <xf numFmtId="0" fontId="9" fillId="0" borderId="29" xfId="0" applyFont="1" applyBorder="1" applyAlignment="1">
      <alignment vertical="center" wrapText="1"/>
    </xf>
    <xf numFmtId="0" fontId="9" fillId="0" borderId="31" xfId="0" applyFont="1" applyBorder="1" applyAlignment="1">
      <alignment vertical="center" wrapText="1"/>
    </xf>
    <xf numFmtId="0" fontId="9" fillId="3" borderId="82" xfId="0" applyFont="1" applyFill="1" applyBorder="1">
      <alignment vertical="center"/>
    </xf>
    <xf numFmtId="0" fontId="7" fillId="0" borderId="2" xfId="0" applyFont="1" applyBorder="1" applyAlignment="1">
      <alignment horizontal="center" vertical="center"/>
    </xf>
    <xf numFmtId="0" fontId="9" fillId="0" borderId="25" xfId="0" applyFont="1" applyBorder="1" applyAlignment="1">
      <alignment vertical="center" wrapText="1"/>
    </xf>
    <xf numFmtId="0" fontId="9" fillId="3" borderId="49" xfId="0" applyFont="1" applyFill="1" applyBorder="1">
      <alignment vertical="center"/>
    </xf>
    <xf numFmtId="0" fontId="12" fillId="3" borderId="47" xfId="0" applyFont="1" applyFill="1" applyBorder="1">
      <alignment vertical="center"/>
    </xf>
    <xf numFmtId="0" fontId="12" fillId="3" borderId="41" xfId="0" applyFont="1" applyFill="1" applyBorder="1" applyAlignment="1">
      <alignment vertical="center" wrapText="1"/>
    </xf>
    <xf numFmtId="0" fontId="12" fillId="3" borderId="49" xfId="0" applyFont="1" applyFill="1" applyBorder="1" applyAlignment="1">
      <alignment vertical="center" wrapText="1"/>
    </xf>
    <xf numFmtId="0" fontId="9" fillId="0" borderId="0" xfId="0" applyFont="1" applyAlignment="1">
      <alignment horizontal="left" wrapText="1"/>
    </xf>
    <xf numFmtId="0" fontId="9" fillId="0" borderId="24" xfId="0" applyFont="1" applyBorder="1" applyAlignment="1">
      <alignment vertical="center" wrapText="1"/>
    </xf>
    <xf numFmtId="0" fontId="9" fillId="0" borderId="27" xfId="0" applyFont="1" applyBorder="1" applyAlignment="1">
      <alignment vertical="center" wrapText="1"/>
    </xf>
    <xf numFmtId="0" fontId="9" fillId="3" borderId="68" xfId="0" applyFont="1" applyFill="1" applyBorder="1">
      <alignment vertical="center"/>
    </xf>
    <xf numFmtId="0" fontId="9" fillId="4" borderId="64" xfId="0" applyFont="1" applyFill="1" applyBorder="1">
      <alignment vertical="center"/>
    </xf>
    <xf numFmtId="0" fontId="9" fillId="0" borderId="0" xfId="0" applyFont="1" applyAlignment="1">
      <alignment vertical="top" wrapText="1"/>
    </xf>
    <xf numFmtId="0" fontId="4" fillId="0" borderId="24" xfId="0" applyFont="1" applyBorder="1" applyAlignment="1">
      <alignment horizontal="center" vertical="center" wrapText="1"/>
    </xf>
    <xf numFmtId="0" fontId="4" fillId="0" borderId="29" xfId="0" applyFont="1" applyBorder="1" applyAlignment="1">
      <alignment horizontal="left" vertical="center" wrapText="1"/>
    </xf>
    <xf numFmtId="0" fontId="23" fillId="2" borderId="49" xfId="0" applyFont="1" applyFill="1" applyBorder="1">
      <alignment vertical="center"/>
    </xf>
    <xf numFmtId="0" fontId="4" fillId="0" borderId="31" xfId="0" applyFont="1" applyBorder="1" applyAlignment="1">
      <alignment vertical="top"/>
    </xf>
    <xf numFmtId="0" fontId="9" fillId="0" borderId="16" xfId="0" applyFont="1" applyBorder="1" applyAlignment="1">
      <alignment horizontal="left" vertical="center" wrapText="1"/>
    </xf>
    <xf numFmtId="0" fontId="9" fillId="0" borderId="29" xfId="0" applyFont="1" applyBorder="1" applyAlignment="1">
      <alignment horizontal="left" vertical="center" wrapText="1"/>
    </xf>
    <xf numFmtId="0" fontId="4" fillId="0" borderId="25" xfId="0" applyFont="1" applyBorder="1">
      <alignment vertical="center"/>
    </xf>
    <xf numFmtId="0" fontId="9" fillId="0" borderId="25" xfId="0" applyFont="1" applyBorder="1" applyAlignment="1">
      <alignment horizontal="right" vertical="center"/>
    </xf>
    <xf numFmtId="0" fontId="23" fillId="2" borderId="47" xfId="0" applyFont="1" applyFill="1" applyBorder="1">
      <alignment vertical="center"/>
    </xf>
    <xf numFmtId="0" fontId="4" fillId="0" borderId="26" xfId="0" applyFont="1" applyBorder="1" applyAlignment="1">
      <alignment vertical="top" wrapText="1"/>
    </xf>
    <xf numFmtId="0" fontId="4" fillId="0" borderId="3" xfId="0" applyFont="1" applyBorder="1" applyAlignment="1">
      <alignment vertical="top" wrapText="1"/>
    </xf>
    <xf numFmtId="0" fontId="33" fillId="3" borderId="0" xfId="0" applyFont="1" applyFill="1" applyAlignment="1">
      <alignment horizontal="left"/>
    </xf>
    <xf numFmtId="0" fontId="4" fillId="0" borderId="37" xfId="0" applyFont="1" applyBorder="1" applyAlignment="1">
      <alignment vertical="top" wrapText="1"/>
    </xf>
    <xf numFmtId="0" fontId="9" fillId="0" borderId="35" xfId="0" applyFont="1" applyBorder="1" applyAlignment="1">
      <alignment vertical="center" wrapText="1"/>
    </xf>
    <xf numFmtId="0" fontId="9" fillId="0" borderId="10" xfId="0" applyFont="1" applyBorder="1" applyAlignment="1">
      <alignment vertical="center" wrapText="1"/>
    </xf>
    <xf numFmtId="0" fontId="9" fillId="0" borderId="36" xfId="0" applyFont="1" applyBorder="1" applyAlignment="1">
      <alignment horizontal="left" vertical="center" wrapText="1"/>
    </xf>
    <xf numFmtId="0" fontId="39" fillId="0" borderId="0" xfId="0" applyFont="1">
      <alignment vertical="center"/>
    </xf>
    <xf numFmtId="0" fontId="42" fillId="0" borderId="0" xfId="0" applyFont="1">
      <alignment vertical="center"/>
    </xf>
    <xf numFmtId="0" fontId="43" fillId="0" borderId="0" xfId="0" applyFont="1">
      <alignment vertical="center"/>
    </xf>
    <xf numFmtId="0" fontId="0" fillId="0" borderId="0" xfId="0" applyAlignment="1">
      <alignment horizontal="left" vertical="center" wrapText="1"/>
    </xf>
    <xf numFmtId="0" fontId="43" fillId="0" borderId="29" xfId="0" applyFont="1" applyBorder="1">
      <alignment vertical="center"/>
    </xf>
    <xf numFmtId="0" fontId="43" fillId="0" borderId="30" xfId="0" applyFont="1" applyBorder="1">
      <alignment vertical="center"/>
    </xf>
    <xf numFmtId="0" fontId="43" fillId="0" borderId="31" xfId="0" applyFont="1" applyBorder="1">
      <alignment vertical="center"/>
    </xf>
    <xf numFmtId="0" fontId="43" fillId="0" borderId="33" xfId="0" applyFont="1" applyBorder="1">
      <alignment vertical="center"/>
    </xf>
    <xf numFmtId="0" fontId="43" fillId="0" borderId="41" xfId="0" applyFont="1" applyBorder="1">
      <alignment vertical="center"/>
    </xf>
    <xf numFmtId="0" fontId="43" fillId="0" borderId="49" xfId="0" applyFont="1" applyBorder="1">
      <alignment vertical="center"/>
    </xf>
    <xf numFmtId="0" fontId="0" fillId="0" borderId="0" xfId="0" applyAlignment="1">
      <alignment vertical="center" wrapText="1"/>
    </xf>
    <xf numFmtId="0" fontId="45" fillId="0" borderId="0" xfId="0" applyFont="1">
      <alignment vertical="center"/>
    </xf>
    <xf numFmtId="0" fontId="18" fillId="0" borderId="0" xfId="0" applyFont="1">
      <alignment vertical="center"/>
    </xf>
    <xf numFmtId="0" fontId="18" fillId="2" borderId="28" xfId="0" applyFont="1" applyFill="1" applyBorder="1" applyAlignment="1">
      <alignment horizontal="center" vertical="center"/>
    </xf>
    <xf numFmtId="0" fontId="18" fillId="0" borderId="28" xfId="0" applyFont="1" applyBorder="1" applyAlignment="1">
      <alignment horizontal="center" vertical="center"/>
    </xf>
    <xf numFmtId="0" fontId="46" fillId="0" borderId="0" xfId="0" applyFont="1">
      <alignment vertical="center"/>
    </xf>
    <xf numFmtId="0" fontId="47" fillId="0" borderId="0" xfId="0" applyFont="1">
      <alignment vertical="center"/>
    </xf>
    <xf numFmtId="0" fontId="18" fillId="0" borderId="0" xfId="0" applyFont="1" applyAlignment="1">
      <alignment horizontal="center" vertical="center"/>
    </xf>
    <xf numFmtId="0" fontId="48" fillId="0" borderId="0" xfId="0" applyFont="1">
      <alignment vertical="center"/>
    </xf>
    <xf numFmtId="0" fontId="40" fillId="0" borderId="0" xfId="0" applyFont="1">
      <alignment vertical="center"/>
    </xf>
    <xf numFmtId="0" fontId="18" fillId="0" borderId="0" xfId="0" applyFont="1" applyAlignment="1">
      <alignment horizontal="right" vertical="center"/>
    </xf>
    <xf numFmtId="0" fontId="18" fillId="0" borderId="16" xfId="0" applyFont="1" applyBorder="1">
      <alignment vertical="center"/>
    </xf>
    <xf numFmtId="0" fontId="18" fillId="0" borderId="13" xfId="0" applyFont="1" applyBorder="1">
      <alignment vertical="center"/>
    </xf>
    <xf numFmtId="0" fontId="18" fillId="0" borderId="30" xfId="0" applyFont="1" applyBorder="1">
      <alignment vertical="center"/>
    </xf>
    <xf numFmtId="0" fontId="18" fillId="0" borderId="31" xfId="0" applyFont="1" applyBorder="1">
      <alignment vertical="center"/>
    </xf>
    <xf numFmtId="0" fontId="38" fillId="0" borderId="16" xfId="0" applyFont="1" applyBorder="1">
      <alignment vertical="center"/>
    </xf>
    <xf numFmtId="0" fontId="18" fillId="0" borderId="29" xfId="0" applyFont="1" applyBorder="1">
      <alignment vertical="center"/>
    </xf>
    <xf numFmtId="0" fontId="46" fillId="0" borderId="24" xfId="0" applyFont="1" applyBorder="1">
      <alignment vertical="center"/>
    </xf>
    <xf numFmtId="0" fontId="45" fillId="0" borderId="25" xfId="0" applyFont="1" applyBorder="1">
      <alignment vertical="center"/>
    </xf>
    <xf numFmtId="0" fontId="46" fillId="0" borderId="16" xfId="0" applyFont="1" applyBorder="1">
      <alignment vertical="center"/>
    </xf>
    <xf numFmtId="0" fontId="46" fillId="0" borderId="29" xfId="0" applyFont="1" applyBorder="1">
      <alignment vertical="center"/>
    </xf>
    <xf numFmtId="0" fontId="18" fillId="0" borderId="24" xfId="0" applyFont="1" applyBorder="1">
      <alignment vertical="center"/>
    </xf>
    <xf numFmtId="0" fontId="18" fillId="0" borderId="25" xfId="0" applyFont="1" applyBorder="1">
      <alignment vertical="center"/>
    </xf>
    <xf numFmtId="0" fontId="18" fillId="0" borderId="27" xfId="0" applyFont="1" applyBorder="1">
      <alignment vertical="center"/>
    </xf>
    <xf numFmtId="0" fontId="46" fillId="0" borderId="25" xfId="0" applyFont="1" applyBorder="1">
      <alignment vertical="center"/>
    </xf>
    <xf numFmtId="0" fontId="46" fillId="0" borderId="27" xfId="0" applyFont="1" applyBorder="1">
      <alignment vertical="center"/>
    </xf>
    <xf numFmtId="0" fontId="46" fillId="0" borderId="13" xfId="0" applyFont="1" applyBorder="1">
      <alignment vertical="center"/>
    </xf>
    <xf numFmtId="0" fontId="46" fillId="0" borderId="30" xfId="0" applyFont="1" applyBorder="1">
      <alignment vertical="center"/>
    </xf>
    <xf numFmtId="0" fontId="46" fillId="0" borderId="31" xfId="0" applyFont="1" applyBorder="1">
      <alignment vertical="center"/>
    </xf>
    <xf numFmtId="0" fontId="18" fillId="2" borderId="28" xfId="0" applyFont="1" applyFill="1" applyBorder="1">
      <alignment vertical="center"/>
    </xf>
    <xf numFmtId="0" fontId="18" fillId="0" borderId="41" xfId="0" applyFont="1" applyBorder="1" applyAlignment="1">
      <alignment vertical="center" wrapText="1"/>
    </xf>
    <xf numFmtId="0" fontId="49" fillId="0" borderId="0" xfId="0" applyFont="1">
      <alignment vertical="center"/>
    </xf>
    <xf numFmtId="0" fontId="38" fillId="2" borderId="28" xfId="0" applyFont="1" applyFill="1" applyBorder="1" applyAlignment="1">
      <alignment vertical="center" wrapText="1"/>
    </xf>
    <xf numFmtId="0" fontId="50" fillId="0" borderId="0" xfId="0" applyFont="1">
      <alignment vertical="center"/>
    </xf>
    <xf numFmtId="0" fontId="1" fillId="0" borderId="0" xfId="2">
      <alignment vertical="center"/>
    </xf>
    <xf numFmtId="0" fontId="1" fillId="0" borderId="0" xfId="2" applyAlignment="1">
      <alignment horizontal="center" vertical="center"/>
    </xf>
    <xf numFmtId="0" fontId="1" fillId="0" borderId="0" xfId="2" applyAlignment="1">
      <alignment vertical="center" wrapText="1"/>
    </xf>
    <xf numFmtId="0" fontId="38" fillId="2" borderId="28" xfId="0" applyFont="1" applyFill="1" applyBorder="1" applyAlignment="1">
      <alignment horizontal="center" vertical="center" wrapText="1"/>
    </xf>
    <xf numFmtId="0" fontId="23" fillId="2" borderId="40" xfId="0" applyFont="1" applyFill="1" applyBorder="1">
      <alignment vertical="center"/>
    </xf>
    <xf numFmtId="0" fontId="23" fillId="2" borderId="19" xfId="0" applyFont="1" applyFill="1" applyBorder="1" applyAlignment="1">
      <alignment vertical="center" wrapText="1"/>
    </xf>
    <xf numFmtId="0" fontId="9" fillId="0" borderId="47" xfId="0" applyFont="1" applyBorder="1" applyAlignment="1">
      <alignment vertical="center" wrapText="1"/>
    </xf>
    <xf numFmtId="0" fontId="18" fillId="0" borderId="10" xfId="0" applyFont="1" applyBorder="1">
      <alignment vertical="center"/>
    </xf>
    <xf numFmtId="0" fontId="18" fillId="0" borderId="3" xfId="0" applyFont="1" applyBorder="1">
      <alignment vertical="center"/>
    </xf>
    <xf numFmtId="0" fontId="33" fillId="0" borderId="0" xfId="0" applyFont="1" applyAlignment="1">
      <alignment horizontal="left"/>
    </xf>
    <xf numFmtId="0" fontId="18" fillId="0" borderId="11" xfId="0" applyFont="1" applyBorder="1">
      <alignment vertical="center"/>
    </xf>
    <xf numFmtId="0" fontId="18" fillId="0" borderId="2" xfId="0" applyFont="1" applyBorder="1">
      <alignment vertical="center"/>
    </xf>
    <xf numFmtId="0" fontId="18" fillId="0" borderId="1" xfId="0" applyFont="1" applyBorder="1">
      <alignment vertical="center"/>
    </xf>
    <xf numFmtId="0" fontId="23" fillId="2" borderId="7" xfId="0" applyFont="1" applyFill="1" applyBorder="1">
      <alignment vertical="center"/>
    </xf>
    <xf numFmtId="0" fontId="23" fillId="2" borderId="8" xfId="0" applyFont="1" applyFill="1" applyBorder="1" applyAlignment="1">
      <alignment vertical="center" wrapText="1"/>
    </xf>
    <xf numFmtId="0" fontId="18" fillId="0" borderId="7" xfId="0" applyFont="1" applyBorder="1">
      <alignment vertical="center"/>
    </xf>
    <xf numFmtId="0" fontId="18" fillId="0" borderId="8" xfId="0" applyFont="1" applyBorder="1">
      <alignment vertical="center"/>
    </xf>
    <xf numFmtId="0" fontId="18" fillId="0" borderId="9" xfId="0" applyFont="1" applyBorder="1">
      <alignment vertical="center"/>
    </xf>
    <xf numFmtId="0" fontId="0" fillId="0" borderId="10" xfId="0" applyBorder="1">
      <alignment vertical="center"/>
    </xf>
    <xf numFmtId="0" fontId="0" fillId="0" borderId="3" xfId="0" applyBorder="1">
      <alignment vertical="center"/>
    </xf>
    <xf numFmtId="0" fontId="0" fillId="0" borderId="11" xfId="0" applyBorder="1">
      <alignment vertical="center"/>
    </xf>
    <xf numFmtId="0" fontId="0" fillId="0" borderId="2" xfId="0" applyBorder="1">
      <alignment vertical="center"/>
    </xf>
    <xf numFmtId="0" fontId="0" fillId="0" borderId="1"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18" fillId="0" borderId="47" xfId="0" applyFont="1" applyBorder="1">
      <alignment vertical="center"/>
    </xf>
    <xf numFmtId="0" fontId="18" fillId="0" borderId="42" xfId="0" applyFont="1" applyBorder="1">
      <alignment vertical="center"/>
    </xf>
    <xf numFmtId="0" fontId="0" fillId="0" borderId="0" xfId="0" applyAlignment="1">
      <alignment vertical="top"/>
    </xf>
    <xf numFmtId="0" fontId="9" fillId="3" borderId="28" xfId="0" applyFont="1" applyFill="1" applyBorder="1">
      <alignment vertical="center"/>
    </xf>
    <xf numFmtId="0" fontId="1" fillId="19" borderId="0" xfId="2" applyFill="1">
      <alignment vertical="center"/>
    </xf>
    <xf numFmtId="0" fontId="1" fillId="19" borderId="0" xfId="2" applyFill="1" applyAlignment="1">
      <alignment vertical="center" wrapText="1"/>
    </xf>
    <xf numFmtId="0" fontId="9" fillId="20" borderId="28" xfId="0" applyFont="1" applyFill="1" applyBorder="1">
      <alignment vertical="center"/>
    </xf>
    <xf numFmtId="0" fontId="10" fillId="0" borderId="0" xfId="0" applyFont="1">
      <alignment vertical="center"/>
    </xf>
    <xf numFmtId="0" fontId="9" fillId="0" borderId="0" xfId="0" applyFont="1" applyAlignment="1">
      <alignment horizontal="center" vertical="center" wrapText="1"/>
    </xf>
    <xf numFmtId="0" fontId="33" fillId="0" borderId="0" xfId="0" applyFont="1" applyAlignment="1">
      <alignment horizontal="center" vertical="center"/>
    </xf>
    <xf numFmtId="14" fontId="9" fillId="0" borderId="0" xfId="0" applyNumberFormat="1" applyFont="1" applyAlignment="1">
      <alignment vertical="center" wrapText="1"/>
    </xf>
    <xf numFmtId="0" fontId="28" fillId="2" borderId="28" xfId="0" applyFont="1" applyFill="1" applyBorder="1" applyAlignment="1">
      <alignment vertical="center" wrapText="1"/>
    </xf>
    <xf numFmtId="0" fontId="58" fillId="0" borderId="0" xfId="0" applyFont="1">
      <alignment vertical="center"/>
    </xf>
    <xf numFmtId="0" fontId="53" fillId="0" borderId="0" xfId="0" applyFont="1">
      <alignment vertical="center"/>
    </xf>
    <xf numFmtId="0" fontId="10" fillId="0" borderId="0" xfId="0" applyFont="1" applyAlignment="1">
      <alignment horizontal="right" vertical="top" wrapText="1"/>
    </xf>
    <xf numFmtId="0" fontId="10" fillId="0" borderId="0" xfId="0" applyFont="1" applyAlignment="1">
      <alignment horizontal="center" vertical="center" wrapText="1"/>
    </xf>
    <xf numFmtId="0" fontId="10" fillId="0" borderId="0" xfId="0" applyFont="1" applyAlignment="1">
      <alignment vertical="top" wrapText="1"/>
    </xf>
    <xf numFmtId="0" fontId="10" fillId="0" borderId="0" xfId="0" applyFont="1" applyAlignment="1">
      <alignment horizontal="left" vertical="top" wrapText="1"/>
    </xf>
    <xf numFmtId="0" fontId="69" fillId="0" borderId="0" xfId="0" applyFont="1" applyAlignment="1">
      <alignment horizontal="left" vertical="center" wrapText="1"/>
    </xf>
    <xf numFmtId="0" fontId="69" fillId="21" borderId="0" xfId="0" applyFont="1" applyFill="1" applyAlignment="1">
      <alignment vertical="center" wrapText="1"/>
    </xf>
    <xf numFmtId="0" fontId="69" fillId="21" borderId="0" xfId="0" applyFont="1" applyFill="1">
      <alignment vertical="center"/>
    </xf>
    <xf numFmtId="0" fontId="66" fillId="19" borderId="0" xfId="0" applyFont="1" applyFill="1" applyAlignment="1">
      <alignment horizontal="center" vertical="center" wrapText="1"/>
    </xf>
    <xf numFmtId="0" fontId="71" fillId="26" borderId="111" xfId="0" applyFont="1" applyFill="1" applyBorder="1" applyAlignment="1">
      <alignment horizontal="center" vertical="center" wrapText="1"/>
    </xf>
    <xf numFmtId="14" fontId="71" fillId="26" borderId="111" xfId="0" applyNumberFormat="1" applyFont="1" applyFill="1" applyBorder="1" applyAlignment="1">
      <alignment horizontal="center" vertical="center" wrapText="1"/>
    </xf>
    <xf numFmtId="0" fontId="71" fillId="26" borderId="114" xfId="0" applyFont="1" applyFill="1" applyBorder="1" applyAlignment="1">
      <alignment horizontal="center" vertical="center" wrapText="1"/>
    </xf>
    <xf numFmtId="0" fontId="0" fillId="29" borderId="0" xfId="0" applyFill="1">
      <alignment vertical="center"/>
    </xf>
    <xf numFmtId="0" fontId="0" fillId="2" borderId="0" xfId="0" applyFill="1">
      <alignment vertical="center"/>
    </xf>
    <xf numFmtId="0" fontId="43" fillId="30" borderId="0" xfId="0" applyFont="1" applyFill="1" applyAlignment="1">
      <alignment vertical="top" wrapText="1"/>
    </xf>
    <xf numFmtId="0" fontId="43" fillId="29" borderId="0" xfId="0" applyFont="1" applyFill="1" applyAlignment="1">
      <alignment vertical="center" wrapText="1"/>
    </xf>
    <xf numFmtId="0" fontId="43" fillId="2" borderId="0" xfId="0" applyFont="1" applyFill="1" applyAlignment="1">
      <alignment vertical="center" wrapText="1"/>
    </xf>
    <xf numFmtId="0" fontId="9" fillId="0" borderId="0" xfId="4" applyAlignment="1">
      <alignment vertical="center" wrapText="1"/>
    </xf>
    <xf numFmtId="0" fontId="67" fillId="0" borderId="0" xfId="0" applyFont="1" applyAlignment="1">
      <alignment vertical="center" wrapText="1"/>
    </xf>
    <xf numFmtId="0" fontId="66" fillId="0" borderId="0" xfId="0" applyFont="1" applyAlignment="1">
      <alignment horizontal="center" vertical="center" wrapText="1"/>
    </xf>
    <xf numFmtId="0" fontId="71" fillId="34" borderId="111" xfId="0" applyFont="1" applyFill="1" applyBorder="1" applyAlignment="1">
      <alignment horizontal="center" vertical="center" wrapText="1"/>
    </xf>
    <xf numFmtId="14" fontId="10" fillId="0" borderId="119" xfId="0" applyNumberFormat="1" applyFont="1" applyBorder="1" applyAlignment="1">
      <alignment vertical="center" wrapText="1"/>
    </xf>
    <xf numFmtId="0" fontId="10" fillId="0" borderId="119" xfId="0" applyFont="1" applyBorder="1" applyAlignment="1">
      <alignment horizontal="left" vertical="center" wrapText="1"/>
    </xf>
    <xf numFmtId="0" fontId="10" fillId="0" borderId="119" xfId="0" applyFont="1" applyBorder="1" applyAlignment="1">
      <alignment vertical="center" wrapText="1"/>
    </xf>
    <xf numFmtId="14" fontId="10" fillId="0" borderId="111" xfId="0" applyNumberFormat="1" applyFont="1" applyBorder="1" applyAlignment="1">
      <alignment vertical="center" wrapText="1"/>
    </xf>
    <xf numFmtId="0" fontId="10" fillId="0" borderId="111" xfId="0" applyFont="1" applyBorder="1" applyAlignment="1">
      <alignment horizontal="left" vertical="center" wrapText="1"/>
    </xf>
    <xf numFmtId="0" fontId="10" fillId="0" borderId="111" xfId="0" applyFont="1" applyBorder="1" applyAlignment="1">
      <alignment vertical="center" wrapText="1"/>
    </xf>
    <xf numFmtId="14" fontId="10" fillId="0" borderId="125" xfId="0" applyNumberFormat="1" applyFont="1" applyBorder="1" applyAlignment="1">
      <alignment vertical="center" wrapText="1"/>
    </xf>
    <xf numFmtId="0" fontId="10" fillId="0" borderId="125" xfId="0" applyFont="1" applyBorder="1" applyAlignment="1">
      <alignment horizontal="left" vertical="center" wrapText="1"/>
    </xf>
    <xf numFmtId="0" fontId="10" fillId="0" borderId="125" xfId="0" applyFont="1" applyBorder="1" applyAlignment="1">
      <alignment vertical="center" wrapText="1"/>
    </xf>
    <xf numFmtId="14" fontId="10" fillId="0" borderId="127" xfId="0" applyNumberFormat="1" applyFont="1" applyBorder="1" applyAlignment="1">
      <alignment vertical="center" wrapText="1"/>
    </xf>
    <xf numFmtId="0" fontId="10" fillId="0" borderId="127" xfId="0" applyFont="1" applyBorder="1" applyAlignment="1">
      <alignment horizontal="left" vertical="center" wrapText="1"/>
    </xf>
    <xf numFmtId="0" fontId="10" fillId="0" borderId="127" xfId="0" applyFont="1" applyBorder="1" applyAlignment="1">
      <alignment vertical="center" wrapText="1"/>
    </xf>
    <xf numFmtId="14" fontId="10" fillId="0" borderId="113" xfId="0" applyNumberFormat="1" applyFont="1" applyBorder="1" applyAlignment="1">
      <alignment vertical="center" wrapText="1"/>
    </xf>
    <xf numFmtId="0" fontId="10" fillId="0" borderId="113" xfId="0" applyFont="1" applyBorder="1" applyAlignment="1">
      <alignment horizontal="left" vertical="center" wrapText="1"/>
    </xf>
    <xf numFmtId="0" fontId="10" fillId="0" borderId="113" xfId="0" applyFont="1" applyBorder="1" applyAlignment="1">
      <alignment vertical="center" wrapText="1"/>
    </xf>
    <xf numFmtId="0" fontId="10" fillId="0" borderId="112" xfId="0" applyFont="1" applyBorder="1" applyAlignment="1">
      <alignment vertical="center" wrapText="1"/>
    </xf>
    <xf numFmtId="14" fontId="10" fillId="0" borderId="130" xfId="0" applyNumberFormat="1" applyFont="1" applyBorder="1" applyAlignment="1">
      <alignment vertical="center" wrapText="1"/>
    </xf>
    <xf numFmtId="0" fontId="10" fillId="0" borderId="130" xfId="0" applyFont="1" applyBorder="1" applyAlignment="1">
      <alignment horizontal="left" vertical="center" wrapText="1"/>
    </xf>
    <xf numFmtId="0" fontId="10" fillId="0" borderId="130" xfId="0" applyFont="1" applyBorder="1" applyAlignment="1">
      <alignment vertical="center" wrapText="1"/>
    </xf>
    <xf numFmtId="14" fontId="66" fillId="19" borderId="0" xfId="0" applyNumberFormat="1" applyFont="1" applyFill="1" applyAlignment="1">
      <alignment horizontal="center" vertical="center" wrapText="1"/>
    </xf>
    <xf numFmtId="0" fontId="0" fillId="4" borderId="0" xfId="0" applyFill="1">
      <alignment vertical="center"/>
    </xf>
    <xf numFmtId="0" fontId="43" fillId="4" borderId="0" xfId="0" applyFont="1" applyFill="1" applyAlignment="1">
      <alignment vertical="center" wrapText="1"/>
    </xf>
    <xf numFmtId="0" fontId="78" fillId="31" borderId="28" xfId="4" applyFont="1" applyFill="1" applyBorder="1" applyAlignment="1">
      <alignment horizontal="center" vertical="center" wrapText="1"/>
    </xf>
    <xf numFmtId="0" fontId="78" fillId="31" borderId="28" xfId="4" applyFont="1" applyFill="1" applyBorder="1" applyAlignment="1">
      <alignment horizontal="center" vertical="center"/>
    </xf>
    <xf numFmtId="0" fontId="69" fillId="0" borderId="0" xfId="0" applyFont="1" applyAlignment="1">
      <alignment vertical="center" wrapText="1"/>
    </xf>
    <xf numFmtId="0" fontId="13" fillId="0" borderId="0" xfId="0" applyFont="1" applyAlignment="1">
      <alignment vertical="center" wrapText="1"/>
    </xf>
    <xf numFmtId="0" fontId="69" fillId="23" borderId="142" xfId="0" applyFont="1" applyFill="1" applyBorder="1" applyAlignment="1">
      <alignment horizontal="center" vertical="center" wrapText="1"/>
    </xf>
    <xf numFmtId="0" fontId="69" fillId="23" borderId="143" xfId="0" applyFont="1" applyFill="1" applyBorder="1" applyAlignment="1">
      <alignment horizontal="center" vertical="center" wrapText="1"/>
    </xf>
    <xf numFmtId="0" fontId="77" fillId="0" borderId="0" xfId="0" applyFont="1" applyAlignment="1">
      <alignment vertical="center" wrapText="1"/>
    </xf>
    <xf numFmtId="0" fontId="74" fillId="5" borderId="144" xfId="0" applyFont="1" applyFill="1" applyBorder="1" applyAlignment="1">
      <alignment vertical="center" wrapText="1"/>
    </xf>
    <xf numFmtId="0" fontId="74" fillId="5" borderId="140" xfId="0" applyFont="1" applyFill="1" applyBorder="1" applyAlignment="1">
      <alignment vertical="center" wrapText="1"/>
    </xf>
    <xf numFmtId="0" fontId="74" fillId="5" borderId="145" xfId="0" applyFont="1" applyFill="1" applyBorder="1" applyAlignment="1">
      <alignment vertical="center" wrapText="1"/>
    </xf>
    <xf numFmtId="0" fontId="13" fillId="5" borderId="144" xfId="0" applyFont="1" applyFill="1" applyBorder="1" applyAlignment="1">
      <alignment vertical="center" wrapText="1"/>
    </xf>
    <xf numFmtId="0" fontId="13" fillId="5" borderId="140" xfId="0" applyFont="1" applyFill="1" applyBorder="1" applyAlignment="1">
      <alignment vertical="center" wrapText="1"/>
    </xf>
    <xf numFmtId="0" fontId="13" fillId="5" borderId="145" xfId="0" applyFont="1" applyFill="1" applyBorder="1" applyAlignment="1">
      <alignment vertical="center" wrapText="1"/>
    </xf>
    <xf numFmtId="0" fontId="13" fillId="5" borderId="146" xfId="0" applyFont="1" applyFill="1" applyBorder="1" applyAlignment="1">
      <alignment vertical="center" wrapText="1"/>
    </xf>
    <xf numFmtId="0" fontId="13" fillId="5" borderId="147" xfId="0" applyFont="1" applyFill="1" applyBorder="1" applyAlignment="1">
      <alignment vertical="center" wrapText="1"/>
    </xf>
    <xf numFmtId="0" fontId="13" fillId="5" borderId="148" xfId="0" applyFont="1" applyFill="1" applyBorder="1" applyAlignment="1">
      <alignment vertical="center" wrapText="1"/>
    </xf>
    <xf numFmtId="0" fontId="67" fillId="0" borderId="0" xfId="0" applyFont="1" applyAlignment="1">
      <alignment horizontal="right" vertical="top" wrapText="1"/>
    </xf>
    <xf numFmtId="0" fontId="75" fillId="0" borderId="0" xfId="0" applyFont="1" applyAlignment="1">
      <alignment vertical="center" wrapText="1"/>
    </xf>
    <xf numFmtId="0" fontId="76" fillId="5" borderId="0" xfId="0" applyFont="1" applyFill="1" applyAlignment="1">
      <alignment vertical="center" wrapText="1"/>
    </xf>
    <xf numFmtId="14" fontId="76" fillId="5" borderId="0" xfId="0" applyNumberFormat="1" applyFont="1" applyFill="1" applyAlignment="1">
      <alignment vertical="center" wrapText="1"/>
    </xf>
    <xf numFmtId="0" fontId="57" fillId="5" borderId="0" xfId="0" applyFont="1" applyFill="1" applyAlignment="1">
      <alignment vertical="center" wrapText="1"/>
    </xf>
    <xf numFmtId="14" fontId="57" fillId="5" borderId="0" xfId="0" applyNumberFormat="1" applyFont="1" applyFill="1" applyAlignment="1">
      <alignment vertical="center" wrapText="1"/>
    </xf>
    <xf numFmtId="0" fontId="68" fillId="0" borderId="0" xfId="0" applyFont="1" applyAlignment="1">
      <alignment vertical="center" wrapText="1"/>
    </xf>
    <xf numFmtId="14" fontId="68" fillId="0" borderId="0" xfId="0" applyNumberFormat="1" applyFont="1" applyAlignment="1">
      <alignment vertical="center" wrapText="1"/>
    </xf>
    <xf numFmtId="0" fontId="57" fillId="0" borderId="0" xfId="0" applyFont="1" applyAlignment="1">
      <alignment vertical="center" wrapText="1"/>
    </xf>
    <xf numFmtId="14" fontId="57" fillId="0" borderId="0" xfId="0" applyNumberFormat="1" applyFont="1" applyAlignment="1">
      <alignment vertical="center" wrapText="1"/>
    </xf>
    <xf numFmtId="0" fontId="13" fillId="0" borderId="0" xfId="0" applyFont="1" applyAlignment="1">
      <alignment horizontal="right" vertical="top" wrapText="1"/>
    </xf>
    <xf numFmtId="0" fontId="26" fillId="0" borderId="0" xfId="0" applyFont="1" applyAlignment="1">
      <alignment horizontal="center" vertical="center" wrapText="1"/>
    </xf>
    <xf numFmtId="0" fontId="26" fillId="22" borderId="132" xfId="0" applyFont="1" applyFill="1" applyBorder="1" applyAlignment="1">
      <alignment horizontal="center" vertical="center" wrapText="1"/>
    </xf>
    <xf numFmtId="0" fontId="26" fillId="22" borderId="133" xfId="0" applyFont="1" applyFill="1" applyBorder="1" applyAlignment="1">
      <alignment horizontal="center" vertical="center" wrapText="1"/>
    </xf>
    <xf numFmtId="0" fontId="26" fillId="32" borderId="133" xfId="0" applyFont="1" applyFill="1" applyBorder="1" applyAlignment="1">
      <alignment horizontal="center" vertical="center" wrapText="1"/>
    </xf>
    <xf numFmtId="0" fontId="26" fillId="32" borderId="134" xfId="0" applyFont="1" applyFill="1" applyBorder="1" applyAlignment="1">
      <alignment horizontal="center" vertical="center" wrapText="1"/>
    </xf>
    <xf numFmtId="0" fontId="73" fillId="24" borderId="135" xfId="0" applyFont="1" applyFill="1" applyBorder="1" applyAlignment="1">
      <alignment vertical="center" wrapText="1"/>
    </xf>
    <xf numFmtId="0" fontId="73" fillId="5" borderId="131" xfId="0" applyFont="1" applyFill="1" applyBorder="1" applyAlignment="1">
      <alignment vertical="center" wrapText="1"/>
    </xf>
    <xf numFmtId="0" fontId="73" fillId="0" borderId="131" xfId="0" applyFont="1" applyBorder="1" applyAlignment="1">
      <alignment vertical="center" wrapText="1"/>
    </xf>
    <xf numFmtId="0" fontId="73" fillId="0" borderId="131" xfId="0" applyFont="1" applyBorder="1" applyAlignment="1">
      <alignment horizontal="center" vertical="center" wrapText="1"/>
    </xf>
    <xf numFmtId="0" fontId="73" fillId="5" borderId="136" xfId="0" applyFont="1" applyFill="1" applyBorder="1" applyAlignment="1">
      <alignment vertical="center" wrapText="1"/>
    </xf>
    <xf numFmtId="0" fontId="13" fillId="24" borderId="135" xfId="0" applyFont="1" applyFill="1" applyBorder="1" applyAlignment="1">
      <alignment vertical="center" wrapText="1"/>
    </xf>
    <xf numFmtId="0" fontId="13" fillId="5" borderId="131" xfId="0" applyFont="1" applyFill="1" applyBorder="1" applyAlignment="1">
      <alignment vertical="center" wrapText="1"/>
    </xf>
    <xf numFmtId="0" fontId="70" fillId="5" borderId="131" xfId="3" applyFont="1" applyFill="1" applyBorder="1" applyAlignment="1">
      <alignment vertical="center" wrapText="1"/>
    </xf>
    <xf numFmtId="0" fontId="13" fillId="5" borderId="136" xfId="0" applyFont="1" applyFill="1" applyBorder="1" applyAlignment="1">
      <alignment vertical="center" wrapText="1"/>
    </xf>
    <xf numFmtId="0" fontId="13" fillId="5" borderId="131" xfId="3" applyFont="1" applyFill="1" applyBorder="1" applyAlignment="1">
      <alignment vertical="center" wrapText="1"/>
    </xf>
    <xf numFmtId="0" fontId="13" fillId="24" borderId="137" xfId="0" applyFont="1" applyFill="1" applyBorder="1" applyAlignment="1">
      <alignment vertical="center" wrapText="1"/>
    </xf>
    <xf numFmtId="0" fontId="13" fillId="5" borderId="138" xfId="0" applyFont="1" applyFill="1" applyBorder="1" applyAlignment="1">
      <alignment vertical="center" wrapText="1"/>
    </xf>
    <xf numFmtId="0" fontId="13" fillId="5" borderId="138" xfId="3" applyFont="1" applyFill="1" applyBorder="1" applyAlignment="1">
      <alignment vertical="center" wrapText="1"/>
    </xf>
    <xf numFmtId="0" fontId="13" fillId="5" borderId="139" xfId="0" applyFont="1" applyFill="1" applyBorder="1" applyAlignment="1">
      <alignment vertical="center" wrapText="1"/>
    </xf>
    <xf numFmtId="0" fontId="69" fillId="23" borderId="141" xfId="0" applyFont="1" applyFill="1" applyBorder="1" applyAlignment="1">
      <alignment horizontal="center" vertical="center" wrapText="1"/>
    </xf>
    <xf numFmtId="0" fontId="13" fillId="0" borderId="0" xfId="0" applyFont="1" applyAlignment="1">
      <alignment horizontal="left" vertical="top" wrapText="1"/>
    </xf>
    <xf numFmtId="0" fontId="10" fillId="4" borderId="120" xfId="0" applyFont="1" applyFill="1" applyBorder="1" applyAlignment="1">
      <alignment vertical="center" wrapText="1"/>
    </xf>
    <xf numFmtId="0" fontId="10" fillId="4" borderId="122" xfId="0" applyFont="1" applyFill="1" applyBorder="1" applyAlignment="1">
      <alignment vertical="center" wrapText="1"/>
    </xf>
    <xf numFmtId="0" fontId="10" fillId="4" borderId="126" xfId="0" applyFont="1" applyFill="1" applyBorder="1" applyAlignment="1">
      <alignment vertical="center" wrapText="1"/>
    </xf>
    <xf numFmtId="0" fontId="10" fillId="4" borderId="128" xfId="0" applyFont="1" applyFill="1" applyBorder="1" applyAlignment="1">
      <alignment vertical="center" wrapText="1"/>
    </xf>
    <xf numFmtId="0" fontId="10" fillId="4" borderId="129" xfId="0" applyFont="1" applyFill="1" applyBorder="1" applyAlignment="1">
      <alignment vertical="center" wrapText="1"/>
    </xf>
    <xf numFmtId="0" fontId="9" fillId="0" borderId="33" xfId="0" applyFont="1" applyBorder="1" applyAlignment="1">
      <alignment horizontal="center" vertical="center" wrapText="1"/>
    </xf>
    <xf numFmtId="0" fontId="9" fillId="0" borderId="0" xfId="0" applyFont="1" applyAlignment="1" applyProtection="1">
      <alignment vertical="center" wrapText="1"/>
      <protection locked="0"/>
    </xf>
    <xf numFmtId="0" fontId="9" fillId="0" borderId="0" xfId="0" applyFont="1" applyAlignment="1" applyProtection="1">
      <alignment horizontal="left" vertical="center"/>
      <protection locked="0"/>
    </xf>
    <xf numFmtId="0" fontId="9" fillId="0" borderId="0" xfId="0" applyFont="1" applyAlignment="1" applyProtection="1">
      <alignment horizontal="center" vertical="center" wrapText="1"/>
      <protection locked="0"/>
    </xf>
    <xf numFmtId="0" fontId="9" fillId="0" borderId="25" xfId="0" applyFont="1" applyBorder="1" applyProtection="1">
      <alignment vertical="center"/>
      <protection locked="0"/>
    </xf>
    <xf numFmtId="0" fontId="9" fillId="0" borderId="16" xfId="0" applyFont="1" applyBorder="1" applyProtection="1">
      <alignment vertical="center"/>
      <protection locked="0"/>
    </xf>
    <xf numFmtId="0" fontId="61" fillId="0" borderId="0" xfId="0" applyFont="1" applyProtection="1">
      <alignment vertical="center"/>
      <protection locked="0"/>
    </xf>
    <xf numFmtId="0" fontId="9" fillId="2" borderId="28" xfId="0" applyFont="1" applyFill="1" applyBorder="1" applyAlignment="1" applyProtection="1">
      <alignment horizontal="center" vertical="center" wrapText="1"/>
      <protection locked="0"/>
    </xf>
    <xf numFmtId="0" fontId="53" fillId="0" borderId="0" xfId="0" applyFont="1" applyProtection="1">
      <alignment vertical="center"/>
      <protection locked="0"/>
    </xf>
    <xf numFmtId="0" fontId="9" fillId="0" borderId="28" xfId="0" applyFont="1" applyBorder="1" applyAlignment="1" applyProtection="1">
      <alignment horizontal="center" vertical="center"/>
      <protection locked="0"/>
    </xf>
    <xf numFmtId="0" fontId="10" fillId="0" borderId="0" xfId="0" applyFont="1" applyProtection="1">
      <alignment vertical="center"/>
      <protection locked="0"/>
    </xf>
    <xf numFmtId="0" fontId="58" fillId="0" borderId="0" xfId="0" applyFont="1" applyProtection="1">
      <alignment vertical="center"/>
      <protection locked="0"/>
    </xf>
    <xf numFmtId="0" fontId="9" fillId="2" borderId="24" xfId="0" applyFont="1" applyFill="1" applyBorder="1" applyAlignment="1" applyProtection="1">
      <alignment horizontal="center" vertical="center" wrapText="1"/>
      <protection locked="0"/>
    </xf>
    <xf numFmtId="0" fontId="9" fillId="2" borderId="29" xfId="0" applyFont="1" applyFill="1" applyBorder="1" applyAlignment="1" applyProtection="1">
      <alignment horizontal="center" vertical="center" wrapText="1"/>
      <protection locked="0"/>
    </xf>
    <xf numFmtId="0" fontId="9" fillId="0" borderId="0" xfId="0" applyFont="1" applyAlignment="1" applyProtection="1">
      <alignment horizontal="right" vertical="center"/>
      <protection locked="0"/>
    </xf>
    <xf numFmtId="0" fontId="9" fillId="0" borderId="33" xfId="0" applyFont="1" applyBorder="1" applyAlignment="1" applyProtection="1">
      <alignment vertical="center" wrapText="1"/>
      <protection locked="0"/>
    </xf>
    <xf numFmtId="0" fontId="9" fillId="0" borderId="49" xfId="0" applyFont="1" applyBorder="1" applyAlignment="1" applyProtection="1">
      <alignment vertical="center" wrapText="1"/>
      <protection locked="0"/>
    </xf>
    <xf numFmtId="0" fontId="53" fillId="0" borderId="16" xfId="0" applyFont="1" applyBorder="1" applyProtection="1">
      <alignment vertical="center"/>
      <protection locked="0"/>
    </xf>
    <xf numFmtId="0" fontId="53" fillId="0" borderId="13" xfId="0" applyFont="1" applyBorder="1" applyProtection="1">
      <alignment vertical="center"/>
      <protection locked="0"/>
    </xf>
    <xf numFmtId="0" fontId="9" fillId="0" borderId="30" xfId="0" applyFont="1" applyBorder="1" applyProtection="1">
      <alignment vertical="center"/>
      <protection locked="0"/>
    </xf>
    <xf numFmtId="0" fontId="53" fillId="0" borderId="29" xfId="0" applyFont="1" applyBorder="1" applyProtection="1">
      <alignment vertical="center"/>
      <protection locked="0"/>
    </xf>
    <xf numFmtId="0" fontId="53" fillId="0" borderId="30" xfId="0" applyFont="1" applyBorder="1" applyProtection="1">
      <alignment vertical="center"/>
      <protection locked="0"/>
    </xf>
    <xf numFmtId="0" fontId="9" fillId="2" borderId="28" xfId="0" applyFont="1" applyFill="1" applyBorder="1" applyProtection="1">
      <alignment vertical="center"/>
      <protection locked="0"/>
    </xf>
    <xf numFmtId="0" fontId="9" fillId="0" borderId="28" xfId="0" applyFont="1" applyBorder="1" applyProtection="1">
      <alignment vertical="center"/>
      <protection locked="0"/>
    </xf>
    <xf numFmtId="0" fontId="9" fillId="0" borderId="0" xfId="0" applyFont="1" applyAlignment="1" applyProtection="1">
      <alignment horizontal="left" vertical="center" shrinkToFit="1"/>
      <protection locked="0"/>
    </xf>
    <xf numFmtId="0" fontId="9" fillId="0" borderId="30" xfId="0" applyFont="1" applyBorder="1" applyAlignment="1" applyProtection="1">
      <alignment horizontal="left" vertical="top" wrapText="1"/>
      <protection locked="0"/>
    </xf>
    <xf numFmtId="0" fontId="13" fillId="0" borderId="131" xfId="3" applyFont="1" applyFill="1" applyBorder="1" applyAlignment="1">
      <alignment vertical="center" wrapText="1"/>
    </xf>
    <xf numFmtId="0" fontId="13" fillId="0" borderId="131" xfId="0" applyFont="1" applyBorder="1" applyAlignment="1">
      <alignment vertical="center" wrapText="1"/>
    </xf>
    <xf numFmtId="0" fontId="9" fillId="0" borderId="25" xfId="0" applyFont="1" applyBorder="1" applyAlignment="1" applyProtection="1">
      <alignment vertical="top"/>
      <protection locked="0"/>
    </xf>
    <xf numFmtId="14" fontId="9" fillId="0" borderId="0" xfId="0" applyNumberFormat="1" applyFont="1" applyAlignment="1" applyProtection="1">
      <alignment vertical="center" wrapText="1"/>
      <protection locked="0"/>
    </xf>
    <xf numFmtId="14" fontId="9" fillId="2" borderId="28" xfId="0" applyNumberFormat="1" applyFont="1" applyFill="1" applyBorder="1" applyAlignment="1" applyProtection="1">
      <alignment horizontal="center" vertical="center" wrapText="1"/>
      <protection locked="0"/>
    </xf>
    <xf numFmtId="0" fontId="9" fillId="0" borderId="29" xfId="0" applyFont="1" applyBorder="1" applyProtection="1">
      <alignment vertical="center"/>
      <protection locked="0"/>
    </xf>
    <xf numFmtId="0" fontId="9" fillId="0" borderId="24" xfId="0" applyFont="1" applyBorder="1" applyProtection="1">
      <alignment vertical="center"/>
      <protection locked="0"/>
    </xf>
    <xf numFmtId="0" fontId="59" fillId="0" borderId="0" xfId="0" applyFont="1" applyAlignment="1" applyProtection="1">
      <alignment vertical="center" wrapText="1"/>
      <protection locked="0"/>
    </xf>
    <xf numFmtId="0" fontId="28" fillId="0" borderId="24" xfId="0" applyFont="1" applyBorder="1" applyAlignment="1" applyProtection="1">
      <alignment horizontal="center" vertical="center"/>
      <protection locked="0"/>
    </xf>
    <xf numFmtId="0" fontId="28" fillId="0" borderId="25" xfId="0" applyFont="1" applyBorder="1" applyAlignment="1" applyProtection="1">
      <alignment horizontal="center" vertical="center"/>
      <protection locked="0"/>
    </xf>
    <xf numFmtId="0" fontId="28" fillId="0" borderId="16" xfId="0" applyFont="1" applyBorder="1" applyAlignment="1" applyProtection="1">
      <alignment horizontal="center" vertical="center"/>
      <protection locked="0"/>
    </xf>
    <xf numFmtId="0" fontId="28" fillId="0" borderId="0" xfId="0" applyFont="1" applyAlignment="1" applyProtection="1">
      <alignment horizontal="center" vertical="center"/>
      <protection locked="0"/>
    </xf>
    <xf numFmtId="0" fontId="59" fillId="0" borderId="16" xfId="0" applyFont="1" applyBorder="1" applyAlignment="1" applyProtection="1">
      <alignment vertical="center" wrapText="1"/>
      <protection locked="0"/>
    </xf>
    <xf numFmtId="0" fontId="60" fillId="0" borderId="0" xfId="0" applyFont="1" applyAlignment="1" applyProtection="1">
      <alignment vertical="center" wrapText="1"/>
      <protection locked="0"/>
    </xf>
    <xf numFmtId="0" fontId="59" fillId="0" borderId="29" xfId="0" applyFont="1" applyBorder="1" applyAlignment="1" applyProtection="1">
      <alignment vertical="center" wrapText="1"/>
      <protection locked="0"/>
    </xf>
    <xf numFmtId="0" fontId="60" fillId="0" borderId="30" xfId="0" applyFont="1" applyBorder="1" applyAlignment="1" applyProtection="1">
      <alignment vertical="center" wrapText="1"/>
      <protection locked="0"/>
    </xf>
    <xf numFmtId="0" fontId="28" fillId="0" borderId="0" xfId="0" applyFont="1" applyProtection="1">
      <alignment vertical="center"/>
      <protection locked="0"/>
    </xf>
    <xf numFmtId="0" fontId="9" fillId="0" borderId="25" xfId="0" applyFont="1" applyBorder="1" applyAlignment="1" applyProtection="1">
      <alignment vertical="top" wrapText="1"/>
      <protection locked="0"/>
    </xf>
    <xf numFmtId="0" fontId="9" fillId="0" borderId="29" xfId="0" applyFont="1" applyBorder="1" applyAlignment="1" applyProtection="1">
      <alignment horizontal="left" vertical="top"/>
      <protection locked="0"/>
    </xf>
    <xf numFmtId="0" fontId="9" fillId="0" borderId="27" xfId="0" applyFont="1" applyBorder="1" applyAlignment="1" applyProtection="1">
      <alignment vertical="top" wrapText="1"/>
      <protection locked="0"/>
    </xf>
    <xf numFmtId="0" fontId="9" fillId="0" borderId="25" xfId="0" applyFont="1" applyBorder="1" applyAlignment="1">
      <alignment vertical="top" wrapText="1"/>
    </xf>
    <xf numFmtId="0" fontId="9" fillId="0" borderId="33" xfId="0" applyFont="1" applyBorder="1" applyAlignment="1" applyProtection="1">
      <alignment vertical="center" wrapText="1" shrinkToFit="1"/>
      <protection locked="0"/>
    </xf>
    <xf numFmtId="0" fontId="9" fillId="0" borderId="28" xfId="0" applyFont="1" applyBorder="1" applyAlignment="1" applyProtection="1">
      <alignment vertical="center" wrapText="1" shrinkToFit="1"/>
      <protection locked="0"/>
    </xf>
    <xf numFmtId="0" fontId="9" fillId="0" borderId="28" xfId="0" applyFont="1" applyBorder="1" applyAlignment="1" applyProtection="1">
      <alignment horizontal="right" vertical="center"/>
      <protection locked="0"/>
    </xf>
    <xf numFmtId="0" fontId="9" fillId="0" borderId="28" xfId="0" applyFont="1" applyBorder="1">
      <alignment vertical="center"/>
    </xf>
    <xf numFmtId="178" fontId="58" fillId="0" borderId="0" xfId="0" applyNumberFormat="1" applyFont="1" applyProtection="1">
      <alignment vertical="center"/>
      <protection locked="0"/>
    </xf>
    <xf numFmtId="0" fontId="52" fillId="0" borderId="0" xfId="0" applyFont="1">
      <alignment vertical="center"/>
    </xf>
    <xf numFmtId="0" fontId="9" fillId="0" borderId="16" xfId="0" applyFont="1" applyBorder="1" applyAlignment="1" applyProtection="1">
      <alignment vertical="top"/>
      <protection locked="0"/>
    </xf>
    <xf numFmtId="0" fontId="9" fillId="0" borderId="13" xfId="0" applyFont="1" applyBorder="1" applyProtection="1">
      <alignment vertical="center"/>
      <protection locked="0"/>
    </xf>
    <xf numFmtId="0" fontId="23" fillId="0" borderId="0" xfId="4" applyFont="1" applyAlignment="1">
      <alignment horizontal="center" vertical="center"/>
    </xf>
    <xf numFmtId="0" fontId="9" fillId="27" borderId="0" xfId="4" applyFill="1" applyAlignment="1">
      <alignment horizontal="center" vertical="center"/>
    </xf>
    <xf numFmtId="0" fontId="95" fillId="27" borderId="0" xfId="4" applyFont="1" applyFill="1" applyAlignment="1">
      <alignment horizontal="center" vertical="center"/>
    </xf>
    <xf numFmtId="0" fontId="72" fillId="27" borderId="0" xfId="4" applyFont="1" applyFill="1">
      <alignment vertical="center"/>
    </xf>
    <xf numFmtId="0" fontId="9" fillId="27" borderId="0" xfId="4" applyFill="1">
      <alignment vertical="center"/>
    </xf>
    <xf numFmtId="0" fontId="13" fillId="5" borderId="144" xfId="0" applyFont="1" applyFill="1" applyBorder="1">
      <alignment vertical="center"/>
    </xf>
    <xf numFmtId="0" fontId="13" fillId="5" borderId="140" xfId="0" applyFont="1" applyFill="1" applyBorder="1">
      <alignment vertical="center"/>
    </xf>
    <xf numFmtId="0" fontId="13" fillId="5" borderId="145" xfId="0" applyFont="1" applyFill="1" applyBorder="1">
      <alignment vertical="center"/>
    </xf>
    <xf numFmtId="0" fontId="23" fillId="0" borderId="0" xfId="4" applyFont="1" applyAlignment="1" applyProtection="1">
      <alignment horizontal="center" vertical="center" wrapText="1"/>
      <protection locked="0"/>
    </xf>
    <xf numFmtId="0" fontId="9" fillId="0" borderId="0" xfId="4" applyAlignment="1" applyProtection="1">
      <alignment horizontal="center" vertical="center" wrapText="1"/>
      <protection locked="0"/>
    </xf>
    <xf numFmtId="181" fontId="9" fillId="0" borderId="0" xfId="4" applyNumberFormat="1" applyAlignment="1" applyProtection="1">
      <alignment horizontal="center" vertical="center" wrapText="1"/>
      <protection locked="0"/>
    </xf>
    <xf numFmtId="0" fontId="9" fillId="27" borderId="0" xfId="4" applyFill="1" applyAlignment="1" applyProtection="1">
      <alignment vertical="center" wrapText="1"/>
      <protection locked="0"/>
    </xf>
    <xf numFmtId="0" fontId="9" fillId="27" borderId="0" xfId="4" applyFill="1" applyAlignment="1" applyProtection="1">
      <alignment horizontal="center" vertical="center" wrapText="1"/>
      <protection locked="0"/>
    </xf>
    <xf numFmtId="0" fontId="69" fillId="0" borderId="0" xfId="4" applyFont="1" applyAlignment="1" applyProtection="1">
      <alignment horizontal="center" vertical="center" wrapText="1"/>
      <protection locked="0"/>
    </xf>
    <xf numFmtId="0" fontId="9" fillId="0" borderId="172" xfId="4" applyBorder="1" applyAlignment="1" applyProtection="1">
      <alignment horizontal="center" vertical="center" wrapText="1"/>
      <protection locked="0"/>
    </xf>
    <xf numFmtId="0" fontId="95" fillId="31" borderId="0" xfId="4" applyFont="1" applyFill="1" applyAlignment="1" applyProtection="1">
      <alignment horizontal="center" vertical="center" wrapText="1"/>
      <protection locked="0"/>
    </xf>
    <xf numFmtId="181" fontId="95" fillId="31" borderId="0" xfId="4" applyNumberFormat="1" applyFont="1" applyFill="1" applyAlignment="1" applyProtection="1">
      <alignment horizontal="center" vertical="center" wrapText="1"/>
      <protection locked="0"/>
    </xf>
    <xf numFmtId="0" fontId="95" fillId="31" borderId="172" xfId="4" applyFont="1" applyFill="1" applyBorder="1" applyAlignment="1" applyProtection="1">
      <alignment horizontal="center" vertical="center" wrapText="1"/>
      <protection locked="0"/>
    </xf>
    <xf numFmtId="0" fontId="95" fillId="0" borderId="0" xfId="4" applyFont="1" applyAlignment="1" applyProtection="1">
      <alignment horizontal="center" vertical="center" wrapText="1"/>
      <protection locked="0"/>
    </xf>
    <xf numFmtId="0" fontId="72" fillId="0" borderId="0" xfId="4" applyFont="1" applyAlignment="1" applyProtection="1">
      <alignment vertical="center" wrapText="1"/>
      <protection locked="0"/>
    </xf>
    <xf numFmtId="0" fontId="72" fillId="0" borderId="0" xfId="4" applyFont="1" applyAlignment="1" applyProtection="1">
      <alignment horizontal="center" vertical="center" wrapText="1"/>
      <protection locked="0"/>
    </xf>
    <xf numFmtId="0" fontId="72" fillId="0" borderId="0" xfId="4" applyFont="1" applyAlignment="1" applyProtection="1">
      <alignment horizontal="right" vertical="center" wrapText="1"/>
      <protection locked="0"/>
    </xf>
    <xf numFmtId="181" fontId="72" fillId="0" borderId="0" xfId="4" applyNumberFormat="1" applyFont="1" applyAlignment="1" applyProtection="1">
      <alignment horizontal="right" vertical="center" wrapText="1"/>
      <protection locked="0"/>
    </xf>
    <xf numFmtId="0" fontId="72" fillId="0" borderId="172" xfId="4" applyFont="1" applyBorder="1" applyAlignment="1" applyProtection="1">
      <alignment horizontal="center" vertical="center" wrapText="1"/>
      <protection locked="0"/>
    </xf>
    <xf numFmtId="0" fontId="9" fillId="0" borderId="0" xfId="4" applyAlignment="1" applyProtection="1">
      <alignment vertical="center" wrapText="1"/>
      <protection locked="0"/>
    </xf>
    <xf numFmtId="0" fontId="9" fillId="0" borderId="0" xfId="4" applyAlignment="1" applyProtection="1">
      <alignment horizontal="right" vertical="center" wrapText="1"/>
      <protection locked="0"/>
    </xf>
    <xf numFmtId="181" fontId="9" fillId="0" borderId="0" xfId="4" applyNumberFormat="1" applyAlignment="1" applyProtection="1">
      <alignment horizontal="right" vertical="center" wrapText="1"/>
      <protection locked="0"/>
    </xf>
    <xf numFmtId="0" fontId="13" fillId="0" borderId="0" xfId="4" applyFont="1" applyAlignment="1" applyProtection="1">
      <alignment vertical="center" wrapText="1"/>
      <protection locked="0"/>
    </xf>
    <xf numFmtId="0" fontId="9" fillId="0" borderId="0" xfId="4" quotePrefix="1" applyAlignment="1" applyProtection="1">
      <alignment vertical="center" wrapText="1"/>
      <protection locked="0"/>
    </xf>
    <xf numFmtId="0" fontId="10" fillId="5" borderId="28" xfId="4" applyFont="1" applyFill="1" applyBorder="1" applyAlignment="1">
      <alignment horizontal="center" vertical="center" wrapText="1"/>
    </xf>
    <xf numFmtId="0" fontId="9" fillId="0" borderId="24" xfId="0" applyFont="1" applyBorder="1" applyAlignment="1" applyProtection="1">
      <alignment vertical="center" wrapText="1"/>
      <protection locked="0"/>
    </xf>
    <xf numFmtId="0" fontId="26" fillId="0" borderId="0" xfId="4" applyFont="1" applyAlignment="1" applyProtection="1">
      <alignment horizontal="center" vertical="center" wrapText="1"/>
      <protection locked="0"/>
    </xf>
    <xf numFmtId="0" fontId="9" fillId="0" borderId="98" xfId="4" applyBorder="1" applyAlignment="1" applyProtection="1">
      <alignment vertical="center" wrapText="1"/>
      <protection locked="0"/>
    </xf>
    <xf numFmtId="0" fontId="9" fillId="0" borderId="24" xfId="4" applyBorder="1" applyAlignment="1" applyProtection="1">
      <alignment vertical="center" wrapText="1"/>
      <protection locked="0"/>
    </xf>
    <xf numFmtId="0" fontId="95" fillId="27" borderId="0" xfId="4" applyFont="1" applyFill="1" applyAlignment="1">
      <alignment horizontal="center" vertical="center" wrapText="1"/>
    </xf>
    <xf numFmtId="0" fontId="9" fillId="0" borderId="173" xfId="4" applyBorder="1" applyAlignment="1" applyProtection="1">
      <alignment vertical="center" wrapText="1"/>
      <protection locked="0"/>
    </xf>
    <xf numFmtId="0" fontId="69" fillId="21" borderId="0" xfId="0" applyFont="1" applyFill="1" applyAlignment="1" applyProtection="1">
      <alignment horizontal="center" vertical="center" wrapText="1"/>
      <protection locked="0"/>
    </xf>
    <xf numFmtId="0" fontId="9" fillId="0" borderId="98" xfId="0" applyFont="1" applyBorder="1" applyProtection="1">
      <alignment vertical="center"/>
      <protection locked="0"/>
    </xf>
    <xf numFmtId="0" fontId="60" fillId="27" borderId="0" xfId="4" applyFont="1" applyFill="1" applyAlignment="1">
      <alignment vertical="center" wrapText="1"/>
    </xf>
    <xf numFmtId="0" fontId="60" fillId="27" borderId="0" xfId="4" applyFont="1" applyFill="1" applyAlignment="1">
      <alignment horizontal="center" vertical="center" wrapText="1"/>
    </xf>
    <xf numFmtId="0" fontId="72" fillId="27" borderId="0" xfId="4" applyFont="1" applyFill="1" applyAlignment="1">
      <alignment vertical="center" wrapText="1"/>
    </xf>
    <xf numFmtId="0" fontId="72" fillId="27" borderId="0" xfId="4" applyFont="1" applyFill="1" applyAlignment="1">
      <alignment horizontal="right" vertical="center" wrapText="1"/>
    </xf>
    <xf numFmtId="0" fontId="9" fillId="27" borderId="0" xfId="4" applyFill="1" applyAlignment="1">
      <alignment vertical="center" wrapText="1"/>
    </xf>
    <xf numFmtId="0" fontId="9" fillId="27" borderId="0" xfId="4" applyFill="1" applyAlignment="1">
      <alignment horizontal="center" vertical="center" wrapText="1"/>
    </xf>
    <xf numFmtId="0" fontId="9" fillId="0" borderId="0" xfId="4" applyAlignment="1">
      <alignment horizontal="right" vertical="center" wrapText="1"/>
    </xf>
    <xf numFmtId="0" fontId="9" fillId="27" borderId="0" xfId="4" applyFill="1" applyAlignment="1">
      <alignment horizontal="right" vertical="center" wrapText="1"/>
    </xf>
    <xf numFmtId="0" fontId="9" fillId="0" borderId="33" xfId="0" applyFont="1" applyBorder="1" applyAlignment="1">
      <alignment vertical="center" wrapText="1" shrinkToFit="1"/>
    </xf>
    <xf numFmtId="0" fontId="4" fillId="25" borderId="0" xfId="0" applyFont="1" applyFill="1">
      <alignment vertical="center"/>
    </xf>
    <xf numFmtId="0" fontId="9" fillId="25" borderId="0" xfId="0" applyFont="1" applyFill="1">
      <alignment vertical="center"/>
    </xf>
    <xf numFmtId="0" fontId="69" fillId="25" borderId="0" xfId="0" applyFont="1" applyFill="1" applyAlignment="1">
      <alignment horizontal="left" vertical="center" wrapText="1"/>
    </xf>
    <xf numFmtId="0" fontId="9" fillId="25" borderId="0" xfId="0" applyFont="1" applyFill="1" applyAlignment="1">
      <alignment vertical="center" wrapText="1"/>
    </xf>
    <xf numFmtId="0" fontId="9" fillId="25" borderId="0" xfId="0" applyFont="1" applyFill="1" applyAlignment="1">
      <alignment horizontal="left" vertical="center" wrapText="1"/>
    </xf>
    <xf numFmtId="0" fontId="106" fillId="0" borderId="118" xfId="0" applyFont="1" applyBorder="1" applyAlignment="1">
      <alignment vertical="center" wrapText="1"/>
    </xf>
    <xf numFmtId="14" fontId="106" fillId="0" borderId="119" xfId="0" applyNumberFormat="1" applyFont="1" applyBorder="1" applyAlignment="1">
      <alignment vertical="center" wrapText="1"/>
    </xf>
    <xf numFmtId="0" fontId="106" fillId="0" borderId="119" xfId="0" applyFont="1" applyBorder="1" applyAlignment="1">
      <alignment horizontal="left" vertical="center" wrapText="1"/>
    </xf>
    <xf numFmtId="0" fontId="106" fillId="0" borderId="119" xfId="0" applyFont="1" applyBorder="1" applyAlignment="1">
      <alignment vertical="center" wrapText="1"/>
    </xf>
    <xf numFmtId="0" fontId="106" fillId="4" borderId="120" xfId="0" applyFont="1" applyFill="1" applyBorder="1" applyAlignment="1">
      <alignment vertical="center" wrapText="1"/>
    </xf>
    <xf numFmtId="0" fontId="106" fillId="0" borderId="116" xfId="0" applyFont="1" applyBorder="1" applyAlignment="1">
      <alignment vertical="center" wrapText="1"/>
    </xf>
    <xf numFmtId="14" fontId="106" fillId="0" borderId="111" xfId="0" applyNumberFormat="1" applyFont="1" applyBorder="1" applyAlignment="1">
      <alignment vertical="center" wrapText="1"/>
    </xf>
    <xf numFmtId="0" fontId="106" fillId="0" borderId="111" xfId="0" applyFont="1" applyBorder="1" applyAlignment="1">
      <alignment horizontal="left" vertical="center" wrapText="1"/>
    </xf>
    <xf numFmtId="0" fontId="106" fillId="0" borderId="111" xfId="0" applyFont="1" applyBorder="1" applyAlignment="1">
      <alignment vertical="center" wrapText="1"/>
    </xf>
    <xf numFmtId="0" fontId="106" fillId="4" borderId="122" xfId="0" applyFont="1" applyFill="1" applyBorder="1" applyAlignment="1">
      <alignment vertical="center" wrapText="1"/>
    </xf>
    <xf numFmtId="0" fontId="106" fillId="0" borderId="124" xfId="0" applyFont="1" applyBorder="1" applyAlignment="1">
      <alignment vertical="center" wrapText="1"/>
    </xf>
    <xf numFmtId="14" fontId="106" fillId="0" borderId="125" xfId="0" applyNumberFormat="1" applyFont="1" applyBorder="1" applyAlignment="1">
      <alignment vertical="center" wrapText="1"/>
    </xf>
    <xf numFmtId="0" fontId="106" fillId="0" borderId="125" xfId="0" applyFont="1" applyBorder="1" applyAlignment="1">
      <alignment horizontal="left" vertical="center" wrapText="1"/>
    </xf>
    <xf numFmtId="0" fontId="106" fillId="0" borderId="125" xfId="0" applyFont="1" applyBorder="1" applyAlignment="1">
      <alignment vertical="center" wrapText="1"/>
    </xf>
    <xf numFmtId="0" fontId="106" fillId="4" borderId="126" xfId="0" applyFont="1" applyFill="1" applyBorder="1" applyAlignment="1">
      <alignment vertical="center" wrapText="1"/>
    </xf>
    <xf numFmtId="0" fontId="109" fillId="0" borderId="0" xfId="0" applyFont="1">
      <alignment vertical="center"/>
    </xf>
    <xf numFmtId="0" fontId="107" fillId="0" borderId="0" xfId="0" applyFont="1" applyProtection="1">
      <alignment vertical="center"/>
      <protection locked="0"/>
    </xf>
    <xf numFmtId="0" fontId="9" fillId="0" borderId="6" xfId="0" applyFont="1" applyBorder="1" applyAlignment="1">
      <alignment horizontal="center" vertical="center"/>
    </xf>
    <xf numFmtId="0" fontId="9" fillId="0" borderId="82" xfId="0" applyFont="1" applyBorder="1">
      <alignment vertical="center"/>
    </xf>
    <xf numFmtId="0" fontId="9" fillId="0" borderId="83" xfId="0" applyFont="1" applyBorder="1">
      <alignment vertical="center"/>
    </xf>
    <xf numFmtId="0" fontId="9" fillId="0" borderId="25" xfId="0" applyFont="1" applyBorder="1" applyAlignment="1">
      <alignment horizontal="left" vertical="center" wrapText="1"/>
    </xf>
    <xf numFmtId="0" fontId="9" fillId="0" borderId="3" xfId="0" applyFont="1" applyBorder="1">
      <alignment vertical="center"/>
    </xf>
    <xf numFmtId="0" fontId="9" fillId="0" borderId="28" xfId="0" applyFont="1" applyBorder="1" applyAlignment="1">
      <alignment vertical="center" wrapText="1"/>
    </xf>
    <xf numFmtId="0" fontId="9" fillId="0" borderId="28" xfId="0" applyFont="1" applyBorder="1" applyAlignment="1">
      <alignment horizontal="center" vertical="center"/>
    </xf>
    <xf numFmtId="0" fontId="9" fillId="2" borderId="27"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27" xfId="0" applyFont="1" applyBorder="1" applyAlignment="1">
      <alignment horizontal="left" vertical="center" wrapText="1"/>
    </xf>
    <xf numFmtId="0" fontId="9" fillId="0" borderId="0" xfId="0" applyFont="1" applyAlignment="1">
      <alignment horizontal="left" vertical="top" wrapText="1"/>
    </xf>
    <xf numFmtId="0" fontId="60" fillId="28" borderId="0" xfId="0" applyFont="1" applyFill="1" applyAlignment="1">
      <alignment vertical="center" shrinkToFit="1"/>
    </xf>
    <xf numFmtId="0" fontId="9" fillId="28" borderId="0" xfId="0" applyFont="1" applyFill="1">
      <alignment vertical="center"/>
    </xf>
    <xf numFmtId="0" fontId="16" fillId="6" borderId="0" xfId="0" applyFont="1" applyFill="1">
      <alignment vertical="center"/>
    </xf>
    <xf numFmtId="0" fontId="100" fillId="6" borderId="0" xfId="0" applyFont="1" applyFill="1" applyAlignment="1">
      <alignment horizontal="left" vertical="center"/>
    </xf>
    <xf numFmtId="0" fontId="100" fillId="6" borderId="0" xfId="0" applyFont="1" applyFill="1">
      <alignment vertical="center"/>
    </xf>
    <xf numFmtId="0" fontId="69" fillId="0" borderId="0" xfId="0" applyFont="1" applyAlignment="1">
      <alignment wrapText="1"/>
    </xf>
    <xf numFmtId="0" fontId="69" fillId="0" borderId="0" xfId="0" applyFont="1">
      <alignment vertical="center"/>
    </xf>
    <xf numFmtId="0" fontId="100" fillId="6" borderId="0" xfId="0" applyFont="1" applyFill="1" applyAlignment="1">
      <alignment vertical="center" wrapText="1"/>
    </xf>
    <xf numFmtId="0" fontId="101" fillId="6" borderId="0" xfId="0" applyFont="1" applyFill="1">
      <alignment vertical="center"/>
    </xf>
    <xf numFmtId="0" fontId="4" fillId="0" borderId="35" xfId="0" applyFont="1" applyBorder="1" applyAlignment="1">
      <alignment horizontal="center" vertical="center" wrapText="1"/>
    </xf>
    <xf numFmtId="0" fontId="98" fillId="0" borderId="0" xfId="0" applyFont="1" applyAlignment="1">
      <alignment horizontal="left" vertical="center"/>
    </xf>
    <xf numFmtId="0" fontId="4" fillId="0" borderId="36" xfId="0" applyFont="1" applyBorder="1" applyAlignment="1">
      <alignment horizontal="left" vertical="center" wrapText="1"/>
    </xf>
    <xf numFmtId="0" fontId="98" fillId="0" borderId="30" xfId="0" applyFont="1" applyBorder="1" applyAlignment="1">
      <alignment horizontal="left" vertical="center"/>
    </xf>
    <xf numFmtId="0" fontId="69" fillId="0" borderId="30" xfId="0" applyFont="1" applyBorder="1" applyAlignment="1">
      <alignment horizontal="left" vertical="center"/>
    </xf>
    <xf numFmtId="0" fontId="23" fillId="2" borderId="42" xfId="0" applyFont="1" applyFill="1" applyBorder="1">
      <alignment vertical="center"/>
    </xf>
    <xf numFmtId="0" fontId="9" fillId="0" borderId="35" xfId="0" applyFont="1" applyBorder="1" applyAlignment="1">
      <alignment horizontal="center" vertical="center"/>
    </xf>
    <xf numFmtId="0" fontId="4" fillId="0" borderId="26" xfId="0" applyFont="1" applyBorder="1" applyAlignment="1">
      <alignment vertical="top"/>
    </xf>
    <xf numFmtId="0" fontId="9" fillId="0" borderId="10" xfId="0" applyFont="1" applyBorder="1" applyAlignment="1">
      <alignment horizontal="center" vertical="center"/>
    </xf>
    <xf numFmtId="0" fontId="4" fillId="0" borderId="3" xfId="0" applyFont="1" applyBorder="1" applyAlignment="1">
      <alignment vertical="top"/>
    </xf>
    <xf numFmtId="0" fontId="9" fillId="0" borderId="11" xfId="0" applyFont="1" applyBorder="1" applyAlignment="1">
      <alignment horizontal="center" vertical="center"/>
    </xf>
    <xf numFmtId="0" fontId="4" fillId="0" borderId="2" xfId="0" applyFont="1" applyBorder="1" applyAlignment="1">
      <alignment vertical="top"/>
    </xf>
    <xf numFmtId="0" fontId="4" fillId="0" borderId="1" xfId="0" applyFont="1" applyBorder="1" applyAlignment="1">
      <alignment vertical="top"/>
    </xf>
    <xf numFmtId="0" fontId="23" fillId="2" borderId="19" xfId="0" applyFont="1" applyFill="1" applyBorder="1">
      <alignment vertical="center"/>
    </xf>
    <xf numFmtId="0" fontId="9" fillId="0" borderId="47" xfId="0" applyFont="1" applyBorder="1">
      <alignment vertical="center"/>
    </xf>
    <xf numFmtId="0" fontId="4" fillId="0" borderId="42" xfId="0" applyFont="1" applyBorder="1" applyAlignment="1">
      <alignment vertical="top" wrapText="1"/>
    </xf>
    <xf numFmtId="0" fontId="4" fillId="0" borderId="41" xfId="0" applyFont="1" applyBorder="1" applyAlignment="1">
      <alignment vertical="top" wrapText="1"/>
    </xf>
    <xf numFmtId="0" fontId="9" fillId="0" borderId="11" xfId="0" applyFont="1" applyBorder="1" applyAlignment="1">
      <alignment horizontal="left" vertical="center" wrapText="1"/>
    </xf>
    <xf numFmtId="0" fontId="9" fillId="0" borderId="2" xfId="0" applyFont="1" applyBorder="1" applyAlignment="1">
      <alignment horizontal="left" vertical="center" wrapText="1"/>
    </xf>
    <xf numFmtId="0" fontId="4" fillId="0" borderId="2" xfId="0" applyFont="1" applyBorder="1" applyAlignment="1">
      <alignment vertical="top" wrapText="1"/>
    </xf>
    <xf numFmtId="0" fontId="4" fillId="0" borderId="1" xfId="0" applyFont="1" applyBorder="1" applyAlignment="1">
      <alignment vertical="top" wrapText="1"/>
    </xf>
    <xf numFmtId="0" fontId="61" fillId="0" borderId="0" xfId="0" applyFont="1">
      <alignment vertical="center"/>
    </xf>
    <xf numFmtId="0" fontId="61" fillId="0" borderId="0" xfId="0" applyFont="1" applyAlignment="1">
      <alignment vertical="center" wrapText="1"/>
    </xf>
    <xf numFmtId="0" fontId="7" fillId="0" borderId="7" xfId="0" applyFont="1" applyBorder="1" applyAlignment="1">
      <alignment vertical="top"/>
    </xf>
    <xf numFmtId="0" fontId="9" fillId="0" borderId="8" xfId="0" applyFont="1" applyBorder="1" applyAlignment="1">
      <alignment vertical="top"/>
    </xf>
    <xf numFmtId="0" fontId="9" fillId="0" borderId="9" xfId="0" applyFont="1" applyBorder="1" applyAlignment="1">
      <alignment vertical="top"/>
    </xf>
    <xf numFmtId="0" fontId="9" fillId="0" borderId="10" xfId="0" applyFont="1" applyBorder="1" applyAlignment="1">
      <alignment vertical="top"/>
    </xf>
    <xf numFmtId="0" fontId="9" fillId="0" borderId="3" xfId="0" applyFont="1" applyBorder="1" applyAlignment="1">
      <alignment vertical="top"/>
    </xf>
    <xf numFmtId="0" fontId="9" fillId="0" borderId="11" xfId="0" applyFont="1" applyBorder="1">
      <alignment vertical="center"/>
    </xf>
    <xf numFmtId="0" fontId="9" fillId="0" borderId="1" xfId="0" applyFont="1" applyBorder="1">
      <alignment vertical="center"/>
    </xf>
    <xf numFmtId="0" fontId="9" fillId="0" borderId="41" xfId="0" applyFont="1" applyBorder="1" applyAlignment="1">
      <alignment vertical="center" wrapText="1"/>
    </xf>
    <xf numFmtId="0" fontId="62" fillId="0" borderId="0" xfId="0" applyFont="1">
      <alignment vertical="center"/>
    </xf>
    <xf numFmtId="0" fontId="99" fillId="0" borderId="0" xfId="0" applyFont="1">
      <alignment vertical="center"/>
    </xf>
    <xf numFmtId="0" fontId="9" fillId="0" borderId="7" xfId="0" applyFont="1" applyBorder="1">
      <alignment vertical="center"/>
    </xf>
    <xf numFmtId="0" fontId="9" fillId="0" borderId="9" xfId="0" applyFont="1" applyBorder="1">
      <alignment vertical="center"/>
    </xf>
    <xf numFmtId="0" fontId="97" fillId="0" borderId="0" xfId="0" applyFont="1">
      <alignment vertical="center"/>
    </xf>
    <xf numFmtId="2" fontId="9" fillId="28" borderId="0" xfId="0" applyNumberFormat="1" applyFont="1" applyFill="1">
      <alignment vertical="center"/>
    </xf>
    <xf numFmtId="0" fontId="9" fillId="0" borderId="100" xfId="0" applyFont="1" applyBorder="1">
      <alignment vertical="center"/>
    </xf>
    <xf numFmtId="0" fontId="9" fillId="0" borderId="101" xfId="0" applyFont="1" applyBorder="1">
      <alignment vertical="center"/>
    </xf>
    <xf numFmtId="0" fontId="31" fillId="0" borderId="0" xfId="0" applyFont="1" applyAlignment="1">
      <alignment horizontal="center" vertical="center"/>
    </xf>
    <xf numFmtId="0" fontId="9" fillId="0" borderId="13" xfId="0" applyFont="1" applyBorder="1" applyAlignment="1">
      <alignment horizontal="left" vertical="center" wrapText="1"/>
    </xf>
    <xf numFmtId="0" fontId="9" fillId="0" borderId="31" xfId="0" applyFont="1" applyBorder="1" applyAlignment="1">
      <alignment horizontal="left" vertical="center" wrapText="1"/>
    </xf>
    <xf numFmtId="0" fontId="94" fillId="0" borderId="0" xfId="0" applyFont="1">
      <alignment vertical="center"/>
    </xf>
    <xf numFmtId="0" fontId="9" fillId="28" borderId="0" xfId="0" applyFont="1" applyFill="1" applyAlignment="1">
      <alignment vertical="center" shrinkToFit="1"/>
    </xf>
    <xf numFmtId="0" fontId="9" fillId="0" borderId="0" xfId="0" applyFont="1" applyAlignment="1">
      <alignment vertical="center" shrinkToFit="1"/>
    </xf>
    <xf numFmtId="0" fontId="23" fillId="0" borderId="10" xfId="0" applyFont="1" applyBorder="1">
      <alignment vertical="center"/>
    </xf>
    <xf numFmtId="0" fontId="23" fillId="0" borderId="0" xfId="0" applyFont="1" applyAlignment="1">
      <alignment vertical="center" wrapText="1"/>
    </xf>
    <xf numFmtId="0" fontId="23" fillId="0" borderId="0" xfId="0" applyFont="1" applyAlignment="1">
      <alignment horizontal="center" vertical="center" wrapText="1"/>
    </xf>
    <xf numFmtId="0" fontId="23" fillId="0" borderId="3" xfId="0" applyFont="1" applyBorder="1" applyAlignment="1">
      <alignment horizontal="center" vertical="center" wrapText="1"/>
    </xf>
    <xf numFmtId="176" fontId="9" fillId="0" borderId="0" xfId="0" applyNumberFormat="1" applyFont="1" applyAlignment="1">
      <alignment horizontal="center" vertical="center"/>
    </xf>
    <xf numFmtId="0" fontId="9" fillId="0" borderId="0" xfId="0" applyFont="1" applyAlignment="1"/>
    <xf numFmtId="0" fontId="8" fillId="0" borderId="28" xfId="0" applyFont="1" applyBorder="1">
      <alignment vertical="center"/>
    </xf>
    <xf numFmtId="0" fontId="58" fillId="0" borderId="2" xfId="0" applyFont="1" applyBorder="1">
      <alignment vertical="center"/>
    </xf>
    <xf numFmtId="0" fontId="9" fillId="0" borderId="33" xfId="0" applyFont="1" applyBorder="1" applyAlignment="1">
      <alignment vertical="center" wrapText="1"/>
    </xf>
    <xf numFmtId="0" fontId="9" fillId="0" borderId="49" xfId="0" applyFont="1" applyBorder="1" applyAlignment="1">
      <alignment vertical="center" wrapText="1"/>
    </xf>
    <xf numFmtId="0" fontId="9" fillId="0" borderId="110" xfId="0" applyFont="1" applyBorder="1" applyAlignment="1">
      <alignment horizontal="center" vertical="center"/>
    </xf>
    <xf numFmtId="0" fontId="9" fillId="0" borderId="110" xfId="0" applyFont="1" applyBorder="1" applyAlignment="1">
      <alignment horizontal="center" vertical="center" wrapText="1"/>
    </xf>
    <xf numFmtId="0" fontId="28" fillId="0" borderId="110" xfId="0" applyFont="1" applyBorder="1" applyAlignment="1">
      <alignment horizontal="center" vertical="center" wrapText="1"/>
    </xf>
    <xf numFmtId="0" fontId="9" fillId="3" borderId="87" xfId="0" applyFont="1" applyFill="1" applyBorder="1" applyAlignment="1">
      <alignment horizontal="center" vertical="center" wrapText="1"/>
    </xf>
    <xf numFmtId="180" fontId="9" fillId="3" borderId="87" xfId="0" applyNumberFormat="1" applyFont="1" applyFill="1" applyBorder="1" applyAlignment="1">
      <alignment horizontal="center" vertical="center" wrapText="1"/>
    </xf>
    <xf numFmtId="0" fontId="9" fillId="3" borderId="109" xfId="0" applyFont="1" applyFill="1" applyBorder="1" applyAlignment="1">
      <alignment horizontal="center" vertical="center" wrapText="1"/>
    </xf>
    <xf numFmtId="180" fontId="9" fillId="3" borderId="109" xfId="0" applyNumberFormat="1" applyFont="1" applyFill="1" applyBorder="1" applyAlignment="1">
      <alignment horizontal="center" vertical="center" wrapText="1"/>
    </xf>
    <xf numFmtId="0" fontId="53" fillId="0" borderId="16" xfId="0" applyFont="1" applyBorder="1">
      <alignment vertical="center"/>
    </xf>
    <xf numFmtId="0" fontId="53" fillId="0" borderId="13" xfId="0" applyFont="1" applyBorder="1">
      <alignment vertical="center"/>
    </xf>
    <xf numFmtId="0" fontId="53" fillId="0" borderId="24" xfId="0" applyFont="1" applyBorder="1">
      <alignment vertical="center"/>
    </xf>
    <xf numFmtId="0" fontId="53" fillId="0" borderId="25" xfId="0" applyFont="1" applyBorder="1">
      <alignment vertical="center"/>
    </xf>
    <xf numFmtId="0" fontId="53" fillId="0" borderId="41" xfId="0" applyFont="1" applyBorder="1">
      <alignment vertical="center"/>
    </xf>
    <xf numFmtId="0" fontId="28" fillId="0" borderId="29" xfId="0" applyFont="1" applyBorder="1">
      <alignment vertical="center"/>
    </xf>
    <xf numFmtId="0" fontId="53" fillId="0" borderId="29" xfId="0" applyFont="1" applyBorder="1">
      <alignment vertical="center"/>
    </xf>
    <xf numFmtId="0" fontId="53" fillId="0" borderId="30" xfId="0" applyFont="1" applyBorder="1">
      <alignment vertical="center"/>
    </xf>
    <xf numFmtId="0" fontId="9" fillId="0" borderId="149" xfId="0" applyFont="1" applyBorder="1">
      <alignment vertical="center"/>
    </xf>
    <xf numFmtId="0" fontId="9" fillId="0" borderId="150" xfId="0" applyFont="1" applyBorder="1">
      <alignment vertical="center"/>
    </xf>
    <xf numFmtId="0" fontId="9" fillId="0" borderId="156" xfId="0" applyFont="1" applyBorder="1">
      <alignment vertical="center"/>
    </xf>
    <xf numFmtId="0" fontId="9" fillId="0" borderId="157" xfId="0" applyFont="1" applyBorder="1">
      <alignment vertical="center"/>
    </xf>
    <xf numFmtId="0" fontId="28" fillId="0" borderId="158" xfId="0" applyFont="1" applyBorder="1">
      <alignment vertical="center"/>
    </xf>
    <xf numFmtId="0" fontId="9" fillId="0" borderId="75" xfId="0" applyFont="1" applyBorder="1">
      <alignment vertical="center"/>
    </xf>
    <xf numFmtId="0" fontId="28" fillId="0" borderId="75" xfId="0" applyFont="1" applyBorder="1">
      <alignment vertical="center"/>
    </xf>
    <xf numFmtId="0" fontId="28" fillId="0" borderId="76" xfId="0" applyFont="1" applyBorder="1">
      <alignment vertical="center"/>
    </xf>
    <xf numFmtId="0" fontId="28" fillId="0" borderId="0" xfId="0" applyFont="1" applyAlignment="1">
      <alignment vertical="center" shrinkToFit="1"/>
    </xf>
    <xf numFmtId="0" fontId="28" fillId="0" borderId="160" xfId="0" applyFont="1" applyBorder="1">
      <alignment vertical="center"/>
    </xf>
    <xf numFmtId="0" fontId="9" fillId="0" borderId="68" xfId="0" applyFont="1" applyBorder="1">
      <alignment vertical="center"/>
    </xf>
    <xf numFmtId="0" fontId="28" fillId="0" borderId="68" xfId="0" applyFont="1" applyBorder="1">
      <alignment vertical="center"/>
    </xf>
    <xf numFmtId="0" fontId="28" fillId="0" borderId="70" xfId="0" applyFont="1" applyBorder="1">
      <alignment vertical="center"/>
    </xf>
    <xf numFmtId="0" fontId="33" fillId="0" borderId="24" xfId="0" applyFont="1" applyBorder="1" applyAlignment="1">
      <alignment vertical="center" wrapText="1"/>
    </xf>
    <xf numFmtId="0" fontId="33" fillId="0" borderId="162" xfId="0" applyFont="1" applyBorder="1" applyAlignment="1">
      <alignment vertical="center" wrapText="1"/>
    </xf>
    <xf numFmtId="0" fontId="9" fillId="0" borderId="163" xfId="0" applyFont="1" applyBorder="1">
      <alignment vertical="center"/>
    </xf>
    <xf numFmtId="0" fontId="9" fillId="0" borderId="67" xfId="0" applyFont="1" applyBorder="1">
      <alignment vertical="center"/>
    </xf>
    <xf numFmtId="0" fontId="9" fillId="0" borderId="71" xfId="0" applyFont="1" applyBorder="1">
      <alignment vertical="center"/>
    </xf>
    <xf numFmtId="0" fontId="33" fillId="0" borderId="164" xfId="0" applyFont="1" applyBorder="1" applyAlignment="1">
      <alignment vertical="center" wrapText="1"/>
    </xf>
    <xf numFmtId="0" fontId="9" fillId="0" borderId="159" xfId="0" applyFont="1" applyBorder="1">
      <alignment vertical="center"/>
    </xf>
    <xf numFmtId="0" fontId="28" fillId="0" borderId="82" xfId="0" applyFont="1" applyBorder="1">
      <alignment vertical="center"/>
    </xf>
    <xf numFmtId="0" fontId="28" fillId="0" borderId="83" xfId="0" applyFont="1" applyBorder="1">
      <alignment vertical="center"/>
    </xf>
    <xf numFmtId="0" fontId="33" fillId="0" borderId="29" xfId="0" applyFont="1" applyBorder="1" applyAlignment="1">
      <alignment vertical="center" wrapText="1"/>
    </xf>
    <xf numFmtId="0" fontId="33" fillId="0" borderId="165" xfId="0" applyFont="1" applyBorder="1" applyAlignment="1">
      <alignment vertical="center" wrapText="1"/>
    </xf>
    <xf numFmtId="0" fontId="9" fillId="0" borderId="160" xfId="0" applyFont="1" applyBorder="1">
      <alignment vertical="center"/>
    </xf>
    <xf numFmtId="0" fontId="9" fillId="0" borderId="42" xfId="0" applyFont="1" applyBorder="1">
      <alignment vertical="center"/>
    </xf>
    <xf numFmtId="0" fontId="9" fillId="2" borderId="28" xfId="0" applyFont="1" applyFill="1" applyBorder="1">
      <alignment vertical="center"/>
    </xf>
    <xf numFmtId="0" fontId="65" fillId="0" borderId="0" xfId="0" applyFont="1">
      <alignment vertical="center"/>
    </xf>
    <xf numFmtId="14" fontId="9" fillId="0" borderId="25" xfId="0" applyNumberFormat="1" applyFont="1" applyBorder="1" applyAlignment="1">
      <alignment horizontal="left" vertical="center" wrapText="1"/>
    </xf>
    <xf numFmtId="14" fontId="9" fillId="0" borderId="27" xfId="0" applyNumberFormat="1" applyFont="1" applyBorder="1" applyAlignment="1">
      <alignment horizontal="left" vertical="center" wrapText="1"/>
    </xf>
    <xf numFmtId="14" fontId="9" fillId="0" borderId="30" xfId="0" applyNumberFormat="1" applyFont="1" applyBorder="1" applyAlignment="1">
      <alignment horizontal="center" vertical="center" wrapText="1"/>
    </xf>
    <xf numFmtId="14" fontId="9" fillId="0" borderId="31" xfId="0" applyNumberFormat="1" applyFont="1" applyBorder="1" applyAlignment="1">
      <alignment horizontal="center" vertical="center" wrapText="1"/>
    </xf>
    <xf numFmtId="14" fontId="9" fillId="0" borderId="30" xfId="0" applyNumberFormat="1" applyFont="1" applyBorder="1" applyAlignment="1">
      <alignment vertical="center" wrapText="1"/>
    </xf>
    <xf numFmtId="14" fontId="9" fillId="0" borderId="13" xfId="0" applyNumberFormat="1" applyFont="1" applyBorder="1" applyAlignment="1">
      <alignment horizontal="center" vertical="center" wrapText="1"/>
    </xf>
    <xf numFmtId="14" fontId="9" fillId="0" borderId="0" xfId="0" applyNumberFormat="1" applyFont="1" applyAlignment="1">
      <alignment horizontal="center" vertical="center" wrapText="1"/>
    </xf>
    <xf numFmtId="14" fontId="9" fillId="0" borderId="30" xfId="0" applyNumberFormat="1" applyFont="1" applyBorder="1" applyAlignment="1">
      <alignment horizontal="left" vertical="center" wrapText="1"/>
    </xf>
    <xf numFmtId="14" fontId="9" fillId="0" borderId="31" xfId="0" applyNumberFormat="1" applyFont="1" applyBorder="1" applyAlignment="1">
      <alignment horizontal="left" vertical="center" wrapText="1"/>
    </xf>
    <xf numFmtId="0" fontId="63" fillId="0" borderId="41" xfId="3" applyFont="1" applyBorder="1" applyAlignment="1" applyProtection="1">
      <alignment vertical="center"/>
    </xf>
    <xf numFmtId="0" fontId="63" fillId="0" borderId="42" xfId="3" applyFont="1" applyBorder="1" applyAlignment="1" applyProtection="1">
      <alignment vertical="center"/>
    </xf>
    <xf numFmtId="0" fontId="9" fillId="0" borderId="26" xfId="0" applyFont="1" applyBorder="1">
      <alignment vertical="center"/>
    </xf>
    <xf numFmtId="0" fontId="9" fillId="0" borderId="115" xfId="0" applyFont="1" applyBorder="1">
      <alignment vertical="center"/>
    </xf>
    <xf numFmtId="0" fontId="88" fillId="2" borderId="40" xfId="0" applyFont="1" applyFill="1" applyBorder="1">
      <alignment vertical="center"/>
    </xf>
    <xf numFmtId="0" fontId="4" fillId="25" borderId="0" xfId="0" applyFont="1" applyFill="1" applyAlignment="1">
      <alignment horizontal="center" vertical="center"/>
    </xf>
    <xf numFmtId="0" fontId="4" fillId="0" borderId="0" xfId="0" applyFont="1" applyAlignment="1">
      <alignment horizontal="left" vertical="center" wrapText="1"/>
    </xf>
    <xf numFmtId="176" fontId="13" fillId="3" borderId="33" xfId="0" applyNumberFormat="1" applyFont="1" applyFill="1" applyBorder="1">
      <alignment vertical="center"/>
    </xf>
    <xf numFmtId="176" fontId="13" fillId="3" borderId="41" xfId="0" applyNumberFormat="1" applyFont="1" applyFill="1" applyBorder="1">
      <alignment vertical="center"/>
    </xf>
    <xf numFmtId="176" fontId="13" fillId="0" borderId="10" xfId="0" applyNumberFormat="1" applyFont="1" applyBorder="1">
      <alignment vertical="center"/>
    </xf>
    <xf numFmtId="176" fontId="13" fillId="0" borderId="0" xfId="0" applyNumberFormat="1" applyFont="1">
      <alignment vertical="center"/>
    </xf>
    <xf numFmtId="0" fontId="9" fillId="3" borderId="33" xfId="0" applyFont="1" applyFill="1" applyBorder="1" applyAlignment="1">
      <alignment horizontal="center" vertical="center"/>
    </xf>
    <xf numFmtId="0" fontId="9" fillId="3" borderId="41" xfId="0" applyFont="1" applyFill="1" applyBorder="1" applyAlignment="1">
      <alignment horizontal="center" vertical="center"/>
    </xf>
    <xf numFmtId="0" fontId="9" fillId="3" borderId="33" xfId="0" applyFont="1" applyFill="1" applyBorder="1">
      <alignment vertical="center"/>
    </xf>
    <xf numFmtId="0" fontId="9" fillId="3" borderId="41" xfId="0" applyFont="1" applyFill="1" applyBorder="1">
      <alignment vertical="center"/>
    </xf>
    <xf numFmtId="0" fontId="9" fillId="3" borderId="49" xfId="0" applyFont="1" applyFill="1" applyBorder="1">
      <alignment vertical="center"/>
    </xf>
    <xf numFmtId="49" fontId="12" fillId="3" borderId="33" xfId="0" applyNumberFormat="1" applyFont="1" applyFill="1" applyBorder="1">
      <alignment vertical="center"/>
    </xf>
    <xf numFmtId="49" fontId="12" fillId="3" borderId="41" xfId="0" applyNumberFormat="1" applyFont="1" applyFill="1" applyBorder="1">
      <alignment vertical="center"/>
    </xf>
    <xf numFmtId="49" fontId="12" fillId="3" borderId="49" xfId="0" applyNumberFormat="1" applyFont="1" applyFill="1" applyBorder="1">
      <alignment vertical="center"/>
    </xf>
    <xf numFmtId="176" fontId="13" fillId="3" borderId="42" xfId="0" applyNumberFormat="1" applyFont="1" applyFill="1" applyBorder="1">
      <alignment vertical="center"/>
    </xf>
    <xf numFmtId="0" fontId="7" fillId="0" borderId="18"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0" xfId="0" applyFont="1" applyAlignment="1">
      <alignment horizontal="center" vertical="center" wrapText="1"/>
    </xf>
    <xf numFmtId="0" fontId="7" fillId="0" borderId="1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176" fontId="13" fillId="3" borderId="49" xfId="0" applyNumberFormat="1" applyFont="1" applyFill="1" applyBorder="1">
      <alignment vertical="center"/>
    </xf>
    <xf numFmtId="49" fontId="12" fillId="3" borderId="33" xfId="0" applyNumberFormat="1" applyFont="1" applyFill="1" applyBorder="1" applyAlignment="1">
      <alignment horizontal="left" vertical="center"/>
    </xf>
    <xf numFmtId="49" fontId="12" fillId="3" borderId="41" xfId="0" applyNumberFormat="1" applyFont="1" applyFill="1" applyBorder="1" applyAlignment="1">
      <alignment horizontal="left" vertical="center"/>
    </xf>
    <xf numFmtId="49" fontId="12" fillId="3" borderId="49" xfId="0" applyNumberFormat="1" applyFont="1" applyFill="1" applyBorder="1" applyAlignment="1">
      <alignment horizontal="left" vertical="center"/>
    </xf>
    <xf numFmtId="0" fontId="7" fillId="0" borderId="19" xfId="0" applyFont="1" applyBorder="1" applyAlignment="1">
      <alignment horizontal="center" vertical="center" wrapText="1"/>
    </xf>
    <xf numFmtId="0" fontId="12" fillId="3" borderId="33" xfId="0" applyFont="1" applyFill="1" applyBorder="1" applyAlignment="1">
      <alignment horizontal="left" vertical="center"/>
    </xf>
    <xf numFmtId="0" fontId="12" fillId="3" borderId="41" xfId="0" applyFont="1" applyFill="1" applyBorder="1" applyAlignment="1">
      <alignment horizontal="left" vertical="center"/>
    </xf>
    <xf numFmtId="0" fontId="12" fillId="3" borderId="49" xfId="0" applyFont="1" applyFill="1" applyBorder="1" applyAlignment="1">
      <alignment horizontal="lef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12" fillId="3" borderId="33" xfId="0" applyFont="1" applyFill="1" applyBorder="1">
      <alignment vertical="center"/>
    </xf>
    <xf numFmtId="0" fontId="12" fillId="3" borderId="41" xfId="0" applyFont="1" applyFill="1" applyBorder="1">
      <alignment vertical="center"/>
    </xf>
    <xf numFmtId="0" fontId="12" fillId="3" borderId="49" xfId="0" applyFont="1" applyFill="1" applyBorder="1">
      <alignment vertical="center"/>
    </xf>
    <xf numFmtId="176" fontId="13" fillId="3" borderId="54" xfId="0" applyNumberFormat="1" applyFont="1" applyFill="1" applyBorder="1">
      <alignment vertical="center"/>
    </xf>
    <xf numFmtId="176" fontId="13" fillId="3" borderId="51" xfId="0" applyNumberFormat="1" applyFont="1" applyFill="1" applyBorder="1">
      <alignment vertical="center"/>
    </xf>
    <xf numFmtId="176" fontId="13" fillId="3" borderId="53" xfId="0" applyNumberFormat="1" applyFont="1" applyFill="1" applyBorder="1">
      <alignment vertical="center"/>
    </xf>
    <xf numFmtId="176" fontId="13" fillId="3" borderId="52" xfId="0" applyNumberFormat="1" applyFont="1" applyFill="1" applyBorder="1">
      <alignment vertical="center"/>
    </xf>
    <xf numFmtId="0" fontId="12" fillId="3" borderId="47" xfId="0" applyFont="1" applyFill="1" applyBorder="1">
      <alignment vertical="center"/>
    </xf>
    <xf numFmtId="0" fontId="12" fillId="3" borderId="33" xfId="0" applyFont="1" applyFill="1" applyBorder="1" applyAlignment="1">
      <alignment vertical="center" wrapText="1"/>
    </xf>
    <xf numFmtId="0" fontId="12" fillId="3" borderId="41" xfId="0" applyFont="1" applyFill="1" applyBorder="1" applyAlignment="1">
      <alignment vertical="center" wrapText="1"/>
    </xf>
    <xf numFmtId="0" fontId="12" fillId="3" borderId="49" xfId="0" applyFont="1" applyFill="1" applyBorder="1" applyAlignment="1">
      <alignment vertical="center" wrapText="1"/>
    </xf>
    <xf numFmtId="0" fontId="9" fillId="3" borderId="54" xfId="0" applyFont="1" applyFill="1" applyBorder="1" applyAlignment="1">
      <alignment horizontal="center" vertical="center"/>
    </xf>
    <xf numFmtId="0" fontId="9" fillId="3" borderId="51" xfId="0" applyFont="1" applyFill="1" applyBorder="1" applyAlignment="1">
      <alignment horizontal="center" vertical="center"/>
    </xf>
    <xf numFmtId="0" fontId="9" fillId="3" borderId="49" xfId="0" applyFont="1" applyFill="1" applyBorder="1" applyAlignment="1">
      <alignment horizontal="center" vertical="center"/>
    </xf>
    <xf numFmtId="0" fontId="7" fillId="0" borderId="40" xfId="0" applyFont="1" applyBorder="1" applyAlignment="1">
      <alignment horizontal="center" vertical="center"/>
    </xf>
    <xf numFmtId="0" fontId="12" fillId="3" borderId="50" xfId="0" applyFont="1" applyFill="1" applyBorder="1">
      <alignment vertical="center"/>
    </xf>
    <xf numFmtId="0" fontId="12" fillId="3" borderId="51" xfId="0" applyFont="1" applyFill="1" applyBorder="1">
      <alignment vertical="center"/>
    </xf>
    <xf numFmtId="0" fontId="12" fillId="3" borderId="53" xfId="0" applyFont="1" applyFill="1" applyBorder="1">
      <alignment vertical="center"/>
    </xf>
    <xf numFmtId="0" fontId="12" fillId="3" borderId="54" xfId="0" applyFont="1" applyFill="1" applyBorder="1" applyAlignment="1">
      <alignment vertical="center" wrapText="1"/>
    </xf>
    <xf numFmtId="0" fontId="12" fillId="3" borderId="51" xfId="0" applyFont="1" applyFill="1" applyBorder="1" applyAlignment="1">
      <alignment vertical="center" wrapText="1"/>
    </xf>
    <xf numFmtId="0" fontId="12" fillId="3" borderId="53" xfId="0" applyFont="1" applyFill="1" applyBorder="1" applyAlignment="1">
      <alignment vertical="center" wrapText="1"/>
    </xf>
    <xf numFmtId="0" fontId="7" fillId="0" borderId="2" xfId="0" applyFont="1" applyBorder="1" applyAlignment="1">
      <alignment horizontal="center" vertical="center" wrapText="1"/>
    </xf>
    <xf numFmtId="0" fontId="9" fillId="3" borderId="59" xfId="0" applyFont="1" applyFill="1" applyBorder="1">
      <alignment vertical="center"/>
    </xf>
    <xf numFmtId="0" fontId="9" fillId="3" borderId="68" xfId="0" applyFont="1" applyFill="1" applyBorder="1">
      <alignment vertical="center"/>
    </xf>
    <xf numFmtId="0" fontId="9" fillId="3" borderId="70" xfId="0" applyFont="1" applyFill="1" applyBorder="1">
      <alignment vertical="center"/>
    </xf>
    <xf numFmtId="0" fontId="7" fillId="0" borderId="0" xfId="0" applyFont="1">
      <alignment vertical="center"/>
    </xf>
    <xf numFmtId="0" fontId="9" fillId="3" borderId="74" xfId="0" applyFont="1" applyFill="1" applyBorder="1">
      <alignment vertical="center"/>
    </xf>
    <xf numFmtId="0" fontId="9" fillId="3" borderId="75" xfId="0" applyFont="1" applyFill="1" applyBorder="1">
      <alignment vertical="center"/>
    </xf>
    <xf numFmtId="0" fontId="9" fillId="3" borderId="76" xfId="0" applyFont="1" applyFill="1" applyBorder="1">
      <alignment vertical="center"/>
    </xf>
    <xf numFmtId="0" fontId="12" fillId="13" borderId="5" xfId="0" applyFont="1" applyFill="1" applyBorder="1" applyAlignment="1">
      <alignment vertical="center" wrapText="1"/>
    </xf>
    <xf numFmtId="0" fontId="12" fillId="13" borderId="6" xfId="0" applyFont="1" applyFill="1" applyBorder="1" applyAlignment="1">
      <alignment vertical="center" wrapText="1"/>
    </xf>
    <xf numFmtId="0" fontId="12" fillId="13" borderId="4" xfId="0" applyFont="1" applyFill="1" applyBorder="1" applyAlignment="1">
      <alignment vertical="center" wrapText="1"/>
    </xf>
    <xf numFmtId="0" fontId="7" fillId="0" borderId="2" xfId="0" applyFont="1" applyBorder="1" applyAlignment="1">
      <alignment horizontal="center" vertical="center"/>
    </xf>
    <xf numFmtId="0" fontId="9" fillId="4" borderId="64" xfId="0" applyFont="1" applyFill="1" applyBorder="1">
      <alignment vertical="center"/>
    </xf>
    <xf numFmtId="0" fontId="9" fillId="4" borderId="62" xfId="0" applyFont="1" applyFill="1" applyBorder="1">
      <alignment vertical="center"/>
    </xf>
    <xf numFmtId="0" fontId="9" fillId="4" borderId="63" xfId="0" applyFont="1" applyFill="1" applyBorder="1">
      <alignment vertical="center"/>
    </xf>
    <xf numFmtId="0" fontId="9" fillId="3" borderId="61" xfId="0" applyFont="1" applyFill="1" applyBorder="1" applyAlignment="1">
      <alignment horizontal="center" vertical="center"/>
    </xf>
    <xf numFmtId="0" fontId="9" fillId="3" borderId="72" xfId="0" applyFont="1" applyFill="1" applyBorder="1" applyAlignment="1">
      <alignment horizontal="center" vertical="center"/>
    </xf>
    <xf numFmtId="0" fontId="9" fillId="3" borderId="91" xfId="0" applyFont="1" applyFill="1" applyBorder="1" applyAlignment="1">
      <alignment horizontal="center" vertical="center"/>
    </xf>
    <xf numFmtId="0" fontId="9" fillId="3" borderId="83" xfId="0" applyFont="1" applyFill="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9" fillId="0" borderId="0" xfId="0" applyFont="1" applyAlignment="1">
      <alignment vertical="top" wrapText="1"/>
    </xf>
    <xf numFmtId="0" fontId="9" fillId="0" borderId="0" xfId="0" applyFont="1" applyAlignment="1">
      <alignment vertical="center" wrapText="1"/>
    </xf>
    <xf numFmtId="0" fontId="9" fillId="3" borderId="64" xfId="0" applyFont="1" applyFill="1" applyBorder="1">
      <alignment vertical="center"/>
    </xf>
    <xf numFmtId="0" fontId="9" fillId="3" borderId="62" xfId="0" applyFont="1" applyFill="1" applyBorder="1">
      <alignment vertical="center"/>
    </xf>
    <xf numFmtId="0" fontId="9" fillId="3" borderId="72" xfId="0" applyFont="1" applyFill="1" applyBorder="1">
      <alignment vertical="center"/>
    </xf>
    <xf numFmtId="0" fontId="9" fillId="3" borderId="81" xfId="0" applyFont="1" applyFill="1" applyBorder="1">
      <alignment vertical="center"/>
    </xf>
    <xf numFmtId="0" fontId="9" fillId="3" borderId="82" xfId="0" applyFont="1" applyFill="1" applyBorder="1">
      <alignment vertical="center"/>
    </xf>
    <xf numFmtId="0" fontId="9" fillId="3" borderId="83" xfId="0" applyFont="1" applyFill="1" applyBorder="1">
      <alignment vertical="center"/>
    </xf>
    <xf numFmtId="0" fontId="9" fillId="0" borderId="2" xfId="0" applyFont="1" applyBorder="1">
      <alignment vertical="center"/>
    </xf>
    <xf numFmtId="0" fontId="9" fillId="0" borderId="7" xfId="0" applyFont="1" applyBorder="1" applyAlignment="1">
      <alignment horizontal="center" vertical="center" textRotation="255" wrapText="1"/>
    </xf>
    <xf numFmtId="0" fontId="9" fillId="0" borderId="8" xfId="0" applyFont="1" applyBorder="1" applyAlignment="1">
      <alignment horizontal="center" vertical="center" textRotation="255" wrapText="1"/>
    </xf>
    <xf numFmtId="0" fontId="9" fillId="0" borderId="12" xfId="0" applyFont="1" applyBorder="1" applyAlignment="1">
      <alignment horizontal="center" vertical="center" textRotation="255" wrapText="1"/>
    </xf>
    <xf numFmtId="0" fontId="9" fillId="0" borderId="10" xfId="0" applyFont="1" applyBorder="1" applyAlignment="1">
      <alignment horizontal="center" vertical="center" textRotation="255" wrapText="1"/>
    </xf>
    <xf numFmtId="0" fontId="9" fillId="0" borderId="0" xfId="0" applyFont="1" applyAlignment="1">
      <alignment horizontal="center" vertical="center" textRotation="255" wrapText="1"/>
    </xf>
    <xf numFmtId="0" fontId="9" fillId="0" borderId="13" xfId="0" applyFont="1" applyBorder="1" applyAlignment="1">
      <alignment horizontal="center" vertical="center" textRotation="255" wrapText="1"/>
    </xf>
    <xf numFmtId="0" fontId="9" fillId="0" borderId="11" xfId="0" applyFont="1" applyBorder="1" applyAlignment="1">
      <alignment horizontal="center" vertical="center" textRotation="255" wrapText="1"/>
    </xf>
    <xf numFmtId="0" fontId="9" fillId="0" borderId="2" xfId="0" applyFont="1" applyBorder="1" applyAlignment="1">
      <alignment horizontal="center" vertical="center" textRotation="255" wrapText="1"/>
    </xf>
    <xf numFmtId="0" fontId="9" fillId="0" borderId="14" xfId="0" applyFont="1" applyBorder="1" applyAlignment="1">
      <alignment horizontal="center" vertical="center" textRotation="255" wrapText="1"/>
    </xf>
    <xf numFmtId="0" fontId="28" fillId="0" borderId="0" xfId="0" applyFont="1" applyAlignment="1">
      <alignment horizontal="left" vertical="center" wrapText="1"/>
    </xf>
    <xf numFmtId="0" fontId="9" fillId="0" borderId="24" xfId="0" applyFont="1" applyBorder="1" applyAlignment="1">
      <alignment vertical="center" wrapText="1"/>
    </xf>
    <xf numFmtId="0" fontId="9" fillId="0" borderId="27" xfId="0" applyFont="1" applyBorder="1" applyAlignment="1">
      <alignment vertical="center" wrapText="1"/>
    </xf>
    <xf numFmtId="0" fontId="9" fillId="0" borderId="16" xfId="0" applyFont="1" applyBorder="1" applyAlignment="1">
      <alignment vertical="center" wrapText="1"/>
    </xf>
    <xf numFmtId="0" fontId="9" fillId="0" borderId="13" xfId="0" applyFont="1" applyBorder="1" applyAlignment="1">
      <alignment vertical="center" wrapText="1"/>
    </xf>
    <xf numFmtId="0" fontId="9" fillId="0" borderId="17" xfId="0" applyFont="1" applyBorder="1" applyAlignment="1">
      <alignment vertical="center" wrapText="1"/>
    </xf>
    <xf numFmtId="0" fontId="9" fillId="0" borderId="14" xfId="0" applyFont="1" applyBorder="1" applyAlignment="1">
      <alignment vertical="center" wrapText="1"/>
    </xf>
    <xf numFmtId="0" fontId="9" fillId="0" borderId="64" xfId="0" applyFont="1" applyBorder="1">
      <alignment vertical="center"/>
    </xf>
    <xf numFmtId="0" fontId="9" fillId="0" borderId="62" xfId="0" applyFont="1" applyBorder="1">
      <alignment vertical="center"/>
    </xf>
    <xf numFmtId="0" fontId="9" fillId="0" borderId="72" xfId="0" applyFont="1" applyBorder="1">
      <alignment vertical="center"/>
    </xf>
    <xf numFmtId="0" fontId="28" fillId="5" borderId="0" xfId="0" applyFont="1" applyFill="1" applyAlignment="1">
      <alignment horizontal="left" vertical="center" wrapText="1"/>
    </xf>
    <xf numFmtId="0" fontId="9" fillId="3" borderId="57" xfId="0" applyFont="1" applyFill="1" applyBorder="1" applyAlignment="1">
      <alignment horizontal="center" vertical="center"/>
    </xf>
    <xf numFmtId="0" fontId="9" fillId="3" borderId="69" xfId="0" applyFont="1" applyFill="1" applyBorder="1" applyAlignment="1">
      <alignment horizontal="center" vertical="center"/>
    </xf>
    <xf numFmtId="0" fontId="9" fillId="0" borderId="81" xfId="0" applyFont="1" applyBorder="1">
      <alignment vertical="center"/>
    </xf>
    <xf numFmtId="0" fontId="9" fillId="0" borderId="82" xfId="0" applyFont="1" applyBorder="1">
      <alignment vertical="center"/>
    </xf>
    <xf numFmtId="0" fontId="9" fillId="0" borderId="83" xfId="0" applyFont="1" applyBorder="1">
      <alignment vertical="center"/>
    </xf>
    <xf numFmtId="0" fontId="13" fillId="5" borderId="33" xfId="0" applyFont="1" applyFill="1" applyBorder="1" applyAlignment="1">
      <alignment vertical="center" wrapText="1"/>
    </xf>
    <xf numFmtId="0" fontId="13" fillId="5" borderId="41" xfId="0" applyFont="1" applyFill="1" applyBorder="1" applyAlignment="1">
      <alignment vertical="center" wrapText="1"/>
    </xf>
    <xf numFmtId="0" fontId="13" fillId="5" borderId="49" xfId="0" applyFont="1" applyFill="1" applyBorder="1" applyAlignment="1">
      <alignment vertical="center" wrapText="1"/>
    </xf>
    <xf numFmtId="0" fontId="33" fillId="4" borderId="24" xfId="0" applyFont="1" applyFill="1" applyBorder="1" applyAlignment="1">
      <alignment vertical="center" wrapText="1"/>
    </xf>
    <xf numFmtId="0" fontId="33" fillId="4" borderId="25" xfId="0" applyFont="1" applyFill="1" applyBorder="1" applyAlignment="1">
      <alignment vertical="center" wrapText="1"/>
    </xf>
    <xf numFmtId="0" fontId="33" fillId="4" borderId="27" xfId="0" applyFont="1" applyFill="1" applyBorder="1" applyAlignment="1">
      <alignment vertical="center" wrapText="1"/>
    </xf>
    <xf numFmtId="0" fontId="12" fillId="4" borderId="29" xfId="0" applyFont="1" applyFill="1" applyBorder="1" applyAlignment="1">
      <alignment vertical="top" wrapText="1"/>
    </xf>
    <xf numFmtId="0" fontId="12" fillId="4" borderId="30" xfId="0" applyFont="1" applyFill="1" applyBorder="1" applyAlignment="1">
      <alignment vertical="top" wrapText="1"/>
    </xf>
    <xf numFmtId="0" fontId="12" fillId="4" borderId="31" xfId="0" applyFont="1" applyFill="1" applyBorder="1" applyAlignment="1">
      <alignment vertical="top" wrapText="1"/>
    </xf>
    <xf numFmtId="0" fontId="13" fillId="0" borderId="55" xfId="0" applyFont="1" applyBorder="1">
      <alignment vertical="center"/>
    </xf>
    <xf numFmtId="0" fontId="13" fillId="0" borderId="58" xfId="0" applyFont="1" applyBorder="1">
      <alignment vertical="center"/>
    </xf>
    <xf numFmtId="0" fontId="13" fillId="0" borderId="69" xfId="0" applyFont="1" applyBorder="1">
      <alignment vertical="center"/>
    </xf>
    <xf numFmtId="0" fontId="13" fillId="0" borderId="81" xfId="0" applyFont="1" applyBorder="1">
      <alignment vertical="center"/>
    </xf>
    <xf numFmtId="0" fontId="13" fillId="0" borderId="82" xfId="0" applyFont="1" applyBorder="1">
      <alignment vertical="center"/>
    </xf>
    <xf numFmtId="0" fontId="13" fillId="0" borderId="83" xfId="0" applyFont="1" applyBorder="1">
      <alignment vertical="center"/>
    </xf>
    <xf numFmtId="0" fontId="12" fillId="0" borderId="81" xfId="0" applyFont="1" applyBorder="1">
      <alignment vertical="center"/>
    </xf>
    <xf numFmtId="0" fontId="12" fillId="0" borderId="82" xfId="0" applyFont="1" applyBorder="1">
      <alignment vertical="center"/>
    </xf>
    <xf numFmtId="0" fontId="12" fillId="0" borderId="83" xfId="0" applyFont="1" applyBorder="1">
      <alignment vertical="center"/>
    </xf>
    <xf numFmtId="0" fontId="9" fillId="0" borderId="25" xfId="0" applyFont="1" applyBorder="1" applyAlignment="1">
      <alignment horizontal="left" vertical="center" wrapText="1"/>
    </xf>
    <xf numFmtId="0" fontId="9" fillId="3" borderId="55" xfId="0" applyFont="1" applyFill="1" applyBorder="1">
      <alignment vertical="center"/>
    </xf>
    <xf numFmtId="0" fontId="9" fillId="3" borderId="58" xfId="0" applyFont="1" applyFill="1" applyBorder="1">
      <alignment vertical="center"/>
    </xf>
    <xf numFmtId="0" fontId="9" fillId="3" borderId="69" xfId="0" applyFont="1" applyFill="1" applyBorder="1">
      <alignment vertical="center"/>
    </xf>
    <xf numFmtId="0" fontId="9" fillId="0" borderId="22" xfId="0" applyFont="1" applyBorder="1" applyAlignment="1">
      <alignment vertical="center" textRotation="255"/>
    </xf>
    <xf numFmtId="0" fontId="9" fillId="0" borderId="23" xfId="0" applyFont="1" applyBorder="1" applyAlignment="1">
      <alignment vertical="center" textRotation="255"/>
    </xf>
    <xf numFmtId="0" fontId="9" fillId="0" borderId="44" xfId="0" applyFont="1" applyBorder="1" applyAlignment="1">
      <alignment vertical="center" textRotation="255"/>
    </xf>
    <xf numFmtId="0" fontId="9" fillId="3" borderId="65" xfId="0" applyFont="1" applyFill="1" applyBorder="1">
      <alignment vertical="center"/>
    </xf>
    <xf numFmtId="0" fontId="9" fillId="3" borderId="67" xfId="0" applyFont="1" applyFill="1" applyBorder="1">
      <alignment vertical="center"/>
    </xf>
    <xf numFmtId="0" fontId="9" fillId="3" borderId="71" xfId="0" applyFont="1" applyFill="1" applyBorder="1">
      <alignment vertical="center"/>
    </xf>
    <xf numFmtId="0" fontId="9" fillId="0" borderId="15" xfId="0" applyFont="1" applyBorder="1" applyAlignment="1">
      <alignment vertical="center" wrapText="1"/>
    </xf>
    <xf numFmtId="0" fontId="9" fillId="0" borderId="12" xfId="0" applyFont="1" applyBorder="1" applyAlignment="1">
      <alignment vertical="center" wrapText="1"/>
    </xf>
    <xf numFmtId="0" fontId="9" fillId="0" borderId="29" xfId="0" applyFont="1" applyBorder="1" applyAlignment="1">
      <alignment vertical="center" wrapText="1"/>
    </xf>
    <xf numFmtId="0" fontId="9" fillId="0" borderId="31" xfId="0" applyFont="1" applyBorder="1" applyAlignment="1">
      <alignment vertical="center" wrapText="1"/>
    </xf>
    <xf numFmtId="0" fontId="7" fillId="0" borderId="0" xfId="0" applyFont="1" applyAlignment="1">
      <alignment horizontal="center" wrapText="1"/>
    </xf>
    <xf numFmtId="0" fontId="10" fillId="0" borderId="0" xfId="0" applyFont="1" applyAlignment="1">
      <alignment horizontal="center" vertical="center"/>
    </xf>
    <xf numFmtId="0" fontId="23" fillId="2" borderId="41" xfId="0" applyFont="1" applyFill="1" applyBorder="1" applyAlignment="1">
      <alignment horizontal="center" vertical="center" wrapText="1"/>
    </xf>
    <xf numFmtId="0" fontId="23" fillId="2" borderId="49" xfId="0" applyFont="1" applyFill="1" applyBorder="1" applyAlignment="1">
      <alignment horizontal="center" vertical="center" wrapText="1"/>
    </xf>
    <xf numFmtId="0" fontId="9" fillId="3" borderId="0" xfId="0" applyFont="1" applyFill="1">
      <alignment vertical="center"/>
    </xf>
    <xf numFmtId="0" fontId="4" fillId="2" borderId="33"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49" xfId="0" applyFont="1" applyFill="1" applyBorder="1" applyAlignment="1">
      <alignment horizontal="center" vertical="center" wrapText="1"/>
    </xf>
    <xf numFmtId="0" fontId="12" fillId="7" borderId="7" xfId="0" applyFont="1" applyFill="1" applyBorder="1">
      <alignment vertical="center"/>
    </xf>
    <xf numFmtId="0" fontId="12" fillId="7" borderId="9" xfId="0" applyFont="1" applyFill="1" applyBorder="1">
      <alignment vertical="center"/>
    </xf>
    <xf numFmtId="0" fontId="12" fillId="7" borderId="11" xfId="0" applyFont="1" applyFill="1" applyBorder="1">
      <alignment vertical="center"/>
    </xf>
    <xf numFmtId="0" fontId="12" fillId="7" borderId="1" xfId="0" applyFont="1" applyFill="1" applyBorder="1">
      <alignment vertical="center"/>
    </xf>
    <xf numFmtId="0" fontId="9" fillId="0" borderId="10" xfId="0" applyFont="1" applyBorder="1">
      <alignment vertical="center"/>
    </xf>
    <xf numFmtId="0" fontId="9" fillId="0" borderId="0" xfId="0" applyFont="1">
      <alignment vertical="center"/>
    </xf>
    <xf numFmtId="0" fontId="9" fillId="0" borderId="0" xfId="0" applyFont="1" applyAlignment="1">
      <alignment horizontal="center" vertical="center" wrapText="1"/>
    </xf>
    <xf numFmtId="0" fontId="9" fillId="7" borderId="5" xfId="0" applyFont="1" applyFill="1" applyBorder="1" applyAlignment="1">
      <alignment horizontal="center" vertical="center"/>
    </xf>
    <xf numFmtId="0" fontId="9" fillId="7" borderId="6" xfId="0" applyFont="1" applyFill="1" applyBorder="1" applyAlignment="1">
      <alignment horizontal="center" vertical="center"/>
    </xf>
    <xf numFmtId="0" fontId="9" fillId="7" borderId="4" xfId="0" applyFont="1" applyFill="1" applyBorder="1" applyAlignment="1">
      <alignment horizontal="center" vertical="center"/>
    </xf>
    <xf numFmtId="0" fontId="26" fillId="0" borderId="30" xfId="0" applyFont="1" applyBorder="1" applyAlignment="1">
      <alignment horizontal="left" vertical="center" wrapText="1"/>
    </xf>
    <xf numFmtId="49" fontId="12" fillId="3" borderId="7" xfId="0" applyNumberFormat="1" applyFont="1" applyFill="1" applyBorder="1" applyAlignment="1">
      <alignment horizontal="center" vertical="center"/>
    </xf>
    <xf numFmtId="49" fontId="12" fillId="3" borderId="9" xfId="0" applyNumberFormat="1" applyFont="1" applyFill="1" applyBorder="1" applyAlignment="1">
      <alignment horizontal="center" vertical="center"/>
    </xf>
    <xf numFmtId="49" fontId="12" fillId="7" borderId="5" xfId="0" applyNumberFormat="1" applyFont="1" applyFill="1" applyBorder="1" applyAlignment="1">
      <alignment horizontal="center" vertical="center"/>
    </xf>
    <xf numFmtId="49" fontId="12" fillId="7" borderId="4" xfId="0" applyNumberFormat="1" applyFont="1" applyFill="1" applyBorder="1" applyAlignment="1">
      <alignment horizontal="center" vertical="center"/>
    </xf>
    <xf numFmtId="49" fontId="12" fillId="3" borderId="54" xfId="0" applyNumberFormat="1" applyFont="1" applyFill="1" applyBorder="1">
      <alignment vertical="center"/>
    </xf>
    <xf numFmtId="49" fontId="12" fillId="3" borderId="51" xfId="0" applyNumberFormat="1" applyFont="1" applyFill="1" applyBorder="1">
      <alignment vertical="center"/>
    </xf>
    <xf numFmtId="49" fontId="12" fillId="3" borderId="53" xfId="0" applyNumberFormat="1" applyFont="1" applyFill="1" applyBorder="1">
      <alignment vertical="center"/>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4" xfId="0" applyFont="1" applyBorder="1" applyAlignment="1">
      <alignment horizontal="center" vertical="center" wrapText="1"/>
    </xf>
    <xf numFmtId="0" fontId="13" fillId="0" borderId="0" xfId="0" applyFont="1" applyAlignment="1">
      <alignment horizontal="left" vertical="center"/>
    </xf>
    <xf numFmtId="3" fontId="12" fillId="7" borderId="5" xfId="0" applyNumberFormat="1" applyFont="1" applyFill="1" applyBorder="1" applyAlignment="1">
      <alignment horizontal="center" vertical="center"/>
    </xf>
    <xf numFmtId="3" fontId="12" fillId="7" borderId="6" xfId="0" applyNumberFormat="1" applyFont="1" applyFill="1" applyBorder="1" applyAlignment="1">
      <alignment horizontal="center" vertical="center"/>
    </xf>
    <xf numFmtId="3" fontId="12" fillId="7" borderId="4" xfId="0" applyNumberFormat="1" applyFont="1" applyFill="1" applyBorder="1" applyAlignment="1">
      <alignment horizontal="center" vertical="center"/>
    </xf>
    <xf numFmtId="0" fontId="12" fillId="7" borderId="5" xfId="0" applyFont="1" applyFill="1" applyBorder="1" applyAlignment="1">
      <alignment horizontal="center" vertical="center"/>
    </xf>
    <xf numFmtId="0" fontId="12" fillId="7" borderId="4" xfId="0" applyFont="1" applyFill="1" applyBorder="1" applyAlignment="1">
      <alignment horizontal="center" vertical="center"/>
    </xf>
    <xf numFmtId="0" fontId="12" fillId="7" borderId="5" xfId="0" applyFont="1" applyFill="1" applyBorder="1" applyAlignment="1">
      <alignment horizontal="left" vertical="center"/>
    </xf>
    <xf numFmtId="0" fontId="12" fillId="7" borderId="6" xfId="0" applyFont="1" applyFill="1" applyBorder="1" applyAlignment="1">
      <alignment horizontal="left" vertical="center"/>
    </xf>
    <xf numFmtId="0" fontId="12" fillId="7" borderId="4" xfId="0" applyFont="1" applyFill="1" applyBorder="1" applyAlignment="1">
      <alignment horizontal="left" vertical="center"/>
    </xf>
    <xf numFmtId="0" fontId="9" fillId="0" borderId="0" xfId="0" applyFont="1" applyAlignment="1">
      <alignment horizontal="left" vertical="center"/>
    </xf>
    <xf numFmtId="0" fontId="12" fillId="3" borderId="7" xfId="0" applyFont="1" applyFill="1" applyBorder="1">
      <alignment vertical="center"/>
    </xf>
    <xf numFmtId="0" fontId="12" fillId="3" borderId="8" xfId="0" applyFont="1" applyFill="1" applyBorder="1">
      <alignment vertical="center"/>
    </xf>
    <xf numFmtId="0" fontId="12" fillId="3" borderId="9" xfId="0" applyFont="1" applyFill="1" applyBorder="1">
      <alignment vertical="center"/>
    </xf>
    <xf numFmtId="0" fontId="12" fillId="3" borderId="11" xfId="0" applyFont="1" applyFill="1" applyBorder="1">
      <alignment vertical="center"/>
    </xf>
    <xf numFmtId="0" fontId="12" fillId="3" borderId="2" xfId="0" applyFont="1" applyFill="1" applyBorder="1">
      <alignment vertical="center"/>
    </xf>
    <xf numFmtId="0" fontId="12" fillId="3" borderId="1" xfId="0" applyFont="1" applyFill="1" applyBorder="1">
      <alignment vertical="center"/>
    </xf>
    <xf numFmtId="0" fontId="9" fillId="3" borderId="54" xfId="0" applyFont="1" applyFill="1" applyBorder="1">
      <alignment vertical="center"/>
    </xf>
    <xf numFmtId="0" fontId="9" fillId="3" borderId="51" xfId="0" applyFont="1" applyFill="1" applyBorder="1">
      <alignment vertical="center"/>
    </xf>
    <xf numFmtId="0" fontId="9" fillId="3" borderId="53" xfId="0" applyFont="1" applyFill="1" applyBorder="1">
      <alignment vertical="center"/>
    </xf>
    <xf numFmtId="0" fontId="13" fillId="5" borderId="33" xfId="0" applyFont="1" applyFill="1" applyBorder="1" applyAlignment="1">
      <alignment horizontal="center" vertical="center" wrapText="1"/>
    </xf>
    <xf numFmtId="0" fontId="13" fillId="5" borderId="49" xfId="0" applyFont="1" applyFill="1" applyBorder="1" applyAlignment="1">
      <alignment horizontal="center" vertical="center" wrapText="1"/>
    </xf>
    <xf numFmtId="0" fontId="9" fillId="0" borderId="91" xfId="0" applyFont="1" applyBorder="1" applyAlignment="1">
      <alignment horizontal="center" vertical="center"/>
    </xf>
    <xf numFmtId="0" fontId="9" fillId="0" borderId="83" xfId="0" applyFont="1" applyBorder="1" applyAlignment="1">
      <alignment horizontal="center" vertical="center"/>
    </xf>
    <xf numFmtId="0" fontId="9" fillId="0" borderId="45" xfId="0" applyFont="1" applyBorder="1" applyAlignment="1">
      <alignment vertical="center" textRotation="255"/>
    </xf>
    <xf numFmtId="0" fontId="9" fillId="0" borderId="7" xfId="0" applyFont="1" applyBorder="1" applyAlignment="1">
      <alignment horizontal="center" vertical="center" textRotation="255"/>
    </xf>
    <xf numFmtId="0" fontId="9" fillId="0" borderId="10" xfId="0" applyFont="1" applyBorder="1" applyAlignment="1">
      <alignment horizontal="center" vertical="center" textRotation="255"/>
    </xf>
    <xf numFmtId="0" fontId="9" fillId="0" borderId="36" xfId="0" applyFont="1" applyBorder="1" applyAlignment="1">
      <alignment horizontal="center" vertical="center" textRotation="255"/>
    </xf>
    <xf numFmtId="0" fontId="9" fillId="0" borderId="57" xfId="0" applyFont="1" applyBorder="1" applyAlignment="1">
      <alignment horizontal="center" vertical="center"/>
    </xf>
    <xf numFmtId="0" fontId="9" fillId="0" borderId="69" xfId="0" applyFont="1" applyBorder="1" applyAlignment="1">
      <alignment horizontal="center" vertical="center"/>
    </xf>
    <xf numFmtId="0" fontId="12" fillId="13" borderId="5" xfId="0" applyFont="1" applyFill="1" applyBorder="1" applyAlignment="1">
      <alignment horizontal="center" vertical="center"/>
    </xf>
    <xf numFmtId="0" fontId="12" fillId="13" borderId="6" xfId="0" applyFont="1" applyFill="1" applyBorder="1" applyAlignment="1">
      <alignment horizontal="center" vertical="center"/>
    </xf>
    <xf numFmtId="0" fontId="12" fillId="13" borderId="4" xfId="0" applyFont="1" applyFill="1" applyBorder="1" applyAlignment="1">
      <alignment horizontal="center" vertical="center"/>
    </xf>
    <xf numFmtId="0" fontId="12" fillId="0" borderId="64" xfId="0" applyFont="1" applyBorder="1">
      <alignment vertical="center"/>
    </xf>
    <xf numFmtId="0" fontId="12" fillId="0" borderId="62" xfId="0" applyFont="1" applyBorder="1">
      <alignment vertical="center"/>
    </xf>
    <xf numFmtId="0" fontId="12" fillId="0" borderId="72" xfId="0" applyFont="1" applyBorder="1">
      <alignment vertical="center"/>
    </xf>
    <xf numFmtId="0" fontId="9" fillId="0" borderId="55" xfId="0" applyFont="1" applyBorder="1">
      <alignment vertical="center"/>
    </xf>
    <xf numFmtId="0" fontId="9" fillId="0" borderId="58" xfId="0" applyFont="1" applyBorder="1">
      <alignment vertical="center"/>
    </xf>
    <xf numFmtId="0" fontId="9" fillId="0" borderId="69" xfId="0" applyFont="1" applyBorder="1">
      <alignment vertical="center"/>
    </xf>
    <xf numFmtId="0" fontId="9" fillId="0" borderId="0" xfId="0" applyFont="1" applyAlignment="1">
      <alignment horizontal="left" vertical="center" wrapText="1"/>
    </xf>
    <xf numFmtId="0" fontId="9" fillId="4" borderId="18" xfId="0" applyFont="1" applyFill="1" applyBorder="1" applyAlignment="1">
      <alignment vertical="top"/>
    </xf>
    <xf numFmtId="0" fontId="9" fillId="4" borderId="19" xfId="0" applyFont="1" applyFill="1" applyBorder="1" applyAlignment="1">
      <alignment vertical="top"/>
    </xf>
    <xf numFmtId="0" fontId="9" fillId="0" borderId="25" xfId="0" applyFont="1" applyBorder="1" applyAlignment="1">
      <alignment vertical="center" wrapText="1"/>
    </xf>
    <xf numFmtId="0" fontId="7" fillId="0" borderId="40" xfId="0" applyFont="1" applyBorder="1" applyAlignment="1">
      <alignment horizontal="center" vertical="center" wrapText="1"/>
    </xf>
    <xf numFmtId="0" fontId="30" fillId="7" borderId="5" xfId="0" applyFont="1" applyFill="1" applyBorder="1" applyAlignment="1">
      <alignment horizontal="center" vertical="center"/>
    </xf>
    <xf numFmtId="0" fontId="30" fillId="7" borderId="6" xfId="0" applyFont="1" applyFill="1" applyBorder="1" applyAlignment="1">
      <alignment horizontal="center" vertical="center"/>
    </xf>
    <xf numFmtId="0" fontId="30" fillId="7" borderId="4" xfId="0" applyFont="1" applyFill="1" applyBorder="1" applyAlignment="1">
      <alignment horizontal="center" vertical="center"/>
    </xf>
    <xf numFmtId="0" fontId="9" fillId="4" borderId="29" xfId="0" applyFont="1" applyFill="1" applyBorder="1" applyAlignment="1">
      <alignment vertical="top" wrapText="1"/>
    </xf>
    <xf numFmtId="0" fontId="9" fillId="4" borderId="30" xfId="0" applyFont="1" applyFill="1" applyBorder="1" applyAlignment="1">
      <alignment vertical="top" wrapText="1"/>
    </xf>
    <xf numFmtId="0" fontId="9" fillId="4" borderId="31" xfId="0" applyFont="1" applyFill="1" applyBorder="1" applyAlignment="1">
      <alignment vertical="top" wrapText="1"/>
    </xf>
    <xf numFmtId="0" fontId="7" fillId="0" borderId="25" xfId="0" applyFont="1" applyBorder="1" applyAlignment="1">
      <alignment horizontal="center" vertical="center" wrapText="1"/>
    </xf>
    <xf numFmtId="0" fontId="7" fillId="0" borderId="25" xfId="0" applyFont="1" applyBorder="1" applyAlignment="1">
      <alignment horizontal="center" vertical="center"/>
    </xf>
    <xf numFmtId="0" fontId="7" fillId="0" borderId="0" xfId="0" applyFont="1" applyAlignment="1">
      <alignment horizontal="center" vertical="center"/>
    </xf>
    <xf numFmtId="0" fontId="9" fillId="0" borderId="0" xfId="0" applyFont="1" applyAlignment="1">
      <alignment horizontal="left" wrapText="1"/>
    </xf>
    <xf numFmtId="0" fontId="9" fillId="4" borderId="54" xfId="0" applyFont="1" applyFill="1" applyBorder="1" applyAlignment="1">
      <alignment vertical="top"/>
    </xf>
    <xf numFmtId="0" fontId="9" fillId="4" borderId="51" xfId="0" applyFont="1" applyFill="1" applyBorder="1" applyAlignment="1">
      <alignment vertical="top"/>
    </xf>
    <xf numFmtId="0" fontId="28" fillId="5" borderId="30" xfId="0" applyFont="1" applyFill="1" applyBorder="1" applyAlignment="1">
      <alignment horizontal="left" vertical="center" wrapText="1"/>
    </xf>
    <xf numFmtId="0" fontId="13" fillId="3" borderId="81" xfId="0" applyFont="1" applyFill="1" applyBorder="1">
      <alignment vertical="center"/>
    </xf>
    <xf numFmtId="0" fontId="13" fillId="3" borderId="82" xfId="0" applyFont="1" applyFill="1" applyBorder="1">
      <alignment vertical="center"/>
    </xf>
    <xf numFmtId="0" fontId="13" fillId="3" borderId="83" xfId="0" applyFont="1" applyFill="1" applyBorder="1">
      <alignment vertical="center"/>
    </xf>
    <xf numFmtId="0" fontId="9" fillId="4" borderId="40" xfId="0" applyFont="1" applyFill="1" applyBorder="1" applyAlignment="1">
      <alignment vertical="center" wrapText="1"/>
    </xf>
    <xf numFmtId="0" fontId="9" fillId="4" borderId="19" xfId="0" applyFont="1" applyFill="1" applyBorder="1" applyAlignment="1">
      <alignment vertical="center" wrapText="1"/>
    </xf>
    <xf numFmtId="0" fontId="9" fillId="4" borderId="50" xfId="0" applyFont="1" applyFill="1" applyBorder="1" applyAlignment="1">
      <alignment vertical="center" wrapText="1"/>
    </xf>
    <xf numFmtId="0" fontId="9" fillId="4" borderId="51" xfId="0" applyFont="1" applyFill="1" applyBorder="1" applyAlignment="1">
      <alignment vertical="center" wrapText="1"/>
    </xf>
    <xf numFmtId="0" fontId="9" fillId="4" borderId="20" xfId="0" applyFont="1" applyFill="1" applyBorder="1" applyAlignment="1">
      <alignment vertical="top"/>
    </xf>
    <xf numFmtId="0" fontId="24" fillId="11" borderId="33" xfId="0" applyFont="1" applyFill="1" applyBorder="1" applyAlignment="1">
      <alignment horizontal="center" vertical="center" wrapText="1"/>
    </xf>
    <xf numFmtId="0" fontId="24" fillId="11" borderId="41" xfId="0" applyFont="1" applyFill="1" applyBorder="1" applyAlignment="1">
      <alignment horizontal="center" vertical="center" wrapText="1"/>
    </xf>
    <xf numFmtId="0" fontId="24" fillId="11" borderId="49" xfId="0" applyFont="1" applyFill="1" applyBorder="1" applyAlignment="1">
      <alignment horizontal="center" vertical="center" wrapText="1"/>
    </xf>
    <xf numFmtId="0" fontId="9" fillId="0" borderId="0" xfId="0" applyFont="1" applyAlignment="1">
      <alignment horizontal="center" vertical="center"/>
    </xf>
    <xf numFmtId="0" fontId="11" fillId="0" borderId="0" xfId="0" applyFont="1" applyAlignment="1">
      <alignment vertical="center" wrapText="1"/>
    </xf>
    <xf numFmtId="0" fontId="9" fillId="4" borderId="53" xfId="0" applyFont="1" applyFill="1" applyBorder="1" applyAlignment="1">
      <alignment vertical="top"/>
    </xf>
    <xf numFmtId="0" fontId="12" fillId="7" borderId="6" xfId="0" applyFont="1" applyFill="1" applyBorder="1" applyAlignment="1">
      <alignment horizontal="center" vertical="center"/>
    </xf>
    <xf numFmtId="0" fontId="13" fillId="3" borderId="55" xfId="0" applyFont="1" applyFill="1" applyBorder="1">
      <alignment vertical="center"/>
    </xf>
    <xf numFmtId="0" fontId="13" fillId="3" borderId="58" xfId="0" applyFont="1" applyFill="1" applyBorder="1">
      <alignment vertical="center"/>
    </xf>
    <xf numFmtId="0" fontId="13" fillId="3" borderId="69" xfId="0" applyFont="1" applyFill="1" applyBorder="1">
      <alignment vertical="center"/>
    </xf>
    <xf numFmtId="0" fontId="9" fillId="0" borderId="61" xfId="0" applyFont="1" applyBorder="1" applyAlignment="1">
      <alignment horizontal="center" vertical="center"/>
    </xf>
    <xf numFmtId="0" fontId="9" fillId="0" borderId="72" xfId="0" applyFont="1" applyBorder="1" applyAlignment="1">
      <alignment horizontal="center" vertical="center"/>
    </xf>
    <xf numFmtId="0" fontId="12" fillId="4" borderId="81" xfId="0" applyFont="1" applyFill="1" applyBorder="1">
      <alignment vertical="center"/>
    </xf>
    <xf numFmtId="0" fontId="12" fillId="4" borderId="82" xfId="0" applyFont="1" applyFill="1" applyBorder="1">
      <alignment vertical="center"/>
    </xf>
    <xf numFmtId="0" fontId="12" fillId="4" borderId="83" xfId="0" applyFont="1" applyFill="1" applyBorder="1">
      <alignment vertical="center"/>
    </xf>
    <xf numFmtId="0" fontId="14" fillId="5" borderId="33" xfId="0" applyFont="1" applyFill="1" applyBorder="1" applyAlignment="1">
      <alignment vertical="center" wrapText="1"/>
    </xf>
    <xf numFmtId="0" fontId="14" fillId="5" borderId="41" xfId="0" applyFont="1" applyFill="1" applyBorder="1" applyAlignment="1">
      <alignment vertical="center" wrapText="1"/>
    </xf>
    <xf numFmtId="0" fontId="14" fillId="5" borderId="49" xfId="0" applyFont="1" applyFill="1" applyBorder="1" applyAlignment="1">
      <alignment vertical="center" wrapText="1"/>
    </xf>
    <xf numFmtId="0" fontId="12" fillId="4" borderId="55" xfId="0" applyFont="1" applyFill="1" applyBorder="1">
      <alignment vertical="center"/>
    </xf>
    <xf numFmtId="0" fontId="12" fillId="4" borderId="58" xfId="0" applyFont="1" applyFill="1" applyBorder="1">
      <alignment vertical="center"/>
    </xf>
    <xf numFmtId="0" fontId="12" fillId="4" borderId="69" xfId="0" applyFont="1" applyFill="1" applyBorder="1">
      <alignment vertical="center"/>
    </xf>
    <xf numFmtId="0" fontId="12" fillId="4" borderId="64" xfId="0" applyFont="1" applyFill="1" applyBorder="1">
      <alignment vertical="center"/>
    </xf>
    <xf numFmtId="0" fontId="12" fillId="4" borderId="62" xfId="0" applyFont="1" applyFill="1" applyBorder="1">
      <alignment vertical="center"/>
    </xf>
    <xf numFmtId="0" fontId="12" fillId="4" borderId="72" xfId="0" applyFont="1" applyFill="1" applyBorder="1">
      <alignment vertical="center"/>
    </xf>
    <xf numFmtId="0" fontId="9" fillId="4" borderId="55" xfId="0" applyFont="1" applyFill="1" applyBorder="1">
      <alignment vertical="center"/>
    </xf>
    <xf numFmtId="0" fontId="9" fillId="4" borderId="58" xfId="0" applyFont="1" applyFill="1" applyBorder="1">
      <alignment vertical="center"/>
    </xf>
    <xf numFmtId="0" fontId="9" fillId="4" borderId="56" xfId="0" applyFont="1" applyFill="1" applyBorder="1">
      <alignment vertical="center"/>
    </xf>
    <xf numFmtId="0" fontId="9" fillId="4" borderId="81" xfId="0" applyFont="1" applyFill="1" applyBorder="1">
      <alignment vertical="center"/>
    </xf>
    <xf numFmtId="0" fontId="9" fillId="4" borderId="82" xfId="0" applyFont="1" applyFill="1" applyBorder="1">
      <alignment vertical="center"/>
    </xf>
    <xf numFmtId="0" fontId="9" fillId="4" borderId="84" xfId="0" applyFont="1" applyFill="1" applyBorder="1">
      <alignment vertical="center"/>
    </xf>
    <xf numFmtId="0" fontId="13" fillId="3" borderId="64" xfId="0" applyFont="1" applyFill="1" applyBorder="1">
      <alignment vertical="center"/>
    </xf>
    <xf numFmtId="0" fontId="13" fillId="3" borderId="62" xfId="0" applyFont="1" applyFill="1" applyBorder="1">
      <alignment vertical="center"/>
    </xf>
    <xf numFmtId="0" fontId="13" fillId="3" borderId="72" xfId="0" applyFont="1" applyFill="1" applyBorder="1">
      <alignment vertical="center"/>
    </xf>
    <xf numFmtId="0" fontId="9" fillId="4" borderId="36" xfId="0" applyFont="1" applyFill="1" applyBorder="1" applyAlignment="1">
      <alignment vertical="center" shrinkToFit="1"/>
    </xf>
    <xf numFmtId="0" fontId="9" fillId="4" borderId="37" xfId="0" applyFont="1" applyFill="1" applyBorder="1" applyAlignment="1">
      <alignment vertical="center" shrinkToFit="1"/>
    </xf>
    <xf numFmtId="0" fontId="9" fillId="4" borderId="47" xfId="0" applyFont="1" applyFill="1" applyBorder="1" applyAlignment="1">
      <alignment vertical="center" shrinkToFit="1"/>
    </xf>
    <xf numFmtId="0" fontId="9" fillId="4" borderId="42" xfId="0" applyFont="1" applyFill="1" applyBorder="1" applyAlignment="1">
      <alignment vertical="center" shrinkToFit="1"/>
    </xf>
    <xf numFmtId="0" fontId="9" fillId="4" borderId="47" xfId="0" applyFont="1" applyFill="1" applyBorder="1">
      <alignment vertical="center"/>
    </xf>
    <xf numFmtId="0" fontId="9" fillId="4" borderId="42" xfId="0" applyFont="1" applyFill="1" applyBorder="1">
      <alignment vertical="center"/>
    </xf>
    <xf numFmtId="0" fontId="9" fillId="4" borderId="47" xfId="0" applyFont="1" applyFill="1" applyBorder="1" applyAlignment="1">
      <alignment horizontal="left" vertical="center" shrinkToFit="1"/>
    </xf>
    <xf numFmtId="0" fontId="9" fillId="4" borderId="42" xfId="0" applyFont="1" applyFill="1" applyBorder="1" applyAlignment="1">
      <alignment horizontal="left" vertical="center" shrinkToFit="1"/>
    </xf>
    <xf numFmtId="0" fontId="12" fillId="4" borderId="5" xfId="0" applyFont="1" applyFill="1" applyBorder="1" applyAlignment="1">
      <alignment horizontal="center" vertical="center"/>
    </xf>
    <xf numFmtId="0" fontId="12" fillId="4" borderId="4" xfId="0" applyFont="1" applyFill="1" applyBorder="1" applyAlignment="1">
      <alignment horizontal="center" vertical="center"/>
    </xf>
    <xf numFmtId="0" fontId="9" fillId="0" borderId="43" xfId="0" applyFont="1" applyBorder="1" applyAlignment="1">
      <alignment vertical="center" wrapText="1"/>
    </xf>
    <xf numFmtId="0" fontId="9" fillId="0" borderId="34" xfId="0" applyFont="1" applyBorder="1" applyAlignment="1">
      <alignment vertical="center" wrapText="1"/>
    </xf>
    <xf numFmtId="0" fontId="9" fillId="4" borderId="50" xfId="0" applyFont="1" applyFill="1" applyBorder="1">
      <alignment vertical="center"/>
    </xf>
    <xf numFmtId="0" fontId="9" fillId="4" borderId="52" xfId="0" applyFont="1" applyFill="1" applyBorder="1">
      <alignment vertical="center"/>
    </xf>
    <xf numFmtId="0" fontId="9" fillId="4" borderId="7" xfId="0" applyFont="1" applyFill="1" applyBorder="1" applyAlignment="1">
      <alignment horizontal="left" vertical="top" wrapText="1"/>
    </xf>
    <xf numFmtId="0" fontId="9" fillId="4" borderId="8" xfId="0" applyFont="1" applyFill="1" applyBorder="1" applyAlignment="1">
      <alignment horizontal="left" vertical="top"/>
    </xf>
    <xf numFmtId="0" fontId="9" fillId="4" borderId="9" xfId="0" applyFont="1" applyFill="1" applyBorder="1" applyAlignment="1">
      <alignment horizontal="left" vertical="top"/>
    </xf>
    <xf numFmtId="0" fontId="9" fillId="4" borderId="11" xfId="0" applyFont="1" applyFill="1" applyBorder="1" applyAlignment="1">
      <alignment horizontal="left" vertical="top"/>
    </xf>
    <xf numFmtId="0" fontId="9" fillId="4" borderId="2" xfId="0" applyFont="1" applyFill="1" applyBorder="1" applyAlignment="1">
      <alignment horizontal="left" vertical="top"/>
    </xf>
    <xf numFmtId="0" fontId="9" fillId="4" borderId="1" xfId="0" applyFont="1" applyFill="1" applyBorder="1" applyAlignment="1">
      <alignment horizontal="left" vertical="top"/>
    </xf>
    <xf numFmtId="0" fontId="9" fillId="7" borderId="33" xfId="0" applyFont="1" applyFill="1" applyBorder="1" applyAlignment="1">
      <alignment horizontal="center" vertical="center" wrapText="1"/>
    </xf>
    <xf numFmtId="0" fontId="9" fillId="7" borderId="41" xfId="0" applyFont="1" applyFill="1" applyBorder="1" applyAlignment="1">
      <alignment horizontal="center" vertical="center" wrapText="1"/>
    </xf>
    <xf numFmtId="0" fontId="9" fillId="7" borderId="49" xfId="0" applyFont="1" applyFill="1" applyBorder="1" applyAlignment="1">
      <alignment horizontal="center" vertical="center" wrapText="1"/>
    </xf>
    <xf numFmtId="0" fontId="31" fillId="14" borderId="0" xfId="0" applyFont="1" applyFill="1" applyAlignment="1">
      <alignment horizontal="left" vertical="center" wrapText="1"/>
    </xf>
    <xf numFmtId="177" fontId="36" fillId="7" borderId="7" xfId="0" applyNumberFormat="1" applyFont="1" applyFill="1" applyBorder="1" applyAlignment="1">
      <alignment horizontal="center" vertical="center"/>
    </xf>
    <xf numFmtId="177" fontId="36" fillId="7" borderId="8" xfId="0" applyNumberFormat="1" applyFont="1" applyFill="1" applyBorder="1" applyAlignment="1">
      <alignment horizontal="center" vertical="center"/>
    </xf>
    <xf numFmtId="177" fontId="36" fillId="7" borderId="9" xfId="0" applyNumberFormat="1" applyFont="1" applyFill="1" applyBorder="1" applyAlignment="1">
      <alignment horizontal="center" vertical="center"/>
    </xf>
    <xf numFmtId="177" fontId="36" fillId="7" borderId="11" xfId="0" applyNumberFormat="1" applyFont="1" applyFill="1" applyBorder="1" applyAlignment="1">
      <alignment horizontal="center" vertical="center"/>
    </xf>
    <xf numFmtId="177" fontId="36" fillId="7" borderId="2" xfId="0" applyNumberFormat="1" applyFont="1" applyFill="1" applyBorder="1" applyAlignment="1">
      <alignment horizontal="center" vertical="center"/>
    </xf>
    <xf numFmtId="177" fontId="36" fillId="7" borderId="1" xfId="0" applyNumberFormat="1" applyFont="1" applyFill="1" applyBorder="1" applyAlignment="1">
      <alignment horizontal="center" vertical="center"/>
    </xf>
    <xf numFmtId="0" fontId="9" fillId="0" borderId="3" xfId="0" applyFont="1" applyBorder="1">
      <alignment vertical="center"/>
    </xf>
    <xf numFmtId="0" fontId="7" fillId="10" borderId="78" xfId="0" applyFont="1" applyFill="1" applyBorder="1" applyAlignment="1">
      <alignment horizontal="center" vertical="center" wrapText="1"/>
    </xf>
    <xf numFmtId="0" fontId="7" fillId="10" borderId="79" xfId="0" applyFont="1" applyFill="1" applyBorder="1" applyAlignment="1">
      <alignment horizontal="center" vertical="center" wrapText="1"/>
    </xf>
    <xf numFmtId="0" fontId="9" fillId="0" borderId="28" xfId="0" applyFont="1" applyBorder="1" applyAlignment="1">
      <alignment vertical="center" wrapText="1"/>
    </xf>
    <xf numFmtId="0" fontId="9" fillId="0" borderId="38" xfId="0" applyFont="1" applyBorder="1" applyAlignment="1">
      <alignment vertical="center" wrapText="1"/>
    </xf>
    <xf numFmtId="0" fontId="9" fillId="0" borderId="73" xfId="0" applyFont="1" applyBorder="1" applyAlignment="1">
      <alignment vertical="center" wrapText="1"/>
    </xf>
    <xf numFmtId="0" fontId="7" fillId="10" borderId="77" xfId="0" applyFont="1" applyFill="1" applyBorder="1" applyAlignment="1">
      <alignment horizontal="center" vertical="center" wrapText="1"/>
    </xf>
    <xf numFmtId="0" fontId="9" fillId="0" borderId="39" xfId="0" applyFont="1" applyBorder="1" applyAlignment="1">
      <alignment vertical="center" wrapText="1"/>
    </xf>
    <xf numFmtId="49" fontId="12" fillId="3" borderId="5" xfId="0" applyNumberFormat="1" applyFont="1" applyFill="1" applyBorder="1" applyAlignment="1">
      <alignment horizontal="center" vertical="center"/>
    </xf>
    <xf numFmtId="49" fontId="12" fillId="3" borderId="4" xfId="0" applyNumberFormat="1" applyFont="1" applyFill="1" applyBorder="1" applyAlignment="1">
      <alignment horizontal="center" vertical="center"/>
    </xf>
    <xf numFmtId="0" fontId="12" fillId="3" borderId="5" xfId="0" applyFont="1" applyFill="1" applyBorder="1" applyAlignment="1">
      <alignment horizontal="left" vertical="top" wrapText="1"/>
    </xf>
    <xf numFmtId="0" fontId="12" fillId="3" borderId="6" xfId="0" applyFont="1" applyFill="1" applyBorder="1" applyAlignment="1">
      <alignment horizontal="left" vertical="top" wrapText="1"/>
    </xf>
    <xf numFmtId="0" fontId="12" fillId="3" borderId="4" xfId="0" applyFont="1" applyFill="1" applyBorder="1" applyAlignment="1">
      <alignment horizontal="left" vertical="top" wrapText="1"/>
    </xf>
    <xf numFmtId="0" fontId="23" fillId="2" borderId="41" xfId="0" applyFont="1" applyFill="1" applyBorder="1" applyAlignment="1">
      <alignment vertical="center" wrapText="1"/>
    </xf>
    <xf numFmtId="0" fontId="23" fillId="2" borderId="42" xfId="0" applyFont="1" applyFill="1" applyBorder="1" applyAlignment="1">
      <alignment vertical="center" wrapText="1"/>
    </xf>
    <xf numFmtId="0" fontId="23" fillId="2" borderId="42" xfId="0" applyFont="1" applyFill="1" applyBorder="1" applyAlignment="1">
      <alignment horizontal="center" vertical="center" wrapText="1"/>
    </xf>
    <xf numFmtId="0" fontId="9" fillId="0" borderId="33"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33" xfId="0" applyFont="1" applyBorder="1" applyAlignment="1">
      <alignment horizontal="center" vertical="center"/>
    </xf>
    <xf numFmtId="0" fontId="9" fillId="0" borderId="41" xfId="0" applyFont="1" applyBorder="1" applyAlignment="1">
      <alignment horizontal="center" vertical="center"/>
    </xf>
    <xf numFmtId="0" fontId="9" fillId="0" borderId="49" xfId="0" applyFont="1" applyBorder="1" applyAlignment="1">
      <alignment horizontal="center" vertical="center"/>
    </xf>
    <xf numFmtId="0" fontId="43" fillId="2" borderId="33" xfId="0" applyFont="1" applyFill="1" applyBorder="1" applyAlignment="1">
      <alignment horizontal="left" vertical="center"/>
    </xf>
    <xf numFmtId="0" fontId="43" fillId="2" borderId="41" xfId="0" applyFont="1" applyFill="1" applyBorder="1" applyAlignment="1">
      <alignment horizontal="left" vertical="center"/>
    </xf>
    <xf numFmtId="0" fontId="43" fillId="2" borderId="49" xfId="0" applyFont="1" applyFill="1" applyBorder="1" applyAlignment="1">
      <alignment horizontal="left" vertical="center"/>
    </xf>
    <xf numFmtId="0" fontId="51" fillId="2" borderId="28" xfId="0" applyFont="1" applyFill="1" applyBorder="1" applyAlignment="1">
      <alignment horizontal="left" vertical="center" wrapText="1"/>
    </xf>
    <xf numFmtId="0" fontId="0" fillId="0" borderId="28" xfId="0" applyBorder="1" applyAlignment="1">
      <alignment horizontal="left" vertical="center"/>
    </xf>
    <xf numFmtId="0" fontId="44" fillId="2" borderId="28" xfId="0" applyFont="1" applyFill="1" applyBorder="1" applyAlignment="1">
      <alignment horizontal="left" vertical="center" wrapText="1"/>
    </xf>
    <xf numFmtId="0" fontId="43" fillId="2" borderId="28" xfId="0" applyFont="1" applyFill="1" applyBorder="1" applyAlignment="1">
      <alignment horizontal="center" vertical="center"/>
    </xf>
    <xf numFmtId="0" fontId="43" fillId="2" borderId="28" xfId="0" applyFont="1" applyFill="1" applyBorder="1" applyAlignment="1">
      <alignment horizontal="left" vertical="center" wrapText="1"/>
    </xf>
    <xf numFmtId="0" fontId="43" fillId="2" borderId="33" xfId="0" applyFont="1" applyFill="1" applyBorder="1" applyAlignment="1">
      <alignment horizontal="center" vertical="center"/>
    </xf>
    <xf numFmtId="0" fontId="43" fillId="2" borderId="41" xfId="0" applyFont="1" applyFill="1" applyBorder="1" applyAlignment="1">
      <alignment horizontal="center" vertical="center"/>
    </xf>
    <xf numFmtId="0" fontId="43" fillId="2" borderId="49" xfId="0" applyFont="1" applyFill="1" applyBorder="1" applyAlignment="1">
      <alignment horizontal="center" vertical="center"/>
    </xf>
    <xf numFmtId="0" fontId="18" fillId="0" borderId="28" xfId="0" applyFont="1" applyBorder="1" applyAlignment="1">
      <alignment horizontal="left" vertical="center"/>
    </xf>
    <xf numFmtId="0" fontId="18" fillId="0" borderId="28" xfId="0" applyFont="1" applyBorder="1" applyAlignment="1">
      <alignment horizontal="center" vertical="center"/>
    </xf>
    <xf numFmtId="0" fontId="18" fillId="0" borderId="33" xfId="0" applyFont="1" applyBorder="1" applyAlignment="1">
      <alignment horizontal="center" vertical="center"/>
    </xf>
    <xf numFmtId="0" fontId="18" fillId="0" borderId="28" xfId="0" applyFont="1" applyBorder="1" applyAlignment="1">
      <alignment horizontal="left" vertical="center" wrapText="1"/>
    </xf>
    <xf numFmtId="0" fontId="18" fillId="0" borderId="41" xfId="0" applyFont="1" applyBorder="1" applyAlignment="1">
      <alignment horizontal="center" vertical="center"/>
    </xf>
    <xf numFmtId="0" fontId="18" fillId="0" borderId="49" xfId="0" applyFont="1" applyBorder="1" applyAlignment="1">
      <alignment horizontal="center" vertical="center"/>
    </xf>
    <xf numFmtId="0" fontId="18" fillId="2" borderId="28" xfId="0" applyFont="1" applyFill="1" applyBorder="1" applyAlignment="1">
      <alignment horizontal="center" vertical="center"/>
    </xf>
    <xf numFmtId="0" fontId="18" fillId="2" borderId="33" xfId="0" applyFont="1" applyFill="1" applyBorder="1" applyAlignment="1">
      <alignment horizontal="center" vertical="center"/>
    </xf>
    <xf numFmtId="58" fontId="18" fillId="0" borderId="28" xfId="0" applyNumberFormat="1" applyFont="1" applyBorder="1" applyAlignment="1">
      <alignment horizontal="right" vertical="center"/>
    </xf>
    <xf numFmtId="0" fontId="18" fillId="0" borderId="28" xfId="0" applyFont="1" applyBorder="1" applyAlignment="1">
      <alignment horizontal="right" vertical="center"/>
    </xf>
    <xf numFmtId="0" fontId="18" fillId="0" borderId="28" xfId="0" applyFont="1" applyBorder="1" applyAlignment="1">
      <alignment horizontal="center" vertical="center" wrapText="1"/>
    </xf>
    <xf numFmtId="0" fontId="18" fillId="2" borderId="28" xfId="0" applyFont="1" applyFill="1" applyBorder="1" applyAlignment="1">
      <alignment horizontal="center" vertical="center" wrapText="1"/>
    </xf>
    <xf numFmtId="0" fontId="41" fillId="0" borderId="33" xfId="0" applyFont="1" applyBorder="1" applyAlignment="1">
      <alignment horizontal="center" vertical="center" wrapText="1"/>
    </xf>
    <xf numFmtId="0" fontId="41" fillId="0" borderId="49" xfId="0" applyFont="1" applyBorder="1" applyAlignment="1">
      <alignment horizontal="center" vertical="center" wrapText="1"/>
    </xf>
    <xf numFmtId="0" fontId="18" fillId="0" borderId="25" xfId="0" applyFont="1" applyBorder="1" applyAlignment="1">
      <alignment horizontal="left" vertical="center" wrapText="1"/>
    </xf>
    <xf numFmtId="0" fontId="41" fillId="2" borderId="28" xfId="0" applyFont="1" applyFill="1" applyBorder="1" applyAlignment="1">
      <alignment horizontal="center" vertical="center" wrapText="1"/>
    </xf>
    <xf numFmtId="0" fontId="18" fillId="0" borderId="33" xfId="0" applyFont="1" applyBorder="1" applyAlignment="1">
      <alignment horizontal="left" vertical="center" wrapText="1"/>
    </xf>
    <xf numFmtId="0" fontId="18" fillId="0" borderId="41" xfId="0" applyFont="1" applyBorder="1" applyAlignment="1">
      <alignment horizontal="left" vertical="center" wrapText="1"/>
    </xf>
    <xf numFmtId="0" fontId="18" fillId="0" borderId="49" xfId="0" applyFont="1" applyBorder="1" applyAlignment="1">
      <alignment horizontal="left" vertical="center" wrapText="1"/>
    </xf>
    <xf numFmtId="0" fontId="43" fillId="0" borderId="33" xfId="0" applyFont="1" applyBorder="1" applyAlignment="1">
      <alignment horizontal="left" vertical="center"/>
    </xf>
    <xf numFmtId="0" fontId="43" fillId="0" borderId="41" xfId="0" applyFont="1" applyBorder="1" applyAlignment="1">
      <alignment horizontal="left" vertical="center"/>
    </xf>
    <xf numFmtId="0" fontId="43" fillId="0" borderId="49" xfId="0" applyFont="1" applyBorder="1" applyAlignment="1">
      <alignment horizontal="left" vertical="center"/>
    </xf>
    <xf numFmtId="0" fontId="18" fillId="0" borderId="33" xfId="0" applyFont="1" applyBorder="1" applyAlignment="1">
      <alignment horizontal="left" vertical="center"/>
    </xf>
    <xf numFmtId="0" fontId="18" fillId="0" borderId="41" xfId="0" applyFont="1" applyBorder="1" applyAlignment="1">
      <alignment horizontal="left" vertical="center"/>
    </xf>
    <xf numFmtId="0" fontId="18" fillId="0" borderId="49" xfId="0" applyFont="1" applyBorder="1" applyAlignment="1">
      <alignment horizontal="left" vertical="center"/>
    </xf>
    <xf numFmtId="0" fontId="18" fillId="17" borderId="28" xfId="0" applyFont="1" applyFill="1" applyBorder="1" applyAlignment="1">
      <alignment horizontal="center" vertical="center"/>
    </xf>
    <xf numFmtId="0" fontId="18" fillId="17" borderId="28" xfId="0" applyFont="1" applyFill="1" applyBorder="1" applyAlignment="1">
      <alignment horizontal="left" vertical="center" wrapText="1"/>
    </xf>
    <xf numFmtId="0" fontId="18" fillId="16" borderId="28" xfId="0" applyFont="1" applyFill="1" applyBorder="1" applyAlignment="1">
      <alignment horizontal="center" vertical="center"/>
    </xf>
    <xf numFmtId="0" fontId="18" fillId="16" borderId="28" xfId="0" applyFont="1" applyFill="1" applyBorder="1" applyAlignment="1">
      <alignment horizontal="left" vertical="center" wrapText="1"/>
    </xf>
    <xf numFmtId="0" fontId="18" fillId="15" borderId="28" xfId="0" applyFont="1" applyFill="1" applyBorder="1" applyAlignment="1">
      <alignment horizontal="center" vertical="center"/>
    </xf>
    <xf numFmtId="0" fontId="18" fillId="15" borderId="28" xfId="0" applyFont="1" applyFill="1" applyBorder="1" applyAlignment="1">
      <alignment horizontal="left" vertical="center" wrapText="1"/>
    </xf>
    <xf numFmtId="0" fontId="38" fillId="15" borderId="28" xfId="0" applyFont="1" applyFill="1" applyBorder="1" applyAlignment="1">
      <alignment horizontal="center" vertical="center" wrapText="1"/>
    </xf>
    <xf numFmtId="0" fontId="38" fillId="15" borderId="28" xfId="0" applyFont="1" applyFill="1" applyBorder="1" applyAlignment="1">
      <alignment horizontal="center" vertical="center"/>
    </xf>
    <xf numFmtId="0" fontId="18" fillId="17" borderId="28" xfId="0" applyFont="1" applyFill="1" applyBorder="1" applyAlignment="1">
      <alignment horizontal="center" vertical="center" wrapText="1"/>
    </xf>
    <xf numFmtId="0" fontId="38" fillId="16" borderId="28" xfId="0" applyFont="1" applyFill="1" applyBorder="1" applyAlignment="1">
      <alignment horizontal="center" vertical="center" wrapText="1"/>
    </xf>
    <xf numFmtId="0" fontId="38" fillId="16" borderId="28" xfId="0" applyFont="1" applyFill="1" applyBorder="1" applyAlignment="1">
      <alignment horizontal="center" vertical="center"/>
    </xf>
    <xf numFmtId="176" fontId="18" fillId="0" borderId="28" xfId="0" applyNumberFormat="1" applyFont="1" applyBorder="1" applyAlignment="1">
      <alignment horizontal="center" vertical="center"/>
    </xf>
    <xf numFmtId="0" fontId="43" fillId="0" borderId="28" xfId="0" applyFont="1" applyBorder="1" applyAlignment="1">
      <alignment horizontal="center" vertical="center"/>
    </xf>
    <xf numFmtId="0" fontId="18" fillId="0" borderId="24" xfId="0" applyFont="1" applyBorder="1" applyAlignment="1">
      <alignment horizontal="center" vertical="center"/>
    </xf>
    <xf numFmtId="0" fontId="18" fillId="0" borderId="27" xfId="0" applyFont="1" applyBorder="1" applyAlignment="1">
      <alignment horizontal="center" vertical="center"/>
    </xf>
    <xf numFmtId="0" fontId="18" fillId="0" borderId="29" xfId="0" applyFont="1" applyBorder="1" applyAlignment="1">
      <alignment horizontal="center" vertical="center"/>
    </xf>
    <xf numFmtId="0" fontId="18" fillId="0" borderId="31" xfId="0" applyFont="1" applyBorder="1" applyAlignment="1">
      <alignment horizontal="center" vertical="center"/>
    </xf>
    <xf numFmtId="176" fontId="18" fillId="0" borderId="33" xfId="0" applyNumberFormat="1" applyFont="1" applyBorder="1" applyAlignment="1">
      <alignment horizontal="center" vertical="center"/>
    </xf>
    <xf numFmtId="176" fontId="18" fillId="0" borderId="41" xfId="0" applyNumberFormat="1" applyFont="1" applyBorder="1" applyAlignment="1">
      <alignment horizontal="center" vertical="center"/>
    </xf>
    <xf numFmtId="176" fontId="18" fillId="0" borderId="49" xfId="0" applyNumberFormat="1" applyFont="1" applyBorder="1" applyAlignment="1">
      <alignment horizontal="center" vertical="center"/>
    </xf>
    <xf numFmtId="0" fontId="18" fillId="2" borderId="49" xfId="0" applyFont="1" applyFill="1" applyBorder="1" applyAlignment="1">
      <alignment horizontal="center" vertical="center"/>
    </xf>
    <xf numFmtId="0" fontId="18" fillId="0" borderId="33" xfId="0" applyFont="1" applyBorder="1" applyAlignment="1">
      <alignment horizontal="left" vertical="top" wrapText="1"/>
    </xf>
    <xf numFmtId="0" fontId="18" fillId="0" borderId="49" xfId="0" applyFont="1" applyBorder="1" applyAlignment="1">
      <alignment horizontal="left" vertical="top" wrapText="1"/>
    </xf>
    <xf numFmtId="0" fontId="18" fillId="2" borderId="41" xfId="0" applyFont="1" applyFill="1" applyBorder="1" applyAlignment="1">
      <alignment horizontal="center" vertical="center"/>
    </xf>
    <xf numFmtId="0" fontId="18" fillId="0" borderId="41" xfId="0" applyFont="1" applyBorder="1" applyAlignment="1">
      <alignment horizontal="left" vertical="top" wrapText="1"/>
    </xf>
    <xf numFmtId="0" fontId="18" fillId="0" borderId="28" xfId="0" applyFont="1" applyBorder="1" applyAlignment="1">
      <alignment horizontal="left" vertical="top"/>
    </xf>
    <xf numFmtId="0" fontId="38" fillId="0" borderId="28" xfId="0" applyFont="1" applyBorder="1" applyAlignment="1">
      <alignment horizontal="left" vertical="center" wrapText="1"/>
    </xf>
    <xf numFmtId="0" fontId="43" fillId="2" borderId="28" xfId="0" applyFont="1" applyFill="1" applyBorder="1" applyAlignment="1">
      <alignment horizontal="left" vertical="center"/>
    </xf>
    <xf numFmtId="0" fontId="18" fillId="0" borderId="0" xfId="0" applyFont="1" applyAlignment="1">
      <alignment horizontal="left" vertical="center" wrapText="1"/>
    </xf>
    <xf numFmtId="0" fontId="18" fillId="2" borderId="24" xfId="0" applyFont="1" applyFill="1" applyBorder="1" applyAlignment="1">
      <alignment horizontal="center" vertical="center"/>
    </xf>
    <xf numFmtId="0" fontId="18" fillId="2" borderId="27" xfId="0" applyFont="1" applyFill="1" applyBorder="1" applyAlignment="1">
      <alignment horizontal="center" vertical="center"/>
    </xf>
    <xf numFmtId="0" fontId="18" fillId="2" borderId="29" xfId="0" applyFont="1" applyFill="1" applyBorder="1" applyAlignment="1">
      <alignment horizontal="center" vertical="center"/>
    </xf>
    <xf numFmtId="0" fontId="18" fillId="2" borderId="31" xfId="0" applyFont="1" applyFill="1" applyBorder="1" applyAlignment="1">
      <alignment horizontal="center" vertical="center"/>
    </xf>
    <xf numFmtId="0" fontId="18" fillId="0" borderId="28" xfId="0" applyFont="1" applyBorder="1" applyAlignment="1">
      <alignment horizontal="left" vertical="top" wrapText="1"/>
    </xf>
    <xf numFmtId="0" fontId="18" fillId="0" borderId="33" xfId="0" applyFont="1" applyBorder="1" applyAlignment="1">
      <alignment horizontal="left" vertical="top"/>
    </xf>
    <xf numFmtId="0" fontId="18" fillId="0" borderId="41" xfId="0" applyFont="1" applyBorder="1" applyAlignment="1">
      <alignment horizontal="left" vertical="top"/>
    </xf>
    <xf numFmtId="0" fontId="18" fillId="0" borderId="49" xfId="0" applyFont="1" applyBorder="1" applyAlignment="1">
      <alignment horizontal="left" vertical="top"/>
    </xf>
    <xf numFmtId="0" fontId="18" fillId="0" borderId="25" xfId="0" applyFont="1" applyBorder="1" applyAlignment="1">
      <alignment horizontal="left" vertical="center"/>
    </xf>
    <xf numFmtId="0" fontId="0" fillId="0" borderId="28" xfId="0" applyBorder="1" applyAlignment="1">
      <alignment horizontal="center" vertical="center"/>
    </xf>
    <xf numFmtId="0" fontId="18" fillId="0" borderId="33" xfId="0" applyFont="1" applyBorder="1" applyAlignment="1">
      <alignment horizontal="center" vertical="center" wrapText="1"/>
    </xf>
    <xf numFmtId="0" fontId="18" fillId="0" borderId="49" xfId="0" applyFont="1" applyBorder="1" applyAlignment="1">
      <alignment horizontal="center" vertical="center" wrapText="1"/>
    </xf>
    <xf numFmtId="0" fontId="18" fillId="0" borderId="0" xfId="0" applyFont="1" applyAlignment="1">
      <alignment horizontal="left" vertical="center"/>
    </xf>
    <xf numFmtId="0" fontId="18" fillId="2" borderId="33" xfId="0" applyFont="1" applyFill="1" applyBorder="1" applyAlignment="1">
      <alignment horizontal="center" vertical="center" wrapText="1"/>
    </xf>
    <xf numFmtId="0" fontId="18" fillId="2" borderId="41" xfId="0" applyFont="1" applyFill="1" applyBorder="1" applyAlignment="1">
      <alignment horizontal="center" vertical="center" wrapText="1"/>
    </xf>
    <xf numFmtId="0" fontId="18" fillId="2" borderId="49" xfId="0" applyFont="1" applyFill="1" applyBorder="1" applyAlignment="1">
      <alignment horizontal="center" vertical="center" wrapText="1"/>
    </xf>
    <xf numFmtId="0" fontId="18" fillId="0" borderId="25" xfId="0" applyFont="1" applyBorder="1" applyAlignment="1">
      <alignment horizontal="center" vertical="center"/>
    </xf>
    <xf numFmtId="0" fontId="18" fillId="0" borderId="16" xfId="0" applyFont="1" applyBorder="1" applyAlignment="1">
      <alignment horizontal="center" vertical="center"/>
    </xf>
    <xf numFmtId="0" fontId="18" fillId="0" borderId="0" xfId="0" applyFont="1" applyAlignment="1">
      <alignment horizontal="center" vertical="center"/>
    </xf>
    <xf numFmtId="0" fontId="18" fillId="0" borderId="13" xfId="0" applyFont="1" applyBorder="1" applyAlignment="1">
      <alignment horizontal="center" vertical="center"/>
    </xf>
    <xf numFmtId="0" fontId="18" fillId="0" borderId="30" xfId="0" applyFont="1" applyBorder="1" applyAlignment="1">
      <alignment horizontal="center" vertical="center"/>
    </xf>
    <xf numFmtId="0" fontId="18" fillId="2" borderId="92" xfId="0" applyFont="1" applyFill="1" applyBorder="1" applyAlignment="1">
      <alignment horizontal="left" vertical="center" wrapText="1"/>
    </xf>
    <xf numFmtId="0" fontId="18" fillId="2" borderId="93" xfId="0" applyFont="1" applyFill="1" applyBorder="1" applyAlignment="1">
      <alignment horizontal="left" vertical="center" wrapText="1"/>
    </xf>
    <xf numFmtId="0" fontId="18" fillId="2" borderId="94" xfId="0" applyFont="1" applyFill="1" applyBorder="1" applyAlignment="1">
      <alignment horizontal="left" vertical="center" wrapText="1"/>
    </xf>
    <xf numFmtId="0" fontId="18" fillId="2" borderId="95" xfId="0" applyFont="1" applyFill="1" applyBorder="1" applyAlignment="1">
      <alignment horizontal="left" vertical="center" wrapText="1"/>
    </xf>
    <xf numFmtId="0" fontId="18" fillId="2" borderId="96" xfId="0" applyFont="1" applyFill="1" applyBorder="1" applyAlignment="1">
      <alignment horizontal="left" vertical="center" wrapText="1"/>
    </xf>
    <xf numFmtId="0" fontId="18" fillId="2" borderId="97" xfId="0" applyFont="1" applyFill="1" applyBorder="1" applyAlignment="1">
      <alignment horizontal="left" vertical="center" wrapText="1"/>
    </xf>
    <xf numFmtId="0" fontId="41" fillId="2" borderId="33" xfId="0" applyFont="1" applyFill="1" applyBorder="1" applyAlignment="1">
      <alignment horizontal="center" vertical="center"/>
    </xf>
    <xf numFmtId="0" fontId="41" fillId="2" borderId="49" xfId="0" applyFont="1" applyFill="1" applyBorder="1" applyAlignment="1">
      <alignment horizontal="center" vertical="center"/>
    </xf>
    <xf numFmtId="0" fontId="38" fillId="0" borderId="24" xfId="0" applyFont="1" applyBorder="1" applyAlignment="1">
      <alignment horizontal="center" vertical="center" wrapText="1"/>
    </xf>
    <xf numFmtId="0" fontId="38" fillId="0" borderId="27" xfId="0" applyFont="1" applyBorder="1" applyAlignment="1">
      <alignment horizontal="center" vertical="center" wrapText="1"/>
    </xf>
    <xf numFmtId="0" fontId="38" fillId="0" borderId="16" xfId="0" applyFont="1" applyBorder="1" applyAlignment="1">
      <alignment horizontal="center" vertical="center" wrapText="1"/>
    </xf>
    <xf numFmtId="0" fontId="38" fillId="0" borderId="13" xfId="0" applyFont="1" applyBorder="1" applyAlignment="1">
      <alignment horizontal="center" vertical="center" wrapText="1"/>
    </xf>
    <xf numFmtId="0" fontId="38" fillId="0" borderId="29" xfId="0" applyFont="1" applyBorder="1" applyAlignment="1">
      <alignment horizontal="center" vertical="center" wrapText="1"/>
    </xf>
    <xf numFmtId="0" fontId="38" fillId="0" borderId="31" xfId="0" applyFont="1" applyBorder="1" applyAlignment="1">
      <alignment horizontal="center" vertical="center" wrapText="1"/>
    </xf>
    <xf numFmtId="0" fontId="18" fillId="16" borderId="33" xfId="0" applyFont="1" applyFill="1" applyBorder="1" applyAlignment="1">
      <alignment horizontal="left" vertical="center"/>
    </xf>
    <xf numFmtId="0" fontId="18" fillId="16" borderId="41" xfId="0" applyFont="1" applyFill="1" applyBorder="1" applyAlignment="1">
      <alignment horizontal="left" vertical="center"/>
    </xf>
    <xf numFmtId="0" fontId="18" fillId="16" borderId="49" xfId="0" applyFont="1" applyFill="1" applyBorder="1" applyAlignment="1">
      <alignment horizontal="left" vertical="center"/>
    </xf>
    <xf numFmtId="0" fontId="18" fillId="15" borderId="33" xfId="0" applyFont="1" applyFill="1" applyBorder="1" applyAlignment="1">
      <alignment horizontal="left" vertical="center"/>
    </xf>
    <xf numFmtId="0" fontId="18" fillId="15" borderId="41" xfId="0" applyFont="1" applyFill="1" applyBorder="1" applyAlignment="1">
      <alignment horizontal="left" vertical="center"/>
    </xf>
    <xf numFmtId="0" fontId="18" fillId="15" borderId="49" xfId="0" applyFont="1" applyFill="1" applyBorder="1" applyAlignment="1">
      <alignment horizontal="left" vertical="center"/>
    </xf>
    <xf numFmtId="0" fontId="18" fillId="2" borderId="24" xfId="0" applyFont="1" applyFill="1" applyBorder="1" applyAlignment="1">
      <alignment horizontal="center" vertical="center" wrapText="1"/>
    </xf>
    <xf numFmtId="0" fontId="18" fillId="2" borderId="25" xfId="0" applyFont="1" applyFill="1" applyBorder="1" applyAlignment="1">
      <alignment horizontal="center" vertical="center" wrapText="1"/>
    </xf>
    <xf numFmtId="0" fontId="18" fillId="2" borderId="27" xfId="0" applyFont="1" applyFill="1" applyBorder="1" applyAlignment="1">
      <alignment horizontal="center" vertical="center" wrapText="1"/>
    </xf>
    <xf numFmtId="0" fontId="18" fillId="2" borderId="29" xfId="0" applyFont="1" applyFill="1" applyBorder="1" applyAlignment="1">
      <alignment horizontal="center" vertical="center" wrapText="1"/>
    </xf>
    <xf numFmtId="0" fontId="18" fillId="2" borderId="30" xfId="0" applyFont="1" applyFill="1" applyBorder="1" applyAlignment="1">
      <alignment horizontal="center" vertical="center" wrapText="1"/>
    </xf>
    <xf numFmtId="0" fontId="18" fillId="2" borderId="31" xfId="0" applyFont="1" applyFill="1" applyBorder="1" applyAlignment="1">
      <alignment horizontal="center" vertical="center" wrapText="1"/>
    </xf>
    <xf numFmtId="0" fontId="18" fillId="17" borderId="33" xfId="0" applyFont="1" applyFill="1" applyBorder="1" applyAlignment="1">
      <alignment horizontal="left" vertical="center"/>
    </xf>
    <xf numFmtId="0" fontId="18" fillId="17" borderId="41" xfId="0" applyFont="1" applyFill="1" applyBorder="1" applyAlignment="1">
      <alignment horizontal="left" vertical="center"/>
    </xf>
    <xf numFmtId="0" fontId="18" fillId="17" borderId="49" xfId="0" applyFont="1" applyFill="1" applyBorder="1" applyAlignment="1">
      <alignment horizontal="left" vertical="center"/>
    </xf>
    <xf numFmtId="0" fontId="18" fillId="2" borderId="33" xfId="0" applyFont="1" applyFill="1" applyBorder="1" applyAlignment="1">
      <alignment horizontal="left" vertical="center"/>
    </xf>
    <xf numFmtId="0" fontId="18" fillId="2" borderId="41" xfId="0" applyFont="1" applyFill="1" applyBorder="1" applyAlignment="1">
      <alignment horizontal="left" vertical="center"/>
    </xf>
    <xf numFmtId="0" fontId="18" fillId="2" borderId="49" xfId="0" applyFont="1" applyFill="1" applyBorder="1" applyAlignment="1">
      <alignment horizontal="left" vertical="center"/>
    </xf>
    <xf numFmtId="0" fontId="18" fillId="0" borderId="41" xfId="0" applyFont="1" applyBorder="1" applyAlignment="1">
      <alignment horizontal="center" vertical="center" wrapText="1"/>
    </xf>
    <xf numFmtId="0" fontId="18" fillId="0" borderId="29" xfId="0" applyFont="1" applyBorder="1" applyAlignment="1">
      <alignment horizontal="left" vertical="center" wrapText="1"/>
    </xf>
    <xf numFmtId="0" fontId="18" fillId="0" borderId="30" xfId="0" applyFont="1" applyBorder="1" applyAlignment="1">
      <alignment horizontal="left" vertical="center" wrapText="1"/>
    </xf>
    <xf numFmtId="0" fontId="18" fillId="2" borderId="25" xfId="0" applyFont="1" applyFill="1" applyBorder="1" applyAlignment="1">
      <alignment horizontal="center" vertical="center"/>
    </xf>
    <xf numFmtId="0" fontId="46" fillId="2" borderId="33" xfId="0" applyFont="1" applyFill="1" applyBorder="1" applyAlignment="1">
      <alignment horizontal="center" vertical="center"/>
    </xf>
    <xf numFmtId="0" fontId="46" fillId="2" borderId="41" xfId="0" applyFont="1" applyFill="1" applyBorder="1" applyAlignment="1">
      <alignment horizontal="center" vertical="center"/>
    </xf>
    <xf numFmtId="0" fontId="46" fillId="2" borderId="49" xfId="0" applyFont="1" applyFill="1" applyBorder="1" applyAlignment="1">
      <alignment horizontal="center" vertical="center"/>
    </xf>
    <xf numFmtId="0" fontId="0" fillId="0" borderId="28" xfId="0" applyBorder="1" applyAlignment="1">
      <alignment horizontal="left" vertical="center" wrapText="1"/>
    </xf>
    <xf numFmtId="0" fontId="0" fillId="0" borderId="25" xfId="0" applyBorder="1" applyAlignment="1">
      <alignment horizontal="left" vertical="center"/>
    </xf>
    <xf numFmtId="0" fontId="0" fillId="0" borderId="0" xfId="0" applyAlignment="1">
      <alignment horizontal="left" vertical="center" wrapText="1"/>
    </xf>
    <xf numFmtId="0" fontId="46" fillId="0" borderId="29" xfId="0" applyFont="1" applyBorder="1" applyAlignment="1">
      <alignment horizontal="left" vertical="center" wrapText="1"/>
    </xf>
    <xf numFmtId="0" fontId="46" fillId="0" borderId="30" xfId="0" applyFont="1" applyBorder="1" applyAlignment="1">
      <alignment horizontal="left" vertical="center" wrapText="1"/>
    </xf>
    <xf numFmtId="0" fontId="46" fillId="0" borderId="31" xfId="0" applyFont="1" applyBorder="1" applyAlignment="1">
      <alignment horizontal="left" vertical="center" wrapText="1"/>
    </xf>
    <xf numFmtId="0" fontId="0" fillId="2" borderId="28" xfId="0" applyFill="1" applyBorder="1" applyAlignment="1">
      <alignment horizontal="center" vertical="center" wrapText="1"/>
    </xf>
    <xf numFmtId="0" fontId="0" fillId="2" borderId="28" xfId="0" applyFill="1" applyBorder="1" applyAlignment="1">
      <alignment horizontal="center" vertical="center"/>
    </xf>
    <xf numFmtId="0" fontId="38" fillId="0" borderId="16" xfId="0" applyFont="1" applyBorder="1" applyAlignment="1">
      <alignment horizontal="left" vertical="center" wrapText="1"/>
    </xf>
    <xf numFmtId="0" fontId="38" fillId="0" borderId="0" xfId="0" applyFont="1" applyAlignment="1">
      <alignment horizontal="left" vertical="center" wrapText="1"/>
    </xf>
    <xf numFmtId="0" fontId="0" fillId="2" borderId="33" xfId="0" applyFill="1" applyBorder="1" applyAlignment="1">
      <alignment horizontal="center" vertical="center"/>
    </xf>
    <xf numFmtId="0" fontId="0" fillId="2" borderId="41" xfId="0" applyFill="1" applyBorder="1" applyAlignment="1">
      <alignment horizontal="center" vertical="center"/>
    </xf>
    <xf numFmtId="0" fontId="0" fillId="2" borderId="49" xfId="0" applyFill="1" applyBorder="1" applyAlignment="1">
      <alignment horizontal="center" vertical="center"/>
    </xf>
    <xf numFmtId="0" fontId="0" fillId="0" borderId="28" xfId="0" applyBorder="1" applyAlignment="1">
      <alignment horizontal="center" vertical="center" wrapText="1"/>
    </xf>
    <xf numFmtId="0" fontId="18" fillId="2" borderId="28" xfId="0" applyFont="1" applyFill="1" applyBorder="1" applyAlignment="1">
      <alignment horizontal="center" vertical="center" textRotation="255"/>
    </xf>
    <xf numFmtId="0" fontId="18" fillId="0" borderId="24" xfId="0" applyFont="1" applyBorder="1" applyAlignment="1">
      <alignment horizontal="left"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0" xfId="0" applyFont="1" applyAlignment="1">
      <alignment horizontal="center" vertical="center" wrapText="1"/>
    </xf>
    <xf numFmtId="0" fontId="18" fillId="0" borderId="13"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98" xfId="0" applyFont="1" applyBorder="1" applyAlignment="1">
      <alignment horizontal="center" vertical="center"/>
    </xf>
    <xf numFmtId="0" fontId="18" fillId="0" borderId="99" xfId="0" applyFont="1" applyBorder="1" applyAlignment="1">
      <alignment horizontal="center" vertical="center"/>
    </xf>
    <xf numFmtId="0" fontId="18" fillId="0" borderId="32" xfId="0" applyFont="1" applyBorder="1" applyAlignment="1">
      <alignment horizontal="center" vertical="center"/>
    </xf>
    <xf numFmtId="0" fontId="18" fillId="0" borderId="16" xfId="0" applyFont="1" applyBorder="1" applyAlignment="1">
      <alignment horizontal="left" vertical="center"/>
    </xf>
    <xf numFmtId="0" fontId="18" fillId="0" borderId="29" xfId="0" applyFont="1" applyBorder="1" applyAlignment="1">
      <alignment horizontal="left" vertical="center"/>
    </xf>
    <xf numFmtId="0" fontId="18" fillId="0" borderId="30" xfId="0" applyFont="1" applyBorder="1" applyAlignment="1">
      <alignment horizontal="left" vertical="center"/>
    </xf>
    <xf numFmtId="0" fontId="18" fillId="0" borderId="13" xfId="0" applyFont="1" applyBorder="1" applyAlignment="1">
      <alignment horizontal="left" vertical="center"/>
    </xf>
    <xf numFmtId="0" fontId="18" fillId="0" borderId="27" xfId="0" applyFont="1" applyBorder="1" applyAlignment="1">
      <alignment horizontal="left" vertical="center"/>
    </xf>
    <xf numFmtId="0" fontId="18" fillId="0" borderId="31" xfId="0" applyFont="1" applyBorder="1" applyAlignment="1">
      <alignment horizontal="left" vertical="center"/>
    </xf>
    <xf numFmtId="0" fontId="18" fillId="0" borderId="28" xfId="0" applyFont="1" applyBorder="1" applyAlignment="1">
      <alignment horizontal="center" vertical="center" textRotation="255"/>
    </xf>
    <xf numFmtId="57" fontId="18" fillId="0" borderId="33" xfId="0" applyNumberFormat="1" applyFont="1" applyBorder="1" applyAlignment="1">
      <alignment horizontal="left" vertical="center" wrapText="1"/>
    </xf>
    <xf numFmtId="57" fontId="18" fillId="0" borderId="49" xfId="0" applyNumberFormat="1" applyFont="1" applyBorder="1" applyAlignment="1">
      <alignment horizontal="left" vertical="center" wrapText="1"/>
    </xf>
    <xf numFmtId="0" fontId="18" fillId="0" borderId="24" xfId="0" applyFont="1" applyBorder="1" applyAlignment="1">
      <alignment horizontal="left" vertical="top" wrapText="1"/>
    </xf>
    <xf numFmtId="0" fontId="18" fillId="0" borderId="25" xfId="0" applyFont="1" applyBorder="1" applyAlignment="1">
      <alignment horizontal="left" vertical="top" wrapText="1"/>
    </xf>
    <xf numFmtId="0" fontId="18" fillId="0" borderId="27" xfId="0" applyFont="1" applyBorder="1" applyAlignment="1">
      <alignment horizontal="left" vertical="top" wrapText="1"/>
    </xf>
    <xf numFmtId="0" fontId="18" fillId="0" borderId="29" xfId="0" applyFont="1" applyBorder="1" applyAlignment="1">
      <alignment horizontal="left" vertical="top" wrapText="1"/>
    </xf>
    <xf numFmtId="0" fontId="18" fillId="0" borderId="30" xfId="0" applyFont="1" applyBorder="1" applyAlignment="1">
      <alignment horizontal="left" vertical="top" wrapText="1"/>
    </xf>
    <xf numFmtId="0" fontId="18" fillId="0" borderId="31" xfId="0" applyFont="1" applyBorder="1" applyAlignment="1">
      <alignment horizontal="left" vertical="top" wrapText="1"/>
    </xf>
    <xf numFmtId="0" fontId="18" fillId="0" borderId="16" xfId="0" applyFont="1" applyBorder="1" applyAlignment="1">
      <alignment horizontal="left" vertical="top" wrapText="1"/>
    </xf>
    <xf numFmtId="0" fontId="18" fillId="0" borderId="0" xfId="0" applyFont="1" applyAlignment="1">
      <alignment horizontal="left" vertical="top" wrapText="1"/>
    </xf>
    <xf numFmtId="0" fontId="18" fillId="0" borderId="13" xfId="0" applyFont="1" applyBorder="1" applyAlignment="1">
      <alignment horizontal="left" vertical="top" wrapText="1"/>
    </xf>
    <xf numFmtId="0" fontId="9" fillId="25" borderId="0" xfId="4" applyFill="1" applyAlignment="1" applyProtection="1">
      <alignment horizontal="left" vertical="center" wrapText="1"/>
      <protection locked="0"/>
    </xf>
    <xf numFmtId="0" fontId="30" fillId="0" borderId="0" xfId="4" applyFont="1" applyAlignment="1" applyProtection="1">
      <alignment horizontal="left" vertical="center" wrapText="1"/>
      <protection locked="0"/>
    </xf>
    <xf numFmtId="0" fontId="30" fillId="0" borderId="0" xfId="4" applyFont="1" applyAlignment="1" applyProtection="1">
      <alignment horizontal="left" vertical="center"/>
      <protection locked="0"/>
    </xf>
    <xf numFmtId="0" fontId="89" fillId="0" borderId="0" xfId="0" applyFont="1" applyAlignment="1">
      <alignment horizontal="left" vertical="center" wrapText="1"/>
    </xf>
    <xf numFmtId="0" fontId="109" fillId="0" borderId="0" xfId="0" applyFont="1" applyAlignment="1">
      <alignment horizontal="left" vertical="center" wrapText="1"/>
    </xf>
    <xf numFmtId="0" fontId="89" fillId="0" borderId="161" xfId="0" applyFont="1" applyBorder="1" applyAlignment="1">
      <alignment horizontal="left" vertical="center" wrapText="1"/>
    </xf>
    <xf numFmtId="0" fontId="10" fillId="0" borderId="117" xfId="0" applyFont="1" applyBorder="1" applyAlignment="1">
      <alignment horizontal="center" vertical="center" wrapText="1"/>
    </xf>
    <xf numFmtId="0" fontId="10" fillId="0" borderId="121" xfId="0" applyFont="1" applyBorder="1" applyAlignment="1">
      <alignment horizontal="center" vertical="center" wrapText="1"/>
    </xf>
    <xf numFmtId="0" fontId="10" fillId="0" borderId="123" xfId="0" applyFont="1" applyBorder="1" applyAlignment="1">
      <alignment horizontal="center" vertical="center" wrapText="1"/>
    </xf>
    <xf numFmtId="0" fontId="10" fillId="0" borderId="118" xfId="0" applyFont="1" applyBorder="1" applyAlignment="1">
      <alignment horizontal="center" vertical="center" wrapText="1"/>
    </xf>
    <xf numFmtId="0" fontId="10" fillId="0" borderId="116" xfId="0" applyFont="1" applyBorder="1" applyAlignment="1">
      <alignment horizontal="center" vertical="center" wrapText="1"/>
    </xf>
    <xf numFmtId="0" fontId="10" fillId="0" borderId="124" xfId="0" applyFont="1" applyBorder="1" applyAlignment="1">
      <alignment horizontal="center" vertical="center" wrapText="1"/>
    </xf>
    <xf numFmtId="0" fontId="105" fillId="0" borderId="117" xfId="0" applyFont="1" applyBorder="1" applyAlignment="1">
      <alignment horizontal="center" vertical="center" wrapText="1"/>
    </xf>
    <xf numFmtId="0" fontId="105" fillId="0" borderId="121" xfId="0" applyFont="1" applyBorder="1" applyAlignment="1">
      <alignment horizontal="center" vertical="center" wrapText="1"/>
    </xf>
    <xf numFmtId="0" fontId="105" fillId="0" borderId="123" xfId="0" applyFont="1" applyBorder="1" applyAlignment="1">
      <alignment horizontal="center" vertical="center" wrapText="1"/>
    </xf>
    <xf numFmtId="0" fontId="9" fillId="2" borderId="33" xfId="0" applyFont="1" applyFill="1" applyBorder="1" applyAlignment="1">
      <alignment horizontal="left" vertical="center"/>
    </xf>
    <xf numFmtId="0" fontId="9" fillId="2" borderId="41" xfId="0" applyFont="1" applyFill="1" applyBorder="1" applyAlignment="1">
      <alignment horizontal="left" vertical="center"/>
    </xf>
    <xf numFmtId="0" fontId="9" fillId="2" borderId="49" xfId="0" applyFont="1" applyFill="1" applyBorder="1" applyAlignment="1">
      <alignment horizontal="left" vertical="center"/>
    </xf>
    <xf numFmtId="0" fontId="28" fillId="2" borderId="33" xfId="0" applyFont="1" applyFill="1" applyBorder="1" applyAlignment="1">
      <alignment horizontal="left" vertical="center" wrapText="1"/>
    </xf>
    <xf numFmtId="0" fontId="28" fillId="2" borderId="41" xfId="0" applyFont="1" applyFill="1" applyBorder="1" applyAlignment="1">
      <alignment horizontal="left" vertical="center" wrapText="1"/>
    </xf>
    <xf numFmtId="0" fontId="28" fillId="2" borderId="49" xfId="0" applyFont="1" applyFill="1" applyBorder="1" applyAlignment="1">
      <alignment horizontal="left" vertical="center" wrapText="1"/>
    </xf>
    <xf numFmtId="0" fontId="28" fillId="2" borderId="28" xfId="0" applyFont="1" applyFill="1" applyBorder="1" applyAlignment="1">
      <alignment horizontal="left" vertical="center" wrapText="1"/>
    </xf>
    <xf numFmtId="0" fontId="9" fillId="2" borderId="28" xfId="0" applyFont="1" applyFill="1" applyBorder="1" applyAlignment="1">
      <alignment horizontal="center" vertical="center"/>
    </xf>
    <xf numFmtId="0" fontId="9" fillId="0" borderId="28" xfId="0" applyFont="1" applyBorder="1" applyAlignment="1">
      <alignment horizontal="left" vertical="center"/>
    </xf>
    <xf numFmtId="0" fontId="33" fillId="2" borderId="28" xfId="0" applyFont="1" applyFill="1" applyBorder="1" applyAlignment="1">
      <alignment horizontal="left" vertical="center" wrapText="1"/>
    </xf>
    <xf numFmtId="0" fontId="9" fillId="2" borderId="28" xfId="0" applyFont="1" applyFill="1" applyBorder="1" applyAlignment="1">
      <alignment horizontal="left" vertical="center" wrapText="1"/>
    </xf>
    <xf numFmtId="0" fontId="9" fillId="2" borderId="28" xfId="0" applyFont="1" applyFill="1" applyBorder="1" applyAlignment="1">
      <alignment horizontal="left" vertical="center"/>
    </xf>
    <xf numFmtId="0" fontId="9" fillId="0" borderId="24" xfId="0" applyFont="1" applyBorder="1" applyAlignment="1">
      <alignment horizontal="left" vertical="center"/>
    </xf>
    <xf numFmtId="0" fontId="9" fillId="0" borderId="25" xfId="0" applyFont="1" applyBorder="1" applyAlignment="1">
      <alignment horizontal="left" vertical="center"/>
    </xf>
    <xf numFmtId="0" fontId="9" fillId="0" borderId="27" xfId="0" applyFont="1" applyBorder="1" applyAlignment="1">
      <alignment horizontal="left" vertical="center"/>
    </xf>
    <xf numFmtId="0" fontId="9" fillId="0" borderId="16" xfId="0" applyFont="1" applyBorder="1" applyAlignment="1">
      <alignment horizontal="left" vertical="center"/>
    </xf>
    <xf numFmtId="0" fontId="9" fillId="0" borderId="13" xfId="0" applyFont="1" applyBorder="1" applyAlignment="1">
      <alignment horizontal="left" vertical="center"/>
    </xf>
    <xf numFmtId="0" fontId="9" fillId="0" borderId="29" xfId="0" applyFont="1" applyBorder="1" applyAlignment="1">
      <alignment horizontal="left" vertical="center"/>
    </xf>
    <xf numFmtId="0" fontId="9" fillId="0" borderId="30" xfId="0" applyFont="1" applyBorder="1" applyAlignment="1">
      <alignment horizontal="left" vertical="center"/>
    </xf>
    <xf numFmtId="0" fontId="9" fillId="0" borderId="31" xfId="0" applyFont="1" applyBorder="1" applyAlignment="1">
      <alignment horizontal="left" vertical="center"/>
    </xf>
    <xf numFmtId="0" fontId="9" fillId="0" borderId="33" xfId="0" applyFont="1" applyBorder="1" applyAlignment="1">
      <alignment horizontal="left" vertical="center"/>
    </xf>
    <xf numFmtId="0" fontId="9" fillId="0" borderId="41" xfId="0" applyFont="1" applyBorder="1" applyAlignment="1">
      <alignment horizontal="left" vertical="center"/>
    </xf>
    <xf numFmtId="0" fontId="9" fillId="0" borderId="49" xfId="0" applyFont="1" applyBorder="1" applyAlignment="1">
      <alignment horizontal="left" vertical="center"/>
    </xf>
    <xf numFmtId="0" fontId="9" fillId="2" borderId="33" xfId="0" applyFont="1" applyFill="1" applyBorder="1" applyAlignment="1">
      <alignment horizontal="center" vertical="center"/>
    </xf>
    <xf numFmtId="0" fontId="9" fillId="2" borderId="41" xfId="0" applyFont="1" applyFill="1" applyBorder="1" applyAlignment="1">
      <alignment horizontal="center" vertical="center"/>
    </xf>
    <xf numFmtId="0" fontId="9" fillId="2" borderId="49" xfId="0" applyFont="1" applyFill="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9" fillId="0" borderId="27" xfId="0" applyFont="1" applyBorder="1" applyAlignment="1">
      <alignment horizontal="center" vertical="center"/>
    </xf>
    <xf numFmtId="0" fontId="9" fillId="0" borderId="16" xfId="0" applyFont="1" applyBorder="1" applyAlignment="1">
      <alignment horizontal="center" vertical="center"/>
    </xf>
    <xf numFmtId="0" fontId="9" fillId="0" borderId="13" xfId="0" applyFont="1" applyBorder="1" applyAlignment="1">
      <alignment horizontal="center"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23" fillId="2" borderId="49" xfId="0" applyFont="1" applyFill="1" applyBorder="1" applyAlignment="1">
      <alignment vertical="center" wrapText="1"/>
    </xf>
    <xf numFmtId="0" fontId="9" fillId="4" borderId="36" xfId="0" applyFont="1" applyFill="1" applyBorder="1">
      <alignment vertical="center"/>
    </xf>
    <xf numFmtId="0" fontId="9" fillId="4" borderId="37" xfId="0" applyFont="1" applyFill="1" applyBorder="1">
      <alignment vertical="center"/>
    </xf>
    <xf numFmtId="0" fontId="9" fillId="3" borderId="53" xfId="0" applyFont="1" applyFill="1" applyBorder="1" applyAlignment="1">
      <alignment horizontal="center" vertical="center"/>
    </xf>
    <xf numFmtId="0" fontId="18" fillId="8" borderId="33" xfId="1" applyFont="1" applyFill="1" applyBorder="1" applyAlignment="1">
      <alignment horizontal="center" vertical="center"/>
    </xf>
    <xf numFmtId="0" fontId="18" fillId="8" borderId="49" xfId="1" applyFont="1" applyFill="1" applyBorder="1" applyAlignment="1">
      <alignment horizontal="center" vertical="center"/>
    </xf>
    <xf numFmtId="0" fontId="0" fillId="4" borderId="28" xfId="0" applyFill="1" applyBorder="1" applyAlignment="1">
      <alignment horizontal="center" vertical="center"/>
    </xf>
    <xf numFmtId="0" fontId="9" fillId="20" borderId="24" xfId="0" applyFont="1" applyFill="1" applyBorder="1" applyAlignment="1">
      <alignment horizontal="center" vertical="center" wrapText="1"/>
    </xf>
    <xf numFmtId="0" fontId="9" fillId="20" borderId="25" xfId="0" applyFont="1" applyFill="1" applyBorder="1" applyAlignment="1">
      <alignment horizontal="center" vertical="center" wrapText="1"/>
    </xf>
    <xf numFmtId="0" fontId="9" fillId="20" borderId="27" xfId="0" applyFont="1" applyFill="1" applyBorder="1" applyAlignment="1">
      <alignment horizontal="center" vertical="center" wrapText="1"/>
    </xf>
    <xf numFmtId="0" fontId="9" fillId="20" borderId="16" xfId="0" applyFont="1" applyFill="1" applyBorder="1" applyAlignment="1">
      <alignment horizontal="center" vertical="center" wrapText="1"/>
    </xf>
    <xf numFmtId="0" fontId="9" fillId="20" borderId="0" xfId="0" applyFont="1" applyFill="1" applyAlignment="1">
      <alignment horizontal="center" vertical="center" wrapText="1"/>
    </xf>
    <xf numFmtId="0" fontId="9" fillId="20" borderId="13" xfId="0" applyFont="1" applyFill="1" applyBorder="1" applyAlignment="1">
      <alignment horizontal="center" vertical="center" wrapText="1"/>
    </xf>
    <xf numFmtId="0" fontId="9" fillId="20" borderId="29" xfId="0" applyFont="1" applyFill="1" applyBorder="1" applyAlignment="1">
      <alignment horizontal="center" vertical="center" wrapText="1"/>
    </xf>
    <xf numFmtId="0" fontId="9" fillId="20" borderId="30" xfId="0" applyFont="1" applyFill="1" applyBorder="1" applyAlignment="1">
      <alignment horizontal="center" vertical="center" wrapText="1"/>
    </xf>
    <xf numFmtId="0" fontId="9" fillId="20" borderId="31" xfId="0" applyFont="1" applyFill="1" applyBorder="1" applyAlignment="1">
      <alignment horizontal="center" vertical="center" wrapText="1"/>
    </xf>
    <xf numFmtId="0" fontId="9" fillId="0" borderId="25" xfId="0" applyFont="1" applyBorder="1" applyAlignment="1">
      <alignment horizontal="left" vertical="center" shrinkToFit="1"/>
    </xf>
    <xf numFmtId="0" fontId="9" fillId="0" borderId="27" xfId="0" applyFont="1" applyBorder="1" applyAlignment="1">
      <alignment horizontal="left" vertical="center" shrinkToFit="1"/>
    </xf>
    <xf numFmtId="0" fontId="9" fillId="0" borderId="0" xfId="0" applyFont="1" applyAlignment="1">
      <alignment horizontal="left" vertical="center" shrinkToFit="1"/>
    </xf>
    <xf numFmtId="0" fontId="9" fillId="0" borderId="13" xfId="0" applyFont="1" applyBorder="1" applyAlignment="1">
      <alignment horizontal="left" vertical="center" shrinkToFit="1"/>
    </xf>
    <xf numFmtId="0" fontId="9" fillId="0" borderId="30" xfId="0" applyFont="1" applyBorder="1" applyAlignment="1">
      <alignment horizontal="left" vertical="center" shrinkToFit="1"/>
    </xf>
    <xf numFmtId="0" fontId="9" fillId="0" borderId="31" xfId="0" applyFont="1" applyBorder="1" applyAlignment="1">
      <alignment horizontal="left" vertical="center" shrinkToFit="1"/>
    </xf>
    <xf numFmtId="0" fontId="9" fillId="20" borderId="98" xfId="0" applyFont="1" applyFill="1" applyBorder="1" applyAlignment="1">
      <alignment horizontal="center" vertical="center"/>
    </xf>
    <xf numFmtId="0" fontId="9" fillId="20" borderId="99" xfId="0" applyFont="1" applyFill="1" applyBorder="1" applyAlignment="1">
      <alignment horizontal="center" vertical="center"/>
    </xf>
    <xf numFmtId="0" fontId="9" fillId="20" borderId="32" xfId="0" applyFont="1" applyFill="1" applyBorder="1" applyAlignment="1">
      <alignment horizontal="center" vertical="center"/>
    </xf>
    <xf numFmtId="0" fontId="9" fillId="3" borderId="28" xfId="0" applyFont="1" applyFill="1" applyBorder="1" applyAlignment="1">
      <alignment horizontal="left" vertical="center"/>
    </xf>
    <xf numFmtId="0" fontId="9" fillId="3" borderId="28" xfId="0" applyFont="1" applyFill="1" applyBorder="1" applyAlignment="1">
      <alignment horizontal="center" vertical="center"/>
    </xf>
    <xf numFmtId="0" fontId="23" fillId="2" borderId="19" xfId="0" applyFont="1" applyFill="1" applyBorder="1" applyAlignment="1">
      <alignment horizontal="center" vertical="center" wrapText="1"/>
    </xf>
    <xf numFmtId="0" fontId="23" fillId="2" borderId="21" xfId="0" applyFont="1" applyFill="1" applyBorder="1" applyAlignment="1">
      <alignment horizontal="center" vertical="center" wrapText="1"/>
    </xf>
    <xf numFmtId="0" fontId="28" fillId="0" borderId="33" xfId="0" applyFont="1" applyBorder="1" applyAlignment="1">
      <alignment horizontal="center" vertical="center" wrapText="1"/>
    </xf>
    <xf numFmtId="0" fontId="28" fillId="0" borderId="49" xfId="0" applyFont="1" applyBorder="1" applyAlignment="1">
      <alignment horizontal="center" vertical="center" wrapText="1"/>
    </xf>
    <xf numFmtId="0" fontId="9" fillId="0" borderId="41" xfId="0" applyFont="1" applyBorder="1" applyAlignment="1">
      <alignment horizontal="left" vertical="center" wrapText="1"/>
    </xf>
    <xf numFmtId="0" fontId="9" fillId="0" borderId="28" xfId="0" applyFont="1" applyBorder="1" applyAlignment="1">
      <alignment horizontal="left" vertical="center" wrapText="1"/>
    </xf>
    <xf numFmtId="0" fontId="9" fillId="0" borderId="28" xfId="0" applyFont="1" applyBorder="1" applyAlignment="1">
      <alignment horizontal="center" vertical="center"/>
    </xf>
    <xf numFmtId="14" fontId="9" fillId="0" borderId="28" xfId="0" applyNumberFormat="1" applyFont="1" applyBorder="1" applyAlignment="1">
      <alignment horizontal="center" vertical="center"/>
    </xf>
    <xf numFmtId="0" fontId="56" fillId="25" borderId="41" xfId="3" applyFont="1" applyFill="1" applyBorder="1" applyAlignment="1">
      <alignment horizontal="center" vertical="center"/>
    </xf>
    <xf numFmtId="0" fontId="56" fillId="25" borderId="42" xfId="3" applyFont="1" applyFill="1" applyBorder="1" applyAlignment="1">
      <alignment horizontal="center" vertical="center"/>
    </xf>
    <xf numFmtId="0" fontId="23" fillId="2" borderId="8"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9" fillId="3" borderId="33" xfId="0" applyFont="1" applyFill="1" applyBorder="1" applyAlignment="1">
      <alignment horizontal="left" vertical="top" wrapText="1"/>
    </xf>
    <xf numFmtId="0" fontId="9" fillId="3" borderId="49" xfId="0" applyFont="1" applyFill="1" applyBorder="1" applyAlignment="1">
      <alignment horizontal="left" vertical="top" wrapText="1"/>
    </xf>
    <xf numFmtId="0" fontId="9" fillId="3" borderId="41" xfId="0" applyFont="1" applyFill="1" applyBorder="1" applyAlignment="1">
      <alignment horizontal="left" vertical="top" wrapText="1"/>
    </xf>
    <xf numFmtId="0" fontId="9" fillId="3" borderId="33" xfId="0" applyFont="1" applyFill="1" applyBorder="1" applyAlignment="1">
      <alignment horizontal="left" vertical="center"/>
    </xf>
    <xf numFmtId="0" fontId="9" fillId="3" borderId="41" xfId="0" applyFont="1" applyFill="1" applyBorder="1" applyAlignment="1">
      <alignment horizontal="left" vertical="center"/>
    </xf>
    <xf numFmtId="0" fontId="9" fillId="3" borderId="49" xfId="0" applyFont="1" applyFill="1" applyBorder="1" applyAlignment="1">
      <alignment horizontal="left" vertical="center"/>
    </xf>
    <xf numFmtId="0" fontId="29" fillId="3" borderId="33" xfId="0" applyFont="1" applyFill="1" applyBorder="1" applyAlignment="1">
      <alignment horizontal="left" vertical="center" wrapText="1"/>
    </xf>
    <xf numFmtId="0" fontId="29" fillId="3" borderId="41"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9" fillId="3" borderId="0" xfId="0" applyFont="1" applyFill="1" applyAlignment="1">
      <alignment horizontal="left" vertical="center"/>
    </xf>
    <xf numFmtId="0" fontId="43" fillId="2" borderId="24" xfId="0" applyFont="1" applyFill="1" applyBorder="1" applyAlignment="1">
      <alignment horizontal="center" vertical="center"/>
    </xf>
    <xf numFmtId="0" fontId="43" fillId="2" borderId="25" xfId="0" applyFont="1" applyFill="1" applyBorder="1" applyAlignment="1">
      <alignment horizontal="center" vertical="center"/>
    </xf>
    <xf numFmtId="0" fontId="43" fillId="2" borderId="27" xfId="0" applyFont="1" applyFill="1" applyBorder="1" applyAlignment="1">
      <alignment horizontal="center" vertical="center"/>
    </xf>
    <xf numFmtId="0" fontId="43" fillId="2" borderId="16" xfId="0" applyFont="1" applyFill="1" applyBorder="1" applyAlignment="1">
      <alignment horizontal="center" vertical="center"/>
    </xf>
    <xf numFmtId="0" fontId="43" fillId="2" borderId="0" xfId="0" applyFont="1" applyFill="1" applyAlignment="1">
      <alignment horizontal="center" vertical="center"/>
    </xf>
    <xf numFmtId="0" fontId="43" fillId="2" borderId="13" xfId="0" applyFont="1" applyFill="1" applyBorder="1" applyAlignment="1">
      <alignment horizontal="center" vertical="center"/>
    </xf>
    <xf numFmtId="0" fontId="43" fillId="2" borderId="29" xfId="0" applyFont="1" applyFill="1" applyBorder="1" applyAlignment="1">
      <alignment horizontal="center" vertical="center"/>
    </xf>
    <xf numFmtId="0" fontId="43" fillId="2" borderId="30" xfId="0" applyFont="1" applyFill="1" applyBorder="1" applyAlignment="1">
      <alignment horizontal="center" vertical="center"/>
    </xf>
    <xf numFmtId="0" fontId="43" fillId="2" borderId="31" xfId="0" applyFont="1" applyFill="1" applyBorder="1" applyAlignment="1">
      <alignment horizontal="center" vertical="center"/>
    </xf>
    <xf numFmtId="0" fontId="9" fillId="3" borderId="24" xfId="0" applyFont="1" applyFill="1" applyBorder="1" applyAlignment="1">
      <alignment horizontal="left" vertical="center"/>
    </xf>
    <xf numFmtId="0" fontId="9" fillId="3" borderId="25" xfId="0" applyFont="1" applyFill="1" applyBorder="1" applyAlignment="1">
      <alignment horizontal="left" vertical="center"/>
    </xf>
    <xf numFmtId="0" fontId="9" fillId="3" borderId="27" xfId="0" applyFont="1" applyFill="1" applyBorder="1" applyAlignment="1">
      <alignment horizontal="left" vertical="center"/>
    </xf>
    <xf numFmtId="0" fontId="9" fillId="3" borderId="16" xfId="0" applyFont="1" applyFill="1" applyBorder="1" applyAlignment="1">
      <alignment horizontal="left" vertical="center"/>
    </xf>
    <xf numFmtId="0" fontId="9" fillId="3" borderId="13" xfId="0" applyFont="1" applyFill="1" applyBorder="1" applyAlignment="1">
      <alignment horizontal="left" vertical="center"/>
    </xf>
    <xf numFmtId="0" fontId="9" fillId="3" borderId="29" xfId="0" applyFont="1" applyFill="1" applyBorder="1" applyAlignment="1">
      <alignment horizontal="left" vertical="center"/>
    </xf>
    <xf numFmtId="0" fontId="9" fillId="3" borderId="30" xfId="0" applyFont="1" applyFill="1" applyBorder="1" applyAlignment="1">
      <alignment horizontal="left" vertical="center"/>
    </xf>
    <xf numFmtId="0" fontId="9" fillId="3" borderId="31" xfId="0" applyFont="1" applyFill="1" applyBorder="1" applyAlignment="1">
      <alignment horizontal="left" vertical="center"/>
    </xf>
    <xf numFmtId="0" fontId="51" fillId="2" borderId="33" xfId="0" applyFont="1" applyFill="1" applyBorder="1" applyAlignment="1">
      <alignment horizontal="left" vertical="center" wrapText="1"/>
    </xf>
    <xf numFmtId="0" fontId="51" fillId="2" borderId="41" xfId="0" applyFont="1" applyFill="1" applyBorder="1" applyAlignment="1">
      <alignment horizontal="left" vertical="center" wrapText="1"/>
    </xf>
    <xf numFmtId="0" fontId="51" fillId="2" borderId="49" xfId="0" applyFont="1" applyFill="1" applyBorder="1" applyAlignment="1">
      <alignment horizontal="left" vertical="center" wrapText="1"/>
    </xf>
    <xf numFmtId="0" fontId="43" fillId="2" borderId="24" xfId="0" applyFont="1" applyFill="1" applyBorder="1" applyAlignment="1">
      <alignment horizontal="left" vertical="center" wrapText="1"/>
    </xf>
    <xf numFmtId="0" fontId="43" fillId="2" borderId="25" xfId="0" applyFont="1" applyFill="1" applyBorder="1" applyAlignment="1">
      <alignment horizontal="left" vertical="center" wrapText="1"/>
    </xf>
    <xf numFmtId="0" fontId="43" fillId="2" borderId="27" xfId="0" applyFont="1" applyFill="1" applyBorder="1" applyAlignment="1">
      <alignment horizontal="left" vertical="center" wrapText="1"/>
    </xf>
    <xf numFmtId="0" fontId="43" fillId="2" borderId="16" xfId="0" applyFont="1" applyFill="1" applyBorder="1" applyAlignment="1">
      <alignment horizontal="left" vertical="center" wrapText="1"/>
    </xf>
    <xf numFmtId="0" fontId="43" fillId="2" borderId="0" xfId="0" applyFont="1" applyFill="1" applyAlignment="1">
      <alignment horizontal="left" vertical="center" wrapText="1"/>
    </xf>
    <xf numFmtId="0" fontId="43" fillId="2" borderId="13" xfId="0" applyFont="1" applyFill="1" applyBorder="1" applyAlignment="1">
      <alignment horizontal="left" vertical="center" wrapText="1"/>
    </xf>
    <xf numFmtId="0" fontId="43" fillId="2" borderId="29" xfId="0" applyFont="1" applyFill="1" applyBorder="1" applyAlignment="1">
      <alignment horizontal="left" vertical="center" wrapText="1"/>
    </xf>
    <xf numFmtId="0" fontId="43" fillId="2" borderId="30" xfId="0" applyFont="1" applyFill="1" applyBorder="1" applyAlignment="1">
      <alignment horizontal="left" vertical="center" wrapText="1"/>
    </xf>
    <xf numFmtId="0" fontId="43" fillId="2" borderId="31" xfId="0" applyFont="1" applyFill="1" applyBorder="1" applyAlignment="1">
      <alignment horizontal="left" vertical="center" wrapText="1"/>
    </xf>
    <xf numFmtId="0" fontId="43" fillId="2" borderId="24" xfId="0" applyFont="1" applyFill="1" applyBorder="1" applyAlignment="1">
      <alignment horizontal="left" vertical="center"/>
    </xf>
    <xf numFmtId="0" fontId="43" fillId="2" borderId="25" xfId="0" applyFont="1" applyFill="1" applyBorder="1" applyAlignment="1">
      <alignment horizontal="left" vertical="center"/>
    </xf>
    <xf numFmtId="0" fontId="43" fillId="2" borderId="27" xfId="0" applyFont="1" applyFill="1" applyBorder="1" applyAlignment="1">
      <alignment horizontal="left" vertical="center"/>
    </xf>
    <xf numFmtId="0" fontId="43" fillId="2" borderId="16" xfId="0" applyFont="1" applyFill="1" applyBorder="1" applyAlignment="1">
      <alignment horizontal="left" vertical="center"/>
    </xf>
    <xf numFmtId="0" fontId="43" fillId="2" borderId="0" xfId="0" applyFont="1" applyFill="1" applyAlignment="1">
      <alignment horizontal="left" vertical="center"/>
    </xf>
    <xf numFmtId="0" fontId="43" fillId="2" borderId="13" xfId="0" applyFont="1" applyFill="1" applyBorder="1" applyAlignment="1">
      <alignment horizontal="left" vertical="center"/>
    </xf>
    <xf numFmtId="0" fontId="43" fillId="2" borderId="29" xfId="0" applyFont="1" applyFill="1" applyBorder="1" applyAlignment="1">
      <alignment horizontal="left" vertical="center"/>
    </xf>
    <xf numFmtId="0" fontId="43" fillId="2" borderId="30" xfId="0" applyFont="1" applyFill="1" applyBorder="1" applyAlignment="1">
      <alignment horizontal="left" vertical="center"/>
    </xf>
    <xf numFmtId="0" fontId="43" fillId="2" borderId="31" xfId="0" applyFont="1" applyFill="1" applyBorder="1" applyAlignment="1">
      <alignment horizontal="left" vertical="center"/>
    </xf>
    <xf numFmtId="0" fontId="7" fillId="3" borderId="33" xfId="0" applyFont="1" applyFill="1" applyBorder="1" applyAlignment="1">
      <alignment horizontal="center" vertical="center"/>
    </xf>
    <xf numFmtId="0" fontId="7" fillId="3" borderId="41" xfId="0" applyFont="1" applyFill="1" applyBorder="1" applyAlignment="1">
      <alignment horizontal="center" vertical="center"/>
    </xf>
    <xf numFmtId="0" fontId="7" fillId="3" borderId="49" xfId="0" applyFont="1" applyFill="1" applyBorder="1" applyAlignment="1">
      <alignment horizontal="center" vertical="center"/>
    </xf>
    <xf numFmtId="0" fontId="43" fillId="0" borderId="0" xfId="0" applyFont="1" applyAlignment="1">
      <alignment horizontal="center" vertical="center"/>
    </xf>
    <xf numFmtId="0" fontId="7" fillId="3" borderId="0" xfId="0" applyFont="1" applyFill="1" applyAlignment="1">
      <alignment horizontal="left" vertical="center"/>
    </xf>
    <xf numFmtId="0" fontId="43" fillId="2" borderId="33" xfId="0" applyFont="1" applyFill="1" applyBorder="1" applyAlignment="1">
      <alignment horizontal="left" vertical="center" wrapText="1"/>
    </xf>
    <xf numFmtId="0" fontId="43" fillId="2" borderId="41" xfId="0" applyFont="1" applyFill="1" applyBorder="1" applyAlignment="1">
      <alignment horizontal="left" vertical="center" wrapText="1"/>
    </xf>
    <xf numFmtId="0" fontId="43" fillId="2" borderId="49" xfId="0" applyFont="1" applyFill="1" applyBorder="1" applyAlignment="1">
      <alignment horizontal="left" vertical="center" wrapText="1"/>
    </xf>
    <xf numFmtId="0" fontId="44" fillId="2" borderId="24" xfId="0" applyFont="1" applyFill="1" applyBorder="1" applyAlignment="1">
      <alignment horizontal="left" vertical="center" wrapText="1"/>
    </xf>
    <xf numFmtId="0" fontId="44" fillId="2" borderId="25" xfId="0" applyFont="1" applyFill="1" applyBorder="1" applyAlignment="1">
      <alignment horizontal="left" vertical="center" wrapText="1"/>
    </xf>
    <xf numFmtId="0" fontId="44" fillId="2" borderId="27" xfId="0" applyFont="1" applyFill="1" applyBorder="1" applyAlignment="1">
      <alignment horizontal="left" vertical="center" wrapText="1"/>
    </xf>
    <xf numFmtId="0" fontId="44" fillId="2" borderId="16" xfId="0" applyFont="1" applyFill="1" applyBorder="1" applyAlignment="1">
      <alignment horizontal="left" vertical="center" wrapText="1"/>
    </xf>
    <xf numFmtId="0" fontId="44" fillId="2" borderId="0" xfId="0" applyFont="1" applyFill="1" applyAlignment="1">
      <alignment horizontal="left" vertical="center" wrapText="1"/>
    </xf>
    <xf numFmtId="0" fontId="44" fillId="2" borderId="13" xfId="0" applyFont="1" applyFill="1" applyBorder="1" applyAlignment="1">
      <alignment horizontal="left" vertical="center" wrapText="1"/>
    </xf>
    <xf numFmtId="0" fontId="44" fillId="2" borderId="29" xfId="0" applyFont="1" applyFill="1" applyBorder="1" applyAlignment="1">
      <alignment horizontal="left" vertical="center" wrapText="1"/>
    </xf>
    <xf numFmtId="0" fontId="44" fillId="2" borderId="30" xfId="0" applyFont="1" applyFill="1" applyBorder="1" applyAlignment="1">
      <alignment horizontal="left" vertical="center" wrapText="1"/>
    </xf>
    <xf numFmtId="0" fontId="44" fillId="2" borderId="31" xfId="0" applyFont="1" applyFill="1" applyBorder="1" applyAlignment="1">
      <alignment horizontal="left" vertical="center" wrapText="1"/>
    </xf>
    <xf numFmtId="0" fontId="9" fillId="0" borderId="33" xfId="0" applyFont="1" applyBorder="1" applyAlignment="1">
      <alignment horizontal="left" vertical="center" wrapText="1"/>
    </xf>
    <xf numFmtId="0" fontId="9" fillId="0" borderId="49" xfId="0" applyFont="1" applyBorder="1" applyAlignment="1">
      <alignment horizontal="left" vertical="center" wrapText="1"/>
    </xf>
    <xf numFmtId="0" fontId="9" fillId="2" borderId="28"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27"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9" fillId="2" borderId="31" xfId="0" applyFont="1" applyFill="1" applyBorder="1" applyAlignment="1">
      <alignment horizontal="center" vertical="center" wrapText="1"/>
    </xf>
    <xf numFmtId="0" fontId="9" fillId="2" borderId="33" xfId="0" applyFont="1" applyFill="1" applyBorder="1" applyAlignment="1">
      <alignment horizontal="center" vertical="center" wrapText="1"/>
    </xf>
    <xf numFmtId="0" fontId="9" fillId="2" borderId="41" xfId="0" applyFont="1" applyFill="1" applyBorder="1" applyAlignment="1">
      <alignment horizontal="center" vertical="center" wrapText="1"/>
    </xf>
    <xf numFmtId="0" fontId="9" fillId="2" borderId="49" xfId="0" applyFont="1" applyFill="1" applyBorder="1" applyAlignment="1">
      <alignment horizontal="center" vertical="center" wrapText="1"/>
    </xf>
    <xf numFmtId="0" fontId="0" fillId="0" borderId="33" xfId="0" applyBorder="1" applyAlignment="1">
      <alignment horizontal="center" vertical="center"/>
    </xf>
    <xf numFmtId="0" fontId="0" fillId="0" borderId="41" xfId="0" applyBorder="1" applyAlignment="1">
      <alignment horizontal="center" vertical="center"/>
    </xf>
    <xf numFmtId="0" fontId="0" fillId="0" borderId="49" xfId="0" applyBorder="1" applyAlignment="1">
      <alignment horizontal="center" vertical="center"/>
    </xf>
    <xf numFmtId="176" fontId="0" fillId="0" borderId="33" xfId="0" applyNumberFormat="1" applyBorder="1" applyAlignment="1">
      <alignment horizontal="center" vertical="center"/>
    </xf>
    <xf numFmtId="176" fontId="0" fillId="0" borderId="41" xfId="0" applyNumberFormat="1" applyBorder="1" applyAlignment="1">
      <alignment horizontal="center" vertical="center"/>
    </xf>
    <xf numFmtId="176" fontId="0" fillId="0" borderId="49" xfId="0" applyNumberFormat="1" applyBorder="1" applyAlignment="1">
      <alignment horizontal="center" vertical="center"/>
    </xf>
    <xf numFmtId="0" fontId="43" fillId="0" borderId="33" xfId="0" applyFont="1" applyBorder="1" applyAlignment="1">
      <alignment horizontal="center" vertical="center"/>
    </xf>
    <xf numFmtId="0" fontId="43" fillId="0" borderId="41" xfId="0" applyFont="1" applyBorder="1" applyAlignment="1">
      <alignment horizontal="center" vertical="center"/>
    </xf>
    <xf numFmtId="0" fontId="43" fillId="0" borderId="49" xfId="0" applyFont="1" applyBorder="1" applyAlignment="1">
      <alignment horizontal="center" vertical="center"/>
    </xf>
    <xf numFmtId="0" fontId="38" fillId="0" borderId="33" xfId="0" applyFont="1" applyBorder="1" applyAlignment="1">
      <alignment horizontal="center" vertical="center" wrapText="1"/>
    </xf>
    <xf numFmtId="0" fontId="38" fillId="0" borderId="49" xfId="0" applyFont="1" applyBorder="1" applyAlignment="1">
      <alignment horizontal="center" vertical="center" wrapText="1"/>
    </xf>
    <xf numFmtId="0" fontId="0" fillId="0" borderId="33" xfId="0" applyBorder="1" applyAlignment="1">
      <alignment horizontal="left" vertical="center"/>
    </xf>
    <xf numFmtId="0" fontId="0" fillId="0" borderId="41" xfId="0" applyBorder="1" applyAlignment="1">
      <alignment horizontal="left" vertical="center"/>
    </xf>
    <xf numFmtId="0" fontId="0" fillId="0" borderId="49" xfId="0" applyBorder="1" applyAlignment="1">
      <alignment horizontal="left" vertical="center"/>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98" xfId="0" applyFont="1" applyBorder="1" applyAlignment="1">
      <alignment horizontal="center" vertical="center"/>
    </xf>
    <xf numFmtId="0" fontId="9" fillId="0" borderId="99" xfId="0" applyFont="1" applyBorder="1" applyAlignment="1">
      <alignment horizontal="center" vertical="center"/>
    </xf>
    <xf numFmtId="0" fontId="9" fillId="0" borderId="32" xfId="0" applyFont="1" applyBorder="1" applyAlignment="1">
      <alignment horizontal="center" vertical="center"/>
    </xf>
    <xf numFmtId="0" fontId="9" fillId="17" borderId="33" xfId="0" applyFont="1" applyFill="1" applyBorder="1" applyAlignment="1">
      <alignment horizontal="left" vertical="center" wrapText="1"/>
    </xf>
    <xf numFmtId="0" fontId="9" fillId="17" borderId="41" xfId="0" applyFont="1" applyFill="1" applyBorder="1" applyAlignment="1">
      <alignment horizontal="left" vertical="center" wrapText="1"/>
    </xf>
    <xf numFmtId="0" fontId="9" fillId="17" borderId="49" xfId="0" applyFont="1" applyFill="1" applyBorder="1" applyAlignment="1">
      <alignment horizontal="left" vertical="center" wrapText="1"/>
    </xf>
    <xf numFmtId="0" fontId="9" fillId="20" borderId="33" xfId="0" applyFont="1" applyFill="1" applyBorder="1" applyAlignment="1">
      <alignment horizontal="center" vertical="center"/>
    </xf>
    <xf numFmtId="0" fontId="9" fillId="20" borderId="41" xfId="0" applyFont="1" applyFill="1" applyBorder="1" applyAlignment="1">
      <alignment horizontal="center" vertical="center"/>
    </xf>
    <xf numFmtId="0" fontId="9" fillId="20" borderId="49" xfId="0" applyFont="1" applyFill="1" applyBorder="1" applyAlignment="1">
      <alignment horizontal="center" vertical="center"/>
    </xf>
    <xf numFmtId="0" fontId="9" fillId="17" borderId="28" xfId="0" applyFont="1" applyFill="1" applyBorder="1" applyAlignment="1">
      <alignment horizontal="left" vertical="center" wrapText="1"/>
    </xf>
    <xf numFmtId="176" fontId="9" fillId="0" borderId="33" xfId="0" applyNumberFormat="1" applyFont="1" applyBorder="1" applyAlignment="1">
      <alignment horizontal="center" vertical="center"/>
    </xf>
    <xf numFmtId="176" fontId="9" fillId="0" borderId="41" xfId="0" applyNumberFormat="1" applyFont="1" applyBorder="1" applyAlignment="1">
      <alignment horizontal="center" vertical="center"/>
    </xf>
    <xf numFmtId="176" fontId="9" fillId="0" borderId="49" xfId="0" applyNumberFormat="1" applyFont="1" applyBorder="1" applyAlignment="1">
      <alignment horizontal="center" vertical="center"/>
    </xf>
    <xf numFmtId="0" fontId="9" fillId="0" borderId="160" xfId="0" applyFont="1" applyBorder="1" applyAlignment="1">
      <alignment horizontal="left" vertical="center" shrinkToFit="1"/>
    </xf>
    <xf numFmtId="0" fontId="9" fillId="0" borderId="68" xfId="0" applyFont="1" applyBorder="1" applyAlignment="1">
      <alignment horizontal="left" vertical="center" shrinkToFit="1"/>
    </xf>
    <xf numFmtId="0" fontId="9" fillId="0" borderId="70" xfId="0" applyFont="1" applyBorder="1" applyAlignment="1">
      <alignment horizontal="left" vertical="center" shrinkToFit="1"/>
    </xf>
    <xf numFmtId="0" fontId="9" fillId="3" borderId="81" xfId="0" applyFont="1" applyFill="1" applyBorder="1" applyAlignment="1">
      <alignment horizontal="left" vertical="center" wrapText="1"/>
    </xf>
    <xf numFmtId="0" fontId="9" fillId="3" borderId="83" xfId="0" applyFont="1" applyFill="1" applyBorder="1" applyAlignment="1">
      <alignment horizontal="left" vertical="center" wrapText="1"/>
    </xf>
    <xf numFmtId="0" fontId="9" fillId="0" borderId="59" xfId="0" applyFont="1" applyBorder="1" applyAlignment="1">
      <alignment horizontal="left" vertical="center"/>
    </xf>
    <xf numFmtId="0" fontId="9" fillId="0" borderId="152" xfId="0" applyFont="1" applyBorder="1" applyAlignment="1">
      <alignment horizontal="left" vertical="center"/>
    </xf>
    <xf numFmtId="0" fontId="33" fillId="0" borderId="74" xfId="0" applyFont="1" applyBorder="1" applyAlignment="1">
      <alignment vertical="center" wrapText="1"/>
    </xf>
    <xf numFmtId="0" fontId="33" fillId="0" borderId="151" xfId="0" applyFont="1" applyBorder="1" applyAlignment="1">
      <alignment vertical="center" wrapText="1"/>
    </xf>
    <xf numFmtId="0" fontId="33" fillId="0" borderId="59" xfId="0" applyFont="1" applyBorder="1" applyAlignment="1">
      <alignment vertical="center" wrapText="1"/>
    </xf>
    <xf numFmtId="0" fontId="33" fillId="0" borderId="152" xfId="0" applyFont="1" applyBorder="1" applyAlignment="1">
      <alignment vertical="center" wrapText="1"/>
    </xf>
    <xf numFmtId="0" fontId="9" fillId="17" borderId="33" xfId="0" applyFont="1" applyFill="1" applyBorder="1" applyAlignment="1">
      <alignment horizontal="center" vertical="center"/>
    </xf>
    <xf numFmtId="0" fontId="9" fillId="17" borderId="41" xfId="0" applyFont="1" applyFill="1" applyBorder="1" applyAlignment="1">
      <alignment horizontal="center" vertical="center"/>
    </xf>
    <xf numFmtId="0" fontId="9" fillId="17" borderId="49" xfId="0" applyFont="1" applyFill="1" applyBorder="1" applyAlignment="1">
      <alignment horizontal="center" vertical="center"/>
    </xf>
    <xf numFmtId="0" fontId="9" fillId="3" borderId="98" xfId="0" applyFont="1" applyFill="1" applyBorder="1" applyAlignment="1">
      <alignment horizontal="left" vertical="center" wrapText="1"/>
    </xf>
    <xf numFmtId="0" fontId="9" fillId="3" borderId="28" xfId="0" applyFont="1" applyFill="1" applyBorder="1" applyAlignment="1">
      <alignment horizontal="left" vertical="center" wrapText="1"/>
    </xf>
    <xf numFmtId="14" fontId="9" fillId="0" borderId="33" xfId="0" applyNumberFormat="1" applyFont="1" applyBorder="1" applyAlignment="1">
      <alignment horizontal="center" vertical="center" wrapText="1"/>
    </xf>
    <xf numFmtId="14" fontId="9" fillId="0" borderId="41" xfId="0" applyNumberFormat="1" applyFont="1" applyBorder="1" applyAlignment="1">
      <alignment horizontal="center" vertical="center" wrapText="1"/>
    </xf>
    <xf numFmtId="14" fontId="9" fillId="0" borderId="49" xfId="0" applyNumberFormat="1" applyFont="1" applyBorder="1" applyAlignment="1">
      <alignment horizontal="center" vertical="center" wrapText="1"/>
    </xf>
    <xf numFmtId="0" fontId="9" fillId="0" borderId="87" xfId="0" applyFont="1" applyBorder="1" applyAlignment="1">
      <alignment horizontal="left" vertical="center" shrinkToFit="1"/>
    </xf>
    <xf numFmtId="0" fontId="9" fillId="0" borderId="16" xfId="0" applyFont="1" applyBorder="1" applyAlignment="1">
      <alignment horizontal="center" vertical="center" shrinkToFit="1"/>
    </xf>
    <xf numFmtId="0" fontId="9" fillId="0" borderId="0" xfId="0" applyFont="1" applyAlignment="1">
      <alignment horizontal="center" vertical="center" shrinkToFit="1"/>
    </xf>
    <xf numFmtId="0" fontId="9" fillId="0" borderId="13" xfId="0" applyFont="1" applyBorder="1" applyAlignment="1">
      <alignment horizontal="center" vertical="center" shrinkToFit="1"/>
    </xf>
    <xf numFmtId="0" fontId="9" fillId="0" borderId="16" xfId="0" applyFont="1" applyBorder="1" applyAlignment="1">
      <alignment horizontal="left" vertical="center" shrinkToFit="1"/>
    </xf>
    <xf numFmtId="0" fontId="9" fillId="0" borderId="109" xfId="0" applyFont="1" applyBorder="1" applyAlignment="1">
      <alignment horizontal="left" vertical="center" shrinkToFit="1"/>
    </xf>
    <xf numFmtId="0" fontId="9" fillId="0" borderId="27" xfId="0" applyFont="1" applyBorder="1" applyAlignment="1">
      <alignment horizontal="center" vertical="center" shrinkToFit="1"/>
    </xf>
    <xf numFmtId="0" fontId="9" fillId="0" borderId="98" xfId="0" applyFont="1" applyBorder="1" applyAlignment="1">
      <alignment horizontal="center" vertical="center" shrinkToFit="1"/>
    </xf>
    <xf numFmtId="0" fontId="9" fillId="0" borderId="110" xfId="0" applyFont="1" applyBorder="1" applyAlignment="1">
      <alignment horizontal="left" vertical="center" shrinkToFit="1"/>
    </xf>
    <xf numFmtId="0" fontId="9" fillId="0" borderId="24" xfId="0" applyFont="1" applyBorder="1" applyAlignment="1">
      <alignment horizontal="center" vertical="center" shrinkToFit="1"/>
    </xf>
    <xf numFmtId="0" fontId="9" fillId="0" borderId="99" xfId="0" applyFont="1" applyBorder="1" applyAlignment="1">
      <alignment horizontal="center" vertical="center" shrinkToFit="1"/>
    </xf>
    <xf numFmtId="0" fontId="9" fillId="20" borderId="33" xfId="0" applyFont="1" applyFill="1" applyBorder="1" applyAlignment="1">
      <alignment horizontal="center" vertical="center" wrapText="1"/>
    </xf>
    <xf numFmtId="0" fontId="9" fillId="20" borderId="49" xfId="0" applyFont="1" applyFill="1" applyBorder="1" applyAlignment="1">
      <alignment horizontal="center" vertical="center" wrapText="1"/>
    </xf>
    <xf numFmtId="0" fontId="9" fillId="3" borderId="59" xfId="0" applyFont="1" applyFill="1" applyBorder="1" applyAlignment="1">
      <alignment horizontal="left" vertical="center" wrapText="1"/>
    </xf>
    <xf numFmtId="0" fontId="9" fillId="3" borderId="68" xfId="0" applyFont="1" applyFill="1" applyBorder="1" applyAlignment="1">
      <alignment horizontal="left" vertical="center" wrapText="1"/>
    </xf>
    <xf numFmtId="0" fontId="9" fillId="3" borderId="70" xfId="0" applyFont="1" applyFill="1" applyBorder="1" applyAlignment="1">
      <alignment horizontal="left" vertical="center" wrapText="1"/>
    </xf>
    <xf numFmtId="0" fontId="9" fillId="2" borderId="98" xfId="0" applyFont="1" applyFill="1" applyBorder="1" applyAlignment="1">
      <alignment horizontal="center" vertical="center" textRotation="255"/>
    </xf>
    <xf numFmtId="0" fontId="9" fillId="2" borderId="99" xfId="0" applyFont="1" applyFill="1" applyBorder="1" applyAlignment="1">
      <alignment horizontal="center" vertical="center" textRotation="255"/>
    </xf>
    <xf numFmtId="0" fontId="9" fillId="2" borderId="32" xfId="0" applyFont="1" applyFill="1" applyBorder="1" applyAlignment="1">
      <alignment horizontal="center" vertical="center" textRotation="255"/>
    </xf>
    <xf numFmtId="180" fontId="9" fillId="3" borderId="81" xfId="0" applyNumberFormat="1" applyFont="1" applyFill="1" applyBorder="1" applyAlignment="1">
      <alignment horizontal="center" vertical="center" wrapText="1"/>
    </xf>
    <xf numFmtId="180" fontId="9" fillId="3" borderId="83" xfId="0" applyNumberFormat="1" applyFont="1" applyFill="1" applyBorder="1" applyAlignment="1">
      <alignment horizontal="center" vertical="center" wrapText="1"/>
    </xf>
    <xf numFmtId="0" fontId="9" fillId="3" borderId="81" xfId="0" applyFont="1" applyFill="1" applyBorder="1" applyAlignment="1">
      <alignment horizontal="center" vertical="center" wrapText="1"/>
    </xf>
    <xf numFmtId="0" fontId="9" fillId="3" borderId="83" xfId="0" applyFont="1" applyFill="1" applyBorder="1" applyAlignment="1">
      <alignment horizontal="center" vertical="center" wrapText="1"/>
    </xf>
    <xf numFmtId="0" fontId="9" fillId="3" borderId="82" xfId="0" applyFont="1" applyFill="1" applyBorder="1" applyAlignment="1">
      <alignment horizontal="left" vertical="center" wrapText="1"/>
    </xf>
    <xf numFmtId="180" fontId="9" fillId="3" borderId="59" xfId="0" applyNumberFormat="1" applyFont="1" applyFill="1" applyBorder="1" applyAlignment="1">
      <alignment horizontal="center" vertical="center" wrapText="1"/>
    </xf>
    <xf numFmtId="180" fontId="9" fillId="3" borderId="70" xfId="0" applyNumberFormat="1" applyFont="1" applyFill="1" applyBorder="1" applyAlignment="1">
      <alignment horizontal="center" vertical="center" wrapText="1"/>
    </xf>
    <xf numFmtId="0" fontId="9" fillId="0" borderId="24" xfId="0" applyFont="1" applyBorder="1" applyAlignment="1">
      <alignment horizontal="left" vertical="center" wrapText="1"/>
    </xf>
    <xf numFmtId="0" fontId="9" fillId="0" borderId="27" xfId="0" applyFont="1" applyBorder="1" applyAlignment="1">
      <alignment horizontal="left" vertical="center" wrapText="1"/>
    </xf>
    <xf numFmtId="0" fontId="9" fillId="0" borderId="16" xfId="0" applyFont="1" applyBorder="1" applyAlignment="1">
      <alignment horizontal="left" vertical="center" wrapText="1"/>
    </xf>
    <xf numFmtId="0" fontId="9" fillId="0" borderId="13" xfId="0" applyFont="1" applyBorder="1" applyAlignment="1">
      <alignment horizontal="left" vertical="center" wrapText="1"/>
    </xf>
    <xf numFmtId="0" fontId="9" fillId="0" borderId="29" xfId="0" applyFont="1" applyBorder="1" applyAlignment="1">
      <alignment horizontal="left" vertical="center" wrapText="1"/>
    </xf>
    <xf numFmtId="0" fontId="9" fillId="0" borderId="30" xfId="0" applyFont="1" applyBorder="1" applyAlignment="1">
      <alignment horizontal="left" vertical="center" wrapText="1"/>
    </xf>
    <xf numFmtId="0" fontId="9" fillId="0" borderId="31" xfId="0" applyFont="1" applyBorder="1" applyAlignment="1">
      <alignment horizontal="left" vertical="center" wrapText="1"/>
    </xf>
    <xf numFmtId="0" fontId="9" fillId="3" borderId="59" xfId="0" applyFont="1" applyFill="1" applyBorder="1" applyAlignment="1">
      <alignment horizontal="center" vertical="center" wrapText="1"/>
    </xf>
    <xf numFmtId="0" fontId="9" fillId="3" borderId="70" xfId="0" applyFont="1" applyFill="1" applyBorder="1" applyAlignment="1">
      <alignment horizontal="center" vertical="center" wrapText="1"/>
    </xf>
    <xf numFmtId="0" fontId="9" fillId="3" borderId="74" xfId="0" applyFont="1" applyFill="1" applyBorder="1" applyAlignment="1">
      <alignment horizontal="left" vertical="center" wrapText="1"/>
    </xf>
    <xf numFmtId="0" fontId="9" fillId="3" borderId="76" xfId="0" applyFont="1" applyFill="1" applyBorder="1" applyAlignment="1">
      <alignment horizontal="left" vertical="center" wrapText="1"/>
    </xf>
    <xf numFmtId="0" fontId="9" fillId="0" borderId="28" xfId="0" applyFont="1" applyBorder="1" applyAlignment="1">
      <alignment horizontal="center" vertical="center" textRotation="255"/>
    </xf>
    <xf numFmtId="0" fontId="9" fillId="3" borderId="28" xfId="0" applyFont="1" applyFill="1" applyBorder="1" applyAlignment="1">
      <alignment horizontal="center" vertical="center" wrapText="1"/>
    </xf>
    <xf numFmtId="0" fontId="9" fillId="8" borderId="28" xfId="0" applyFont="1" applyFill="1" applyBorder="1" applyAlignment="1">
      <alignment horizontal="center" vertical="center"/>
    </xf>
    <xf numFmtId="49" fontId="9" fillId="3" borderId="28" xfId="0" applyNumberFormat="1" applyFont="1" applyFill="1" applyBorder="1" applyAlignment="1">
      <alignment horizontal="center" vertical="center" wrapText="1"/>
    </xf>
    <xf numFmtId="0" fontId="9" fillId="3" borderId="33" xfId="0" applyFont="1" applyFill="1" applyBorder="1" applyAlignment="1">
      <alignment horizontal="center" vertical="center" wrapText="1"/>
    </xf>
    <xf numFmtId="0" fontId="9" fillId="3" borderId="41" xfId="0" applyFont="1" applyFill="1" applyBorder="1" applyAlignment="1">
      <alignment horizontal="center" vertical="center" wrapText="1"/>
    </xf>
    <xf numFmtId="0" fontId="9" fillId="3" borderId="49" xfId="0" applyFont="1" applyFill="1" applyBorder="1" applyAlignment="1">
      <alignment horizontal="center" vertical="center" wrapText="1"/>
    </xf>
    <xf numFmtId="14" fontId="9" fillId="0" borderId="33" xfId="0" applyNumberFormat="1" applyFont="1" applyBorder="1" applyAlignment="1">
      <alignment horizontal="left" vertical="center" wrapText="1"/>
    </xf>
    <xf numFmtId="14" fontId="9" fillId="0" borderId="41" xfId="0" applyNumberFormat="1" applyFont="1" applyBorder="1" applyAlignment="1">
      <alignment horizontal="left" vertical="center" wrapText="1"/>
    </xf>
    <xf numFmtId="14" fontId="9" fillId="0" borderId="49" xfId="0" applyNumberFormat="1" applyFont="1" applyBorder="1" applyAlignment="1">
      <alignment horizontal="left" vertical="center" wrapText="1"/>
    </xf>
    <xf numFmtId="0" fontId="9" fillId="0" borderId="33" xfId="0" applyFont="1" applyBorder="1" applyAlignment="1">
      <alignment horizontal="left" vertical="center" shrinkToFit="1"/>
    </xf>
    <xf numFmtId="0" fontId="9" fillId="0" borderId="41" xfId="0" applyFont="1" applyBorder="1" applyAlignment="1">
      <alignment horizontal="left" vertical="center" shrinkToFit="1"/>
    </xf>
    <xf numFmtId="0" fontId="9" fillId="0" borderId="49" xfId="0" applyFont="1" applyBorder="1" applyAlignment="1">
      <alignment horizontal="left" vertical="center" shrinkToFit="1"/>
    </xf>
    <xf numFmtId="0" fontId="9" fillId="3" borderId="74" xfId="0" applyFont="1" applyFill="1" applyBorder="1" applyAlignment="1">
      <alignment horizontal="center" vertical="center" wrapText="1"/>
    </xf>
    <xf numFmtId="0" fontId="9" fillId="3" borderId="76" xfId="0" applyFont="1" applyFill="1" applyBorder="1" applyAlignment="1">
      <alignment horizontal="center" vertical="center" wrapText="1"/>
    </xf>
    <xf numFmtId="0" fontId="9" fillId="3" borderId="75" xfId="0" applyFont="1" applyFill="1" applyBorder="1" applyAlignment="1">
      <alignment horizontal="left" vertical="center" wrapText="1"/>
    </xf>
    <xf numFmtId="0" fontId="9" fillId="0" borderId="28" xfId="0" applyFont="1" applyBorder="1">
      <alignment vertical="center"/>
    </xf>
    <xf numFmtId="0" fontId="13" fillId="0" borderId="28" xfId="0" applyFont="1" applyBorder="1" applyAlignment="1">
      <alignment horizontal="left" vertical="center" wrapText="1"/>
    </xf>
    <xf numFmtId="0" fontId="9" fillId="3" borderId="59" xfId="0" applyFont="1" applyFill="1" applyBorder="1" applyAlignment="1">
      <alignment horizontal="center" vertical="center" shrinkToFit="1"/>
    </xf>
    <xf numFmtId="0" fontId="9" fillId="3" borderId="70" xfId="0" applyFont="1" applyFill="1" applyBorder="1" applyAlignment="1">
      <alignment horizontal="center" vertical="center" shrinkToFit="1"/>
    </xf>
    <xf numFmtId="180" fontId="9" fillId="3" borderId="74" xfId="0" applyNumberFormat="1" applyFont="1" applyFill="1" applyBorder="1" applyAlignment="1">
      <alignment horizontal="center" vertical="center" wrapText="1"/>
    </xf>
    <xf numFmtId="180" fontId="9" fillId="3" borderId="76" xfId="0" applyNumberFormat="1" applyFont="1" applyFill="1" applyBorder="1" applyAlignment="1">
      <alignment horizontal="center" vertical="center" wrapText="1"/>
    </xf>
    <xf numFmtId="0" fontId="9" fillId="0" borderId="25" xfId="0" applyFont="1" applyBorder="1" applyAlignment="1">
      <alignment horizontal="center" vertical="center" shrinkToFit="1"/>
    </xf>
    <xf numFmtId="0" fontId="9" fillId="20" borderId="28" xfId="0" applyFont="1" applyFill="1" applyBorder="1" applyAlignment="1">
      <alignment horizontal="center" vertical="center" wrapText="1"/>
    </xf>
    <xf numFmtId="0" fontId="9" fillId="20" borderId="41" xfId="0" applyFont="1" applyFill="1" applyBorder="1" applyAlignment="1">
      <alignment horizontal="center" vertical="center" wrapText="1"/>
    </xf>
    <xf numFmtId="0" fontId="9" fillId="20" borderId="33" xfId="0" applyFont="1" applyFill="1" applyBorder="1" applyAlignment="1">
      <alignment horizontal="left" vertical="center" wrapText="1"/>
    </xf>
    <xf numFmtId="0" fontId="9" fillId="20" borderId="41" xfId="0" applyFont="1" applyFill="1" applyBorder="1" applyAlignment="1">
      <alignment horizontal="left" vertical="center" wrapText="1"/>
    </xf>
    <xf numFmtId="0" fontId="9" fillId="20" borderId="49" xfId="0" applyFont="1" applyFill="1" applyBorder="1" applyAlignment="1">
      <alignment horizontal="left" vertical="center" wrapText="1"/>
    </xf>
    <xf numFmtId="0" fontId="9" fillId="3" borderId="81" xfId="0" applyFont="1" applyFill="1" applyBorder="1" applyAlignment="1">
      <alignment horizontal="center" vertical="center" shrinkToFit="1"/>
    </xf>
    <xf numFmtId="0" fontId="9" fillId="3" borderId="83" xfId="0" applyFont="1" applyFill="1" applyBorder="1" applyAlignment="1">
      <alignment horizontal="center" vertical="center" shrinkToFit="1"/>
    </xf>
    <xf numFmtId="0" fontId="9" fillId="0" borderId="31" xfId="0" applyFont="1" applyBorder="1" applyAlignment="1">
      <alignment horizontal="center" vertical="center" shrinkToFit="1"/>
    </xf>
    <xf numFmtId="0" fontId="9" fillId="0" borderId="32" xfId="0" applyFont="1" applyBorder="1" applyAlignment="1">
      <alignment horizontal="center" vertical="center" shrinkToFit="1"/>
    </xf>
    <xf numFmtId="0" fontId="9" fillId="3" borderId="74" xfId="0" applyFont="1" applyFill="1" applyBorder="1" applyAlignment="1">
      <alignment horizontal="center" vertical="center" shrinkToFit="1"/>
    </xf>
    <xf numFmtId="0" fontId="9" fillId="3" borderId="76" xfId="0" applyFont="1" applyFill="1" applyBorder="1" applyAlignment="1">
      <alignment horizontal="center" vertical="center" shrinkToFit="1"/>
    </xf>
    <xf numFmtId="0" fontId="53" fillId="0" borderId="16" xfId="0" applyFont="1" applyBorder="1" applyAlignment="1">
      <alignment horizontal="center" vertical="center"/>
    </xf>
    <xf numFmtId="0" fontId="53" fillId="0" borderId="0" xfId="0" applyFont="1" applyAlignment="1">
      <alignment horizontal="center" vertical="center"/>
    </xf>
    <xf numFmtId="0" fontId="53" fillId="0" borderId="28" xfId="0" applyFont="1" applyBorder="1" applyAlignment="1">
      <alignment horizontal="center" vertical="center"/>
    </xf>
    <xf numFmtId="0" fontId="53" fillId="0" borderId="33" xfId="0" applyFont="1" applyBorder="1" applyAlignment="1">
      <alignment horizontal="center" vertical="center"/>
    </xf>
    <xf numFmtId="0" fontId="53" fillId="0" borderId="41" xfId="0" applyFont="1" applyBorder="1" applyAlignment="1">
      <alignment horizontal="center" vertical="center"/>
    </xf>
    <xf numFmtId="0" fontId="53" fillId="0" borderId="49" xfId="0" applyFont="1" applyBorder="1" applyAlignment="1">
      <alignment horizontal="center" vertical="center"/>
    </xf>
    <xf numFmtId="0" fontId="9" fillId="0" borderId="159" xfId="0" applyFont="1" applyBorder="1" applyAlignment="1">
      <alignment horizontal="left" vertical="center" shrinkToFit="1"/>
    </xf>
    <xf numFmtId="0" fontId="9" fillId="0" borderId="82" xfId="0" applyFont="1" applyBorder="1" applyAlignment="1">
      <alignment horizontal="left" vertical="center" shrinkToFit="1"/>
    </xf>
    <xf numFmtId="0" fontId="9" fillId="0" borderId="83" xfId="0" applyFont="1" applyBorder="1" applyAlignment="1">
      <alignment horizontal="left" vertical="center" shrinkToFit="1"/>
    </xf>
    <xf numFmtId="0" fontId="53" fillId="20" borderId="28" xfId="0" applyFont="1" applyFill="1" applyBorder="1" applyAlignment="1">
      <alignment horizontal="center" vertical="center"/>
    </xf>
    <xf numFmtId="0" fontId="9" fillId="3" borderId="87" xfId="0" applyFont="1" applyFill="1" applyBorder="1" applyAlignment="1">
      <alignment horizontal="center" vertical="center" shrinkToFit="1"/>
    </xf>
    <xf numFmtId="0" fontId="53" fillId="2" borderId="33" xfId="0" applyFont="1" applyFill="1" applyBorder="1" applyAlignment="1">
      <alignment horizontal="center" vertical="center"/>
    </xf>
    <xf numFmtId="0" fontId="53" fillId="2" borderId="41" xfId="0" applyFont="1" applyFill="1" applyBorder="1" applyAlignment="1">
      <alignment horizontal="center" vertical="center"/>
    </xf>
    <xf numFmtId="0" fontId="53" fillId="2" borderId="49" xfId="0" applyFont="1" applyFill="1" applyBorder="1" applyAlignment="1">
      <alignment horizontal="center" vertical="center"/>
    </xf>
    <xf numFmtId="0" fontId="13" fillId="0" borderId="158" xfId="0" applyFont="1" applyBorder="1" applyAlignment="1">
      <alignment horizontal="center" vertical="center" shrinkToFit="1"/>
    </xf>
    <xf numFmtId="0" fontId="13" fillId="0" borderId="75" xfId="0" applyFont="1" applyBorder="1" applyAlignment="1">
      <alignment horizontal="center" vertical="center" shrinkToFit="1"/>
    </xf>
    <xf numFmtId="0" fontId="13" fillId="0" borderId="76" xfId="0" applyFont="1" applyBorder="1" applyAlignment="1">
      <alignment horizontal="center" vertical="center" shrinkToFit="1"/>
    </xf>
    <xf numFmtId="0" fontId="9" fillId="0" borderId="153" xfId="0" applyFont="1" applyBorder="1" applyAlignment="1">
      <alignment horizontal="center" vertical="center"/>
    </xf>
    <xf numFmtId="0" fontId="9" fillId="0" borderId="154" xfId="0" applyFont="1" applyBorder="1" applyAlignment="1">
      <alignment horizontal="center" vertical="center"/>
    </xf>
    <xf numFmtId="0" fontId="9" fillId="0" borderId="155" xfId="0" applyFont="1" applyBorder="1" applyAlignment="1">
      <alignment horizontal="center" vertical="center"/>
    </xf>
    <xf numFmtId="14" fontId="9" fillId="20" borderId="33" xfId="0" applyNumberFormat="1" applyFont="1" applyFill="1" applyBorder="1" applyAlignment="1">
      <alignment horizontal="center" vertical="center"/>
    </xf>
    <xf numFmtId="14" fontId="9" fillId="20" borderId="41" xfId="0" applyNumberFormat="1" applyFont="1" applyFill="1" applyBorder="1" applyAlignment="1">
      <alignment horizontal="center" vertical="center"/>
    </xf>
    <xf numFmtId="14" fontId="9" fillId="20" borderId="49" xfId="0" applyNumberFormat="1" applyFont="1" applyFill="1" applyBorder="1" applyAlignment="1">
      <alignment horizontal="center" vertical="center"/>
    </xf>
    <xf numFmtId="0" fontId="9" fillId="0" borderId="29" xfId="0" applyFont="1" applyBorder="1" applyAlignment="1">
      <alignment horizontal="center" vertical="center" shrinkToFit="1"/>
    </xf>
    <xf numFmtId="0" fontId="13" fillId="0" borderId="74" xfId="0" applyFont="1" applyBorder="1" applyAlignment="1">
      <alignment horizontal="center" vertical="center"/>
    </xf>
    <xf numFmtId="0" fontId="13" fillId="0" borderId="151" xfId="0" applyFont="1" applyBorder="1" applyAlignment="1">
      <alignment horizontal="center" vertical="center"/>
    </xf>
    <xf numFmtId="0" fontId="9" fillId="3" borderId="33" xfId="0" applyFont="1" applyFill="1" applyBorder="1" applyAlignment="1">
      <alignment horizontal="left" vertical="center" wrapText="1"/>
    </xf>
    <xf numFmtId="0" fontId="9" fillId="3" borderId="41" xfId="0" applyFont="1" applyFill="1" applyBorder="1" applyAlignment="1">
      <alignment horizontal="left" vertical="center" wrapText="1"/>
    </xf>
    <xf numFmtId="0" fontId="9" fillId="3" borderId="49" xfId="0" applyFont="1" applyFill="1" applyBorder="1" applyAlignment="1">
      <alignment horizontal="left" vertical="center" wrapText="1"/>
    </xf>
    <xf numFmtId="0" fontId="28" fillId="2" borderId="28" xfId="0" applyFont="1" applyFill="1" applyBorder="1" applyAlignment="1">
      <alignment horizontal="center" vertical="center" wrapText="1"/>
    </xf>
    <xf numFmtId="0" fontId="28" fillId="2" borderId="28" xfId="0" applyFont="1" applyFill="1" applyBorder="1" applyAlignment="1">
      <alignment horizontal="center" vertical="center"/>
    </xf>
    <xf numFmtId="0" fontId="33" fillId="0" borderId="33" xfId="0" applyFont="1" applyBorder="1" applyAlignment="1">
      <alignment horizontal="center" vertical="center" wrapText="1"/>
    </xf>
    <xf numFmtId="0" fontId="33" fillId="0" borderId="41" xfId="0" applyFont="1" applyBorder="1" applyAlignment="1">
      <alignment horizontal="center" vertical="center" wrapText="1"/>
    </xf>
    <xf numFmtId="0" fontId="33" fillId="0" borderId="49" xfId="0" applyFont="1" applyBorder="1" applyAlignment="1">
      <alignment horizontal="center" vertical="center" wrapText="1"/>
    </xf>
    <xf numFmtId="0" fontId="9" fillId="20" borderId="28" xfId="0" applyFont="1" applyFill="1" applyBorder="1" applyAlignment="1">
      <alignment horizontal="center" vertical="center"/>
    </xf>
    <xf numFmtId="2" fontId="9" fillId="0" borderId="28" xfId="0" applyNumberFormat="1" applyFont="1" applyBorder="1" applyAlignment="1">
      <alignment horizontal="center" vertical="center"/>
    </xf>
    <xf numFmtId="0" fontId="61" fillId="33" borderId="0" xfId="0" applyFont="1" applyFill="1" applyAlignment="1">
      <alignment horizontal="left" vertical="center" wrapText="1"/>
    </xf>
    <xf numFmtId="0" fontId="9" fillId="0" borderId="33" xfId="0" applyFont="1" applyBorder="1" applyAlignment="1">
      <alignment horizontal="right" vertical="center" shrinkToFit="1"/>
    </xf>
    <xf numFmtId="0" fontId="9" fillId="0" borderId="49" xfId="0" applyFont="1" applyBorder="1" applyAlignment="1">
      <alignment horizontal="right" vertical="center" shrinkToFit="1"/>
    </xf>
    <xf numFmtId="0" fontId="9" fillId="17" borderId="28" xfId="0" applyFont="1" applyFill="1" applyBorder="1" applyAlignment="1">
      <alignment horizontal="center" vertical="center" wrapText="1"/>
    </xf>
    <xf numFmtId="0" fontId="9" fillId="17" borderId="28" xfId="0" applyFont="1" applyFill="1" applyBorder="1" applyAlignment="1">
      <alignment horizontal="center" vertical="center"/>
    </xf>
    <xf numFmtId="0" fontId="9" fillId="17" borderId="102" xfId="0" applyFont="1" applyFill="1" applyBorder="1" applyAlignment="1">
      <alignment horizontal="left" vertical="center" wrapText="1"/>
    </xf>
    <xf numFmtId="0" fontId="9" fillId="17" borderId="103" xfId="0" applyFont="1" applyFill="1" applyBorder="1" applyAlignment="1">
      <alignment horizontal="left" vertical="center" wrapText="1"/>
    </xf>
    <xf numFmtId="0" fontId="9" fillId="17" borderId="104" xfId="0" applyFont="1" applyFill="1" applyBorder="1" applyAlignment="1">
      <alignment horizontal="left" vertical="center" wrapText="1"/>
    </xf>
    <xf numFmtId="0" fontId="52" fillId="0" borderId="33" xfId="0" applyFont="1" applyBorder="1" applyAlignment="1">
      <alignment horizontal="center" vertical="center"/>
    </xf>
    <xf numFmtId="0" fontId="52" fillId="0" borderId="41" xfId="0" applyFont="1" applyBorder="1" applyAlignment="1">
      <alignment horizontal="center" vertical="center"/>
    </xf>
    <xf numFmtId="0" fontId="52" fillId="0" borderId="49" xfId="0" applyFont="1" applyBorder="1" applyAlignment="1">
      <alignment horizontal="center" vertical="center"/>
    </xf>
    <xf numFmtId="0" fontId="54" fillId="5" borderId="28" xfId="0" applyFont="1" applyFill="1" applyBorder="1" applyAlignment="1">
      <alignment horizontal="center" vertical="center"/>
    </xf>
    <xf numFmtId="0" fontId="9" fillId="20" borderId="5" xfId="0" applyFont="1" applyFill="1" applyBorder="1" applyAlignment="1">
      <alignment horizontal="center" vertical="center"/>
    </xf>
    <xf numFmtId="0" fontId="9" fillId="20" borderId="6" xfId="0" applyFont="1" applyFill="1" applyBorder="1" applyAlignment="1">
      <alignment horizontal="center" vertical="center"/>
    </xf>
    <xf numFmtId="0" fontId="9" fillId="20" borderId="4" xfId="0" applyFont="1" applyFill="1" applyBorder="1" applyAlignment="1">
      <alignment horizontal="center" vertical="center"/>
    </xf>
    <xf numFmtId="0" fontId="63" fillId="20" borderId="5" xfId="3" applyFont="1" applyFill="1" applyBorder="1" applyAlignment="1" applyProtection="1">
      <alignment vertical="center" shrinkToFit="1"/>
    </xf>
    <xf numFmtId="0" fontId="63" fillId="20" borderId="6" xfId="3" applyFont="1" applyFill="1" applyBorder="1" applyAlignment="1" applyProtection="1">
      <alignment vertical="center" shrinkToFit="1"/>
    </xf>
    <xf numFmtId="0" fontId="63" fillId="20" borderId="4" xfId="3" applyFont="1" applyFill="1" applyBorder="1" applyAlignment="1" applyProtection="1">
      <alignment vertical="center" shrinkToFit="1"/>
    </xf>
    <xf numFmtId="0" fontId="9" fillId="20" borderId="107" xfId="0" applyFont="1" applyFill="1" applyBorder="1" applyAlignment="1">
      <alignment horizontal="center" vertical="center" wrapText="1"/>
    </xf>
    <xf numFmtId="0" fontId="9" fillId="20" borderId="108" xfId="0" applyFont="1" applyFill="1" applyBorder="1" applyAlignment="1">
      <alignment horizontal="center" vertical="center" wrapText="1"/>
    </xf>
    <xf numFmtId="0" fontId="9" fillId="0" borderId="105" xfId="0" applyFont="1" applyBorder="1" applyAlignment="1">
      <alignment horizontal="center" vertical="center"/>
    </xf>
    <xf numFmtId="0" fontId="9" fillId="0" borderId="33" xfId="0" applyFont="1" applyBorder="1" applyAlignment="1">
      <alignment horizontal="center" vertical="center" shrinkToFit="1"/>
    </xf>
    <xf numFmtId="0" fontId="9" fillId="0" borderId="49" xfId="0" applyFont="1" applyBorder="1" applyAlignment="1">
      <alignment horizontal="center" vertical="center" shrinkToFit="1"/>
    </xf>
    <xf numFmtId="0" fontId="9" fillId="0" borderId="28" xfId="0" applyFont="1" applyBorder="1" applyAlignment="1">
      <alignment horizontal="right" vertical="center"/>
    </xf>
    <xf numFmtId="0" fontId="53" fillId="20" borderId="33" xfId="0" applyFont="1" applyFill="1" applyBorder="1" applyAlignment="1">
      <alignment horizontal="center" vertical="center"/>
    </xf>
    <xf numFmtId="0" fontId="53" fillId="20" borderId="41" xfId="0" applyFont="1" applyFill="1" applyBorder="1" applyAlignment="1">
      <alignment horizontal="center" vertical="center"/>
    </xf>
    <xf numFmtId="0" fontId="53" fillId="20" borderId="49" xfId="0" applyFont="1" applyFill="1" applyBorder="1" applyAlignment="1">
      <alignment horizontal="center" vertical="center"/>
    </xf>
    <xf numFmtId="0" fontId="9" fillId="0" borderId="110" xfId="0" applyFont="1" applyBorder="1" applyAlignment="1">
      <alignment horizontal="center" vertical="center"/>
    </xf>
    <xf numFmtId="0" fontId="9" fillId="0" borderId="110" xfId="0" applyFont="1" applyBorder="1" applyAlignment="1">
      <alignment horizontal="center" vertical="center" wrapText="1"/>
    </xf>
    <xf numFmtId="0" fontId="9" fillId="3" borderId="87" xfId="0" applyFont="1" applyFill="1" applyBorder="1" applyAlignment="1">
      <alignment horizontal="left" vertical="center" wrapText="1"/>
    </xf>
    <xf numFmtId="0" fontId="9" fillId="0" borderId="41" xfId="0" applyFont="1" applyBorder="1" applyAlignment="1">
      <alignment horizontal="center" vertical="center" shrinkToFit="1"/>
    </xf>
    <xf numFmtId="0" fontId="9" fillId="17" borderId="24" xfId="0" applyFont="1" applyFill="1" applyBorder="1" applyAlignment="1">
      <alignment horizontal="center" vertical="center" wrapText="1" shrinkToFit="1"/>
    </xf>
    <xf numFmtId="0" fontId="9" fillId="17" borderId="25" xfId="0" applyFont="1" applyFill="1" applyBorder="1" applyAlignment="1">
      <alignment horizontal="center" vertical="center" wrapText="1" shrinkToFit="1"/>
    </xf>
    <xf numFmtId="0" fontId="9" fillId="17" borderId="27" xfId="0" applyFont="1" applyFill="1" applyBorder="1" applyAlignment="1">
      <alignment horizontal="center" vertical="center" wrapText="1" shrinkToFit="1"/>
    </xf>
    <xf numFmtId="0" fontId="9" fillId="17" borderId="16" xfId="0" applyFont="1" applyFill="1" applyBorder="1" applyAlignment="1">
      <alignment horizontal="center" vertical="center" wrapText="1" shrinkToFit="1"/>
    </xf>
    <xf numFmtId="0" fontId="9" fillId="17" borderId="0" xfId="0" applyFont="1" applyFill="1" applyAlignment="1">
      <alignment horizontal="center" vertical="center" wrapText="1" shrinkToFit="1"/>
    </xf>
    <xf numFmtId="0" fontId="9" fillId="17" borderId="13" xfId="0" applyFont="1" applyFill="1" applyBorder="1" applyAlignment="1">
      <alignment horizontal="center" vertical="center" wrapText="1" shrinkToFit="1"/>
    </xf>
    <xf numFmtId="0" fontId="9" fillId="17" borderId="29" xfId="0" applyFont="1" applyFill="1" applyBorder="1" applyAlignment="1">
      <alignment horizontal="center" vertical="center" wrapText="1" shrinkToFit="1"/>
    </xf>
    <xf numFmtId="0" fontId="9" fillId="17" borderId="30" xfId="0" applyFont="1" applyFill="1" applyBorder="1" applyAlignment="1">
      <alignment horizontal="center" vertical="center" wrapText="1" shrinkToFit="1"/>
    </xf>
    <xf numFmtId="0" fontId="9" fillId="17" borderId="31" xfId="0" applyFont="1" applyFill="1" applyBorder="1" applyAlignment="1">
      <alignment horizontal="center" vertical="center" wrapText="1" shrinkToFit="1"/>
    </xf>
    <xf numFmtId="0" fontId="9" fillId="20" borderId="28" xfId="0" applyFont="1" applyFill="1" applyBorder="1" applyAlignment="1">
      <alignment horizontal="left" vertical="center" wrapText="1"/>
    </xf>
    <xf numFmtId="0" fontId="9" fillId="0" borderId="24" xfId="0" applyFont="1" applyBorder="1" applyAlignment="1">
      <alignment horizontal="left" vertical="center" shrinkToFit="1"/>
    </xf>
    <xf numFmtId="0" fontId="9" fillId="0" borderId="29" xfId="0" applyFont="1" applyBorder="1" applyAlignment="1">
      <alignment horizontal="left" vertical="center" shrinkToFit="1"/>
    </xf>
    <xf numFmtId="0" fontId="9" fillId="0" borderId="30" xfId="0" applyFont="1" applyBorder="1" applyAlignment="1">
      <alignment horizontal="center" vertical="center" shrinkToFit="1"/>
    </xf>
    <xf numFmtId="0" fontId="10" fillId="0" borderId="41" xfId="0" applyFont="1" applyBorder="1" applyAlignment="1">
      <alignment horizontal="left" vertical="center" wrapText="1"/>
    </xf>
    <xf numFmtId="0" fontId="9" fillId="2" borderId="92" xfId="0" applyFont="1" applyFill="1" applyBorder="1" applyAlignment="1">
      <alignment horizontal="left" vertical="center" wrapText="1"/>
    </xf>
    <xf numFmtId="0" fontId="9" fillId="2" borderId="93" xfId="0" applyFont="1" applyFill="1" applyBorder="1" applyAlignment="1">
      <alignment horizontal="left" vertical="center" wrapText="1"/>
    </xf>
    <xf numFmtId="0" fontId="9" fillId="2" borderId="94" xfId="0" applyFont="1" applyFill="1" applyBorder="1" applyAlignment="1">
      <alignment horizontal="left" vertical="center" wrapText="1"/>
    </xf>
    <xf numFmtId="0" fontId="9" fillId="2" borderId="95" xfId="0" applyFont="1" applyFill="1" applyBorder="1" applyAlignment="1">
      <alignment horizontal="left" vertical="center" wrapText="1"/>
    </xf>
    <xf numFmtId="0" fontId="9" fillId="2" borderId="96" xfId="0" applyFont="1" applyFill="1" applyBorder="1" applyAlignment="1">
      <alignment horizontal="left" vertical="center" wrapText="1"/>
    </xf>
    <xf numFmtId="0" fontId="9" fillId="2" borderId="97" xfId="0" applyFont="1" applyFill="1" applyBorder="1" applyAlignment="1">
      <alignment horizontal="left" vertical="center" wrapText="1"/>
    </xf>
    <xf numFmtId="0" fontId="33" fillId="2" borderId="28" xfId="0" applyFont="1" applyFill="1" applyBorder="1" applyAlignment="1">
      <alignment horizontal="center" vertical="center" wrapText="1"/>
    </xf>
    <xf numFmtId="0" fontId="28" fillId="15" borderId="28" xfId="0" applyFont="1" applyFill="1" applyBorder="1" applyAlignment="1">
      <alignment horizontal="center" vertical="center" wrapText="1"/>
    </xf>
    <xf numFmtId="0" fontId="28" fillId="15" borderId="28" xfId="0" applyFont="1" applyFill="1" applyBorder="1" applyAlignment="1">
      <alignment horizontal="center" vertical="center"/>
    </xf>
    <xf numFmtId="0" fontId="28" fillId="16" borderId="28" xfId="0" applyFont="1" applyFill="1" applyBorder="1" applyAlignment="1">
      <alignment horizontal="center" vertical="center" wrapText="1"/>
    </xf>
    <xf numFmtId="0" fontId="28" fillId="16" borderId="28" xfId="0" applyFont="1" applyFill="1" applyBorder="1" applyAlignment="1">
      <alignment horizontal="center" vertical="center"/>
    </xf>
    <xf numFmtId="0" fontId="28" fillId="0" borderId="29" xfId="0" applyFont="1" applyBorder="1" applyAlignment="1">
      <alignment horizontal="center" vertical="center" wrapText="1"/>
    </xf>
    <xf numFmtId="0" fontId="28" fillId="0" borderId="30" xfId="0" applyFont="1" applyBorder="1" applyAlignment="1">
      <alignment horizontal="center" vertical="center" wrapText="1"/>
    </xf>
    <xf numFmtId="176" fontId="9" fillId="0" borderId="28" xfId="0" applyNumberFormat="1" applyFont="1" applyBorder="1" applyAlignment="1">
      <alignment horizontal="center" vertical="center"/>
    </xf>
    <xf numFmtId="0" fontId="9" fillId="20" borderId="28" xfId="0" applyFont="1" applyFill="1" applyBorder="1" applyAlignment="1">
      <alignment horizontal="left" vertical="center"/>
    </xf>
    <xf numFmtId="0" fontId="13" fillId="0" borderId="33"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49" xfId="0" applyFont="1" applyBorder="1" applyAlignment="1">
      <alignment horizontal="center" vertical="center" wrapText="1"/>
    </xf>
    <xf numFmtId="0" fontId="9" fillId="2" borderId="24" xfId="0" applyFont="1" applyFill="1" applyBorder="1" applyAlignment="1">
      <alignment horizontal="center" vertical="center"/>
    </xf>
    <xf numFmtId="0" fontId="9" fillId="2" borderId="27" xfId="0" applyFont="1" applyFill="1" applyBorder="1" applyAlignment="1">
      <alignment horizontal="center" vertical="center"/>
    </xf>
    <xf numFmtId="0" fontId="9" fillId="2" borderId="29" xfId="0" applyFont="1" applyFill="1" applyBorder="1" applyAlignment="1">
      <alignment horizontal="center" vertical="center"/>
    </xf>
    <xf numFmtId="0" fontId="9" fillId="2" borderId="31" xfId="0" applyFont="1" applyFill="1" applyBorder="1" applyAlignment="1">
      <alignment horizontal="center" vertical="center"/>
    </xf>
    <xf numFmtId="0" fontId="9" fillId="0" borderId="28" xfId="0" applyFont="1" applyBorder="1" applyAlignment="1">
      <alignment horizontal="center" vertical="center" shrinkToFit="1"/>
    </xf>
    <xf numFmtId="0" fontId="9" fillId="3" borderId="87" xfId="0" applyFont="1" applyFill="1" applyBorder="1" applyAlignment="1">
      <alignment horizontal="center" vertical="center" wrapText="1"/>
    </xf>
    <xf numFmtId="0" fontId="28" fillId="0" borderId="106" xfId="0" applyFont="1" applyBorder="1" applyAlignment="1">
      <alignment horizontal="center" vertical="center" wrapText="1"/>
    </xf>
    <xf numFmtId="0" fontId="28" fillId="0" borderId="107" xfId="0" applyFont="1" applyBorder="1" applyAlignment="1">
      <alignment horizontal="center" vertical="center" wrapText="1"/>
    </xf>
    <xf numFmtId="0" fontId="9" fillId="0" borderId="74" xfId="0" applyFont="1" applyBorder="1" applyAlignment="1">
      <alignment horizontal="center" vertical="center"/>
    </xf>
    <xf numFmtId="0" fontId="9" fillId="0" borderId="75" xfId="0" applyFont="1" applyBorder="1" applyAlignment="1">
      <alignment horizontal="center" vertical="center"/>
    </xf>
    <xf numFmtId="0" fontId="53" fillId="0" borderId="24" xfId="0" applyFont="1" applyBorder="1" applyAlignment="1">
      <alignment horizontal="center" vertical="center"/>
    </xf>
    <xf numFmtId="0" fontId="53" fillId="0" borderId="25" xfId="0" applyFont="1" applyBorder="1" applyAlignment="1">
      <alignment horizontal="center" vertical="center"/>
    </xf>
    <xf numFmtId="0" fontId="53" fillId="0" borderId="27" xfId="0" applyFont="1" applyBorder="1" applyAlignment="1">
      <alignment horizontal="center" vertical="center"/>
    </xf>
    <xf numFmtId="0" fontId="53" fillId="0" borderId="13" xfId="0" applyFont="1" applyBorder="1" applyAlignment="1">
      <alignment horizontal="center" vertical="center"/>
    </xf>
    <xf numFmtId="0" fontId="53" fillId="0" borderId="29" xfId="0" applyFont="1" applyBorder="1" applyAlignment="1">
      <alignment horizontal="center" vertical="center"/>
    </xf>
    <xf numFmtId="0" fontId="53" fillId="0" borderId="30" xfId="0" applyFont="1" applyBorder="1" applyAlignment="1">
      <alignment horizontal="center" vertical="center"/>
    </xf>
    <xf numFmtId="0" fontId="53" fillId="0" borderId="31" xfId="0" applyFont="1" applyBorder="1" applyAlignment="1">
      <alignment horizontal="center" vertical="center"/>
    </xf>
    <xf numFmtId="0" fontId="9" fillId="3" borderId="109" xfId="0" applyFont="1" applyFill="1" applyBorder="1" applyAlignment="1">
      <alignment horizontal="left" vertical="center" wrapText="1"/>
    </xf>
    <xf numFmtId="0" fontId="9" fillId="20" borderId="33" xfId="0" applyFont="1" applyFill="1" applyBorder="1" applyAlignment="1">
      <alignment horizontal="left" vertical="center" shrinkToFit="1"/>
    </xf>
    <xf numFmtId="0" fontId="9" fillId="20" borderId="41" xfId="0" applyFont="1" applyFill="1" applyBorder="1" applyAlignment="1">
      <alignment horizontal="left" vertical="center" shrinkToFit="1"/>
    </xf>
    <xf numFmtId="0" fontId="9" fillId="20" borderId="49" xfId="0" applyFont="1" applyFill="1" applyBorder="1" applyAlignment="1">
      <alignment horizontal="left" vertical="center" shrinkToFit="1"/>
    </xf>
    <xf numFmtId="0" fontId="10" fillId="0" borderId="33" xfId="0" applyFont="1" applyBorder="1" applyAlignment="1">
      <alignment horizontal="left" vertical="center" wrapText="1"/>
    </xf>
    <xf numFmtId="0" fontId="10" fillId="0" borderId="49" xfId="0" applyFont="1" applyBorder="1" applyAlignment="1">
      <alignment horizontal="left" vertical="center" wrapText="1"/>
    </xf>
    <xf numFmtId="0" fontId="13" fillId="0" borderId="24" xfId="0" applyFont="1" applyBorder="1" applyAlignment="1">
      <alignment horizontal="left" vertical="center" wrapText="1"/>
    </xf>
    <xf numFmtId="0" fontId="13" fillId="0" borderId="25" xfId="0" applyFont="1" applyBorder="1" applyAlignment="1">
      <alignment horizontal="left" vertical="center" wrapText="1"/>
    </xf>
    <xf numFmtId="0" fontId="13" fillId="0" borderId="27" xfId="0" applyFont="1" applyBorder="1" applyAlignment="1">
      <alignment horizontal="left" vertical="center" wrapText="1"/>
    </xf>
    <xf numFmtId="0" fontId="13" fillId="0" borderId="29" xfId="0" applyFont="1" applyBorder="1" applyAlignment="1">
      <alignment horizontal="left" vertical="center" wrapText="1"/>
    </xf>
    <xf numFmtId="0" fontId="13" fillId="0" borderId="30" xfId="0" applyFont="1" applyBorder="1" applyAlignment="1">
      <alignment horizontal="left" vertical="center" wrapText="1"/>
    </xf>
    <xf numFmtId="0" fontId="13" fillId="0" borderId="31" xfId="0" applyFont="1" applyBorder="1" applyAlignment="1">
      <alignment horizontal="left" vertical="center" wrapText="1"/>
    </xf>
    <xf numFmtId="0" fontId="9" fillId="20" borderId="24" xfId="0" applyFont="1" applyFill="1" applyBorder="1" applyAlignment="1">
      <alignment horizontal="center" vertical="center" wrapText="1" shrinkToFit="1"/>
    </xf>
    <xf numFmtId="0" fontId="9" fillId="20" borderId="25" xfId="0" applyFont="1" applyFill="1" applyBorder="1" applyAlignment="1">
      <alignment horizontal="center" vertical="center" wrapText="1" shrinkToFit="1"/>
    </xf>
    <xf numFmtId="0" fontId="9" fillId="20" borderId="27" xfId="0" applyFont="1" applyFill="1" applyBorder="1" applyAlignment="1">
      <alignment horizontal="center" vertical="center" wrapText="1" shrinkToFit="1"/>
    </xf>
    <xf numFmtId="0" fontId="9" fillId="20" borderId="16" xfId="0" applyFont="1" applyFill="1" applyBorder="1" applyAlignment="1">
      <alignment horizontal="center" vertical="center" wrapText="1" shrinkToFit="1"/>
    </xf>
    <xf numFmtId="0" fontId="9" fillId="20" borderId="0" xfId="0" applyFont="1" applyFill="1" applyAlignment="1">
      <alignment horizontal="center" vertical="center" wrapText="1" shrinkToFit="1"/>
    </xf>
    <xf numFmtId="0" fontId="9" fillId="20" borderId="13" xfId="0" applyFont="1" applyFill="1" applyBorder="1" applyAlignment="1">
      <alignment horizontal="center" vertical="center" wrapText="1" shrinkToFit="1"/>
    </xf>
    <xf numFmtId="0" fontId="9" fillId="20" borderId="29" xfId="0" applyFont="1" applyFill="1" applyBorder="1" applyAlignment="1">
      <alignment horizontal="center" vertical="center" wrapText="1" shrinkToFit="1"/>
    </xf>
    <xf numFmtId="0" fontId="9" fillId="20" borderId="30" xfId="0" applyFont="1" applyFill="1" applyBorder="1" applyAlignment="1">
      <alignment horizontal="center" vertical="center" wrapText="1" shrinkToFit="1"/>
    </xf>
    <xf numFmtId="0" fontId="9" fillId="20" borderId="31" xfId="0" applyFont="1" applyFill="1" applyBorder="1" applyAlignment="1">
      <alignment horizontal="center" vertical="center" wrapText="1" shrinkToFit="1"/>
    </xf>
    <xf numFmtId="0" fontId="13" fillId="0" borderId="16" xfId="0" applyFont="1" applyBorder="1" applyAlignment="1">
      <alignment horizontal="left" vertical="center" wrapText="1"/>
    </xf>
    <xf numFmtId="0" fontId="13" fillId="0" borderId="0" xfId="0" applyFont="1" applyAlignment="1">
      <alignment horizontal="left" vertical="center" wrapText="1"/>
    </xf>
    <xf numFmtId="0" fontId="13" fillId="0" borderId="13" xfId="0" applyFont="1" applyBorder="1" applyAlignment="1">
      <alignment horizontal="left" vertical="center" wrapText="1"/>
    </xf>
    <xf numFmtId="0" fontId="9" fillId="20" borderId="33" xfId="0" applyFont="1" applyFill="1" applyBorder="1" applyAlignment="1">
      <alignment horizontal="left" vertical="center"/>
    </xf>
    <xf numFmtId="0" fontId="9" fillId="20" borderId="49" xfId="0" applyFont="1" applyFill="1" applyBorder="1" applyAlignment="1">
      <alignment horizontal="left" vertical="center"/>
    </xf>
    <xf numFmtId="49" fontId="9" fillId="20" borderId="28" xfId="0" applyNumberFormat="1" applyFont="1" applyFill="1" applyBorder="1" applyAlignment="1">
      <alignment horizontal="left" vertical="center"/>
    </xf>
    <xf numFmtId="0" fontId="9" fillId="0" borderId="33" xfId="0" applyFont="1" applyBorder="1" applyAlignment="1">
      <alignment horizontal="left" vertical="top" wrapText="1"/>
    </xf>
    <xf numFmtId="0" fontId="9" fillId="0" borderId="41" xfId="0" applyFont="1" applyBorder="1" applyAlignment="1">
      <alignment horizontal="left" vertical="top" wrapText="1"/>
    </xf>
    <xf numFmtId="0" fontId="9" fillId="0" borderId="49" xfId="0" applyFont="1" applyBorder="1" applyAlignment="1">
      <alignment horizontal="left" vertical="top" wrapText="1"/>
    </xf>
    <xf numFmtId="14" fontId="9" fillId="20" borderId="33" xfId="0" applyNumberFormat="1" applyFont="1" applyFill="1" applyBorder="1" applyAlignment="1">
      <alignment horizontal="center" vertical="center" wrapText="1"/>
    </xf>
    <xf numFmtId="14" fontId="9" fillId="20" borderId="41" xfId="0" applyNumberFormat="1" applyFont="1" applyFill="1" applyBorder="1" applyAlignment="1">
      <alignment horizontal="center" vertical="center" wrapText="1"/>
    </xf>
    <xf numFmtId="14" fontId="9" fillId="20" borderId="49" xfId="0" applyNumberFormat="1" applyFont="1" applyFill="1" applyBorder="1" applyAlignment="1">
      <alignment horizontal="center" vertical="center" wrapText="1"/>
    </xf>
    <xf numFmtId="14" fontId="9" fillId="3" borderId="28" xfId="0" applyNumberFormat="1" applyFont="1" applyFill="1" applyBorder="1" applyAlignment="1">
      <alignment horizontal="center" vertical="center" wrapText="1"/>
    </xf>
    <xf numFmtId="0" fontId="9" fillId="0" borderId="24" xfId="0" applyFont="1" applyBorder="1" applyAlignment="1">
      <alignment horizontal="left" vertical="top" wrapText="1"/>
    </xf>
    <xf numFmtId="0" fontId="9" fillId="0" borderId="25" xfId="0" applyFont="1" applyBorder="1" applyAlignment="1">
      <alignment horizontal="left" vertical="top" wrapText="1"/>
    </xf>
    <xf numFmtId="0" fontId="9" fillId="0" borderId="27" xfId="0" applyFont="1" applyBorder="1" applyAlignment="1">
      <alignment horizontal="left" vertical="top" wrapText="1"/>
    </xf>
    <xf numFmtId="0" fontId="9" fillId="0" borderId="29" xfId="0" applyFont="1" applyBorder="1" applyAlignment="1">
      <alignment horizontal="left" vertical="top" wrapText="1"/>
    </xf>
    <xf numFmtId="0" fontId="9" fillId="0" borderId="30" xfId="0" applyFont="1" applyBorder="1" applyAlignment="1">
      <alignment horizontal="left" vertical="top" wrapText="1"/>
    </xf>
    <xf numFmtId="0" fontId="9" fillId="0" borderId="31" xfId="0" applyFont="1" applyBorder="1" applyAlignment="1">
      <alignment horizontal="left" vertical="top" wrapText="1"/>
    </xf>
    <xf numFmtId="14" fontId="9" fillId="3" borderId="33" xfId="0" applyNumberFormat="1" applyFont="1" applyFill="1" applyBorder="1" applyAlignment="1">
      <alignment horizontal="center" vertical="center" wrapText="1"/>
    </xf>
    <xf numFmtId="14" fontId="9" fillId="3" borderId="41" xfId="0" applyNumberFormat="1" applyFont="1" applyFill="1" applyBorder="1" applyAlignment="1">
      <alignment horizontal="center" vertical="center" wrapText="1"/>
    </xf>
    <xf numFmtId="14" fontId="9" fillId="3" borderId="49" xfId="0" applyNumberFormat="1" applyFont="1" applyFill="1" applyBorder="1" applyAlignment="1">
      <alignment horizontal="center" vertical="center" wrapText="1"/>
    </xf>
    <xf numFmtId="0" fontId="13" fillId="20" borderId="5" xfId="0" applyFont="1" applyFill="1" applyBorder="1" applyAlignment="1">
      <alignment horizontal="center" vertical="center"/>
    </xf>
    <xf numFmtId="0" fontId="13" fillId="20" borderId="4" xfId="0" applyFont="1" applyFill="1" applyBorder="1" applyAlignment="1">
      <alignment horizontal="center" vertical="center"/>
    </xf>
    <xf numFmtId="0" fontId="9" fillId="20" borderId="10" xfId="0" applyFont="1" applyFill="1" applyBorder="1" applyAlignment="1">
      <alignment horizontal="left" vertical="top" wrapText="1"/>
    </xf>
    <xf numFmtId="0" fontId="9" fillId="20" borderId="0" xfId="0" applyFont="1" applyFill="1" applyAlignment="1">
      <alignment horizontal="left" vertical="top" wrapText="1"/>
    </xf>
    <xf numFmtId="0" fontId="9" fillId="20" borderId="3" xfId="0" applyFont="1" applyFill="1" applyBorder="1" applyAlignment="1">
      <alignment horizontal="left" vertical="top" wrapText="1"/>
    </xf>
    <xf numFmtId="0" fontId="9" fillId="20" borderId="11" xfId="0" applyFont="1" applyFill="1" applyBorder="1" applyAlignment="1">
      <alignment horizontal="left" vertical="top" wrapText="1"/>
    </xf>
    <xf numFmtId="0" fontId="9" fillId="20" borderId="2" xfId="0" applyFont="1" applyFill="1" applyBorder="1" applyAlignment="1">
      <alignment horizontal="left" vertical="top" wrapText="1"/>
    </xf>
    <xf numFmtId="0" fontId="9" fillId="20" borderId="1" xfId="0" applyFont="1" applyFill="1" applyBorder="1" applyAlignment="1">
      <alignment horizontal="left" vertical="top" wrapText="1"/>
    </xf>
    <xf numFmtId="0" fontId="9" fillId="10" borderId="77" xfId="0" applyFont="1" applyFill="1" applyBorder="1" applyAlignment="1">
      <alignment horizontal="center" vertical="center" wrapText="1"/>
    </xf>
    <xf numFmtId="0" fontId="9" fillId="10" borderId="78" xfId="0" applyFont="1" applyFill="1" applyBorder="1" applyAlignment="1">
      <alignment horizontal="center" vertical="center" wrapText="1"/>
    </xf>
    <xf numFmtId="0" fontId="9" fillId="10" borderId="79" xfId="0" applyFont="1" applyFill="1" applyBorder="1" applyAlignment="1">
      <alignment horizontal="center" vertical="center" wrapText="1"/>
    </xf>
    <xf numFmtId="0" fontId="23" fillId="2" borderId="19" xfId="0" applyFont="1" applyFill="1" applyBorder="1" applyAlignment="1">
      <alignment vertical="center" wrapText="1"/>
    </xf>
    <xf numFmtId="0" fontId="23" fillId="2" borderId="21" xfId="0" applyFont="1" applyFill="1" applyBorder="1" applyAlignment="1">
      <alignment vertical="center" wrapText="1"/>
    </xf>
    <xf numFmtId="0" fontId="13" fillId="20" borderId="5" xfId="0" applyFont="1" applyFill="1" applyBorder="1" applyAlignment="1">
      <alignment horizontal="left" vertical="center"/>
    </xf>
    <xf numFmtId="0" fontId="13" fillId="20" borderId="6" xfId="0" applyFont="1" applyFill="1" applyBorder="1" applyAlignment="1">
      <alignment horizontal="left" vertical="center"/>
    </xf>
    <xf numFmtId="0" fontId="13" fillId="20" borderId="4" xfId="0" applyFont="1" applyFill="1" applyBorder="1" applyAlignment="1">
      <alignment horizontal="left" vertical="center"/>
    </xf>
    <xf numFmtId="14" fontId="9" fillId="20" borderId="28" xfId="0" applyNumberFormat="1" applyFont="1" applyFill="1" applyBorder="1" applyAlignment="1">
      <alignment horizontal="center" vertical="center" wrapText="1"/>
    </xf>
    <xf numFmtId="0" fontId="4" fillId="2" borderId="40"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1" xfId="0" applyFont="1" applyFill="1" applyBorder="1" applyAlignment="1">
      <alignment horizontal="center" vertical="center" wrapText="1"/>
    </xf>
    <xf numFmtId="0" fontId="9" fillId="20" borderId="33" xfId="0" applyFont="1" applyFill="1" applyBorder="1" applyAlignment="1">
      <alignment horizontal="left"/>
    </xf>
    <xf numFmtId="0" fontId="9" fillId="20" borderId="41" xfId="0" applyFont="1" applyFill="1" applyBorder="1" applyAlignment="1">
      <alignment horizontal="left"/>
    </xf>
    <xf numFmtId="0" fontId="9" fillId="20" borderId="49" xfId="0" applyFont="1" applyFill="1" applyBorder="1" applyAlignment="1">
      <alignment horizontal="left"/>
    </xf>
    <xf numFmtId="0" fontId="9" fillId="20" borderId="28" xfId="0" applyFont="1" applyFill="1" applyBorder="1" applyAlignment="1">
      <alignment horizontal="left"/>
    </xf>
    <xf numFmtId="0" fontId="69" fillId="0" borderId="30" xfId="0" applyFont="1" applyBorder="1" applyAlignment="1">
      <alignment horizontal="left" vertical="center" wrapText="1"/>
    </xf>
    <xf numFmtId="0" fontId="9" fillId="0" borderId="28" xfId="0" applyFont="1" applyBorder="1" applyAlignment="1">
      <alignment horizontal="right" vertical="center" shrinkToFit="1"/>
    </xf>
    <xf numFmtId="0" fontId="11" fillId="0" borderId="24" xfId="0" applyFont="1" applyBorder="1" applyAlignment="1">
      <alignment horizontal="left" vertical="center" wrapText="1"/>
    </xf>
    <xf numFmtId="0" fontId="9" fillId="20" borderId="24" xfId="0" applyFont="1" applyFill="1" applyBorder="1" applyAlignment="1">
      <alignment horizontal="left" vertical="center" wrapText="1"/>
    </xf>
    <xf numFmtId="0" fontId="9" fillId="20" borderId="25" xfId="0" applyFont="1" applyFill="1" applyBorder="1" applyAlignment="1">
      <alignment horizontal="left" vertical="center" wrapText="1"/>
    </xf>
    <xf numFmtId="0" fontId="9" fillId="20" borderId="27" xfId="0" applyFont="1" applyFill="1" applyBorder="1" applyAlignment="1">
      <alignment horizontal="left" vertical="center" wrapText="1"/>
    </xf>
    <xf numFmtId="0" fontId="9" fillId="20" borderId="29" xfId="0" applyFont="1" applyFill="1" applyBorder="1" applyAlignment="1">
      <alignment horizontal="left" vertical="center" wrapText="1"/>
    </xf>
    <xf numFmtId="0" fontId="9" fillId="20" borderId="30" xfId="0" applyFont="1" applyFill="1" applyBorder="1" applyAlignment="1">
      <alignment horizontal="left" vertical="center" wrapText="1"/>
    </xf>
    <xf numFmtId="0" fontId="9" fillId="20" borderId="31" xfId="0" applyFont="1" applyFill="1" applyBorder="1" applyAlignment="1">
      <alignment horizontal="left" vertical="center" wrapText="1"/>
    </xf>
    <xf numFmtId="0" fontId="28" fillId="0" borderId="24" xfId="0" applyFont="1" applyBorder="1" applyAlignment="1">
      <alignment horizontal="left" vertical="center" wrapText="1"/>
    </xf>
    <xf numFmtId="0" fontId="28" fillId="0" borderId="25" xfId="0" applyFont="1" applyBorder="1" applyAlignment="1">
      <alignment horizontal="left" vertical="center" wrapText="1"/>
    </xf>
    <xf numFmtId="0" fontId="28" fillId="0" borderId="27" xfId="0" applyFont="1" applyBorder="1" applyAlignment="1">
      <alignment horizontal="left" vertical="center" wrapText="1"/>
    </xf>
    <xf numFmtId="0" fontId="28" fillId="0" borderId="29" xfId="0" applyFont="1" applyBorder="1" applyAlignment="1">
      <alignment horizontal="left" vertical="center" wrapText="1"/>
    </xf>
    <xf numFmtId="0" fontId="28" fillId="0" borderId="30" xfId="0" applyFont="1" applyBorder="1" applyAlignment="1">
      <alignment horizontal="left" vertical="center" wrapText="1"/>
    </xf>
    <xf numFmtId="0" fontId="28" fillId="0" borderId="31" xfId="0" applyFont="1" applyBorder="1" applyAlignment="1">
      <alignment horizontal="left" vertical="center" wrapText="1"/>
    </xf>
    <xf numFmtId="0" fontId="9" fillId="0" borderId="75"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16" xfId="0" applyFont="1" applyBorder="1" applyAlignment="1">
      <alignment horizontal="left" vertical="top" wrapText="1"/>
    </xf>
    <xf numFmtId="0" fontId="9" fillId="0" borderId="0" xfId="0" applyFont="1" applyAlignment="1">
      <alignment horizontal="left" vertical="top" wrapText="1"/>
    </xf>
    <xf numFmtId="0" fontId="9" fillId="0" borderId="13" xfId="0" applyFont="1" applyBorder="1" applyAlignment="1">
      <alignment horizontal="left" vertical="top" wrapText="1"/>
    </xf>
    <xf numFmtId="0" fontId="9" fillId="2" borderId="25" xfId="0" applyFont="1" applyFill="1" applyBorder="1" applyAlignment="1">
      <alignment horizontal="center" vertical="center"/>
    </xf>
    <xf numFmtId="0" fontId="64" fillId="0" borderId="30" xfId="0" applyFont="1" applyBorder="1" applyAlignment="1">
      <alignment horizontal="left" vertical="center" wrapText="1"/>
    </xf>
    <xf numFmtId="0" fontId="9" fillId="20" borderId="24" xfId="0" applyFont="1" applyFill="1" applyBorder="1" applyAlignment="1">
      <alignment horizontal="center" vertical="center"/>
    </xf>
    <xf numFmtId="0" fontId="9" fillId="20" borderId="25" xfId="0" applyFont="1" applyFill="1" applyBorder="1" applyAlignment="1">
      <alignment horizontal="center" vertical="center"/>
    </xf>
    <xf numFmtId="0" fontId="9" fillId="20" borderId="27" xfId="0" applyFont="1" applyFill="1" applyBorder="1" applyAlignment="1">
      <alignment horizontal="center" vertical="center"/>
    </xf>
    <xf numFmtId="0" fontId="9" fillId="3" borderId="109" xfId="0" applyFont="1" applyFill="1" applyBorder="1" applyAlignment="1">
      <alignment horizontal="center" vertical="center" shrinkToFit="1"/>
    </xf>
    <xf numFmtId="0" fontId="9" fillId="3" borderId="109" xfId="0" applyFont="1" applyFill="1" applyBorder="1" applyAlignment="1">
      <alignment horizontal="center" vertical="center" wrapText="1"/>
    </xf>
    <xf numFmtId="0" fontId="28" fillId="0" borderId="28" xfId="0" applyFont="1" applyBorder="1" applyAlignment="1">
      <alignment horizontal="left" vertical="center" wrapText="1"/>
    </xf>
    <xf numFmtId="0" fontId="22" fillId="0" borderId="0" xfId="0" applyFont="1" applyAlignment="1">
      <alignment horizontal="center" vertical="center"/>
    </xf>
    <xf numFmtId="0" fontId="0" fillId="0" borderId="0" xfId="0" applyAlignment="1">
      <alignment horizontal="left" vertical="center"/>
    </xf>
    <xf numFmtId="0" fontId="5" fillId="0" borderId="0" xfId="0" applyFont="1" applyAlignment="1">
      <alignment horizontal="center" vertical="center"/>
    </xf>
    <xf numFmtId="0" fontId="0" fillId="0" borderId="0" xfId="0"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25" fillId="0" borderId="0" xfId="0" applyFont="1" applyAlignment="1">
      <alignment horizontal="center" vertical="center"/>
    </xf>
    <xf numFmtId="49" fontId="0" fillId="0" borderId="0" xfId="0" applyNumberFormat="1" applyAlignment="1">
      <alignment horizontal="center" vertical="center"/>
    </xf>
    <xf numFmtId="0" fontId="9" fillId="0" borderId="28" xfId="0" applyFont="1" applyBorder="1" applyAlignment="1" applyProtection="1">
      <alignment horizontal="left" vertical="center"/>
      <protection locked="0"/>
    </xf>
    <xf numFmtId="0" fontId="9" fillId="0" borderId="28" xfId="0" applyFont="1" applyBorder="1" applyAlignment="1" applyProtection="1">
      <alignment horizontal="left" vertical="center" wrapText="1"/>
      <protection locked="0"/>
    </xf>
    <xf numFmtId="0" fontId="9" fillId="2" borderId="28" xfId="0" applyFont="1" applyFill="1" applyBorder="1" applyAlignment="1" applyProtection="1">
      <alignment horizontal="center" vertical="center"/>
      <protection locked="0"/>
    </xf>
    <xf numFmtId="0" fontId="9" fillId="0" borderId="99" xfId="0" applyFont="1" applyBorder="1" applyAlignment="1">
      <alignment horizontal="left" vertical="center" wrapText="1"/>
    </xf>
    <xf numFmtId="0" fontId="9" fillId="0" borderId="32" xfId="0" applyFont="1" applyBorder="1" applyAlignment="1">
      <alignment horizontal="left" vertical="center" wrapText="1"/>
    </xf>
    <xf numFmtId="0" fontId="9" fillId="18" borderId="28" xfId="0" applyFont="1" applyFill="1" applyBorder="1" applyAlignment="1" applyProtection="1">
      <alignment horizontal="center" vertical="center" wrapText="1"/>
      <protection locked="0"/>
    </xf>
    <xf numFmtId="0" fontId="9" fillId="18" borderId="33" xfId="0" applyFont="1" applyFill="1" applyBorder="1" applyAlignment="1" applyProtection="1">
      <alignment horizontal="center" vertical="center" wrapText="1"/>
      <protection locked="0"/>
    </xf>
    <xf numFmtId="0" fontId="9" fillId="0" borderId="98" xfId="0" applyFont="1" applyBorder="1" applyAlignment="1">
      <alignment horizontal="left" vertical="center" wrapText="1"/>
    </xf>
    <xf numFmtId="0" fontId="9" fillId="2" borderId="28" xfId="0" applyFont="1" applyFill="1" applyBorder="1" applyAlignment="1" applyProtection="1">
      <alignment horizontal="center" vertical="center" wrapText="1"/>
      <protection locked="0"/>
    </xf>
    <xf numFmtId="0" fontId="28" fillId="0" borderId="28" xfId="0" applyFont="1" applyBorder="1" applyAlignment="1">
      <alignment horizontal="center" vertical="center"/>
    </xf>
    <xf numFmtId="0" fontId="28" fillId="0" borderId="28" xfId="0" applyFont="1" applyBorder="1" applyAlignment="1">
      <alignment horizontal="center" vertical="center" wrapText="1"/>
    </xf>
    <xf numFmtId="0" fontId="9" fillId="0" borderId="24" xfId="0" applyFont="1" applyBorder="1" applyAlignment="1">
      <alignment horizontal="left" vertical="top"/>
    </xf>
    <xf numFmtId="0" fontId="9" fillId="0" borderId="25" xfId="0" applyFont="1" applyBorder="1" applyAlignment="1">
      <alignment horizontal="left" vertical="top"/>
    </xf>
    <xf numFmtId="0" fontId="9" fillId="0" borderId="27" xfId="0" applyFont="1" applyBorder="1" applyAlignment="1">
      <alignment horizontal="left" vertical="top"/>
    </xf>
    <xf numFmtId="0" fontId="28" fillId="0" borderId="16" xfId="0" applyFont="1" applyBorder="1" applyAlignment="1">
      <alignment horizontal="left" vertical="top"/>
    </xf>
    <xf numFmtId="0" fontId="28" fillId="0" borderId="0" xfId="0" applyFont="1" applyAlignment="1">
      <alignment horizontal="left" vertical="top"/>
    </xf>
    <xf numFmtId="0" fontId="28" fillId="0" borderId="13" xfId="0" applyFont="1" applyBorder="1" applyAlignment="1">
      <alignment horizontal="left" vertical="top"/>
    </xf>
    <xf numFmtId="0" fontId="28" fillId="0" borderId="29" xfId="0" applyFont="1" applyBorder="1" applyAlignment="1">
      <alignment horizontal="left" vertical="top"/>
    </xf>
    <xf numFmtId="0" fontId="28" fillId="0" borderId="30" xfId="0" applyFont="1" applyBorder="1" applyAlignment="1">
      <alignment horizontal="left" vertical="top"/>
    </xf>
    <xf numFmtId="0" fontId="28" fillId="0" borderId="31" xfId="0" applyFont="1" applyBorder="1" applyAlignment="1">
      <alignment horizontal="left" vertical="top"/>
    </xf>
    <xf numFmtId="0" fontId="28" fillId="0" borderId="24"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wrapText="1"/>
      <protection locked="0"/>
    </xf>
    <xf numFmtId="0" fontId="28" fillId="0" borderId="16" xfId="0" applyFont="1" applyBorder="1" applyAlignment="1" applyProtection="1">
      <alignment horizontal="center" vertical="center" wrapText="1"/>
      <protection locked="0"/>
    </xf>
    <xf numFmtId="0" fontId="28" fillId="0" borderId="13" xfId="0" applyFont="1" applyBorder="1" applyAlignment="1" applyProtection="1">
      <alignment horizontal="center" vertical="center" wrapText="1"/>
      <protection locked="0"/>
    </xf>
    <xf numFmtId="0" fontId="28" fillId="0" borderId="29" xfId="0" applyFont="1" applyBorder="1" applyAlignment="1" applyProtection="1">
      <alignment horizontal="center" vertical="center" wrapText="1"/>
      <protection locked="0"/>
    </xf>
    <xf numFmtId="0" fontId="28" fillId="0" borderId="31" xfId="0" applyFont="1" applyBorder="1" applyAlignment="1" applyProtection="1">
      <alignment horizontal="center" vertical="center" wrapText="1"/>
      <protection locked="0"/>
    </xf>
    <xf numFmtId="0" fontId="9" fillId="2" borderId="33" xfId="0" applyFont="1" applyFill="1" applyBorder="1" applyAlignment="1" applyProtection="1">
      <alignment horizontal="center" vertical="center" wrapText="1"/>
      <protection locked="0"/>
    </xf>
    <xf numFmtId="0" fontId="9" fillId="2" borderId="41" xfId="0" applyFont="1" applyFill="1" applyBorder="1" applyAlignment="1" applyProtection="1">
      <alignment horizontal="center" vertical="center" wrapText="1"/>
      <protection locked="0"/>
    </xf>
    <xf numFmtId="0" fontId="9" fillId="2" borderId="49" xfId="0" applyFont="1" applyFill="1" applyBorder="1" applyAlignment="1" applyProtection="1">
      <alignment horizontal="center" vertical="center" wrapText="1"/>
      <protection locked="0"/>
    </xf>
    <xf numFmtId="0" fontId="9" fillId="0" borderId="24" xfId="0" applyFont="1" applyBorder="1" applyAlignment="1" applyProtection="1">
      <alignment horizontal="center" vertical="center"/>
      <protection locked="0"/>
    </xf>
    <xf numFmtId="0" fontId="9" fillId="0" borderId="25" xfId="0" applyFont="1" applyBorder="1" applyAlignment="1" applyProtection="1">
      <alignment horizontal="center" vertical="center"/>
      <protection locked="0"/>
    </xf>
    <xf numFmtId="0" fontId="9" fillId="0" borderId="27" xfId="0" applyFont="1" applyBorder="1" applyAlignment="1" applyProtection="1">
      <alignment horizontal="center" vertical="center"/>
      <protection locked="0"/>
    </xf>
    <xf numFmtId="0" fontId="9" fillId="0" borderId="16"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2" borderId="33" xfId="0" applyFont="1" applyFill="1" applyBorder="1" applyAlignment="1" applyProtection="1">
      <alignment horizontal="center" vertical="center"/>
      <protection locked="0"/>
    </xf>
    <xf numFmtId="0" fontId="9" fillId="2" borderId="41" xfId="0" applyFont="1" applyFill="1" applyBorder="1" applyAlignment="1" applyProtection="1">
      <alignment horizontal="center" vertical="center"/>
      <protection locked="0"/>
    </xf>
    <xf numFmtId="0" fontId="9" fillId="2" borderId="49" xfId="0" applyFont="1" applyFill="1" applyBorder="1" applyAlignment="1" applyProtection="1">
      <alignment horizontal="center" vertical="center"/>
      <protection locked="0"/>
    </xf>
    <xf numFmtId="0" fontId="9" fillId="0" borderId="0" xfId="0" applyFont="1" applyAlignment="1" applyProtection="1">
      <alignment horizontal="left" vertical="center" wrapText="1"/>
      <protection locked="0"/>
    </xf>
    <xf numFmtId="0" fontId="9" fillId="0" borderId="25" xfId="0" applyFont="1" applyBorder="1" applyAlignment="1" applyProtection="1">
      <alignment horizontal="left" vertical="center" wrapText="1"/>
      <protection locked="0"/>
    </xf>
    <xf numFmtId="0" fontId="9" fillId="0" borderId="33" xfId="0" applyFont="1" applyBorder="1" applyAlignment="1" applyProtection="1">
      <alignment horizontal="left" vertical="center"/>
      <protection locked="0"/>
    </xf>
    <xf numFmtId="0" fontId="9" fillId="0" borderId="41" xfId="0" applyFont="1" applyBorder="1" applyAlignment="1" applyProtection="1">
      <alignment horizontal="left" vertical="center"/>
      <protection locked="0"/>
    </xf>
    <xf numFmtId="0" fontId="9" fillId="0" borderId="49" xfId="0" applyFont="1" applyBorder="1" applyAlignment="1" applyProtection="1">
      <alignment horizontal="left" vertical="center"/>
      <protection locked="0"/>
    </xf>
    <xf numFmtId="0" fontId="9" fillId="2" borderId="92" xfId="0" applyFont="1" applyFill="1" applyBorder="1" applyAlignment="1" applyProtection="1">
      <alignment horizontal="left" vertical="center" wrapText="1"/>
      <protection locked="0"/>
    </xf>
    <xf numFmtId="0" fontId="9" fillId="2" borderId="93" xfId="0" applyFont="1" applyFill="1" applyBorder="1" applyAlignment="1" applyProtection="1">
      <alignment horizontal="left" vertical="center"/>
      <protection locked="0"/>
    </xf>
    <xf numFmtId="0" fontId="9" fillId="2" borderId="94" xfId="0" applyFont="1" applyFill="1" applyBorder="1" applyAlignment="1" applyProtection="1">
      <alignment horizontal="left" vertical="center"/>
      <protection locked="0"/>
    </xf>
    <xf numFmtId="0" fontId="9" fillId="2" borderId="95" xfId="0" applyFont="1" applyFill="1" applyBorder="1" applyAlignment="1" applyProtection="1">
      <alignment horizontal="left" vertical="center"/>
      <protection locked="0"/>
    </xf>
    <xf numFmtId="0" fontId="9" fillId="2" borderId="96" xfId="0" applyFont="1" applyFill="1" applyBorder="1" applyAlignment="1" applyProtection="1">
      <alignment horizontal="left" vertical="center"/>
      <protection locked="0"/>
    </xf>
    <xf numFmtId="0" fontId="9" fillId="2" borderId="97" xfId="0" applyFont="1" applyFill="1" applyBorder="1" applyAlignment="1" applyProtection="1">
      <alignment horizontal="left" vertical="center"/>
      <protection locked="0"/>
    </xf>
    <xf numFmtId="0" fontId="9" fillId="0" borderId="28" xfId="0" applyFont="1" applyBorder="1" applyAlignment="1" applyProtection="1">
      <alignment horizontal="center" vertical="center"/>
      <protection locked="0"/>
    </xf>
    <xf numFmtId="2" fontId="9" fillId="0" borderId="24" xfId="0" applyNumberFormat="1" applyFont="1" applyBorder="1" applyAlignment="1">
      <alignment horizontal="center" vertical="center"/>
    </xf>
    <xf numFmtId="2" fontId="9" fillId="0" borderId="27" xfId="0" applyNumberFormat="1" applyFont="1" applyBorder="1" applyAlignment="1">
      <alignment horizontal="center" vertical="center"/>
    </xf>
    <xf numFmtId="0" fontId="33" fillId="2" borderId="28" xfId="0" applyFont="1" applyFill="1" applyBorder="1" applyAlignment="1" applyProtection="1">
      <alignment horizontal="center" vertical="center" wrapText="1"/>
      <protection locked="0"/>
    </xf>
    <xf numFmtId="179" fontId="9" fillId="0" borderId="28" xfId="0" applyNumberFormat="1" applyFont="1" applyBorder="1" applyAlignment="1">
      <alignment horizontal="center" vertical="center"/>
    </xf>
    <xf numFmtId="0" fontId="9" fillId="2" borderId="28" xfId="0" applyFont="1" applyFill="1" applyBorder="1" applyAlignment="1" applyProtection="1">
      <alignment horizontal="left" vertical="center"/>
      <protection locked="0"/>
    </xf>
    <xf numFmtId="0" fontId="28" fillId="0" borderId="41" xfId="0" applyFont="1" applyBorder="1" applyAlignment="1">
      <alignment horizontal="center" vertical="center" wrapText="1"/>
    </xf>
    <xf numFmtId="0" fontId="9" fillId="16" borderId="16" xfId="0" applyFont="1" applyFill="1" applyBorder="1" applyAlignment="1">
      <alignment horizontal="left" vertical="center"/>
    </xf>
    <xf numFmtId="0" fontId="9" fillId="16" borderId="0" xfId="0" applyFont="1" applyFill="1" applyAlignment="1">
      <alignment horizontal="left" vertical="center"/>
    </xf>
    <xf numFmtId="0" fontId="9" fillId="16" borderId="13" xfId="0" applyFont="1" applyFill="1" applyBorder="1" applyAlignment="1">
      <alignment horizontal="left" vertical="center"/>
    </xf>
    <xf numFmtId="2" fontId="9" fillId="0" borderId="0" xfId="0" applyNumberFormat="1" applyFont="1" applyAlignment="1">
      <alignment horizontal="center" vertical="center"/>
    </xf>
    <xf numFmtId="0" fontId="9" fillId="16" borderId="28" xfId="0" applyFont="1" applyFill="1" applyBorder="1" applyAlignment="1" applyProtection="1">
      <alignment horizontal="center" vertical="center" wrapText="1"/>
      <protection locked="0"/>
    </xf>
    <xf numFmtId="0" fontId="9" fillId="16" borderId="28" xfId="0" applyFont="1" applyFill="1" applyBorder="1" applyAlignment="1" applyProtection="1">
      <alignment horizontal="center" vertical="center"/>
      <protection locked="0"/>
    </xf>
    <xf numFmtId="0" fontId="9" fillId="17" borderId="24" xfId="0" applyFont="1" applyFill="1" applyBorder="1" applyAlignment="1">
      <alignment horizontal="left" vertical="center"/>
    </xf>
    <xf numFmtId="0" fontId="9" fillId="17" borderId="25" xfId="0" applyFont="1" applyFill="1" applyBorder="1" applyAlignment="1">
      <alignment horizontal="left" vertical="center"/>
    </xf>
    <xf numFmtId="0" fontId="9" fillId="17" borderId="27" xfId="0" applyFont="1" applyFill="1" applyBorder="1" applyAlignment="1">
      <alignment horizontal="left" vertical="center"/>
    </xf>
    <xf numFmtId="0" fontId="9" fillId="16" borderId="24" xfId="0" applyFont="1" applyFill="1" applyBorder="1" applyAlignment="1">
      <alignment horizontal="left" vertical="center"/>
    </xf>
    <xf numFmtId="0" fontId="9" fillId="16" borderId="25" xfId="0" applyFont="1" applyFill="1" applyBorder="1" applyAlignment="1">
      <alignment horizontal="left" vertical="center"/>
    </xf>
    <xf numFmtId="0" fontId="9" fillId="16" borderId="27" xfId="0" applyFont="1" applyFill="1" applyBorder="1" applyAlignment="1">
      <alignment horizontal="left" vertical="center"/>
    </xf>
    <xf numFmtId="0" fontId="9" fillId="0" borderId="28" xfId="0" applyFont="1" applyBorder="1" applyAlignment="1" applyProtection="1">
      <alignment horizontal="center" vertical="center" wrapText="1"/>
      <protection locked="0"/>
    </xf>
    <xf numFmtId="0" fontId="9" fillId="17" borderId="28" xfId="0" applyFont="1" applyFill="1" applyBorder="1" applyAlignment="1" applyProtection="1">
      <alignment horizontal="center" vertical="center" wrapText="1"/>
      <protection locked="0"/>
    </xf>
    <xf numFmtId="0" fontId="9" fillId="17" borderId="28" xfId="0" applyFont="1" applyFill="1" applyBorder="1" applyAlignment="1" applyProtection="1">
      <alignment horizontal="center" vertical="center"/>
      <protection locked="0"/>
    </xf>
    <xf numFmtId="0" fontId="9" fillId="17" borderId="16" xfId="0" applyFont="1" applyFill="1" applyBorder="1" applyAlignment="1">
      <alignment horizontal="left" vertical="center"/>
    </xf>
    <xf numFmtId="0" fontId="9" fillId="17" borderId="0" xfId="0" applyFont="1" applyFill="1" applyAlignment="1">
      <alignment horizontal="left" vertical="center"/>
    </xf>
    <xf numFmtId="0" fontId="9" fillId="17" borderId="13" xfId="0" applyFont="1" applyFill="1" applyBorder="1" applyAlignment="1">
      <alignment horizontal="left" vertical="center"/>
    </xf>
    <xf numFmtId="0" fontId="9" fillId="15" borderId="24" xfId="0" applyFont="1" applyFill="1" applyBorder="1" applyAlignment="1">
      <alignment horizontal="left" vertical="center"/>
    </xf>
    <xf numFmtId="0" fontId="9" fillId="15" borderId="25" xfId="0" applyFont="1" applyFill="1" applyBorder="1" applyAlignment="1">
      <alignment horizontal="left" vertical="center"/>
    </xf>
    <xf numFmtId="0" fontId="9" fillId="15" borderId="27" xfId="0" applyFont="1" applyFill="1" applyBorder="1" applyAlignment="1">
      <alignment horizontal="left" vertical="center"/>
    </xf>
    <xf numFmtId="0" fontId="9" fillId="15" borderId="16" xfId="0" applyFont="1" applyFill="1" applyBorder="1" applyAlignment="1">
      <alignment horizontal="left" vertical="center"/>
    </xf>
    <xf numFmtId="0" fontId="9" fillId="15" borderId="0" xfId="0" applyFont="1" applyFill="1" applyAlignment="1">
      <alignment horizontal="left" vertical="center"/>
    </xf>
    <xf numFmtId="0" fontId="9" fillId="15" borderId="13" xfId="0" applyFont="1" applyFill="1" applyBorder="1" applyAlignment="1">
      <alignment horizontal="left" vertical="center"/>
    </xf>
    <xf numFmtId="0" fontId="9" fillId="15" borderId="29" xfId="0" applyFont="1" applyFill="1" applyBorder="1" applyAlignment="1">
      <alignment horizontal="left" vertical="center"/>
    </xf>
    <xf numFmtId="0" fontId="9" fillId="15" borderId="30" xfId="0" applyFont="1" applyFill="1" applyBorder="1" applyAlignment="1">
      <alignment horizontal="left" vertical="center"/>
    </xf>
    <xf numFmtId="0" fontId="9" fillId="15" borderId="31" xfId="0" applyFont="1" applyFill="1" applyBorder="1" applyAlignment="1">
      <alignment horizontal="left" vertical="center"/>
    </xf>
    <xf numFmtId="0" fontId="9" fillId="16" borderId="29" xfId="0" applyFont="1" applyFill="1" applyBorder="1" applyAlignment="1">
      <alignment horizontal="left" vertical="center"/>
    </xf>
    <xf numFmtId="0" fontId="9" fillId="16" borderId="30" xfId="0" applyFont="1" applyFill="1" applyBorder="1" applyAlignment="1">
      <alignment horizontal="left" vertical="center"/>
    </xf>
    <xf numFmtId="0" fontId="9" fillId="16" borderId="31" xfId="0" applyFont="1" applyFill="1" applyBorder="1" applyAlignment="1">
      <alignment horizontal="left" vertical="center"/>
    </xf>
    <xf numFmtId="0" fontId="9" fillId="17" borderId="29" xfId="0" applyFont="1" applyFill="1" applyBorder="1" applyAlignment="1">
      <alignment horizontal="left" vertical="center"/>
    </xf>
    <xf numFmtId="0" fontId="9" fillId="17" borderId="30" xfId="0" applyFont="1" applyFill="1" applyBorder="1" applyAlignment="1">
      <alignment horizontal="left" vertical="center"/>
    </xf>
    <xf numFmtId="0" fontId="9" fillId="17" borderId="31" xfId="0" applyFont="1" applyFill="1" applyBorder="1" applyAlignment="1">
      <alignment horizontal="left" vertical="center"/>
    </xf>
    <xf numFmtId="0" fontId="9" fillId="15" borderId="28" xfId="0" applyFont="1" applyFill="1" applyBorder="1" applyAlignment="1" applyProtection="1">
      <alignment horizontal="center" vertical="center" wrapText="1"/>
      <protection locked="0"/>
    </xf>
    <xf numFmtId="0" fontId="9" fillId="15" borderId="28" xfId="0" applyFont="1" applyFill="1" applyBorder="1" applyAlignment="1" applyProtection="1">
      <alignment horizontal="center" vertical="center"/>
      <protection locked="0"/>
    </xf>
    <xf numFmtId="0" fontId="9" fillId="2" borderId="98" xfId="0" applyFont="1" applyFill="1" applyBorder="1" applyAlignment="1" applyProtection="1">
      <alignment horizontal="center" vertical="center" wrapText="1"/>
      <protection locked="0"/>
    </xf>
    <xf numFmtId="0" fontId="9" fillId="2" borderId="32" xfId="0" applyFont="1" applyFill="1" applyBorder="1" applyAlignment="1" applyProtection="1">
      <alignment horizontal="center" vertical="center" wrapText="1"/>
      <protection locked="0"/>
    </xf>
    <xf numFmtId="0" fontId="9" fillId="0" borderId="33" xfId="0" applyFont="1" applyBorder="1" applyAlignment="1" applyProtection="1">
      <alignment horizontal="left" vertical="top" wrapText="1"/>
      <protection locked="0"/>
    </xf>
    <xf numFmtId="0" fontId="9" fillId="0" borderId="41" xfId="0" applyFont="1" applyBorder="1" applyAlignment="1" applyProtection="1">
      <alignment horizontal="left" vertical="top" wrapText="1"/>
      <protection locked="0"/>
    </xf>
    <xf numFmtId="0" fontId="9" fillId="0" borderId="49" xfId="0" applyFont="1" applyBorder="1" applyAlignment="1" applyProtection="1">
      <alignment horizontal="left" vertical="top" wrapText="1"/>
      <protection locked="0"/>
    </xf>
    <xf numFmtId="0" fontId="9" fillId="0" borderId="28" xfId="0" applyFont="1" applyBorder="1" applyAlignment="1">
      <alignment horizontal="left" vertical="top" wrapText="1"/>
    </xf>
    <xf numFmtId="0" fontId="9" fillId="0" borderId="33" xfId="0" applyFont="1" applyBorder="1" applyAlignment="1" applyProtection="1">
      <alignment horizontal="center" vertical="center" wrapText="1"/>
      <protection locked="0"/>
    </xf>
    <xf numFmtId="0" fontId="9" fillId="0" borderId="49" xfId="0" applyFont="1" applyBorder="1" applyAlignment="1" applyProtection="1">
      <alignment horizontal="center" vertical="center" wrapText="1"/>
      <protection locked="0"/>
    </xf>
    <xf numFmtId="0" fontId="9" fillId="0" borderId="24" xfId="0" applyFont="1" applyBorder="1" applyAlignment="1" applyProtection="1">
      <alignment horizontal="center" vertical="center" wrapText="1"/>
      <protection locked="0"/>
    </xf>
    <xf numFmtId="0" fontId="9" fillId="0" borderId="25" xfId="0" applyFont="1" applyBorder="1" applyAlignment="1" applyProtection="1">
      <alignment horizontal="center" vertical="center" wrapText="1"/>
      <protection locked="0"/>
    </xf>
    <xf numFmtId="0" fontId="9" fillId="0" borderId="27" xfId="0" applyFont="1" applyBorder="1" applyAlignment="1" applyProtection="1">
      <alignment horizontal="center" vertical="center" wrapText="1"/>
      <protection locked="0"/>
    </xf>
    <xf numFmtId="0" fontId="9" fillId="0" borderId="29" xfId="0" applyFont="1" applyBorder="1" applyAlignment="1" applyProtection="1">
      <alignment horizontal="center" vertical="center" wrapText="1"/>
      <protection locked="0"/>
    </xf>
    <xf numFmtId="0" fontId="9" fillId="0" borderId="30" xfId="0" applyFont="1" applyBorder="1" applyAlignment="1" applyProtection="1">
      <alignment horizontal="center" vertical="center" wrapText="1"/>
      <protection locked="0"/>
    </xf>
    <xf numFmtId="0" fontId="9" fillId="0" borderId="31" xfId="0" applyFont="1" applyBorder="1" applyAlignment="1" applyProtection="1">
      <alignment horizontal="center" vertical="center" wrapText="1"/>
      <protection locked="0"/>
    </xf>
    <xf numFmtId="0" fontId="9" fillId="0" borderId="98" xfId="0" applyFont="1" applyBorder="1" applyAlignment="1" applyProtection="1">
      <alignment horizontal="center" vertical="center"/>
      <protection locked="0"/>
    </xf>
    <xf numFmtId="0" fontId="9" fillId="0" borderId="32" xfId="0" applyFont="1" applyBorder="1" applyAlignment="1" applyProtection="1">
      <alignment horizontal="center" vertical="center"/>
      <protection locked="0"/>
    </xf>
    <xf numFmtId="0" fontId="9" fillId="0" borderId="25" xfId="0" applyFont="1" applyBorder="1" applyAlignment="1">
      <alignment horizontal="center" vertical="top" wrapText="1"/>
    </xf>
    <xf numFmtId="0" fontId="9" fillId="0" borderId="30" xfId="0" applyFont="1" applyBorder="1" applyAlignment="1">
      <alignment horizontal="center" vertical="top" wrapText="1"/>
    </xf>
    <xf numFmtId="0" fontId="9" fillId="0" borderId="31" xfId="0" applyFont="1" applyBorder="1" applyAlignment="1">
      <alignment horizontal="center" vertical="top" wrapText="1"/>
    </xf>
    <xf numFmtId="0" fontId="9" fillId="0" borderId="99" xfId="0" applyFont="1" applyBorder="1" applyAlignment="1" applyProtection="1">
      <alignment horizontal="center" vertical="center"/>
      <protection locked="0"/>
    </xf>
    <xf numFmtId="0" fontId="9" fillId="0" borderId="16"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9" fillId="0" borderId="0" xfId="0" applyFont="1" applyAlignment="1" applyProtection="1">
      <alignment horizontal="left" vertical="center"/>
      <protection locked="0"/>
    </xf>
    <xf numFmtId="0" fontId="9" fillId="0" borderId="25" xfId="0" applyFont="1" applyBorder="1" applyAlignment="1" applyProtection="1">
      <alignment horizontal="left" vertical="center"/>
      <protection locked="0"/>
    </xf>
    <xf numFmtId="180" fontId="9" fillId="0" borderId="28" xfId="0" applyNumberFormat="1" applyFont="1" applyBorder="1" applyAlignment="1">
      <alignment horizontal="center" vertical="center" wrapText="1"/>
    </xf>
    <xf numFmtId="0" fontId="9" fillId="0" borderId="24" xfId="0" applyFont="1" applyBorder="1" applyAlignment="1" applyProtection="1">
      <alignment horizontal="center" vertical="top"/>
      <protection locked="0"/>
    </xf>
    <xf numFmtId="0" fontId="9" fillId="0" borderId="25" xfId="0" applyFont="1" applyBorder="1" applyAlignment="1" applyProtection="1">
      <alignment horizontal="center" vertical="top"/>
      <protection locked="0"/>
    </xf>
    <xf numFmtId="0" fontId="53" fillId="2" borderId="33" xfId="0" applyFont="1" applyFill="1" applyBorder="1" applyAlignment="1" applyProtection="1">
      <alignment horizontal="center" vertical="center"/>
      <protection locked="0"/>
    </xf>
    <xf numFmtId="0" fontId="53" fillId="2" borderId="41" xfId="0" applyFont="1" applyFill="1" applyBorder="1" applyAlignment="1" applyProtection="1">
      <alignment horizontal="center" vertical="center"/>
      <protection locked="0"/>
    </xf>
    <xf numFmtId="0" fontId="53" fillId="2" borderId="49" xfId="0" applyFont="1" applyFill="1" applyBorder="1" applyAlignment="1" applyProtection="1">
      <alignment horizontal="center" vertical="center"/>
      <protection locked="0"/>
    </xf>
    <xf numFmtId="0" fontId="53" fillId="0" borderId="24" xfId="0" applyFont="1" applyBorder="1" applyAlignment="1">
      <alignment horizontal="left" vertical="top"/>
    </xf>
    <xf numFmtId="0" fontId="53" fillId="0" borderId="25" xfId="0" applyFont="1" applyBorder="1" applyAlignment="1">
      <alignment horizontal="left" vertical="top"/>
    </xf>
    <xf numFmtId="0" fontId="53" fillId="0" borderId="27" xfId="0" applyFont="1" applyBorder="1" applyAlignment="1">
      <alignment horizontal="left" vertical="top"/>
    </xf>
    <xf numFmtId="0" fontId="53" fillId="0" borderId="16" xfId="0" applyFont="1" applyBorder="1" applyAlignment="1">
      <alignment horizontal="left" vertical="top"/>
    </xf>
    <xf numFmtId="0" fontId="53" fillId="0" borderId="0" xfId="0" applyFont="1" applyAlignment="1">
      <alignment horizontal="left" vertical="top"/>
    </xf>
    <xf numFmtId="0" fontId="53" fillId="0" borderId="13" xfId="0" applyFont="1" applyBorder="1" applyAlignment="1">
      <alignment horizontal="left" vertical="top"/>
    </xf>
    <xf numFmtId="0" fontId="53" fillId="0" borderId="29" xfId="0" applyFont="1" applyBorder="1" applyAlignment="1">
      <alignment horizontal="left" vertical="top"/>
    </xf>
    <xf numFmtId="0" fontId="53" fillId="0" borderId="30" xfId="0" applyFont="1" applyBorder="1" applyAlignment="1">
      <alignment horizontal="left" vertical="top"/>
    </xf>
    <xf numFmtId="0" fontId="53" fillId="0" borderId="31" xfId="0" applyFont="1" applyBorder="1" applyAlignment="1">
      <alignment horizontal="left" vertical="top"/>
    </xf>
    <xf numFmtId="0" fontId="13" fillId="0" borderId="24" xfId="0" applyFont="1" applyBorder="1" applyAlignment="1" applyProtection="1">
      <alignment horizontal="center" vertical="center"/>
      <protection locked="0"/>
    </xf>
    <xf numFmtId="0" fontId="13" fillId="0" borderId="25" xfId="0" applyFont="1" applyBorder="1" applyAlignment="1" applyProtection="1">
      <alignment horizontal="center" vertical="center"/>
      <protection locked="0"/>
    </xf>
    <xf numFmtId="0" fontId="60" fillId="0" borderId="0" xfId="0" applyFont="1" applyAlignment="1">
      <alignment horizontal="left" vertical="center" shrinkToFit="1"/>
    </xf>
    <xf numFmtId="0" fontId="60" fillId="0" borderId="13" xfId="0" applyFont="1" applyBorder="1" applyAlignment="1">
      <alignment horizontal="left" vertical="center" shrinkToFit="1"/>
    </xf>
    <xf numFmtId="0" fontId="60" fillId="0" borderId="25" xfId="0" applyFont="1" applyBorder="1" applyAlignment="1">
      <alignment horizontal="left" vertical="center" shrinkToFit="1"/>
    </xf>
    <xf numFmtId="0" fontId="60" fillId="0" borderId="27" xfId="0" applyFont="1" applyBorder="1" applyAlignment="1">
      <alignment horizontal="left" vertical="center" shrinkToFit="1"/>
    </xf>
    <xf numFmtId="0" fontId="53" fillId="0" borderId="33" xfId="0" applyFont="1" applyBorder="1" applyAlignment="1" applyProtection="1">
      <alignment horizontal="center" vertical="center"/>
      <protection locked="0"/>
    </xf>
    <xf numFmtId="0" fontId="53" fillId="0" borderId="41" xfId="0" applyFont="1" applyBorder="1" applyAlignment="1" applyProtection="1">
      <alignment horizontal="center" vertical="center"/>
      <protection locked="0"/>
    </xf>
    <xf numFmtId="0" fontId="53" fillId="0" borderId="49" xfId="0" applyFont="1" applyBorder="1" applyAlignment="1" applyProtection="1">
      <alignment horizontal="center" vertical="center"/>
      <protection locked="0"/>
    </xf>
    <xf numFmtId="0" fontId="9" fillId="0" borderId="29" xfId="0" applyFont="1" applyBorder="1" applyAlignment="1" applyProtection="1">
      <alignment horizontal="left" vertical="center" wrapText="1"/>
      <protection locked="0"/>
    </xf>
    <xf numFmtId="0" fontId="9" fillId="0" borderId="30" xfId="0" applyFont="1" applyBorder="1" applyAlignment="1" applyProtection="1">
      <alignment horizontal="left" vertical="center" wrapText="1"/>
      <protection locked="0"/>
    </xf>
    <xf numFmtId="0" fontId="28" fillId="0" borderId="166" xfId="0" applyFont="1" applyBorder="1" applyAlignment="1" applyProtection="1">
      <alignment horizontal="center" vertical="center"/>
      <protection locked="0"/>
    </xf>
    <xf numFmtId="0" fontId="28" fillId="0" borderId="167" xfId="0" applyFont="1" applyBorder="1" applyAlignment="1" applyProtection="1">
      <alignment horizontal="center" vertical="center"/>
      <protection locked="0"/>
    </xf>
    <xf numFmtId="0" fontId="60" fillId="0" borderId="167" xfId="0" applyFont="1" applyBorder="1" applyAlignment="1">
      <alignment horizontal="left" vertical="center" shrinkToFit="1"/>
    </xf>
    <xf numFmtId="0" fontId="60" fillId="0" borderId="168" xfId="0" applyFont="1" applyBorder="1" applyAlignment="1">
      <alignment horizontal="left" vertical="center" shrinkToFit="1"/>
    </xf>
    <xf numFmtId="0" fontId="28" fillId="0" borderId="169" xfId="0" applyFont="1" applyBorder="1" applyAlignment="1" applyProtection="1">
      <alignment horizontal="center" vertical="center"/>
      <protection locked="0"/>
    </xf>
    <xf numFmtId="0" fontId="28" fillId="0" borderId="170" xfId="0" applyFont="1" applyBorder="1" applyAlignment="1" applyProtection="1">
      <alignment horizontal="center" vertical="center"/>
      <protection locked="0"/>
    </xf>
    <xf numFmtId="0" fontId="60" fillId="0" borderId="170" xfId="0" applyFont="1" applyBorder="1" applyAlignment="1">
      <alignment horizontal="left" vertical="center" shrinkToFit="1"/>
    </xf>
    <xf numFmtId="0" fontId="60" fillId="0" borderId="171" xfId="0" applyFont="1" applyBorder="1" applyAlignment="1">
      <alignment horizontal="left" vertical="center" shrinkToFit="1"/>
    </xf>
    <xf numFmtId="0" fontId="60" fillId="0" borderId="30" xfId="0" applyFont="1" applyBorder="1" applyAlignment="1">
      <alignment horizontal="left" vertical="center" shrinkToFit="1"/>
    </xf>
    <xf numFmtId="0" fontId="60" fillId="0" borderId="31" xfId="0" applyFont="1" applyBorder="1" applyAlignment="1">
      <alignment horizontal="left" vertical="center" shrinkToFit="1"/>
    </xf>
    <xf numFmtId="0" fontId="13" fillId="0" borderId="28" xfId="0" applyFont="1" applyBorder="1" applyAlignment="1" applyProtection="1">
      <alignment horizontal="left" vertical="center" wrapText="1"/>
      <protection locked="0"/>
    </xf>
    <xf numFmtId="0" fontId="9" fillId="2" borderId="28" xfId="0" applyFont="1" applyFill="1" applyBorder="1" applyAlignment="1" applyProtection="1">
      <alignment horizontal="center" vertical="center" textRotation="255"/>
      <protection locked="0"/>
    </xf>
    <xf numFmtId="0" fontId="10" fillId="2" borderId="28" xfId="0" applyFont="1" applyFill="1" applyBorder="1" applyAlignment="1" applyProtection="1">
      <alignment horizontal="center" vertical="center" wrapText="1"/>
      <protection locked="0"/>
    </xf>
    <xf numFmtId="0" fontId="10" fillId="2" borderId="28" xfId="0" applyFont="1" applyFill="1" applyBorder="1" applyAlignment="1" applyProtection="1">
      <alignment horizontal="center" vertical="center"/>
      <protection locked="0"/>
    </xf>
    <xf numFmtId="0" fontId="9" fillId="0" borderId="24" xfId="0" applyFont="1" applyBorder="1" applyAlignment="1" applyProtection="1">
      <alignment horizontal="center" vertical="center" shrinkToFit="1"/>
      <protection locked="0"/>
    </xf>
    <xf numFmtId="0" fontId="9" fillId="0" borderId="25" xfId="0" applyFont="1" applyBorder="1" applyAlignment="1" applyProtection="1">
      <alignment horizontal="center" vertical="center" shrinkToFit="1"/>
      <protection locked="0"/>
    </xf>
    <xf numFmtId="0" fontId="9" fillId="0" borderId="16" xfId="0" applyFont="1" applyBorder="1" applyAlignment="1" applyProtection="1">
      <alignment horizontal="left" vertical="center" shrinkToFit="1"/>
      <protection locked="0"/>
    </xf>
    <xf numFmtId="0" fontId="9" fillId="0" borderId="0" xfId="0" applyFont="1" applyAlignment="1" applyProtection="1">
      <alignment horizontal="left" vertical="center" shrinkToFit="1"/>
      <protection locked="0"/>
    </xf>
    <xf numFmtId="0" fontId="10" fillId="2" borderId="33" xfId="0" applyFont="1" applyFill="1" applyBorder="1" applyAlignment="1" applyProtection="1">
      <alignment horizontal="center" vertical="center"/>
      <protection locked="0"/>
    </xf>
    <xf numFmtId="0" fontId="10" fillId="2" borderId="41" xfId="0" applyFont="1" applyFill="1" applyBorder="1" applyAlignment="1" applyProtection="1">
      <alignment horizontal="center" vertical="center"/>
      <protection locked="0"/>
    </xf>
    <xf numFmtId="0" fontId="10" fillId="2" borderId="49" xfId="0" applyFont="1" applyFill="1" applyBorder="1" applyAlignment="1" applyProtection="1">
      <alignment horizontal="center" vertical="center"/>
      <protection locked="0"/>
    </xf>
    <xf numFmtId="0" fontId="9" fillId="0" borderId="27" xfId="0" applyFont="1" applyBorder="1" applyAlignment="1" applyProtection="1">
      <alignment horizontal="center" vertical="center" shrinkToFit="1"/>
      <protection locked="0"/>
    </xf>
    <xf numFmtId="0" fontId="9" fillId="0" borderId="24" xfId="0" applyFont="1" applyBorder="1" applyAlignment="1" applyProtection="1">
      <alignment horizontal="left" vertical="center" shrinkToFit="1"/>
      <protection locked="0"/>
    </xf>
    <xf numFmtId="0" fontId="9" fillId="0" borderId="25" xfId="0" applyFont="1" applyBorder="1" applyAlignment="1" applyProtection="1">
      <alignment horizontal="left" vertical="center" shrinkToFit="1"/>
      <protection locked="0"/>
    </xf>
    <xf numFmtId="0" fontId="9" fillId="0" borderId="16" xfId="0" applyFont="1" applyBorder="1" applyAlignment="1" applyProtection="1">
      <alignment horizontal="center" vertical="center" shrinkToFit="1"/>
      <protection locked="0"/>
    </xf>
    <xf numFmtId="0" fontId="9" fillId="0" borderId="0" xfId="0" applyFont="1" applyAlignment="1" applyProtection="1">
      <alignment horizontal="center" vertical="center" shrinkToFit="1"/>
      <protection locked="0"/>
    </xf>
    <xf numFmtId="0" fontId="9" fillId="0" borderId="30" xfId="0" applyFont="1" applyBorder="1" applyAlignment="1" applyProtection="1">
      <alignment horizontal="center" vertical="center" shrinkToFit="1"/>
      <protection locked="0"/>
    </xf>
    <xf numFmtId="0" fontId="9" fillId="0" borderId="31" xfId="0" applyFont="1" applyBorder="1" applyAlignment="1" applyProtection="1">
      <alignment horizontal="center" vertical="center" shrinkToFit="1"/>
      <protection locked="0"/>
    </xf>
    <xf numFmtId="0" fontId="9" fillId="0" borderId="13" xfId="0" applyFont="1" applyBorder="1" applyAlignment="1" applyProtection="1">
      <alignment horizontal="center" vertical="center" shrinkToFit="1"/>
      <protection locked="0"/>
    </xf>
    <xf numFmtId="0" fontId="9" fillId="0" borderId="29" xfId="0" applyFont="1" applyBorder="1" applyAlignment="1" applyProtection="1">
      <alignment horizontal="center" vertical="center" shrinkToFit="1"/>
      <protection locked="0"/>
    </xf>
    <xf numFmtId="0" fontId="9" fillId="0" borderId="29" xfId="0" applyFont="1" applyBorder="1" applyAlignment="1" applyProtection="1">
      <alignment horizontal="left" vertical="center" shrinkToFit="1"/>
      <protection locked="0"/>
    </xf>
    <xf numFmtId="0" fontId="9" fillId="0" borderId="30" xfId="0" applyFont="1" applyBorder="1" applyAlignment="1" applyProtection="1">
      <alignment horizontal="left" vertical="center" shrinkToFit="1"/>
      <protection locked="0"/>
    </xf>
    <xf numFmtId="0" fontId="9" fillId="0" borderId="24" xfId="0" applyFont="1" applyBorder="1" applyAlignment="1">
      <alignment horizontal="center" vertical="center" wrapText="1" shrinkToFit="1"/>
    </xf>
    <xf numFmtId="0" fontId="9" fillId="0" borderId="25" xfId="0" applyFont="1" applyBorder="1" applyAlignment="1">
      <alignment horizontal="center" vertical="center" wrapText="1" shrinkToFit="1"/>
    </xf>
    <xf numFmtId="0" fontId="9" fillId="0" borderId="27" xfId="0" applyFont="1" applyBorder="1" applyAlignment="1">
      <alignment horizontal="center" vertical="center" wrapText="1" shrinkToFit="1"/>
    </xf>
    <xf numFmtId="0" fontId="9" fillId="0" borderId="16" xfId="0" applyFont="1" applyBorder="1" applyAlignment="1">
      <alignment horizontal="center" vertical="center" wrapText="1" shrinkToFit="1"/>
    </xf>
    <xf numFmtId="0" fontId="9" fillId="0" borderId="0" xfId="0" applyFont="1" applyAlignment="1">
      <alignment horizontal="center" vertical="center" wrapText="1" shrinkToFit="1"/>
    </xf>
    <xf numFmtId="0" fontId="9" fillId="0" borderId="13" xfId="0" applyFont="1" applyBorder="1" applyAlignment="1">
      <alignment horizontal="center" vertical="center" wrapText="1" shrinkToFit="1"/>
    </xf>
    <xf numFmtId="0" fontId="9" fillId="0" borderId="29" xfId="0" applyFont="1" applyBorder="1" applyAlignment="1">
      <alignment horizontal="center" vertical="center" wrapText="1" shrinkToFit="1"/>
    </xf>
    <xf numFmtId="0" fontId="9" fillId="0" borderId="30" xfId="0" applyFont="1" applyBorder="1" applyAlignment="1">
      <alignment horizontal="center" vertical="center" wrapText="1" shrinkToFit="1"/>
    </xf>
    <xf numFmtId="0" fontId="9" fillId="0" borderId="31" xfId="0" applyFont="1" applyBorder="1" applyAlignment="1">
      <alignment horizontal="center" vertical="center" wrapText="1" shrinkToFit="1"/>
    </xf>
    <xf numFmtId="0" fontId="9" fillId="0" borderId="41" xfId="0" applyFont="1" applyBorder="1" applyAlignment="1" applyProtection="1">
      <alignment horizontal="left" vertical="center" wrapText="1"/>
      <protection locked="0"/>
    </xf>
    <xf numFmtId="0" fontId="9" fillId="0" borderId="49" xfId="0" applyFont="1" applyBorder="1" applyAlignment="1" applyProtection="1">
      <alignment horizontal="left" vertical="center" wrapText="1"/>
      <protection locked="0"/>
    </xf>
    <xf numFmtId="14" fontId="9" fillId="0" borderId="33" xfId="0" applyNumberFormat="1" applyFont="1" applyBorder="1" applyAlignment="1">
      <alignment horizontal="center" vertical="center"/>
    </xf>
    <xf numFmtId="14" fontId="9" fillId="0" borderId="41" xfId="0" applyNumberFormat="1" applyFont="1" applyBorder="1" applyAlignment="1">
      <alignment horizontal="center" vertical="center"/>
    </xf>
    <xf numFmtId="14" fontId="9" fillId="0" borderId="49" xfId="0" applyNumberFormat="1" applyFont="1" applyBorder="1" applyAlignment="1">
      <alignment horizontal="center" vertical="center"/>
    </xf>
    <xf numFmtId="0" fontId="9" fillId="0" borderId="28" xfId="0" applyFont="1" applyBorder="1" applyAlignment="1" applyProtection="1">
      <alignment horizontal="center" vertical="center" textRotation="255"/>
      <protection locked="0"/>
    </xf>
    <xf numFmtId="14" fontId="9" fillId="0" borderId="28" xfId="0" applyNumberFormat="1" applyFont="1" applyBorder="1" applyAlignment="1">
      <alignment horizontal="center" vertical="center" wrapText="1"/>
    </xf>
    <xf numFmtId="0" fontId="9" fillId="0" borderId="33" xfId="0" applyFont="1" applyBorder="1" applyAlignment="1" applyProtection="1">
      <alignment horizontal="left" vertical="center" wrapText="1"/>
      <protection locked="0"/>
    </xf>
    <xf numFmtId="0" fontId="28" fillId="0" borderId="33" xfId="0" applyFont="1" applyBorder="1" applyAlignment="1" applyProtection="1">
      <alignment horizontal="center" vertical="center" wrapText="1"/>
      <protection locked="0"/>
    </xf>
    <xf numFmtId="0" fontId="28" fillId="0" borderId="41" xfId="0" applyFont="1" applyBorder="1" applyAlignment="1" applyProtection="1">
      <alignment horizontal="center" vertical="center" wrapText="1"/>
      <protection locked="0"/>
    </xf>
    <xf numFmtId="0" fontId="28" fillId="0" borderId="41" xfId="0" applyFont="1" applyBorder="1" applyAlignment="1" applyProtection="1">
      <alignment horizontal="left" vertical="center" wrapText="1"/>
      <protection locked="0"/>
    </xf>
    <xf numFmtId="0" fontId="28" fillId="0" borderId="49" xfId="0" applyFont="1" applyBorder="1" applyAlignment="1" applyProtection="1">
      <alignment horizontal="left" vertical="center" wrapText="1"/>
      <protection locked="0"/>
    </xf>
    <xf numFmtId="0" fontId="9" fillId="0" borderId="24" xfId="0" applyFont="1" applyBorder="1" applyAlignment="1" applyProtection="1">
      <alignment horizontal="left" vertical="top" wrapText="1"/>
      <protection locked="0"/>
    </xf>
    <xf numFmtId="0" fontId="9" fillId="0" borderId="25" xfId="0" applyFont="1" applyBorder="1" applyAlignment="1" applyProtection="1">
      <alignment horizontal="left" vertical="top" wrapText="1"/>
      <protection locked="0"/>
    </xf>
    <xf numFmtId="0" fontId="9" fillId="0" borderId="27" xfId="0" applyFont="1" applyBorder="1" applyAlignment="1" applyProtection="1">
      <alignment horizontal="left" vertical="top" wrapText="1"/>
      <protection locked="0"/>
    </xf>
    <xf numFmtId="0" fontId="9" fillId="0" borderId="16"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13" xfId="0" applyFont="1" applyBorder="1" applyAlignment="1" applyProtection="1">
      <alignment horizontal="left" vertical="top" wrapText="1"/>
      <protection locked="0"/>
    </xf>
    <xf numFmtId="0" fontId="9" fillId="0" borderId="29" xfId="0" applyFont="1" applyBorder="1" applyAlignment="1" applyProtection="1">
      <alignment horizontal="left" vertical="top" wrapText="1"/>
      <protection locked="0"/>
    </xf>
    <xf numFmtId="0" fontId="9" fillId="0" borderId="30" xfId="0" applyFont="1" applyBorder="1" applyAlignment="1" applyProtection="1">
      <alignment horizontal="left" vertical="top" wrapText="1"/>
      <protection locked="0"/>
    </xf>
    <xf numFmtId="0" fontId="9" fillId="0" borderId="31" xfId="0" applyFont="1" applyBorder="1" applyAlignment="1" applyProtection="1">
      <alignment horizontal="left" vertical="top" wrapText="1"/>
      <protection locked="0"/>
    </xf>
  </cellXfs>
  <cellStyles count="5">
    <cellStyle name="スタイル 1" xfId="4" xr:uid="{C3B31B23-F4CC-44EC-9892-D4635B054329}"/>
    <cellStyle name="ハイパーリンク" xfId="3" builtinId="8"/>
    <cellStyle name="標準" xfId="0" builtinId="0"/>
    <cellStyle name="標準 2" xfId="1" xr:uid="{00000000-0005-0000-0000-000002000000}"/>
    <cellStyle name="標準 3" xfId="2" xr:uid="{E8185F6D-61E5-4FF7-ADA7-CC6ADBEAE9F8}"/>
  </cellStyles>
  <dxfs count="279">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5"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border>
        <left style="thin">
          <color auto="1"/>
        </left>
        <right style="thin">
          <color auto="1"/>
        </right>
        <top style="thin">
          <color auto="1"/>
        </top>
        <bottom style="thin">
          <color auto="1"/>
        </bottom>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border>
        <left style="thin">
          <color auto="1"/>
        </left>
        <right style="thin">
          <color auto="1"/>
        </right>
        <top style="thin">
          <color auto="1"/>
        </top>
        <bottom style="thin">
          <color auto="1"/>
        </bottom>
      </border>
    </dxf>
    <dxf>
      <font>
        <color theme="0"/>
      </font>
    </dxf>
    <dxf>
      <font>
        <color theme="0"/>
      </font>
      <fill>
        <patternFill patternType="none">
          <bgColor auto="1"/>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FFCC"/>
        </patternFill>
      </fill>
    </dxf>
    <dxf>
      <fill>
        <patternFill>
          <bgColor rgb="FFFFFFCC"/>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5" tint="0.59996337778862885"/>
        </patternFill>
      </fill>
    </dxf>
    <dxf>
      <fill>
        <patternFill>
          <bgColor theme="5"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ill>
        <patternFill>
          <bgColor theme="5" tint="0.59996337778862885"/>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rgb="FF9C0006"/>
      </font>
      <fill>
        <patternFill>
          <bgColor rgb="FFFFC7CE"/>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color theme="1"/>
      </font>
    </dxf>
    <dxf>
      <font>
        <color rgb="FFFF0000"/>
      </font>
    </dxf>
    <dxf>
      <font>
        <color theme="1"/>
      </font>
    </dxf>
    <dxf>
      <font>
        <color rgb="FFFF0000"/>
      </font>
    </dxf>
    <dxf>
      <font>
        <color theme="1"/>
      </font>
    </dxf>
    <dxf>
      <font>
        <color rgb="FFFF0000"/>
      </font>
    </dxf>
    <dxf>
      <font>
        <color theme="1"/>
      </font>
    </dxf>
    <dxf>
      <font>
        <color rgb="FFFF0000"/>
      </font>
    </dxf>
    <dxf>
      <fill>
        <patternFill>
          <bgColor theme="0" tint="-0.24994659260841701"/>
        </patternFill>
      </fill>
    </dxf>
    <dxf>
      <fill>
        <patternFill>
          <bgColor theme="9" tint="0.79998168889431442"/>
        </patternFill>
      </fill>
    </dxf>
    <dxf>
      <font>
        <color theme="0"/>
      </font>
      <fill>
        <patternFill>
          <bgColor theme="0"/>
        </patternFill>
      </fill>
      <border>
        <left/>
        <right/>
        <top/>
        <bottom/>
        <vertical/>
        <horizontal/>
      </border>
    </dxf>
    <dxf>
      <fill>
        <patternFill>
          <bgColor theme="0" tint="-0.24994659260841701"/>
        </patternFill>
      </fill>
    </dxf>
    <dxf>
      <font>
        <color theme="0"/>
      </font>
      <fill>
        <patternFill>
          <bgColor theme="0"/>
        </patternFill>
      </fill>
      <border>
        <left/>
        <right/>
        <top/>
        <bottom/>
        <vertical/>
        <horizontal/>
      </border>
    </dxf>
    <dxf>
      <fill>
        <patternFill>
          <bgColor rgb="FFFFFF66"/>
        </patternFill>
      </fill>
    </dxf>
    <dxf>
      <fill>
        <patternFill>
          <bgColor rgb="FFFF505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0.24994659260841701"/>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font>
        <b/>
        <i val="0"/>
        <color rgb="FFFF0000"/>
      </font>
      <fill>
        <patternFill>
          <bgColor rgb="FFFFC7CE"/>
        </patternFill>
      </fill>
    </dxf>
    <dxf>
      <fill>
        <patternFill>
          <bgColor theme="0" tint="-0.499984740745262"/>
        </patternFill>
      </fill>
    </dxf>
    <dxf>
      <fill>
        <patternFill>
          <bgColor theme="0" tint="-0.499984740745262"/>
        </patternFill>
      </fill>
    </dxf>
    <dxf>
      <font>
        <b/>
        <i val="0"/>
        <color rgb="FFFF0000"/>
      </font>
      <fill>
        <patternFill>
          <bgColor rgb="FFFFC7CE"/>
        </patternFill>
      </fill>
    </dxf>
    <dxf>
      <font>
        <b/>
        <i val="0"/>
        <color rgb="FFFF0000"/>
      </font>
      <fill>
        <patternFill>
          <bgColor rgb="FFFFC7CE"/>
        </patternFill>
      </fill>
    </dxf>
    <dxf>
      <font>
        <b/>
        <i val="0"/>
        <color rgb="FFFF0000"/>
      </font>
      <fill>
        <patternFill>
          <bgColor rgb="FFFFC7CE"/>
        </patternFill>
      </fill>
    </dxf>
    <dxf>
      <font>
        <b/>
        <i val="0"/>
        <color rgb="FFFF0000"/>
      </font>
      <fill>
        <patternFill>
          <bgColor rgb="FFFFC7CE"/>
        </patternFill>
      </fill>
    </dxf>
    <dxf>
      <font>
        <b/>
        <i val="0"/>
        <color rgb="FFFF0000"/>
      </font>
      <fill>
        <patternFill>
          <bgColor rgb="FFFFC7CE"/>
        </patternFill>
      </fill>
    </dxf>
    <dxf>
      <font>
        <color theme="0"/>
      </font>
      <fill>
        <patternFill>
          <bgColor theme="0"/>
        </patternFill>
      </fill>
      <border>
        <left style="thin">
          <color theme="0"/>
        </left>
        <right style="thin">
          <color theme="0"/>
        </right>
        <top style="thin">
          <color theme="0"/>
        </top>
        <bottom style="thin">
          <color theme="0"/>
        </bottom>
        <vertical/>
        <horizontal/>
      </border>
    </dxf>
    <dxf>
      <font>
        <color theme="1"/>
      </font>
    </dxf>
    <dxf>
      <font>
        <color rgb="FFFF0000"/>
      </font>
    </dxf>
    <dxf>
      <font>
        <color theme="1"/>
      </font>
    </dxf>
    <dxf>
      <font>
        <color rgb="FFFF0000"/>
      </font>
    </dxf>
    <dxf>
      <fill>
        <patternFill>
          <bgColor theme="0" tint="-0.24994659260841701"/>
        </patternFill>
      </fill>
    </dxf>
    <dxf>
      <fill>
        <patternFill>
          <bgColor theme="9" tint="0.79998168889431442"/>
        </patternFill>
      </fill>
    </dxf>
    <dxf>
      <font>
        <color theme="0"/>
      </font>
      <fill>
        <patternFill>
          <bgColor theme="0"/>
        </patternFill>
      </fill>
      <border>
        <left/>
        <right/>
        <top/>
        <bottom/>
        <vertical/>
        <horizontal/>
      </border>
    </dxf>
    <dxf>
      <fill>
        <patternFill>
          <bgColor theme="0" tint="-0.24994659260841701"/>
        </patternFill>
      </fill>
    </dxf>
    <dxf>
      <font>
        <color theme="0"/>
      </font>
      <fill>
        <patternFill>
          <bgColor theme="0"/>
        </patternFill>
      </fill>
      <border>
        <left/>
        <right/>
        <top/>
        <bottom/>
        <vertical/>
        <horizontal/>
      </border>
    </dxf>
    <dxf>
      <fill>
        <patternFill>
          <bgColor rgb="FFFFFF66"/>
        </patternFill>
      </fill>
    </dxf>
    <dxf>
      <fill>
        <patternFill>
          <bgColor rgb="FFFF505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tint="-0.24994659260841701"/>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outline="0">
        <right style="thin">
          <color indexed="64"/>
        </right>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left style="thin">
          <color indexed="64"/>
        </left>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right style="thin">
          <color indexed="64"/>
        </right>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outline="0">
        <left style="thin">
          <color indexed="64"/>
        </left>
        <top style="thin">
          <color indexed="64"/>
        </top>
      </border>
    </dxf>
    <dxf>
      <border outline="0">
        <bottom style="thin">
          <color indexed="64"/>
        </bottom>
      </border>
    </dxf>
    <dxf>
      <fill>
        <patternFill patternType="solid">
          <fgColor indexed="64"/>
          <bgColor theme="9" tint="0.79998168889431442"/>
        </patternFill>
      </fill>
      <alignment horizontal="center" vertical="center" textRotation="0" wrapText="0" indent="0" justifyLastLine="0" shrinkToFit="0" readingOrder="0"/>
    </dxf>
    <dxf>
      <border>
        <bottom style="thin">
          <color auto="1"/>
        </bottom>
      </border>
    </dxf>
    <dxf>
      <fill>
        <patternFill patternType="solid">
          <fgColor indexed="64"/>
          <bgColor theme="9" tint="0.79998168889431442"/>
        </patternFill>
      </fill>
      <alignment horizontal="center" vertical="center" textRotation="0" wrapText="0" indent="0" justifyLastLine="0" shrinkToFit="0" readingOrder="0"/>
      <border diagonalUp="0" diagonalDown="0">
        <left/>
        <right/>
        <top/>
        <bottom/>
        <vertical/>
        <horizontal/>
      </border>
    </dxf>
    <dxf>
      <border>
        <bottom style="thin">
          <color auto="1"/>
        </bottom>
      </border>
    </dxf>
    <dxf>
      <fill>
        <patternFill patternType="solid">
          <fgColor indexed="64"/>
          <bgColor theme="9" tint="0.79998168889431442"/>
        </patternFill>
      </fill>
      <alignment horizontal="center" vertical="center" textRotation="0" wrapText="0" indent="0" justifyLastLine="0" shrinkToFit="0" readingOrder="0"/>
      <border diagonalUp="0" diagonalDown="0">
        <left/>
        <right/>
        <top/>
        <bottom/>
        <vertical/>
        <horizontal/>
      </border>
    </dxf>
    <dxf>
      <border>
        <bottom style="thin">
          <color auto="1"/>
        </bottom>
      </border>
    </dxf>
    <dxf>
      <font>
        <strike val="0"/>
        <outline val="0"/>
        <shadow val="0"/>
        <u val="none"/>
        <vertAlign val="baseline"/>
        <sz val="9"/>
        <color theme="1"/>
        <name val="ＭＳ Ｐゴシック"/>
        <family val="3"/>
        <charset val="128"/>
        <scheme val="none"/>
      </font>
      <fill>
        <patternFill patternType="solid">
          <fgColor indexed="64"/>
          <bgColor theme="9" tint="0.79998168889431442"/>
        </patternFill>
      </fill>
      <alignment horizontal="center" vertical="center" textRotation="0" wrapText="0" indent="0" justifyLastLine="0" shrinkToFit="0" readingOrder="0"/>
      <border diagonalUp="0" diagonalDown="0" outline="0">
        <left/>
        <right/>
        <top/>
        <bottom/>
      </border>
    </dxf>
    <dxf>
      <border>
        <bottom style="thin">
          <color auto="1"/>
        </bottom>
      </border>
    </dxf>
    <dxf>
      <fill>
        <patternFill patternType="solid">
          <fgColor indexed="64"/>
          <bgColor theme="9" tint="0.79998168889431442"/>
        </patternFill>
      </fill>
      <alignment horizontal="center" vertical="center" textRotation="0" wrapText="0" indent="0" justifyLastLine="0" shrinkToFit="0" readingOrder="0"/>
      <border diagonalUp="0" diagonalDown="0">
        <left/>
        <right/>
        <top/>
        <bottom/>
        <vertical/>
        <horizontal/>
      </border>
    </dxf>
    <dxf>
      <border>
        <bottom style="thin">
          <color auto="1"/>
        </bottom>
      </border>
    </dxf>
    <dxf>
      <fill>
        <patternFill patternType="solid">
          <fgColor indexed="64"/>
          <bgColor theme="9" tint="0.79998168889431442"/>
        </patternFill>
      </fill>
      <alignment horizontal="center" vertical="center" textRotation="0" wrapText="0" indent="0" justifyLastLine="0" shrinkToFit="0" readingOrder="0"/>
      <border diagonalUp="0" diagonalDown="0">
        <left/>
        <right/>
        <top/>
        <bottom/>
        <vertical/>
        <horizontal/>
      </border>
    </dxf>
    <dxf>
      <border>
        <bottom style="thin">
          <color auto="1"/>
        </bottom>
      </border>
    </dxf>
    <dxf>
      <fill>
        <patternFill patternType="solid">
          <fgColor indexed="64"/>
          <bgColor theme="9" tint="0.79998168889431442"/>
        </patternFill>
      </fill>
      <alignment horizontal="center" vertical="center" textRotation="0" wrapText="0" indent="0" justifyLastLine="0" shrinkToFit="0" readingOrder="0"/>
      <border diagonalUp="0" diagonalDown="0">
        <left/>
        <right/>
        <top/>
        <bottom/>
        <vertical/>
        <horizontal/>
      </border>
    </dxf>
    <dxf>
      <border>
        <bottom style="thin">
          <color auto="1"/>
        </bottom>
      </border>
    </dxf>
    <dxf>
      <fill>
        <patternFill patternType="solid">
          <fgColor indexed="64"/>
          <bgColor theme="9" tint="0.79998168889431442"/>
        </patternFill>
      </fill>
      <alignment horizontal="center" vertical="center" textRotation="0" wrapText="0" indent="0" justifyLastLine="0" shrinkToFit="0" readingOrder="0"/>
      <border diagonalUp="0" diagonalDown="0">
        <left style="thin">
          <color auto="1"/>
        </left>
        <right style="thin">
          <color auto="1"/>
        </right>
        <top/>
        <bottom/>
        <vertical style="thin">
          <color auto="1"/>
        </vertical>
        <horizontal style="thin">
          <color auto="1"/>
        </horizontal>
      </border>
    </dxf>
    <dxf>
      <alignment horizontal="center" vertical="center" textRotation="0" wrapText="0" indent="0" justifyLastLine="0" shrinkToFit="0" readingOrder="0"/>
    </dxf>
    <dxf>
      <font>
        <b val="0"/>
        <strike val="0"/>
        <outline val="0"/>
        <shadow val="0"/>
        <u val="none"/>
        <vertAlign val="baseline"/>
        <sz val="12"/>
        <color auto="1"/>
        <name val="ＭＳ Ｐゴシック"/>
        <family val="3"/>
        <charset val="128"/>
        <scheme val="none"/>
      </font>
      <alignment textRotation="0" wrapText="1" indent="0" justifyLastLine="0" shrinkToFit="0" readingOrder="0"/>
    </dxf>
    <dxf>
      <font>
        <b val="0"/>
        <strike val="0"/>
        <outline val="0"/>
        <shadow val="0"/>
        <u val="none"/>
        <vertAlign val="baseline"/>
        <sz val="12"/>
        <color auto="1"/>
        <name val="ＭＳ Ｐゴシック"/>
        <family val="3"/>
        <charset val="128"/>
        <scheme val="none"/>
      </font>
      <alignment textRotation="0" wrapText="1" indent="0" justifyLastLine="0" shrinkToFit="0" readingOrder="0"/>
    </dxf>
    <dxf>
      <font>
        <b val="0"/>
        <i val="0"/>
        <strike val="0"/>
        <condense val="0"/>
        <extend val="0"/>
        <outline val="0"/>
        <shadow val="0"/>
        <u val="none"/>
        <vertAlign val="baseline"/>
        <sz val="12"/>
        <color auto="1"/>
        <name val="ＭＳ Ｐゴシック"/>
        <family val="3"/>
        <charset val="128"/>
        <scheme val="none"/>
      </font>
      <alignment textRotation="0" wrapText="1" indent="0" justifyLastLine="0" shrinkToFit="0" readingOrder="0"/>
    </dxf>
    <dxf>
      <font>
        <b val="0"/>
        <strike val="0"/>
        <outline val="0"/>
        <shadow val="0"/>
        <u val="none"/>
        <vertAlign val="baseline"/>
        <sz val="12"/>
        <color auto="1"/>
        <name val="ＭＳ Ｐゴシック"/>
        <family val="3"/>
        <charset val="128"/>
        <scheme val="none"/>
      </font>
      <alignment textRotation="0" wrapText="1" indent="0" justifyLastLine="0" shrinkToFit="0" readingOrder="0"/>
    </dxf>
    <dxf>
      <font>
        <b val="0"/>
        <strike val="0"/>
        <outline val="0"/>
        <shadow val="0"/>
        <u val="none"/>
        <vertAlign val="baseline"/>
        <sz val="12"/>
        <color auto="1"/>
        <name val="ＭＳ Ｐゴシック"/>
        <family val="3"/>
        <charset val="128"/>
        <scheme val="none"/>
      </font>
      <alignment textRotation="0" wrapText="1" indent="0" justifyLastLine="0" shrinkToFit="0" readingOrder="0"/>
    </dxf>
    <dxf>
      <font>
        <b val="0"/>
        <strike val="0"/>
        <outline val="0"/>
        <shadow val="0"/>
        <u val="none"/>
        <vertAlign val="baseline"/>
        <sz val="12"/>
        <color auto="1"/>
        <name val="ＭＳ Ｐゴシック"/>
        <family val="3"/>
        <charset val="128"/>
        <scheme val="none"/>
      </font>
      <alignment textRotation="0" wrapText="1" indent="0" justifyLastLine="0" shrinkToFit="0" readingOrder="0"/>
    </dxf>
    <dxf>
      <font>
        <b val="0"/>
        <i val="0"/>
        <strike val="0"/>
        <condense val="0"/>
        <extend val="0"/>
        <outline val="0"/>
        <shadow val="0"/>
        <u val="none"/>
        <vertAlign val="baseline"/>
        <sz val="12"/>
        <color auto="1"/>
        <name val="ＭＳ Ｐゴシック"/>
        <family val="3"/>
        <charset val="128"/>
        <scheme val="none"/>
      </font>
      <numFmt numFmtId="19" formatCode="yyyy/m/d"/>
      <alignment textRotation="0" wrapText="1" indent="0" justifyLastLine="0" shrinkToFit="0" readingOrder="0"/>
    </dxf>
    <dxf>
      <font>
        <b val="0"/>
        <i val="0"/>
        <strike val="0"/>
        <condense val="0"/>
        <extend val="0"/>
        <outline val="0"/>
        <shadow val="0"/>
        <u val="none"/>
        <vertAlign val="baseline"/>
        <sz val="12"/>
        <color auto="1"/>
        <name val="ＭＳ Ｐゴシック"/>
        <family val="3"/>
        <charset val="128"/>
        <scheme val="none"/>
      </font>
      <numFmt numFmtId="19" formatCode="yyyy/m/d"/>
      <alignment textRotation="0" wrapText="1" indent="0" justifyLastLine="0" shrinkToFit="0" readingOrder="0"/>
    </dxf>
    <dxf>
      <font>
        <b val="0"/>
        <i val="0"/>
        <strike val="0"/>
        <condense val="0"/>
        <extend val="0"/>
        <outline val="0"/>
        <shadow val="0"/>
        <u val="none"/>
        <vertAlign val="baseline"/>
        <sz val="12"/>
        <color auto="1"/>
        <name val="ＭＳ Ｐゴシック"/>
        <family val="3"/>
        <charset val="128"/>
        <scheme val="none"/>
      </font>
      <alignment textRotation="0" wrapText="1" indent="0" justifyLastLine="0" shrinkToFit="0" readingOrder="0"/>
    </dxf>
    <dxf>
      <font>
        <b val="0"/>
        <strike val="0"/>
        <outline val="0"/>
        <shadow val="0"/>
        <u val="none"/>
        <vertAlign val="baseline"/>
        <sz val="12"/>
        <color auto="1"/>
        <name val="ＭＳ Ｐゴシック"/>
        <family val="3"/>
        <charset val="128"/>
        <scheme val="none"/>
      </font>
      <alignment textRotation="0" wrapText="1" indent="0" justifyLastLine="0" shrinkToFit="0" readingOrder="0"/>
    </dxf>
    <dxf>
      <font>
        <b val="0"/>
        <strike val="0"/>
        <outline val="0"/>
        <shadow val="0"/>
        <u val="none"/>
        <vertAlign val="baseline"/>
        <sz val="12"/>
        <color auto="1"/>
        <name val="ＭＳ Ｐゴシック"/>
        <family val="3"/>
        <charset val="128"/>
        <scheme val="none"/>
      </font>
      <alignment textRotation="0" wrapText="1" indent="0" justifyLastLine="0" shrinkToFit="0" readingOrder="0"/>
    </dxf>
    <dxf>
      <font>
        <b val="0"/>
        <strike val="0"/>
        <outline val="0"/>
        <shadow val="0"/>
        <u val="none"/>
        <vertAlign val="baseline"/>
        <sz val="12"/>
        <color auto="1"/>
        <name val="ＭＳ Ｐゴシック"/>
        <family val="3"/>
        <charset val="128"/>
        <scheme val="none"/>
      </font>
      <alignment textRotation="0" wrapText="1" indent="0" justifyLastLine="0" shrinkToFit="0" readingOrder="0"/>
    </dxf>
    <dxf>
      <font>
        <b val="0"/>
        <strike val="0"/>
        <outline val="0"/>
        <shadow val="0"/>
        <u val="none"/>
        <vertAlign val="baseline"/>
        <sz val="12"/>
        <color auto="1"/>
        <name val="ＭＳ Ｐゴシック"/>
        <family val="3"/>
        <charset val="128"/>
        <scheme val="none"/>
      </font>
      <alignment textRotation="0" wrapText="1" indent="0" justifyLastLine="0" shrinkToFit="0" readingOrder="0"/>
    </dxf>
    <dxf>
      <font>
        <b val="0"/>
        <strike val="0"/>
        <outline val="0"/>
        <shadow val="0"/>
        <u val="none"/>
        <vertAlign val="baseline"/>
        <sz val="12"/>
        <color theme="0"/>
        <name val="ＭＳ Ｐゴシック"/>
        <family val="3"/>
        <charset val="128"/>
        <scheme val="none"/>
      </font>
      <fill>
        <patternFill patternType="solid">
          <fgColor indexed="64"/>
          <bgColor theme="6"/>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top style="thin">
          <color rgb="FFFF9182"/>
        </top>
        <bottom style="thin">
          <color rgb="FFFF9182"/>
        </bottom>
      </border>
    </dxf>
    <dxf>
      <font>
        <b val="0"/>
        <strike val="0"/>
        <outline val="0"/>
        <shadow val="0"/>
        <u val="none"/>
        <vertAlign val="baseline"/>
        <sz val="1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rgb="FF000000"/>
          <bgColor rgb="FFFFFFFF"/>
        </patternFill>
      </fill>
      <alignment textRotation="0" wrapText="1" indent="0" justifyLastLine="0" shrinkToFit="0" readingOrder="0"/>
      <border diagonalUp="0" diagonalDown="0" outline="0">
        <left/>
        <right style="thin">
          <color rgb="FFFF9182"/>
        </right>
        <top style="thin">
          <color rgb="FFFF9182"/>
        </top>
        <bottom style="thin">
          <color rgb="FFFF9182"/>
        </bottom>
      </border>
    </dxf>
    <dxf>
      <border>
        <top style="thin">
          <color rgb="FFFF9182"/>
        </top>
      </border>
    </dxf>
    <dxf>
      <border diagonalUp="0" diagonalDown="0">
        <left style="thin">
          <color rgb="FFFF9182"/>
        </left>
        <right style="thin">
          <color rgb="FFFF9182"/>
        </right>
        <top style="thin">
          <color rgb="FFFF9182"/>
        </top>
        <bottom style="thin">
          <color rgb="FFFF9182"/>
        </bottom>
      </border>
    </dxf>
    <dxf>
      <font>
        <b val="0"/>
        <i val="0"/>
        <strike val="0"/>
        <condense val="0"/>
        <extend val="0"/>
        <outline val="0"/>
        <shadow val="0"/>
        <u val="none"/>
        <vertAlign val="baseline"/>
        <sz val="11"/>
        <color auto="1"/>
        <name val="Meiryo UI"/>
        <family val="3"/>
        <charset val="128"/>
        <scheme val="none"/>
      </font>
      <fill>
        <patternFill patternType="solid">
          <fgColor rgb="FF000000"/>
          <bgColor rgb="FFFFFFFF"/>
        </patternFill>
      </fill>
      <alignment textRotation="0" wrapText="1" indent="0" justifyLastLine="0" shrinkToFit="0" readingOrder="0"/>
    </dxf>
    <dxf>
      <border>
        <bottom style="thin">
          <color rgb="FFFF9182"/>
        </bottom>
      </border>
    </dxf>
    <dxf>
      <font>
        <b/>
        <i val="0"/>
        <strike val="0"/>
        <condense val="0"/>
        <extend val="0"/>
        <outline val="0"/>
        <shadow val="0"/>
        <u val="none"/>
        <vertAlign val="baseline"/>
        <sz val="11"/>
        <color theme="0"/>
        <name val="Meiryo UI"/>
        <family val="3"/>
        <charset val="128"/>
        <scheme val="none"/>
      </font>
      <fill>
        <patternFill patternType="solid">
          <fgColor theme="7"/>
          <bgColor rgb="FFFF9182"/>
        </patternFill>
      </fill>
      <alignment horizontal="center" vertical="center" textRotation="0" wrapText="1" indent="0" justifyLastLine="0" shrinkToFit="0" readingOrder="0"/>
      <border diagonalUp="0" diagonalDown="0" outline="0">
        <left style="thin">
          <color rgb="FFFF9182"/>
        </left>
        <right style="thin">
          <color rgb="FFFF9182"/>
        </right>
        <top/>
        <bottom/>
      </border>
    </dxf>
    <dxf>
      <font>
        <b val="0"/>
        <i val="0"/>
        <strike val="0"/>
        <condense val="0"/>
        <extend val="0"/>
        <outline val="0"/>
        <shadow val="0"/>
        <u val="none"/>
        <vertAlign val="baseline"/>
        <sz val="11"/>
        <color theme="1"/>
        <name val="Meiryo UI"/>
        <family val="3"/>
        <charset val="128"/>
        <scheme val="none"/>
      </font>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1"/>
        <color theme="1"/>
        <name val="Meiryo UI"/>
        <family val="3"/>
        <charset val="128"/>
        <scheme val="none"/>
      </font>
      <border diagonalUp="0" diagonalDown="0">
        <left style="thin">
          <color indexed="64"/>
        </left>
        <right style="thin">
          <color indexed="64"/>
        </right>
        <top style="thin">
          <color indexed="64"/>
        </top>
        <bottom style="thin">
          <color indexed="64"/>
        </bottom>
        <vertical/>
        <horizontal/>
      </border>
      <protection locked="0" hidden="0"/>
    </dxf>
    <dxf>
      <border outline="0">
        <bottom style="thin">
          <color indexed="64"/>
        </bottom>
      </border>
    </dxf>
    <dxf>
      <protection locked="0" hidden="0"/>
    </dxf>
    <dxf>
      <font>
        <strike val="0"/>
        <outline val="0"/>
        <shadow val="0"/>
        <u val="none"/>
        <vertAlign val="baseline"/>
        <sz val="11"/>
        <color theme="0"/>
        <name val="Meiryo UI"/>
        <family val="3"/>
        <charset val="128"/>
        <scheme val="none"/>
      </font>
      <alignment horizontal="center" vertical="center" textRotation="0" wrapText="1" indent="0" justifyLastLine="0" shrinkToFit="0" readingOrder="0"/>
      <protection locked="0" hidden="0"/>
    </dxf>
    <dxf>
      <alignment horizontal="center" textRotation="0" wrapText="1" indent="0" justifyLastLine="0" shrinkToFit="0" readingOrder="0"/>
      <border diagonalUp="0" diagonalDown="0">
        <left/>
        <right style="thin">
          <color theme="8"/>
        </right>
        <top/>
        <bottom/>
        <vertical/>
        <horizontal/>
      </border>
      <protection locked="0" hidden="0"/>
    </dxf>
    <dxf>
      <alignment horizontal="center" textRotation="0" wrapText="1" indent="0" justifyLastLine="0" shrinkToFit="0" readingOrder="0"/>
      <protection locked="0" hidden="0"/>
    </dxf>
    <dxf>
      <font>
        <b val="0"/>
        <strike val="0"/>
        <outline val="0"/>
        <shadow val="0"/>
        <u val="none"/>
        <vertAlign val="baseline"/>
        <sz val="11"/>
        <color auto="1"/>
        <name val="Meiryo UI"/>
        <family val="3"/>
        <charset val="128"/>
        <scheme val="none"/>
      </font>
      <alignment textRotation="0" wrapText="1" indent="0" justifyLastLine="0" shrinkToFit="0" readingOrder="0"/>
      <protection locked="0" hidden="0"/>
    </dxf>
    <dxf>
      <font>
        <b val="0"/>
      </font>
      <numFmt numFmtId="0" formatCode="General"/>
      <fill>
        <patternFill patternType="solid">
          <fgColor indexed="64"/>
          <bgColor theme="0" tint="-0.34998626667073579"/>
        </patternFill>
      </fill>
      <alignment textRotation="0" wrapText="1" indent="0" justifyLastLine="0" shrinkToFit="0" readingOrder="0"/>
      <protection locked="1" hidden="0"/>
    </dxf>
    <dxf>
      <font>
        <b val="0"/>
      </font>
      <numFmt numFmtId="0" formatCode="General"/>
      <fill>
        <patternFill patternType="solid">
          <fgColor indexed="64"/>
          <bgColor theme="0" tint="-0.34998626667073579"/>
        </patternFill>
      </fill>
      <alignment horizontal="general" textRotation="0" wrapText="1" indent="0" justifyLastLine="0" shrinkToFit="0" readingOrder="0"/>
      <protection locked="1" hidden="0"/>
    </dxf>
    <dxf>
      <numFmt numFmtId="181" formatCode="0&quot;分&quot;"/>
      <alignment horizontal="right" textRotation="0" wrapText="1" indent="0" justifyLastLine="0" shrinkToFit="0" readingOrder="0"/>
      <protection locked="0" hidden="0"/>
    </dxf>
    <dxf>
      <numFmt numFmtId="181" formatCode="0&quot;分&quot;"/>
      <alignment horizontal="right" textRotation="0" wrapText="1" indent="0" justifyLastLine="0" shrinkToFit="0" readingOrder="0"/>
      <protection locked="0" hidden="0"/>
    </dxf>
    <dxf>
      <alignment horizontal="right" textRotation="0" wrapText="1" indent="0" justifyLastLine="0" shrinkToFit="0" readingOrder="0"/>
      <protection locked="0" hidden="0"/>
    </dxf>
    <dxf>
      <alignment horizontal="center"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textRotation="0" wrapText="1" indent="0" justifyLastLine="0" shrinkToFit="0" readingOrder="0"/>
      <protection locked="0" hidden="0"/>
    </dxf>
    <dxf>
      <alignment horizontal="center" vertical="center" textRotation="0" wrapText="1" indent="0" justifyLastLine="0" shrinkToFit="0" readingOrder="0"/>
      <protection locked="0" hidden="0"/>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9CC"/>
        </left>
        <right/>
        <top style="thin">
          <color rgb="FFFF99CC"/>
        </top>
        <bottom style="thin">
          <color rgb="FFFF99CC"/>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9CC"/>
        </left>
        <right style="thin">
          <color rgb="FFFF99CC"/>
        </right>
        <top style="thin">
          <color rgb="FFFF99CC"/>
        </top>
        <bottom style="thin">
          <color rgb="FFFF99CC"/>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9CC"/>
        </left>
        <right style="thin">
          <color rgb="FFFF99CC"/>
        </right>
        <top style="thin">
          <color rgb="FFFF99CC"/>
        </top>
        <bottom style="thin">
          <color rgb="FFFF99CC"/>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9CC"/>
        </left>
        <right style="thin">
          <color rgb="FFFF99CC"/>
        </right>
        <top style="thin">
          <color rgb="FFFF99CC"/>
        </top>
        <bottom style="thin">
          <color rgb="FFFF99CC"/>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9CC"/>
        </left>
        <right style="thin">
          <color rgb="FFFF99CC"/>
        </right>
        <top style="thin">
          <color rgb="FFFF99CC"/>
        </top>
        <bottom style="thin">
          <color rgb="FFFF99CC"/>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9CC"/>
        </left>
        <right style="thin">
          <color rgb="FFFF99CC"/>
        </right>
        <top style="thin">
          <color rgb="FFFF99CC"/>
        </top>
        <bottom style="thin">
          <color rgb="FFFF99CC"/>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9CC"/>
        </left>
        <right style="thin">
          <color rgb="FFFF99CC"/>
        </right>
        <top style="thin">
          <color rgb="FFFF99CC"/>
        </top>
        <bottom style="thin">
          <color rgb="FFFF99CC"/>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9CC"/>
        </left>
        <right style="thin">
          <color rgb="FFFF99CC"/>
        </right>
        <top style="thin">
          <color rgb="FFFF99CC"/>
        </top>
        <bottom style="thin">
          <color rgb="FFFF99CC"/>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style="thin">
          <color rgb="FFFF99CC"/>
        </left>
        <right style="thin">
          <color rgb="FFFF99CC"/>
        </right>
        <top style="thin">
          <color rgb="FFFF99CC"/>
        </top>
        <bottom style="thin">
          <color rgb="FFFF99CC"/>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border diagonalUp="0" diagonalDown="0" outline="0">
        <left/>
        <right style="thin">
          <color rgb="FFFF99CC"/>
        </right>
        <top style="thin">
          <color rgb="FFFF99CC"/>
        </top>
        <bottom style="thin">
          <color rgb="FFFF99CC"/>
        </bottom>
      </border>
    </dxf>
    <dxf>
      <border>
        <top style="thin">
          <color rgb="FFFF99CC"/>
        </top>
      </border>
    </dxf>
    <dxf>
      <border diagonalUp="0" diagonalDown="0">
        <left style="thin">
          <color rgb="FFFF99CC"/>
        </left>
        <right style="thin">
          <color rgb="FFFF99CC"/>
        </right>
        <top style="thin">
          <color rgb="FFFF99CC"/>
        </top>
        <bottom style="thin">
          <color rgb="FFFF99CC"/>
        </bottom>
      </border>
    </dxf>
    <dxf>
      <font>
        <b val="0"/>
        <i val="0"/>
        <strike val="0"/>
        <condense val="0"/>
        <extend val="0"/>
        <outline val="0"/>
        <shadow val="0"/>
        <u val="none"/>
        <vertAlign val="baseline"/>
        <sz val="11"/>
        <color auto="1"/>
        <name val="Meiryo UI"/>
        <family val="3"/>
        <charset val="128"/>
        <scheme val="none"/>
      </font>
      <fill>
        <patternFill patternType="solid">
          <fgColor indexed="64"/>
          <bgColor theme="0"/>
        </patternFill>
      </fill>
      <alignment textRotation="0" wrapText="1" indent="0" justifyLastLine="0" shrinkToFit="0" readingOrder="0"/>
    </dxf>
    <dxf>
      <border>
        <bottom style="thin">
          <color rgb="FFFF99CC"/>
        </bottom>
      </border>
    </dxf>
    <dxf>
      <font>
        <b val="0"/>
        <i val="0"/>
        <strike val="0"/>
        <condense val="0"/>
        <extend val="0"/>
        <outline val="0"/>
        <shadow val="0"/>
        <u val="none"/>
        <vertAlign val="baseline"/>
        <sz val="11"/>
        <color theme="0"/>
        <name val="Meiryo UI"/>
        <family val="3"/>
        <charset val="128"/>
        <scheme val="none"/>
      </font>
      <fill>
        <patternFill patternType="solid">
          <fgColor theme="7"/>
          <bgColor rgb="FFFF99CC"/>
        </patternFill>
      </fill>
      <alignment textRotation="0" wrapText="1" indent="0" justifyLastLine="0" shrinkToFit="0" readingOrder="0"/>
      <border diagonalUp="0" diagonalDown="0" outline="0">
        <left style="thin">
          <color rgb="FFFF99CC"/>
        </left>
        <right style="thin">
          <color rgb="FFFF99CC"/>
        </right>
        <top/>
        <bottom/>
      </border>
    </dxf>
  </dxfs>
  <tableStyles count="0" defaultTableStyle="TableStyleMedium2" defaultPivotStyle="PivotStyleLight16"/>
  <colors>
    <mruColors>
      <color rgb="FFFFD1FF"/>
      <color rgb="FFFF99CC"/>
      <color rgb="FF002060"/>
      <color rgb="FFCCFFCC"/>
      <color rgb="FFFFFFCC"/>
      <color rgb="FFFFFF00"/>
      <color rgb="FFFFC7CE"/>
      <color rgb="FFFF66CC"/>
      <color rgb="FFFF9182"/>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eetMetadata" Target="metadata.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ctrlProps/ctrlProp1.xml><?xml version="1.0" encoding="utf-8"?>
<formControlPr xmlns="http://schemas.microsoft.com/office/spreadsheetml/2009/9/main" objectType="CheckBox" fmlaLink="$AM$286" lockText="1" noThreeD="1"/>
</file>

<file path=xl/ctrlProps/ctrlProp2.xml><?xml version="1.0" encoding="utf-8"?>
<formControlPr xmlns="http://schemas.microsoft.com/office/spreadsheetml/2009/9/main" objectType="CheckBox" fmlaLink="$AN$286" lockText="1" noThreeD="1"/>
</file>

<file path=xl/ctrlProps/ctrlProp3.xml><?xml version="1.0" encoding="utf-8"?>
<formControlPr xmlns="http://schemas.microsoft.com/office/spreadsheetml/2009/9/main" objectType="CheckBox" fmlaLink="$AM$287" lockText="1" noThreeD="1"/>
</file>

<file path=xl/ctrlProps/ctrlProp4.xml><?xml version="1.0" encoding="utf-8"?>
<formControlPr xmlns="http://schemas.microsoft.com/office/spreadsheetml/2009/9/main" objectType="CheckBox" fmlaLink="$AN$287" lockText="1" noThreeD="1"/>
</file>

<file path=xl/ctrlProps/ctrlProp5.xml><?xml version="1.0" encoding="utf-8"?>
<formControlPr xmlns="http://schemas.microsoft.com/office/spreadsheetml/2009/9/main" objectType="CheckBox" fmlaLink="$AM$290" lockText="1" noThreeD="1"/>
</file>

<file path=xl/ctrlProps/ctrlProp6.xml><?xml version="1.0" encoding="utf-8"?>
<formControlPr xmlns="http://schemas.microsoft.com/office/spreadsheetml/2009/9/main" objectType="CheckBox" fmlaLink="$AN$290" lockText="1" noThreeD="1"/>
</file>

<file path=xl/ctrlProps/ctrlProp7.xml><?xml version="1.0" encoding="utf-8"?>
<formControlPr xmlns="http://schemas.microsoft.com/office/spreadsheetml/2009/9/main" objectType="CheckBox" fmlaLink="$AM$291" lockText="1" noThreeD="1"/>
</file>

<file path=xl/ctrlProps/ctrlProp8.xml><?xml version="1.0" encoding="utf-8"?>
<formControlPr xmlns="http://schemas.microsoft.com/office/spreadsheetml/2009/9/main" objectType="CheckBox" fmlaLink="$AN$291" lockText="1" noThreeD="1"/>
</file>

<file path=xl/ctrlProps/ctrlProp9.xml><?xml version="1.0" encoding="utf-8"?>
<formControlPr xmlns="http://schemas.microsoft.com/office/spreadsheetml/2009/9/main" objectType="CheckBox" fmlaLink="$AM$288" lockText="1" noThreeD="1"/>
</file>

<file path=xl/ctrlProps/ctrlProp10.xml><?xml version="1.0" encoding="utf-8"?>
<formControlPr xmlns="http://schemas.microsoft.com/office/spreadsheetml/2009/9/main" objectType="CheckBox" fmlaLink="$AN$288" lockText="1" noThreeD="1"/>
</file>

<file path=xl/ctrlProps/ctrlProp11.xml><?xml version="1.0" encoding="utf-8"?>
<formControlPr xmlns="http://schemas.microsoft.com/office/spreadsheetml/2009/9/main" objectType="CheckBox" fmlaLink="$AM$270" lockText="1" noThreeD="1"/>
</file>

<file path=xl/ctrlProps/ctrlProp12.xml><?xml version="1.0" encoding="utf-8"?>
<formControlPr xmlns="http://schemas.microsoft.com/office/spreadsheetml/2009/9/main" objectType="CheckBox" fmlaLink="$AL$270" lockText="1" noThreeD="1"/>
</file>

<file path=xl/ctrlProps/ctrlProp13.xml><?xml version="1.0" encoding="utf-8"?>
<formControlPr xmlns="http://schemas.microsoft.com/office/spreadsheetml/2009/9/main" objectType="CheckBox" fmlaLink="$AM$271" lockText="1" noThreeD="1"/>
</file>

<file path=xl/ctrlProps/ctrlProp14.xml><?xml version="1.0" encoding="utf-8"?>
<formControlPr xmlns="http://schemas.microsoft.com/office/spreadsheetml/2009/9/main" objectType="CheckBox" fmlaLink="$AL$271" lockText="1" noThreeD="1"/>
</file>

<file path=xl/ctrlProps/ctrlProp15.xml><?xml version="1.0" encoding="utf-8"?>
<formControlPr xmlns="http://schemas.microsoft.com/office/spreadsheetml/2009/9/main" objectType="CheckBox" fmlaLink="$AL$286" lockText="1" noThreeD="1"/>
</file>

<file path=xl/ctrlProps/ctrlProp16.xml><?xml version="1.0" encoding="utf-8"?>
<formControlPr xmlns="http://schemas.microsoft.com/office/spreadsheetml/2009/9/main" objectType="CheckBox" fmlaLink="$AL$287" lockText="1" noThreeD="1"/>
</file>

<file path=xl/ctrlProps/ctrlProp17.xml><?xml version="1.0" encoding="utf-8"?>
<formControlPr xmlns="http://schemas.microsoft.com/office/spreadsheetml/2009/9/main" objectType="CheckBox" fmlaLink="$AL$290" lockText="1" noThreeD="1"/>
</file>

<file path=xl/ctrlProps/ctrlProp18.xml><?xml version="1.0" encoding="utf-8"?>
<formControlPr xmlns="http://schemas.microsoft.com/office/spreadsheetml/2009/9/main" objectType="CheckBox" fmlaLink="$AL$291" lockText="1" noThreeD="1"/>
</file>

<file path=xl/ctrlProps/ctrlProp19.xml><?xml version="1.0" encoding="utf-8"?>
<formControlPr xmlns="http://schemas.microsoft.com/office/spreadsheetml/2009/9/main" objectType="CheckBox" fmlaLink="$AL$288" lockText="1" noThreeD="1"/>
</file>

<file path=xl/ctrlProps/ctrlProp20.xml><?xml version="1.0" encoding="utf-8"?>
<formControlPr xmlns="http://schemas.microsoft.com/office/spreadsheetml/2009/9/main" objectType="CheckBox" fmlaLink="$AM$289" lockText="1" noThreeD="1"/>
</file>

<file path=xl/ctrlProps/ctrlProp21.xml><?xml version="1.0" encoding="utf-8"?>
<formControlPr xmlns="http://schemas.microsoft.com/office/spreadsheetml/2009/9/main" objectType="CheckBox" fmlaLink="$AN$289" lockText="1" noThreeD="1"/>
</file>

<file path=xl/ctrlProps/ctrlProp22.xml><?xml version="1.0" encoding="utf-8"?>
<formControlPr xmlns="http://schemas.microsoft.com/office/spreadsheetml/2009/9/main" objectType="CheckBox" fmlaLink="$AL$289" lockText="1" noThreeD="1"/>
</file>

<file path=xl/ctrlProps/ctrlProp23.xml><?xml version="1.0" encoding="utf-8"?>
<formControlPr xmlns="http://schemas.microsoft.com/office/spreadsheetml/2009/9/main" objectType="CheckBox" fmlaLink="$AM$292" lockText="1" noThreeD="1"/>
</file>

<file path=xl/ctrlProps/ctrlProp24.xml><?xml version="1.0" encoding="utf-8"?>
<formControlPr xmlns="http://schemas.microsoft.com/office/spreadsheetml/2009/9/main" objectType="CheckBox" fmlaLink="$AN$292" lockText="1" noThreeD="1"/>
</file>

<file path=xl/ctrlProps/ctrlProp25.xml><?xml version="1.0" encoding="utf-8"?>
<formControlPr xmlns="http://schemas.microsoft.com/office/spreadsheetml/2009/9/main" objectType="CheckBox" fmlaLink="$AM$293" lockText="1" noThreeD="1"/>
</file>

<file path=xl/ctrlProps/ctrlProp26.xml><?xml version="1.0" encoding="utf-8"?>
<formControlPr xmlns="http://schemas.microsoft.com/office/spreadsheetml/2009/9/main" objectType="CheckBox" fmlaLink="$AN$293" lockText="1" noThreeD="1"/>
</file>

<file path=xl/ctrlProps/ctrlProp27.xml><?xml version="1.0" encoding="utf-8"?>
<formControlPr xmlns="http://schemas.microsoft.com/office/spreadsheetml/2009/9/main" objectType="CheckBox" fmlaLink="$AL$292" lockText="1" noThreeD="1"/>
</file>

<file path=xl/ctrlProps/ctrlProp28.xml><?xml version="1.0" encoding="utf-8"?>
<formControlPr xmlns="http://schemas.microsoft.com/office/spreadsheetml/2009/9/main" objectType="CheckBox" fmlaLink="$AL$293" lockText="1" noThreeD="1"/>
</file>

<file path=xl/ctrlProps/ctrlProp29.xml><?xml version="1.0" encoding="utf-8"?>
<formControlPr xmlns="http://schemas.microsoft.com/office/spreadsheetml/2009/9/main" objectType="CheckBox" checked="Checked" fmlaLink="$AL$201" lockText="1" noThreeD="1"/>
</file>

<file path=xl/ctrlProps/ctrlProp30.xml><?xml version="1.0" encoding="utf-8"?>
<formControlPr xmlns="http://schemas.microsoft.com/office/spreadsheetml/2009/9/main" objectType="CheckBox" checked="Checked" fmlaLink="$AL$202" lockText="1" noThreeD="1"/>
</file>

<file path=xl/ctrlProps/ctrlProp31.xml><?xml version="1.0" encoding="utf-8"?>
<formControlPr xmlns="http://schemas.microsoft.com/office/spreadsheetml/2009/9/main" objectType="CheckBox" checked="Checked" fmlaLink="$AL$203" lockText="1" noThreeD="1"/>
</file>

<file path=xl/ctrlProps/ctrlProp32.xml><?xml version="1.0" encoding="utf-8"?>
<formControlPr xmlns="http://schemas.microsoft.com/office/spreadsheetml/2009/9/main" objectType="CheckBox" fmlaLink="$AL$204" lockText="1" noThreeD="1"/>
</file>

<file path=xl/ctrlProps/ctrlProp33.xml><?xml version="1.0" encoding="utf-8"?>
<formControlPr xmlns="http://schemas.microsoft.com/office/spreadsheetml/2009/9/main" objectType="CheckBox" fmlaLink="$AL$205" lockText="1" noThreeD="1"/>
</file>

<file path=xl/ctrlProps/ctrlProp34.xml><?xml version="1.0" encoding="utf-8"?>
<formControlPr xmlns="http://schemas.microsoft.com/office/spreadsheetml/2009/9/main" objectType="CheckBox" fmlaLink="$AL$206" lockText="1" noThreeD="1"/>
</file>

<file path=xl/ctrlProps/ctrlProp35.xml><?xml version="1.0" encoding="utf-8"?>
<formControlPr xmlns="http://schemas.microsoft.com/office/spreadsheetml/2009/9/main" objectType="CheckBox" checked="Checked" fmlaLink="$AL$210" lockText="1" noThreeD="1"/>
</file>

<file path=xl/ctrlProps/ctrlProp36.xml><?xml version="1.0" encoding="utf-8"?>
<formControlPr xmlns="http://schemas.microsoft.com/office/spreadsheetml/2009/9/main" objectType="CheckBox" fmlaLink="$AL$214" lockText="1" noThreeD="1"/>
</file>

<file path=xl/ctrlProps/ctrlProp37.xml><?xml version="1.0" encoding="utf-8"?>
<formControlPr xmlns="http://schemas.microsoft.com/office/spreadsheetml/2009/9/main" objectType="CheckBox" fmlaLink="$AL$216" lockText="1" noThreeD="1"/>
</file>

<file path=xl/ctrlProps/ctrlProp38.xml><?xml version="1.0" encoding="utf-8"?>
<formControlPr xmlns="http://schemas.microsoft.com/office/spreadsheetml/2009/9/main" objectType="CheckBox" checked="Checked" fmlaLink="$AL$217" lockText="1" noThreeD="1"/>
</file>

<file path=xl/ctrlProps/ctrlProp39.xml><?xml version="1.0" encoding="utf-8"?>
<formControlPr xmlns="http://schemas.microsoft.com/office/spreadsheetml/2009/9/main" objectType="CheckBox" fmlaLink="$AL$219" lockText="1" noThreeD="1"/>
</file>

<file path=xl/ctrlProps/ctrlProp40.xml><?xml version="1.0" encoding="utf-8"?>
<formControlPr xmlns="http://schemas.microsoft.com/office/spreadsheetml/2009/9/main" objectType="CheckBox" checked="Checked" fmlaLink="$AL$221" lockText="1" noThreeD="1"/>
</file>

<file path=xl/ctrlProps/ctrlProp41.xml><?xml version="1.0" encoding="utf-8"?>
<formControlPr xmlns="http://schemas.microsoft.com/office/spreadsheetml/2009/9/main" objectType="CheckBox" fmlaLink="$AL$224" lockText="1" noThreeD="1"/>
</file>

<file path=xl/ctrlProps/ctrlProp42.xml><?xml version="1.0" encoding="utf-8"?>
<formControlPr xmlns="http://schemas.microsoft.com/office/spreadsheetml/2009/9/main" objectType="CheckBox" checked="Checked" fmlaLink="$AL$226" lockText="1" noThreeD="1"/>
</file>

<file path=xl/ctrlProps/ctrlProp43.xml><?xml version="1.0" encoding="utf-8"?>
<formControlPr xmlns="http://schemas.microsoft.com/office/spreadsheetml/2009/9/main" objectType="CheckBox" fmlaLink="$AL$229" lockText="1" noThreeD="1"/>
</file>

<file path=xl/ctrlProps/ctrlProp44.xml><?xml version="1.0" encoding="utf-8"?>
<formControlPr xmlns="http://schemas.microsoft.com/office/spreadsheetml/2009/9/main" objectType="CheckBox" fmlaLink="$AL$232" lockText="1" noThreeD="1"/>
</file>

<file path=xl/ctrlProps/ctrlProp45.xml><?xml version="1.0" encoding="utf-8"?>
<formControlPr xmlns="http://schemas.microsoft.com/office/spreadsheetml/2009/9/main" objectType="CheckBox" fmlaLink="$AL$233" lockText="1" noThreeD="1"/>
</file>

<file path=xl/ctrlProps/ctrlProp46.xml><?xml version="1.0" encoding="utf-8"?>
<formControlPr xmlns="http://schemas.microsoft.com/office/spreadsheetml/2009/9/main" objectType="CheckBox" checked="Checked" fmlaLink="$AL$211" lockText="1" noThreeD="1"/>
</file>

<file path=xl/ctrlProps/ctrlProp47.xml><?xml version="1.0" encoding="utf-8"?>
<formControlPr xmlns="http://schemas.microsoft.com/office/spreadsheetml/2009/9/main" objectType="CheckBox" fmlaLink="$AL$212" lockText="1" noThreeD="1"/>
</file>

<file path=xl/ctrlProps/ctrlProp48.xml><?xml version="1.0" encoding="utf-8"?>
<formControlPr xmlns="http://schemas.microsoft.com/office/spreadsheetml/2009/9/main" objectType="CheckBox" checked="Checked" fmlaLink="$AL$215" lockText="1" noThreeD="1"/>
</file>

<file path=xl/ctrlProps/ctrlProp49.xml><?xml version="1.0" encoding="utf-8"?>
<formControlPr xmlns="http://schemas.microsoft.com/office/spreadsheetml/2009/9/main" objectType="CheckBox" fmlaLink="$AL$218" lockText="1" noThreeD="1"/>
</file>

<file path=xl/ctrlProps/ctrlProp50.xml><?xml version="1.0" encoding="utf-8"?>
<formControlPr xmlns="http://schemas.microsoft.com/office/spreadsheetml/2009/9/main" objectType="CheckBox" fmlaLink="$AL$222" lockText="1" noThreeD="1"/>
</file>

<file path=xl/ctrlProps/ctrlProp51.xml><?xml version="1.0" encoding="utf-8"?>
<formControlPr xmlns="http://schemas.microsoft.com/office/spreadsheetml/2009/9/main" objectType="CheckBox" checked="Checked" fmlaLink="$AL$223" lockText="1" noThreeD="1"/>
</file>

<file path=xl/ctrlProps/ctrlProp52.xml><?xml version="1.0" encoding="utf-8"?>
<formControlPr xmlns="http://schemas.microsoft.com/office/spreadsheetml/2009/9/main" objectType="CheckBox" checked="Checked" fmlaLink="$AL$227" lockText="1" noThreeD="1"/>
</file>

<file path=xl/ctrlProps/ctrlProp53.xml><?xml version="1.0" encoding="utf-8"?>
<formControlPr xmlns="http://schemas.microsoft.com/office/spreadsheetml/2009/9/main" objectType="CheckBox" checked="Checked" fmlaLink="$AL$228" lockText="1" noThreeD="1"/>
</file>

<file path=xl/ctrlProps/ctrlProp54.xml><?xml version="1.0" encoding="utf-8"?>
<formControlPr xmlns="http://schemas.microsoft.com/office/spreadsheetml/2009/9/main" objectType="CheckBox" fmlaLink="$AL$220" lockText="1" noThreeD="1"/>
</file>

<file path=xl/ctrlProps/ctrlProp55.xml><?xml version="1.0" encoding="utf-8"?>
<formControlPr xmlns="http://schemas.microsoft.com/office/spreadsheetml/2009/9/main" objectType="CheckBox" fmlaLink="$AM$239" lockText="1" noThreeD="1"/>
</file>

<file path=xl/ctrlProps/ctrlProp56.xml><?xml version="1.0" encoding="utf-8"?>
<formControlPr xmlns="http://schemas.microsoft.com/office/spreadsheetml/2009/9/main" objectType="CheckBox" checked="Checked" fmlaLink="$AL$239" lockText="1" noThreeD="1"/>
</file>

<file path=xl/ctrlProps/ctrlProp57.xml><?xml version="1.0" encoding="utf-8"?>
<formControlPr xmlns="http://schemas.microsoft.com/office/spreadsheetml/2009/9/main" objectType="CheckBox" fmlaLink="$AM$240" lockText="1" noThreeD="1"/>
</file>

<file path=xl/ctrlProps/ctrlProp58.xml><?xml version="1.0" encoding="utf-8"?>
<formControlPr xmlns="http://schemas.microsoft.com/office/spreadsheetml/2009/9/main" objectType="CheckBox" checked="Checked" fmlaLink="$AL$240" lockText="1" noThreeD="1"/>
</file>

<file path=xl/ctrlProps/ctrlProp59.xml><?xml version="1.0" encoding="utf-8"?>
<formControlPr xmlns="http://schemas.microsoft.com/office/spreadsheetml/2009/9/main" objectType="CheckBox" checked="Checked" fmlaLink="$AM$241" lockText="1" noThreeD="1"/>
</file>

<file path=xl/ctrlProps/ctrlProp60.xml><?xml version="1.0" encoding="utf-8"?>
<formControlPr xmlns="http://schemas.microsoft.com/office/spreadsheetml/2009/9/main" objectType="CheckBox" fmlaLink="$AL$241" lockText="1" noThreeD="1"/>
</file>

<file path=xl/ctrlProps/ctrlProp61.xml><?xml version="1.0" encoding="utf-8"?>
<formControlPr xmlns="http://schemas.microsoft.com/office/spreadsheetml/2009/9/main" objectType="CheckBox" fmlaLink="$AM$242" lockText="1" noThreeD="1"/>
</file>

<file path=xl/ctrlProps/ctrlProp62.xml><?xml version="1.0" encoding="utf-8"?>
<formControlPr xmlns="http://schemas.microsoft.com/office/spreadsheetml/2009/9/main" objectType="CheckBox" fmlaLink="$AL$242" lockText="1" noThreeD="1"/>
</file>

<file path=xl/ctrlProps/ctrlProp63.xml><?xml version="1.0" encoding="utf-8"?>
<formControlPr xmlns="http://schemas.microsoft.com/office/spreadsheetml/2009/9/main" objectType="CheckBox" fmlaLink="$AM$243" lockText="1" noThreeD="1"/>
</file>

<file path=xl/ctrlProps/ctrlProp64.xml><?xml version="1.0" encoding="utf-8"?>
<formControlPr xmlns="http://schemas.microsoft.com/office/spreadsheetml/2009/9/main" objectType="CheckBox" fmlaLink="$AL$243" lockText="1" noThreeD="1"/>
</file>

<file path=xl/ctrlProps/ctrlProp65.xml><?xml version="1.0" encoding="utf-8"?>
<formControlPr xmlns="http://schemas.microsoft.com/office/spreadsheetml/2009/9/main" objectType="CheckBox" fmlaLink="$AM$244" lockText="1" noThreeD="1"/>
</file>

<file path=xl/ctrlProps/ctrlProp66.xml><?xml version="1.0" encoding="utf-8"?>
<formControlPr xmlns="http://schemas.microsoft.com/office/spreadsheetml/2009/9/main" objectType="CheckBox" fmlaLink="$AL$244" lockText="1" noThreeD="1"/>
</file>

<file path=xl/ctrlProps/ctrlProp67.xml><?xml version="1.0" encoding="utf-8"?>
<formControlPr xmlns="http://schemas.microsoft.com/office/spreadsheetml/2009/9/main" objectType="CheckBox" checked="Checked" fmlaLink="$AM$248" lockText="1" noThreeD="1"/>
</file>

<file path=xl/ctrlProps/ctrlProp68.xml><?xml version="1.0" encoding="utf-8"?>
<formControlPr xmlns="http://schemas.microsoft.com/office/spreadsheetml/2009/9/main" objectType="CheckBox" fmlaLink="$AL$248" lockText="1" noThreeD="1"/>
</file>

<file path=xl/ctrlProps/ctrlProp69.xml><?xml version="1.0" encoding="utf-8"?>
<formControlPr xmlns="http://schemas.microsoft.com/office/spreadsheetml/2009/9/main" objectType="CheckBox" checked="Checked" fmlaLink="$AM$249" lockText="1" noThreeD="1"/>
</file>

<file path=xl/ctrlProps/ctrlProp70.xml><?xml version="1.0" encoding="utf-8"?>
<formControlPr xmlns="http://schemas.microsoft.com/office/spreadsheetml/2009/9/main" objectType="CheckBox" fmlaLink="$AL$249" lockText="1" noThreeD="1"/>
</file>

<file path=xl/ctrlProps/ctrlProp71.xml><?xml version="1.0" encoding="utf-8"?>
<formControlPr xmlns="http://schemas.microsoft.com/office/spreadsheetml/2009/9/main" objectType="CheckBox" fmlaLink="$AM$250" lockText="1" noThreeD="1"/>
</file>

<file path=xl/ctrlProps/ctrlProp72.xml><?xml version="1.0" encoding="utf-8"?>
<formControlPr xmlns="http://schemas.microsoft.com/office/spreadsheetml/2009/9/main" objectType="CheckBox" fmlaLink="$AL$250" lockText="1" noThreeD="1"/>
</file>

<file path=xl/ctrlProps/ctrlProp73.xml><?xml version="1.0" encoding="utf-8"?>
<formControlPr xmlns="http://schemas.microsoft.com/office/spreadsheetml/2009/9/main" objectType="CheckBox" fmlaLink="$AM$252" lockText="1" noThreeD="1"/>
</file>

<file path=xl/ctrlProps/ctrlProp74.xml><?xml version="1.0" encoding="utf-8"?>
<formControlPr xmlns="http://schemas.microsoft.com/office/spreadsheetml/2009/9/main" objectType="CheckBox" checked="Checked" fmlaLink="$AL$252" lockText="1" noThreeD="1"/>
</file>

<file path=xl/ctrlProps/ctrlProp75.xml><?xml version="1.0" encoding="utf-8"?>
<formControlPr xmlns="http://schemas.microsoft.com/office/spreadsheetml/2009/9/main" objectType="CheckBox" fmlaLink="$AM$253" lockText="1" noThreeD="1"/>
</file>

<file path=xl/ctrlProps/ctrlProp76.xml><?xml version="1.0" encoding="utf-8"?>
<formControlPr xmlns="http://schemas.microsoft.com/office/spreadsheetml/2009/9/main" objectType="CheckBox" fmlaLink="$AL$253" lockText="1" noThreeD="1"/>
</file>

<file path=xl/ctrlProps/ctrlProp77.xml><?xml version="1.0" encoding="utf-8"?>
<formControlPr xmlns="http://schemas.microsoft.com/office/spreadsheetml/2009/9/main" objectType="CheckBox" fmlaLink="$AM$254" lockText="1" noThreeD="1"/>
</file>

<file path=xl/ctrlProps/ctrlProp78.xml><?xml version="1.0" encoding="utf-8"?>
<formControlPr xmlns="http://schemas.microsoft.com/office/spreadsheetml/2009/9/main" objectType="CheckBox" fmlaLink="$AL$254" lockText="1" noThreeD="1"/>
</file>

<file path=xl/ctrlProps/ctrlProp79.xml><?xml version="1.0" encoding="utf-8"?>
<formControlPr xmlns="http://schemas.microsoft.com/office/spreadsheetml/2009/9/main" objectType="CheckBox" fmlaLink="$AM$255" lockText="1" noThreeD="1"/>
</file>

<file path=xl/ctrlProps/ctrlProp80.xml><?xml version="1.0" encoding="utf-8"?>
<formControlPr xmlns="http://schemas.microsoft.com/office/spreadsheetml/2009/9/main" objectType="CheckBox" checked="Checked" fmlaLink="$AL$255" lockText="1" noThreeD="1"/>
</file>

<file path=xl/ctrlProps/ctrlProp81.xml><?xml version="1.0" encoding="utf-8"?>
<formControlPr xmlns="http://schemas.microsoft.com/office/spreadsheetml/2009/9/main" objectType="CheckBox" fmlaLink="$AM$256" lockText="1" noThreeD="1"/>
</file>

<file path=xl/ctrlProps/ctrlProp82.xml><?xml version="1.0" encoding="utf-8"?>
<formControlPr xmlns="http://schemas.microsoft.com/office/spreadsheetml/2009/9/main" objectType="CheckBox" fmlaLink="$AL$256" lockText="1" noThreeD="1"/>
</file>

<file path=xl/ctrlProps/ctrlProp83.xml><?xml version="1.0" encoding="utf-8"?>
<formControlPr xmlns="http://schemas.microsoft.com/office/spreadsheetml/2009/9/main" objectType="CheckBox" fmlaLink="$AM$257" lockText="1" noThreeD="1"/>
</file>

<file path=xl/ctrlProps/ctrlProp84.xml><?xml version="1.0" encoding="utf-8"?>
<formControlPr xmlns="http://schemas.microsoft.com/office/spreadsheetml/2009/9/main" objectType="CheckBox" fmlaLink="$AL$257" lockText="1" noThreeD="1"/>
</file>

<file path=xl/ctrlProps/ctrlProp85.xml><?xml version="1.0" encoding="utf-8"?>
<formControlPr xmlns="http://schemas.microsoft.com/office/spreadsheetml/2009/9/main" objectType="CheckBox" fmlaLink="$AM$259" lockText="1" noThreeD="1"/>
</file>

<file path=xl/ctrlProps/ctrlProp86.xml><?xml version="1.0" encoding="utf-8"?>
<formControlPr xmlns="http://schemas.microsoft.com/office/spreadsheetml/2009/9/main" objectType="CheckBox" checked="Checked" fmlaLink="$AL$259" lockText="1" noThreeD="1"/>
</file>

<file path=xl/ctrlProps/ctrlProp87.xml><?xml version="1.0" encoding="utf-8"?>
<formControlPr xmlns="http://schemas.microsoft.com/office/spreadsheetml/2009/9/main" objectType="CheckBox" fmlaLink="$AM$260" lockText="1" noThreeD="1"/>
</file>

<file path=xl/ctrlProps/ctrlProp88.xml><?xml version="1.0" encoding="utf-8"?>
<formControlPr xmlns="http://schemas.microsoft.com/office/spreadsheetml/2009/9/main" objectType="CheckBox" checked="Checked" fmlaLink="$AL$260" lockText="1" noThreeD="1"/>
</file>

<file path=xl/ctrlProps/ctrlProp89.xml><?xml version="1.0" encoding="utf-8"?>
<formControlPr xmlns="http://schemas.microsoft.com/office/spreadsheetml/2009/9/main" objectType="CheckBox" fmlaLink="$AM$261" lockText="1" noThreeD="1"/>
</file>

<file path=xl/ctrlProps/ctrlProp90.xml><?xml version="1.0" encoding="utf-8"?>
<formControlPr xmlns="http://schemas.microsoft.com/office/spreadsheetml/2009/9/main" objectType="CheckBox" fmlaLink="$AL$261" lockText="1" noThreeD="1"/>
</file>

<file path=xl/ctrlProps/ctrlProp91.xml><?xml version="1.0" encoding="utf-8"?>
<formControlPr xmlns="http://schemas.microsoft.com/office/spreadsheetml/2009/9/main" objectType="CheckBox" fmlaLink="$AM$262" lockText="1" noThreeD="1"/>
</file>

<file path=xl/ctrlProps/ctrlProp92.xml><?xml version="1.0" encoding="utf-8"?>
<formControlPr xmlns="http://schemas.microsoft.com/office/spreadsheetml/2009/9/main" objectType="CheckBox" fmlaLink="$AL$262" lockText="1" noThreeD="1"/>
</file>

<file path=xl/ctrlProps/ctrlProp93.xml><?xml version="1.0" encoding="utf-8"?>
<formControlPr xmlns="http://schemas.microsoft.com/office/spreadsheetml/2009/9/main" objectType="CheckBox" fmlaLink="$AM$264" lockText="1" noThreeD="1"/>
</file>

<file path=xl/ctrlProps/ctrlProp94.xml><?xml version="1.0" encoding="utf-8"?>
<formControlPr xmlns="http://schemas.microsoft.com/office/spreadsheetml/2009/9/main" objectType="CheckBox" checked="Checked" fmlaLink="$AL$264" lockText="1" noThreeD="1"/>
</file>

<file path=xl/ctrlProps/ctrlProp95.xml><?xml version="1.0" encoding="utf-8"?>
<formControlPr xmlns="http://schemas.microsoft.com/office/spreadsheetml/2009/9/main" objectType="CheckBox" fmlaLink="$AM$265" lockText="1" noThreeD="1"/>
</file>

<file path=xl/ctrlProps/ctrlProp96.xml><?xml version="1.0" encoding="utf-8"?>
<formControlPr xmlns="http://schemas.microsoft.com/office/spreadsheetml/2009/9/main" objectType="CheckBox" fmlaLink="$AL$265" lockText="1" noThreeD="1"/>
</file>

<file path=xl/ctrlProps/ctrlProp97.xml><?xml version="1.0" encoding="utf-8"?>
<formControlPr xmlns="http://schemas.microsoft.com/office/spreadsheetml/2009/9/main" objectType="CheckBox" fmlaLink="$AM$266" lockText="1" noThreeD="1"/>
</file>

<file path=xl/ctrlProps/ctrlProp98.xml><?xml version="1.0" encoding="utf-8"?>
<formControlPr xmlns="http://schemas.microsoft.com/office/spreadsheetml/2009/9/main" objectType="CheckBox" checked="Checked" fmlaLink="$AL$266" lockText="1" noThreeD="1"/>
</file>

<file path=xl/ctrlProps/ctrlProp99.xml><?xml version="1.0" encoding="utf-8"?>
<formControlPr xmlns="http://schemas.microsoft.com/office/spreadsheetml/2009/9/main" objectType="CheckBox" fmlaLink="$AM$267" lockText="1" noThreeD="1"/>
</file>

<file path=xl/ctrlProps/ctrlProp100.xml><?xml version="1.0" encoding="utf-8"?>
<formControlPr xmlns="http://schemas.microsoft.com/office/spreadsheetml/2009/9/main" objectType="CheckBox" fmlaLink="$AL$267" lockText="1" noThreeD="1"/>
</file>

<file path=xl/ctrlProps/ctrlProp101.xml><?xml version="1.0" encoding="utf-8"?>
<formControlPr xmlns="http://schemas.microsoft.com/office/spreadsheetml/2009/9/main" objectType="CheckBox" fmlaLink="$AM$258" lockText="1" noThreeD="1"/>
</file>

<file path=xl/ctrlProps/ctrlProp102.xml><?xml version="1.0" encoding="utf-8"?>
<formControlPr xmlns="http://schemas.microsoft.com/office/spreadsheetml/2009/9/main" objectType="CheckBox" fmlaLink="$AL$258" lockText="1" noThreeD="1"/>
</file>

<file path=xl/ctrlProps/ctrlProp103.xml><?xml version="1.0" encoding="utf-8"?>
<formControlPr xmlns="http://schemas.microsoft.com/office/spreadsheetml/2009/9/main" objectType="CheckBox" fmlaLink="$AM$279" lockText="1" noThreeD="1"/>
</file>

<file path=xl/ctrlProps/ctrlProp104.xml><?xml version="1.0" encoding="utf-8"?>
<formControlPr xmlns="http://schemas.microsoft.com/office/spreadsheetml/2009/9/main" objectType="CheckBox" fmlaLink="$AN$279" lockText="1" noThreeD="1"/>
</file>

<file path=xl/ctrlProps/ctrlProp105.xml><?xml version="1.0" encoding="utf-8"?>
<formControlPr xmlns="http://schemas.microsoft.com/office/spreadsheetml/2009/9/main" objectType="CheckBox" fmlaLink="$AM$284" lockText="1" noThreeD="1"/>
</file>

<file path=xl/ctrlProps/ctrlProp106.xml><?xml version="1.0" encoding="utf-8"?>
<formControlPr xmlns="http://schemas.microsoft.com/office/spreadsheetml/2009/9/main" objectType="CheckBox" fmlaLink="$AN$284" lockText="1" noThreeD="1"/>
</file>

<file path=xl/ctrlProps/ctrlProp107.xml><?xml version="1.0" encoding="utf-8"?>
<formControlPr xmlns="http://schemas.microsoft.com/office/spreadsheetml/2009/9/main" objectType="CheckBox" fmlaLink="$AM$285" lockText="1" noThreeD="1"/>
</file>

<file path=xl/ctrlProps/ctrlProp108.xml><?xml version="1.0" encoding="utf-8"?>
<formControlPr xmlns="http://schemas.microsoft.com/office/spreadsheetml/2009/9/main" objectType="CheckBox" fmlaLink="$AN$285" lockText="1" noThreeD="1"/>
</file>

<file path=xl/ctrlProps/ctrlProp109.xml><?xml version="1.0" encoding="utf-8"?>
<formControlPr xmlns="http://schemas.microsoft.com/office/spreadsheetml/2009/9/main" objectType="CheckBox" fmlaLink="$AM$280" lockText="1" noThreeD="1"/>
</file>

<file path=xl/ctrlProps/ctrlProp110.xml><?xml version="1.0" encoding="utf-8"?>
<formControlPr xmlns="http://schemas.microsoft.com/office/spreadsheetml/2009/9/main" objectType="CheckBox" fmlaLink="$AM$281" lockText="1" noThreeD="1"/>
</file>

<file path=xl/ctrlProps/ctrlProp111.xml><?xml version="1.0" encoding="utf-8"?>
<formControlPr xmlns="http://schemas.microsoft.com/office/spreadsheetml/2009/9/main" objectType="CheckBox" checked="Checked" fmlaLink="$AM$282" lockText="1" noThreeD="1"/>
</file>

<file path=xl/ctrlProps/ctrlProp112.xml><?xml version="1.0" encoding="utf-8"?>
<formControlPr xmlns="http://schemas.microsoft.com/office/spreadsheetml/2009/9/main" objectType="CheckBox" fmlaLink="$AM$283" lockText="1" noThreeD="1"/>
</file>

<file path=xl/ctrlProps/ctrlProp113.xml><?xml version="1.0" encoding="utf-8"?>
<formControlPr xmlns="http://schemas.microsoft.com/office/spreadsheetml/2009/9/main" objectType="CheckBox" fmlaLink="$AN$280" lockText="1" noThreeD="1"/>
</file>

<file path=xl/ctrlProps/ctrlProp114.xml><?xml version="1.0" encoding="utf-8"?>
<formControlPr xmlns="http://schemas.microsoft.com/office/spreadsheetml/2009/9/main" objectType="CheckBox" fmlaLink="$AN$281" lockText="1" noThreeD="1"/>
</file>

<file path=xl/ctrlProps/ctrlProp115.xml><?xml version="1.0" encoding="utf-8"?>
<formControlPr xmlns="http://schemas.microsoft.com/office/spreadsheetml/2009/9/main" objectType="CheckBox" fmlaLink="$AN$282" lockText="1" noThreeD="1"/>
</file>

<file path=xl/ctrlProps/ctrlProp116.xml><?xml version="1.0" encoding="utf-8"?>
<formControlPr xmlns="http://schemas.microsoft.com/office/spreadsheetml/2009/9/main" objectType="CheckBox" fmlaLink="$AN$283" lockText="1" noThreeD="1"/>
</file>

<file path=xl/ctrlProps/ctrlProp117.xml><?xml version="1.0" encoding="utf-8"?>
<formControlPr xmlns="http://schemas.microsoft.com/office/spreadsheetml/2009/9/main" objectType="CheckBox" checked="Checked" fmlaLink="$AL$279" lockText="1" noThreeD="1"/>
</file>

<file path=xl/ctrlProps/ctrlProp118.xml><?xml version="1.0" encoding="utf-8"?>
<formControlPr xmlns="http://schemas.microsoft.com/office/spreadsheetml/2009/9/main" objectType="CheckBox" checked="Checked" fmlaLink="$AL$284" lockText="1" noThreeD="1"/>
</file>

<file path=xl/ctrlProps/ctrlProp119.xml><?xml version="1.0" encoding="utf-8"?>
<formControlPr xmlns="http://schemas.microsoft.com/office/spreadsheetml/2009/9/main" objectType="CheckBox" checked="Checked" fmlaLink="$AL$285" lockText="1" noThreeD="1"/>
</file>

<file path=xl/ctrlProps/ctrlProp120.xml><?xml version="1.0" encoding="utf-8"?>
<formControlPr xmlns="http://schemas.microsoft.com/office/spreadsheetml/2009/9/main" objectType="CheckBox" checked="Checked" fmlaLink="$AL$280" lockText="1" noThreeD="1"/>
</file>

<file path=xl/ctrlProps/ctrlProp121.xml><?xml version="1.0" encoding="utf-8"?>
<formControlPr xmlns="http://schemas.microsoft.com/office/spreadsheetml/2009/9/main" objectType="CheckBox" checked="Checked" fmlaLink="$AL$281" lockText="1" noThreeD="1"/>
</file>

<file path=xl/ctrlProps/ctrlProp122.xml><?xml version="1.0" encoding="utf-8"?>
<formControlPr xmlns="http://schemas.microsoft.com/office/spreadsheetml/2009/9/main" objectType="CheckBox" fmlaLink="$AL$282" lockText="1" noThreeD="1"/>
</file>

<file path=xl/ctrlProps/ctrlProp123.xml><?xml version="1.0" encoding="utf-8"?>
<formControlPr xmlns="http://schemas.microsoft.com/office/spreadsheetml/2009/9/main" objectType="CheckBox" checked="Checked" fmlaLink="$AL$283" lockText="1" noThreeD="1"/>
</file>

<file path=xl/ctrlProps/ctrlProp124.xml><?xml version="1.0" encoding="utf-8"?>
<formControlPr xmlns="http://schemas.microsoft.com/office/spreadsheetml/2009/9/main" objectType="CheckBox" checked="Checked" fmlaLink="#REF!" lockText="1" noThreeD="1"/>
</file>

<file path=xl/ctrlProps/ctrlProp125.xml><?xml version="1.0" encoding="utf-8"?>
<formControlPr xmlns="http://schemas.microsoft.com/office/spreadsheetml/2009/9/main" objectType="CheckBox" fmlaLink="#REF!" lockText="1" noThreeD="1"/>
</file>

<file path=xl/ctrlProps/ctrlProp126.xml><?xml version="1.0" encoding="utf-8"?>
<formControlPr xmlns="http://schemas.microsoft.com/office/spreadsheetml/2009/9/main" objectType="CheckBox" fmlaLink="#REF!" lockText="1" noThreeD="1"/>
</file>

<file path=xl/ctrlProps/ctrlProp127.xml><?xml version="1.0" encoding="utf-8"?>
<formControlPr xmlns="http://schemas.microsoft.com/office/spreadsheetml/2009/9/main" objectType="CheckBox" checked="Checked" fmlaLink="#REF!" lockText="1" noThreeD="1"/>
</file>

<file path=xl/ctrlProps/ctrlProp128.xml><?xml version="1.0" encoding="utf-8"?>
<formControlPr xmlns="http://schemas.microsoft.com/office/spreadsheetml/2009/9/main" objectType="CheckBox" checked="Checked" fmlaLink="#REF!" lockText="1" noThreeD="1"/>
</file>

<file path=xl/ctrlProps/ctrlProp129.xml><?xml version="1.0" encoding="utf-8"?>
<formControlPr xmlns="http://schemas.microsoft.com/office/spreadsheetml/2009/9/main" objectType="CheckBox" checked="Checked" fmlaLink="#REF!" lockText="1" noThreeD="1"/>
</file>

<file path=xl/ctrlProps/ctrlProp130.xml><?xml version="1.0" encoding="utf-8"?>
<formControlPr xmlns="http://schemas.microsoft.com/office/spreadsheetml/2009/9/main" objectType="CheckBox" fmlaLink="$AL$78" lockText="1" noThreeD="1"/>
</file>

<file path=xl/ctrlProps/ctrlProp131.xml><?xml version="1.0" encoding="utf-8"?>
<formControlPr xmlns="http://schemas.microsoft.com/office/spreadsheetml/2009/9/main" objectType="CheckBox" checked="Checked" fmlaLink="$AL$147" lockText="1" noThreeD="1"/>
</file>

<file path=xl/ctrlProps/ctrlProp132.xml><?xml version="1.0" encoding="utf-8"?>
<formControlPr xmlns="http://schemas.microsoft.com/office/spreadsheetml/2009/9/main" objectType="CheckBox" fmlaLink="$AL$148" lockText="1" noThreeD="1"/>
</file>

<file path=xl/ctrlProps/ctrlProp133.xml><?xml version="1.0" encoding="utf-8"?>
<formControlPr xmlns="http://schemas.microsoft.com/office/spreadsheetml/2009/9/main" objectType="CheckBox" fmlaLink="$AL$28" lockText="1" noThreeD="1"/>
</file>

<file path=xl/ctrlProps/ctrlProp134.xml><?xml version="1.0" encoding="utf-8"?>
<formControlPr xmlns="http://schemas.microsoft.com/office/spreadsheetml/2009/9/main" objectType="CheckBox" fmlaLink="$AL$49" lockText="1" noThreeD="1"/>
</file>

<file path=xl/ctrlProps/ctrlProp135.xml><?xml version="1.0" encoding="utf-8"?>
<formControlPr xmlns="http://schemas.microsoft.com/office/spreadsheetml/2009/9/main" objectType="CheckBox" fmlaLink="$AL$50" lockText="1" noThreeD="1"/>
</file>

<file path=xl/ctrlProps/ctrlProp136.xml><?xml version="1.0" encoding="utf-8"?>
<formControlPr xmlns="http://schemas.microsoft.com/office/spreadsheetml/2009/9/main" objectType="CheckBox" fmlaLink="$AL$57" lockText="1" noThreeD="1"/>
</file>

<file path=xl/ctrlProps/ctrlProp137.xml><?xml version="1.0" encoding="utf-8"?>
<formControlPr xmlns="http://schemas.microsoft.com/office/spreadsheetml/2009/9/main" objectType="CheckBox" checked="Checked" fmlaLink="$AL$58" lockText="1" noThreeD="1"/>
</file>

<file path=xl/ctrlProps/ctrlProp138.xml><?xml version="1.0" encoding="utf-8"?>
<formControlPr xmlns="http://schemas.microsoft.com/office/spreadsheetml/2009/9/main" objectType="CheckBox" fmlaLink="$AL$50" lockText="1" noThreeD="1"/>
</file>

<file path=xl/ctrlProps/ctrlProp139.xml><?xml version="1.0" encoding="utf-8"?>
<formControlPr xmlns="http://schemas.microsoft.com/office/spreadsheetml/2009/9/main" objectType="CheckBox" checked="Checked" fmlaLink="$AL$58" lockText="1" noThreeD="1"/>
</file>

<file path=xl/ctrlProps/ctrlProp140.xml><?xml version="1.0" encoding="utf-8"?>
<formControlPr xmlns="http://schemas.microsoft.com/office/spreadsheetml/2009/9/main" objectType="CheckBox" fmlaLink="$AL$139" lockText="1" noThreeD="1"/>
</file>

<file path=xl/ctrlProps/ctrlProp141.xml><?xml version="1.0" encoding="utf-8"?>
<formControlPr xmlns="http://schemas.microsoft.com/office/spreadsheetml/2009/9/main" objectType="CheckBox" fmlaLink="$AL$140" lockText="1" noThreeD="1"/>
</file>

<file path=xl/ctrlProps/ctrlProp142.xml><?xml version="1.0" encoding="utf-8"?>
<formControlPr xmlns="http://schemas.microsoft.com/office/spreadsheetml/2009/9/main" objectType="CheckBox" fmlaLink="$AL$34" lockText="1" noThreeD="1"/>
</file>

<file path=xl/ctrlProps/ctrlProp143.xml><?xml version="1.0" encoding="utf-8"?>
<formControlPr xmlns="http://schemas.microsoft.com/office/spreadsheetml/2009/9/main" objectType="CheckBox" fmlaLink="$AL$40" lockText="1" noThreeD="1"/>
</file>

<file path=xl/ctrlProps/ctrlProp144.xml><?xml version="1.0" encoding="utf-8"?>
<formControlPr xmlns="http://schemas.microsoft.com/office/spreadsheetml/2009/9/main" objectType="CheckBox" fmlaLink="$AL$41" lockText="1" noThreeD="1"/>
</file>

<file path=xl/ctrlProps/ctrlProp145.xml><?xml version="1.0" encoding="utf-8"?>
<formControlPr xmlns="http://schemas.microsoft.com/office/spreadsheetml/2009/9/main" objectType="CheckBox" fmlaLink="$AL$42" lockText="1" noThreeD="1"/>
</file>

<file path=xl/ctrlProps/ctrlProp146.xml><?xml version="1.0" encoding="utf-8"?>
<formControlPr xmlns="http://schemas.microsoft.com/office/spreadsheetml/2009/9/main" objectType="CheckBox" fmlaLink="$AL$43" lockText="1" noThreeD="1"/>
</file>

<file path=xl/ctrlProps/ctrlProp147.xml><?xml version="1.0" encoding="utf-8"?>
<formControlPr xmlns="http://schemas.microsoft.com/office/spreadsheetml/2009/9/main" objectType="CheckBox" fmlaLink="$AL$44" lockText="1" noThreeD="1"/>
</file>

<file path=xl/ctrlProps/ctrlProp148.xml><?xml version="1.0" encoding="utf-8"?>
<formControlPr xmlns="http://schemas.microsoft.com/office/spreadsheetml/2009/9/main" objectType="CheckBox" fmlaLink="$AM$271" lockText="1" noThreeD="1"/>
</file>

<file path=xl/ctrlProps/ctrlProp149.xml><?xml version="1.0" encoding="utf-8"?>
<formControlPr xmlns="http://schemas.microsoft.com/office/spreadsheetml/2009/9/main" objectType="CheckBox" fmlaLink="$AN$271" lockText="1" noThreeD="1"/>
</file>

<file path=xl/ctrlProps/ctrlProp150.xml><?xml version="1.0" encoding="utf-8"?>
<formControlPr xmlns="http://schemas.microsoft.com/office/spreadsheetml/2009/9/main" objectType="CheckBox" fmlaLink="$AM$276" lockText="1" noThreeD="1"/>
</file>

<file path=xl/ctrlProps/ctrlProp151.xml><?xml version="1.0" encoding="utf-8"?>
<formControlPr xmlns="http://schemas.microsoft.com/office/spreadsheetml/2009/9/main" objectType="CheckBox" fmlaLink="$AN$276" lockText="1" noThreeD="1"/>
</file>

<file path=xl/ctrlProps/ctrlProp152.xml><?xml version="1.0" encoding="utf-8"?>
<formControlPr xmlns="http://schemas.microsoft.com/office/spreadsheetml/2009/9/main" objectType="CheckBox" fmlaLink="$AM$278" lockText="1" noThreeD="1"/>
</file>

<file path=xl/ctrlProps/ctrlProp153.xml><?xml version="1.0" encoding="utf-8"?>
<formControlPr xmlns="http://schemas.microsoft.com/office/spreadsheetml/2009/9/main" objectType="CheckBox" fmlaLink="$AN$278" lockText="1" noThreeD="1"/>
</file>

<file path=xl/ctrlProps/ctrlProp154.xml><?xml version="1.0" encoding="utf-8"?>
<formControlPr xmlns="http://schemas.microsoft.com/office/spreadsheetml/2009/9/main" objectType="CheckBox" fmlaLink="$AM$279" lockText="1" noThreeD="1"/>
</file>

<file path=xl/ctrlProps/ctrlProp155.xml><?xml version="1.0" encoding="utf-8"?>
<formControlPr xmlns="http://schemas.microsoft.com/office/spreadsheetml/2009/9/main" objectType="CheckBox" fmlaLink="$AN$279" lockText="1" noThreeD="1"/>
</file>

<file path=xl/ctrlProps/ctrlProp156.xml><?xml version="1.0" encoding="utf-8"?>
<formControlPr xmlns="http://schemas.microsoft.com/office/spreadsheetml/2009/9/main" objectType="CheckBox" fmlaLink="$AM$282" lockText="1" noThreeD="1"/>
</file>

<file path=xl/ctrlProps/ctrlProp157.xml><?xml version="1.0" encoding="utf-8"?>
<formControlPr xmlns="http://schemas.microsoft.com/office/spreadsheetml/2009/9/main" objectType="CheckBox" fmlaLink="$AN$282" lockText="1" noThreeD="1"/>
</file>

<file path=xl/ctrlProps/ctrlProp158.xml><?xml version="1.0" encoding="utf-8"?>
<formControlPr xmlns="http://schemas.microsoft.com/office/spreadsheetml/2009/9/main" objectType="CheckBox" fmlaLink="$AM$283" lockText="1" noThreeD="1"/>
</file>

<file path=xl/ctrlProps/ctrlProp159.xml><?xml version="1.0" encoding="utf-8"?>
<formControlPr xmlns="http://schemas.microsoft.com/office/spreadsheetml/2009/9/main" objectType="CheckBox" fmlaLink="$AN$283" lockText="1" noThreeD="1"/>
</file>

<file path=xl/ctrlProps/ctrlProp160.xml><?xml version="1.0" encoding="utf-8"?>
<formControlPr xmlns="http://schemas.microsoft.com/office/spreadsheetml/2009/9/main" objectType="CheckBox" fmlaLink="$AM$277" lockText="1" noThreeD="1"/>
</file>

<file path=xl/ctrlProps/ctrlProp161.xml><?xml version="1.0" encoding="utf-8"?>
<formControlPr xmlns="http://schemas.microsoft.com/office/spreadsheetml/2009/9/main" objectType="CheckBox" fmlaLink="$AN$277" lockText="1" noThreeD="1"/>
</file>

<file path=xl/ctrlProps/ctrlProp162.xml><?xml version="1.0" encoding="utf-8"?>
<formControlPr xmlns="http://schemas.microsoft.com/office/spreadsheetml/2009/9/main" objectType="CheckBox" fmlaLink="$AM$280" lockText="1" noThreeD="1"/>
</file>

<file path=xl/ctrlProps/ctrlProp163.xml><?xml version="1.0" encoding="utf-8"?>
<formControlPr xmlns="http://schemas.microsoft.com/office/spreadsheetml/2009/9/main" objectType="CheckBox" fmlaLink="$AN$280" lockText="1" noThreeD="1"/>
</file>

<file path=xl/ctrlProps/ctrlProp164.xml><?xml version="1.0" encoding="utf-8"?>
<formControlPr xmlns="http://schemas.microsoft.com/office/spreadsheetml/2009/9/main" objectType="CheckBox" fmlaLink="$AM$272" lockText="1" noThreeD="1"/>
</file>

<file path=xl/ctrlProps/ctrlProp165.xml><?xml version="1.0" encoding="utf-8"?>
<formControlPr xmlns="http://schemas.microsoft.com/office/spreadsheetml/2009/9/main" objectType="CheckBox" fmlaLink="$AM$273" lockText="1" noThreeD="1"/>
</file>

<file path=xl/ctrlProps/ctrlProp166.xml><?xml version="1.0" encoding="utf-8"?>
<formControlPr xmlns="http://schemas.microsoft.com/office/spreadsheetml/2009/9/main" objectType="CheckBox" fmlaLink="$AM$274" lockText="1" noThreeD="1"/>
</file>

<file path=xl/ctrlProps/ctrlProp167.xml><?xml version="1.0" encoding="utf-8"?>
<formControlPr xmlns="http://schemas.microsoft.com/office/spreadsheetml/2009/9/main" objectType="CheckBox" fmlaLink="$AM$275" lockText="1" noThreeD="1"/>
</file>

<file path=xl/ctrlProps/ctrlProp168.xml><?xml version="1.0" encoding="utf-8"?>
<formControlPr xmlns="http://schemas.microsoft.com/office/spreadsheetml/2009/9/main" objectType="CheckBox" fmlaLink="$AN$272" lockText="1" noThreeD="1"/>
</file>

<file path=xl/ctrlProps/ctrlProp169.xml><?xml version="1.0" encoding="utf-8"?>
<formControlPr xmlns="http://schemas.microsoft.com/office/spreadsheetml/2009/9/main" objectType="CheckBox" fmlaLink="$AN$273" lockText="1" noThreeD="1"/>
</file>

<file path=xl/ctrlProps/ctrlProp170.xml><?xml version="1.0" encoding="utf-8"?>
<formControlPr xmlns="http://schemas.microsoft.com/office/spreadsheetml/2009/9/main" objectType="CheckBox" fmlaLink="$AN$274" lockText="1" noThreeD="1"/>
</file>

<file path=xl/ctrlProps/ctrlProp171.xml><?xml version="1.0" encoding="utf-8"?>
<formControlPr xmlns="http://schemas.microsoft.com/office/spreadsheetml/2009/9/main" objectType="CheckBox" fmlaLink="$AN$275" lockText="1" noThreeD="1"/>
</file>

<file path=xl/ctrlProps/ctrlProp172.xml><?xml version="1.0" encoding="utf-8"?>
<formControlPr xmlns="http://schemas.microsoft.com/office/spreadsheetml/2009/9/main" objectType="CheckBox" fmlaLink="$AL$193" lockText="1" noThreeD="1"/>
</file>

<file path=xl/ctrlProps/ctrlProp173.xml><?xml version="1.0" encoding="utf-8"?>
<formControlPr xmlns="http://schemas.microsoft.com/office/spreadsheetml/2009/9/main" objectType="CheckBox" fmlaLink="$AL$194" lockText="1" noThreeD="1"/>
</file>

<file path=xl/ctrlProps/ctrlProp174.xml><?xml version="1.0" encoding="utf-8"?>
<formControlPr xmlns="http://schemas.microsoft.com/office/spreadsheetml/2009/9/main" objectType="CheckBox" fmlaLink="$AL$195" lockText="1" noThreeD="1"/>
</file>

<file path=xl/ctrlProps/ctrlProp175.xml><?xml version="1.0" encoding="utf-8"?>
<formControlPr xmlns="http://schemas.microsoft.com/office/spreadsheetml/2009/9/main" objectType="CheckBox" fmlaLink="$AL$196" lockText="1" noThreeD="1"/>
</file>

<file path=xl/ctrlProps/ctrlProp176.xml><?xml version="1.0" encoding="utf-8"?>
<formControlPr xmlns="http://schemas.microsoft.com/office/spreadsheetml/2009/9/main" objectType="CheckBox" fmlaLink="$AL$197" lockText="1" noThreeD="1"/>
</file>

<file path=xl/ctrlProps/ctrlProp177.xml><?xml version="1.0" encoding="utf-8"?>
<formControlPr xmlns="http://schemas.microsoft.com/office/spreadsheetml/2009/9/main" objectType="CheckBox" fmlaLink="$AL$198" lockText="1" noThreeD="1"/>
</file>

<file path=xl/ctrlProps/ctrlProp178.xml><?xml version="1.0" encoding="utf-8"?>
<formControlPr xmlns="http://schemas.microsoft.com/office/spreadsheetml/2009/9/main" objectType="CheckBox" fmlaLink="$AL$202" lockText="1" noThreeD="1"/>
</file>

<file path=xl/ctrlProps/ctrlProp179.xml><?xml version="1.0" encoding="utf-8"?>
<formControlPr xmlns="http://schemas.microsoft.com/office/spreadsheetml/2009/9/main" objectType="CheckBox" fmlaLink="$AL$206" lockText="1" noThreeD="1"/>
</file>

<file path=xl/ctrlProps/ctrlProp180.xml><?xml version="1.0" encoding="utf-8"?>
<formControlPr xmlns="http://schemas.microsoft.com/office/spreadsheetml/2009/9/main" objectType="CheckBox" fmlaLink="$AL$208" lockText="1" noThreeD="1"/>
</file>

<file path=xl/ctrlProps/ctrlProp181.xml><?xml version="1.0" encoding="utf-8"?>
<formControlPr xmlns="http://schemas.microsoft.com/office/spreadsheetml/2009/9/main" objectType="CheckBox" fmlaLink="$AL$209" lockText="1" noThreeD="1"/>
</file>

<file path=xl/ctrlProps/ctrlProp182.xml><?xml version="1.0" encoding="utf-8"?>
<formControlPr xmlns="http://schemas.microsoft.com/office/spreadsheetml/2009/9/main" objectType="CheckBox" fmlaLink="$AL$211" lockText="1" noThreeD="1"/>
</file>

<file path=xl/ctrlProps/ctrlProp183.xml><?xml version="1.0" encoding="utf-8"?>
<formControlPr xmlns="http://schemas.microsoft.com/office/spreadsheetml/2009/9/main" objectType="CheckBox" fmlaLink="$AL$213" lockText="1" noThreeD="1"/>
</file>

<file path=xl/ctrlProps/ctrlProp184.xml><?xml version="1.0" encoding="utf-8"?>
<formControlPr xmlns="http://schemas.microsoft.com/office/spreadsheetml/2009/9/main" objectType="CheckBox" fmlaLink="$AL$216" lockText="1" noThreeD="1"/>
</file>

<file path=xl/ctrlProps/ctrlProp185.xml><?xml version="1.0" encoding="utf-8"?>
<formControlPr xmlns="http://schemas.microsoft.com/office/spreadsheetml/2009/9/main" objectType="CheckBox" fmlaLink="$AL$218" lockText="1" noThreeD="1"/>
</file>

<file path=xl/ctrlProps/ctrlProp186.xml><?xml version="1.0" encoding="utf-8"?>
<formControlPr xmlns="http://schemas.microsoft.com/office/spreadsheetml/2009/9/main" objectType="CheckBox" fmlaLink="$AL$221" lockText="1" noThreeD="1"/>
</file>

<file path=xl/ctrlProps/ctrlProp187.xml><?xml version="1.0" encoding="utf-8"?>
<formControlPr xmlns="http://schemas.microsoft.com/office/spreadsheetml/2009/9/main" objectType="CheckBox" fmlaLink="$AL$224" lockText="1" noThreeD="1"/>
</file>

<file path=xl/ctrlProps/ctrlProp188.xml><?xml version="1.0" encoding="utf-8"?>
<formControlPr xmlns="http://schemas.microsoft.com/office/spreadsheetml/2009/9/main" objectType="CheckBox" fmlaLink="$AL$225" lockText="1" noThreeD="1"/>
</file>

<file path=xl/ctrlProps/ctrlProp189.xml><?xml version="1.0" encoding="utf-8"?>
<formControlPr xmlns="http://schemas.microsoft.com/office/spreadsheetml/2009/9/main" objectType="CheckBox" fmlaLink="$AL$203" lockText="1" noThreeD="1"/>
</file>

<file path=xl/ctrlProps/ctrlProp190.xml><?xml version="1.0" encoding="utf-8"?>
<formControlPr xmlns="http://schemas.microsoft.com/office/spreadsheetml/2009/9/main" objectType="CheckBox" fmlaLink="$AL$204" lockText="1" noThreeD="1"/>
</file>

<file path=xl/ctrlProps/ctrlProp191.xml><?xml version="1.0" encoding="utf-8"?>
<formControlPr xmlns="http://schemas.microsoft.com/office/spreadsheetml/2009/9/main" objectType="CheckBox" fmlaLink="$AL$207" lockText="1" noThreeD="1"/>
</file>

<file path=xl/ctrlProps/ctrlProp192.xml><?xml version="1.0" encoding="utf-8"?>
<formControlPr xmlns="http://schemas.microsoft.com/office/spreadsheetml/2009/9/main" objectType="CheckBox" fmlaLink="$AL$210" lockText="1" noThreeD="1"/>
</file>

<file path=xl/ctrlProps/ctrlProp193.xml><?xml version="1.0" encoding="utf-8"?>
<formControlPr xmlns="http://schemas.microsoft.com/office/spreadsheetml/2009/9/main" objectType="CheckBox" fmlaLink="$AL$214" lockText="1" noThreeD="1"/>
</file>

<file path=xl/ctrlProps/ctrlProp194.xml><?xml version="1.0" encoding="utf-8"?>
<formControlPr xmlns="http://schemas.microsoft.com/office/spreadsheetml/2009/9/main" objectType="CheckBox" fmlaLink="$AL$215" lockText="1" noThreeD="1"/>
</file>

<file path=xl/ctrlProps/ctrlProp195.xml><?xml version="1.0" encoding="utf-8"?>
<formControlPr xmlns="http://schemas.microsoft.com/office/spreadsheetml/2009/9/main" objectType="CheckBox" fmlaLink="$AL$219" lockText="1" noThreeD="1"/>
</file>

<file path=xl/ctrlProps/ctrlProp196.xml><?xml version="1.0" encoding="utf-8"?>
<formControlPr xmlns="http://schemas.microsoft.com/office/spreadsheetml/2009/9/main" objectType="CheckBox" fmlaLink="$AL$220" lockText="1" noThreeD="1"/>
</file>

<file path=xl/ctrlProps/ctrlProp197.xml><?xml version="1.0" encoding="utf-8"?>
<formControlPr xmlns="http://schemas.microsoft.com/office/spreadsheetml/2009/9/main" objectType="CheckBox" fmlaLink="$AM$231" lockText="1" noThreeD="1"/>
</file>

<file path=xl/ctrlProps/ctrlProp198.xml><?xml version="1.0" encoding="utf-8"?>
<formControlPr xmlns="http://schemas.microsoft.com/office/spreadsheetml/2009/9/main" objectType="CheckBox" fmlaLink="$AL$231" lockText="1" noThreeD="1"/>
</file>

<file path=xl/ctrlProps/ctrlProp199.xml><?xml version="1.0" encoding="utf-8"?>
<formControlPr xmlns="http://schemas.microsoft.com/office/spreadsheetml/2009/9/main" objectType="CheckBox" fmlaLink="$AM$232" lockText="1" noThreeD="1"/>
</file>

<file path=xl/ctrlProps/ctrlProp200.xml><?xml version="1.0" encoding="utf-8"?>
<formControlPr xmlns="http://schemas.microsoft.com/office/spreadsheetml/2009/9/main" objectType="CheckBox" fmlaLink="$AL$232" lockText="1" noThreeD="1"/>
</file>

<file path=xl/ctrlProps/ctrlProp201.xml><?xml version="1.0" encoding="utf-8"?>
<formControlPr xmlns="http://schemas.microsoft.com/office/spreadsheetml/2009/9/main" objectType="CheckBox" fmlaLink="$AM$233" lockText="1" noThreeD="1"/>
</file>

<file path=xl/ctrlProps/ctrlProp202.xml><?xml version="1.0" encoding="utf-8"?>
<formControlPr xmlns="http://schemas.microsoft.com/office/spreadsheetml/2009/9/main" objectType="CheckBox" fmlaLink="$AL$233" lockText="1" noThreeD="1"/>
</file>

<file path=xl/ctrlProps/ctrlProp203.xml><?xml version="1.0" encoding="utf-8"?>
<formControlPr xmlns="http://schemas.microsoft.com/office/spreadsheetml/2009/9/main" objectType="CheckBox" fmlaLink="$AM$234" lockText="1" noThreeD="1"/>
</file>

<file path=xl/ctrlProps/ctrlProp204.xml><?xml version="1.0" encoding="utf-8"?>
<formControlPr xmlns="http://schemas.microsoft.com/office/spreadsheetml/2009/9/main" objectType="CheckBox" fmlaLink="$AL$234" lockText="1" noThreeD="1"/>
</file>

<file path=xl/ctrlProps/ctrlProp205.xml><?xml version="1.0" encoding="utf-8"?>
<formControlPr xmlns="http://schemas.microsoft.com/office/spreadsheetml/2009/9/main" objectType="CheckBox" fmlaLink="$AM$235" lockText="1" noThreeD="1"/>
</file>

<file path=xl/ctrlProps/ctrlProp206.xml><?xml version="1.0" encoding="utf-8"?>
<formControlPr xmlns="http://schemas.microsoft.com/office/spreadsheetml/2009/9/main" objectType="CheckBox" fmlaLink="$AL$235" lockText="1" noThreeD="1"/>
</file>

<file path=xl/ctrlProps/ctrlProp207.xml><?xml version="1.0" encoding="utf-8"?>
<formControlPr xmlns="http://schemas.microsoft.com/office/spreadsheetml/2009/9/main" objectType="CheckBox" fmlaLink="$AM$236" lockText="1" noThreeD="1"/>
</file>

<file path=xl/ctrlProps/ctrlProp208.xml><?xml version="1.0" encoding="utf-8"?>
<formControlPr xmlns="http://schemas.microsoft.com/office/spreadsheetml/2009/9/main" objectType="CheckBox" fmlaLink="$AL$236" lockText="1" noThreeD="1"/>
</file>

<file path=xl/ctrlProps/ctrlProp209.xml><?xml version="1.0" encoding="utf-8"?>
<formControlPr xmlns="http://schemas.microsoft.com/office/spreadsheetml/2009/9/main" objectType="CheckBox" fmlaLink="$AM$240" lockText="1" noThreeD="1"/>
</file>

<file path=xl/ctrlProps/ctrlProp210.xml><?xml version="1.0" encoding="utf-8"?>
<formControlPr xmlns="http://schemas.microsoft.com/office/spreadsheetml/2009/9/main" objectType="CheckBox" fmlaLink="$AL$240" lockText="1" noThreeD="1"/>
</file>

<file path=xl/ctrlProps/ctrlProp211.xml><?xml version="1.0" encoding="utf-8"?>
<formControlPr xmlns="http://schemas.microsoft.com/office/spreadsheetml/2009/9/main" objectType="CheckBox" fmlaLink="$AM$241" lockText="1" noThreeD="1"/>
</file>

<file path=xl/ctrlProps/ctrlProp212.xml><?xml version="1.0" encoding="utf-8"?>
<formControlPr xmlns="http://schemas.microsoft.com/office/spreadsheetml/2009/9/main" objectType="CheckBox" fmlaLink="$AL$241" lockText="1" noThreeD="1"/>
</file>

<file path=xl/ctrlProps/ctrlProp213.xml><?xml version="1.0" encoding="utf-8"?>
<formControlPr xmlns="http://schemas.microsoft.com/office/spreadsheetml/2009/9/main" objectType="CheckBox" fmlaLink="$AM$242" lockText="1" noThreeD="1"/>
</file>

<file path=xl/ctrlProps/ctrlProp214.xml><?xml version="1.0" encoding="utf-8"?>
<formControlPr xmlns="http://schemas.microsoft.com/office/spreadsheetml/2009/9/main" objectType="CheckBox" fmlaLink="$AL$242" lockText="1" noThreeD="1"/>
</file>

<file path=xl/ctrlProps/ctrlProp215.xml><?xml version="1.0" encoding="utf-8"?>
<formControlPr xmlns="http://schemas.microsoft.com/office/spreadsheetml/2009/9/main" objectType="CheckBox" fmlaLink="$AM$244" lockText="1" noThreeD="1"/>
</file>

<file path=xl/ctrlProps/ctrlProp216.xml><?xml version="1.0" encoding="utf-8"?>
<formControlPr xmlns="http://schemas.microsoft.com/office/spreadsheetml/2009/9/main" objectType="CheckBox" fmlaLink="$AL$244" lockText="1" noThreeD="1"/>
</file>

<file path=xl/ctrlProps/ctrlProp217.xml><?xml version="1.0" encoding="utf-8"?>
<formControlPr xmlns="http://schemas.microsoft.com/office/spreadsheetml/2009/9/main" objectType="CheckBox" fmlaLink="$AM$245" lockText="1" noThreeD="1"/>
</file>

<file path=xl/ctrlProps/ctrlProp218.xml><?xml version="1.0" encoding="utf-8"?>
<formControlPr xmlns="http://schemas.microsoft.com/office/spreadsheetml/2009/9/main" objectType="CheckBox" fmlaLink="$AL$245" lockText="1" noThreeD="1"/>
</file>

<file path=xl/ctrlProps/ctrlProp219.xml><?xml version="1.0" encoding="utf-8"?>
<formControlPr xmlns="http://schemas.microsoft.com/office/spreadsheetml/2009/9/main" objectType="CheckBox" fmlaLink="$AM$246" lockText="1" noThreeD="1"/>
</file>

<file path=xl/ctrlProps/ctrlProp220.xml><?xml version="1.0" encoding="utf-8"?>
<formControlPr xmlns="http://schemas.microsoft.com/office/spreadsheetml/2009/9/main" objectType="CheckBox" fmlaLink="$AL$246" lockText="1" noThreeD="1"/>
</file>

<file path=xl/ctrlProps/ctrlProp221.xml><?xml version="1.0" encoding="utf-8"?>
<formControlPr xmlns="http://schemas.microsoft.com/office/spreadsheetml/2009/9/main" objectType="CheckBox" fmlaLink="$AM$247" lockText="1" noThreeD="1"/>
</file>

<file path=xl/ctrlProps/ctrlProp222.xml><?xml version="1.0" encoding="utf-8"?>
<formControlPr xmlns="http://schemas.microsoft.com/office/spreadsheetml/2009/9/main" objectType="CheckBox" fmlaLink="$AL$247" lockText="1" noThreeD="1"/>
</file>

<file path=xl/ctrlProps/ctrlProp223.xml><?xml version="1.0" encoding="utf-8"?>
<formControlPr xmlns="http://schemas.microsoft.com/office/spreadsheetml/2009/9/main" objectType="CheckBox" fmlaLink="$AM$248" lockText="1" noThreeD="1"/>
</file>

<file path=xl/ctrlProps/ctrlProp224.xml><?xml version="1.0" encoding="utf-8"?>
<formControlPr xmlns="http://schemas.microsoft.com/office/spreadsheetml/2009/9/main" objectType="CheckBox" fmlaLink="$AL$248" lockText="1" noThreeD="1"/>
</file>

<file path=xl/ctrlProps/ctrlProp225.xml><?xml version="1.0" encoding="utf-8"?>
<formControlPr xmlns="http://schemas.microsoft.com/office/spreadsheetml/2009/9/main" objectType="CheckBox" fmlaLink="$AM$249" lockText="1" noThreeD="1"/>
</file>

<file path=xl/ctrlProps/ctrlProp226.xml><?xml version="1.0" encoding="utf-8"?>
<formControlPr xmlns="http://schemas.microsoft.com/office/spreadsheetml/2009/9/main" objectType="CheckBox" fmlaLink="$AL$249" lockText="1" noThreeD="1"/>
</file>

<file path=xl/ctrlProps/ctrlProp227.xml><?xml version="1.0" encoding="utf-8"?>
<formControlPr xmlns="http://schemas.microsoft.com/office/spreadsheetml/2009/9/main" objectType="CheckBox" fmlaLink="$AM$251" lockText="1" noThreeD="1"/>
</file>

<file path=xl/ctrlProps/ctrlProp228.xml><?xml version="1.0" encoding="utf-8"?>
<formControlPr xmlns="http://schemas.microsoft.com/office/spreadsheetml/2009/9/main" objectType="CheckBox" fmlaLink="$AL$251" lockText="1" noThreeD="1"/>
</file>

<file path=xl/ctrlProps/ctrlProp229.xml><?xml version="1.0" encoding="utf-8"?>
<formControlPr xmlns="http://schemas.microsoft.com/office/spreadsheetml/2009/9/main" objectType="CheckBox" fmlaLink="$AM$252" lockText="1" noThreeD="1"/>
</file>

<file path=xl/ctrlProps/ctrlProp230.xml><?xml version="1.0" encoding="utf-8"?>
<formControlPr xmlns="http://schemas.microsoft.com/office/spreadsheetml/2009/9/main" objectType="CheckBox" fmlaLink="$AL$252" lockText="1" noThreeD="1"/>
</file>

<file path=xl/ctrlProps/ctrlProp231.xml><?xml version="1.0" encoding="utf-8"?>
<formControlPr xmlns="http://schemas.microsoft.com/office/spreadsheetml/2009/9/main" objectType="CheckBox" fmlaLink="$AM$253" lockText="1" noThreeD="1"/>
</file>

<file path=xl/ctrlProps/ctrlProp232.xml><?xml version="1.0" encoding="utf-8"?>
<formControlPr xmlns="http://schemas.microsoft.com/office/spreadsheetml/2009/9/main" objectType="CheckBox" fmlaLink="$AL$253" lockText="1" noThreeD="1"/>
</file>

<file path=xl/ctrlProps/ctrlProp233.xml><?xml version="1.0" encoding="utf-8"?>
<formControlPr xmlns="http://schemas.microsoft.com/office/spreadsheetml/2009/9/main" objectType="CheckBox" fmlaLink="$AM$254" lockText="1" noThreeD="1"/>
</file>

<file path=xl/ctrlProps/ctrlProp234.xml><?xml version="1.0" encoding="utf-8"?>
<formControlPr xmlns="http://schemas.microsoft.com/office/spreadsheetml/2009/9/main" objectType="CheckBox" fmlaLink="$AL$254" lockText="1" noThreeD="1"/>
</file>

<file path=xl/ctrlProps/ctrlProp235.xml><?xml version="1.0" encoding="utf-8"?>
<formControlPr xmlns="http://schemas.microsoft.com/office/spreadsheetml/2009/9/main" objectType="CheckBox" fmlaLink="$AM$256" lockText="1" noThreeD="1"/>
</file>

<file path=xl/ctrlProps/ctrlProp236.xml><?xml version="1.0" encoding="utf-8"?>
<formControlPr xmlns="http://schemas.microsoft.com/office/spreadsheetml/2009/9/main" objectType="CheckBox" fmlaLink="$AL$256" lockText="1" noThreeD="1"/>
</file>

<file path=xl/ctrlProps/ctrlProp237.xml><?xml version="1.0" encoding="utf-8"?>
<formControlPr xmlns="http://schemas.microsoft.com/office/spreadsheetml/2009/9/main" objectType="CheckBox" fmlaLink="$AM$257" lockText="1" noThreeD="1"/>
</file>

<file path=xl/ctrlProps/ctrlProp238.xml><?xml version="1.0" encoding="utf-8"?>
<formControlPr xmlns="http://schemas.microsoft.com/office/spreadsheetml/2009/9/main" objectType="CheckBox" fmlaLink="$AL$257" lockText="1" noThreeD="1"/>
</file>

<file path=xl/ctrlProps/ctrlProp239.xml><?xml version="1.0" encoding="utf-8"?>
<formControlPr xmlns="http://schemas.microsoft.com/office/spreadsheetml/2009/9/main" objectType="CheckBox" fmlaLink="$AM$258" lockText="1" noThreeD="1"/>
</file>

<file path=xl/ctrlProps/ctrlProp240.xml><?xml version="1.0" encoding="utf-8"?>
<formControlPr xmlns="http://schemas.microsoft.com/office/spreadsheetml/2009/9/main" objectType="CheckBox" fmlaLink="$AL$258" lockText="1" noThreeD="1"/>
</file>

<file path=xl/ctrlProps/ctrlProp241.xml><?xml version="1.0" encoding="utf-8"?>
<formControlPr xmlns="http://schemas.microsoft.com/office/spreadsheetml/2009/9/main" objectType="CheckBox" fmlaLink="$AM$259" lockText="1" noThreeD="1"/>
</file>

<file path=xl/ctrlProps/ctrlProp242.xml><?xml version="1.0" encoding="utf-8"?>
<formControlPr xmlns="http://schemas.microsoft.com/office/spreadsheetml/2009/9/main" objectType="CheckBox" fmlaLink="$AL$259" lockText="1" noThreeD="1"/>
</file>

<file path=xl/ctrlProps/ctrlProp243.xml><?xml version="1.0" encoding="utf-8"?>
<formControlPr xmlns="http://schemas.microsoft.com/office/spreadsheetml/2009/9/main" objectType="CheckBox" fmlaLink="$AM$262" lockText="1" noThreeD="1"/>
</file>

<file path=xl/ctrlProps/ctrlProp244.xml><?xml version="1.0" encoding="utf-8"?>
<formControlPr xmlns="http://schemas.microsoft.com/office/spreadsheetml/2009/9/main" objectType="CheckBox" fmlaLink="$AL$262" lockText="1" noThreeD="1"/>
</file>

<file path=xl/ctrlProps/ctrlProp245.xml><?xml version="1.0" encoding="utf-8"?>
<formControlPr xmlns="http://schemas.microsoft.com/office/spreadsheetml/2009/9/main" objectType="CheckBox" fmlaLink="$AM$263" lockText="1" noThreeD="1"/>
</file>

<file path=xl/ctrlProps/ctrlProp246.xml><?xml version="1.0" encoding="utf-8"?>
<formControlPr xmlns="http://schemas.microsoft.com/office/spreadsheetml/2009/9/main" objectType="CheckBox" fmlaLink="$AL$263" lockText="1" noThreeD="1"/>
</file>

<file path=xl/ctrlProps/ctrlProp247.xml><?xml version="1.0" encoding="utf-8"?>
<formControlPr xmlns="http://schemas.microsoft.com/office/spreadsheetml/2009/9/main" objectType="CheckBox" fmlaLink="$AL$271" lockText="1" noThreeD="1"/>
</file>

<file path=xl/ctrlProps/ctrlProp248.xml><?xml version="1.0" encoding="utf-8"?>
<formControlPr xmlns="http://schemas.microsoft.com/office/spreadsheetml/2009/9/main" objectType="CheckBox" fmlaLink="$AL$276" lockText="1" noThreeD="1"/>
</file>

<file path=xl/ctrlProps/ctrlProp249.xml><?xml version="1.0" encoding="utf-8"?>
<formControlPr xmlns="http://schemas.microsoft.com/office/spreadsheetml/2009/9/main" objectType="CheckBox" fmlaLink="$AL$278" lockText="1" noThreeD="1"/>
</file>

<file path=xl/ctrlProps/ctrlProp250.xml><?xml version="1.0" encoding="utf-8"?>
<formControlPr xmlns="http://schemas.microsoft.com/office/spreadsheetml/2009/9/main" objectType="CheckBox" fmlaLink="$AL$279" lockText="1" noThreeD="1"/>
</file>

<file path=xl/ctrlProps/ctrlProp251.xml><?xml version="1.0" encoding="utf-8"?>
<formControlPr xmlns="http://schemas.microsoft.com/office/spreadsheetml/2009/9/main" objectType="CheckBox" fmlaLink="$AL$282" lockText="1" noThreeD="1"/>
</file>

<file path=xl/ctrlProps/ctrlProp252.xml><?xml version="1.0" encoding="utf-8"?>
<formControlPr xmlns="http://schemas.microsoft.com/office/spreadsheetml/2009/9/main" objectType="CheckBox" fmlaLink="$AL$283" lockText="1" noThreeD="1"/>
</file>

<file path=xl/ctrlProps/ctrlProp253.xml><?xml version="1.0" encoding="utf-8"?>
<formControlPr xmlns="http://schemas.microsoft.com/office/spreadsheetml/2009/9/main" objectType="CheckBox" fmlaLink="$AL$277" lockText="1" noThreeD="1"/>
</file>

<file path=xl/ctrlProps/ctrlProp254.xml><?xml version="1.0" encoding="utf-8"?>
<formControlPr xmlns="http://schemas.microsoft.com/office/spreadsheetml/2009/9/main" objectType="CheckBox" fmlaLink="$AL$280" lockText="1" noThreeD="1"/>
</file>

<file path=xl/ctrlProps/ctrlProp255.xml><?xml version="1.0" encoding="utf-8"?>
<formControlPr xmlns="http://schemas.microsoft.com/office/spreadsheetml/2009/9/main" objectType="CheckBox" fmlaLink="$AL$272" lockText="1" noThreeD="1"/>
</file>

<file path=xl/ctrlProps/ctrlProp256.xml><?xml version="1.0" encoding="utf-8"?>
<formControlPr xmlns="http://schemas.microsoft.com/office/spreadsheetml/2009/9/main" objectType="CheckBox" fmlaLink="$AL$273" lockText="1" noThreeD="1"/>
</file>

<file path=xl/ctrlProps/ctrlProp257.xml><?xml version="1.0" encoding="utf-8"?>
<formControlPr xmlns="http://schemas.microsoft.com/office/spreadsheetml/2009/9/main" objectType="CheckBox" fmlaLink="$AL$274" lockText="1" noThreeD="1"/>
</file>

<file path=xl/ctrlProps/ctrlProp258.xml><?xml version="1.0" encoding="utf-8"?>
<formControlPr xmlns="http://schemas.microsoft.com/office/spreadsheetml/2009/9/main" objectType="CheckBox" fmlaLink="$AL$275" lockText="1" noThreeD="1"/>
</file>

<file path=xl/ctrlProps/ctrlProp259.xml><?xml version="1.0" encoding="utf-8"?>
<formControlPr xmlns="http://schemas.microsoft.com/office/spreadsheetml/2009/9/main" objectType="CheckBox" fmlaLink="$AM$281" lockText="1" noThreeD="1"/>
</file>

<file path=xl/ctrlProps/ctrlProp260.xml><?xml version="1.0" encoding="utf-8"?>
<formControlPr xmlns="http://schemas.microsoft.com/office/spreadsheetml/2009/9/main" objectType="CheckBox" fmlaLink="$AN$281" lockText="1" noThreeD="1"/>
</file>

<file path=xl/ctrlProps/ctrlProp261.xml><?xml version="1.0" encoding="utf-8"?>
<formControlPr xmlns="http://schemas.microsoft.com/office/spreadsheetml/2009/9/main" objectType="CheckBox" fmlaLink="$AL$281" lockText="1" noThreeD="1"/>
</file>

<file path=xl/ctrlProps/ctrlProp262.xml><?xml version="1.0" encoding="utf-8"?>
<formControlPr xmlns="http://schemas.microsoft.com/office/spreadsheetml/2009/9/main" objectType="CheckBox" fmlaLink="$AM$284" lockText="1" noThreeD="1"/>
</file>

<file path=xl/ctrlProps/ctrlProp263.xml><?xml version="1.0" encoding="utf-8"?>
<formControlPr xmlns="http://schemas.microsoft.com/office/spreadsheetml/2009/9/main" objectType="CheckBox" fmlaLink="$AN$284" lockText="1" noThreeD="1"/>
</file>

<file path=xl/ctrlProps/ctrlProp264.xml><?xml version="1.0" encoding="utf-8"?>
<formControlPr xmlns="http://schemas.microsoft.com/office/spreadsheetml/2009/9/main" objectType="CheckBox" fmlaLink="$AM$285" lockText="1" noThreeD="1"/>
</file>

<file path=xl/ctrlProps/ctrlProp265.xml><?xml version="1.0" encoding="utf-8"?>
<formControlPr xmlns="http://schemas.microsoft.com/office/spreadsheetml/2009/9/main" objectType="CheckBox" fmlaLink="$AN$285" lockText="1" noThreeD="1"/>
</file>

<file path=xl/ctrlProps/ctrlProp266.xml><?xml version="1.0" encoding="utf-8"?>
<formControlPr xmlns="http://schemas.microsoft.com/office/spreadsheetml/2009/9/main" objectType="CheckBox" fmlaLink="$AL$284" lockText="1" noThreeD="1"/>
</file>

<file path=xl/ctrlProps/ctrlProp267.xml><?xml version="1.0" encoding="utf-8"?>
<formControlPr xmlns="http://schemas.microsoft.com/office/spreadsheetml/2009/9/main" objectType="CheckBox" fmlaLink="$AL$285" lockText="1" noThreeD="1"/>
</file>

<file path=xl/ctrlProps/ctrlProp268.xml><?xml version="1.0" encoding="utf-8"?>
<formControlPr xmlns="http://schemas.microsoft.com/office/spreadsheetml/2009/9/main" objectType="CheckBox" fmlaLink="$AL$70" lockText="1" noThreeD="1"/>
</file>

<file path=xl/ctrlProps/ctrlProp269.xml><?xml version="1.0" encoding="utf-8"?>
<formControlPr xmlns="http://schemas.microsoft.com/office/spreadsheetml/2009/9/main" objectType="CheckBox" fmlaLink="$AL$212" lockText="1" noThreeD="1"/>
</file>

<file path=xl/ctrlProps/ctrlProp270.xml><?xml version="1.0" encoding="utf-8"?>
<formControlPr xmlns="http://schemas.microsoft.com/office/spreadsheetml/2009/9/main" objectType="CheckBox" fmlaLink="$AM$250" lockText="1" noThreeD="1"/>
</file>

<file path=xl/ctrlProps/ctrlProp271.xml><?xml version="1.0" encoding="utf-8"?>
<formControlPr xmlns="http://schemas.microsoft.com/office/spreadsheetml/2009/9/main" objectType="CheckBox" fmlaLink="$AL$250" lockText="1" noThreeD="1"/>
</file>

<file path=xl/ctrlProps/ctrlProp272.xml><?xml version="1.0" encoding="utf-8"?>
<formControlPr xmlns="http://schemas.microsoft.com/office/spreadsheetml/2009/9/main" objectType="CheckBox" fmlaLink="$AL$42" lockText="1" noThreeD="1"/>
</file>

<file path=xl/ctrlProps/ctrlProp273.xml><?xml version="1.0" encoding="utf-8"?>
<formControlPr xmlns="http://schemas.microsoft.com/office/spreadsheetml/2009/9/main" objectType="CheckBox" fmlaLink="$AL$41" lockText="1" noThreeD="1"/>
</file>

<file path=xl/ctrlProps/ctrlProp274.xml><?xml version="1.0" encoding="utf-8"?>
<formControlPr xmlns="http://schemas.microsoft.com/office/spreadsheetml/2009/9/main" objectType="CheckBox" fmlaLink="$AL$42" lockText="1" noThreeD="1"/>
</file>

<file path=xl/ctrlProps/ctrlProp275.xml><?xml version="1.0" encoding="utf-8"?>
<formControlPr xmlns="http://schemas.microsoft.com/office/spreadsheetml/2009/9/main" objectType="CheckBox" fmlaLink="$AL$43" lockText="1" noThreeD="1"/>
</file>

<file path=xl/ctrlProps/ctrlProp276.xml><?xml version="1.0" encoding="utf-8"?>
<formControlPr xmlns="http://schemas.microsoft.com/office/spreadsheetml/2009/9/main" objectType="CheckBox" fmlaLink="$AL$44"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5.png"/><Relationship Id="rId3" Type="http://schemas.openxmlformats.org/officeDocument/2006/relationships/customXml" Target="../ink/ink2.xml"/><Relationship Id="rId7" Type="http://schemas.openxmlformats.org/officeDocument/2006/relationships/customXml" Target="../ink/ink4.xml"/><Relationship Id="rId2" Type="http://schemas.openxmlformats.org/officeDocument/2006/relationships/image" Target="../media/image20.png"/><Relationship Id="rId1" Type="http://schemas.openxmlformats.org/officeDocument/2006/relationships/customXml" Target="../ink/ink1.xml"/><Relationship Id="rId6" Type="http://schemas.openxmlformats.org/officeDocument/2006/relationships/image" Target="../media/image4.png"/><Relationship Id="rId5" Type="http://schemas.openxmlformats.org/officeDocument/2006/relationships/customXml" Target="../ink/ink3.xml"/><Relationship Id="rId4" Type="http://schemas.openxmlformats.org/officeDocument/2006/relationships/image" Target="../media/image30.png"/></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3" Type="http://schemas.openxmlformats.org/officeDocument/2006/relationships/hyperlink" Target="#'B-1-1&#65288;&#35036;&#36275;&#36039;&#26009;&#65297;&#65289;'!A1"/><Relationship Id="rId18" Type="http://schemas.openxmlformats.org/officeDocument/2006/relationships/hyperlink" Target="#'&#27096;&#24335;B-2-1&#12289;B-3-1&#65288;&#24517;&#38920;&#65289;&#12289;B-3-2'!A83"/><Relationship Id="rId26" Type="http://schemas.openxmlformats.org/officeDocument/2006/relationships/hyperlink" Target="#'&#27096;&#24335;C-2-3&#12289;C-3 '!A29"/><Relationship Id="rId21" Type="http://schemas.openxmlformats.org/officeDocument/2006/relationships/hyperlink" Target="#'&#27096;&#24335;C-1-2'!A1"/><Relationship Id="rId34" Type="http://schemas.openxmlformats.org/officeDocument/2006/relationships/hyperlink" Target="#'&#27096;&#24335;H-1-3&#12289;H2&#12289;H3'!A1"/><Relationship Id="rId7" Type="http://schemas.openxmlformats.org/officeDocument/2006/relationships/hyperlink" Target="#&#35352;&#20837;&#12471;&#12540;&#12488;!E554"/><Relationship Id="rId12" Type="http://schemas.openxmlformats.org/officeDocument/2006/relationships/hyperlink" Target="#'&#27096;&#24335;B-1-1&#65288;&#24517;&#38920;&#65289;'!A1"/><Relationship Id="rId17" Type="http://schemas.openxmlformats.org/officeDocument/2006/relationships/hyperlink" Target="#'&#27096;&#24335;B-2-1&#12289;B-3-1&#65288;&#24517;&#38920;&#65289;&#12289;B-3-2'!A23"/><Relationship Id="rId25" Type="http://schemas.openxmlformats.org/officeDocument/2006/relationships/hyperlink" Target="#'&#27096;&#24335;C-2-3&#12289;C-3 '!A9"/><Relationship Id="rId33" Type="http://schemas.openxmlformats.org/officeDocument/2006/relationships/hyperlink" Target="#'&#27096;&#24335;H-1-2'!A1"/><Relationship Id="rId2" Type="http://schemas.openxmlformats.org/officeDocument/2006/relationships/hyperlink" Target="#&#35352;&#20837;&#12471;&#12540;&#12488;!E424"/><Relationship Id="rId16" Type="http://schemas.openxmlformats.org/officeDocument/2006/relationships/hyperlink" Target="#'&#27096;&#24335;B-2-1&#12289;B-3-1&#65288;&#24517;&#38920;&#65289;&#12289;B-3-2'!A1"/><Relationship Id="rId20" Type="http://schemas.openxmlformats.org/officeDocument/2006/relationships/hyperlink" Target="#'&#27096;&#24335;C-1-1'!A1"/><Relationship Id="rId29" Type="http://schemas.openxmlformats.org/officeDocument/2006/relationships/hyperlink" Target="#'&#27096;&#24335;E-1-2 '!A1"/><Relationship Id="rId1" Type="http://schemas.openxmlformats.org/officeDocument/2006/relationships/hyperlink" Target="#&#35352;&#20837;&#12471;&#12540;&#12488;!E28"/><Relationship Id="rId6" Type="http://schemas.openxmlformats.org/officeDocument/2006/relationships/hyperlink" Target="#&#35352;&#20837;&#12471;&#12540;&#12488;!E533"/><Relationship Id="rId11" Type="http://schemas.openxmlformats.org/officeDocument/2006/relationships/hyperlink" Target="#&#27096;&#24335;A!A1"/><Relationship Id="rId24" Type="http://schemas.openxmlformats.org/officeDocument/2006/relationships/hyperlink" Target="#'&#27096;&#24335;C-2-3&#12289;C-3 '!A1"/><Relationship Id="rId32" Type="http://schemas.openxmlformats.org/officeDocument/2006/relationships/hyperlink" Target="#'&#27096;&#24335;H-1-1'!A1"/><Relationship Id="rId37" Type="http://schemas.openxmlformats.org/officeDocument/2006/relationships/hyperlink" Target="#&#38957;&#32025;!A1"/><Relationship Id="rId5" Type="http://schemas.openxmlformats.org/officeDocument/2006/relationships/hyperlink" Target="#&#35352;&#20837;&#12471;&#12540;&#12488;!E467"/><Relationship Id="rId15" Type="http://schemas.openxmlformats.org/officeDocument/2006/relationships/hyperlink" Target="#'&#27096;&#24335;B-1-3'!A1"/><Relationship Id="rId23" Type="http://schemas.openxmlformats.org/officeDocument/2006/relationships/hyperlink" Target="#'&#27096;&#24335;C-2-2'!A1"/><Relationship Id="rId28" Type="http://schemas.openxmlformats.org/officeDocument/2006/relationships/hyperlink" Target="#'&#27096;&#24335;E-1-1'!A1"/><Relationship Id="rId36" Type="http://schemas.openxmlformats.org/officeDocument/2006/relationships/hyperlink" Target="#'&#27096;&#24335;H-1-3&#12289;H2&#12289;H3'!A46"/><Relationship Id="rId10" Type="http://schemas.openxmlformats.org/officeDocument/2006/relationships/hyperlink" Target="#&#34920;&#32025;!A1"/><Relationship Id="rId19" Type="http://schemas.openxmlformats.org/officeDocument/2006/relationships/hyperlink" Target="#'&#27096;&#24335;B-3-1&#35036;&#36275;&#36039;&#26009;&#65288;&#24517;&#38920;&#65289;'!A1"/><Relationship Id="rId31" Type="http://schemas.openxmlformats.org/officeDocument/2006/relationships/hyperlink" Target="#&#27096;&#24335;G!A1"/><Relationship Id="rId4" Type="http://schemas.openxmlformats.org/officeDocument/2006/relationships/hyperlink" Target="#&#35352;&#20837;&#12471;&#12540;&#12488;!E53"/><Relationship Id="rId9" Type="http://schemas.openxmlformats.org/officeDocument/2006/relationships/hyperlink" Target="#&#35352;&#20837;&#12471;&#12540;&#12488;!E7"/><Relationship Id="rId14" Type="http://schemas.openxmlformats.org/officeDocument/2006/relationships/hyperlink" Target="#'&#27096;&#24335;B-1-2'!A1"/><Relationship Id="rId22" Type="http://schemas.openxmlformats.org/officeDocument/2006/relationships/hyperlink" Target="#'&#27096;&#24335;C-2-1'!A1"/><Relationship Id="rId27" Type="http://schemas.openxmlformats.org/officeDocument/2006/relationships/hyperlink" Target="#&#27096;&#24335;D!A1"/><Relationship Id="rId30" Type="http://schemas.openxmlformats.org/officeDocument/2006/relationships/hyperlink" Target="#&#27096;&#24335;F!A1"/><Relationship Id="rId35" Type="http://schemas.openxmlformats.org/officeDocument/2006/relationships/hyperlink" Target="#'&#27096;&#24335;H-1-3&#12289;H2&#12289;H3'!A10"/><Relationship Id="rId8" Type="http://schemas.openxmlformats.org/officeDocument/2006/relationships/hyperlink" Target="#&#35352;&#20837;&#12471;&#12540;&#12488;!E575"/><Relationship Id="rId3" Type="http://schemas.openxmlformats.org/officeDocument/2006/relationships/hyperlink" Target="#&#35352;&#20837;&#12471;&#12540;&#12488;!E249"/></Relationships>
</file>

<file path=xl/drawings/_rels/drawing10.xml.rels><?xml version="1.0" encoding="UTF-8" standalone="yes"?>
<Relationships xmlns="http://schemas.openxmlformats.org/package/2006/relationships"><Relationship Id="rId1" Type="http://schemas.openxmlformats.org/officeDocument/2006/relationships/hyperlink" Target="#&#35352;&#20837;&#12471;&#12540;&#12488;!E7"/></Relationships>
</file>

<file path=xl/drawings/_rels/drawing11.xml.rels><?xml version="1.0" encoding="UTF-8" standalone="yes"?>
<Relationships xmlns="http://schemas.openxmlformats.org/package/2006/relationships"><Relationship Id="rId1" Type="http://schemas.openxmlformats.org/officeDocument/2006/relationships/hyperlink" Target="#&#35352;&#20837;&#12471;&#12540;&#12488;!E28"/></Relationships>
</file>

<file path=xl/drawings/_rels/drawing12.xml.rels><?xml version="1.0" encoding="UTF-8" standalone="yes"?>
<Relationships xmlns="http://schemas.openxmlformats.org/package/2006/relationships"><Relationship Id="rId1" Type="http://schemas.openxmlformats.org/officeDocument/2006/relationships/hyperlink" Target="#&#35352;&#20837;&#12471;&#12540;&#12488;!E53"/></Relationships>
</file>

<file path=xl/drawings/_rels/drawing13.xml.rels><?xml version="1.0" encoding="UTF-8" standalone="yes"?>
<Relationships xmlns="http://schemas.openxmlformats.org/package/2006/relationships"><Relationship Id="rId1" Type="http://schemas.openxmlformats.org/officeDocument/2006/relationships/hyperlink" Target="#&#35352;&#20837;&#12471;&#12540;&#12488;!E83"/></Relationships>
</file>

<file path=xl/drawings/_rels/drawing14.xml.rels><?xml version="1.0" encoding="UTF-8" standalone="yes"?>
<Relationships xmlns="http://schemas.openxmlformats.org/package/2006/relationships"><Relationship Id="rId1" Type="http://schemas.openxmlformats.org/officeDocument/2006/relationships/hyperlink" Target="#&#35352;&#20837;&#12471;&#12540;&#12488;!E90"/></Relationships>
</file>

<file path=xl/drawings/_rels/drawing15.xml.rels><?xml version="1.0" encoding="UTF-8" standalone="yes"?>
<Relationships xmlns="http://schemas.openxmlformats.org/package/2006/relationships"><Relationship Id="rId1" Type="http://schemas.openxmlformats.org/officeDocument/2006/relationships/hyperlink" Target="#&#35352;&#20837;&#12471;&#12540;&#12488;!E103"/></Relationships>
</file>

<file path=xl/drawings/_rels/drawing16.xml.rels><?xml version="1.0" encoding="UTF-8" standalone="yes"?>
<Relationships xmlns="http://schemas.openxmlformats.org/package/2006/relationships"><Relationship Id="rId3" Type="http://schemas.openxmlformats.org/officeDocument/2006/relationships/hyperlink" Target="#&#35352;&#20837;&#12471;&#12540;&#12488;!E235"/><Relationship Id="rId2" Type="http://schemas.openxmlformats.org/officeDocument/2006/relationships/hyperlink" Target="#&#35352;&#20837;&#12471;&#12540;&#12488;!E145"/><Relationship Id="rId1" Type="http://schemas.openxmlformats.org/officeDocument/2006/relationships/hyperlink" Target="#&#35352;&#20837;&#12471;&#12540;&#12488;!E121"/></Relationships>
</file>

<file path=xl/drawings/_rels/drawing17.xml.rels><?xml version="1.0" encoding="UTF-8" standalone="yes"?>
<Relationships xmlns="http://schemas.openxmlformats.org/package/2006/relationships"><Relationship Id="rId1" Type="http://schemas.openxmlformats.org/officeDocument/2006/relationships/hyperlink" Target="#&#35352;&#20837;&#12471;&#12540;&#12488;!E168"/></Relationships>
</file>

<file path=xl/drawings/_rels/drawing18.xml.rels><?xml version="1.0" encoding="UTF-8" standalone="yes"?>
<Relationships xmlns="http://schemas.openxmlformats.org/package/2006/relationships"><Relationship Id="rId1" Type="http://schemas.openxmlformats.org/officeDocument/2006/relationships/hyperlink" Target="#&#35352;&#20837;&#12471;&#12540;&#12488;!E249"/></Relationships>
</file>

<file path=xl/drawings/_rels/drawing19.xml.rels><?xml version="1.0" encoding="UTF-8" standalone="yes"?>
<Relationships xmlns="http://schemas.openxmlformats.org/package/2006/relationships"><Relationship Id="rId1" Type="http://schemas.openxmlformats.org/officeDocument/2006/relationships/hyperlink" Target="#&#35352;&#20837;&#12471;&#12540;&#12488;!E261"/></Relationships>
</file>

<file path=xl/drawings/_rels/drawing21.xml.rels><?xml version="1.0" encoding="UTF-8" standalone="yes"?>
<Relationships xmlns="http://schemas.openxmlformats.org/package/2006/relationships"><Relationship Id="rId1" Type="http://schemas.openxmlformats.org/officeDocument/2006/relationships/hyperlink" Target="#&#35352;&#20837;&#12471;&#12540;&#12488;!E279"/></Relationships>
</file>

<file path=xl/drawings/_rels/drawing22.xml.rels><?xml version="1.0" encoding="UTF-8" standalone="yes"?>
<Relationships xmlns="http://schemas.openxmlformats.org/package/2006/relationships"><Relationship Id="rId1" Type="http://schemas.openxmlformats.org/officeDocument/2006/relationships/hyperlink" Target="#&#35352;&#20837;&#12471;&#12540;&#12488;!E318"/></Relationships>
</file>

<file path=xl/drawings/_rels/drawing23.xml.rels><?xml version="1.0" encoding="UTF-8" standalone="yes"?>
<Relationships xmlns="http://schemas.openxmlformats.org/package/2006/relationships"><Relationship Id="rId1" Type="http://schemas.openxmlformats.org/officeDocument/2006/relationships/hyperlink" Target="#&#35352;&#20837;&#12471;&#12540;&#12488;!E378"/></Relationships>
</file>

<file path=xl/drawings/_rels/drawing24.xml.rels><?xml version="1.0" encoding="UTF-8" standalone="yes"?>
<Relationships xmlns="http://schemas.openxmlformats.org/package/2006/relationships"><Relationship Id="rId1" Type="http://schemas.openxmlformats.org/officeDocument/2006/relationships/hyperlink" Target="#&#35352;&#20837;&#12471;&#12540;&#12488;!E424"/></Relationships>
</file>

<file path=xl/drawings/_rels/drawing25.xml.rels><?xml version="1.0" encoding="UTF-8" standalone="yes"?>
<Relationships xmlns="http://schemas.openxmlformats.org/package/2006/relationships"><Relationship Id="rId1" Type="http://schemas.openxmlformats.org/officeDocument/2006/relationships/hyperlink" Target="#&#35352;&#20837;&#12471;&#12540;&#12488;!E467"/></Relationships>
</file>

<file path=xl/drawings/_rels/drawing26.xml.rels><?xml version="1.0" encoding="UTF-8" standalone="yes"?>
<Relationships xmlns="http://schemas.openxmlformats.org/package/2006/relationships"><Relationship Id="rId1" Type="http://schemas.openxmlformats.org/officeDocument/2006/relationships/hyperlink" Target="#&#35352;&#20837;&#12471;&#12540;&#12488;!E508"/></Relationships>
</file>

<file path=xl/drawings/_rels/drawing27.xml.rels><?xml version="1.0" encoding="UTF-8" standalone="yes"?>
<Relationships xmlns="http://schemas.openxmlformats.org/package/2006/relationships"><Relationship Id="rId1" Type="http://schemas.openxmlformats.org/officeDocument/2006/relationships/hyperlink" Target="#&#35352;&#20837;&#12471;&#12540;&#12488;!E533"/></Relationships>
</file>

<file path=xl/drawings/_rels/drawing28.xml.rels><?xml version="1.0" encoding="UTF-8" standalone="yes"?>
<Relationships xmlns="http://schemas.openxmlformats.org/package/2006/relationships"><Relationship Id="rId1" Type="http://schemas.openxmlformats.org/officeDocument/2006/relationships/hyperlink" Target="#&#35352;&#20837;&#12471;&#12540;&#12488;!E554"/></Relationships>
</file>

<file path=xl/drawings/_rels/drawing29.xml.rels><?xml version="1.0" encoding="UTF-8" standalone="yes"?>
<Relationships xmlns="http://schemas.openxmlformats.org/package/2006/relationships"><Relationship Id="rId1" Type="http://schemas.openxmlformats.org/officeDocument/2006/relationships/hyperlink" Target="#&#35352;&#20837;&#12471;&#12540;&#12488;!E575"/></Relationships>
</file>

<file path=xl/drawings/_rels/drawing30.xml.rels><?xml version="1.0" encoding="UTF-8" standalone="yes"?>
<Relationships xmlns="http://schemas.openxmlformats.org/package/2006/relationships"><Relationship Id="rId1" Type="http://schemas.openxmlformats.org/officeDocument/2006/relationships/hyperlink" Target="#&#35352;&#20837;&#12471;&#12540;&#12488;!E592"/></Relationships>
</file>

<file path=xl/drawings/_rels/drawing31.xml.rels><?xml version="1.0" encoding="UTF-8" standalone="yes"?>
<Relationships xmlns="http://schemas.openxmlformats.org/package/2006/relationships"><Relationship Id="rId3" Type="http://schemas.openxmlformats.org/officeDocument/2006/relationships/hyperlink" Target="#&#35352;&#20837;&#12471;&#12540;&#12488;!E660"/><Relationship Id="rId2" Type="http://schemas.openxmlformats.org/officeDocument/2006/relationships/hyperlink" Target="#&#35352;&#20837;&#12471;&#12540;&#12488;!E620"/><Relationship Id="rId1" Type="http://schemas.openxmlformats.org/officeDocument/2006/relationships/hyperlink" Target="#&#35352;&#20837;&#12471;&#12540;&#12488;!E610"/></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104775</xdr:colOff>
          <xdr:row>146</xdr:row>
          <xdr:rowOff>28575</xdr:rowOff>
        </xdr:from>
        <xdr:to>
          <xdr:col>8</xdr:col>
          <xdr:colOff>38100</xdr:colOff>
          <xdr:row>401</xdr:row>
          <xdr:rowOff>47625</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0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147</xdr:row>
          <xdr:rowOff>28575</xdr:rowOff>
        </xdr:from>
        <xdr:to>
          <xdr:col>8</xdr:col>
          <xdr:colOff>38100</xdr:colOff>
          <xdr:row>401</xdr:row>
          <xdr:rowOff>47625</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0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28</xdr:col>
      <xdr:colOff>128304</xdr:colOff>
      <xdr:row>3</xdr:row>
      <xdr:rowOff>68102</xdr:rowOff>
    </xdr:from>
    <xdr:to>
      <xdr:col>31</xdr:col>
      <xdr:colOff>14069</xdr:colOff>
      <xdr:row>3</xdr:row>
      <xdr:rowOff>294902</xdr:rowOff>
    </xdr:to>
    <xdr:sp macro="" textlink="">
      <xdr:nvSpPr>
        <xdr:cNvPr id="195" name="正方形/長方形 194">
          <a:extLst>
            <a:ext uri="{FF2B5EF4-FFF2-40B4-BE49-F238E27FC236}">
              <a16:creationId xmlns:a16="http://schemas.microsoft.com/office/drawing/2014/main" id="{00000000-0008-0000-0000-0000C3000000}"/>
            </a:ext>
          </a:extLst>
        </xdr:cNvPr>
        <xdr:cNvSpPr/>
      </xdr:nvSpPr>
      <xdr:spPr>
        <a:xfrm>
          <a:off x="6401197" y="816495"/>
          <a:ext cx="334801" cy="226800"/>
        </a:xfrm>
        <a:prstGeom prst="rect">
          <a:avLst/>
        </a:prstGeom>
        <a:solidFill>
          <a:schemeClr val="bg1">
            <a:lumMod val="65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171846</xdr:colOff>
      <xdr:row>2</xdr:row>
      <xdr:rowOff>43612</xdr:rowOff>
    </xdr:from>
    <xdr:to>
      <xdr:col>19</xdr:col>
      <xdr:colOff>3182</xdr:colOff>
      <xdr:row>2</xdr:row>
      <xdr:rowOff>270412</xdr:rowOff>
    </xdr:to>
    <xdr:sp macro="" textlink="">
      <xdr:nvSpPr>
        <xdr:cNvPr id="203" name="正方形/長方形 202">
          <a:extLst>
            <a:ext uri="{FF2B5EF4-FFF2-40B4-BE49-F238E27FC236}">
              <a16:creationId xmlns:a16="http://schemas.microsoft.com/office/drawing/2014/main" id="{00000000-0008-0000-0000-0000CB000000}"/>
            </a:ext>
          </a:extLst>
        </xdr:cNvPr>
        <xdr:cNvSpPr/>
      </xdr:nvSpPr>
      <xdr:spPr>
        <a:xfrm>
          <a:off x="4530934" y="738377"/>
          <a:ext cx="626954" cy="226800"/>
        </a:xfrm>
        <a:prstGeom prst="rect">
          <a:avLst/>
        </a:prstGeom>
        <a:solidFill>
          <a:srgbClr val="FFB9B9"/>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endParaRPr kumimoji="1" lang="ja-JP" altLang="en-US" sz="1100"/>
        </a:p>
      </xdr:txBody>
    </xdr:sp>
    <xdr:clientData/>
  </xdr:twoCellAnchor>
  <xdr:twoCellAnchor>
    <xdr:from>
      <xdr:col>16</xdr:col>
      <xdr:colOff>178645</xdr:colOff>
      <xdr:row>3</xdr:row>
      <xdr:rowOff>73551</xdr:rowOff>
    </xdr:from>
    <xdr:to>
      <xdr:col>19</xdr:col>
      <xdr:colOff>9981</xdr:colOff>
      <xdr:row>3</xdr:row>
      <xdr:rowOff>300351</xdr:rowOff>
    </xdr:to>
    <xdr:sp macro="" textlink="">
      <xdr:nvSpPr>
        <xdr:cNvPr id="204" name="正方形/長方形 203">
          <a:extLst>
            <a:ext uri="{FF2B5EF4-FFF2-40B4-BE49-F238E27FC236}">
              <a16:creationId xmlns:a16="http://schemas.microsoft.com/office/drawing/2014/main" id="{00000000-0008-0000-0000-0000CC000000}"/>
            </a:ext>
          </a:extLst>
        </xdr:cNvPr>
        <xdr:cNvSpPr/>
      </xdr:nvSpPr>
      <xdr:spPr>
        <a:xfrm>
          <a:off x="4519324" y="821944"/>
          <a:ext cx="334800" cy="226800"/>
        </a:xfrm>
        <a:prstGeom prst="rect">
          <a:avLst/>
        </a:prstGeom>
        <a:solidFill>
          <a:schemeClr val="accent4">
            <a:lumMod val="20000"/>
            <a:lumOff val="8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a:p>
      </xdr:txBody>
    </xdr:sp>
    <xdr:clientData/>
  </xdr:twoCellAnchor>
  <xdr:twoCellAnchor>
    <xdr:from>
      <xdr:col>28</xdr:col>
      <xdr:colOff>122864</xdr:colOff>
      <xdr:row>2</xdr:row>
      <xdr:rowOff>76271</xdr:rowOff>
    </xdr:from>
    <xdr:to>
      <xdr:col>31</xdr:col>
      <xdr:colOff>8629</xdr:colOff>
      <xdr:row>2</xdr:row>
      <xdr:rowOff>303071</xdr:rowOff>
    </xdr:to>
    <xdr:sp macro="" textlink="">
      <xdr:nvSpPr>
        <xdr:cNvPr id="205" name="正方形/長方形 204">
          <a:extLst>
            <a:ext uri="{FF2B5EF4-FFF2-40B4-BE49-F238E27FC236}">
              <a16:creationId xmlns:a16="http://schemas.microsoft.com/office/drawing/2014/main" id="{00000000-0008-0000-0000-0000CD000000}"/>
            </a:ext>
          </a:extLst>
        </xdr:cNvPr>
        <xdr:cNvSpPr/>
      </xdr:nvSpPr>
      <xdr:spPr>
        <a:xfrm>
          <a:off x="6395757" y="566128"/>
          <a:ext cx="334801" cy="226800"/>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122864</xdr:colOff>
      <xdr:row>1</xdr:row>
      <xdr:rowOff>83076</xdr:rowOff>
    </xdr:from>
    <xdr:to>
      <xdr:col>31</xdr:col>
      <xdr:colOff>8629</xdr:colOff>
      <xdr:row>1</xdr:row>
      <xdr:rowOff>309876</xdr:rowOff>
    </xdr:to>
    <xdr:sp macro="" textlink="">
      <xdr:nvSpPr>
        <xdr:cNvPr id="206" name="正方形/長方形 205">
          <a:extLst>
            <a:ext uri="{FF2B5EF4-FFF2-40B4-BE49-F238E27FC236}">
              <a16:creationId xmlns:a16="http://schemas.microsoft.com/office/drawing/2014/main" id="{00000000-0008-0000-0000-0000CE000000}"/>
            </a:ext>
          </a:extLst>
        </xdr:cNvPr>
        <xdr:cNvSpPr/>
      </xdr:nvSpPr>
      <xdr:spPr>
        <a:xfrm>
          <a:off x="6891217" y="452870"/>
          <a:ext cx="356412" cy="226800"/>
        </a:xfrm>
        <a:prstGeom prst="rect">
          <a:avLst/>
        </a:prstGeom>
        <a:solidFill>
          <a:schemeClr val="accent6">
            <a:lumMod val="20000"/>
            <a:lumOff val="8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81642</xdr:colOff>
      <xdr:row>0</xdr:row>
      <xdr:rowOff>95249</xdr:rowOff>
    </xdr:from>
    <xdr:ext cx="3894010" cy="277586"/>
    <xdr:sp macro="" textlink="">
      <xdr:nvSpPr>
        <xdr:cNvPr id="226" name="テキスト ボックス 225">
          <a:extLst>
            <a:ext uri="{FF2B5EF4-FFF2-40B4-BE49-F238E27FC236}">
              <a16:creationId xmlns:a16="http://schemas.microsoft.com/office/drawing/2014/main" id="{00000000-0008-0000-0000-0000E2000000}"/>
            </a:ext>
          </a:extLst>
        </xdr:cNvPr>
        <xdr:cNvSpPr txBox="1"/>
      </xdr:nvSpPr>
      <xdr:spPr>
        <a:xfrm>
          <a:off x="280425" y="95249"/>
          <a:ext cx="3894010" cy="277586"/>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ja-JP" altLang="en-US" sz="1400" b="1">
              <a:solidFill>
                <a:schemeClr val="tx1"/>
              </a:solidFill>
              <a:effectLst/>
              <a:latin typeface="ＭＳ Ｐゴシック" panose="020B0600070205080204" pitchFamily="50" charset="-128"/>
              <a:ea typeface="ＭＳ Ｐゴシック" panose="020B0600070205080204" pitchFamily="50" charset="-128"/>
              <a:cs typeface="+mn-cs"/>
            </a:rPr>
            <a:t>練馬区保育事業所向け　事業継続計画</a:t>
          </a:r>
          <a:r>
            <a:rPr lang="ja-JP" altLang="ja-JP" sz="1400" b="1">
              <a:solidFill>
                <a:schemeClr val="tx1"/>
              </a:solidFill>
              <a:effectLst/>
              <a:latin typeface="ＭＳ Ｐゴシック" panose="020B0600070205080204" pitchFamily="50" charset="-128"/>
              <a:ea typeface="ＭＳ Ｐゴシック" panose="020B0600070205080204" pitchFamily="50" charset="-128"/>
              <a:cs typeface="+mn-cs"/>
            </a:rPr>
            <a:t>・様式集</a:t>
          </a:r>
          <a:endParaRPr kumimoji="1" lang="ja-JP" altLang="en-US" sz="1400" b="1">
            <a:latin typeface="ＭＳ Ｐゴシック" panose="020B0600070205080204" pitchFamily="50" charset="-128"/>
            <a:ea typeface="ＭＳ Ｐゴシック" panose="020B0600070205080204" pitchFamily="50" charset="-128"/>
          </a:endParaRPr>
        </a:p>
      </xdr:txBody>
    </xdr:sp>
    <xdr:clientData/>
  </xdr:oneCellAnchor>
  <mc:AlternateContent xmlns:mc="http://schemas.openxmlformats.org/markup-compatibility/2006">
    <mc:Choice xmlns:a14="http://schemas.microsoft.com/office/drawing/2010/main" Requires="a14">
      <xdr:twoCellAnchor editAs="oneCell">
        <xdr:from>
          <xdr:col>4</xdr:col>
          <xdr:colOff>85725</xdr:colOff>
          <xdr:row>55</xdr:row>
          <xdr:rowOff>0</xdr:rowOff>
        </xdr:from>
        <xdr:to>
          <xdr:col>5</xdr:col>
          <xdr:colOff>0</xdr:colOff>
          <xdr:row>401</xdr:row>
          <xdr:rowOff>76200</xdr:rowOff>
        </xdr:to>
        <xdr:sp macro="" textlink="">
          <xdr:nvSpPr>
            <xdr:cNvPr id="14714" name="Check Box 378" hidden="1">
              <a:extLst>
                <a:ext uri="{63B3BB69-23CF-44E3-9099-C40C66FF867C}">
                  <a14:compatExt spid="_x0000_s14714"/>
                </a:ext>
                <a:ext uri="{FF2B5EF4-FFF2-40B4-BE49-F238E27FC236}">
                  <a16:creationId xmlns:a16="http://schemas.microsoft.com/office/drawing/2014/main" id="{00000000-0008-0000-0000-00007A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55</xdr:row>
          <xdr:rowOff>0</xdr:rowOff>
        </xdr:from>
        <xdr:to>
          <xdr:col>5</xdr:col>
          <xdr:colOff>0</xdr:colOff>
          <xdr:row>401</xdr:row>
          <xdr:rowOff>104775</xdr:rowOff>
        </xdr:to>
        <xdr:sp macro="" textlink="">
          <xdr:nvSpPr>
            <xdr:cNvPr id="14715" name="Check Box 379" hidden="1">
              <a:extLst>
                <a:ext uri="{63B3BB69-23CF-44E3-9099-C40C66FF867C}">
                  <a14:compatExt spid="_x0000_s14715"/>
                </a:ext>
                <a:ext uri="{FF2B5EF4-FFF2-40B4-BE49-F238E27FC236}">
                  <a16:creationId xmlns:a16="http://schemas.microsoft.com/office/drawing/2014/main" id="{00000000-0008-0000-0000-00007B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55</xdr:row>
          <xdr:rowOff>0</xdr:rowOff>
        </xdr:from>
        <xdr:to>
          <xdr:col>5</xdr:col>
          <xdr:colOff>28575</xdr:colOff>
          <xdr:row>401</xdr:row>
          <xdr:rowOff>104775</xdr:rowOff>
        </xdr:to>
        <xdr:sp macro="" textlink="">
          <xdr:nvSpPr>
            <xdr:cNvPr id="14775" name="Check Box 439" hidden="1">
              <a:extLst>
                <a:ext uri="{63B3BB69-23CF-44E3-9099-C40C66FF867C}">
                  <a14:compatExt spid="_x0000_s14775"/>
                </a:ext>
                <a:ext uri="{FF2B5EF4-FFF2-40B4-BE49-F238E27FC236}">
                  <a16:creationId xmlns:a16="http://schemas.microsoft.com/office/drawing/2014/main" id="{00000000-0008-0000-0000-0000B7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55</xdr:row>
          <xdr:rowOff>0</xdr:rowOff>
        </xdr:from>
        <xdr:to>
          <xdr:col>5</xdr:col>
          <xdr:colOff>28575</xdr:colOff>
          <xdr:row>401</xdr:row>
          <xdr:rowOff>104775</xdr:rowOff>
        </xdr:to>
        <xdr:sp macro="" textlink="">
          <xdr:nvSpPr>
            <xdr:cNvPr id="14776" name="Check Box 440" hidden="1">
              <a:extLst>
                <a:ext uri="{63B3BB69-23CF-44E3-9099-C40C66FF867C}">
                  <a14:compatExt spid="_x0000_s14776"/>
                </a:ext>
                <a:ext uri="{FF2B5EF4-FFF2-40B4-BE49-F238E27FC236}">
                  <a16:creationId xmlns:a16="http://schemas.microsoft.com/office/drawing/2014/main" id="{00000000-0008-0000-0000-0000B8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55</xdr:row>
          <xdr:rowOff>0</xdr:rowOff>
        </xdr:from>
        <xdr:to>
          <xdr:col>5</xdr:col>
          <xdr:colOff>28575</xdr:colOff>
          <xdr:row>401</xdr:row>
          <xdr:rowOff>104775</xdr:rowOff>
        </xdr:to>
        <xdr:sp macro="" textlink="">
          <xdr:nvSpPr>
            <xdr:cNvPr id="14777" name="Check Box 441" hidden="1">
              <a:extLst>
                <a:ext uri="{63B3BB69-23CF-44E3-9099-C40C66FF867C}">
                  <a14:compatExt spid="_x0000_s14777"/>
                </a:ext>
                <a:ext uri="{FF2B5EF4-FFF2-40B4-BE49-F238E27FC236}">
                  <a16:creationId xmlns:a16="http://schemas.microsoft.com/office/drawing/2014/main" id="{00000000-0008-0000-0000-0000B9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55</xdr:row>
          <xdr:rowOff>0</xdr:rowOff>
        </xdr:from>
        <xdr:to>
          <xdr:col>5</xdr:col>
          <xdr:colOff>38100</xdr:colOff>
          <xdr:row>401</xdr:row>
          <xdr:rowOff>104775</xdr:rowOff>
        </xdr:to>
        <xdr:sp macro="" textlink="">
          <xdr:nvSpPr>
            <xdr:cNvPr id="14778" name="Check Box 442" hidden="1">
              <a:extLst>
                <a:ext uri="{63B3BB69-23CF-44E3-9099-C40C66FF867C}">
                  <a14:compatExt spid="_x0000_s14778"/>
                </a:ext>
                <a:ext uri="{FF2B5EF4-FFF2-40B4-BE49-F238E27FC236}">
                  <a16:creationId xmlns:a16="http://schemas.microsoft.com/office/drawing/2014/main" id="{00000000-0008-0000-0000-0000BA3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278</xdr:row>
          <xdr:rowOff>0</xdr:rowOff>
        </xdr:from>
        <xdr:to>
          <xdr:col>34</xdr:col>
          <xdr:colOff>342900</xdr:colOff>
          <xdr:row>401</xdr:row>
          <xdr:rowOff>200025</xdr:rowOff>
        </xdr:to>
        <xdr:sp macro="" textlink="">
          <xdr:nvSpPr>
            <xdr:cNvPr id="14941" name="Check Box 605" hidden="1">
              <a:extLst>
                <a:ext uri="{63B3BB69-23CF-44E3-9099-C40C66FF867C}">
                  <a14:compatExt spid="_x0000_s14941"/>
                </a:ext>
                <a:ext uri="{FF2B5EF4-FFF2-40B4-BE49-F238E27FC236}">
                  <a16:creationId xmlns:a16="http://schemas.microsoft.com/office/drawing/2014/main" id="{00000000-0008-0000-0000-00005D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278</xdr:row>
          <xdr:rowOff>0</xdr:rowOff>
        </xdr:from>
        <xdr:to>
          <xdr:col>36</xdr:col>
          <xdr:colOff>38100</xdr:colOff>
          <xdr:row>401</xdr:row>
          <xdr:rowOff>200025</xdr:rowOff>
        </xdr:to>
        <xdr:sp macro="" textlink="">
          <xdr:nvSpPr>
            <xdr:cNvPr id="14942" name="Check Box 606" hidden="1">
              <a:extLst>
                <a:ext uri="{63B3BB69-23CF-44E3-9099-C40C66FF867C}">
                  <a14:compatExt spid="_x0000_s14942"/>
                </a:ext>
                <a:ext uri="{FF2B5EF4-FFF2-40B4-BE49-F238E27FC236}">
                  <a16:creationId xmlns:a16="http://schemas.microsoft.com/office/drawing/2014/main" id="{00000000-0008-0000-0000-00005E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283</xdr:row>
          <xdr:rowOff>0</xdr:rowOff>
        </xdr:from>
        <xdr:to>
          <xdr:col>34</xdr:col>
          <xdr:colOff>342900</xdr:colOff>
          <xdr:row>401</xdr:row>
          <xdr:rowOff>200025</xdr:rowOff>
        </xdr:to>
        <xdr:sp macro="" textlink="">
          <xdr:nvSpPr>
            <xdr:cNvPr id="14943" name="Check Box 607" hidden="1">
              <a:extLst>
                <a:ext uri="{63B3BB69-23CF-44E3-9099-C40C66FF867C}">
                  <a14:compatExt spid="_x0000_s14943"/>
                </a:ext>
                <a:ext uri="{FF2B5EF4-FFF2-40B4-BE49-F238E27FC236}">
                  <a16:creationId xmlns:a16="http://schemas.microsoft.com/office/drawing/2014/main" id="{00000000-0008-0000-0000-00005F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283</xdr:row>
          <xdr:rowOff>0</xdr:rowOff>
        </xdr:from>
        <xdr:to>
          <xdr:col>36</xdr:col>
          <xdr:colOff>38100</xdr:colOff>
          <xdr:row>401</xdr:row>
          <xdr:rowOff>200025</xdr:rowOff>
        </xdr:to>
        <xdr:sp macro="" textlink="">
          <xdr:nvSpPr>
            <xdr:cNvPr id="14944" name="Check Box 608" hidden="1">
              <a:extLst>
                <a:ext uri="{63B3BB69-23CF-44E3-9099-C40C66FF867C}">
                  <a14:compatExt spid="_x0000_s14944"/>
                </a:ext>
                <a:ext uri="{FF2B5EF4-FFF2-40B4-BE49-F238E27FC236}">
                  <a16:creationId xmlns:a16="http://schemas.microsoft.com/office/drawing/2014/main" id="{00000000-0008-0000-0000-000060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285</xdr:row>
          <xdr:rowOff>0</xdr:rowOff>
        </xdr:from>
        <xdr:to>
          <xdr:col>34</xdr:col>
          <xdr:colOff>342900</xdr:colOff>
          <xdr:row>401</xdr:row>
          <xdr:rowOff>200025</xdr:rowOff>
        </xdr:to>
        <xdr:sp macro="" textlink="">
          <xdr:nvSpPr>
            <xdr:cNvPr id="14945" name="Check Box 609" hidden="1">
              <a:extLst>
                <a:ext uri="{63B3BB69-23CF-44E3-9099-C40C66FF867C}">
                  <a14:compatExt spid="_x0000_s14945"/>
                </a:ext>
                <a:ext uri="{FF2B5EF4-FFF2-40B4-BE49-F238E27FC236}">
                  <a16:creationId xmlns:a16="http://schemas.microsoft.com/office/drawing/2014/main" id="{00000000-0008-0000-0000-000061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285</xdr:row>
          <xdr:rowOff>0</xdr:rowOff>
        </xdr:from>
        <xdr:to>
          <xdr:col>36</xdr:col>
          <xdr:colOff>38100</xdr:colOff>
          <xdr:row>401</xdr:row>
          <xdr:rowOff>200025</xdr:rowOff>
        </xdr:to>
        <xdr:sp macro="" textlink="">
          <xdr:nvSpPr>
            <xdr:cNvPr id="14946" name="Check Box 610" hidden="1">
              <a:extLst>
                <a:ext uri="{63B3BB69-23CF-44E3-9099-C40C66FF867C}">
                  <a14:compatExt spid="_x0000_s14946"/>
                </a:ext>
                <a:ext uri="{FF2B5EF4-FFF2-40B4-BE49-F238E27FC236}">
                  <a16:creationId xmlns:a16="http://schemas.microsoft.com/office/drawing/2014/main" id="{00000000-0008-0000-0000-000062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286</xdr:row>
          <xdr:rowOff>0</xdr:rowOff>
        </xdr:from>
        <xdr:to>
          <xdr:col>34</xdr:col>
          <xdr:colOff>342900</xdr:colOff>
          <xdr:row>401</xdr:row>
          <xdr:rowOff>200025</xdr:rowOff>
        </xdr:to>
        <xdr:sp macro="" textlink="">
          <xdr:nvSpPr>
            <xdr:cNvPr id="14947" name="Check Box 611" hidden="1">
              <a:extLst>
                <a:ext uri="{63B3BB69-23CF-44E3-9099-C40C66FF867C}">
                  <a14:compatExt spid="_x0000_s14947"/>
                </a:ext>
                <a:ext uri="{FF2B5EF4-FFF2-40B4-BE49-F238E27FC236}">
                  <a16:creationId xmlns:a16="http://schemas.microsoft.com/office/drawing/2014/main" id="{00000000-0008-0000-0000-000063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285</xdr:row>
          <xdr:rowOff>409575</xdr:rowOff>
        </xdr:from>
        <xdr:to>
          <xdr:col>36</xdr:col>
          <xdr:colOff>38100</xdr:colOff>
          <xdr:row>401</xdr:row>
          <xdr:rowOff>200025</xdr:rowOff>
        </xdr:to>
        <xdr:sp macro="" textlink="">
          <xdr:nvSpPr>
            <xdr:cNvPr id="14948" name="Check Box 612" hidden="1">
              <a:extLst>
                <a:ext uri="{63B3BB69-23CF-44E3-9099-C40C66FF867C}">
                  <a14:compatExt spid="_x0000_s14948"/>
                </a:ext>
                <a:ext uri="{FF2B5EF4-FFF2-40B4-BE49-F238E27FC236}">
                  <a16:creationId xmlns:a16="http://schemas.microsoft.com/office/drawing/2014/main" id="{00000000-0008-0000-0000-000064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289</xdr:row>
          <xdr:rowOff>0</xdr:rowOff>
        </xdr:from>
        <xdr:to>
          <xdr:col>34</xdr:col>
          <xdr:colOff>342900</xdr:colOff>
          <xdr:row>401</xdr:row>
          <xdr:rowOff>200025</xdr:rowOff>
        </xdr:to>
        <xdr:sp macro="" textlink="">
          <xdr:nvSpPr>
            <xdr:cNvPr id="14949" name="Check Box 613" hidden="1">
              <a:extLst>
                <a:ext uri="{63B3BB69-23CF-44E3-9099-C40C66FF867C}">
                  <a14:compatExt spid="_x0000_s14949"/>
                </a:ext>
                <a:ext uri="{FF2B5EF4-FFF2-40B4-BE49-F238E27FC236}">
                  <a16:creationId xmlns:a16="http://schemas.microsoft.com/office/drawing/2014/main" id="{00000000-0008-0000-0000-000065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289</xdr:row>
          <xdr:rowOff>0</xdr:rowOff>
        </xdr:from>
        <xdr:to>
          <xdr:col>36</xdr:col>
          <xdr:colOff>38100</xdr:colOff>
          <xdr:row>401</xdr:row>
          <xdr:rowOff>200025</xdr:rowOff>
        </xdr:to>
        <xdr:sp macro="" textlink="">
          <xdr:nvSpPr>
            <xdr:cNvPr id="14950" name="Check Box 614" hidden="1">
              <a:extLst>
                <a:ext uri="{63B3BB69-23CF-44E3-9099-C40C66FF867C}">
                  <a14:compatExt spid="_x0000_s14950"/>
                </a:ext>
                <a:ext uri="{FF2B5EF4-FFF2-40B4-BE49-F238E27FC236}">
                  <a16:creationId xmlns:a16="http://schemas.microsoft.com/office/drawing/2014/main" id="{00000000-0008-0000-0000-000066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290</xdr:row>
          <xdr:rowOff>0</xdr:rowOff>
        </xdr:from>
        <xdr:to>
          <xdr:col>34</xdr:col>
          <xdr:colOff>342900</xdr:colOff>
          <xdr:row>401</xdr:row>
          <xdr:rowOff>200025</xdr:rowOff>
        </xdr:to>
        <xdr:sp macro="" textlink="">
          <xdr:nvSpPr>
            <xdr:cNvPr id="14951" name="Check Box 615" hidden="1">
              <a:extLst>
                <a:ext uri="{63B3BB69-23CF-44E3-9099-C40C66FF867C}">
                  <a14:compatExt spid="_x0000_s14951"/>
                </a:ext>
                <a:ext uri="{FF2B5EF4-FFF2-40B4-BE49-F238E27FC236}">
                  <a16:creationId xmlns:a16="http://schemas.microsoft.com/office/drawing/2014/main" id="{00000000-0008-0000-0000-00006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290</xdr:row>
          <xdr:rowOff>0</xdr:rowOff>
        </xdr:from>
        <xdr:to>
          <xdr:col>36</xdr:col>
          <xdr:colOff>38100</xdr:colOff>
          <xdr:row>401</xdr:row>
          <xdr:rowOff>200025</xdr:rowOff>
        </xdr:to>
        <xdr:sp macro="" textlink="">
          <xdr:nvSpPr>
            <xdr:cNvPr id="14952" name="Check Box 616" hidden="1">
              <a:extLst>
                <a:ext uri="{63B3BB69-23CF-44E3-9099-C40C66FF867C}">
                  <a14:compatExt spid="_x0000_s14952"/>
                </a:ext>
                <a:ext uri="{FF2B5EF4-FFF2-40B4-BE49-F238E27FC236}">
                  <a16:creationId xmlns:a16="http://schemas.microsoft.com/office/drawing/2014/main" id="{00000000-0008-0000-0000-00006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284</xdr:row>
          <xdr:rowOff>0</xdr:rowOff>
        </xdr:from>
        <xdr:to>
          <xdr:col>34</xdr:col>
          <xdr:colOff>342900</xdr:colOff>
          <xdr:row>401</xdr:row>
          <xdr:rowOff>238125</xdr:rowOff>
        </xdr:to>
        <xdr:sp macro="" textlink="">
          <xdr:nvSpPr>
            <xdr:cNvPr id="14967" name="Check Box 631" hidden="1">
              <a:extLst>
                <a:ext uri="{63B3BB69-23CF-44E3-9099-C40C66FF867C}">
                  <a14:compatExt spid="_x0000_s14967"/>
                </a:ext>
                <a:ext uri="{FF2B5EF4-FFF2-40B4-BE49-F238E27FC236}">
                  <a16:creationId xmlns:a16="http://schemas.microsoft.com/office/drawing/2014/main" id="{00000000-0008-0000-0000-00007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284</xdr:row>
          <xdr:rowOff>0</xdr:rowOff>
        </xdr:from>
        <xdr:to>
          <xdr:col>36</xdr:col>
          <xdr:colOff>38100</xdr:colOff>
          <xdr:row>401</xdr:row>
          <xdr:rowOff>200025</xdr:rowOff>
        </xdr:to>
        <xdr:sp macro="" textlink="">
          <xdr:nvSpPr>
            <xdr:cNvPr id="14968" name="Check Box 632" hidden="1">
              <a:extLst>
                <a:ext uri="{63B3BB69-23CF-44E3-9099-C40C66FF867C}">
                  <a14:compatExt spid="_x0000_s14968"/>
                </a:ext>
                <a:ext uri="{FF2B5EF4-FFF2-40B4-BE49-F238E27FC236}">
                  <a16:creationId xmlns:a16="http://schemas.microsoft.com/office/drawing/2014/main" id="{00000000-0008-0000-0000-00007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287</xdr:row>
          <xdr:rowOff>0</xdr:rowOff>
        </xdr:from>
        <xdr:to>
          <xdr:col>34</xdr:col>
          <xdr:colOff>342900</xdr:colOff>
          <xdr:row>401</xdr:row>
          <xdr:rowOff>238125</xdr:rowOff>
        </xdr:to>
        <xdr:sp macro="" textlink="">
          <xdr:nvSpPr>
            <xdr:cNvPr id="14999" name="Check Box 663" hidden="1">
              <a:extLst>
                <a:ext uri="{63B3BB69-23CF-44E3-9099-C40C66FF867C}">
                  <a14:compatExt spid="_x0000_s14999"/>
                </a:ext>
                <a:ext uri="{FF2B5EF4-FFF2-40B4-BE49-F238E27FC236}">
                  <a16:creationId xmlns:a16="http://schemas.microsoft.com/office/drawing/2014/main" id="{00000000-0008-0000-0000-000097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287</xdr:row>
          <xdr:rowOff>0</xdr:rowOff>
        </xdr:from>
        <xdr:to>
          <xdr:col>36</xdr:col>
          <xdr:colOff>38100</xdr:colOff>
          <xdr:row>401</xdr:row>
          <xdr:rowOff>200025</xdr:rowOff>
        </xdr:to>
        <xdr:sp macro="" textlink="">
          <xdr:nvSpPr>
            <xdr:cNvPr id="15000" name="Check Box 664" hidden="1">
              <a:extLst>
                <a:ext uri="{63B3BB69-23CF-44E3-9099-C40C66FF867C}">
                  <a14:compatExt spid="_x0000_s15000"/>
                </a:ext>
                <a:ext uri="{FF2B5EF4-FFF2-40B4-BE49-F238E27FC236}">
                  <a16:creationId xmlns:a16="http://schemas.microsoft.com/office/drawing/2014/main" id="{00000000-0008-0000-0000-0000983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279</xdr:row>
          <xdr:rowOff>0</xdr:rowOff>
        </xdr:from>
        <xdr:to>
          <xdr:col>34</xdr:col>
          <xdr:colOff>342900</xdr:colOff>
          <xdr:row>401</xdr:row>
          <xdr:rowOff>200025</xdr:rowOff>
        </xdr:to>
        <xdr:sp macro="" textlink="">
          <xdr:nvSpPr>
            <xdr:cNvPr id="15140" name="Check Box 804" hidden="1">
              <a:extLst>
                <a:ext uri="{63B3BB69-23CF-44E3-9099-C40C66FF867C}">
                  <a14:compatExt spid="_x0000_s15140"/>
                </a:ext>
                <a:ext uri="{FF2B5EF4-FFF2-40B4-BE49-F238E27FC236}">
                  <a16:creationId xmlns:a16="http://schemas.microsoft.com/office/drawing/2014/main" id="{00000000-0008-0000-0000-00002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280</xdr:row>
          <xdr:rowOff>0</xdr:rowOff>
        </xdr:from>
        <xdr:to>
          <xdr:col>34</xdr:col>
          <xdr:colOff>342900</xdr:colOff>
          <xdr:row>401</xdr:row>
          <xdr:rowOff>200025</xdr:rowOff>
        </xdr:to>
        <xdr:sp macro="" textlink="">
          <xdr:nvSpPr>
            <xdr:cNvPr id="15141" name="Check Box 805" hidden="1">
              <a:extLst>
                <a:ext uri="{63B3BB69-23CF-44E3-9099-C40C66FF867C}">
                  <a14:compatExt spid="_x0000_s15141"/>
                </a:ext>
                <a:ext uri="{FF2B5EF4-FFF2-40B4-BE49-F238E27FC236}">
                  <a16:creationId xmlns:a16="http://schemas.microsoft.com/office/drawing/2014/main" id="{00000000-0008-0000-0000-00002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281</xdr:row>
          <xdr:rowOff>0</xdr:rowOff>
        </xdr:from>
        <xdr:to>
          <xdr:col>34</xdr:col>
          <xdr:colOff>342900</xdr:colOff>
          <xdr:row>401</xdr:row>
          <xdr:rowOff>200025</xdr:rowOff>
        </xdr:to>
        <xdr:sp macro="" textlink="">
          <xdr:nvSpPr>
            <xdr:cNvPr id="15142" name="Check Box 806" hidden="1">
              <a:extLst>
                <a:ext uri="{63B3BB69-23CF-44E3-9099-C40C66FF867C}">
                  <a14:compatExt spid="_x0000_s15142"/>
                </a:ext>
                <a:ext uri="{FF2B5EF4-FFF2-40B4-BE49-F238E27FC236}">
                  <a16:creationId xmlns:a16="http://schemas.microsoft.com/office/drawing/2014/main" id="{00000000-0008-0000-0000-00002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282</xdr:row>
          <xdr:rowOff>0</xdr:rowOff>
        </xdr:from>
        <xdr:to>
          <xdr:col>34</xdr:col>
          <xdr:colOff>342900</xdr:colOff>
          <xdr:row>401</xdr:row>
          <xdr:rowOff>200025</xdr:rowOff>
        </xdr:to>
        <xdr:sp macro="" textlink="">
          <xdr:nvSpPr>
            <xdr:cNvPr id="15143" name="Check Box 807" hidden="1">
              <a:extLst>
                <a:ext uri="{63B3BB69-23CF-44E3-9099-C40C66FF867C}">
                  <a14:compatExt spid="_x0000_s15143"/>
                </a:ext>
                <a:ext uri="{FF2B5EF4-FFF2-40B4-BE49-F238E27FC236}">
                  <a16:creationId xmlns:a16="http://schemas.microsoft.com/office/drawing/2014/main" id="{00000000-0008-0000-0000-00002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278</xdr:row>
          <xdr:rowOff>409575</xdr:rowOff>
        </xdr:from>
        <xdr:to>
          <xdr:col>36</xdr:col>
          <xdr:colOff>38100</xdr:colOff>
          <xdr:row>401</xdr:row>
          <xdr:rowOff>200025</xdr:rowOff>
        </xdr:to>
        <xdr:sp macro="" textlink="">
          <xdr:nvSpPr>
            <xdr:cNvPr id="15148" name="Check Box 812" hidden="1">
              <a:extLst>
                <a:ext uri="{63B3BB69-23CF-44E3-9099-C40C66FF867C}">
                  <a14:compatExt spid="_x0000_s15148"/>
                </a:ext>
                <a:ext uri="{FF2B5EF4-FFF2-40B4-BE49-F238E27FC236}">
                  <a16:creationId xmlns:a16="http://schemas.microsoft.com/office/drawing/2014/main" id="{00000000-0008-0000-0000-00002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280</xdr:row>
          <xdr:rowOff>0</xdr:rowOff>
        </xdr:from>
        <xdr:to>
          <xdr:col>36</xdr:col>
          <xdr:colOff>38100</xdr:colOff>
          <xdr:row>401</xdr:row>
          <xdr:rowOff>200025</xdr:rowOff>
        </xdr:to>
        <xdr:sp macro="" textlink="">
          <xdr:nvSpPr>
            <xdr:cNvPr id="15149" name="Check Box 813" hidden="1">
              <a:extLst>
                <a:ext uri="{63B3BB69-23CF-44E3-9099-C40C66FF867C}">
                  <a14:compatExt spid="_x0000_s15149"/>
                </a:ext>
                <a:ext uri="{FF2B5EF4-FFF2-40B4-BE49-F238E27FC236}">
                  <a16:creationId xmlns:a16="http://schemas.microsoft.com/office/drawing/2014/main" id="{00000000-0008-0000-0000-00002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281</xdr:row>
          <xdr:rowOff>0</xdr:rowOff>
        </xdr:from>
        <xdr:to>
          <xdr:col>36</xdr:col>
          <xdr:colOff>38100</xdr:colOff>
          <xdr:row>401</xdr:row>
          <xdr:rowOff>200025</xdr:rowOff>
        </xdr:to>
        <xdr:sp macro="" textlink="">
          <xdr:nvSpPr>
            <xdr:cNvPr id="15150" name="Check Box 814" hidden="1">
              <a:extLst>
                <a:ext uri="{63B3BB69-23CF-44E3-9099-C40C66FF867C}">
                  <a14:compatExt spid="_x0000_s15150"/>
                </a:ext>
                <a:ext uri="{FF2B5EF4-FFF2-40B4-BE49-F238E27FC236}">
                  <a16:creationId xmlns:a16="http://schemas.microsoft.com/office/drawing/2014/main" id="{00000000-0008-0000-0000-00002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282</xdr:row>
          <xdr:rowOff>0</xdr:rowOff>
        </xdr:from>
        <xdr:to>
          <xdr:col>36</xdr:col>
          <xdr:colOff>38100</xdr:colOff>
          <xdr:row>401</xdr:row>
          <xdr:rowOff>200025</xdr:rowOff>
        </xdr:to>
        <xdr:sp macro="" textlink="">
          <xdr:nvSpPr>
            <xdr:cNvPr id="15151" name="Check Box 815" hidden="1">
              <a:extLst>
                <a:ext uri="{63B3BB69-23CF-44E3-9099-C40C66FF867C}">
                  <a14:compatExt spid="_x0000_s15151"/>
                </a:ext>
                <a:ext uri="{FF2B5EF4-FFF2-40B4-BE49-F238E27FC236}">
                  <a16:creationId xmlns:a16="http://schemas.microsoft.com/office/drawing/2014/main" id="{00000000-0008-0000-0000-00002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142875</xdr:colOff>
          <xdr:row>200</xdr:row>
          <xdr:rowOff>66675</xdr:rowOff>
        </xdr:from>
        <xdr:to>
          <xdr:col>34</xdr:col>
          <xdr:colOff>104775</xdr:colOff>
          <xdr:row>401</xdr:row>
          <xdr:rowOff>38100</xdr:rowOff>
        </xdr:to>
        <xdr:sp macro="" textlink="">
          <xdr:nvSpPr>
            <xdr:cNvPr id="15152" name="Check Box 816" hidden="1">
              <a:extLst>
                <a:ext uri="{63B3BB69-23CF-44E3-9099-C40C66FF867C}">
                  <a14:compatExt spid="_x0000_s15152"/>
                </a:ext>
                <a:ext uri="{FF2B5EF4-FFF2-40B4-BE49-F238E27FC236}">
                  <a16:creationId xmlns:a16="http://schemas.microsoft.com/office/drawing/2014/main" id="{00000000-0008-0000-0000-00003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142875</xdr:colOff>
          <xdr:row>201</xdr:row>
          <xdr:rowOff>66675</xdr:rowOff>
        </xdr:from>
        <xdr:to>
          <xdr:col>34</xdr:col>
          <xdr:colOff>38100</xdr:colOff>
          <xdr:row>401</xdr:row>
          <xdr:rowOff>142875</xdr:rowOff>
        </xdr:to>
        <xdr:sp macro="" textlink="">
          <xdr:nvSpPr>
            <xdr:cNvPr id="15153" name="Check Box 817" hidden="1">
              <a:extLst>
                <a:ext uri="{63B3BB69-23CF-44E3-9099-C40C66FF867C}">
                  <a14:compatExt spid="_x0000_s15153"/>
                </a:ext>
                <a:ext uri="{FF2B5EF4-FFF2-40B4-BE49-F238E27FC236}">
                  <a16:creationId xmlns:a16="http://schemas.microsoft.com/office/drawing/2014/main" id="{00000000-0008-0000-0000-00003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142875</xdr:colOff>
          <xdr:row>202</xdr:row>
          <xdr:rowOff>66675</xdr:rowOff>
        </xdr:from>
        <xdr:to>
          <xdr:col>34</xdr:col>
          <xdr:colOff>38100</xdr:colOff>
          <xdr:row>401</xdr:row>
          <xdr:rowOff>38100</xdr:rowOff>
        </xdr:to>
        <xdr:sp macro="" textlink="">
          <xdr:nvSpPr>
            <xdr:cNvPr id="15154" name="Check Box 818" hidden="1">
              <a:extLst>
                <a:ext uri="{63B3BB69-23CF-44E3-9099-C40C66FF867C}">
                  <a14:compatExt spid="_x0000_s15154"/>
                </a:ext>
                <a:ext uri="{FF2B5EF4-FFF2-40B4-BE49-F238E27FC236}">
                  <a16:creationId xmlns:a16="http://schemas.microsoft.com/office/drawing/2014/main" id="{00000000-0008-0000-0000-00003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142875</xdr:colOff>
          <xdr:row>203</xdr:row>
          <xdr:rowOff>66675</xdr:rowOff>
        </xdr:from>
        <xdr:to>
          <xdr:col>34</xdr:col>
          <xdr:colOff>38100</xdr:colOff>
          <xdr:row>401</xdr:row>
          <xdr:rowOff>38100</xdr:rowOff>
        </xdr:to>
        <xdr:sp macro="" textlink="">
          <xdr:nvSpPr>
            <xdr:cNvPr id="15155" name="Check Box 819" hidden="1">
              <a:extLst>
                <a:ext uri="{63B3BB69-23CF-44E3-9099-C40C66FF867C}">
                  <a14:compatExt spid="_x0000_s15155"/>
                </a:ext>
                <a:ext uri="{FF2B5EF4-FFF2-40B4-BE49-F238E27FC236}">
                  <a16:creationId xmlns:a16="http://schemas.microsoft.com/office/drawing/2014/main" id="{00000000-0008-0000-0000-00003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142875</xdr:colOff>
          <xdr:row>204</xdr:row>
          <xdr:rowOff>66675</xdr:rowOff>
        </xdr:from>
        <xdr:to>
          <xdr:col>34</xdr:col>
          <xdr:colOff>38100</xdr:colOff>
          <xdr:row>401</xdr:row>
          <xdr:rowOff>38100</xdr:rowOff>
        </xdr:to>
        <xdr:sp macro="" textlink="">
          <xdr:nvSpPr>
            <xdr:cNvPr id="15156" name="Check Box 820" hidden="1">
              <a:extLst>
                <a:ext uri="{63B3BB69-23CF-44E3-9099-C40C66FF867C}">
                  <a14:compatExt spid="_x0000_s15156"/>
                </a:ext>
                <a:ext uri="{FF2B5EF4-FFF2-40B4-BE49-F238E27FC236}">
                  <a16:creationId xmlns:a16="http://schemas.microsoft.com/office/drawing/2014/main" id="{00000000-0008-0000-0000-00003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142875</xdr:colOff>
          <xdr:row>205</xdr:row>
          <xdr:rowOff>66675</xdr:rowOff>
        </xdr:from>
        <xdr:to>
          <xdr:col>34</xdr:col>
          <xdr:colOff>38100</xdr:colOff>
          <xdr:row>401</xdr:row>
          <xdr:rowOff>38100</xdr:rowOff>
        </xdr:to>
        <xdr:sp macro="" textlink="">
          <xdr:nvSpPr>
            <xdr:cNvPr id="15157" name="Check Box 821" hidden="1">
              <a:extLst>
                <a:ext uri="{63B3BB69-23CF-44E3-9099-C40C66FF867C}">
                  <a14:compatExt spid="_x0000_s15157"/>
                </a:ext>
                <a:ext uri="{FF2B5EF4-FFF2-40B4-BE49-F238E27FC236}">
                  <a16:creationId xmlns:a16="http://schemas.microsoft.com/office/drawing/2014/main" id="{00000000-0008-0000-0000-00003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209</xdr:row>
          <xdr:rowOff>66675</xdr:rowOff>
        </xdr:from>
        <xdr:to>
          <xdr:col>34</xdr:col>
          <xdr:colOff>66675</xdr:colOff>
          <xdr:row>401</xdr:row>
          <xdr:rowOff>38100</xdr:rowOff>
        </xdr:to>
        <xdr:sp macro="" textlink="">
          <xdr:nvSpPr>
            <xdr:cNvPr id="15158" name="Check Box 822" hidden="1">
              <a:extLst>
                <a:ext uri="{63B3BB69-23CF-44E3-9099-C40C66FF867C}">
                  <a14:compatExt spid="_x0000_s15158"/>
                </a:ext>
                <a:ext uri="{FF2B5EF4-FFF2-40B4-BE49-F238E27FC236}">
                  <a16:creationId xmlns:a16="http://schemas.microsoft.com/office/drawing/2014/main" id="{00000000-0008-0000-0000-00003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213</xdr:row>
          <xdr:rowOff>66675</xdr:rowOff>
        </xdr:from>
        <xdr:to>
          <xdr:col>34</xdr:col>
          <xdr:colOff>66675</xdr:colOff>
          <xdr:row>401</xdr:row>
          <xdr:rowOff>142875</xdr:rowOff>
        </xdr:to>
        <xdr:sp macro="" textlink="">
          <xdr:nvSpPr>
            <xdr:cNvPr id="15160" name="Check Box 824" hidden="1">
              <a:extLst>
                <a:ext uri="{63B3BB69-23CF-44E3-9099-C40C66FF867C}">
                  <a14:compatExt spid="_x0000_s15160"/>
                </a:ext>
                <a:ext uri="{FF2B5EF4-FFF2-40B4-BE49-F238E27FC236}">
                  <a16:creationId xmlns:a16="http://schemas.microsoft.com/office/drawing/2014/main" id="{00000000-0008-0000-0000-00003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215</xdr:row>
          <xdr:rowOff>66675</xdr:rowOff>
        </xdr:from>
        <xdr:to>
          <xdr:col>34</xdr:col>
          <xdr:colOff>66675</xdr:colOff>
          <xdr:row>401</xdr:row>
          <xdr:rowOff>38100</xdr:rowOff>
        </xdr:to>
        <xdr:sp macro="" textlink="">
          <xdr:nvSpPr>
            <xdr:cNvPr id="15161" name="Check Box 825" hidden="1">
              <a:extLst>
                <a:ext uri="{63B3BB69-23CF-44E3-9099-C40C66FF867C}">
                  <a14:compatExt spid="_x0000_s15161"/>
                </a:ext>
                <a:ext uri="{FF2B5EF4-FFF2-40B4-BE49-F238E27FC236}">
                  <a16:creationId xmlns:a16="http://schemas.microsoft.com/office/drawing/2014/main" id="{00000000-0008-0000-0000-00003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216</xdr:row>
          <xdr:rowOff>66675</xdr:rowOff>
        </xdr:from>
        <xdr:to>
          <xdr:col>34</xdr:col>
          <xdr:colOff>66675</xdr:colOff>
          <xdr:row>401</xdr:row>
          <xdr:rowOff>38100</xdr:rowOff>
        </xdr:to>
        <xdr:sp macro="" textlink="">
          <xdr:nvSpPr>
            <xdr:cNvPr id="15162" name="Check Box 826" hidden="1">
              <a:extLst>
                <a:ext uri="{63B3BB69-23CF-44E3-9099-C40C66FF867C}">
                  <a14:compatExt spid="_x0000_s15162"/>
                </a:ext>
                <a:ext uri="{FF2B5EF4-FFF2-40B4-BE49-F238E27FC236}">
                  <a16:creationId xmlns:a16="http://schemas.microsoft.com/office/drawing/2014/main" id="{00000000-0008-0000-0000-00003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218</xdr:row>
          <xdr:rowOff>66675</xdr:rowOff>
        </xdr:from>
        <xdr:to>
          <xdr:col>34</xdr:col>
          <xdr:colOff>66675</xdr:colOff>
          <xdr:row>401</xdr:row>
          <xdr:rowOff>38100</xdr:rowOff>
        </xdr:to>
        <xdr:sp macro="" textlink="">
          <xdr:nvSpPr>
            <xdr:cNvPr id="15163" name="Check Box 827" hidden="1">
              <a:extLst>
                <a:ext uri="{63B3BB69-23CF-44E3-9099-C40C66FF867C}">
                  <a14:compatExt spid="_x0000_s15163"/>
                </a:ext>
                <a:ext uri="{FF2B5EF4-FFF2-40B4-BE49-F238E27FC236}">
                  <a16:creationId xmlns:a16="http://schemas.microsoft.com/office/drawing/2014/main" id="{00000000-0008-0000-0000-00003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220</xdr:row>
          <xdr:rowOff>66675</xdr:rowOff>
        </xdr:from>
        <xdr:to>
          <xdr:col>34</xdr:col>
          <xdr:colOff>66675</xdr:colOff>
          <xdr:row>401</xdr:row>
          <xdr:rowOff>38100</xdr:rowOff>
        </xdr:to>
        <xdr:sp macro="" textlink="">
          <xdr:nvSpPr>
            <xdr:cNvPr id="15164" name="Check Box 828" hidden="1">
              <a:extLst>
                <a:ext uri="{63B3BB69-23CF-44E3-9099-C40C66FF867C}">
                  <a14:compatExt spid="_x0000_s15164"/>
                </a:ext>
                <a:ext uri="{FF2B5EF4-FFF2-40B4-BE49-F238E27FC236}">
                  <a16:creationId xmlns:a16="http://schemas.microsoft.com/office/drawing/2014/main" id="{00000000-0008-0000-0000-00003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223</xdr:row>
          <xdr:rowOff>66675</xdr:rowOff>
        </xdr:from>
        <xdr:to>
          <xdr:col>34</xdr:col>
          <xdr:colOff>66675</xdr:colOff>
          <xdr:row>401</xdr:row>
          <xdr:rowOff>38100</xdr:rowOff>
        </xdr:to>
        <xdr:sp macro="" textlink="">
          <xdr:nvSpPr>
            <xdr:cNvPr id="15165" name="Check Box 829" hidden="1">
              <a:extLst>
                <a:ext uri="{63B3BB69-23CF-44E3-9099-C40C66FF867C}">
                  <a14:compatExt spid="_x0000_s15165"/>
                </a:ext>
                <a:ext uri="{FF2B5EF4-FFF2-40B4-BE49-F238E27FC236}">
                  <a16:creationId xmlns:a16="http://schemas.microsoft.com/office/drawing/2014/main" id="{00000000-0008-0000-0000-00003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225</xdr:row>
          <xdr:rowOff>66675</xdr:rowOff>
        </xdr:from>
        <xdr:to>
          <xdr:col>34</xdr:col>
          <xdr:colOff>66675</xdr:colOff>
          <xdr:row>401</xdr:row>
          <xdr:rowOff>38100</xdr:rowOff>
        </xdr:to>
        <xdr:sp macro="" textlink="">
          <xdr:nvSpPr>
            <xdr:cNvPr id="15166" name="Check Box 830" hidden="1">
              <a:extLst>
                <a:ext uri="{63B3BB69-23CF-44E3-9099-C40C66FF867C}">
                  <a14:compatExt spid="_x0000_s15166"/>
                </a:ext>
                <a:ext uri="{FF2B5EF4-FFF2-40B4-BE49-F238E27FC236}">
                  <a16:creationId xmlns:a16="http://schemas.microsoft.com/office/drawing/2014/main" id="{00000000-0008-0000-0000-00003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228</xdr:row>
          <xdr:rowOff>66675</xdr:rowOff>
        </xdr:from>
        <xdr:to>
          <xdr:col>34</xdr:col>
          <xdr:colOff>0</xdr:colOff>
          <xdr:row>401</xdr:row>
          <xdr:rowOff>38100</xdr:rowOff>
        </xdr:to>
        <xdr:sp macro="" textlink="">
          <xdr:nvSpPr>
            <xdr:cNvPr id="15167" name="Check Box 831" hidden="1">
              <a:extLst>
                <a:ext uri="{63B3BB69-23CF-44E3-9099-C40C66FF867C}">
                  <a14:compatExt spid="_x0000_s15167"/>
                </a:ext>
                <a:ext uri="{FF2B5EF4-FFF2-40B4-BE49-F238E27FC236}">
                  <a16:creationId xmlns:a16="http://schemas.microsoft.com/office/drawing/2014/main" id="{00000000-0008-0000-0000-00003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231</xdr:row>
          <xdr:rowOff>66675</xdr:rowOff>
        </xdr:from>
        <xdr:to>
          <xdr:col>34</xdr:col>
          <xdr:colOff>66675</xdr:colOff>
          <xdr:row>401</xdr:row>
          <xdr:rowOff>38100</xdr:rowOff>
        </xdr:to>
        <xdr:sp macro="" textlink="">
          <xdr:nvSpPr>
            <xdr:cNvPr id="15188" name="Check Box 852" hidden="1">
              <a:extLst>
                <a:ext uri="{63B3BB69-23CF-44E3-9099-C40C66FF867C}">
                  <a14:compatExt spid="_x0000_s15188"/>
                </a:ext>
                <a:ext uri="{FF2B5EF4-FFF2-40B4-BE49-F238E27FC236}">
                  <a16:creationId xmlns:a16="http://schemas.microsoft.com/office/drawing/2014/main" id="{00000000-0008-0000-0000-00005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232</xdr:row>
          <xdr:rowOff>66675</xdr:rowOff>
        </xdr:from>
        <xdr:to>
          <xdr:col>34</xdr:col>
          <xdr:colOff>66675</xdr:colOff>
          <xdr:row>401</xdr:row>
          <xdr:rowOff>38100</xdr:rowOff>
        </xdr:to>
        <xdr:sp macro="" textlink="">
          <xdr:nvSpPr>
            <xdr:cNvPr id="15191" name="Check Box 855" hidden="1">
              <a:extLst>
                <a:ext uri="{63B3BB69-23CF-44E3-9099-C40C66FF867C}">
                  <a14:compatExt spid="_x0000_s15191"/>
                </a:ext>
                <a:ext uri="{FF2B5EF4-FFF2-40B4-BE49-F238E27FC236}">
                  <a16:creationId xmlns:a16="http://schemas.microsoft.com/office/drawing/2014/main" id="{00000000-0008-0000-0000-00005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210</xdr:row>
          <xdr:rowOff>66675</xdr:rowOff>
        </xdr:from>
        <xdr:to>
          <xdr:col>34</xdr:col>
          <xdr:colOff>0</xdr:colOff>
          <xdr:row>401</xdr:row>
          <xdr:rowOff>38100</xdr:rowOff>
        </xdr:to>
        <xdr:sp macro="" textlink="">
          <xdr:nvSpPr>
            <xdr:cNvPr id="15196" name="Check Box 860" hidden="1">
              <a:extLst>
                <a:ext uri="{63B3BB69-23CF-44E3-9099-C40C66FF867C}">
                  <a14:compatExt spid="_x0000_s15196"/>
                </a:ext>
                <a:ext uri="{FF2B5EF4-FFF2-40B4-BE49-F238E27FC236}">
                  <a16:creationId xmlns:a16="http://schemas.microsoft.com/office/drawing/2014/main" id="{00000000-0008-0000-0000-00005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211</xdr:row>
          <xdr:rowOff>66675</xdr:rowOff>
        </xdr:from>
        <xdr:to>
          <xdr:col>34</xdr:col>
          <xdr:colOff>0</xdr:colOff>
          <xdr:row>401</xdr:row>
          <xdr:rowOff>38100</xdr:rowOff>
        </xdr:to>
        <xdr:sp macro="" textlink="">
          <xdr:nvSpPr>
            <xdr:cNvPr id="15197" name="Check Box 861" hidden="1">
              <a:extLst>
                <a:ext uri="{63B3BB69-23CF-44E3-9099-C40C66FF867C}">
                  <a14:compatExt spid="_x0000_s15197"/>
                </a:ext>
                <a:ext uri="{FF2B5EF4-FFF2-40B4-BE49-F238E27FC236}">
                  <a16:creationId xmlns:a16="http://schemas.microsoft.com/office/drawing/2014/main" id="{00000000-0008-0000-0000-00005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214</xdr:row>
          <xdr:rowOff>66675</xdr:rowOff>
        </xdr:from>
        <xdr:to>
          <xdr:col>34</xdr:col>
          <xdr:colOff>0</xdr:colOff>
          <xdr:row>401</xdr:row>
          <xdr:rowOff>38100</xdr:rowOff>
        </xdr:to>
        <xdr:sp macro="" textlink="">
          <xdr:nvSpPr>
            <xdr:cNvPr id="15198" name="Check Box 862" hidden="1">
              <a:extLst>
                <a:ext uri="{63B3BB69-23CF-44E3-9099-C40C66FF867C}">
                  <a14:compatExt spid="_x0000_s15198"/>
                </a:ext>
                <a:ext uri="{FF2B5EF4-FFF2-40B4-BE49-F238E27FC236}">
                  <a16:creationId xmlns:a16="http://schemas.microsoft.com/office/drawing/2014/main" id="{00000000-0008-0000-0000-00005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217</xdr:row>
          <xdr:rowOff>66675</xdr:rowOff>
        </xdr:from>
        <xdr:to>
          <xdr:col>34</xdr:col>
          <xdr:colOff>0</xdr:colOff>
          <xdr:row>401</xdr:row>
          <xdr:rowOff>38100</xdr:rowOff>
        </xdr:to>
        <xdr:sp macro="" textlink="">
          <xdr:nvSpPr>
            <xdr:cNvPr id="15199" name="Check Box 863" hidden="1">
              <a:extLst>
                <a:ext uri="{63B3BB69-23CF-44E3-9099-C40C66FF867C}">
                  <a14:compatExt spid="_x0000_s15199"/>
                </a:ext>
                <a:ext uri="{FF2B5EF4-FFF2-40B4-BE49-F238E27FC236}">
                  <a16:creationId xmlns:a16="http://schemas.microsoft.com/office/drawing/2014/main" id="{00000000-0008-0000-0000-00005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221</xdr:row>
          <xdr:rowOff>66675</xdr:rowOff>
        </xdr:from>
        <xdr:to>
          <xdr:col>34</xdr:col>
          <xdr:colOff>0</xdr:colOff>
          <xdr:row>401</xdr:row>
          <xdr:rowOff>38100</xdr:rowOff>
        </xdr:to>
        <xdr:sp macro="" textlink="">
          <xdr:nvSpPr>
            <xdr:cNvPr id="15200" name="Check Box 864" hidden="1">
              <a:extLst>
                <a:ext uri="{63B3BB69-23CF-44E3-9099-C40C66FF867C}">
                  <a14:compatExt spid="_x0000_s15200"/>
                </a:ext>
                <a:ext uri="{FF2B5EF4-FFF2-40B4-BE49-F238E27FC236}">
                  <a16:creationId xmlns:a16="http://schemas.microsoft.com/office/drawing/2014/main" id="{00000000-0008-0000-0000-00006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222</xdr:row>
          <xdr:rowOff>66675</xdr:rowOff>
        </xdr:from>
        <xdr:to>
          <xdr:col>34</xdr:col>
          <xdr:colOff>0</xdr:colOff>
          <xdr:row>401</xdr:row>
          <xdr:rowOff>38100</xdr:rowOff>
        </xdr:to>
        <xdr:sp macro="" textlink="">
          <xdr:nvSpPr>
            <xdr:cNvPr id="15201" name="Check Box 865" hidden="1">
              <a:extLst>
                <a:ext uri="{63B3BB69-23CF-44E3-9099-C40C66FF867C}">
                  <a14:compatExt spid="_x0000_s15201"/>
                </a:ext>
                <a:ext uri="{FF2B5EF4-FFF2-40B4-BE49-F238E27FC236}">
                  <a16:creationId xmlns:a16="http://schemas.microsoft.com/office/drawing/2014/main" id="{00000000-0008-0000-0000-00006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226</xdr:row>
          <xdr:rowOff>66675</xdr:rowOff>
        </xdr:from>
        <xdr:to>
          <xdr:col>34</xdr:col>
          <xdr:colOff>0</xdr:colOff>
          <xdr:row>401</xdr:row>
          <xdr:rowOff>38100</xdr:rowOff>
        </xdr:to>
        <xdr:sp macro="" textlink="">
          <xdr:nvSpPr>
            <xdr:cNvPr id="15202" name="Check Box 866" hidden="1">
              <a:extLst>
                <a:ext uri="{63B3BB69-23CF-44E3-9099-C40C66FF867C}">
                  <a14:compatExt spid="_x0000_s15202"/>
                </a:ext>
                <a:ext uri="{FF2B5EF4-FFF2-40B4-BE49-F238E27FC236}">
                  <a16:creationId xmlns:a16="http://schemas.microsoft.com/office/drawing/2014/main" id="{00000000-0008-0000-0000-00006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227</xdr:row>
          <xdr:rowOff>66675</xdr:rowOff>
        </xdr:from>
        <xdr:to>
          <xdr:col>34</xdr:col>
          <xdr:colOff>0</xdr:colOff>
          <xdr:row>401</xdr:row>
          <xdr:rowOff>38100</xdr:rowOff>
        </xdr:to>
        <xdr:sp macro="" textlink="">
          <xdr:nvSpPr>
            <xdr:cNvPr id="15203" name="Check Box 867" hidden="1">
              <a:extLst>
                <a:ext uri="{63B3BB69-23CF-44E3-9099-C40C66FF867C}">
                  <a14:compatExt spid="_x0000_s15203"/>
                </a:ext>
                <a:ext uri="{FF2B5EF4-FFF2-40B4-BE49-F238E27FC236}">
                  <a16:creationId xmlns:a16="http://schemas.microsoft.com/office/drawing/2014/main" id="{00000000-0008-0000-0000-00006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238</xdr:row>
          <xdr:rowOff>66675</xdr:rowOff>
        </xdr:from>
        <xdr:to>
          <xdr:col>36</xdr:col>
          <xdr:colOff>0</xdr:colOff>
          <xdr:row>401</xdr:row>
          <xdr:rowOff>38100</xdr:rowOff>
        </xdr:to>
        <xdr:sp macro="" textlink="">
          <xdr:nvSpPr>
            <xdr:cNvPr id="15300" name="Check Box 964" hidden="1">
              <a:extLst>
                <a:ext uri="{63B3BB69-23CF-44E3-9099-C40C66FF867C}">
                  <a14:compatExt spid="_x0000_s15300"/>
                </a:ext>
                <a:ext uri="{FF2B5EF4-FFF2-40B4-BE49-F238E27FC236}">
                  <a16:creationId xmlns:a16="http://schemas.microsoft.com/office/drawing/2014/main" id="{00000000-0008-0000-0000-0000C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238</xdr:row>
          <xdr:rowOff>66675</xdr:rowOff>
        </xdr:from>
        <xdr:to>
          <xdr:col>33</xdr:col>
          <xdr:colOff>342900</xdr:colOff>
          <xdr:row>401</xdr:row>
          <xdr:rowOff>38100</xdr:rowOff>
        </xdr:to>
        <xdr:sp macro="" textlink="">
          <xdr:nvSpPr>
            <xdr:cNvPr id="15301" name="Check Box 965" hidden="1">
              <a:extLst>
                <a:ext uri="{63B3BB69-23CF-44E3-9099-C40C66FF867C}">
                  <a14:compatExt spid="_x0000_s15301"/>
                </a:ext>
                <a:ext uri="{FF2B5EF4-FFF2-40B4-BE49-F238E27FC236}">
                  <a16:creationId xmlns:a16="http://schemas.microsoft.com/office/drawing/2014/main" id="{00000000-0008-0000-0000-0000C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239</xdr:row>
          <xdr:rowOff>66675</xdr:rowOff>
        </xdr:from>
        <xdr:to>
          <xdr:col>36</xdr:col>
          <xdr:colOff>0</xdr:colOff>
          <xdr:row>401</xdr:row>
          <xdr:rowOff>142875</xdr:rowOff>
        </xdr:to>
        <xdr:sp macro="" textlink="">
          <xdr:nvSpPr>
            <xdr:cNvPr id="15302" name="Check Box 966" hidden="1">
              <a:extLst>
                <a:ext uri="{63B3BB69-23CF-44E3-9099-C40C66FF867C}">
                  <a14:compatExt spid="_x0000_s15302"/>
                </a:ext>
                <a:ext uri="{FF2B5EF4-FFF2-40B4-BE49-F238E27FC236}">
                  <a16:creationId xmlns:a16="http://schemas.microsoft.com/office/drawing/2014/main" id="{00000000-0008-0000-0000-0000C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239</xdr:row>
          <xdr:rowOff>66675</xdr:rowOff>
        </xdr:from>
        <xdr:to>
          <xdr:col>33</xdr:col>
          <xdr:colOff>342900</xdr:colOff>
          <xdr:row>401</xdr:row>
          <xdr:rowOff>142875</xdr:rowOff>
        </xdr:to>
        <xdr:sp macro="" textlink="">
          <xdr:nvSpPr>
            <xdr:cNvPr id="15303" name="Check Box 967" hidden="1">
              <a:extLst>
                <a:ext uri="{63B3BB69-23CF-44E3-9099-C40C66FF867C}">
                  <a14:compatExt spid="_x0000_s15303"/>
                </a:ext>
                <a:ext uri="{FF2B5EF4-FFF2-40B4-BE49-F238E27FC236}">
                  <a16:creationId xmlns:a16="http://schemas.microsoft.com/office/drawing/2014/main" id="{00000000-0008-0000-0000-0000C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240</xdr:row>
          <xdr:rowOff>66675</xdr:rowOff>
        </xdr:from>
        <xdr:to>
          <xdr:col>36</xdr:col>
          <xdr:colOff>0</xdr:colOff>
          <xdr:row>401</xdr:row>
          <xdr:rowOff>38100</xdr:rowOff>
        </xdr:to>
        <xdr:sp macro="" textlink="">
          <xdr:nvSpPr>
            <xdr:cNvPr id="15304" name="Check Box 968" hidden="1">
              <a:extLst>
                <a:ext uri="{63B3BB69-23CF-44E3-9099-C40C66FF867C}">
                  <a14:compatExt spid="_x0000_s15304"/>
                </a:ext>
                <a:ext uri="{FF2B5EF4-FFF2-40B4-BE49-F238E27FC236}">
                  <a16:creationId xmlns:a16="http://schemas.microsoft.com/office/drawing/2014/main" id="{00000000-0008-0000-0000-0000C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240</xdr:row>
          <xdr:rowOff>66675</xdr:rowOff>
        </xdr:from>
        <xdr:to>
          <xdr:col>33</xdr:col>
          <xdr:colOff>342900</xdr:colOff>
          <xdr:row>401</xdr:row>
          <xdr:rowOff>38100</xdr:rowOff>
        </xdr:to>
        <xdr:sp macro="" textlink="">
          <xdr:nvSpPr>
            <xdr:cNvPr id="15305" name="Check Box 969" hidden="1">
              <a:extLst>
                <a:ext uri="{63B3BB69-23CF-44E3-9099-C40C66FF867C}">
                  <a14:compatExt spid="_x0000_s15305"/>
                </a:ext>
                <a:ext uri="{FF2B5EF4-FFF2-40B4-BE49-F238E27FC236}">
                  <a16:creationId xmlns:a16="http://schemas.microsoft.com/office/drawing/2014/main" id="{00000000-0008-0000-0000-0000C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241</xdr:row>
          <xdr:rowOff>66675</xdr:rowOff>
        </xdr:from>
        <xdr:to>
          <xdr:col>36</xdr:col>
          <xdr:colOff>0</xdr:colOff>
          <xdr:row>401</xdr:row>
          <xdr:rowOff>38100</xdr:rowOff>
        </xdr:to>
        <xdr:sp macro="" textlink="">
          <xdr:nvSpPr>
            <xdr:cNvPr id="15306" name="Check Box 970" hidden="1">
              <a:extLst>
                <a:ext uri="{63B3BB69-23CF-44E3-9099-C40C66FF867C}">
                  <a14:compatExt spid="_x0000_s15306"/>
                </a:ext>
                <a:ext uri="{FF2B5EF4-FFF2-40B4-BE49-F238E27FC236}">
                  <a16:creationId xmlns:a16="http://schemas.microsoft.com/office/drawing/2014/main" id="{00000000-0008-0000-0000-0000C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241</xdr:row>
          <xdr:rowOff>66675</xdr:rowOff>
        </xdr:from>
        <xdr:to>
          <xdr:col>34</xdr:col>
          <xdr:colOff>28575</xdr:colOff>
          <xdr:row>401</xdr:row>
          <xdr:rowOff>38100</xdr:rowOff>
        </xdr:to>
        <xdr:sp macro="" textlink="">
          <xdr:nvSpPr>
            <xdr:cNvPr id="15307" name="Check Box 971" hidden="1">
              <a:extLst>
                <a:ext uri="{63B3BB69-23CF-44E3-9099-C40C66FF867C}">
                  <a14:compatExt spid="_x0000_s15307"/>
                </a:ext>
                <a:ext uri="{FF2B5EF4-FFF2-40B4-BE49-F238E27FC236}">
                  <a16:creationId xmlns:a16="http://schemas.microsoft.com/office/drawing/2014/main" id="{00000000-0008-0000-0000-0000C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242</xdr:row>
          <xdr:rowOff>66675</xdr:rowOff>
        </xdr:from>
        <xdr:to>
          <xdr:col>36</xdr:col>
          <xdr:colOff>0</xdr:colOff>
          <xdr:row>401</xdr:row>
          <xdr:rowOff>38100</xdr:rowOff>
        </xdr:to>
        <xdr:sp macro="" textlink="">
          <xdr:nvSpPr>
            <xdr:cNvPr id="15308" name="Check Box 972" hidden="1">
              <a:extLst>
                <a:ext uri="{63B3BB69-23CF-44E3-9099-C40C66FF867C}">
                  <a14:compatExt spid="_x0000_s15308"/>
                </a:ext>
                <a:ext uri="{FF2B5EF4-FFF2-40B4-BE49-F238E27FC236}">
                  <a16:creationId xmlns:a16="http://schemas.microsoft.com/office/drawing/2014/main" id="{00000000-0008-0000-0000-0000C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242</xdr:row>
          <xdr:rowOff>66675</xdr:rowOff>
        </xdr:from>
        <xdr:to>
          <xdr:col>34</xdr:col>
          <xdr:colOff>28575</xdr:colOff>
          <xdr:row>401</xdr:row>
          <xdr:rowOff>38100</xdr:rowOff>
        </xdr:to>
        <xdr:sp macro="" textlink="">
          <xdr:nvSpPr>
            <xdr:cNvPr id="15309" name="Check Box 973" hidden="1">
              <a:extLst>
                <a:ext uri="{63B3BB69-23CF-44E3-9099-C40C66FF867C}">
                  <a14:compatExt spid="_x0000_s15309"/>
                </a:ext>
                <a:ext uri="{FF2B5EF4-FFF2-40B4-BE49-F238E27FC236}">
                  <a16:creationId xmlns:a16="http://schemas.microsoft.com/office/drawing/2014/main" id="{00000000-0008-0000-0000-0000C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243</xdr:row>
          <xdr:rowOff>66675</xdr:rowOff>
        </xdr:from>
        <xdr:to>
          <xdr:col>36</xdr:col>
          <xdr:colOff>0</xdr:colOff>
          <xdr:row>401</xdr:row>
          <xdr:rowOff>38100</xdr:rowOff>
        </xdr:to>
        <xdr:sp macro="" textlink="">
          <xdr:nvSpPr>
            <xdr:cNvPr id="15310" name="Check Box 974" hidden="1">
              <a:extLst>
                <a:ext uri="{63B3BB69-23CF-44E3-9099-C40C66FF867C}">
                  <a14:compatExt spid="_x0000_s15310"/>
                </a:ext>
                <a:ext uri="{FF2B5EF4-FFF2-40B4-BE49-F238E27FC236}">
                  <a16:creationId xmlns:a16="http://schemas.microsoft.com/office/drawing/2014/main" id="{00000000-0008-0000-0000-0000C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243</xdr:row>
          <xdr:rowOff>66675</xdr:rowOff>
        </xdr:from>
        <xdr:to>
          <xdr:col>34</xdr:col>
          <xdr:colOff>28575</xdr:colOff>
          <xdr:row>401</xdr:row>
          <xdr:rowOff>38100</xdr:rowOff>
        </xdr:to>
        <xdr:sp macro="" textlink="">
          <xdr:nvSpPr>
            <xdr:cNvPr id="15311" name="Check Box 975" hidden="1">
              <a:extLst>
                <a:ext uri="{63B3BB69-23CF-44E3-9099-C40C66FF867C}">
                  <a14:compatExt spid="_x0000_s15311"/>
                </a:ext>
                <a:ext uri="{FF2B5EF4-FFF2-40B4-BE49-F238E27FC236}">
                  <a16:creationId xmlns:a16="http://schemas.microsoft.com/office/drawing/2014/main" id="{00000000-0008-0000-0000-0000C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247</xdr:row>
          <xdr:rowOff>66675</xdr:rowOff>
        </xdr:from>
        <xdr:to>
          <xdr:col>36</xdr:col>
          <xdr:colOff>0</xdr:colOff>
          <xdr:row>401</xdr:row>
          <xdr:rowOff>38100</xdr:rowOff>
        </xdr:to>
        <xdr:sp macro="" textlink="">
          <xdr:nvSpPr>
            <xdr:cNvPr id="15312" name="Check Box 976" hidden="1">
              <a:extLst>
                <a:ext uri="{63B3BB69-23CF-44E3-9099-C40C66FF867C}">
                  <a14:compatExt spid="_x0000_s15312"/>
                </a:ext>
                <a:ext uri="{FF2B5EF4-FFF2-40B4-BE49-F238E27FC236}">
                  <a16:creationId xmlns:a16="http://schemas.microsoft.com/office/drawing/2014/main" id="{00000000-0008-0000-0000-0000D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247</xdr:row>
          <xdr:rowOff>66675</xdr:rowOff>
        </xdr:from>
        <xdr:to>
          <xdr:col>34</xdr:col>
          <xdr:colOff>28575</xdr:colOff>
          <xdr:row>401</xdr:row>
          <xdr:rowOff>38100</xdr:rowOff>
        </xdr:to>
        <xdr:sp macro="" textlink="">
          <xdr:nvSpPr>
            <xdr:cNvPr id="15313" name="Check Box 977" hidden="1">
              <a:extLst>
                <a:ext uri="{63B3BB69-23CF-44E3-9099-C40C66FF867C}">
                  <a14:compatExt spid="_x0000_s15313"/>
                </a:ext>
                <a:ext uri="{FF2B5EF4-FFF2-40B4-BE49-F238E27FC236}">
                  <a16:creationId xmlns:a16="http://schemas.microsoft.com/office/drawing/2014/main" id="{00000000-0008-0000-0000-0000D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248</xdr:row>
          <xdr:rowOff>66675</xdr:rowOff>
        </xdr:from>
        <xdr:to>
          <xdr:col>36</xdr:col>
          <xdr:colOff>0</xdr:colOff>
          <xdr:row>401</xdr:row>
          <xdr:rowOff>38100</xdr:rowOff>
        </xdr:to>
        <xdr:sp macro="" textlink="">
          <xdr:nvSpPr>
            <xdr:cNvPr id="15314" name="Check Box 978" hidden="1">
              <a:extLst>
                <a:ext uri="{63B3BB69-23CF-44E3-9099-C40C66FF867C}">
                  <a14:compatExt spid="_x0000_s15314"/>
                </a:ext>
                <a:ext uri="{FF2B5EF4-FFF2-40B4-BE49-F238E27FC236}">
                  <a16:creationId xmlns:a16="http://schemas.microsoft.com/office/drawing/2014/main" id="{00000000-0008-0000-0000-0000D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248</xdr:row>
          <xdr:rowOff>66675</xdr:rowOff>
        </xdr:from>
        <xdr:to>
          <xdr:col>34</xdr:col>
          <xdr:colOff>28575</xdr:colOff>
          <xdr:row>401</xdr:row>
          <xdr:rowOff>38100</xdr:rowOff>
        </xdr:to>
        <xdr:sp macro="" textlink="">
          <xdr:nvSpPr>
            <xdr:cNvPr id="15315" name="Check Box 979" hidden="1">
              <a:extLst>
                <a:ext uri="{63B3BB69-23CF-44E3-9099-C40C66FF867C}">
                  <a14:compatExt spid="_x0000_s15315"/>
                </a:ext>
                <a:ext uri="{FF2B5EF4-FFF2-40B4-BE49-F238E27FC236}">
                  <a16:creationId xmlns:a16="http://schemas.microsoft.com/office/drawing/2014/main" id="{00000000-0008-0000-0000-0000D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249</xdr:row>
          <xdr:rowOff>66675</xdr:rowOff>
        </xdr:from>
        <xdr:to>
          <xdr:col>36</xdr:col>
          <xdr:colOff>0</xdr:colOff>
          <xdr:row>401</xdr:row>
          <xdr:rowOff>38100</xdr:rowOff>
        </xdr:to>
        <xdr:sp macro="" textlink="">
          <xdr:nvSpPr>
            <xdr:cNvPr id="15316" name="Check Box 980" hidden="1">
              <a:extLst>
                <a:ext uri="{63B3BB69-23CF-44E3-9099-C40C66FF867C}">
                  <a14:compatExt spid="_x0000_s15316"/>
                </a:ext>
                <a:ext uri="{FF2B5EF4-FFF2-40B4-BE49-F238E27FC236}">
                  <a16:creationId xmlns:a16="http://schemas.microsoft.com/office/drawing/2014/main" id="{00000000-0008-0000-0000-0000D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249</xdr:row>
          <xdr:rowOff>66675</xdr:rowOff>
        </xdr:from>
        <xdr:to>
          <xdr:col>34</xdr:col>
          <xdr:colOff>28575</xdr:colOff>
          <xdr:row>401</xdr:row>
          <xdr:rowOff>38100</xdr:rowOff>
        </xdr:to>
        <xdr:sp macro="" textlink="">
          <xdr:nvSpPr>
            <xdr:cNvPr id="15317" name="Check Box 981" hidden="1">
              <a:extLst>
                <a:ext uri="{63B3BB69-23CF-44E3-9099-C40C66FF867C}">
                  <a14:compatExt spid="_x0000_s15317"/>
                </a:ext>
                <a:ext uri="{FF2B5EF4-FFF2-40B4-BE49-F238E27FC236}">
                  <a16:creationId xmlns:a16="http://schemas.microsoft.com/office/drawing/2014/main" id="{00000000-0008-0000-0000-0000D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251</xdr:row>
          <xdr:rowOff>66675</xdr:rowOff>
        </xdr:from>
        <xdr:to>
          <xdr:col>36</xdr:col>
          <xdr:colOff>0</xdr:colOff>
          <xdr:row>401</xdr:row>
          <xdr:rowOff>142875</xdr:rowOff>
        </xdr:to>
        <xdr:sp macro="" textlink="">
          <xdr:nvSpPr>
            <xdr:cNvPr id="15318" name="Check Box 982" hidden="1">
              <a:extLst>
                <a:ext uri="{63B3BB69-23CF-44E3-9099-C40C66FF867C}">
                  <a14:compatExt spid="_x0000_s15318"/>
                </a:ext>
                <a:ext uri="{FF2B5EF4-FFF2-40B4-BE49-F238E27FC236}">
                  <a16:creationId xmlns:a16="http://schemas.microsoft.com/office/drawing/2014/main" id="{00000000-0008-0000-0000-0000D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251</xdr:row>
          <xdr:rowOff>66675</xdr:rowOff>
        </xdr:from>
        <xdr:to>
          <xdr:col>34</xdr:col>
          <xdr:colOff>28575</xdr:colOff>
          <xdr:row>401</xdr:row>
          <xdr:rowOff>142875</xdr:rowOff>
        </xdr:to>
        <xdr:sp macro="" textlink="">
          <xdr:nvSpPr>
            <xdr:cNvPr id="15319" name="Check Box 983" hidden="1">
              <a:extLst>
                <a:ext uri="{63B3BB69-23CF-44E3-9099-C40C66FF867C}">
                  <a14:compatExt spid="_x0000_s15319"/>
                </a:ext>
                <a:ext uri="{FF2B5EF4-FFF2-40B4-BE49-F238E27FC236}">
                  <a16:creationId xmlns:a16="http://schemas.microsoft.com/office/drawing/2014/main" id="{00000000-0008-0000-0000-0000D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252</xdr:row>
          <xdr:rowOff>66675</xdr:rowOff>
        </xdr:from>
        <xdr:to>
          <xdr:col>36</xdr:col>
          <xdr:colOff>0</xdr:colOff>
          <xdr:row>401</xdr:row>
          <xdr:rowOff>38100</xdr:rowOff>
        </xdr:to>
        <xdr:sp macro="" textlink="">
          <xdr:nvSpPr>
            <xdr:cNvPr id="15320" name="Check Box 984" hidden="1">
              <a:extLst>
                <a:ext uri="{63B3BB69-23CF-44E3-9099-C40C66FF867C}">
                  <a14:compatExt spid="_x0000_s15320"/>
                </a:ext>
                <a:ext uri="{FF2B5EF4-FFF2-40B4-BE49-F238E27FC236}">
                  <a16:creationId xmlns:a16="http://schemas.microsoft.com/office/drawing/2014/main" id="{00000000-0008-0000-0000-0000D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252</xdr:row>
          <xdr:rowOff>66675</xdr:rowOff>
        </xdr:from>
        <xdr:to>
          <xdr:col>34</xdr:col>
          <xdr:colOff>28575</xdr:colOff>
          <xdr:row>401</xdr:row>
          <xdr:rowOff>38100</xdr:rowOff>
        </xdr:to>
        <xdr:sp macro="" textlink="">
          <xdr:nvSpPr>
            <xdr:cNvPr id="15321" name="Check Box 985" hidden="1">
              <a:extLst>
                <a:ext uri="{63B3BB69-23CF-44E3-9099-C40C66FF867C}">
                  <a14:compatExt spid="_x0000_s15321"/>
                </a:ext>
                <a:ext uri="{FF2B5EF4-FFF2-40B4-BE49-F238E27FC236}">
                  <a16:creationId xmlns:a16="http://schemas.microsoft.com/office/drawing/2014/main" id="{00000000-0008-0000-0000-0000D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253</xdr:row>
          <xdr:rowOff>66675</xdr:rowOff>
        </xdr:from>
        <xdr:to>
          <xdr:col>36</xdr:col>
          <xdr:colOff>0</xdr:colOff>
          <xdr:row>401</xdr:row>
          <xdr:rowOff>38100</xdr:rowOff>
        </xdr:to>
        <xdr:sp macro="" textlink="">
          <xdr:nvSpPr>
            <xdr:cNvPr id="15322" name="Check Box 986" hidden="1">
              <a:extLst>
                <a:ext uri="{63B3BB69-23CF-44E3-9099-C40C66FF867C}">
                  <a14:compatExt spid="_x0000_s15322"/>
                </a:ext>
                <a:ext uri="{FF2B5EF4-FFF2-40B4-BE49-F238E27FC236}">
                  <a16:creationId xmlns:a16="http://schemas.microsoft.com/office/drawing/2014/main" id="{00000000-0008-0000-0000-0000D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253</xdr:row>
          <xdr:rowOff>66675</xdr:rowOff>
        </xdr:from>
        <xdr:to>
          <xdr:col>34</xdr:col>
          <xdr:colOff>28575</xdr:colOff>
          <xdr:row>401</xdr:row>
          <xdr:rowOff>38100</xdr:rowOff>
        </xdr:to>
        <xdr:sp macro="" textlink="">
          <xdr:nvSpPr>
            <xdr:cNvPr id="15323" name="Check Box 987" hidden="1">
              <a:extLst>
                <a:ext uri="{63B3BB69-23CF-44E3-9099-C40C66FF867C}">
                  <a14:compatExt spid="_x0000_s15323"/>
                </a:ext>
                <a:ext uri="{FF2B5EF4-FFF2-40B4-BE49-F238E27FC236}">
                  <a16:creationId xmlns:a16="http://schemas.microsoft.com/office/drawing/2014/main" id="{00000000-0008-0000-0000-0000D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254</xdr:row>
          <xdr:rowOff>66675</xdr:rowOff>
        </xdr:from>
        <xdr:to>
          <xdr:col>36</xdr:col>
          <xdr:colOff>0</xdr:colOff>
          <xdr:row>401</xdr:row>
          <xdr:rowOff>38100</xdr:rowOff>
        </xdr:to>
        <xdr:sp macro="" textlink="">
          <xdr:nvSpPr>
            <xdr:cNvPr id="15324" name="Check Box 988" hidden="1">
              <a:extLst>
                <a:ext uri="{63B3BB69-23CF-44E3-9099-C40C66FF867C}">
                  <a14:compatExt spid="_x0000_s15324"/>
                </a:ext>
                <a:ext uri="{FF2B5EF4-FFF2-40B4-BE49-F238E27FC236}">
                  <a16:creationId xmlns:a16="http://schemas.microsoft.com/office/drawing/2014/main" id="{00000000-0008-0000-0000-0000D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254</xdr:row>
          <xdr:rowOff>66675</xdr:rowOff>
        </xdr:from>
        <xdr:to>
          <xdr:col>34</xdr:col>
          <xdr:colOff>28575</xdr:colOff>
          <xdr:row>401</xdr:row>
          <xdr:rowOff>38100</xdr:rowOff>
        </xdr:to>
        <xdr:sp macro="" textlink="">
          <xdr:nvSpPr>
            <xdr:cNvPr id="15325" name="Check Box 989" hidden="1">
              <a:extLst>
                <a:ext uri="{63B3BB69-23CF-44E3-9099-C40C66FF867C}">
                  <a14:compatExt spid="_x0000_s15325"/>
                </a:ext>
                <a:ext uri="{FF2B5EF4-FFF2-40B4-BE49-F238E27FC236}">
                  <a16:creationId xmlns:a16="http://schemas.microsoft.com/office/drawing/2014/main" id="{00000000-0008-0000-0000-0000D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255</xdr:row>
          <xdr:rowOff>66675</xdr:rowOff>
        </xdr:from>
        <xdr:to>
          <xdr:col>36</xdr:col>
          <xdr:colOff>0</xdr:colOff>
          <xdr:row>401</xdr:row>
          <xdr:rowOff>38100</xdr:rowOff>
        </xdr:to>
        <xdr:sp macro="" textlink="">
          <xdr:nvSpPr>
            <xdr:cNvPr id="15326" name="Check Box 990" hidden="1">
              <a:extLst>
                <a:ext uri="{63B3BB69-23CF-44E3-9099-C40C66FF867C}">
                  <a14:compatExt spid="_x0000_s15326"/>
                </a:ext>
                <a:ext uri="{FF2B5EF4-FFF2-40B4-BE49-F238E27FC236}">
                  <a16:creationId xmlns:a16="http://schemas.microsoft.com/office/drawing/2014/main" id="{00000000-0008-0000-0000-0000D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255</xdr:row>
          <xdr:rowOff>66675</xdr:rowOff>
        </xdr:from>
        <xdr:to>
          <xdr:col>34</xdr:col>
          <xdr:colOff>28575</xdr:colOff>
          <xdr:row>401</xdr:row>
          <xdr:rowOff>38100</xdr:rowOff>
        </xdr:to>
        <xdr:sp macro="" textlink="">
          <xdr:nvSpPr>
            <xdr:cNvPr id="15327" name="Check Box 991" hidden="1">
              <a:extLst>
                <a:ext uri="{63B3BB69-23CF-44E3-9099-C40C66FF867C}">
                  <a14:compatExt spid="_x0000_s15327"/>
                </a:ext>
                <a:ext uri="{FF2B5EF4-FFF2-40B4-BE49-F238E27FC236}">
                  <a16:creationId xmlns:a16="http://schemas.microsoft.com/office/drawing/2014/main" id="{00000000-0008-0000-0000-0000D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256</xdr:row>
          <xdr:rowOff>66675</xdr:rowOff>
        </xdr:from>
        <xdr:to>
          <xdr:col>36</xdr:col>
          <xdr:colOff>0</xdr:colOff>
          <xdr:row>401</xdr:row>
          <xdr:rowOff>38100</xdr:rowOff>
        </xdr:to>
        <xdr:sp macro="" textlink="">
          <xdr:nvSpPr>
            <xdr:cNvPr id="15328" name="Check Box 992" hidden="1">
              <a:extLst>
                <a:ext uri="{63B3BB69-23CF-44E3-9099-C40C66FF867C}">
                  <a14:compatExt spid="_x0000_s15328"/>
                </a:ext>
                <a:ext uri="{FF2B5EF4-FFF2-40B4-BE49-F238E27FC236}">
                  <a16:creationId xmlns:a16="http://schemas.microsoft.com/office/drawing/2014/main" id="{00000000-0008-0000-0000-0000E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256</xdr:row>
          <xdr:rowOff>66675</xdr:rowOff>
        </xdr:from>
        <xdr:to>
          <xdr:col>34</xdr:col>
          <xdr:colOff>28575</xdr:colOff>
          <xdr:row>401</xdr:row>
          <xdr:rowOff>38100</xdr:rowOff>
        </xdr:to>
        <xdr:sp macro="" textlink="">
          <xdr:nvSpPr>
            <xdr:cNvPr id="15329" name="Check Box 993" hidden="1">
              <a:extLst>
                <a:ext uri="{63B3BB69-23CF-44E3-9099-C40C66FF867C}">
                  <a14:compatExt spid="_x0000_s15329"/>
                </a:ext>
                <a:ext uri="{FF2B5EF4-FFF2-40B4-BE49-F238E27FC236}">
                  <a16:creationId xmlns:a16="http://schemas.microsoft.com/office/drawing/2014/main" id="{00000000-0008-0000-0000-0000E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258</xdr:row>
          <xdr:rowOff>66675</xdr:rowOff>
        </xdr:from>
        <xdr:to>
          <xdr:col>36</xdr:col>
          <xdr:colOff>0</xdr:colOff>
          <xdr:row>401</xdr:row>
          <xdr:rowOff>38100</xdr:rowOff>
        </xdr:to>
        <xdr:sp macro="" textlink="">
          <xdr:nvSpPr>
            <xdr:cNvPr id="15330" name="Check Box 994" hidden="1">
              <a:extLst>
                <a:ext uri="{63B3BB69-23CF-44E3-9099-C40C66FF867C}">
                  <a14:compatExt spid="_x0000_s15330"/>
                </a:ext>
                <a:ext uri="{FF2B5EF4-FFF2-40B4-BE49-F238E27FC236}">
                  <a16:creationId xmlns:a16="http://schemas.microsoft.com/office/drawing/2014/main" id="{00000000-0008-0000-0000-0000E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258</xdr:row>
          <xdr:rowOff>66675</xdr:rowOff>
        </xdr:from>
        <xdr:to>
          <xdr:col>34</xdr:col>
          <xdr:colOff>28575</xdr:colOff>
          <xdr:row>401</xdr:row>
          <xdr:rowOff>38100</xdr:rowOff>
        </xdr:to>
        <xdr:sp macro="" textlink="">
          <xdr:nvSpPr>
            <xdr:cNvPr id="15331" name="Check Box 995" hidden="1">
              <a:extLst>
                <a:ext uri="{63B3BB69-23CF-44E3-9099-C40C66FF867C}">
                  <a14:compatExt spid="_x0000_s15331"/>
                </a:ext>
                <a:ext uri="{FF2B5EF4-FFF2-40B4-BE49-F238E27FC236}">
                  <a16:creationId xmlns:a16="http://schemas.microsoft.com/office/drawing/2014/main" id="{00000000-0008-0000-0000-0000E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259</xdr:row>
          <xdr:rowOff>66675</xdr:rowOff>
        </xdr:from>
        <xdr:to>
          <xdr:col>36</xdr:col>
          <xdr:colOff>0</xdr:colOff>
          <xdr:row>401</xdr:row>
          <xdr:rowOff>38100</xdr:rowOff>
        </xdr:to>
        <xdr:sp macro="" textlink="">
          <xdr:nvSpPr>
            <xdr:cNvPr id="15332" name="Check Box 996" hidden="1">
              <a:extLst>
                <a:ext uri="{63B3BB69-23CF-44E3-9099-C40C66FF867C}">
                  <a14:compatExt spid="_x0000_s15332"/>
                </a:ext>
                <a:ext uri="{FF2B5EF4-FFF2-40B4-BE49-F238E27FC236}">
                  <a16:creationId xmlns:a16="http://schemas.microsoft.com/office/drawing/2014/main" id="{00000000-0008-0000-0000-0000E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259</xdr:row>
          <xdr:rowOff>66675</xdr:rowOff>
        </xdr:from>
        <xdr:to>
          <xdr:col>34</xdr:col>
          <xdr:colOff>28575</xdr:colOff>
          <xdr:row>401</xdr:row>
          <xdr:rowOff>38100</xdr:rowOff>
        </xdr:to>
        <xdr:sp macro="" textlink="">
          <xdr:nvSpPr>
            <xdr:cNvPr id="15333" name="Check Box 997" hidden="1">
              <a:extLst>
                <a:ext uri="{63B3BB69-23CF-44E3-9099-C40C66FF867C}">
                  <a14:compatExt spid="_x0000_s15333"/>
                </a:ext>
                <a:ext uri="{FF2B5EF4-FFF2-40B4-BE49-F238E27FC236}">
                  <a16:creationId xmlns:a16="http://schemas.microsoft.com/office/drawing/2014/main" id="{00000000-0008-0000-0000-0000E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260</xdr:row>
          <xdr:rowOff>66675</xdr:rowOff>
        </xdr:from>
        <xdr:to>
          <xdr:col>36</xdr:col>
          <xdr:colOff>0</xdr:colOff>
          <xdr:row>401</xdr:row>
          <xdr:rowOff>38100</xdr:rowOff>
        </xdr:to>
        <xdr:sp macro="" textlink="">
          <xdr:nvSpPr>
            <xdr:cNvPr id="15334" name="Check Box 998" hidden="1">
              <a:extLst>
                <a:ext uri="{63B3BB69-23CF-44E3-9099-C40C66FF867C}">
                  <a14:compatExt spid="_x0000_s15334"/>
                </a:ext>
                <a:ext uri="{FF2B5EF4-FFF2-40B4-BE49-F238E27FC236}">
                  <a16:creationId xmlns:a16="http://schemas.microsoft.com/office/drawing/2014/main" id="{00000000-0008-0000-0000-0000E6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260</xdr:row>
          <xdr:rowOff>66675</xdr:rowOff>
        </xdr:from>
        <xdr:to>
          <xdr:col>34</xdr:col>
          <xdr:colOff>28575</xdr:colOff>
          <xdr:row>401</xdr:row>
          <xdr:rowOff>38100</xdr:rowOff>
        </xdr:to>
        <xdr:sp macro="" textlink="">
          <xdr:nvSpPr>
            <xdr:cNvPr id="15335" name="Check Box 999" hidden="1">
              <a:extLst>
                <a:ext uri="{63B3BB69-23CF-44E3-9099-C40C66FF867C}">
                  <a14:compatExt spid="_x0000_s15335"/>
                </a:ext>
                <a:ext uri="{FF2B5EF4-FFF2-40B4-BE49-F238E27FC236}">
                  <a16:creationId xmlns:a16="http://schemas.microsoft.com/office/drawing/2014/main" id="{00000000-0008-0000-0000-0000E7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261</xdr:row>
          <xdr:rowOff>66675</xdr:rowOff>
        </xdr:from>
        <xdr:to>
          <xdr:col>36</xdr:col>
          <xdr:colOff>0</xdr:colOff>
          <xdr:row>401</xdr:row>
          <xdr:rowOff>38100</xdr:rowOff>
        </xdr:to>
        <xdr:sp macro="" textlink="">
          <xdr:nvSpPr>
            <xdr:cNvPr id="15336" name="Check Box 1000" hidden="1">
              <a:extLst>
                <a:ext uri="{63B3BB69-23CF-44E3-9099-C40C66FF867C}">
                  <a14:compatExt spid="_x0000_s15336"/>
                </a:ext>
                <a:ext uri="{FF2B5EF4-FFF2-40B4-BE49-F238E27FC236}">
                  <a16:creationId xmlns:a16="http://schemas.microsoft.com/office/drawing/2014/main" id="{00000000-0008-0000-0000-0000E8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261</xdr:row>
          <xdr:rowOff>66675</xdr:rowOff>
        </xdr:from>
        <xdr:to>
          <xdr:col>34</xdr:col>
          <xdr:colOff>28575</xdr:colOff>
          <xdr:row>401</xdr:row>
          <xdr:rowOff>38100</xdr:rowOff>
        </xdr:to>
        <xdr:sp macro="" textlink="">
          <xdr:nvSpPr>
            <xdr:cNvPr id="15337" name="Check Box 1001" hidden="1">
              <a:extLst>
                <a:ext uri="{63B3BB69-23CF-44E3-9099-C40C66FF867C}">
                  <a14:compatExt spid="_x0000_s15337"/>
                </a:ext>
                <a:ext uri="{FF2B5EF4-FFF2-40B4-BE49-F238E27FC236}">
                  <a16:creationId xmlns:a16="http://schemas.microsoft.com/office/drawing/2014/main" id="{00000000-0008-0000-0000-0000E9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263</xdr:row>
          <xdr:rowOff>66675</xdr:rowOff>
        </xdr:from>
        <xdr:to>
          <xdr:col>36</xdr:col>
          <xdr:colOff>0</xdr:colOff>
          <xdr:row>401</xdr:row>
          <xdr:rowOff>38100</xdr:rowOff>
        </xdr:to>
        <xdr:sp macro="" textlink="">
          <xdr:nvSpPr>
            <xdr:cNvPr id="15338" name="Check Box 1002" hidden="1">
              <a:extLst>
                <a:ext uri="{63B3BB69-23CF-44E3-9099-C40C66FF867C}">
                  <a14:compatExt spid="_x0000_s15338"/>
                </a:ext>
                <a:ext uri="{FF2B5EF4-FFF2-40B4-BE49-F238E27FC236}">
                  <a16:creationId xmlns:a16="http://schemas.microsoft.com/office/drawing/2014/main" id="{00000000-0008-0000-0000-0000EA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263</xdr:row>
          <xdr:rowOff>66675</xdr:rowOff>
        </xdr:from>
        <xdr:to>
          <xdr:col>34</xdr:col>
          <xdr:colOff>0</xdr:colOff>
          <xdr:row>401</xdr:row>
          <xdr:rowOff>47625</xdr:rowOff>
        </xdr:to>
        <xdr:sp macro="" textlink="">
          <xdr:nvSpPr>
            <xdr:cNvPr id="15339" name="Check Box 1003" hidden="1">
              <a:extLst>
                <a:ext uri="{63B3BB69-23CF-44E3-9099-C40C66FF867C}">
                  <a14:compatExt spid="_x0000_s15339"/>
                </a:ext>
                <a:ext uri="{FF2B5EF4-FFF2-40B4-BE49-F238E27FC236}">
                  <a16:creationId xmlns:a16="http://schemas.microsoft.com/office/drawing/2014/main" id="{00000000-0008-0000-0000-0000EB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264</xdr:row>
          <xdr:rowOff>66675</xdr:rowOff>
        </xdr:from>
        <xdr:to>
          <xdr:col>36</xdr:col>
          <xdr:colOff>0</xdr:colOff>
          <xdr:row>401</xdr:row>
          <xdr:rowOff>38100</xdr:rowOff>
        </xdr:to>
        <xdr:sp macro="" textlink="">
          <xdr:nvSpPr>
            <xdr:cNvPr id="15340" name="Check Box 1004" hidden="1">
              <a:extLst>
                <a:ext uri="{63B3BB69-23CF-44E3-9099-C40C66FF867C}">
                  <a14:compatExt spid="_x0000_s15340"/>
                </a:ext>
                <a:ext uri="{FF2B5EF4-FFF2-40B4-BE49-F238E27FC236}">
                  <a16:creationId xmlns:a16="http://schemas.microsoft.com/office/drawing/2014/main" id="{00000000-0008-0000-0000-0000EC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264</xdr:row>
          <xdr:rowOff>66675</xdr:rowOff>
        </xdr:from>
        <xdr:to>
          <xdr:col>34</xdr:col>
          <xdr:colOff>0</xdr:colOff>
          <xdr:row>401</xdr:row>
          <xdr:rowOff>47625</xdr:rowOff>
        </xdr:to>
        <xdr:sp macro="" textlink="">
          <xdr:nvSpPr>
            <xdr:cNvPr id="15341" name="Check Box 1005" hidden="1">
              <a:extLst>
                <a:ext uri="{63B3BB69-23CF-44E3-9099-C40C66FF867C}">
                  <a14:compatExt spid="_x0000_s15341"/>
                </a:ext>
                <a:ext uri="{FF2B5EF4-FFF2-40B4-BE49-F238E27FC236}">
                  <a16:creationId xmlns:a16="http://schemas.microsoft.com/office/drawing/2014/main" id="{00000000-0008-0000-0000-0000ED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265</xdr:row>
          <xdr:rowOff>66675</xdr:rowOff>
        </xdr:from>
        <xdr:to>
          <xdr:col>36</xdr:col>
          <xdr:colOff>0</xdr:colOff>
          <xdr:row>401</xdr:row>
          <xdr:rowOff>38100</xdr:rowOff>
        </xdr:to>
        <xdr:sp macro="" textlink="">
          <xdr:nvSpPr>
            <xdr:cNvPr id="15342" name="Check Box 1006" hidden="1">
              <a:extLst>
                <a:ext uri="{63B3BB69-23CF-44E3-9099-C40C66FF867C}">
                  <a14:compatExt spid="_x0000_s15342"/>
                </a:ext>
                <a:ext uri="{FF2B5EF4-FFF2-40B4-BE49-F238E27FC236}">
                  <a16:creationId xmlns:a16="http://schemas.microsoft.com/office/drawing/2014/main" id="{00000000-0008-0000-0000-0000EE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265</xdr:row>
          <xdr:rowOff>66675</xdr:rowOff>
        </xdr:from>
        <xdr:to>
          <xdr:col>34</xdr:col>
          <xdr:colOff>0</xdr:colOff>
          <xdr:row>401</xdr:row>
          <xdr:rowOff>47625</xdr:rowOff>
        </xdr:to>
        <xdr:sp macro="" textlink="">
          <xdr:nvSpPr>
            <xdr:cNvPr id="15343" name="Check Box 1007" hidden="1">
              <a:extLst>
                <a:ext uri="{63B3BB69-23CF-44E3-9099-C40C66FF867C}">
                  <a14:compatExt spid="_x0000_s15343"/>
                </a:ext>
                <a:ext uri="{FF2B5EF4-FFF2-40B4-BE49-F238E27FC236}">
                  <a16:creationId xmlns:a16="http://schemas.microsoft.com/office/drawing/2014/main" id="{00000000-0008-0000-0000-0000EF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266</xdr:row>
          <xdr:rowOff>66675</xdr:rowOff>
        </xdr:from>
        <xdr:to>
          <xdr:col>36</xdr:col>
          <xdr:colOff>0</xdr:colOff>
          <xdr:row>401</xdr:row>
          <xdr:rowOff>38100</xdr:rowOff>
        </xdr:to>
        <xdr:sp macro="" textlink="">
          <xdr:nvSpPr>
            <xdr:cNvPr id="15344" name="Check Box 1008" hidden="1">
              <a:extLst>
                <a:ext uri="{63B3BB69-23CF-44E3-9099-C40C66FF867C}">
                  <a14:compatExt spid="_x0000_s15344"/>
                </a:ext>
                <a:ext uri="{FF2B5EF4-FFF2-40B4-BE49-F238E27FC236}">
                  <a16:creationId xmlns:a16="http://schemas.microsoft.com/office/drawing/2014/main" id="{00000000-0008-0000-0000-0000F0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266</xdr:row>
          <xdr:rowOff>66675</xdr:rowOff>
        </xdr:from>
        <xdr:to>
          <xdr:col>34</xdr:col>
          <xdr:colOff>0</xdr:colOff>
          <xdr:row>401</xdr:row>
          <xdr:rowOff>47625</xdr:rowOff>
        </xdr:to>
        <xdr:sp macro="" textlink="">
          <xdr:nvSpPr>
            <xdr:cNvPr id="15345" name="Check Box 1009" hidden="1">
              <a:extLst>
                <a:ext uri="{63B3BB69-23CF-44E3-9099-C40C66FF867C}">
                  <a14:compatExt spid="_x0000_s15345"/>
                </a:ext>
                <a:ext uri="{FF2B5EF4-FFF2-40B4-BE49-F238E27FC236}">
                  <a16:creationId xmlns:a16="http://schemas.microsoft.com/office/drawing/2014/main" id="{00000000-0008-0000-0000-0000F1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269</xdr:row>
          <xdr:rowOff>66675</xdr:rowOff>
        </xdr:from>
        <xdr:to>
          <xdr:col>36</xdr:col>
          <xdr:colOff>0</xdr:colOff>
          <xdr:row>401</xdr:row>
          <xdr:rowOff>38100</xdr:rowOff>
        </xdr:to>
        <xdr:sp macro="" textlink="">
          <xdr:nvSpPr>
            <xdr:cNvPr id="15346" name="Check Box 1010" hidden="1">
              <a:extLst>
                <a:ext uri="{63B3BB69-23CF-44E3-9099-C40C66FF867C}">
                  <a14:compatExt spid="_x0000_s15346"/>
                </a:ext>
                <a:ext uri="{FF2B5EF4-FFF2-40B4-BE49-F238E27FC236}">
                  <a16:creationId xmlns:a16="http://schemas.microsoft.com/office/drawing/2014/main" id="{00000000-0008-0000-0000-0000F2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269</xdr:row>
          <xdr:rowOff>66675</xdr:rowOff>
        </xdr:from>
        <xdr:to>
          <xdr:col>34</xdr:col>
          <xdr:colOff>0</xdr:colOff>
          <xdr:row>401</xdr:row>
          <xdr:rowOff>47625</xdr:rowOff>
        </xdr:to>
        <xdr:sp macro="" textlink="">
          <xdr:nvSpPr>
            <xdr:cNvPr id="15347" name="Check Box 1011" hidden="1">
              <a:extLst>
                <a:ext uri="{63B3BB69-23CF-44E3-9099-C40C66FF867C}">
                  <a14:compatExt spid="_x0000_s15347"/>
                </a:ext>
                <a:ext uri="{FF2B5EF4-FFF2-40B4-BE49-F238E27FC236}">
                  <a16:creationId xmlns:a16="http://schemas.microsoft.com/office/drawing/2014/main" id="{00000000-0008-0000-0000-0000F3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270</xdr:row>
          <xdr:rowOff>66675</xdr:rowOff>
        </xdr:from>
        <xdr:to>
          <xdr:col>36</xdr:col>
          <xdr:colOff>0</xdr:colOff>
          <xdr:row>401</xdr:row>
          <xdr:rowOff>38100</xdr:rowOff>
        </xdr:to>
        <xdr:sp macro="" textlink="">
          <xdr:nvSpPr>
            <xdr:cNvPr id="15348" name="Check Box 1012" hidden="1">
              <a:extLst>
                <a:ext uri="{63B3BB69-23CF-44E3-9099-C40C66FF867C}">
                  <a14:compatExt spid="_x0000_s15348"/>
                </a:ext>
                <a:ext uri="{FF2B5EF4-FFF2-40B4-BE49-F238E27FC236}">
                  <a16:creationId xmlns:a16="http://schemas.microsoft.com/office/drawing/2014/main" id="{00000000-0008-0000-0000-0000F4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270</xdr:row>
          <xdr:rowOff>66675</xdr:rowOff>
        </xdr:from>
        <xdr:to>
          <xdr:col>34</xdr:col>
          <xdr:colOff>0</xdr:colOff>
          <xdr:row>401</xdr:row>
          <xdr:rowOff>47625</xdr:rowOff>
        </xdr:to>
        <xdr:sp macro="" textlink="">
          <xdr:nvSpPr>
            <xdr:cNvPr id="15349" name="Check Box 1013" hidden="1">
              <a:extLst>
                <a:ext uri="{63B3BB69-23CF-44E3-9099-C40C66FF867C}">
                  <a14:compatExt spid="_x0000_s15349"/>
                </a:ext>
                <a:ext uri="{FF2B5EF4-FFF2-40B4-BE49-F238E27FC236}">
                  <a16:creationId xmlns:a16="http://schemas.microsoft.com/office/drawing/2014/main" id="{00000000-0008-0000-0000-0000F53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278</xdr:row>
          <xdr:rowOff>0</xdr:rowOff>
        </xdr:from>
        <xdr:to>
          <xdr:col>33</xdr:col>
          <xdr:colOff>342900</xdr:colOff>
          <xdr:row>401</xdr:row>
          <xdr:rowOff>200025</xdr:rowOff>
        </xdr:to>
        <xdr:sp macro="" textlink="">
          <xdr:nvSpPr>
            <xdr:cNvPr id="76841" name="Check Box 1065" hidden="1">
              <a:extLst>
                <a:ext uri="{63B3BB69-23CF-44E3-9099-C40C66FF867C}">
                  <a14:compatExt spid="_x0000_s76841"/>
                </a:ext>
                <a:ext uri="{FF2B5EF4-FFF2-40B4-BE49-F238E27FC236}">
                  <a16:creationId xmlns:a16="http://schemas.microsoft.com/office/drawing/2014/main" id="{00000000-0008-0000-0000-000029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283</xdr:row>
          <xdr:rowOff>0</xdr:rowOff>
        </xdr:from>
        <xdr:to>
          <xdr:col>33</xdr:col>
          <xdr:colOff>342900</xdr:colOff>
          <xdr:row>401</xdr:row>
          <xdr:rowOff>200025</xdr:rowOff>
        </xdr:to>
        <xdr:sp macro="" textlink="">
          <xdr:nvSpPr>
            <xdr:cNvPr id="76842" name="Check Box 1066" hidden="1">
              <a:extLst>
                <a:ext uri="{63B3BB69-23CF-44E3-9099-C40C66FF867C}">
                  <a14:compatExt spid="_x0000_s76842"/>
                </a:ext>
                <a:ext uri="{FF2B5EF4-FFF2-40B4-BE49-F238E27FC236}">
                  <a16:creationId xmlns:a16="http://schemas.microsoft.com/office/drawing/2014/main" id="{00000000-0008-0000-0000-00002A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285</xdr:row>
          <xdr:rowOff>0</xdr:rowOff>
        </xdr:from>
        <xdr:to>
          <xdr:col>33</xdr:col>
          <xdr:colOff>342900</xdr:colOff>
          <xdr:row>401</xdr:row>
          <xdr:rowOff>200025</xdr:rowOff>
        </xdr:to>
        <xdr:sp macro="" textlink="">
          <xdr:nvSpPr>
            <xdr:cNvPr id="76843" name="Check Box 1067" hidden="1">
              <a:extLst>
                <a:ext uri="{63B3BB69-23CF-44E3-9099-C40C66FF867C}">
                  <a14:compatExt spid="_x0000_s76843"/>
                </a:ext>
                <a:ext uri="{FF2B5EF4-FFF2-40B4-BE49-F238E27FC236}">
                  <a16:creationId xmlns:a16="http://schemas.microsoft.com/office/drawing/2014/main" id="{00000000-0008-0000-0000-00002B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286</xdr:row>
          <xdr:rowOff>0</xdr:rowOff>
        </xdr:from>
        <xdr:to>
          <xdr:col>33</xdr:col>
          <xdr:colOff>342900</xdr:colOff>
          <xdr:row>401</xdr:row>
          <xdr:rowOff>200025</xdr:rowOff>
        </xdr:to>
        <xdr:sp macro="" textlink="">
          <xdr:nvSpPr>
            <xdr:cNvPr id="76844" name="Check Box 1068" hidden="1">
              <a:extLst>
                <a:ext uri="{63B3BB69-23CF-44E3-9099-C40C66FF867C}">
                  <a14:compatExt spid="_x0000_s76844"/>
                </a:ext>
                <a:ext uri="{FF2B5EF4-FFF2-40B4-BE49-F238E27FC236}">
                  <a16:creationId xmlns:a16="http://schemas.microsoft.com/office/drawing/2014/main" id="{00000000-0008-0000-0000-00002C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289</xdr:row>
          <xdr:rowOff>0</xdr:rowOff>
        </xdr:from>
        <xdr:to>
          <xdr:col>33</xdr:col>
          <xdr:colOff>342900</xdr:colOff>
          <xdr:row>401</xdr:row>
          <xdr:rowOff>200025</xdr:rowOff>
        </xdr:to>
        <xdr:sp macro="" textlink="">
          <xdr:nvSpPr>
            <xdr:cNvPr id="76845" name="Check Box 1069" hidden="1">
              <a:extLst>
                <a:ext uri="{63B3BB69-23CF-44E3-9099-C40C66FF867C}">
                  <a14:compatExt spid="_x0000_s76845"/>
                </a:ext>
                <a:ext uri="{FF2B5EF4-FFF2-40B4-BE49-F238E27FC236}">
                  <a16:creationId xmlns:a16="http://schemas.microsoft.com/office/drawing/2014/main" id="{00000000-0008-0000-0000-00002D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290</xdr:row>
          <xdr:rowOff>0</xdr:rowOff>
        </xdr:from>
        <xdr:to>
          <xdr:col>33</xdr:col>
          <xdr:colOff>342900</xdr:colOff>
          <xdr:row>401</xdr:row>
          <xdr:rowOff>200025</xdr:rowOff>
        </xdr:to>
        <xdr:sp macro="" textlink="">
          <xdr:nvSpPr>
            <xdr:cNvPr id="76846" name="Check Box 1070" hidden="1">
              <a:extLst>
                <a:ext uri="{63B3BB69-23CF-44E3-9099-C40C66FF867C}">
                  <a14:compatExt spid="_x0000_s76846"/>
                </a:ext>
                <a:ext uri="{FF2B5EF4-FFF2-40B4-BE49-F238E27FC236}">
                  <a16:creationId xmlns:a16="http://schemas.microsoft.com/office/drawing/2014/main" id="{00000000-0008-0000-0000-00002E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284</xdr:row>
          <xdr:rowOff>0</xdr:rowOff>
        </xdr:from>
        <xdr:to>
          <xdr:col>33</xdr:col>
          <xdr:colOff>342900</xdr:colOff>
          <xdr:row>401</xdr:row>
          <xdr:rowOff>200025</xdr:rowOff>
        </xdr:to>
        <xdr:sp macro="" textlink="">
          <xdr:nvSpPr>
            <xdr:cNvPr id="76848" name="Check Box 1072" hidden="1">
              <a:extLst>
                <a:ext uri="{63B3BB69-23CF-44E3-9099-C40C66FF867C}">
                  <a14:compatExt spid="_x0000_s76848"/>
                </a:ext>
                <a:ext uri="{FF2B5EF4-FFF2-40B4-BE49-F238E27FC236}">
                  <a16:creationId xmlns:a16="http://schemas.microsoft.com/office/drawing/2014/main" id="{00000000-0008-0000-0000-000030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287</xdr:row>
          <xdr:rowOff>0</xdr:rowOff>
        </xdr:from>
        <xdr:to>
          <xdr:col>33</xdr:col>
          <xdr:colOff>342900</xdr:colOff>
          <xdr:row>401</xdr:row>
          <xdr:rowOff>200025</xdr:rowOff>
        </xdr:to>
        <xdr:sp macro="" textlink="">
          <xdr:nvSpPr>
            <xdr:cNvPr id="76849" name="Check Box 1073" hidden="1">
              <a:extLst>
                <a:ext uri="{63B3BB69-23CF-44E3-9099-C40C66FF867C}">
                  <a14:compatExt spid="_x0000_s76849"/>
                </a:ext>
                <a:ext uri="{FF2B5EF4-FFF2-40B4-BE49-F238E27FC236}">
                  <a16:creationId xmlns:a16="http://schemas.microsoft.com/office/drawing/2014/main" id="{00000000-0008-0000-0000-000031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279</xdr:row>
          <xdr:rowOff>0</xdr:rowOff>
        </xdr:from>
        <xdr:to>
          <xdr:col>33</xdr:col>
          <xdr:colOff>342900</xdr:colOff>
          <xdr:row>401</xdr:row>
          <xdr:rowOff>200025</xdr:rowOff>
        </xdr:to>
        <xdr:sp macro="" textlink="">
          <xdr:nvSpPr>
            <xdr:cNvPr id="76859" name="Check Box 1083" hidden="1">
              <a:extLst>
                <a:ext uri="{63B3BB69-23CF-44E3-9099-C40C66FF867C}">
                  <a14:compatExt spid="_x0000_s76859"/>
                </a:ext>
                <a:ext uri="{FF2B5EF4-FFF2-40B4-BE49-F238E27FC236}">
                  <a16:creationId xmlns:a16="http://schemas.microsoft.com/office/drawing/2014/main" id="{00000000-0008-0000-0000-00003B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280</xdr:row>
          <xdr:rowOff>0</xdr:rowOff>
        </xdr:from>
        <xdr:to>
          <xdr:col>33</xdr:col>
          <xdr:colOff>342900</xdr:colOff>
          <xdr:row>401</xdr:row>
          <xdr:rowOff>200025</xdr:rowOff>
        </xdr:to>
        <xdr:sp macro="" textlink="">
          <xdr:nvSpPr>
            <xdr:cNvPr id="76860" name="Check Box 1084" hidden="1">
              <a:extLst>
                <a:ext uri="{63B3BB69-23CF-44E3-9099-C40C66FF867C}">
                  <a14:compatExt spid="_x0000_s76860"/>
                </a:ext>
                <a:ext uri="{FF2B5EF4-FFF2-40B4-BE49-F238E27FC236}">
                  <a16:creationId xmlns:a16="http://schemas.microsoft.com/office/drawing/2014/main" id="{00000000-0008-0000-0000-00003C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281</xdr:row>
          <xdr:rowOff>0</xdr:rowOff>
        </xdr:from>
        <xdr:to>
          <xdr:col>33</xdr:col>
          <xdr:colOff>342900</xdr:colOff>
          <xdr:row>401</xdr:row>
          <xdr:rowOff>200025</xdr:rowOff>
        </xdr:to>
        <xdr:sp macro="" textlink="">
          <xdr:nvSpPr>
            <xdr:cNvPr id="76861" name="Check Box 1085" hidden="1">
              <a:extLst>
                <a:ext uri="{63B3BB69-23CF-44E3-9099-C40C66FF867C}">
                  <a14:compatExt spid="_x0000_s76861"/>
                </a:ext>
                <a:ext uri="{FF2B5EF4-FFF2-40B4-BE49-F238E27FC236}">
                  <a16:creationId xmlns:a16="http://schemas.microsoft.com/office/drawing/2014/main" id="{00000000-0008-0000-0000-00003D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282</xdr:row>
          <xdr:rowOff>0</xdr:rowOff>
        </xdr:from>
        <xdr:to>
          <xdr:col>33</xdr:col>
          <xdr:colOff>342900</xdr:colOff>
          <xdr:row>401</xdr:row>
          <xdr:rowOff>200025</xdr:rowOff>
        </xdr:to>
        <xdr:sp macro="" textlink="">
          <xdr:nvSpPr>
            <xdr:cNvPr id="76862" name="Check Box 1086" hidden="1">
              <a:extLst>
                <a:ext uri="{63B3BB69-23CF-44E3-9099-C40C66FF867C}">
                  <a14:compatExt spid="_x0000_s76862"/>
                </a:ext>
                <a:ext uri="{FF2B5EF4-FFF2-40B4-BE49-F238E27FC236}">
                  <a16:creationId xmlns:a16="http://schemas.microsoft.com/office/drawing/2014/main" id="{00000000-0008-0000-0000-00003E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288</xdr:row>
          <xdr:rowOff>0</xdr:rowOff>
        </xdr:from>
        <xdr:to>
          <xdr:col>34</xdr:col>
          <xdr:colOff>342900</xdr:colOff>
          <xdr:row>401</xdr:row>
          <xdr:rowOff>200025</xdr:rowOff>
        </xdr:to>
        <xdr:sp macro="" textlink="">
          <xdr:nvSpPr>
            <xdr:cNvPr id="76865" name="Check Box 1089" hidden="1">
              <a:extLst>
                <a:ext uri="{63B3BB69-23CF-44E3-9099-C40C66FF867C}">
                  <a14:compatExt spid="_x0000_s76865"/>
                </a:ext>
                <a:ext uri="{FF2B5EF4-FFF2-40B4-BE49-F238E27FC236}">
                  <a16:creationId xmlns:a16="http://schemas.microsoft.com/office/drawing/2014/main" id="{00000000-0008-0000-0000-000041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288</xdr:row>
          <xdr:rowOff>0</xdr:rowOff>
        </xdr:from>
        <xdr:to>
          <xdr:col>36</xdr:col>
          <xdr:colOff>38100</xdr:colOff>
          <xdr:row>401</xdr:row>
          <xdr:rowOff>200025</xdr:rowOff>
        </xdr:to>
        <xdr:sp macro="" textlink="">
          <xdr:nvSpPr>
            <xdr:cNvPr id="76866" name="Check Box 1090" hidden="1">
              <a:extLst>
                <a:ext uri="{63B3BB69-23CF-44E3-9099-C40C66FF867C}">
                  <a14:compatExt spid="_x0000_s76866"/>
                </a:ext>
                <a:ext uri="{FF2B5EF4-FFF2-40B4-BE49-F238E27FC236}">
                  <a16:creationId xmlns:a16="http://schemas.microsoft.com/office/drawing/2014/main" id="{00000000-0008-0000-0000-000042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288</xdr:row>
          <xdr:rowOff>0</xdr:rowOff>
        </xdr:from>
        <xdr:to>
          <xdr:col>33</xdr:col>
          <xdr:colOff>342900</xdr:colOff>
          <xdr:row>401</xdr:row>
          <xdr:rowOff>200025</xdr:rowOff>
        </xdr:to>
        <xdr:sp macro="" textlink="">
          <xdr:nvSpPr>
            <xdr:cNvPr id="76868" name="Check Box 1092" hidden="1">
              <a:extLst>
                <a:ext uri="{63B3BB69-23CF-44E3-9099-C40C66FF867C}">
                  <a14:compatExt spid="_x0000_s76868"/>
                </a:ext>
                <a:ext uri="{FF2B5EF4-FFF2-40B4-BE49-F238E27FC236}">
                  <a16:creationId xmlns:a16="http://schemas.microsoft.com/office/drawing/2014/main" id="{00000000-0008-0000-0000-0000442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291</xdr:row>
          <xdr:rowOff>0</xdr:rowOff>
        </xdr:from>
        <xdr:to>
          <xdr:col>34</xdr:col>
          <xdr:colOff>342900</xdr:colOff>
          <xdr:row>401</xdr:row>
          <xdr:rowOff>228600</xdr:rowOff>
        </xdr:to>
        <xdr:sp macro="" textlink="">
          <xdr:nvSpPr>
            <xdr:cNvPr id="77522" name="Check Box 1746" hidden="1">
              <a:extLst>
                <a:ext uri="{63B3BB69-23CF-44E3-9099-C40C66FF867C}">
                  <a14:compatExt spid="_x0000_s77522"/>
                </a:ext>
                <a:ext uri="{FF2B5EF4-FFF2-40B4-BE49-F238E27FC236}">
                  <a16:creationId xmlns:a16="http://schemas.microsoft.com/office/drawing/2014/main" id="{00000000-0008-0000-0000-0000D22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291</xdr:row>
          <xdr:rowOff>0</xdr:rowOff>
        </xdr:from>
        <xdr:to>
          <xdr:col>36</xdr:col>
          <xdr:colOff>38100</xdr:colOff>
          <xdr:row>401</xdr:row>
          <xdr:rowOff>228600</xdr:rowOff>
        </xdr:to>
        <xdr:sp macro="" textlink="">
          <xdr:nvSpPr>
            <xdr:cNvPr id="77525" name="Check Box 1749" hidden="1">
              <a:extLst>
                <a:ext uri="{63B3BB69-23CF-44E3-9099-C40C66FF867C}">
                  <a14:compatExt spid="_x0000_s77525"/>
                </a:ext>
                <a:ext uri="{FF2B5EF4-FFF2-40B4-BE49-F238E27FC236}">
                  <a16:creationId xmlns:a16="http://schemas.microsoft.com/office/drawing/2014/main" id="{00000000-0008-0000-0000-0000D52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292</xdr:row>
          <xdr:rowOff>0</xdr:rowOff>
        </xdr:from>
        <xdr:to>
          <xdr:col>34</xdr:col>
          <xdr:colOff>342900</xdr:colOff>
          <xdr:row>401</xdr:row>
          <xdr:rowOff>228600</xdr:rowOff>
        </xdr:to>
        <xdr:sp macro="" textlink="">
          <xdr:nvSpPr>
            <xdr:cNvPr id="77526" name="Check Box 1750" hidden="1">
              <a:extLst>
                <a:ext uri="{63B3BB69-23CF-44E3-9099-C40C66FF867C}">
                  <a14:compatExt spid="_x0000_s77526"/>
                </a:ext>
                <a:ext uri="{FF2B5EF4-FFF2-40B4-BE49-F238E27FC236}">
                  <a16:creationId xmlns:a16="http://schemas.microsoft.com/office/drawing/2014/main" id="{00000000-0008-0000-0000-0000D62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292</xdr:row>
          <xdr:rowOff>0</xdr:rowOff>
        </xdr:from>
        <xdr:to>
          <xdr:col>36</xdr:col>
          <xdr:colOff>38100</xdr:colOff>
          <xdr:row>401</xdr:row>
          <xdr:rowOff>228600</xdr:rowOff>
        </xdr:to>
        <xdr:sp macro="" textlink="">
          <xdr:nvSpPr>
            <xdr:cNvPr id="77529" name="Check Box 1753" hidden="1">
              <a:extLst>
                <a:ext uri="{63B3BB69-23CF-44E3-9099-C40C66FF867C}">
                  <a14:compatExt spid="_x0000_s77529"/>
                </a:ext>
                <a:ext uri="{FF2B5EF4-FFF2-40B4-BE49-F238E27FC236}">
                  <a16:creationId xmlns:a16="http://schemas.microsoft.com/office/drawing/2014/main" id="{00000000-0008-0000-0000-0000D92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291</xdr:row>
          <xdr:rowOff>0</xdr:rowOff>
        </xdr:from>
        <xdr:to>
          <xdr:col>33</xdr:col>
          <xdr:colOff>342900</xdr:colOff>
          <xdr:row>401</xdr:row>
          <xdr:rowOff>228600</xdr:rowOff>
        </xdr:to>
        <xdr:sp macro="" textlink="">
          <xdr:nvSpPr>
            <xdr:cNvPr id="77546" name="Check Box 1770" hidden="1">
              <a:extLst>
                <a:ext uri="{63B3BB69-23CF-44E3-9099-C40C66FF867C}">
                  <a14:compatExt spid="_x0000_s77546"/>
                </a:ext>
                <a:ext uri="{FF2B5EF4-FFF2-40B4-BE49-F238E27FC236}">
                  <a16:creationId xmlns:a16="http://schemas.microsoft.com/office/drawing/2014/main" id="{00000000-0008-0000-0000-0000EA2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292</xdr:row>
          <xdr:rowOff>0</xdr:rowOff>
        </xdr:from>
        <xdr:to>
          <xdr:col>33</xdr:col>
          <xdr:colOff>342900</xdr:colOff>
          <xdr:row>401</xdr:row>
          <xdr:rowOff>228600</xdr:rowOff>
        </xdr:to>
        <xdr:sp macro="" textlink="">
          <xdr:nvSpPr>
            <xdr:cNvPr id="77548" name="Check Box 1772" hidden="1">
              <a:extLst>
                <a:ext uri="{63B3BB69-23CF-44E3-9099-C40C66FF867C}">
                  <a14:compatExt spid="_x0000_s77548"/>
                </a:ext>
                <a:ext uri="{FF2B5EF4-FFF2-40B4-BE49-F238E27FC236}">
                  <a16:creationId xmlns:a16="http://schemas.microsoft.com/office/drawing/2014/main" id="{00000000-0008-0000-0000-0000EC2E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75</xdr:row>
          <xdr:rowOff>85725</xdr:rowOff>
        </xdr:from>
        <xdr:to>
          <xdr:col>5</xdr:col>
          <xdr:colOff>0</xdr:colOff>
          <xdr:row>401</xdr:row>
          <xdr:rowOff>47625</xdr:rowOff>
        </xdr:to>
        <xdr:sp macro="" textlink="">
          <xdr:nvSpPr>
            <xdr:cNvPr id="77572" name="Check Box 1796" hidden="1">
              <a:extLst>
                <a:ext uri="{63B3BB69-23CF-44E3-9099-C40C66FF867C}">
                  <a14:compatExt spid="_x0000_s77572"/>
                </a:ext>
                <a:ext uri="{FF2B5EF4-FFF2-40B4-BE49-F238E27FC236}">
                  <a16:creationId xmlns:a16="http://schemas.microsoft.com/office/drawing/2014/main" id="{00000000-0008-0000-0000-000004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219</xdr:row>
          <xdr:rowOff>66675</xdr:rowOff>
        </xdr:from>
        <xdr:to>
          <xdr:col>34</xdr:col>
          <xdr:colOff>66675</xdr:colOff>
          <xdr:row>401</xdr:row>
          <xdr:rowOff>38100</xdr:rowOff>
        </xdr:to>
        <xdr:sp macro="" textlink="">
          <xdr:nvSpPr>
            <xdr:cNvPr id="77580" name="Check Box 1804" hidden="1">
              <a:extLst>
                <a:ext uri="{63B3BB69-23CF-44E3-9099-C40C66FF867C}">
                  <a14:compatExt spid="_x0000_s77580"/>
                </a:ext>
                <a:ext uri="{FF2B5EF4-FFF2-40B4-BE49-F238E27FC236}">
                  <a16:creationId xmlns:a16="http://schemas.microsoft.com/office/drawing/2014/main" id="{00000000-0008-0000-0000-00000C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257</xdr:row>
          <xdr:rowOff>66675</xdr:rowOff>
        </xdr:from>
        <xdr:to>
          <xdr:col>36</xdr:col>
          <xdr:colOff>0</xdr:colOff>
          <xdr:row>401</xdr:row>
          <xdr:rowOff>38100</xdr:rowOff>
        </xdr:to>
        <xdr:sp macro="" textlink="">
          <xdr:nvSpPr>
            <xdr:cNvPr id="77725" name="Check Box 1949" hidden="1">
              <a:extLst>
                <a:ext uri="{63B3BB69-23CF-44E3-9099-C40C66FF867C}">
                  <a14:compatExt spid="_x0000_s77725"/>
                </a:ext>
                <a:ext uri="{FF2B5EF4-FFF2-40B4-BE49-F238E27FC236}">
                  <a16:creationId xmlns:a16="http://schemas.microsoft.com/office/drawing/2014/main" id="{00000000-0008-0000-0000-00009D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257</xdr:row>
          <xdr:rowOff>66675</xdr:rowOff>
        </xdr:from>
        <xdr:to>
          <xdr:col>34</xdr:col>
          <xdr:colOff>28575</xdr:colOff>
          <xdr:row>401</xdr:row>
          <xdr:rowOff>38100</xdr:rowOff>
        </xdr:to>
        <xdr:sp macro="" textlink="">
          <xdr:nvSpPr>
            <xdr:cNvPr id="77726" name="Check Box 1950" hidden="1">
              <a:extLst>
                <a:ext uri="{63B3BB69-23CF-44E3-9099-C40C66FF867C}">
                  <a14:compatExt spid="_x0000_s77726"/>
                </a:ext>
                <a:ext uri="{FF2B5EF4-FFF2-40B4-BE49-F238E27FC236}">
                  <a16:creationId xmlns:a16="http://schemas.microsoft.com/office/drawing/2014/main" id="{00000000-0008-0000-0000-00009E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32</xdr:col>
      <xdr:colOff>282792</xdr:colOff>
      <xdr:row>237</xdr:row>
      <xdr:rowOff>33130</xdr:rowOff>
    </xdr:from>
    <xdr:ext cx="607859" cy="364435"/>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2176618" y="102058304"/>
          <a:ext cx="607859" cy="364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l"/>
          <a:r>
            <a:rPr kumimoji="1" lang="ja-JP" altLang="en-US" sz="1100" b="1">
              <a:latin typeface="Meiryo UI" panose="020B0604030504040204" pitchFamily="50" charset="-128"/>
              <a:ea typeface="Meiryo UI" panose="020B0604030504040204" pitchFamily="50" charset="-128"/>
            </a:rPr>
            <a:t>対策可</a:t>
          </a:r>
        </a:p>
      </xdr:txBody>
    </xdr:sp>
    <xdr:clientData/>
  </xdr:oneCellAnchor>
  <xdr:oneCellAnchor>
    <xdr:from>
      <xdr:col>34</xdr:col>
      <xdr:colOff>215348</xdr:colOff>
      <xdr:row>237</xdr:row>
      <xdr:rowOff>33129</xdr:rowOff>
    </xdr:from>
    <xdr:ext cx="748923" cy="364435"/>
    <xdr:sp macro="" textlink="">
      <xdr:nvSpPr>
        <xdr:cNvPr id="221" name="テキスト ボックス 220">
          <a:extLst>
            <a:ext uri="{FF2B5EF4-FFF2-40B4-BE49-F238E27FC236}">
              <a16:creationId xmlns:a16="http://schemas.microsoft.com/office/drawing/2014/main" id="{00000000-0008-0000-0000-0000DD000000}"/>
            </a:ext>
          </a:extLst>
        </xdr:cNvPr>
        <xdr:cNvSpPr txBox="1"/>
      </xdr:nvSpPr>
      <xdr:spPr>
        <a:xfrm>
          <a:off x="12887739" y="102058303"/>
          <a:ext cx="748923" cy="364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l"/>
          <a:r>
            <a:rPr kumimoji="1" lang="ja-JP" altLang="en-US" sz="1100" b="1">
              <a:latin typeface="Meiryo UI" panose="020B0604030504040204" pitchFamily="50" charset="-128"/>
              <a:ea typeface="Meiryo UI" panose="020B0604030504040204" pitchFamily="50" charset="-128"/>
            </a:rPr>
            <a:t>対策不可</a:t>
          </a:r>
        </a:p>
      </xdr:txBody>
    </xdr:sp>
    <xdr:clientData/>
  </xdr:oneCellAnchor>
  <xdr:oneCellAnchor>
    <xdr:from>
      <xdr:col>32</xdr:col>
      <xdr:colOff>282792</xdr:colOff>
      <xdr:row>246</xdr:row>
      <xdr:rowOff>33130</xdr:rowOff>
    </xdr:from>
    <xdr:ext cx="607859" cy="364435"/>
    <xdr:sp macro="" textlink="">
      <xdr:nvSpPr>
        <xdr:cNvPr id="233" name="テキスト ボックス 232">
          <a:extLst>
            <a:ext uri="{FF2B5EF4-FFF2-40B4-BE49-F238E27FC236}">
              <a16:creationId xmlns:a16="http://schemas.microsoft.com/office/drawing/2014/main" id="{00000000-0008-0000-0000-0000E9000000}"/>
            </a:ext>
          </a:extLst>
        </xdr:cNvPr>
        <xdr:cNvSpPr txBox="1"/>
      </xdr:nvSpPr>
      <xdr:spPr>
        <a:xfrm>
          <a:off x="12338721" y="102222773"/>
          <a:ext cx="607859" cy="364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l"/>
          <a:r>
            <a:rPr kumimoji="1" lang="ja-JP" altLang="en-US" sz="1100" b="1">
              <a:latin typeface="Meiryo UI" panose="020B0604030504040204" pitchFamily="50" charset="-128"/>
              <a:ea typeface="Meiryo UI" panose="020B0604030504040204" pitchFamily="50" charset="-128"/>
            </a:rPr>
            <a:t>対策可</a:t>
          </a:r>
        </a:p>
      </xdr:txBody>
    </xdr:sp>
    <xdr:clientData/>
  </xdr:oneCellAnchor>
  <xdr:oneCellAnchor>
    <xdr:from>
      <xdr:col>34</xdr:col>
      <xdr:colOff>215348</xdr:colOff>
      <xdr:row>246</xdr:row>
      <xdr:rowOff>33129</xdr:rowOff>
    </xdr:from>
    <xdr:ext cx="748923" cy="364435"/>
    <xdr:sp macro="" textlink="">
      <xdr:nvSpPr>
        <xdr:cNvPr id="235" name="テキスト ボックス 234">
          <a:extLst>
            <a:ext uri="{FF2B5EF4-FFF2-40B4-BE49-F238E27FC236}">
              <a16:creationId xmlns:a16="http://schemas.microsoft.com/office/drawing/2014/main" id="{00000000-0008-0000-0000-0000EB000000}"/>
            </a:ext>
          </a:extLst>
        </xdr:cNvPr>
        <xdr:cNvSpPr txBox="1"/>
      </xdr:nvSpPr>
      <xdr:spPr>
        <a:xfrm>
          <a:off x="13060491" y="102222772"/>
          <a:ext cx="748923" cy="364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l"/>
          <a:r>
            <a:rPr kumimoji="1" lang="ja-JP" altLang="en-US" sz="1100" b="1">
              <a:latin typeface="Meiryo UI" panose="020B0604030504040204" pitchFamily="50" charset="-128"/>
              <a:ea typeface="Meiryo UI" panose="020B0604030504040204" pitchFamily="50" charset="-128"/>
            </a:rPr>
            <a:t>対策不可</a:t>
          </a:r>
        </a:p>
      </xdr:txBody>
    </xdr:sp>
    <xdr:clientData/>
  </xdr:oneCellAnchor>
  <xdr:twoCellAnchor>
    <xdr:from>
      <xdr:col>16</xdr:col>
      <xdr:colOff>206910</xdr:colOff>
      <xdr:row>161</xdr:row>
      <xdr:rowOff>8808</xdr:rowOff>
    </xdr:from>
    <xdr:to>
      <xdr:col>29</xdr:col>
      <xdr:colOff>224698</xdr:colOff>
      <xdr:row>178</xdr:row>
      <xdr:rowOff>246295</xdr:rowOff>
    </xdr:to>
    <xdr:grpSp>
      <xdr:nvGrpSpPr>
        <xdr:cNvPr id="15217" name="グループ化 15216">
          <a:extLst>
            <a:ext uri="{FF2B5EF4-FFF2-40B4-BE49-F238E27FC236}">
              <a16:creationId xmlns:a16="http://schemas.microsoft.com/office/drawing/2014/main" id="{00000000-0008-0000-0000-0000713B0000}"/>
            </a:ext>
          </a:extLst>
        </xdr:cNvPr>
        <xdr:cNvGrpSpPr/>
      </xdr:nvGrpSpPr>
      <xdr:grpSpPr>
        <a:xfrm>
          <a:off x="6531510" y="22745700"/>
          <a:ext cx="5094613" cy="0"/>
          <a:chOff x="5949124" y="83651915"/>
          <a:chExt cx="5147681" cy="4169951"/>
        </a:xfrm>
      </xdr:grpSpPr>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7530168" y="83651915"/>
            <a:ext cx="1980594" cy="480447"/>
          </a:xfrm>
          <a:prstGeom prst="rect">
            <a:avLst/>
          </a:prstGeom>
          <a:solidFill>
            <a:schemeClr val="bg1"/>
          </a:solidFill>
          <a:ln w="19050" cmpd="sng">
            <a:solidFill>
              <a:srgbClr val="FF5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1">
                <a:latin typeface="Meiryo UI" panose="020B0604030504040204" pitchFamily="50" charset="-128"/>
                <a:ea typeface="Meiryo UI" panose="020B0604030504040204" pitchFamily="50" charset="-128"/>
              </a:rPr>
              <a:t>災害対策本部長</a:t>
            </a:r>
          </a:p>
        </xdr:txBody>
      </xdr:sp>
      <xdr:sp macro="" textlink="">
        <xdr:nvSpPr>
          <xdr:cNvPr id="256" name="テキスト ボックス 255">
            <a:extLst>
              <a:ext uri="{FF2B5EF4-FFF2-40B4-BE49-F238E27FC236}">
                <a16:creationId xmlns:a16="http://schemas.microsoft.com/office/drawing/2014/main" id="{00000000-0008-0000-0000-000000010000}"/>
              </a:ext>
            </a:extLst>
          </xdr:cNvPr>
          <xdr:cNvSpPr txBox="1"/>
        </xdr:nvSpPr>
        <xdr:spPr>
          <a:xfrm>
            <a:off x="9102985" y="85058278"/>
            <a:ext cx="1986112" cy="444853"/>
          </a:xfrm>
          <a:prstGeom prst="rect">
            <a:avLst/>
          </a:prstGeom>
          <a:solidFill>
            <a:schemeClr val="bg1"/>
          </a:solidFill>
          <a:ln w="19050" cmpd="sng">
            <a:solidFill>
              <a:schemeClr val="accent5">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1">
                <a:latin typeface="Meiryo UI" panose="020B0604030504040204" pitchFamily="50" charset="-128"/>
                <a:ea typeface="Meiryo UI" panose="020B0604030504040204" pitchFamily="50" charset="-128"/>
              </a:rPr>
              <a:t>事務局</a:t>
            </a:r>
          </a:p>
        </xdr:txBody>
      </xdr:sp>
      <xdr:sp macro="" textlink="">
        <xdr:nvSpPr>
          <xdr:cNvPr id="257" name="テキスト ボックス 256">
            <a:extLst>
              <a:ext uri="{FF2B5EF4-FFF2-40B4-BE49-F238E27FC236}">
                <a16:creationId xmlns:a16="http://schemas.microsoft.com/office/drawing/2014/main" id="{00000000-0008-0000-0000-000001010000}"/>
              </a:ext>
            </a:extLst>
          </xdr:cNvPr>
          <xdr:cNvSpPr txBox="1"/>
        </xdr:nvSpPr>
        <xdr:spPr>
          <a:xfrm>
            <a:off x="9102985" y="84364570"/>
            <a:ext cx="1980594" cy="466719"/>
          </a:xfrm>
          <a:prstGeom prst="rect">
            <a:avLst/>
          </a:prstGeom>
          <a:solidFill>
            <a:schemeClr val="bg1"/>
          </a:solidFill>
          <a:ln w="19050" cmpd="sng">
            <a:solidFill>
              <a:srgbClr val="FF993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1">
                <a:latin typeface="Meiryo UI" panose="020B0604030504040204" pitchFamily="50" charset="-128"/>
                <a:ea typeface="Meiryo UI" panose="020B0604030504040204" pitchFamily="50" charset="-128"/>
              </a:rPr>
              <a:t>災害対策副本部長</a:t>
            </a:r>
          </a:p>
        </xdr:txBody>
      </xdr:sp>
      <xdr:grpSp>
        <xdr:nvGrpSpPr>
          <xdr:cNvPr id="15216" name="グループ化 15215">
            <a:extLst>
              <a:ext uri="{FF2B5EF4-FFF2-40B4-BE49-F238E27FC236}">
                <a16:creationId xmlns:a16="http://schemas.microsoft.com/office/drawing/2014/main" id="{00000000-0008-0000-0000-0000703B0000}"/>
              </a:ext>
            </a:extLst>
          </xdr:cNvPr>
          <xdr:cNvGrpSpPr/>
        </xdr:nvGrpSpPr>
        <xdr:grpSpPr>
          <a:xfrm>
            <a:off x="6155463" y="84132361"/>
            <a:ext cx="4735004" cy="2082098"/>
            <a:chOff x="6155463" y="84132361"/>
            <a:chExt cx="4735004" cy="2082098"/>
          </a:xfrm>
        </xdr:grpSpPr>
        <xdr:cxnSp macro="">
          <xdr:nvCxnSpPr>
            <xdr:cNvPr id="15175" name="直線コネクタ 15174">
              <a:extLst>
                <a:ext uri="{FF2B5EF4-FFF2-40B4-BE49-F238E27FC236}">
                  <a16:creationId xmlns:a16="http://schemas.microsoft.com/office/drawing/2014/main" id="{00000000-0008-0000-0000-0000473B0000}"/>
                </a:ext>
              </a:extLst>
            </xdr:cNvPr>
            <xdr:cNvCxnSpPr>
              <a:stCxn id="257" idx="1"/>
            </xdr:cNvCxnSpPr>
          </xdr:nvCxnSpPr>
          <xdr:spPr>
            <a:xfrm flipH="1">
              <a:off x="8519119" y="84601051"/>
              <a:ext cx="584060" cy="418"/>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15177" name="直線コネクタ 15176">
              <a:extLst>
                <a:ext uri="{FF2B5EF4-FFF2-40B4-BE49-F238E27FC236}">
                  <a16:creationId xmlns:a16="http://schemas.microsoft.com/office/drawing/2014/main" id="{00000000-0008-0000-0000-0000493B0000}"/>
                </a:ext>
              </a:extLst>
            </xdr:cNvPr>
            <xdr:cNvCxnSpPr>
              <a:stCxn id="256" idx="1"/>
            </xdr:cNvCxnSpPr>
          </xdr:nvCxnSpPr>
          <xdr:spPr>
            <a:xfrm flipH="1">
              <a:off x="8519504" y="85281329"/>
              <a:ext cx="580094" cy="2514"/>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9" name="直線コネクタ 28">
              <a:extLst>
                <a:ext uri="{FF2B5EF4-FFF2-40B4-BE49-F238E27FC236}">
                  <a16:creationId xmlns:a16="http://schemas.microsoft.com/office/drawing/2014/main" id="{00000000-0008-0000-0000-00001D000000}"/>
                </a:ext>
              </a:extLst>
            </xdr:cNvPr>
            <xdr:cNvCxnSpPr>
              <a:cxnSpLocks/>
              <a:stCxn id="275" idx="0"/>
            </xdr:cNvCxnSpPr>
          </xdr:nvCxnSpPr>
          <xdr:spPr>
            <a:xfrm flipV="1">
              <a:off x="6155463" y="85755965"/>
              <a:ext cx="380" cy="458492"/>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254" name="直線コネクタ 253">
              <a:extLst>
                <a:ext uri="{FF2B5EF4-FFF2-40B4-BE49-F238E27FC236}">
                  <a16:creationId xmlns:a16="http://schemas.microsoft.com/office/drawing/2014/main" id="{00000000-0008-0000-0000-0000FE000000}"/>
                </a:ext>
              </a:extLst>
            </xdr:cNvPr>
            <xdr:cNvCxnSpPr>
              <a:cxnSpLocks/>
              <a:stCxn id="274" idx="0"/>
            </xdr:cNvCxnSpPr>
          </xdr:nvCxnSpPr>
          <xdr:spPr>
            <a:xfrm flipV="1">
              <a:off x="6944630" y="85764227"/>
              <a:ext cx="385" cy="450230"/>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255" name="直線コネクタ 254">
              <a:extLst>
                <a:ext uri="{FF2B5EF4-FFF2-40B4-BE49-F238E27FC236}">
                  <a16:creationId xmlns:a16="http://schemas.microsoft.com/office/drawing/2014/main" id="{00000000-0008-0000-0000-0000FF000000}"/>
                </a:ext>
              </a:extLst>
            </xdr:cNvPr>
            <xdr:cNvCxnSpPr>
              <a:cxnSpLocks/>
              <a:stCxn id="273" idx="0"/>
            </xdr:cNvCxnSpPr>
          </xdr:nvCxnSpPr>
          <xdr:spPr>
            <a:xfrm flipH="1" flipV="1">
              <a:off x="7733192" y="85759569"/>
              <a:ext cx="605" cy="454888"/>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15144" name="直線コネクタ 15143">
              <a:extLst>
                <a:ext uri="{FF2B5EF4-FFF2-40B4-BE49-F238E27FC236}">
                  <a16:creationId xmlns:a16="http://schemas.microsoft.com/office/drawing/2014/main" id="{00000000-0008-0000-0000-0000283B0000}"/>
                </a:ext>
              </a:extLst>
            </xdr:cNvPr>
            <xdr:cNvCxnSpPr>
              <a:cxnSpLocks/>
              <a:stCxn id="15" idx="2"/>
              <a:endCxn id="272" idx="0"/>
            </xdr:cNvCxnSpPr>
          </xdr:nvCxnSpPr>
          <xdr:spPr>
            <a:xfrm>
              <a:off x="8520466" y="84132361"/>
              <a:ext cx="2499" cy="2082098"/>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58" name="直線コネクタ 257">
              <a:extLst>
                <a:ext uri="{FF2B5EF4-FFF2-40B4-BE49-F238E27FC236}">
                  <a16:creationId xmlns:a16="http://schemas.microsoft.com/office/drawing/2014/main" id="{00000000-0008-0000-0000-000002010000}"/>
                </a:ext>
              </a:extLst>
            </xdr:cNvPr>
            <xdr:cNvCxnSpPr>
              <a:cxnSpLocks/>
              <a:stCxn id="276" idx="0"/>
            </xdr:cNvCxnSpPr>
          </xdr:nvCxnSpPr>
          <xdr:spPr>
            <a:xfrm flipH="1" flipV="1">
              <a:off x="9311525" y="85755707"/>
              <a:ext cx="608" cy="458750"/>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259" name="直線コネクタ 258">
              <a:extLst>
                <a:ext uri="{FF2B5EF4-FFF2-40B4-BE49-F238E27FC236}">
                  <a16:creationId xmlns:a16="http://schemas.microsoft.com/office/drawing/2014/main" id="{00000000-0008-0000-0000-000003010000}"/>
                </a:ext>
              </a:extLst>
            </xdr:cNvPr>
            <xdr:cNvCxnSpPr>
              <a:stCxn id="277" idx="0"/>
            </xdr:cNvCxnSpPr>
          </xdr:nvCxnSpPr>
          <xdr:spPr>
            <a:xfrm flipH="1" flipV="1">
              <a:off x="10099831" y="85759095"/>
              <a:ext cx="1469" cy="455362"/>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260" name="直線コネクタ 259">
              <a:extLst>
                <a:ext uri="{FF2B5EF4-FFF2-40B4-BE49-F238E27FC236}">
                  <a16:creationId xmlns:a16="http://schemas.microsoft.com/office/drawing/2014/main" id="{00000000-0008-0000-0000-000004010000}"/>
                </a:ext>
              </a:extLst>
            </xdr:cNvPr>
            <xdr:cNvCxnSpPr>
              <a:stCxn id="278" idx="0"/>
            </xdr:cNvCxnSpPr>
          </xdr:nvCxnSpPr>
          <xdr:spPr>
            <a:xfrm flipH="1" flipV="1">
              <a:off x="10888998" y="85755482"/>
              <a:ext cx="1469" cy="458975"/>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15170" name="直線コネクタ 15169">
              <a:extLst>
                <a:ext uri="{FF2B5EF4-FFF2-40B4-BE49-F238E27FC236}">
                  <a16:creationId xmlns:a16="http://schemas.microsoft.com/office/drawing/2014/main" id="{00000000-0008-0000-0000-0000423B0000}"/>
                </a:ext>
              </a:extLst>
            </xdr:cNvPr>
            <xdr:cNvCxnSpPr/>
          </xdr:nvCxnSpPr>
          <xdr:spPr>
            <a:xfrm flipV="1">
              <a:off x="6159954" y="85759561"/>
              <a:ext cx="4726075" cy="536"/>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grpSp>
      <xdr:sp macro="" textlink="$AO$168">
        <xdr:nvSpPr>
          <xdr:cNvPr id="272" name="テキスト ボックス 271">
            <a:extLst>
              <a:ext uri="{FF2B5EF4-FFF2-40B4-BE49-F238E27FC236}">
                <a16:creationId xmlns:a16="http://schemas.microsoft.com/office/drawing/2014/main" id="{00000000-0008-0000-0000-000010010000}"/>
              </a:ext>
            </a:extLst>
          </xdr:cNvPr>
          <xdr:cNvSpPr txBox="1"/>
        </xdr:nvSpPr>
        <xdr:spPr>
          <a:xfrm>
            <a:off x="8316626" y="86214458"/>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fld id="{B3BEA958-BB17-42AB-855B-23A08DF42319}" type="TxLink">
              <a:rPr kumimoji="1" lang="ja-JP" altLang="en-US" sz="1200" b="1" i="0" u="none" strike="noStrike">
                <a:solidFill>
                  <a:srgbClr val="000000"/>
                </a:solidFill>
                <a:latin typeface="Meiryo UI"/>
                <a:ea typeface="Meiryo UI"/>
              </a:rPr>
              <a:pPr algn="l"/>
              <a:t>安否確認班</a:t>
            </a:fld>
            <a:endParaRPr kumimoji="1" lang="ja-JP" altLang="en-US" sz="1400" b="1">
              <a:solidFill>
                <a:schemeClr val="tx1"/>
              </a:solidFill>
              <a:latin typeface="Meiryo UI" panose="020B0604030504040204" pitchFamily="50" charset="-128"/>
              <a:ea typeface="Meiryo UI" panose="020B0604030504040204" pitchFamily="50" charset="-128"/>
            </a:endParaRPr>
          </a:p>
        </xdr:txBody>
      </xdr:sp>
      <xdr:sp macro="" textlink="$AO$167">
        <xdr:nvSpPr>
          <xdr:cNvPr id="273" name="テキスト ボックス 272">
            <a:extLst>
              <a:ext uri="{FF2B5EF4-FFF2-40B4-BE49-F238E27FC236}">
                <a16:creationId xmlns:a16="http://schemas.microsoft.com/office/drawing/2014/main" id="{00000000-0008-0000-0000-000011010000}"/>
              </a:ext>
            </a:extLst>
          </xdr:cNvPr>
          <xdr:cNvSpPr txBox="1"/>
        </xdr:nvSpPr>
        <xdr:spPr>
          <a:xfrm>
            <a:off x="7527458"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fld id="{3427FA5C-26FB-4212-A414-1FF21257DF48}" type="TxLink">
              <a:rPr kumimoji="1" lang="ja-JP" altLang="en-US" sz="1200" b="1" i="0" u="none" strike="noStrike">
                <a:solidFill>
                  <a:srgbClr val="000000"/>
                </a:solidFill>
                <a:latin typeface="Meiryo UI"/>
                <a:ea typeface="Meiryo UI"/>
              </a:rPr>
              <a:pPr algn="l"/>
              <a:t>復旧対応班</a:t>
            </a:fld>
            <a:endParaRPr kumimoji="1" lang="ja-JP" altLang="en-US" sz="1400" b="1">
              <a:solidFill>
                <a:schemeClr val="tx1"/>
              </a:solidFill>
              <a:latin typeface="Meiryo UI" panose="020B0604030504040204" pitchFamily="50" charset="-128"/>
              <a:ea typeface="Meiryo UI" panose="020B0604030504040204" pitchFamily="50" charset="-128"/>
            </a:endParaRPr>
          </a:p>
        </xdr:txBody>
      </xdr:sp>
      <xdr:sp macro="" textlink="$AO$166">
        <xdr:nvSpPr>
          <xdr:cNvPr id="274" name="テキスト ボックス 273">
            <a:extLst>
              <a:ext uri="{FF2B5EF4-FFF2-40B4-BE49-F238E27FC236}">
                <a16:creationId xmlns:a16="http://schemas.microsoft.com/office/drawing/2014/main" id="{00000000-0008-0000-0000-000012010000}"/>
              </a:ext>
            </a:extLst>
          </xdr:cNvPr>
          <xdr:cNvSpPr txBox="1"/>
        </xdr:nvSpPr>
        <xdr:spPr>
          <a:xfrm>
            <a:off x="6738291"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fld id="{2EAD2886-6EB9-4EFB-9585-612AC05E107B}" type="TxLink">
              <a:rPr kumimoji="1" lang="ja-JP" altLang="en-US" sz="1200" b="1" i="0" u="none" strike="noStrike">
                <a:solidFill>
                  <a:srgbClr val="000000"/>
                </a:solidFill>
                <a:latin typeface="Meiryo UI"/>
                <a:ea typeface="Meiryo UI"/>
              </a:rPr>
              <a:pPr algn="l"/>
              <a:t>情報収集班</a:t>
            </a:fld>
            <a:endParaRPr kumimoji="1" lang="ja-JP" altLang="en-US" sz="1400" b="1">
              <a:solidFill>
                <a:schemeClr val="tx1"/>
              </a:solidFill>
              <a:latin typeface="Meiryo UI" panose="020B0604030504040204" pitchFamily="50" charset="-128"/>
              <a:ea typeface="Meiryo UI" panose="020B0604030504040204" pitchFamily="50" charset="-128"/>
            </a:endParaRPr>
          </a:p>
        </xdr:txBody>
      </xdr:sp>
      <xdr:sp macro="" textlink="$AO$165">
        <xdr:nvSpPr>
          <xdr:cNvPr id="275" name="テキスト ボックス 274">
            <a:extLst>
              <a:ext uri="{FF2B5EF4-FFF2-40B4-BE49-F238E27FC236}">
                <a16:creationId xmlns:a16="http://schemas.microsoft.com/office/drawing/2014/main" id="{00000000-0008-0000-0000-000013010000}"/>
              </a:ext>
            </a:extLst>
          </xdr:cNvPr>
          <xdr:cNvSpPr txBox="1"/>
        </xdr:nvSpPr>
        <xdr:spPr>
          <a:xfrm>
            <a:off x="5949124"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fld id="{C6B72919-1387-49DD-960B-FE434CA44E23}" type="TxLink">
              <a:rPr kumimoji="1" lang="ja-JP" altLang="en-US" sz="1200" b="1" i="0" u="none" strike="noStrike">
                <a:solidFill>
                  <a:srgbClr val="000000"/>
                </a:solidFill>
                <a:latin typeface="Meiryo UI"/>
                <a:ea typeface="Meiryo UI"/>
              </a:rPr>
              <a:pPr algn="l"/>
              <a:t>総務班</a:t>
            </a:fld>
            <a:endParaRPr kumimoji="1" lang="en-US" altLang="ja-JP" sz="1200" b="1" i="0" u="none" strike="noStrike">
              <a:solidFill>
                <a:srgbClr val="000000"/>
              </a:solidFill>
              <a:latin typeface="Meiryo UI"/>
              <a:ea typeface="Meiryo UI"/>
            </a:endParaRPr>
          </a:p>
          <a:p>
            <a:pPr algn="l"/>
            <a:endParaRPr kumimoji="1" lang="en-US" altLang="en-US" sz="1200" b="1"/>
          </a:p>
        </xdr:txBody>
      </xdr:sp>
      <xdr:sp macro="" textlink="$AO$169">
        <xdr:nvSpPr>
          <xdr:cNvPr id="276" name="テキスト ボックス 275">
            <a:extLst>
              <a:ext uri="{FF2B5EF4-FFF2-40B4-BE49-F238E27FC236}">
                <a16:creationId xmlns:a16="http://schemas.microsoft.com/office/drawing/2014/main" id="{00000000-0008-0000-0000-000014010000}"/>
              </a:ext>
            </a:extLst>
          </xdr:cNvPr>
          <xdr:cNvSpPr txBox="1"/>
        </xdr:nvSpPr>
        <xdr:spPr>
          <a:xfrm>
            <a:off x="9105794"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fld id="{390F8F6D-7E3B-426B-9BF5-2DFA4315E279}" type="TxLink">
              <a:rPr kumimoji="1" lang="ja-JP" altLang="en-US" sz="1200" b="1" i="0" u="none" strike="noStrike">
                <a:solidFill>
                  <a:srgbClr val="000000"/>
                </a:solidFill>
                <a:latin typeface="Meiryo UI"/>
                <a:ea typeface="Meiryo UI"/>
              </a:rPr>
              <a:pPr algn="l"/>
              <a:t>広報班</a:t>
            </a:fld>
            <a:endParaRPr kumimoji="1" lang="ja-JP" altLang="en-US" sz="1400" b="1">
              <a:solidFill>
                <a:schemeClr val="tx1"/>
              </a:solidFill>
              <a:latin typeface="Meiryo UI" panose="020B0604030504040204" pitchFamily="50" charset="-128"/>
              <a:ea typeface="Meiryo UI" panose="020B0604030504040204" pitchFamily="50" charset="-128"/>
            </a:endParaRPr>
          </a:p>
        </xdr:txBody>
      </xdr:sp>
      <xdr:sp macro="" textlink="$AO$170">
        <xdr:nvSpPr>
          <xdr:cNvPr id="277" name="テキスト ボックス 276">
            <a:extLst>
              <a:ext uri="{FF2B5EF4-FFF2-40B4-BE49-F238E27FC236}">
                <a16:creationId xmlns:a16="http://schemas.microsoft.com/office/drawing/2014/main" id="{00000000-0008-0000-0000-000015010000}"/>
              </a:ext>
            </a:extLst>
          </xdr:cNvPr>
          <xdr:cNvSpPr txBox="1"/>
        </xdr:nvSpPr>
        <xdr:spPr>
          <a:xfrm>
            <a:off x="9894961"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fld id="{BDC42899-1943-4822-AFEA-DEDA6598DB64}" type="TxLink">
              <a:rPr kumimoji="1" lang="ja-JP" altLang="en-US" sz="1200" b="1" i="0" u="none" strike="noStrike">
                <a:solidFill>
                  <a:srgbClr val="000000"/>
                </a:solidFill>
                <a:latin typeface="Meiryo UI"/>
                <a:ea typeface="Meiryo UI"/>
              </a:rPr>
              <a:pPr algn="l"/>
              <a:t>保護者班</a:t>
            </a:fld>
            <a:endParaRPr kumimoji="1" lang="ja-JP" altLang="en-US" sz="1400" b="1">
              <a:solidFill>
                <a:schemeClr val="tx1"/>
              </a:solidFill>
              <a:latin typeface="Meiryo UI" panose="020B0604030504040204" pitchFamily="50" charset="-128"/>
              <a:ea typeface="Meiryo UI" panose="020B0604030504040204" pitchFamily="50" charset="-128"/>
            </a:endParaRPr>
          </a:p>
        </xdr:txBody>
      </xdr:sp>
      <xdr:sp macro="" textlink="$AO$171">
        <xdr:nvSpPr>
          <xdr:cNvPr id="278" name="テキスト ボックス 277">
            <a:extLst>
              <a:ext uri="{FF2B5EF4-FFF2-40B4-BE49-F238E27FC236}">
                <a16:creationId xmlns:a16="http://schemas.microsoft.com/office/drawing/2014/main" id="{00000000-0008-0000-0000-000016010000}"/>
              </a:ext>
            </a:extLst>
          </xdr:cNvPr>
          <xdr:cNvSpPr txBox="1"/>
        </xdr:nvSpPr>
        <xdr:spPr>
          <a:xfrm>
            <a:off x="10684128"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fld id="{9E15D7B6-1508-473C-88A4-2D2F4D4CAE62}" type="TxLink">
              <a:rPr kumimoji="1" lang="ja-JP" altLang="en-US" sz="1200" b="1" i="0" u="none" strike="noStrike">
                <a:solidFill>
                  <a:srgbClr val="000000"/>
                </a:solidFill>
                <a:latin typeface="Meiryo UI"/>
                <a:ea typeface="Meiryo UI"/>
              </a:rPr>
              <a:pPr algn="l"/>
              <a:t> </a:t>
            </a:fld>
            <a:endParaRPr kumimoji="1" lang="ja-JP" altLang="en-US" sz="1400" b="1">
              <a:solidFill>
                <a:schemeClr val="tx1"/>
              </a:solidFill>
              <a:latin typeface="Meiryo UI" panose="020B0604030504040204" pitchFamily="50" charset="-128"/>
              <a:ea typeface="Meiryo UI" panose="020B0604030504040204" pitchFamily="50" charset="-128"/>
            </a:endParaRPr>
          </a:p>
        </xdr:txBody>
      </xdr:sp>
    </xdr:grpSp>
    <xdr:clientData/>
  </xdr:twoCellAnchor>
  <xdr:twoCellAnchor>
    <xdr:from>
      <xdr:col>23</xdr:col>
      <xdr:colOff>171450</xdr:colOff>
      <xdr:row>141</xdr:row>
      <xdr:rowOff>123825</xdr:rowOff>
    </xdr:from>
    <xdr:to>
      <xdr:col>28</xdr:col>
      <xdr:colOff>209549</xdr:colOff>
      <xdr:row>141</xdr:row>
      <xdr:rowOff>414209</xdr:rowOff>
    </xdr:to>
    <xdr:grpSp>
      <xdr:nvGrpSpPr>
        <xdr:cNvPr id="284" name="グループ化 283">
          <a:extLst>
            <a:ext uri="{FF2B5EF4-FFF2-40B4-BE49-F238E27FC236}">
              <a16:creationId xmlns:a16="http://schemas.microsoft.com/office/drawing/2014/main" id="{00000000-0008-0000-0000-00001C010000}"/>
            </a:ext>
          </a:extLst>
        </xdr:cNvPr>
        <xdr:cNvGrpSpPr/>
      </xdr:nvGrpSpPr>
      <xdr:grpSpPr>
        <a:xfrm>
          <a:off x="9229725" y="22745700"/>
          <a:ext cx="1990724" cy="0"/>
          <a:chOff x="892622" y="3034616"/>
          <a:chExt cx="1993940" cy="284587"/>
        </a:xfrm>
      </xdr:grpSpPr>
      <xdr:sp macro="" textlink="">
        <xdr:nvSpPr>
          <xdr:cNvPr id="285" name="テキスト ボックス 284">
            <a:extLst>
              <a:ext uri="{FF2B5EF4-FFF2-40B4-BE49-F238E27FC236}">
                <a16:creationId xmlns:a16="http://schemas.microsoft.com/office/drawing/2014/main" id="{00000000-0008-0000-0000-00001D010000}"/>
              </a:ext>
            </a:extLst>
          </xdr:cNvPr>
          <xdr:cNvSpPr txBox="1"/>
        </xdr:nvSpPr>
        <xdr:spPr>
          <a:xfrm>
            <a:off x="1438521" y="3034616"/>
            <a:ext cx="1448041" cy="283890"/>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0" rIns="0" bIns="0" rtlCol="0" anchor="ctr" anchorCtr="0">
            <a:noAutofit/>
          </a:bodyPr>
          <a:lstStyle/>
          <a:p>
            <a:pPr algn="l"/>
            <a:r>
              <a:rPr kumimoji="1" lang="ja-JP" altLang="en-US" sz="1100">
                <a:latin typeface="Meiryo UI" panose="020B0604030504040204" pitchFamily="50" charset="-128"/>
                <a:ea typeface="Meiryo UI" panose="020B0604030504040204" pitchFamily="50" charset="-128"/>
              </a:rPr>
              <a:t>　練馬区　防災地図</a:t>
            </a:r>
          </a:p>
        </xdr:txBody>
      </xdr:sp>
      <xdr:sp macro="" textlink="">
        <xdr:nvSpPr>
          <xdr:cNvPr id="286" name="テキスト ボックス 285">
            <a:extLst>
              <a:ext uri="{FF2B5EF4-FFF2-40B4-BE49-F238E27FC236}">
                <a16:creationId xmlns:a16="http://schemas.microsoft.com/office/drawing/2014/main" id="{00000000-0008-0000-0000-00001E010000}"/>
              </a:ext>
            </a:extLst>
          </xdr:cNvPr>
          <xdr:cNvSpPr txBox="1"/>
        </xdr:nvSpPr>
        <xdr:spPr>
          <a:xfrm>
            <a:off x="892622" y="3034619"/>
            <a:ext cx="549088" cy="284584"/>
          </a:xfrm>
          <a:prstGeom prst="rect">
            <a:avLst/>
          </a:prstGeom>
          <a:solidFill>
            <a:schemeClr val="bg1">
              <a:lumMod val="85000"/>
            </a:schemeClr>
          </a:solidFill>
          <a:ln w="9525" cmpd="sng">
            <a:noFill/>
          </a:ln>
          <a:scene3d>
            <a:camera prst="orthographicFront"/>
            <a:lightRig rig="threePt" dir="t"/>
          </a:scene3d>
          <a:sp3d>
            <a:bevelT w="38100" h="38100"/>
          </a:sp3d>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ctr" anchorCtr="0">
            <a:noAutofit/>
          </a:bodyPr>
          <a:lstStyle/>
          <a:p>
            <a:pPr algn="ctr"/>
            <a:r>
              <a:rPr kumimoji="1" lang="ja-JP" altLang="en-US" sz="1100">
                <a:ln>
                  <a:noFill/>
                </a:ln>
                <a:latin typeface="Meiryo UI" panose="020B0604030504040204" pitchFamily="50" charset="-128"/>
                <a:ea typeface="Meiryo UI" panose="020B0604030504040204" pitchFamily="50" charset="-128"/>
              </a:rPr>
              <a:t>検索</a:t>
            </a:r>
            <a:endParaRPr kumimoji="1" lang="en-US" altLang="ja-JP" sz="1100">
              <a:ln>
                <a:noFill/>
              </a:ln>
              <a:latin typeface="Meiryo UI" panose="020B0604030504040204" pitchFamily="50" charset="-128"/>
              <a:ea typeface="Meiryo UI" panose="020B0604030504040204" pitchFamily="50" charset="-128"/>
            </a:endParaRPr>
          </a:p>
        </xdr:txBody>
      </xdr:sp>
    </xdr:grpSp>
    <xdr:clientData/>
  </xdr:twoCellAnchor>
  <xdr:twoCellAnchor>
    <xdr:from>
      <xdr:col>20</xdr:col>
      <xdr:colOff>22586</xdr:colOff>
      <xdr:row>139</xdr:row>
      <xdr:rowOff>114300</xdr:rowOff>
    </xdr:from>
    <xdr:to>
      <xdr:col>22</xdr:col>
      <xdr:colOff>282116</xdr:colOff>
      <xdr:row>142</xdr:row>
      <xdr:rowOff>174511</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7909286" y="22745700"/>
          <a:ext cx="1040580" cy="0"/>
          <a:chOff x="6566261" y="48310800"/>
          <a:chExt cx="964380" cy="1279411"/>
        </a:xfrm>
      </xdr:grpSpPr>
      <xdr:sp macro="" textlink="">
        <xdr:nvSpPr>
          <xdr:cNvPr id="225" name="正方形/長方形 224">
            <a:extLst>
              <a:ext uri="{FF2B5EF4-FFF2-40B4-BE49-F238E27FC236}">
                <a16:creationId xmlns:a16="http://schemas.microsoft.com/office/drawing/2014/main" id="{00000000-0008-0000-0000-0000E1000000}"/>
              </a:ext>
            </a:extLst>
          </xdr:cNvPr>
          <xdr:cNvSpPr/>
        </xdr:nvSpPr>
        <xdr:spPr>
          <a:xfrm>
            <a:off x="6566261" y="49324119"/>
            <a:ext cx="964380" cy="266092"/>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a:solidFill>
                  <a:sysClr val="windowText" lastClr="000000"/>
                </a:solidFill>
              </a:rPr>
              <a:t>QR</a:t>
            </a:r>
            <a:r>
              <a:rPr kumimoji="1" lang="ja-JP" altLang="en-US" sz="1100">
                <a:solidFill>
                  <a:sysClr val="windowText" lastClr="000000"/>
                </a:solidFill>
              </a:rPr>
              <a:t>コード①</a:t>
            </a:r>
            <a:endParaRPr kumimoji="1" lang="en-US" altLang="ja-JP" sz="1100">
              <a:solidFill>
                <a:sysClr val="windowText" lastClr="000000"/>
              </a:solidFill>
            </a:endParaRPr>
          </a:p>
        </xdr:txBody>
      </xdr:sp>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566261" y="48310800"/>
            <a:ext cx="964380" cy="981838"/>
          </a:xfrm>
          <a:prstGeom prst="rect">
            <a:avLst/>
          </a:prstGeom>
        </xdr:spPr>
      </xdr:pic>
    </xdr:grpSp>
    <xdr:clientData/>
  </xdr:twoCellAnchor>
  <mc:AlternateContent xmlns:mc="http://schemas.openxmlformats.org/markup-compatibility/2006">
    <mc:Choice xmlns:a14="http://schemas.microsoft.com/office/drawing/2010/main" Requires="a14">
      <xdr:twoCellAnchor editAs="oneCell">
        <xdr:from>
          <xdr:col>4</xdr:col>
          <xdr:colOff>85725</xdr:colOff>
          <xdr:row>33</xdr:row>
          <xdr:rowOff>142875</xdr:rowOff>
        </xdr:from>
        <xdr:to>
          <xdr:col>5</xdr:col>
          <xdr:colOff>0</xdr:colOff>
          <xdr:row>33</xdr:row>
          <xdr:rowOff>409575</xdr:rowOff>
        </xdr:to>
        <xdr:sp macro="" textlink="">
          <xdr:nvSpPr>
            <xdr:cNvPr id="77729" name="Check Box 1953" hidden="1">
              <a:extLst>
                <a:ext uri="{63B3BB69-23CF-44E3-9099-C40C66FF867C}">
                  <a14:compatExt spid="_x0000_s77729"/>
                </a:ext>
                <a:ext uri="{FF2B5EF4-FFF2-40B4-BE49-F238E27FC236}">
                  <a16:creationId xmlns:a16="http://schemas.microsoft.com/office/drawing/2014/main" id="{00000000-0008-0000-0000-0000A1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48</xdr:row>
          <xdr:rowOff>123825</xdr:rowOff>
        </xdr:from>
        <xdr:to>
          <xdr:col>5</xdr:col>
          <xdr:colOff>28575</xdr:colOff>
          <xdr:row>48</xdr:row>
          <xdr:rowOff>409575</xdr:rowOff>
        </xdr:to>
        <xdr:sp macro="" textlink="">
          <xdr:nvSpPr>
            <xdr:cNvPr id="77731" name="Check Box 1955" hidden="1">
              <a:extLst>
                <a:ext uri="{63B3BB69-23CF-44E3-9099-C40C66FF867C}">
                  <a14:compatExt spid="_x0000_s77731"/>
                </a:ext>
                <a:ext uri="{FF2B5EF4-FFF2-40B4-BE49-F238E27FC236}">
                  <a16:creationId xmlns:a16="http://schemas.microsoft.com/office/drawing/2014/main" id="{00000000-0008-0000-0000-0000A3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49</xdr:row>
          <xdr:rowOff>123825</xdr:rowOff>
        </xdr:from>
        <xdr:to>
          <xdr:col>5</xdr:col>
          <xdr:colOff>28575</xdr:colOff>
          <xdr:row>49</xdr:row>
          <xdr:rowOff>409575</xdr:rowOff>
        </xdr:to>
        <xdr:sp macro="" textlink="">
          <xdr:nvSpPr>
            <xdr:cNvPr id="77732" name="Check Box 1956" hidden="1">
              <a:extLst>
                <a:ext uri="{63B3BB69-23CF-44E3-9099-C40C66FF867C}">
                  <a14:compatExt spid="_x0000_s77732"/>
                </a:ext>
                <a:ext uri="{FF2B5EF4-FFF2-40B4-BE49-F238E27FC236}">
                  <a16:creationId xmlns:a16="http://schemas.microsoft.com/office/drawing/2014/main" id="{00000000-0008-0000-0000-0000A4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51</xdr:row>
          <xdr:rowOff>123825</xdr:rowOff>
        </xdr:from>
        <xdr:to>
          <xdr:col>5</xdr:col>
          <xdr:colOff>28575</xdr:colOff>
          <xdr:row>51</xdr:row>
          <xdr:rowOff>409575</xdr:rowOff>
        </xdr:to>
        <xdr:sp macro="" textlink="">
          <xdr:nvSpPr>
            <xdr:cNvPr id="77733" name="Check Box 1957" hidden="1">
              <a:extLst>
                <a:ext uri="{63B3BB69-23CF-44E3-9099-C40C66FF867C}">
                  <a14:compatExt spid="_x0000_s77733"/>
                </a:ext>
                <a:ext uri="{FF2B5EF4-FFF2-40B4-BE49-F238E27FC236}">
                  <a16:creationId xmlns:a16="http://schemas.microsoft.com/office/drawing/2014/main" id="{00000000-0008-0000-0000-0000A5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52</xdr:row>
          <xdr:rowOff>123825</xdr:rowOff>
        </xdr:from>
        <xdr:to>
          <xdr:col>5</xdr:col>
          <xdr:colOff>28575</xdr:colOff>
          <xdr:row>52</xdr:row>
          <xdr:rowOff>409575</xdr:rowOff>
        </xdr:to>
        <xdr:sp macro="" textlink="">
          <xdr:nvSpPr>
            <xdr:cNvPr id="77734" name="Check Box 1958" hidden="1">
              <a:extLst>
                <a:ext uri="{63B3BB69-23CF-44E3-9099-C40C66FF867C}">
                  <a14:compatExt spid="_x0000_s77734"/>
                </a:ext>
                <a:ext uri="{FF2B5EF4-FFF2-40B4-BE49-F238E27FC236}">
                  <a16:creationId xmlns:a16="http://schemas.microsoft.com/office/drawing/2014/main" id="{00000000-0008-0000-0000-0000A6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50</xdr:row>
          <xdr:rowOff>123825</xdr:rowOff>
        </xdr:from>
        <xdr:to>
          <xdr:col>5</xdr:col>
          <xdr:colOff>28575</xdr:colOff>
          <xdr:row>50</xdr:row>
          <xdr:rowOff>409575</xdr:rowOff>
        </xdr:to>
        <xdr:sp macro="" textlink="">
          <xdr:nvSpPr>
            <xdr:cNvPr id="77735" name="Check Box 1959" hidden="1">
              <a:extLst>
                <a:ext uri="{63B3BB69-23CF-44E3-9099-C40C66FF867C}">
                  <a14:compatExt spid="_x0000_s77735"/>
                </a:ext>
                <a:ext uri="{FF2B5EF4-FFF2-40B4-BE49-F238E27FC236}">
                  <a16:creationId xmlns:a16="http://schemas.microsoft.com/office/drawing/2014/main" id="{00000000-0008-0000-0000-0000A7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53</xdr:row>
          <xdr:rowOff>123825</xdr:rowOff>
        </xdr:from>
        <xdr:to>
          <xdr:col>5</xdr:col>
          <xdr:colOff>28575</xdr:colOff>
          <xdr:row>53</xdr:row>
          <xdr:rowOff>409575</xdr:rowOff>
        </xdr:to>
        <xdr:sp macro="" textlink="">
          <xdr:nvSpPr>
            <xdr:cNvPr id="77736" name="Check Box 1960" hidden="1">
              <a:extLst>
                <a:ext uri="{63B3BB69-23CF-44E3-9099-C40C66FF867C}">
                  <a14:compatExt spid="_x0000_s77736"/>
                </a:ext>
                <a:ext uri="{FF2B5EF4-FFF2-40B4-BE49-F238E27FC236}">
                  <a16:creationId xmlns:a16="http://schemas.microsoft.com/office/drawing/2014/main" id="{00000000-0008-0000-0000-0000A82F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xdr:col>
      <xdr:colOff>247651</xdr:colOff>
      <xdr:row>40</xdr:row>
      <xdr:rowOff>85725</xdr:rowOff>
    </xdr:from>
    <xdr:ext cx="8337550" cy="2009775"/>
    <xdr:sp macro="" textlink="">
      <xdr:nvSpPr>
        <xdr:cNvPr id="2" name="テキスト ボックス 1">
          <a:extLst>
            <a:ext uri="{FF2B5EF4-FFF2-40B4-BE49-F238E27FC236}">
              <a16:creationId xmlns:a16="http://schemas.microsoft.com/office/drawing/2014/main" id="{0E2A47E8-8B6C-40E8-B1CF-EC6D521C2322}"/>
            </a:ext>
          </a:extLst>
        </xdr:cNvPr>
        <xdr:cNvSpPr txBox="1"/>
      </xdr:nvSpPr>
      <xdr:spPr>
        <a:xfrm>
          <a:off x="571501" y="14154150"/>
          <a:ext cx="8337550" cy="2009775"/>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en-US" altLang="ja-JP" sz="1100">
              <a:solidFill>
                <a:schemeClr val="dk1"/>
              </a:solidFill>
              <a:effectLst/>
              <a:latin typeface="+mn-lt"/>
              <a:ea typeface="+mn-ea"/>
              <a:cs typeface="+mn-cs"/>
            </a:rPr>
            <a:t>※</a:t>
          </a:r>
          <a:r>
            <a:rPr lang="ja-JP" altLang="ja-JP" sz="1100">
              <a:solidFill>
                <a:schemeClr val="dk1"/>
              </a:solidFill>
              <a:effectLst/>
              <a:latin typeface="+mn-lt"/>
              <a:ea typeface="+mn-ea"/>
              <a:cs typeface="+mn-cs"/>
            </a:rPr>
            <a:t>検討経緯・選定理由の記載例 </a:t>
          </a:r>
        </a:p>
        <a:p>
          <a:r>
            <a:rPr lang="ja-JP" altLang="ja-JP" sz="1100">
              <a:solidFill>
                <a:schemeClr val="dk1"/>
              </a:solidFill>
              <a:effectLst/>
              <a:latin typeface="+mn-lt"/>
              <a:ea typeface="+mn-ea"/>
              <a:cs typeface="+mn-cs"/>
            </a:rPr>
            <a:t>＜記載例</a:t>
          </a:r>
          <a:r>
            <a:rPr lang="en-US" altLang="ja-JP" sz="1100">
              <a:solidFill>
                <a:schemeClr val="dk1"/>
              </a:solidFill>
              <a:effectLst/>
              <a:latin typeface="+mn-lt"/>
              <a:ea typeface="+mn-ea"/>
              <a:cs typeface="+mn-cs"/>
            </a:rPr>
            <a:t>①</a:t>
          </a:r>
          <a:r>
            <a:rPr lang="ja-JP" altLang="ja-JP" sz="1100">
              <a:solidFill>
                <a:schemeClr val="dk1"/>
              </a:solidFill>
              <a:effectLst/>
              <a:latin typeface="+mn-lt"/>
              <a:ea typeface="+mn-ea"/>
              <a:cs typeface="+mn-cs"/>
            </a:rPr>
            <a:t>＞ </a:t>
          </a:r>
        </a:p>
        <a:p>
          <a:r>
            <a:rPr lang="ja-JP" altLang="ja-JP" sz="1100">
              <a:solidFill>
                <a:schemeClr val="dk1"/>
              </a:solidFill>
              <a:effectLst/>
              <a:latin typeface="+mn-lt"/>
              <a:ea typeface="+mn-ea"/>
              <a:cs typeface="+mn-cs"/>
            </a:rPr>
            <a:t>上記の内、事業継続計画の対象とする災害は「地震</a:t>
          </a:r>
          <a:r>
            <a:rPr lang="en-US" altLang="ja-JP" sz="1100">
              <a:solidFill>
                <a:schemeClr val="dk1"/>
              </a:solidFill>
              <a:effectLst/>
              <a:latin typeface="+mn-lt"/>
              <a:ea typeface="+mn-ea"/>
              <a:cs typeface="+mn-cs"/>
            </a:rPr>
            <a:t> A</a:t>
          </a:r>
          <a:r>
            <a:rPr lang="ja-JP" altLang="ja-JP" sz="1100">
              <a:solidFill>
                <a:schemeClr val="dk1"/>
              </a:solidFill>
              <a:effectLst/>
              <a:latin typeface="+mn-lt"/>
              <a:ea typeface="+mn-ea"/>
              <a:cs typeface="+mn-cs"/>
            </a:rPr>
            <a:t>」とする。 </a:t>
          </a:r>
        </a:p>
        <a:p>
          <a:r>
            <a:rPr lang="ja-JP" altLang="ja-JP" sz="1100">
              <a:solidFill>
                <a:schemeClr val="dk1"/>
              </a:solidFill>
              <a:effectLst/>
              <a:latin typeface="+mn-lt"/>
              <a:ea typeface="+mn-ea"/>
              <a:cs typeface="+mn-cs"/>
            </a:rPr>
            <a:t>【理由】自社関連施設の受ける被害が大きい。地震の発生は予測が難しく、これに対応できれば他の災害にも対応可能となるため。</a:t>
          </a:r>
        </a:p>
        <a:p>
          <a:r>
            <a:rPr lang="ja-JP" altLang="ja-JP" sz="1100">
              <a:solidFill>
                <a:schemeClr val="dk1"/>
              </a:solidFill>
              <a:effectLst/>
              <a:latin typeface="+mn-lt"/>
              <a:ea typeface="+mn-ea"/>
              <a:cs typeface="+mn-cs"/>
            </a:rPr>
            <a:t>＜記載例</a:t>
          </a:r>
          <a:r>
            <a:rPr lang="en-US" altLang="ja-JP" sz="1100">
              <a:solidFill>
                <a:schemeClr val="dk1"/>
              </a:solidFill>
              <a:effectLst/>
              <a:latin typeface="+mn-lt"/>
              <a:ea typeface="+mn-ea"/>
              <a:cs typeface="+mn-cs"/>
            </a:rPr>
            <a:t>②</a:t>
          </a:r>
          <a:r>
            <a:rPr lang="ja-JP" altLang="ja-JP" sz="1100">
              <a:solidFill>
                <a:schemeClr val="dk1"/>
              </a:solidFill>
              <a:effectLst/>
              <a:latin typeface="+mn-lt"/>
              <a:ea typeface="+mn-ea"/>
              <a:cs typeface="+mn-cs"/>
            </a:rPr>
            <a:t>＞ </a:t>
          </a:r>
        </a:p>
        <a:p>
          <a:r>
            <a:rPr lang="ja-JP" altLang="ja-JP" sz="1100">
              <a:solidFill>
                <a:schemeClr val="dk1"/>
              </a:solidFill>
              <a:effectLst/>
              <a:latin typeface="+mn-lt"/>
              <a:ea typeface="+mn-ea"/>
              <a:cs typeface="+mn-cs"/>
            </a:rPr>
            <a:t>上記の内、事業継続計画の対象とする災害は「地震</a:t>
          </a:r>
          <a:r>
            <a:rPr lang="en-US" altLang="ja-JP" sz="1100">
              <a:solidFill>
                <a:schemeClr val="dk1"/>
              </a:solidFill>
              <a:effectLst/>
              <a:latin typeface="+mn-lt"/>
              <a:ea typeface="+mn-ea"/>
              <a:cs typeface="+mn-cs"/>
            </a:rPr>
            <a:t> A</a:t>
          </a:r>
          <a:r>
            <a:rPr lang="ja-JP" altLang="ja-JP" sz="1100">
              <a:solidFill>
                <a:schemeClr val="dk1"/>
              </a:solidFill>
              <a:effectLst/>
              <a:latin typeface="+mn-lt"/>
              <a:ea typeface="+mn-ea"/>
              <a:cs typeface="+mn-cs"/>
            </a:rPr>
            <a:t>」を基本とし、自社が被害を受ける規模にするために、公表される震度分布に対して一律「震度＋１」して与えた。 </a:t>
          </a:r>
        </a:p>
        <a:p>
          <a:r>
            <a:rPr lang="ja-JP" altLang="ja-JP" sz="1100">
              <a:solidFill>
                <a:schemeClr val="dk1"/>
              </a:solidFill>
              <a:effectLst/>
              <a:latin typeface="+mn-lt"/>
              <a:ea typeface="+mn-ea"/>
              <a:cs typeface="+mn-cs"/>
            </a:rPr>
            <a:t>【理由】その他の災害については、自社関連施設の受ける被害が小さいので、事業継続計画検討対象外とした。 </a:t>
          </a:r>
        </a:p>
        <a:p>
          <a:pPr algn="l"/>
          <a:endParaRPr kumimoji="1" lang="ja-JP" altLang="en-US" sz="1100"/>
        </a:p>
      </xdr:txBody>
    </xdr:sp>
    <xdr:clientData/>
  </xdr:oneCellAnchor>
  <xdr:twoCellAnchor>
    <xdr:from>
      <xdr:col>22</xdr:col>
      <xdr:colOff>342900</xdr:colOff>
      <xdr:row>165</xdr:row>
      <xdr:rowOff>6350</xdr:rowOff>
    </xdr:from>
    <xdr:to>
      <xdr:col>22</xdr:col>
      <xdr:colOff>343535</xdr:colOff>
      <xdr:row>172</xdr:row>
      <xdr:rowOff>29210</xdr:rowOff>
    </xdr:to>
    <xdr:cxnSp macro="">
      <xdr:nvCxnSpPr>
        <xdr:cNvPr id="3" name="直線矢印コネクタ 2">
          <a:extLst>
            <a:ext uri="{FF2B5EF4-FFF2-40B4-BE49-F238E27FC236}">
              <a16:creationId xmlns:a16="http://schemas.microsoft.com/office/drawing/2014/main" id="{17BE990E-F2EB-4AF9-822F-92AEE7A83DDD}"/>
            </a:ext>
          </a:extLst>
        </xdr:cNvPr>
        <xdr:cNvCxnSpPr>
          <a:cxnSpLocks noChangeShapeType="1"/>
        </xdr:cNvCxnSpPr>
      </xdr:nvCxnSpPr>
      <xdr:spPr bwMode="auto">
        <a:xfrm>
          <a:off x="8039100" y="41471850"/>
          <a:ext cx="635" cy="1149985"/>
        </a:xfrm>
        <a:prstGeom prst="straightConnector1">
          <a:avLst/>
        </a:prstGeom>
        <a:noFill/>
        <a:ln w="28575">
          <a:solidFill>
            <a:srgbClr val="000000"/>
          </a:solidFill>
          <a:round/>
          <a:headEnd type="triangle" w="lg"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349250</xdr:colOff>
      <xdr:row>165</xdr:row>
      <xdr:rowOff>6350</xdr:rowOff>
    </xdr:from>
    <xdr:to>
      <xdr:col>16</xdr:col>
      <xdr:colOff>349250</xdr:colOff>
      <xdr:row>167</xdr:row>
      <xdr:rowOff>102235</xdr:rowOff>
    </xdr:to>
    <xdr:cxnSp macro="">
      <xdr:nvCxnSpPr>
        <xdr:cNvPr id="4" name="直線矢印コネクタ 3">
          <a:extLst>
            <a:ext uri="{FF2B5EF4-FFF2-40B4-BE49-F238E27FC236}">
              <a16:creationId xmlns:a16="http://schemas.microsoft.com/office/drawing/2014/main" id="{555A5753-17F4-4D5C-B5C2-D81F78709975}"/>
            </a:ext>
          </a:extLst>
        </xdr:cNvPr>
        <xdr:cNvCxnSpPr>
          <a:cxnSpLocks noChangeShapeType="1"/>
        </xdr:cNvCxnSpPr>
      </xdr:nvCxnSpPr>
      <xdr:spPr bwMode="auto">
        <a:xfrm>
          <a:off x="5934075" y="41471850"/>
          <a:ext cx="0" cy="419735"/>
        </a:xfrm>
        <a:prstGeom prst="straightConnector1">
          <a:avLst/>
        </a:prstGeom>
        <a:noFill/>
        <a:ln w="28575">
          <a:solidFill>
            <a:srgbClr val="000000"/>
          </a:solidFill>
          <a:round/>
          <a:headEnd type="triangle" w="lg"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11</xdr:col>
      <xdr:colOff>2540</xdr:colOff>
      <xdr:row>165</xdr:row>
      <xdr:rowOff>0</xdr:rowOff>
    </xdr:from>
    <xdr:to>
      <xdr:col>11</xdr:col>
      <xdr:colOff>2540</xdr:colOff>
      <xdr:row>167</xdr:row>
      <xdr:rowOff>95885</xdr:rowOff>
    </xdr:to>
    <xdr:cxnSp macro="">
      <xdr:nvCxnSpPr>
        <xdr:cNvPr id="5" name="直線矢印コネクタ 4">
          <a:extLst>
            <a:ext uri="{FF2B5EF4-FFF2-40B4-BE49-F238E27FC236}">
              <a16:creationId xmlns:a16="http://schemas.microsoft.com/office/drawing/2014/main" id="{9DCA0FFD-6302-4563-9C08-DB604F6BCA3A}"/>
            </a:ext>
          </a:extLst>
        </xdr:cNvPr>
        <xdr:cNvCxnSpPr>
          <a:cxnSpLocks noChangeShapeType="1"/>
        </xdr:cNvCxnSpPr>
      </xdr:nvCxnSpPr>
      <xdr:spPr bwMode="auto">
        <a:xfrm>
          <a:off x="3822065" y="41462325"/>
          <a:ext cx="0" cy="419735"/>
        </a:xfrm>
        <a:prstGeom prst="straightConnector1">
          <a:avLst/>
        </a:prstGeom>
        <a:noFill/>
        <a:ln w="28575">
          <a:solidFill>
            <a:srgbClr val="000000"/>
          </a:solidFill>
          <a:round/>
          <a:headEnd type="triangle" w="lg"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oneCellAnchor>
    <xdr:from>
      <xdr:col>4</xdr:col>
      <xdr:colOff>304800</xdr:colOff>
      <xdr:row>167</xdr:row>
      <xdr:rowOff>104775</xdr:rowOff>
    </xdr:from>
    <xdr:ext cx="2239459" cy="478721"/>
    <xdr:sp macro="" textlink="">
      <xdr:nvSpPr>
        <xdr:cNvPr id="6" name="テキスト ボックス 5">
          <a:extLst>
            <a:ext uri="{FF2B5EF4-FFF2-40B4-BE49-F238E27FC236}">
              <a16:creationId xmlns:a16="http://schemas.microsoft.com/office/drawing/2014/main" id="{BE735F87-152D-4EC0-BFFF-B8DA005AD3C2}"/>
            </a:ext>
          </a:extLst>
        </xdr:cNvPr>
        <xdr:cNvSpPr txBox="1"/>
      </xdr:nvSpPr>
      <xdr:spPr>
        <a:xfrm>
          <a:off x="1600200" y="50949225"/>
          <a:ext cx="2239459" cy="478721"/>
        </a:xfrm>
        <a:prstGeom prst="rect">
          <a:avLst/>
        </a:prstGeom>
        <a:solidFill>
          <a:srgbClr val="FFFFCC"/>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lang="ja-JP" altLang="ja-JP" sz="900">
              <a:solidFill>
                <a:schemeClr val="dk1"/>
              </a:solidFill>
              <a:effectLst/>
              <a:latin typeface="+mn-lt"/>
              <a:ea typeface="+mn-ea"/>
              <a:cs typeface="+mn-cs"/>
            </a:rPr>
            <a:t>安否確認　目標時間</a:t>
          </a:r>
          <a:r>
            <a:rPr lang="en-US" altLang="ja-JP" sz="900">
              <a:solidFill>
                <a:schemeClr val="dk1"/>
              </a:solidFill>
              <a:effectLst/>
              <a:latin typeface="+mn-lt"/>
              <a:ea typeface="+mn-ea"/>
              <a:cs typeface="+mn-cs"/>
            </a:rPr>
            <a:t>2</a:t>
          </a:r>
          <a:r>
            <a:rPr lang="ja-JP" altLang="ja-JP" sz="900">
              <a:solidFill>
                <a:schemeClr val="dk1"/>
              </a:solidFill>
              <a:effectLst/>
              <a:latin typeface="+mn-lt"/>
              <a:ea typeface="+mn-ea"/>
              <a:cs typeface="+mn-cs"/>
            </a:rPr>
            <a:t>時間</a:t>
          </a:r>
        </a:p>
        <a:p>
          <a:r>
            <a:rPr lang="ja-JP" altLang="ja-JP" sz="900">
              <a:solidFill>
                <a:schemeClr val="dk1"/>
              </a:solidFill>
              <a:effectLst/>
              <a:latin typeface="+mn-lt"/>
              <a:ea typeface="+mn-ea"/>
              <a:cs typeface="+mn-cs"/>
            </a:rPr>
            <a:t>Ｃ係長</a:t>
          </a:r>
          <a:r>
            <a:rPr lang="en-US" altLang="ja-JP" sz="900">
              <a:solidFill>
                <a:schemeClr val="dk1"/>
              </a:solidFill>
              <a:effectLst/>
              <a:latin typeface="+mn-lt"/>
              <a:ea typeface="+mn-ea"/>
              <a:cs typeface="+mn-cs"/>
            </a:rPr>
            <a:t>;</a:t>
          </a:r>
          <a:r>
            <a:rPr lang="ja-JP" altLang="ja-JP" sz="900">
              <a:solidFill>
                <a:schemeClr val="dk1"/>
              </a:solidFill>
              <a:effectLst/>
              <a:latin typeface="+mn-lt"/>
              <a:ea typeface="+mn-ea"/>
              <a:cs typeface="+mn-cs"/>
            </a:rPr>
            <a:t>〇〇、Ｄ社員</a:t>
          </a:r>
          <a:r>
            <a:rPr lang="en-US" altLang="ja-JP" sz="900">
              <a:solidFill>
                <a:schemeClr val="dk1"/>
              </a:solidFill>
              <a:effectLst/>
              <a:latin typeface="+mn-lt"/>
              <a:ea typeface="+mn-ea"/>
              <a:cs typeface="+mn-cs"/>
            </a:rPr>
            <a:t>;</a:t>
          </a:r>
          <a:r>
            <a:rPr lang="ja-JP" altLang="ja-JP" sz="900">
              <a:solidFill>
                <a:schemeClr val="dk1"/>
              </a:solidFill>
              <a:effectLst/>
              <a:latin typeface="+mn-lt"/>
              <a:ea typeface="+mn-ea"/>
              <a:cs typeface="+mn-cs"/>
            </a:rPr>
            <a:t>〇〇、Ｅ社員</a:t>
          </a:r>
          <a:r>
            <a:rPr lang="en-US" altLang="ja-JP" sz="900">
              <a:solidFill>
                <a:schemeClr val="dk1"/>
              </a:solidFill>
              <a:effectLst/>
              <a:latin typeface="+mn-lt"/>
              <a:ea typeface="+mn-ea"/>
              <a:cs typeface="+mn-cs"/>
            </a:rPr>
            <a:t>;</a:t>
          </a:r>
          <a:r>
            <a:rPr lang="ja-JP" altLang="ja-JP" sz="900">
              <a:solidFill>
                <a:schemeClr val="dk1"/>
              </a:solidFill>
              <a:effectLst/>
              <a:latin typeface="+mn-lt"/>
              <a:ea typeface="+mn-ea"/>
              <a:cs typeface="+mn-cs"/>
            </a:rPr>
            <a:t>〇〇</a:t>
          </a:r>
        </a:p>
      </xdr:txBody>
    </xdr:sp>
    <xdr:clientData/>
  </xdr:oneCellAnchor>
  <xdr:oneCellAnchor>
    <xdr:from>
      <xdr:col>12</xdr:col>
      <xdr:colOff>161925</xdr:colOff>
      <xdr:row>167</xdr:row>
      <xdr:rowOff>114300</xdr:rowOff>
    </xdr:from>
    <xdr:ext cx="2363532" cy="542456"/>
    <xdr:sp macro="" textlink="">
      <xdr:nvSpPr>
        <xdr:cNvPr id="7" name="テキスト ボックス 6">
          <a:extLst>
            <a:ext uri="{FF2B5EF4-FFF2-40B4-BE49-F238E27FC236}">
              <a16:creationId xmlns:a16="http://schemas.microsoft.com/office/drawing/2014/main" id="{6D6A35BE-8635-4C7F-AB9D-DFFF744611E3}"/>
            </a:ext>
          </a:extLst>
        </xdr:cNvPr>
        <xdr:cNvSpPr txBox="1"/>
      </xdr:nvSpPr>
      <xdr:spPr>
        <a:xfrm>
          <a:off x="4330700" y="41900475"/>
          <a:ext cx="2363532" cy="542456"/>
        </a:xfrm>
        <a:prstGeom prst="rect">
          <a:avLst/>
        </a:prstGeom>
        <a:solidFill>
          <a:srgbClr val="B6DDE8"/>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重要取引先との連絡と調整　目標時間６時間</a:t>
          </a:r>
        </a:p>
        <a:p>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Ｆ課長</a:t>
          </a:r>
          <a:r>
            <a:rPr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〇〇、Ｇ課長</a:t>
          </a:r>
          <a:r>
            <a:rPr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〇〇、Ｈ課長</a:t>
          </a:r>
          <a:r>
            <a:rPr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〇〇</a:t>
          </a:r>
        </a:p>
        <a:p>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Ｉ社員</a:t>
          </a:r>
          <a:r>
            <a:rPr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〇〇</a:t>
          </a:r>
        </a:p>
      </xdr:txBody>
    </xdr:sp>
    <xdr:clientData/>
  </xdr:oneCellAnchor>
  <xdr:oneCellAnchor>
    <xdr:from>
      <xdr:col>16</xdr:col>
      <xdr:colOff>219075</xdr:colOff>
      <xdr:row>172</xdr:row>
      <xdr:rowOff>19050</xdr:rowOff>
    </xdr:from>
    <xdr:ext cx="2406364" cy="542456"/>
    <xdr:sp macro="" textlink="">
      <xdr:nvSpPr>
        <xdr:cNvPr id="8" name="テキスト ボックス 7">
          <a:extLst>
            <a:ext uri="{FF2B5EF4-FFF2-40B4-BE49-F238E27FC236}">
              <a16:creationId xmlns:a16="http://schemas.microsoft.com/office/drawing/2014/main" id="{ABE9D087-9709-4038-A7C0-A034118A9EA1}"/>
            </a:ext>
          </a:extLst>
        </xdr:cNvPr>
        <xdr:cNvSpPr txBox="1"/>
      </xdr:nvSpPr>
      <xdr:spPr>
        <a:xfrm>
          <a:off x="5797550" y="42614850"/>
          <a:ext cx="2406364" cy="542456"/>
        </a:xfrm>
        <a:prstGeom prst="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災害協定業務、その他の応急・復旧業務　</a:t>
          </a:r>
          <a:r>
            <a:rPr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1</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日</a:t>
          </a:r>
        </a:p>
        <a:p>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Ｊ係長</a:t>
          </a:r>
          <a:r>
            <a:rPr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〇〇、Ｋ係長</a:t>
          </a:r>
          <a:r>
            <a:rPr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〇〇、Ｌ社員</a:t>
          </a:r>
          <a:r>
            <a:rPr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〇〇、</a:t>
          </a:r>
        </a:p>
        <a:p>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Ｍ社員</a:t>
          </a:r>
          <a:r>
            <a:rPr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〇〇</a:t>
          </a:r>
        </a:p>
      </xdr:txBody>
    </xdr:sp>
    <xdr:clientData/>
  </xdr:oneCellAnchor>
  <xdr:twoCellAnchor editAs="oneCell">
    <xdr:from>
      <xdr:col>20</xdr:col>
      <xdr:colOff>28290</xdr:colOff>
      <xdr:row>186</xdr:row>
      <xdr:rowOff>114150</xdr:rowOff>
    </xdr:from>
    <xdr:to>
      <xdr:col>21</xdr:col>
      <xdr:colOff>18360</xdr:colOff>
      <xdr:row>186</xdr:row>
      <xdr:rowOff>114510</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9" name="インク 8">
              <a:extLst>
                <a:ext uri="{FF2B5EF4-FFF2-40B4-BE49-F238E27FC236}">
                  <a16:creationId xmlns:a16="http://schemas.microsoft.com/office/drawing/2014/main" id="{582715E4-B498-4696-B13D-E5818B52643D}"/>
                </a:ext>
              </a:extLst>
            </xdr14:cNvPr>
            <xdr14:cNvContentPartPr/>
          </xdr14:nvContentPartPr>
          <xdr14:nvPr macro=""/>
          <xdr14:xfrm>
            <a:off x="7019640" y="45719850"/>
            <a:ext cx="313920" cy="360"/>
          </xdr14:xfrm>
        </xdr:contentPart>
      </mc:Choice>
      <mc:Fallback xmlns="">
        <xdr:pic>
          <xdr:nvPicPr>
            <xdr:cNvPr id="13" name="インク 12">
              <a:extLst>
                <a:ext uri="{FF2B5EF4-FFF2-40B4-BE49-F238E27FC236}">
                  <a16:creationId xmlns:a16="http://schemas.microsoft.com/office/drawing/2014/main" id="{A119AA3C-ACA2-E068-9D6F-29C46F17B475}"/>
                </a:ext>
              </a:extLst>
            </xdr:cNvPr>
            <xdr:cNvPicPr/>
          </xdr:nvPicPr>
          <xdr:blipFill>
            <a:blip xmlns:r="http://schemas.openxmlformats.org/officeDocument/2006/relationships" r:embed="rId2"/>
            <a:stretch>
              <a:fillRect/>
            </a:stretch>
          </xdr:blipFill>
          <xdr:spPr>
            <a:xfrm>
              <a:off x="6965640" y="45611850"/>
              <a:ext cx="421560" cy="216000"/>
            </a:xfrm>
            <a:prstGeom prst="rect">
              <a:avLst/>
            </a:prstGeom>
          </xdr:spPr>
        </xdr:pic>
      </mc:Fallback>
    </mc:AlternateContent>
    <xdr:clientData/>
  </xdr:twoCellAnchor>
  <xdr:twoCellAnchor editAs="oneCell">
    <xdr:from>
      <xdr:col>23</xdr:col>
      <xdr:colOff>190335</xdr:colOff>
      <xdr:row>186</xdr:row>
      <xdr:rowOff>132870</xdr:rowOff>
    </xdr:from>
    <xdr:to>
      <xdr:col>24</xdr:col>
      <xdr:colOff>130430</xdr:colOff>
      <xdr:row>186</xdr:row>
      <xdr:rowOff>133230</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10" name="インク 9">
              <a:extLst>
                <a:ext uri="{FF2B5EF4-FFF2-40B4-BE49-F238E27FC236}">
                  <a16:creationId xmlns:a16="http://schemas.microsoft.com/office/drawing/2014/main" id="{409C6763-205D-4A2F-A80A-83E47717D7F5}"/>
                </a:ext>
              </a:extLst>
            </xdr14:cNvPr>
            <xdr14:cNvContentPartPr/>
          </xdr14:nvContentPartPr>
          <xdr14:nvPr macro=""/>
          <xdr14:xfrm>
            <a:off x="8238960" y="45738570"/>
            <a:ext cx="267120" cy="360"/>
          </xdr14:xfrm>
        </xdr:contentPart>
      </mc:Choice>
      <mc:Fallback xmlns="">
        <xdr:pic>
          <xdr:nvPicPr>
            <xdr:cNvPr id="15" name="インク 14">
              <a:extLst>
                <a:ext uri="{FF2B5EF4-FFF2-40B4-BE49-F238E27FC236}">
                  <a16:creationId xmlns:a16="http://schemas.microsoft.com/office/drawing/2014/main" id="{2E3B600C-5BEA-3F19-2851-DB95A33D08B9}"/>
                </a:ext>
              </a:extLst>
            </xdr:cNvPr>
            <xdr:cNvPicPr/>
          </xdr:nvPicPr>
          <xdr:blipFill>
            <a:blip xmlns:r="http://schemas.openxmlformats.org/officeDocument/2006/relationships" r:embed="rId4"/>
            <a:stretch>
              <a:fillRect/>
            </a:stretch>
          </xdr:blipFill>
          <xdr:spPr>
            <a:xfrm>
              <a:off x="8184960" y="45630570"/>
              <a:ext cx="374760" cy="216000"/>
            </a:xfrm>
            <a:prstGeom prst="rect">
              <a:avLst/>
            </a:prstGeom>
          </xdr:spPr>
        </xdr:pic>
      </mc:Fallback>
    </mc:AlternateContent>
    <xdr:clientData/>
  </xdr:twoCellAnchor>
  <xdr:twoCellAnchor editAs="oneCell">
    <xdr:from>
      <xdr:col>20</xdr:col>
      <xdr:colOff>18930</xdr:colOff>
      <xdr:row>187</xdr:row>
      <xdr:rowOff>133455</xdr:rowOff>
    </xdr:from>
    <xdr:to>
      <xdr:col>21</xdr:col>
      <xdr:colOff>50695</xdr:colOff>
      <xdr:row>187</xdr:row>
      <xdr:rowOff>142815</xdr:rowOff>
    </xdr:to>
    <mc:AlternateContent xmlns:mc="http://schemas.openxmlformats.org/markup-compatibility/2006" xmlns:xdr14="http://schemas.microsoft.com/office/excel/2010/spreadsheetDrawing">
      <mc:Choice Requires="xdr14">
        <xdr:contentPart xmlns:r="http://schemas.openxmlformats.org/officeDocument/2006/relationships" r:id="rId5">
          <xdr14:nvContentPartPr>
            <xdr14:cNvPr id="11" name="インク 10">
              <a:extLst>
                <a:ext uri="{FF2B5EF4-FFF2-40B4-BE49-F238E27FC236}">
                  <a16:creationId xmlns:a16="http://schemas.microsoft.com/office/drawing/2014/main" id="{0DB37E78-E57D-41E7-8801-45DBB727666B}"/>
                </a:ext>
              </a:extLst>
            </xdr14:cNvPr>
            <xdr14:cNvContentPartPr/>
          </xdr14:nvContentPartPr>
          <xdr14:nvPr macro=""/>
          <xdr14:xfrm>
            <a:off x="7010280" y="45996330"/>
            <a:ext cx="352440" cy="9360"/>
          </xdr14:xfrm>
        </xdr:contentPart>
      </mc:Choice>
      <mc:Fallback xmlns="">
        <xdr:pic>
          <xdr:nvPicPr>
            <xdr:cNvPr id="20" name="インク 19">
              <a:extLst>
                <a:ext uri="{FF2B5EF4-FFF2-40B4-BE49-F238E27FC236}">
                  <a16:creationId xmlns:a16="http://schemas.microsoft.com/office/drawing/2014/main" id="{B5340436-139E-A783-27BE-5320E9449C5D}"/>
                </a:ext>
              </a:extLst>
            </xdr:cNvPr>
            <xdr:cNvPicPr/>
          </xdr:nvPicPr>
          <xdr:blipFill>
            <a:blip xmlns:r="http://schemas.openxmlformats.org/officeDocument/2006/relationships" r:embed="rId6"/>
            <a:stretch>
              <a:fillRect/>
            </a:stretch>
          </xdr:blipFill>
          <xdr:spPr>
            <a:xfrm>
              <a:off x="6956280" y="45888330"/>
              <a:ext cx="460080" cy="225000"/>
            </a:xfrm>
            <a:prstGeom prst="rect">
              <a:avLst/>
            </a:prstGeom>
          </xdr:spPr>
        </xdr:pic>
      </mc:Fallback>
    </mc:AlternateContent>
    <xdr:clientData/>
  </xdr:twoCellAnchor>
  <xdr:twoCellAnchor editAs="oneCell">
    <xdr:from>
      <xdr:col>23</xdr:col>
      <xdr:colOff>180615</xdr:colOff>
      <xdr:row>187</xdr:row>
      <xdr:rowOff>123735</xdr:rowOff>
    </xdr:from>
    <xdr:to>
      <xdr:col>24</xdr:col>
      <xdr:colOff>203020</xdr:colOff>
      <xdr:row>187</xdr:row>
      <xdr:rowOff>132900</xdr:rowOff>
    </xdr:to>
    <mc:AlternateContent xmlns:mc="http://schemas.openxmlformats.org/markup-compatibility/2006" xmlns:xdr14="http://schemas.microsoft.com/office/excel/2010/spreadsheetDrawing">
      <mc:Choice Requires="xdr14">
        <xdr:contentPart xmlns:r="http://schemas.openxmlformats.org/officeDocument/2006/relationships" r:id="rId7">
          <xdr14:nvContentPartPr>
            <xdr14:cNvPr id="12" name="インク 11">
              <a:extLst>
                <a:ext uri="{FF2B5EF4-FFF2-40B4-BE49-F238E27FC236}">
                  <a16:creationId xmlns:a16="http://schemas.microsoft.com/office/drawing/2014/main" id="{5172C071-92AB-43B0-B573-2377AD27B089}"/>
                </a:ext>
              </a:extLst>
            </xdr14:cNvPr>
            <xdr14:cNvContentPartPr/>
          </xdr14:nvContentPartPr>
          <xdr14:nvPr macro=""/>
          <xdr14:xfrm>
            <a:off x="8229240" y="45986610"/>
            <a:ext cx="343080" cy="360"/>
          </xdr14:xfrm>
        </xdr:contentPart>
      </mc:Choice>
      <mc:Fallback xmlns="">
        <xdr:pic>
          <xdr:nvPicPr>
            <xdr:cNvPr id="22" name="インク 21">
              <a:extLst>
                <a:ext uri="{FF2B5EF4-FFF2-40B4-BE49-F238E27FC236}">
                  <a16:creationId xmlns:a16="http://schemas.microsoft.com/office/drawing/2014/main" id="{88DC6E38-B47E-8AD5-4B14-FB66E90471E1}"/>
                </a:ext>
              </a:extLst>
            </xdr:cNvPr>
            <xdr:cNvPicPr/>
          </xdr:nvPicPr>
          <xdr:blipFill>
            <a:blip xmlns:r="http://schemas.openxmlformats.org/officeDocument/2006/relationships" r:embed="rId8"/>
            <a:stretch>
              <a:fillRect/>
            </a:stretch>
          </xdr:blipFill>
          <xdr:spPr>
            <a:xfrm>
              <a:off x="8175240" y="45878610"/>
              <a:ext cx="450720" cy="216000"/>
            </a:xfrm>
            <a:prstGeom prst="rect">
              <a:avLst/>
            </a:prstGeom>
          </xdr:spPr>
        </xdr:pic>
      </mc:Fallback>
    </mc:AlternateContent>
    <xdr:clientData/>
  </xdr:twoCellAnchor>
  <xdr:twoCellAnchor>
    <xdr:from>
      <xdr:col>12</xdr:col>
      <xdr:colOff>171450</xdr:colOff>
      <xdr:row>334</xdr:row>
      <xdr:rowOff>9525</xdr:rowOff>
    </xdr:from>
    <xdr:to>
      <xdr:col>12</xdr:col>
      <xdr:colOff>171450</xdr:colOff>
      <xdr:row>336</xdr:row>
      <xdr:rowOff>19050</xdr:rowOff>
    </xdr:to>
    <xdr:cxnSp macro="">
      <xdr:nvCxnSpPr>
        <xdr:cNvPr id="14" name="直線矢印コネクタ 13">
          <a:extLst>
            <a:ext uri="{FF2B5EF4-FFF2-40B4-BE49-F238E27FC236}">
              <a16:creationId xmlns:a16="http://schemas.microsoft.com/office/drawing/2014/main" id="{5F3C6F9B-C27D-CC51-D0AA-5354AC565C39}"/>
            </a:ext>
          </a:extLst>
        </xdr:cNvPr>
        <xdr:cNvCxnSpPr/>
      </xdr:nvCxnSpPr>
      <xdr:spPr>
        <a:xfrm>
          <a:off x="4057650" y="93097350"/>
          <a:ext cx="0" cy="33337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158750</xdr:colOff>
      <xdr:row>341</xdr:row>
      <xdr:rowOff>149225</xdr:rowOff>
    </xdr:from>
    <xdr:to>
      <xdr:col>12</xdr:col>
      <xdr:colOff>158750</xdr:colOff>
      <xdr:row>343</xdr:row>
      <xdr:rowOff>38100</xdr:rowOff>
    </xdr:to>
    <xdr:cxnSp macro="">
      <xdr:nvCxnSpPr>
        <xdr:cNvPr id="15" name="直線矢印コネクタ 14">
          <a:extLst>
            <a:ext uri="{FF2B5EF4-FFF2-40B4-BE49-F238E27FC236}">
              <a16:creationId xmlns:a16="http://schemas.microsoft.com/office/drawing/2014/main" id="{8BEA47E1-6B9A-4620-A52F-FC92DF02E6E2}"/>
            </a:ext>
          </a:extLst>
        </xdr:cNvPr>
        <xdr:cNvCxnSpPr/>
      </xdr:nvCxnSpPr>
      <xdr:spPr>
        <a:xfrm>
          <a:off x="4044950" y="94370525"/>
          <a:ext cx="0" cy="21272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180975</xdr:colOff>
      <xdr:row>351</xdr:row>
      <xdr:rowOff>0</xdr:rowOff>
    </xdr:from>
    <xdr:to>
      <xdr:col>21</xdr:col>
      <xdr:colOff>200025</xdr:colOff>
      <xdr:row>351</xdr:row>
      <xdr:rowOff>0</xdr:rowOff>
    </xdr:to>
    <xdr:cxnSp macro="">
      <xdr:nvCxnSpPr>
        <xdr:cNvPr id="18" name="直線コネクタ 17">
          <a:extLst>
            <a:ext uri="{FF2B5EF4-FFF2-40B4-BE49-F238E27FC236}">
              <a16:creationId xmlns:a16="http://schemas.microsoft.com/office/drawing/2014/main" id="{CB7AE4BC-9D55-77CF-9379-56BB065CC1AD}"/>
            </a:ext>
          </a:extLst>
        </xdr:cNvPr>
        <xdr:cNvCxnSpPr/>
      </xdr:nvCxnSpPr>
      <xdr:spPr>
        <a:xfrm>
          <a:off x="1152525" y="96002475"/>
          <a:ext cx="58483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180975</xdr:colOff>
      <xdr:row>349</xdr:row>
      <xdr:rowOff>0</xdr:rowOff>
    </xdr:from>
    <xdr:to>
      <xdr:col>12</xdr:col>
      <xdr:colOff>180975</xdr:colOff>
      <xdr:row>351</xdr:row>
      <xdr:rowOff>9525</xdr:rowOff>
    </xdr:to>
    <xdr:cxnSp macro="">
      <xdr:nvCxnSpPr>
        <xdr:cNvPr id="20" name="直線コネクタ 19">
          <a:extLst>
            <a:ext uri="{FF2B5EF4-FFF2-40B4-BE49-F238E27FC236}">
              <a16:creationId xmlns:a16="http://schemas.microsoft.com/office/drawing/2014/main" id="{05382E39-2130-7490-5291-D10ECA3E572E}"/>
            </a:ext>
          </a:extLst>
        </xdr:cNvPr>
        <xdr:cNvCxnSpPr/>
      </xdr:nvCxnSpPr>
      <xdr:spPr>
        <a:xfrm>
          <a:off x="4067175" y="95516700"/>
          <a:ext cx="0" cy="333375"/>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350</xdr:row>
      <xdr:rowOff>152400</xdr:rowOff>
    </xdr:from>
    <xdr:to>
      <xdr:col>3</xdr:col>
      <xdr:colOff>161925</xdr:colOff>
      <xdr:row>352</xdr:row>
      <xdr:rowOff>38100</xdr:rowOff>
    </xdr:to>
    <xdr:cxnSp macro="">
      <xdr:nvCxnSpPr>
        <xdr:cNvPr id="21" name="直線矢印コネクタ 20">
          <a:extLst>
            <a:ext uri="{FF2B5EF4-FFF2-40B4-BE49-F238E27FC236}">
              <a16:creationId xmlns:a16="http://schemas.microsoft.com/office/drawing/2014/main" id="{541957FD-051F-4C55-A661-D60BED39691C}"/>
            </a:ext>
          </a:extLst>
        </xdr:cNvPr>
        <xdr:cNvCxnSpPr/>
      </xdr:nvCxnSpPr>
      <xdr:spPr>
        <a:xfrm>
          <a:off x="1133475" y="95831025"/>
          <a:ext cx="0" cy="2095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168275</xdr:colOff>
      <xdr:row>350</xdr:row>
      <xdr:rowOff>152400</xdr:rowOff>
    </xdr:from>
    <xdr:to>
      <xdr:col>9</xdr:col>
      <xdr:colOff>168275</xdr:colOff>
      <xdr:row>352</xdr:row>
      <xdr:rowOff>44450</xdr:rowOff>
    </xdr:to>
    <xdr:cxnSp macro="">
      <xdr:nvCxnSpPr>
        <xdr:cNvPr id="22" name="直線矢印コネクタ 21">
          <a:extLst>
            <a:ext uri="{FF2B5EF4-FFF2-40B4-BE49-F238E27FC236}">
              <a16:creationId xmlns:a16="http://schemas.microsoft.com/office/drawing/2014/main" id="{2FEBA04C-AFC0-427A-9815-A582093874EB}"/>
            </a:ext>
          </a:extLst>
        </xdr:cNvPr>
        <xdr:cNvCxnSpPr/>
      </xdr:nvCxnSpPr>
      <xdr:spPr>
        <a:xfrm>
          <a:off x="3082925" y="95831025"/>
          <a:ext cx="0" cy="21590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158750</xdr:colOff>
      <xdr:row>351</xdr:row>
      <xdr:rowOff>9525</xdr:rowOff>
    </xdr:from>
    <xdr:to>
      <xdr:col>15</xdr:col>
      <xdr:colOff>158750</xdr:colOff>
      <xdr:row>352</xdr:row>
      <xdr:rowOff>63500</xdr:rowOff>
    </xdr:to>
    <xdr:cxnSp macro="">
      <xdr:nvCxnSpPr>
        <xdr:cNvPr id="23" name="直線矢印コネクタ 22">
          <a:extLst>
            <a:ext uri="{FF2B5EF4-FFF2-40B4-BE49-F238E27FC236}">
              <a16:creationId xmlns:a16="http://schemas.microsoft.com/office/drawing/2014/main" id="{1466E6EA-2A9A-4FE9-8820-2CC046CF3B20}"/>
            </a:ext>
          </a:extLst>
        </xdr:cNvPr>
        <xdr:cNvCxnSpPr/>
      </xdr:nvCxnSpPr>
      <xdr:spPr>
        <a:xfrm>
          <a:off x="5016500" y="95850075"/>
          <a:ext cx="0" cy="21590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196850</xdr:colOff>
      <xdr:row>351</xdr:row>
      <xdr:rowOff>0</xdr:rowOff>
    </xdr:from>
    <xdr:to>
      <xdr:col>21</xdr:col>
      <xdr:colOff>196850</xdr:colOff>
      <xdr:row>352</xdr:row>
      <xdr:rowOff>53975</xdr:rowOff>
    </xdr:to>
    <xdr:cxnSp macro="">
      <xdr:nvCxnSpPr>
        <xdr:cNvPr id="24" name="直線矢印コネクタ 23">
          <a:extLst>
            <a:ext uri="{FF2B5EF4-FFF2-40B4-BE49-F238E27FC236}">
              <a16:creationId xmlns:a16="http://schemas.microsoft.com/office/drawing/2014/main" id="{86C48BA8-EE9F-4E84-A824-4A903096BCDF}"/>
            </a:ext>
          </a:extLst>
        </xdr:cNvPr>
        <xdr:cNvCxnSpPr/>
      </xdr:nvCxnSpPr>
      <xdr:spPr>
        <a:xfrm>
          <a:off x="6997700" y="95840550"/>
          <a:ext cx="0" cy="21590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139700</xdr:colOff>
      <xdr:row>358</xdr:row>
      <xdr:rowOff>0</xdr:rowOff>
    </xdr:from>
    <xdr:to>
      <xdr:col>3</xdr:col>
      <xdr:colOff>139700</xdr:colOff>
      <xdr:row>359</xdr:row>
      <xdr:rowOff>44450</xdr:rowOff>
    </xdr:to>
    <xdr:cxnSp macro="">
      <xdr:nvCxnSpPr>
        <xdr:cNvPr id="25" name="直線矢印コネクタ 24">
          <a:extLst>
            <a:ext uri="{FF2B5EF4-FFF2-40B4-BE49-F238E27FC236}">
              <a16:creationId xmlns:a16="http://schemas.microsoft.com/office/drawing/2014/main" id="{9E867F11-8B5E-4542-8F52-25EE6C6F5910}"/>
            </a:ext>
          </a:extLst>
        </xdr:cNvPr>
        <xdr:cNvCxnSpPr/>
      </xdr:nvCxnSpPr>
      <xdr:spPr>
        <a:xfrm>
          <a:off x="1111250" y="97145475"/>
          <a:ext cx="0" cy="20637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152400</xdr:colOff>
      <xdr:row>358</xdr:row>
      <xdr:rowOff>0</xdr:rowOff>
    </xdr:from>
    <xdr:to>
      <xdr:col>9</xdr:col>
      <xdr:colOff>152400</xdr:colOff>
      <xdr:row>359</xdr:row>
      <xdr:rowOff>57150</xdr:rowOff>
    </xdr:to>
    <xdr:cxnSp macro="">
      <xdr:nvCxnSpPr>
        <xdr:cNvPr id="26" name="直線矢印コネクタ 25">
          <a:extLst>
            <a:ext uri="{FF2B5EF4-FFF2-40B4-BE49-F238E27FC236}">
              <a16:creationId xmlns:a16="http://schemas.microsoft.com/office/drawing/2014/main" id="{97A0D30B-F242-4C70-8DD0-970C968A62A3}"/>
            </a:ext>
          </a:extLst>
        </xdr:cNvPr>
        <xdr:cNvCxnSpPr/>
      </xdr:nvCxnSpPr>
      <xdr:spPr>
        <a:xfrm>
          <a:off x="3067050" y="97145475"/>
          <a:ext cx="0" cy="21907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152400</xdr:colOff>
      <xdr:row>358</xdr:row>
      <xdr:rowOff>15875</xdr:rowOff>
    </xdr:from>
    <xdr:to>
      <xdr:col>15</xdr:col>
      <xdr:colOff>152400</xdr:colOff>
      <xdr:row>359</xdr:row>
      <xdr:rowOff>76200</xdr:rowOff>
    </xdr:to>
    <xdr:cxnSp macro="">
      <xdr:nvCxnSpPr>
        <xdr:cNvPr id="27" name="直線矢印コネクタ 26">
          <a:extLst>
            <a:ext uri="{FF2B5EF4-FFF2-40B4-BE49-F238E27FC236}">
              <a16:creationId xmlns:a16="http://schemas.microsoft.com/office/drawing/2014/main" id="{1CB11D49-11BE-462B-9931-73A0DDB9F0BF}"/>
            </a:ext>
          </a:extLst>
        </xdr:cNvPr>
        <xdr:cNvCxnSpPr/>
      </xdr:nvCxnSpPr>
      <xdr:spPr>
        <a:xfrm>
          <a:off x="5010150" y="97161350"/>
          <a:ext cx="0" cy="2222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190500</xdr:colOff>
      <xdr:row>358</xdr:row>
      <xdr:rowOff>6350</xdr:rowOff>
    </xdr:from>
    <xdr:to>
      <xdr:col>21</xdr:col>
      <xdr:colOff>190500</xdr:colOff>
      <xdr:row>359</xdr:row>
      <xdr:rowOff>66675</xdr:rowOff>
    </xdr:to>
    <xdr:cxnSp macro="">
      <xdr:nvCxnSpPr>
        <xdr:cNvPr id="28" name="直線矢印コネクタ 27">
          <a:extLst>
            <a:ext uri="{FF2B5EF4-FFF2-40B4-BE49-F238E27FC236}">
              <a16:creationId xmlns:a16="http://schemas.microsoft.com/office/drawing/2014/main" id="{BD0C2C5A-CD74-45F1-B204-8C90820A4AB9}"/>
            </a:ext>
          </a:extLst>
        </xdr:cNvPr>
        <xdr:cNvCxnSpPr/>
      </xdr:nvCxnSpPr>
      <xdr:spPr>
        <a:xfrm>
          <a:off x="6991350" y="97151825"/>
          <a:ext cx="0" cy="2222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123825</xdr:colOff>
      <xdr:row>364</xdr:row>
      <xdr:rowOff>314325</xdr:rowOff>
    </xdr:from>
    <xdr:to>
      <xdr:col>3</xdr:col>
      <xdr:colOff>123825</xdr:colOff>
      <xdr:row>366</xdr:row>
      <xdr:rowOff>25400</xdr:rowOff>
    </xdr:to>
    <xdr:cxnSp macro="">
      <xdr:nvCxnSpPr>
        <xdr:cNvPr id="29" name="直線矢印コネクタ 28">
          <a:extLst>
            <a:ext uri="{FF2B5EF4-FFF2-40B4-BE49-F238E27FC236}">
              <a16:creationId xmlns:a16="http://schemas.microsoft.com/office/drawing/2014/main" id="{823D8F86-41D8-4E80-B7D1-E357F1F2A954}"/>
            </a:ext>
          </a:extLst>
        </xdr:cNvPr>
        <xdr:cNvCxnSpPr/>
      </xdr:nvCxnSpPr>
      <xdr:spPr>
        <a:xfrm>
          <a:off x="1095375" y="98431350"/>
          <a:ext cx="0" cy="20637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130175</xdr:colOff>
      <xdr:row>364</xdr:row>
      <xdr:rowOff>314325</xdr:rowOff>
    </xdr:from>
    <xdr:to>
      <xdr:col>9</xdr:col>
      <xdr:colOff>130175</xdr:colOff>
      <xdr:row>366</xdr:row>
      <xdr:rowOff>38100</xdr:rowOff>
    </xdr:to>
    <xdr:cxnSp macro="">
      <xdr:nvCxnSpPr>
        <xdr:cNvPr id="30" name="直線矢印コネクタ 29">
          <a:extLst>
            <a:ext uri="{FF2B5EF4-FFF2-40B4-BE49-F238E27FC236}">
              <a16:creationId xmlns:a16="http://schemas.microsoft.com/office/drawing/2014/main" id="{1C39230C-A8C5-4826-A636-C4861076858D}"/>
            </a:ext>
          </a:extLst>
        </xdr:cNvPr>
        <xdr:cNvCxnSpPr/>
      </xdr:nvCxnSpPr>
      <xdr:spPr>
        <a:xfrm>
          <a:off x="3044825" y="98431350"/>
          <a:ext cx="0" cy="21907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120650</xdr:colOff>
      <xdr:row>364</xdr:row>
      <xdr:rowOff>330200</xdr:rowOff>
    </xdr:from>
    <xdr:to>
      <xdr:col>15</xdr:col>
      <xdr:colOff>120650</xdr:colOff>
      <xdr:row>366</xdr:row>
      <xdr:rowOff>57150</xdr:rowOff>
    </xdr:to>
    <xdr:cxnSp macro="">
      <xdr:nvCxnSpPr>
        <xdr:cNvPr id="31" name="直線矢印コネクタ 30">
          <a:extLst>
            <a:ext uri="{FF2B5EF4-FFF2-40B4-BE49-F238E27FC236}">
              <a16:creationId xmlns:a16="http://schemas.microsoft.com/office/drawing/2014/main" id="{01A5C4B2-CED2-4E06-A7D5-203049DC00BB}"/>
            </a:ext>
          </a:extLst>
        </xdr:cNvPr>
        <xdr:cNvCxnSpPr/>
      </xdr:nvCxnSpPr>
      <xdr:spPr>
        <a:xfrm>
          <a:off x="4978400" y="98447225"/>
          <a:ext cx="0" cy="2222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158750</xdr:colOff>
      <xdr:row>364</xdr:row>
      <xdr:rowOff>320675</xdr:rowOff>
    </xdr:from>
    <xdr:to>
      <xdr:col>21</xdr:col>
      <xdr:colOff>158750</xdr:colOff>
      <xdr:row>366</xdr:row>
      <xdr:rowOff>47625</xdr:rowOff>
    </xdr:to>
    <xdr:cxnSp macro="">
      <xdr:nvCxnSpPr>
        <xdr:cNvPr id="32" name="直線矢印コネクタ 31">
          <a:extLst>
            <a:ext uri="{FF2B5EF4-FFF2-40B4-BE49-F238E27FC236}">
              <a16:creationId xmlns:a16="http://schemas.microsoft.com/office/drawing/2014/main" id="{2E083737-38C1-4506-802B-2517321E76D0}"/>
            </a:ext>
          </a:extLst>
        </xdr:cNvPr>
        <xdr:cNvCxnSpPr/>
      </xdr:nvCxnSpPr>
      <xdr:spPr>
        <a:xfrm>
          <a:off x="6959600" y="98437700"/>
          <a:ext cx="0" cy="2222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259</xdr:row>
      <xdr:rowOff>6350</xdr:rowOff>
    </xdr:from>
    <xdr:to>
      <xdr:col>13</xdr:col>
      <xdr:colOff>139700</xdr:colOff>
      <xdr:row>306</xdr:row>
      <xdr:rowOff>103909</xdr:rowOff>
    </xdr:to>
    <xdr:sp macro="" textlink="">
      <xdr:nvSpPr>
        <xdr:cNvPr id="13" name="正方形/長方形 12">
          <a:extLst>
            <a:ext uri="{FF2B5EF4-FFF2-40B4-BE49-F238E27FC236}">
              <a16:creationId xmlns:a16="http://schemas.microsoft.com/office/drawing/2014/main" id="{86747BDB-E43B-4986-8793-9BAA8F04F7D3}"/>
            </a:ext>
          </a:extLst>
        </xdr:cNvPr>
        <xdr:cNvSpPr/>
      </xdr:nvSpPr>
      <xdr:spPr>
        <a:xfrm>
          <a:off x="139700" y="657225"/>
          <a:ext cx="4213225" cy="5555384"/>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19626</xdr:colOff>
      <xdr:row>259</xdr:row>
      <xdr:rowOff>6927</xdr:rowOff>
    </xdr:from>
    <xdr:to>
      <xdr:col>13</xdr:col>
      <xdr:colOff>289</xdr:colOff>
      <xdr:row>266</xdr:row>
      <xdr:rowOff>15874</xdr:rowOff>
    </xdr:to>
    <xdr:sp macro="" textlink="">
      <xdr:nvSpPr>
        <xdr:cNvPr id="16" name="テキスト ボックス 15">
          <a:extLst>
            <a:ext uri="{FF2B5EF4-FFF2-40B4-BE49-F238E27FC236}">
              <a16:creationId xmlns:a16="http://schemas.microsoft.com/office/drawing/2014/main" id="{05835167-6BE7-4973-BC22-716A48F7D4C9}"/>
            </a:ext>
          </a:extLst>
        </xdr:cNvPr>
        <xdr:cNvSpPr txBox="1"/>
      </xdr:nvSpPr>
      <xdr:spPr>
        <a:xfrm>
          <a:off x="343476" y="657802"/>
          <a:ext cx="3866863" cy="13456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ja-JP" altLang="en-US" sz="1100" b="1" i="0" u="none" strike="noStrike">
              <a:solidFill>
                <a:schemeClr val="dk1"/>
              </a:solidFill>
              <a:effectLst/>
              <a:latin typeface="ＭＳ Ｐゴシック" panose="020B0600070205080204" pitchFamily="50" charset="-128"/>
              <a:ea typeface="ＭＳ Ｐゴシック" panose="020B0600070205080204" pitchFamily="50" charset="-128"/>
              <a:cs typeface="+mn-cs"/>
            </a:rPr>
            <a:t>会社名：</a:t>
          </a:r>
          <a:r>
            <a:rPr lang="ja-JP" altLang="en-US">
              <a:effectLst/>
              <a:latin typeface="ＭＳ Ｐゴシック" panose="020B0600070205080204" pitchFamily="50" charset="-128"/>
              <a:ea typeface="ＭＳ Ｐゴシック" panose="020B0600070205080204" pitchFamily="50" charset="-128"/>
            </a:rPr>
            <a:t> </a:t>
          </a:r>
          <a:r>
            <a:rPr lang="ja-JP" altLang="en-US" sz="1100" b="1" i="0" u="none" strike="noStrike">
              <a:solidFill>
                <a:schemeClr val="dk1"/>
              </a:solidFill>
              <a:effectLst/>
              <a:latin typeface="ＭＳ Ｐゴシック" panose="020B0600070205080204" pitchFamily="50" charset="-128"/>
              <a:ea typeface="ＭＳ Ｐゴシック" panose="020B0600070205080204" pitchFamily="50" charset="-128"/>
              <a:cs typeface="+mn-cs"/>
            </a:rPr>
            <a:t>〇〇〇〇</a:t>
          </a:r>
          <a:r>
            <a:rPr lang="ja-JP" altLang="en-US">
              <a:effectLst/>
              <a:latin typeface="ＭＳ Ｐゴシック" panose="020B0600070205080204" pitchFamily="50" charset="-128"/>
              <a:ea typeface="ＭＳ Ｐゴシック" panose="020B0600070205080204" pitchFamily="50" charset="-128"/>
            </a:rPr>
            <a:t> </a:t>
          </a:r>
          <a:endParaRPr lang="en-US" altLang="ja-JP">
            <a:effectLst/>
            <a:latin typeface="ＭＳ Ｐゴシック" panose="020B0600070205080204" pitchFamily="50" charset="-128"/>
            <a:ea typeface="ＭＳ Ｐゴシック" panose="020B0600070205080204" pitchFamily="50" charset="-128"/>
          </a:endParaRPr>
        </a:p>
        <a:p>
          <a:pPr algn="ctr"/>
          <a:r>
            <a:rPr lang="ja-JP" altLang="en-US" sz="1100" b="1" i="0" u="none" strike="noStrike">
              <a:solidFill>
                <a:schemeClr val="dk1"/>
              </a:solidFill>
              <a:effectLst/>
              <a:latin typeface="ＭＳ Ｐゴシック" panose="020B0600070205080204" pitchFamily="50" charset="-128"/>
              <a:ea typeface="ＭＳ Ｐゴシック" panose="020B0600070205080204" pitchFamily="50" charset="-128"/>
              <a:cs typeface="+mn-cs"/>
            </a:rPr>
            <a:t>携行カード</a:t>
          </a:r>
          <a:endParaRPr lang="en-US" altLang="ja-JP" sz="1100" b="1" i="0" u="none" strike="noStrike">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lang="ja-JP" altLang="en-US">
              <a:effectLst/>
              <a:latin typeface="ＭＳ Ｐゴシック" panose="020B0600070205080204" pitchFamily="50" charset="-128"/>
              <a:ea typeface="ＭＳ Ｐゴシック" panose="020B0600070205080204" pitchFamily="50" charset="-128"/>
            </a:rPr>
            <a:t> </a:t>
          </a:r>
          <a:r>
            <a:rPr lang="en-US" altLang="ja-JP" sz="10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00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このカードを拾得された方は下記までご連絡ください。</a:t>
          </a:r>
          <a:r>
            <a:rPr lang="ja-JP" altLang="en-US" sz="1000">
              <a:effectLst/>
              <a:latin typeface="ＭＳ Ｐゴシック" panose="020B0600070205080204" pitchFamily="50" charset="-128"/>
              <a:ea typeface="ＭＳ Ｐゴシック" panose="020B0600070205080204" pitchFamily="50" charset="-128"/>
            </a:rPr>
            <a:t> </a:t>
          </a:r>
          <a:endParaRPr lang="en-US" altLang="ja-JP" sz="1000">
            <a:effectLst/>
            <a:latin typeface="ＭＳ Ｐゴシック" panose="020B0600070205080204" pitchFamily="50" charset="-128"/>
            <a:ea typeface="ＭＳ Ｐゴシック" panose="020B0600070205080204" pitchFamily="50" charset="-128"/>
          </a:endParaRPr>
        </a:p>
        <a:p>
          <a:pPr algn="l"/>
          <a:r>
            <a:rPr lang="ja-JP" altLang="en-US" sz="105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所在地：</a:t>
          </a:r>
          <a:r>
            <a:rPr lang="ja-JP" altLang="en-US" sz="1050">
              <a:effectLst/>
              <a:latin typeface="ＭＳ Ｐゴシック" panose="020B0600070205080204" pitchFamily="50" charset="-128"/>
              <a:ea typeface="ＭＳ Ｐゴシック" panose="020B0600070205080204" pitchFamily="50" charset="-128"/>
            </a:rPr>
            <a:t> </a:t>
          </a:r>
          <a:r>
            <a:rPr lang="ja-JP" altLang="en-US" sz="105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〒〇〇〇ー〇〇〇〇</a:t>
          </a:r>
          <a:r>
            <a:rPr lang="ja-JP" altLang="en-US" sz="1050">
              <a:effectLst/>
              <a:latin typeface="ＭＳ Ｐゴシック" panose="020B0600070205080204" pitchFamily="50" charset="-128"/>
              <a:ea typeface="ＭＳ Ｐゴシック" panose="020B0600070205080204" pitchFamily="50" charset="-128"/>
            </a:rPr>
            <a:t> </a:t>
          </a:r>
          <a:endParaRPr lang="en-US" altLang="ja-JP" sz="1050">
            <a:effectLst/>
            <a:latin typeface="ＭＳ Ｐゴシック" panose="020B0600070205080204" pitchFamily="50" charset="-128"/>
            <a:ea typeface="ＭＳ Ｐゴシック" panose="020B0600070205080204" pitchFamily="50" charset="-128"/>
          </a:endParaRPr>
        </a:p>
        <a:p>
          <a:pPr algn="l"/>
          <a:r>
            <a:rPr lang="ja-JP" altLang="en-US" sz="105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電話：</a:t>
          </a:r>
          <a:r>
            <a:rPr lang="ja-JP" altLang="en-US" sz="1050">
              <a:effectLst/>
              <a:latin typeface="ＭＳ Ｐゴシック" panose="020B0600070205080204" pitchFamily="50" charset="-128"/>
              <a:ea typeface="ＭＳ Ｐゴシック" panose="020B0600070205080204" pitchFamily="50" charset="-128"/>
            </a:rPr>
            <a:t> </a:t>
          </a:r>
          <a:endParaRPr lang="en-US" altLang="ja-JP" sz="1050">
            <a:effectLst/>
            <a:latin typeface="ＭＳ Ｐゴシック" panose="020B0600070205080204" pitchFamily="50" charset="-128"/>
            <a:ea typeface="ＭＳ Ｐゴシック" panose="020B0600070205080204" pitchFamily="50" charset="-128"/>
          </a:endParaRPr>
        </a:p>
        <a:p>
          <a:pPr algn="l"/>
          <a:r>
            <a:rPr lang="en-US" altLang="ja-JP" sz="105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FAX</a:t>
          </a:r>
          <a:r>
            <a:rPr lang="ja-JP" altLang="en-US" sz="105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a:t>
          </a:r>
          <a:r>
            <a:rPr lang="en-US" altLang="ja-JP" sz="1050">
              <a:effectLst/>
              <a:latin typeface="ＭＳ Ｐゴシック" panose="020B0600070205080204" pitchFamily="50" charset="-128"/>
              <a:ea typeface="ＭＳ Ｐゴシック" panose="020B0600070205080204" pitchFamily="50" charset="-128"/>
            </a:rPr>
            <a:t> </a:t>
          </a:r>
        </a:p>
        <a:p>
          <a:pPr algn="l"/>
          <a:r>
            <a:rPr lang="ja-JP" altLang="en-US" sz="1050" b="0" i="0" u="none" strike="noStrike">
              <a:solidFill>
                <a:schemeClr val="dk1"/>
              </a:solidFill>
              <a:effectLst/>
              <a:latin typeface="ＭＳ Ｐゴシック" panose="020B0600070205080204" pitchFamily="50" charset="-128"/>
              <a:ea typeface="ＭＳ Ｐゴシック" panose="020B0600070205080204" pitchFamily="50" charset="-128"/>
              <a:cs typeface="+mn-cs"/>
            </a:rPr>
            <a:t>メール：</a:t>
          </a:r>
          <a:r>
            <a:rPr lang="ja-JP" altLang="en-US" sz="1050">
              <a:effectLst/>
              <a:latin typeface="ＭＳ Ｐゴシック" panose="020B0600070205080204" pitchFamily="50" charset="-128"/>
              <a:ea typeface="ＭＳ Ｐゴシック" panose="020B0600070205080204" pitchFamily="50" charset="-128"/>
            </a:rPr>
            <a:t> </a:t>
          </a:r>
          <a:endParaRPr kumimoji="1" lang="ja-JP" altLang="en-US" sz="1050">
            <a:latin typeface="ＭＳ Ｐゴシック" panose="020B0600070205080204" pitchFamily="50" charset="-128"/>
            <a:ea typeface="ＭＳ Ｐゴシック" panose="020B0600070205080204" pitchFamily="50" charset="-128"/>
          </a:endParaRPr>
        </a:p>
      </xdr:txBody>
    </xdr:sp>
    <xdr:clientData/>
  </xdr:twoCellAnchor>
  <xdr:twoCellAnchor>
    <xdr:from>
      <xdr:col>13</xdr:col>
      <xdr:colOff>203199</xdr:colOff>
      <xdr:row>259</xdr:row>
      <xdr:rowOff>17462</xdr:rowOff>
    </xdr:from>
    <xdr:to>
      <xdr:col>26</xdr:col>
      <xdr:colOff>206375</xdr:colOff>
      <xdr:row>306</xdr:row>
      <xdr:rowOff>115021</xdr:rowOff>
    </xdr:to>
    <xdr:sp macro="" textlink="">
      <xdr:nvSpPr>
        <xdr:cNvPr id="17" name="正方形/長方形 16">
          <a:extLst>
            <a:ext uri="{FF2B5EF4-FFF2-40B4-BE49-F238E27FC236}">
              <a16:creationId xmlns:a16="http://schemas.microsoft.com/office/drawing/2014/main" id="{1DBC8CE4-189F-45FB-BF23-64B7B967E7F8}"/>
            </a:ext>
          </a:extLst>
        </xdr:cNvPr>
        <xdr:cNvSpPr/>
      </xdr:nvSpPr>
      <xdr:spPr>
        <a:xfrm>
          <a:off x="4410074" y="665162"/>
          <a:ext cx="4216401" cy="5555384"/>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2</xdr:col>
      <xdr:colOff>31961</xdr:colOff>
      <xdr:row>0</xdr:row>
      <xdr:rowOff>58642</xdr:rowOff>
    </xdr:from>
    <xdr:ext cx="4487184" cy="320387"/>
    <xdr:sp macro="" textlink="">
      <xdr:nvSpPr>
        <xdr:cNvPr id="2" name="テキスト ボックス 1">
          <a:extLst>
            <a:ext uri="{FF2B5EF4-FFF2-40B4-BE49-F238E27FC236}">
              <a16:creationId xmlns:a16="http://schemas.microsoft.com/office/drawing/2014/main" id="{ED3C160C-681A-43C3-B37A-E450A171FAE3}"/>
            </a:ext>
          </a:extLst>
        </xdr:cNvPr>
        <xdr:cNvSpPr txBox="1"/>
      </xdr:nvSpPr>
      <xdr:spPr>
        <a:xfrm>
          <a:off x="641561" y="58642"/>
          <a:ext cx="4487184" cy="320387"/>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l"/>
          <a:r>
            <a:rPr lang="ja-JP" altLang="en-US" sz="1400" b="1">
              <a:solidFill>
                <a:schemeClr val="tx1"/>
              </a:solidFill>
              <a:effectLst/>
              <a:latin typeface="ＭＳ Ｐゴシック" panose="020B0600070205080204" pitchFamily="50" charset="-128"/>
              <a:ea typeface="ＭＳ Ｐゴシック" panose="020B0600070205080204" pitchFamily="50" charset="-128"/>
              <a:cs typeface="+mn-cs"/>
            </a:rPr>
            <a:t>中国地方における地域建設業の事業継続計画の策定</a:t>
          </a:r>
          <a:endParaRPr kumimoji="1" lang="ja-JP" altLang="en-US" sz="1400" b="1">
            <a:latin typeface="ＭＳ Ｐゴシック" panose="020B0600070205080204" pitchFamily="50" charset="-128"/>
            <a:ea typeface="ＭＳ Ｐゴシック" panose="020B0600070205080204" pitchFamily="50" charset="-128"/>
          </a:endParaRPr>
        </a:p>
      </xdr:txBody>
    </xdr:sp>
    <xdr:clientData/>
  </xdr:oneCellAnchor>
  <xdr:twoCellAnchor>
    <xdr:from>
      <xdr:col>13</xdr:col>
      <xdr:colOff>434684</xdr:colOff>
      <xdr:row>0</xdr:row>
      <xdr:rowOff>96981</xdr:rowOff>
    </xdr:from>
    <xdr:to>
      <xdr:col>28</xdr:col>
      <xdr:colOff>225136</xdr:colOff>
      <xdr:row>2</xdr:row>
      <xdr:rowOff>69273</xdr:rowOff>
    </xdr:to>
    <xdr:sp macro="" textlink="">
      <xdr:nvSpPr>
        <xdr:cNvPr id="3" name="テキスト ボックス 2">
          <a:extLst>
            <a:ext uri="{FF2B5EF4-FFF2-40B4-BE49-F238E27FC236}">
              <a16:creationId xmlns:a16="http://schemas.microsoft.com/office/drawing/2014/main" id="{61458E7A-ABC9-4A04-920F-6E03E5FACD23}"/>
            </a:ext>
          </a:extLst>
        </xdr:cNvPr>
        <xdr:cNvSpPr txBox="1"/>
      </xdr:nvSpPr>
      <xdr:spPr>
        <a:xfrm>
          <a:off x="8591548" y="96981"/>
          <a:ext cx="10181361" cy="2085110"/>
        </a:xfrm>
        <a:prstGeom prst="rect">
          <a:avLst/>
        </a:prstGeom>
        <a:solidFill>
          <a:schemeClr val="accent4">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2400" b="1">
              <a:solidFill>
                <a:srgbClr val="FF0000"/>
              </a:solidFill>
            </a:rPr>
            <a:t>修正配布版（</a:t>
          </a:r>
          <a:r>
            <a:rPr kumimoji="1" lang="en-US" altLang="ja-JP" sz="2400" b="1">
              <a:solidFill>
                <a:srgbClr val="FF0000"/>
              </a:solidFill>
            </a:rPr>
            <a:t>9</a:t>
          </a:r>
          <a:r>
            <a:rPr kumimoji="1" lang="ja-JP" altLang="en-US" sz="2400" b="1">
              <a:solidFill>
                <a:srgbClr val="FF0000"/>
              </a:solidFill>
            </a:rPr>
            <a:t>月</a:t>
          </a:r>
          <a:r>
            <a:rPr kumimoji="1" lang="en-US" altLang="ja-JP" sz="2400" b="1">
              <a:solidFill>
                <a:srgbClr val="FF0000"/>
              </a:solidFill>
            </a:rPr>
            <a:t>28</a:t>
          </a:r>
          <a:r>
            <a:rPr kumimoji="1" lang="ja-JP" altLang="en-US" sz="2400" b="1">
              <a:solidFill>
                <a:srgbClr val="FF0000"/>
              </a:solidFill>
            </a:rPr>
            <a:t>日公開）</a:t>
          </a:r>
          <a:endParaRPr kumimoji="1" lang="en-US" altLang="ja-JP" sz="2400" b="1">
            <a:solidFill>
              <a:srgbClr val="FF0000"/>
            </a:solidFill>
          </a:endParaRPr>
        </a:p>
        <a:p>
          <a:pPr algn="l"/>
          <a:r>
            <a:rPr kumimoji="1" lang="ja-JP" altLang="en-US" sz="2000">
              <a:solidFill>
                <a:srgbClr val="FF0000"/>
              </a:solidFill>
            </a:rPr>
            <a:t>対応できる表計算ソフト：</a:t>
          </a:r>
          <a:r>
            <a:rPr kumimoji="1" lang="en-US" altLang="ja-JP" sz="2000">
              <a:solidFill>
                <a:srgbClr val="FF0000"/>
              </a:solidFill>
            </a:rPr>
            <a:t>office365 Excel</a:t>
          </a:r>
          <a:r>
            <a:rPr kumimoji="1" lang="ja-JP" altLang="en-US" sz="2000">
              <a:solidFill>
                <a:srgbClr val="FF0000"/>
              </a:solidFill>
            </a:rPr>
            <a:t>、</a:t>
          </a:r>
          <a:r>
            <a:rPr kumimoji="1" lang="en-US" altLang="ja-JP" sz="2000">
              <a:solidFill>
                <a:srgbClr val="FF0000"/>
              </a:solidFill>
            </a:rPr>
            <a:t>Excel2021</a:t>
          </a:r>
          <a:r>
            <a:rPr kumimoji="1" lang="ja-JP" altLang="en-US" sz="2000">
              <a:solidFill>
                <a:srgbClr val="FF0000"/>
              </a:solidFill>
            </a:rPr>
            <a:t>、</a:t>
          </a:r>
          <a:r>
            <a:rPr kumimoji="1" lang="en-US" altLang="ja-JP" sz="2000">
              <a:solidFill>
                <a:srgbClr val="FF0000"/>
              </a:solidFill>
            </a:rPr>
            <a:t>Excel2024</a:t>
          </a:r>
        </a:p>
        <a:p>
          <a:pPr algn="l"/>
          <a:r>
            <a:rPr kumimoji="1" lang="en-US" altLang="ja-JP" sz="2000">
              <a:solidFill>
                <a:srgbClr val="FF0000"/>
              </a:solidFill>
            </a:rPr>
            <a:t>※Excel2021</a:t>
          </a:r>
          <a:r>
            <a:rPr kumimoji="1" lang="ja-JP" altLang="en-US" sz="2000">
              <a:solidFill>
                <a:srgbClr val="FF0000"/>
              </a:solidFill>
            </a:rPr>
            <a:t>よりも古いバージョンの</a:t>
          </a:r>
          <a:r>
            <a:rPr kumimoji="1" lang="en-US" altLang="ja-JP" sz="2000">
              <a:solidFill>
                <a:srgbClr val="FF0000"/>
              </a:solidFill>
            </a:rPr>
            <a:t>Excel</a:t>
          </a:r>
          <a:r>
            <a:rPr kumimoji="1" lang="ja-JP" altLang="en-US" sz="2000">
              <a:solidFill>
                <a:srgbClr val="FF0000"/>
              </a:solidFill>
            </a:rPr>
            <a:t>やその他の表計算ソフトでは</a:t>
          </a:r>
          <a:endParaRPr kumimoji="1" lang="en-US" altLang="ja-JP" sz="2000">
            <a:solidFill>
              <a:srgbClr val="FF0000"/>
            </a:solidFill>
          </a:endParaRPr>
        </a:p>
        <a:p>
          <a:pPr algn="l"/>
          <a:r>
            <a:rPr kumimoji="1" lang="ja-JP" altLang="en-US" sz="2000">
              <a:solidFill>
                <a:srgbClr val="FF0000"/>
              </a:solidFill>
            </a:rPr>
            <a:t>　参照の関数が動作しさない可能性があります。</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absolute">
        <xdr:from>
          <xdr:col>22</xdr:col>
          <xdr:colOff>58206</xdr:colOff>
          <xdr:row>0</xdr:row>
          <xdr:rowOff>244687</xdr:rowOff>
        </xdr:from>
        <xdr:to>
          <xdr:col>23</xdr:col>
          <xdr:colOff>1007109</xdr:colOff>
          <xdr:row>2</xdr:row>
          <xdr:rowOff>559224</xdr:rowOff>
        </xdr:to>
        <xdr:pic>
          <xdr:nvPicPr>
            <xdr:cNvPr id="6" name="図 5">
              <a:extLst>
                <a:ext uri="{FF2B5EF4-FFF2-40B4-BE49-F238E27FC236}">
                  <a16:creationId xmlns:a16="http://schemas.microsoft.com/office/drawing/2014/main" id="{C167C663-2617-D71C-7673-8CF7260BF7B8}"/>
                </a:ext>
              </a:extLst>
            </xdr:cNvPr>
            <xdr:cNvPicPr>
              <a:picLocks noChangeAspect="1" noChangeArrowheads="1"/>
              <a:extLst>
                <a:ext uri="{84589F7E-364E-4C9E-8A38-B11213B215E9}">
                  <a14:cameraTool cellRange="'C-1-2、E-1-2、B-3-1作成用'!$AI$1:$AL$3" spid="_x0000_s139707"/>
                </a:ext>
              </a:extLst>
            </xdr:cNvPicPr>
          </xdr:nvPicPr>
          <xdr:blipFill>
            <a:blip xmlns:r="http://schemas.openxmlformats.org/officeDocument/2006/relationships" r:embed="rId1"/>
            <a:srcRect/>
            <a:stretch>
              <a:fillRect/>
            </a:stretch>
          </xdr:blipFill>
          <xdr:spPr bwMode="auto">
            <a:xfrm>
              <a:off x="28233156" y="237067"/>
              <a:ext cx="2446868" cy="137054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4</xdr:col>
      <xdr:colOff>533400</xdr:colOff>
      <xdr:row>0</xdr:row>
      <xdr:rowOff>38100</xdr:rowOff>
    </xdr:from>
    <xdr:ext cx="3333751" cy="650874"/>
    <xdr:sp macro="" textlink="">
      <xdr:nvSpPr>
        <xdr:cNvPr id="4" name="テキスト ボックス 3">
          <a:extLst>
            <a:ext uri="{FF2B5EF4-FFF2-40B4-BE49-F238E27FC236}">
              <a16:creationId xmlns:a16="http://schemas.microsoft.com/office/drawing/2014/main" id="{2FFFC6A1-5C3C-4658-AC44-1DA35DDD5C54}"/>
            </a:ext>
          </a:extLst>
        </xdr:cNvPr>
        <xdr:cNvSpPr txBox="1"/>
      </xdr:nvSpPr>
      <xdr:spPr>
        <a:xfrm>
          <a:off x="4552950" y="38100"/>
          <a:ext cx="3333751" cy="650874"/>
        </a:xfrm>
        <a:prstGeom prst="wedgeRoundRectCallout">
          <a:avLst>
            <a:gd name="adj1" fmla="val -43942"/>
            <a:gd name="adj2" fmla="val 105856"/>
            <a:gd name="adj3" fmla="val 16667"/>
          </a:avLst>
        </a:prstGeom>
        <a:solidFill>
          <a:schemeClr val="accent4">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100" b="1">
              <a:solidFill>
                <a:srgbClr val="FF0000"/>
              </a:solidFill>
            </a:rPr>
            <a:t>「取引先」シートに記載の企業がリストになっています。</a:t>
          </a:r>
          <a:r>
            <a:rPr kumimoji="1" lang="ja-JP" altLang="ja-JP" sz="1100" b="1">
              <a:solidFill>
                <a:schemeClr val="dk1"/>
              </a:solidFill>
              <a:effectLst/>
              <a:latin typeface="+mn-lt"/>
              <a:ea typeface="+mn-ea"/>
              <a:cs typeface="+mn-cs"/>
            </a:rPr>
            <a:t>プルダウンリストから選択</a:t>
          </a:r>
          <a:r>
            <a:rPr kumimoji="1" lang="ja-JP" altLang="en-US" sz="1100" b="1">
              <a:solidFill>
                <a:schemeClr val="dk1"/>
              </a:solidFill>
              <a:effectLst/>
              <a:latin typeface="+mn-lt"/>
              <a:ea typeface="+mn-ea"/>
              <a:cs typeface="+mn-cs"/>
            </a:rPr>
            <a:t>してください。</a:t>
          </a:r>
          <a:endParaRPr kumimoji="1" lang="en-US" altLang="ja-JP" sz="1100" b="1">
            <a:solidFill>
              <a:srgbClr val="FF0000"/>
            </a:solidFill>
          </a:endParaRPr>
        </a:p>
      </xdr:txBody>
    </xdr:sp>
    <xdr:clientData/>
  </xdr:oneCellAnchor>
  <xdr:twoCellAnchor>
    <xdr:from>
      <xdr:col>7</xdr:col>
      <xdr:colOff>638175</xdr:colOff>
      <xdr:row>0</xdr:row>
      <xdr:rowOff>57150</xdr:rowOff>
    </xdr:from>
    <xdr:to>
      <xdr:col>9</xdr:col>
      <xdr:colOff>485775</xdr:colOff>
      <xdr:row>1</xdr:row>
      <xdr:rowOff>171450</xdr:rowOff>
    </xdr:to>
    <xdr:grpSp>
      <xdr:nvGrpSpPr>
        <xdr:cNvPr id="7" name="グループ化 6">
          <a:extLst>
            <a:ext uri="{FF2B5EF4-FFF2-40B4-BE49-F238E27FC236}">
              <a16:creationId xmlns:a16="http://schemas.microsoft.com/office/drawing/2014/main" id="{B1D0272D-8057-7279-6F3A-B26E19137538}"/>
            </a:ext>
          </a:extLst>
        </xdr:cNvPr>
        <xdr:cNvGrpSpPr/>
      </xdr:nvGrpSpPr>
      <xdr:grpSpPr>
        <a:xfrm>
          <a:off x="8285389" y="57150"/>
          <a:ext cx="2405743" cy="1053193"/>
          <a:chOff x="8048625" y="57150"/>
          <a:chExt cx="2181225" cy="1057275"/>
        </a:xfrm>
      </xdr:grpSpPr>
      <xdr:sp macro="" textlink="">
        <xdr:nvSpPr>
          <xdr:cNvPr id="5" name="テキスト ボックス 4">
            <a:extLst>
              <a:ext uri="{FF2B5EF4-FFF2-40B4-BE49-F238E27FC236}">
                <a16:creationId xmlns:a16="http://schemas.microsoft.com/office/drawing/2014/main" id="{933B3A18-26CB-4956-89C8-D97ACD1D8BC0}"/>
              </a:ext>
            </a:extLst>
          </xdr:cNvPr>
          <xdr:cNvSpPr txBox="1"/>
        </xdr:nvSpPr>
        <xdr:spPr>
          <a:xfrm>
            <a:off x="8048625" y="57150"/>
            <a:ext cx="2181225" cy="650874"/>
          </a:xfrm>
          <a:prstGeom prst="wedgeRoundRectCallout">
            <a:avLst>
              <a:gd name="adj1" fmla="val -43085"/>
              <a:gd name="adj2" fmla="val 92685"/>
              <a:gd name="adj3" fmla="val 16667"/>
            </a:avLst>
          </a:prstGeom>
          <a:solidFill>
            <a:schemeClr val="accent4">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ja-JP" sz="1100" b="1">
                <a:solidFill>
                  <a:schemeClr val="dk1"/>
                </a:solidFill>
                <a:effectLst/>
                <a:latin typeface="+mn-lt"/>
                <a:ea typeface="+mn-ea"/>
                <a:cs typeface="+mn-cs"/>
              </a:rPr>
              <a:t>プルダウンリストから選択、または直接入力してください</a:t>
            </a:r>
            <a:endParaRPr lang="ja-JP" altLang="ja-JP">
              <a:effectLst/>
            </a:endParaRPr>
          </a:p>
        </xdr:txBody>
      </xdr:sp>
      <xdr:sp macro="" textlink="">
        <xdr:nvSpPr>
          <xdr:cNvPr id="6" name="フローチャート: 組合せ 5">
            <a:extLst>
              <a:ext uri="{FF2B5EF4-FFF2-40B4-BE49-F238E27FC236}">
                <a16:creationId xmlns:a16="http://schemas.microsoft.com/office/drawing/2014/main" id="{8189B0FB-ADC5-A68A-8234-92FDCDF959A4}"/>
              </a:ext>
            </a:extLst>
          </xdr:cNvPr>
          <xdr:cNvSpPr/>
        </xdr:nvSpPr>
        <xdr:spPr>
          <a:xfrm rot="1163178">
            <a:off x="9553575" y="619125"/>
            <a:ext cx="196850" cy="495300"/>
          </a:xfrm>
          <a:prstGeom prst="flowChartMerge">
            <a:avLst/>
          </a:prstGeom>
          <a:solidFill>
            <a:schemeClr val="accent4">
              <a:lumMod val="40000"/>
              <a:lumOff val="6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139700</xdr:colOff>
      <xdr:row>4</xdr:row>
      <xdr:rowOff>174625</xdr:rowOff>
    </xdr:from>
    <xdr:to>
      <xdr:col>13</xdr:col>
      <xdr:colOff>142875</xdr:colOff>
      <xdr:row>53</xdr:row>
      <xdr:rowOff>138834</xdr:rowOff>
    </xdr:to>
    <xdr:sp macro="" textlink="">
      <xdr:nvSpPr>
        <xdr:cNvPr id="2" name="正方形/長方形 1">
          <a:extLst>
            <a:ext uri="{FF2B5EF4-FFF2-40B4-BE49-F238E27FC236}">
              <a16:creationId xmlns:a16="http://schemas.microsoft.com/office/drawing/2014/main" id="{2A31401B-6677-4F7C-93AA-627FC84A4F42}"/>
            </a:ext>
          </a:extLst>
        </xdr:cNvPr>
        <xdr:cNvSpPr/>
      </xdr:nvSpPr>
      <xdr:spPr>
        <a:xfrm>
          <a:off x="139700" y="936625"/>
          <a:ext cx="4213225" cy="5679209"/>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200024</xdr:colOff>
      <xdr:row>4</xdr:row>
      <xdr:rowOff>174625</xdr:rowOff>
    </xdr:from>
    <xdr:to>
      <xdr:col>26</xdr:col>
      <xdr:colOff>206375</xdr:colOff>
      <xdr:row>53</xdr:row>
      <xdr:rowOff>146771</xdr:rowOff>
    </xdr:to>
    <xdr:sp macro="" textlink="">
      <xdr:nvSpPr>
        <xdr:cNvPr id="3" name="正方形/長方形 2">
          <a:extLst>
            <a:ext uri="{FF2B5EF4-FFF2-40B4-BE49-F238E27FC236}">
              <a16:creationId xmlns:a16="http://schemas.microsoft.com/office/drawing/2014/main" id="{B7CAE15C-BA24-4294-9BA6-7F955BA8C685}"/>
            </a:ext>
          </a:extLst>
        </xdr:cNvPr>
        <xdr:cNvSpPr/>
      </xdr:nvSpPr>
      <xdr:spPr>
        <a:xfrm>
          <a:off x="4410074" y="746125"/>
          <a:ext cx="4216401" cy="5687146"/>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104775</xdr:colOff>
          <xdr:row>138</xdr:row>
          <xdr:rowOff>28575</xdr:rowOff>
        </xdr:from>
        <xdr:to>
          <xdr:col>8</xdr:col>
          <xdr:colOff>38100</xdr:colOff>
          <xdr:row>138</xdr:row>
          <xdr:rowOff>276225</xdr:rowOff>
        </xdr:to>
        <xdr:sp macro="" textlink="">
          <xdr:nvSpPr>
            <xdr:cNvPr id="134145" name="Check Box 1" hidden="1">
              <a:extLst>
                <a:ext uri="{63B3BB69-23CF-44E3-9099-C40C66FF867C}">
                  <a14:compatExt spid="_x0000_s134145"/>
                </a:ext>
                <a:ext uri="{FF2B5EF4-FFF2-40B4-BE49-F238E27FC236}">
                  <a16:creationId xmlns:a16="http://schemas.microsoft.com/office/drawing/2014/main" id="{00000000-0008-0000-0A00-000001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139</xdr:row>
          <xdr:rowOff>28575</xdr:rowOff>
        </xdr:from>
        <xdr:to>
          <xdr:col>8</xdr:col>
          <xdr:colOff>38100</xdr:colOff>
          <xdr:row>139</xdr:row>
          <xdr:rowOff>276225</xdr:rowOff>
        </xdr:to>
        <xdr:sp macro="" textlink="">
          <xdr:nvSpPr>
            <xdr:cNvPr id="134146" name="Check Box 2" hidden="1">
              <a:extLst>
                <a:ext uri="{63B3BB69-23CF-44E3-9099-C40C66FF867C}">
                  <a14:compatExt spid="_x0000_s134146"/>
                </a:ext>
                <a:ext uri="{FF2B5EF4-FFF2-40B4-BE49-F238E27FC236}">
                  <a16:creationId xmlns:a16="http://schemas.microsoft.com/office/drawing/2014/main" id="{00000000-0008-0000-0A00-000002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28</xdr:col>
      <xdr:colOff>128304</xdr:colOff>
      <xdr:row>3</xdr:row>
      <xdr:rowOff>68102</xdr:rowOff>
    </xdr:from>
    <xdr:to>
      <xdr:col>31</xdr:col>
      <xdr:colOff>14069</xdr:colOff>
      <xdr:row>3</xdr:row>
      <xdr:rowOff>294902</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9495189" y="1066322"/>
          <a:ext cx="943040" cy="226800"/>
        </a:xfrm>
        <a:prstGeom prst="rect">
          <a:avLst/>
        </a:prstGeom>
        <a:solidFill>
          <a:schemeClr val="bg1">
            <a:lumMod val="65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171846</xdr:colOff>
      <xdr:row>2</xdr:row>
      <xdr:rowOff>43612</xdr:rowOff>
    </xdr:from>
    <xdr:to>
      <xdr:col>19</xdr:col>
      <xdr:colOff>3182</xdr:colOff>
      <xdr:row>2</xdr:row>
      <xdr:rowOff>270412</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5302011" y="731317"/>
          <a:ext cx="892421" cy="224895"/>
        </a:xfrm>
        <a:prstGeom prst="rect">
          <a:avLst/>
        </a:prstGeom>
        <a:solidFill>
          <a:srgbClr val="FFB9B9"/>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endParaRPr kumimoji="1" lang="ja-JP" altLang="en-US" sz="1100"/>
        </a:p>
      </xdr:txBody>
    </xdr:sp>
    <xdr:clientData/>
  </xdr:twoCellAnchor>
  <xdr:twoCellAnchor>
    <xdr:from>
      <xdr:col>16</xdr:col>
      <xdr:colOff>178645</xdr:colOff>
      <xdr:row>3</xdr:row>
      <xdr:rowOff>73551</xdr:rowOff>
    </xdr:from>
    <xdr:to>
      <xdr:col>19</xdr:col>
      <xdr:colOff>9981</xdr:colOff>
      <xdr:row>3</xdr:row>
      <xdr:rowOff>300351</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5308810" y="1073676"/>
          <a:ext cx="894326" cy="224895"/>
        </a:xfrm>
        <a:prstGeom prst="rect">
          <a:avLst/>
        </a:prstGeom>
        <a:solidFill>
          <a:schemeClr val="accent4">
            <a:lumMod val="20000"/>
            <a:lumOff val="8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a:p>
      </xdr:txBody>
    </xdr:sp>
    <xdr:clientData/>
  </xdr:twoCellAnchor>
  <xdr:twoCellAnchor>
    <xdr:from>
      <xdr:col>28</xdr:col>
      <xdr:colOff>122864</xdr:colOff>
      <xdr:row>2</xdr:row>
      <xdr:rowOff>76271</xdr:rowOff>
    </xdr:from>
    <xdr:to>
      <xdr:col>31</xdr:col>
      <xdr:colOff>8629</xdr:colOff>
      <xdr:row>2</xdr:row>
      <xdr:rowOff>303071</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9487844" y="762071"/>
          <a:ext cx="943040" cy="226800"/>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28</xdr:col>
      <xdr:colOff>122864</xdr:colOff>
      <xdr:row>1</xdr:row>
      <xdr:rowOff>83076</xdr:rowOff>
    </xdr:from>
    <xdr:to>
      <xdr:col>31</xdr:col>
      <xdr:colOff>8629</xdr:colOff>
      <xdr:row>1</xdr:row>
      <xdr:rowOff>309876</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9487844" y="446931"/>
          <a:ext cx="943040" cy="226800"/>
        </a:xfrm>
        <a:prstGeom prst="rect">
          <a:avLst/>
        </a:prstGeom>
        <a:solidFill>
          <a:schemeClr val="accent6">
            <a:lumMod val="20000"/>
            <a:lumOff val="8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81642</xdr:colOff>
      <xdr:row>0</xdr:row>
      <xdr:rowOff>95249</xdr:rowOff>
    </xdr:from>
    <xdr:ext cx="3894010" cy="277586"/>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283572" y="99059"/>
          <a:ext cx="3894010" cy="277586"/>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ja-JP" altLang="en-US" sz="1400" b="1">
              <a:solidFill>
                <a:schemeClr val="tx1"/>
              </a:solidFill>
              <a:effectLst/>
              <a:latin typeface="ＭＳ Ｐゴシック" panose="020B0600070205080204" pitchFamily="50" charset="-128"/>
              <a:ea typeface="ＭＳ Ｐゴシック" panose="020B0600070205080204" pitchFamily="50" charset="-128"/>
              <a:cs typeface="+mn-cs"/>
            </a:rPr>
            <a:t>練馬区保育事業所向け　事業継続計画</a:t>
          </a:r>
          <a:r>
            <a:rPr lang="ja-JP" altLang="ja-JP" sz="1400" b="1">
              <a:solidFill>
                <a:schemeClr val="tx1"/>
              </a:solidFill>
              <a:effectLst/>
              <a:latin typeface="ＭＳ Ｐゴシック" panose="020B0600070205080204" pitchFamily="50" charset="-128"/>
              <a:ea typeface="ＭＳ Ｐゴシック" panose="020B0600070205080204" pitchFamily="50" charset="-128"/>
              <a:cs typeface="+mn-cs"/>
            </a:rPr>
            <a:t>・様式集</a:t>
          </a:r>
          <a:endParaRPr kumimoji="1" lang="ja-JP" altLang="en-US" sz="1400" b="1">
            <a:latin typeface="ＭＳ Ｐゴシック" panose="020B0600070205080204" pitchFamily="50" charset="-128"/>
            <a:ea typeface="ＭＳ Ｐゴシック" panose="020B0600070205080204" pitchFamily="50" charset="-128"/>
          </a:endParaRPr>
        </a:p>
      </xdr:txBody>
    </xdr:sp>
    <xdr:clientData/>
  </xdr:oneCellAnchor>
  <mc:AlternateContent xmlns:mc="http://schemas.openxmlformats.org/markup-compatibility/2006">
    <mc:Choice xmlns:a14="http://schemas.microsoft.com/office/drawing/2010/main" Requires="a14">
      <xdr:twoCellAnchor editAs="oneCell">
        <xdr:from>
          <xdr:col>4</xdr:col>
          <xdr:colOff>85725</xdr:colOff>
          <xdr:row>33</xdr:row>
          <xdr:rowOff>142875</xdr:rowOff>
        </xdr:from>
        <xdr:to>
          <xdr:col>5</xdr:col>
          <xdr:colOff>0</xdr:colOff>
          <xdr:row>33</xdr:row>
          <xdr:rowOff>419100</xdr:rowOff>
        </xdr:to>
        <xdr:sp macro="" textlink="">
          <xdr:nvSpPr>
            <xdr:cNvPr id="134147" name="Check Box 3" hidden="1">
              <a:extLst>
                <a:ext uri="{63B3BB69-23CF-44E3-9099-C40C66FF867C}">
                  <a14:compatExt spid="_x0000_s134147"/>
                </a:ext>
                <a:ext uri="{FF2B5EF4-FFF2-40B4-BE49-F238E27FC236}">
                  <a16:creationId xmlns:a16="http://schemas.microsoft.com/office/drawing/2014/main" id="{00000000-0008-0000-0A00-000003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39</xdr:row>
          <xdr:rowOff>123825</xdr:rowOff>
        </xdr:from>
        <xdr:to>
          <xdr:col>5</xdr:col>
          <xdr:colOff>0</xdr:colOff>
          <xdr:row>39</xdr:row>
          <xdr:rowOff>419100</xdr:rowOff>
        </xdr:to>
        <xdr:sp macro="" textlink="">
          <xdr:nvSpPr>
            <xdr:cNvPr id="134148" name="Check Box 4" hidden="1">
              <a:extLst>
                <a:ext uri="{63B3BB69-23CF-44E3-9099-C40C66FF867C}">
                  <a14:compatExt spid="_x0000_s134148"/>
                </a:ext>
                <a:ext uri="{FF2B5EF4-FFF2-40B4-BE49-F238E27FC236}">
                  <a16:creationId xmlns:a16="http://schemas.microsoft.com/office/drawing/2014/main" id="{00000000-0008-0000-0A00-000004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40</xdr:row>
          <xdr:rowOff>123825</xdr:rowOff>
        </xdr:from>
        <xdr:to>
          <xdr:col>5</xdr:col>
          <xdr:colOff>38100</xdr:colOff>
          <xdr:row>40</xdr:row>
          <xdr:rowOff>419100</xdr:rowOff>
        </xdr:to>
        <xdr:sp macro="" textlink="">
          <xdr:nvSpPr>
            <xdr:cNvPr id="134149" name="Check Box 5" hidden="1">
              <a:extLst>
                <a:ext uri="{63B3BB69-23CF-44E3-9099-C40C66FF867C}">
                  <a14:compatExt spid="_x0000_s134149"/>
                </a:ext>
                <a:ext uri="{FF2B5EF4-FFF2-40B4-BE49-F238E27FC236}">
                  <a16:creationId xmlns:a16="http://schemas.microsoft.com/office/drawing/2014/main" id="{00000000-0008-0000-0A00-000005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41</xdr:row>
          <xdr:rowOff>123825</xdr:rowOff>
        </xdr:from>
        <xdr:to>
          <xdr:col>5</xdr:col>
          <xdr:colOff>38100</xdr:colOff>
          <xdr:row>41</xdr:row>
          <xdr:rowOff>419100</xdr:rowOff>
        </xdr:to>
        <xdr:sp macro="" textlink="">
          <xdr:nvSpPr>
            <xdr:cNvPr id="134150" name="Check Box 6" hidden="1">
              <a:extLst>
                <a:ext uri="{63B3BB69-23CF-44E3-9099-C40C66FF867C}">
                  <a14:compatExt spid="_x0000_s134150"/>
                </a:ext>
                <a:ext uri="{FF2B5EF4-FFF2-40B4-BE49-F238E27FC236}">
                  <a16:creationId xmlns:a16="http://schemas.microsoft.com/office/drawing/2014/main" id="{00000000-0008-0000-0A00-000006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42</xdr:row>
          <xdr:rowOff>123825</xdr:rowOff>
        </xdr:from>
        <xdr:to>
          <xdr:col>5</xdr:col>
          <xdr:colOff>38100</xdr:colOff>
          <xdr:row>42</xdr:row>
          <xdr:rowOff>419100</xdr:rowOff>
        </xdr:to>
        <xdr:sp macro="" textlink="">
          <xdr:nvSpPr>
            <xdr:cNvPr id="134151" name="Check Box 7" hidden="1">
              <a:extLst>
                <a:ext uri="{63B3BB69-23CF-44E3-9099-C40C66FF867C}">
                  <a14:compatExt spid="_x0000_s134151"/>
                </a:ext>
                <a:ext uri="{FF2B5EF4-FFF2-40B4-BE49-F238E27FC236}">
                  <a16:creationId xmlns:a16="http://schemas.microsoft.com/office/drawing/2014/main" id="{00000000-0008-0000-0A00-000007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43</xdr:row>
          <xdr:rowOff>123825</xdr:rowOff>
        </xdr:from>
        <xdr:to>
          <xdr:col>5</xdr:col>
          <xdr:colOff>38100</xdr:colOff>
          <xdr:row>43</xdr:row>
          <xdr:rowOff>419100</xdr:rowOff>
        </xdr:to>
        <xdr:sp macro="" textlink="">
          <xdr:nvSpPr>
            <xdr:cNvPr id="134152" name="Check Box 8" hidden="1">
              <a:extLst>
                <a:ext uri="{63B3BB69-23CF-44E3-9099-C40C66FF867C}">
                  <a14:compatExt spid="_x0000_s134152"/>
                </a:ext>
                <a:ext uri="{FF2B5EF4-FFF2-40B4-BE49-F238E27FC236}">
                  <a16:creationId xmlns:a16="http://schemas.microsoft.com/office/drawing/2014/main" id="{00000000-0008-0000-0A00-000008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270</xdr:row>
          <xdr:rowOff>0</xdr:rowOff>
        </xdr:from>
        <xdr:to>
          <xdr:col>35</xdr:col>
          <xdr:colOff>0</xdr:colOff>
          <xdr:row>271</xdr:row>
          <xdr:rowOff>0</xdr:rowOff>
        </xdr:to>
        <xdr:sp macro="" textlink="">
          <xdr:nvSpPr>
            <xdr:cNvPr id="134153" name="Check Box 9" hidden="1">
              <a:extLst>
                <a:ext uri="{63B3BB69-23CF-44E3-9099-C40C66FF867C}">
                  <a14:compatExt spid="_x0000_s134153"/>
                </a:ext>
                <a:ext uri="{FF2B5EF4-FFF2-40B4-BE49-F238E27FC236}">
                  <a16:creationId xmlns:a16="http://schemas.microsoft.com/office/drawing/2014/main" id="{00000000-0008-0000-0A00-000009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270</xdr:row>
          <xdr:rowOff>0</xdr:rowOff>
        </xdr:from>
        <xdr:to>
          <xdr:col>36</xdr:col>
          <xdr:colOff>38100</xdr:colOff>
          <xdr:row>271</xdr:row>
          <xdr:rowOff>0</xdr:rowOff>
        </xdr:to>
        <xdr:sp macro="" textlink="">
          <xdr:nvSpPr>
            <xdr:cNvPr id="134154" name="Check Box 10" hidden="1">
              <a:extLst>
                <a:ext uri="{63B3BB69-23CF-44E3-9099-C40C66FF867C}">
                  <a14:compatExt spid="_x0000_s134154"/>
                </a:ext>
                <a:ext uri="{FF2B5EF4-FFF2-40B4-BE49-F238E27FC236}">
                  <a16:creationId xmlns:a16="http://schemas.microsoft.com/office/drawing/2014/main" id="{00000000-0008-0000-0A00-00000A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275</xdr:row>
          <xdr:rowOff>0</xdr:rowOff>
        </xdr:from>
        <xdr:to>
          <xdr:col>35</xdr:col>
          <xdr:colOff>0</xdr:colOff>
          <xdr:row>276</xdr:row>
          <xdr:rowOff>0</xdr:rowOff>
        </xdr:to>
        <xdr:sp macro="" textlink="">
          <xdr:nvSpPr>
            <xdr:cNvPr id="134155" name="Check Box 11" hidden="1">
              <a:extLst>
                <a:ext uri="{63B3BB69-23CF-44E3-9099-C40C66FF867C}">
                  <a14:compatExt spid="_x0000_s134155"/>
                </a:ext>
                <a:ext uri="{FF2B5EF4-FFF2-40B4-BE49-F238E27FC236}">
                  <a16:creationId xmlns:a16="http://schemas.microsoft.com/office/drawing/2014/main" id="{00000000-0008-0000-0A00-00000B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275</xdr:row>
          <xdr:rowOff>0</xdr:rowOff>
        </xdr:from>
        <xdr:to>
          <xdr:col>36</xdr:col>
          <xdr:colOff>38100</xdr:colOff>
          <xdr:row>276</xdr:row>
          <xdr:rowOff>0</xdr:rowOff>
        </xdr:to>
        <xdr:sp macro="" textlink="">
          <xdr:nvSpPr>
            <xdr:cNvPr id="134156" name="Check Box 12" hidden="1">
              <a:extLst>
                <a:ext uri="{63B3BB69-23CF-44E3-9099-C40C66FF867C}">
                  <a14:compatExt spid="_x0000_s134156"/>
                </a:ext>
                <a:ext uri="{FF2B5EF4-FFF2-40B4-BE49-F238E27FC236}">
                  <a16:creationId xmlns:a16="http://schemas.microsoft.com/office/drawing/2014/main" id="{00000000-0008-0000-0A00-00000C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277</xdr:row>
          <xdr:rowOff>0</xdr:rowOff>
        </xdr:from>
        <xdr:to>
          <xdr:col>35</xdr:col>
          <xdr:colOff>0</xdr:colOff>
          <xdr:row>278</xdr:row>
          <xdr:rowOff>0</xdr:rowOff>
        </xdr:to>
        <xdr:sp macro="" textlink="">
          <xdr:nvSpPr>
            <xdr:cNvPr id="134157" name="Check Box 13" hidden="1">
              <a:extLst>
                <a:ext uri="{63B3BB69-23CF-44E3-9099-C40C66FF867C}">
                  <a14:compatExt spid="_x0000_s134157"/>
                </a:ext>
                <a:ext uri="{FF2B5EF4-FFF2-40B4-BE49-F238E27FC236}">
                  <a16:creationId xmlns:a16="http://schemas.microsoft.com/office/drawing/2014/main" id="{00000000-0008-0000-0A00-00000D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277</xdr:row>
          <xdr:rowOff>0</xdr:rowOff>
        </xdr:from>
        <xdr:to>
          <xdr:col>36</xdr:col>
          <xdr:colOff>38100</xdr:colOff>
          <xdr:row>278</xdr:row>
          <xdr:rowOff>0</xdr:rowOff>
        </xdr:to>
        <xdr:sp macro="" textlink="">
          <xdr:nvSpPr>
            <xdr:cNvPr id="134158" name="Check Box 14" hidden="1">
              <a:extLst>
                <a:ext uri="{63B3BB69-23CF-44E3-9099-C40C66FF867C}">
                  <a14:compatExt spid="_x0000_s134158"/>
                </a:ext>
                <a:ext uri="{FF2B5EF4-FFF2-40B4-BE49-F238E27FC236}">
                  <a16:creationId xmlns:a16="http://schemas.microsoft.com/office/drawing/2014/main" id="{00000000-0008-0000-0A00-00000E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278</xdr:row>
          <xdr:rowOff>0</xdr:rowOff>
        </xdr:from>
        <xdr:to>
          <xdr:col>35</xdr:col>
          <xdr:colOff>0</xdr:colOff>
          <xdr:row>279</xdr:row>
          <xdr:rowOff>0</xdr:rowOff>
        </xdr:to>
        <xdr:sp macro="" textlink="">
          <xdr:nvSpPr>
            <xdr:cNvPr id="134159" name="Check Box 15" hidden="1">
              <a:extLst>
                <a:ext uri="{63B3BB69-23CF-44E3-9099-C40C66FF867C}">
                  <a14:compatExt spid="_x0000_s134159"/>
                </a:ext>
                <a:ext uri="{FF2B5EF4-FFF2-40B4-BE49-F238E27FC236}">
                  <a16:creationId xmlns:a16="http://schemas.microsoft.com/office/drawing/2014/main" id="{00000000-0008-0000-0A00-00000F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277</xdr:row>
          <xdr:rowOff>409575</xdr:rowOff>
        </xdr:from>
        <xdr:to>
          <xdr:col>36</xdr:col>
          <xdr:colOff>38100</xdr:colOff>
          <xdr:row>279</xdr:row>
          <xdr:rowOff>0</xdr:rowOff>
        </xdr:to>
        <xdr:sp macro="" textlink="">
          <xdr:nvSpPr>
            <xdr:cNvPr id="134160" name="Check Box 16" hidden="1">
              <a:extLst>
                <a:ext uri="{63B3BB69-23CF-44E3-9099-C40C66FF867C}">
                  <a14:compatExt spid="_x0000_s134160"/>
                </a:ext>
                <a:ext uri="{FF2B5EF4-FFF2-40B4-BE49-F238E27FC236}">
                  <a16:creationId xmlns:a16="http://schemas.microsoft.com/office/drawing/2014/main" id="{00000000-0008-0000-0A00-000010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281</xdr:row>
          <xdr:rowOff>0</xdr:rowOff>
        </xdr:from>
        <xdr:to>
          <xdr:col>35</xdr:col>
          <xdr:colOff>0</xdr:colOff>
          <xdr:row>282</xdr:row>
          <xdr:rowOff>0</xdr:rowOff>
        </xdr:to>
        <xdr:sp macro="" textlink="">
          <xdr:nvSpPr>
            <xdr:cNvPr id="134161" name="Check Box 17" hidden="1">
              <a:extLst>
                <a:ext uri="{63B3BB69-23CF-44E3-9099-C40C66FF867C}">
                  <a14:compatExt spid="_x0000_s134161"/>
                </a:ext>
                <a:ext uri="{FF2B5EF4-FFF2-40B4-BE49-F238E27FC236}">
                  <a16:creationId xmlns:a16="http://schemas.microsoft.com/office/drawing/2014/main" id="{00000000-0008-0000-0A00-000011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281</xdr:row>
          <xdr:rowOff>0</xdr:rowOff>
        </xdr:from>
        <xdr:to>
          <xdr:col>36</xdr:col>
          <xdr:colOff>38100</xdr:colOff>
          <xdr:row>282</xdr:row>
          <xdr:rowOff>0</xdr:rowOff>
        </xdr:to>
        <xdr:sp macro="" textlink="">
          <xdr:nvSpPr>
            <xdr:cNvPr id="134162" name="Check Box 18" hidden="1">
              <a:extLst>
                <a:ext uri="{63B3BB69-23CF-44E3-9099-C40C66FF867C}">
                  <a14:compatExt spid="_x0000_s134162"/>
                </a:ext>
                <a:ext uri="{FF2B5EF4-FFF2-40B4-BE49-F238E27FC236}">
                  <a16:creationId xmlns:a16="http://schemas.microsoft.com/office/drawing/2014/main" id="{00000000-0008-0000-0A00-000012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282</xdr:row>
          <xdr:rowOff>0</xdr:rowOff>
        </xdr:from>
        <xdr:to>
          <xdr:col>35</xdr:col>
          <xdr:colOff>0</xdr:colOff>
          <xdr:row>283</xdr:row>
          <xdr:rowOff>0</xdr:rowOff>
        </xdr:to>
        <xdr:sp macro="" textlink="">
          <xdr:nvSpPr>
            <xdr:cNvPr id="134163" name="Check Box 19" hidden="1">
              <a:extLst>
                <a:ext uri="{63B3BB69-23CF-44E3-9099-C40C66FF867C}">
                  <a14:compatExt spid="_x0000_s134163"/>
                </a:ext>
                <a:ext uri="{FF2B5EF4-FFF2-40B4-BE49-F238E27FC236}">
                  <a16:creationId xmlns:a16="http://schemas.microsoft.com/office/drawing/2014/main" id="{00000000-0008-0000-0A00-000013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282</xdr:row>
          <xdr:rowOff>0</xdr:rowOff>
        </xdr:from>
        <xdr:to>
          <xdr:col>36</xdr:col>
          <xdr:colOff>38100</xdr:colOff>
          <xdr:row>283</xdr:row>
          <xdr:rowOff>0</xdr:rowOff>
        </xdr:to>
        <xdr:sp macro="" textlink="">
          <xdr:nvSpPr>
            <xdr:cNvPr id="134164" name="Check Box 20" hidden="1">
              <a:extLst>
                <a:ext uri="{63B3BB69-23CF-44E3-9099-C40C66FF867C}">
                  <a14:compatExt spid="_x0000_s134164"/>
                </a:ext>
                <a:ext uri="{FF2B5EF4-FFF2-40B4-BE49-F238E27FC236}">
                  <a16:creationId xmlns:a16="http://schemas.microsoft.com/office/drawing/2014/main" id="{00000000-0008-0000-0A00-000014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276</xdr:row>
          <xdr:rowOff>0</xdr:rowOff>
        </xdr:from>
        <xdr:to>
          <xdr:col>35</xdr:col>
          <xdr:colOff>0</xdr:colOff>
          <xdr:row>277</xdr:row>
          <xdr:rowOff>38100</xdr:rowOff>
        </xdr:to>
        <xdr:sp macro="" textlink="">
          <xdr:nvSpPr>
            <xdr:cNvPr id="134165" name="Check Box 21" hidden="1">
              <a:extLst>
                <a:ext uri="{63B3BB69-23CF-44E3-9099-C40C66FF867C}">
                  <a14:compatExt spid="_x0000_s134165"/>
                </a:ext>
                <a:ext uri="{FF2B5EF4-FFF2-40B4-BE49-F238E27FC236}">
                  <a16:creationId xmlns:a16="http://schemas.microsoft.com/office/drawing/2014/main" id="{00000000-0008-0000-0A00-000015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276</xdr:row>
          <xdr:rowOff>0</xdr:rowOff>
        </xdr:from>
        <xdr:to>
          <xdr:col>36</xdr:col>
          <xdr:colOff>38100</xdr:colOff>
          <xdr:row>277</xdr:row>
          <xdr:rowOff>0</xdr:rowOff>
        </xdr:to>
        <xdr:sp macro="" textlink="">
          <xdr:nvSpPr>
            <xdr:cNvPr id="134166" name="Check Box 22" hidden="1">
              <a:extLst>
                <a:ext uri="{63B3BB69-23CF-44E3-9099-C40C66FF867C}">
                  <a14:compatExt spid="_x0000_s134166"/>
                </a:ext>
                <a:ext uri="{FF2B5EF4-FFF2-40B4-BE49-F238E27FC236}">
                  <a16:creationId xmlns:a16="http://schemas.microsoft.com/office/drawing/2014/main" id="{00000000-0008-0000-0A00-000016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279</xdr:row>
          <xdr:rowOff>0</xdr:rowOff>
        </xdr:from>
        <xdr:to>
          <xdr:col>35</xdr:col>
          <xdr:colOff>0</xdr:colOff>
          <xdr:row>280</xdr:row>
          <xdr:rowOff>38100</xdr:rowOff>
        </xdr:to>
        <xdr:sp macro="" textlink="">
          <xdr:nvSpPr>
            <xdr:cNvPr id="134167" name="Check Box 23" hidden="1">
              <a:extLst>
                <a:ext uri="{63B3BB69-23CF-44E3-9099-C40C66FF867C}">
                  <a14:compatExt spid="_x0000_s134167"/>
                </a:ext>
                <a:ext uri="{FF2B5EF4-FFF2-40B4-BE49-F238E27FC236}">
                  <a16:creationId xmlns:a16="http://schemas.microsoft.com/office/drawing/2014/main" id="{00000000-0008-0000-0A00-000017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279</xdr:row>
          <xdr:rowOff>0</xdr:rowOff>
        </xdr:from>
        <xdr:to>
          <xdr:col>36</xdr:col>
          <xdr:colOff>38100</xdr:colOff>
          <xdr:row>280</xdr:row>
          <xdr:rowOff>0</xdr:rowOff>
        </xdr:to>
        <xdr:sp macro="" textlink="">
          <xdr:nvSpPr>
            <xdr:cNvPr id="134168" name="Check Box 24" hidden="1">
              <a:extLst>
                <a:ext uri="{63B3BB69-23CF-44E3-9099-C40C66FF867C}">
                  <a14:compatExt spid="_x0000_s134168"/>
                </a:ext>
                <a:ext uri="{FF2B5EF4-FFF2-40B4-BE49-F238E27FC236}">
                  <a16:creationId xmlns:a16="http://schemas.microsoft.com/office/drawing/2014/main" id="{00000000-0008-0000-0A00-000018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271</xdr:row>
          <xdr:rowOff>0</xdr:rowOff>
        </xdr:from>
        <xdr:to>
          <xdr:col>35</xdr:col>
          <xdr:colOff>0</xdr:colOff>
          <xdr:row>272</xdr:row>
          <xdr:rowOff>0</xdr:rowOff>
        </xdr:to>
        <xdr:sp macro="" textlink="">
          <xdr:nvSpPr>
            <xdr:cNvPr id="134169" name="Check Box 25" hidden="1">
              <a:extLst>
                <a:ext uri="{63B3BB69-23CF-44E3-9099-C40C66FF867C}">
                  <a14:compatExt spid="_x0000_s134169"/>
                </a:ext>
                <a:ext uri="{FF2B5EF4-FFF2-40B4-BE49-F238E27FC236}">
                  <a16:creationId xmlns:a16="http://schemas.microsoft.com/office/drawing/2014/main" id="{00000000-0008-0000-0A00-000019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272</xdr:row>
          <xdr:rowOff>0</xdr:rowOff>
        </xdr:from>
        <xdr:to>
          <xdr:col>35</xdr:col>
          <xdr:colOff>0</xdr:colOff>
          <xdr:row>273</xdr:row>
          <xdr:rowOff>0</xdr:rowOff>
        </xdr:to>
        <xdr:sp macro="" textlink="">
          <xdr:nvSpPr>
            <xdr:cNvPr id="134170" name="Check Box 26" hidden="1">
              <a:extLst>
                <a:ext uri="{63B3BB69-23CF-44E3-9099-C40C66FF867C}">
                  <a14:compatExt spid="_x0000_s134170"/>
                </a:ext>
                <a:ext uri="{FF2B5EF4-FFF2-40B4-BE49-F238E27FC236}">
                  <a16:creationId xmlns:a16="http://schemas.microsoft.com/office/drawing/2014/main" id="{00000000-0008-0000-0A00-00001A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273</xdr:row>
          <xdr:rowOff>0</xdr:rowOff>
        </xdr:from>
        <xdr:to>
          <xdr:col>35</xdr:col>
          <xdr:colOff>0</xdr:colOff>
          <xdr:row>274</xdr:row>
          <xdr:rowOff>0</xdr:rowOff>
        </xdr:to>
        <xdr:sp macro="" textlink="">
          <xdr:nvSpPr>
            <xdr:cNvPr id="134171" name="Check Box 27" hidden="1">
              <a:extLst>
                <a:ext uri="{63B3BB69-23CF-44E3-9099-C40C66FF867C}">
                  <a14:compatExt spid="_x0000_s134171"/>
                </a:ext>
                <a:ext uri="{FF2B5EF4-FFF2-40B4-BE49-F238E27FC236}">
                  <a16:creationId xmlns:a16="http://schemas.microsoft.com/office/drawing/2014/main" id="{00000000-0008-0000-0A00-00001B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274</xdr:row>
          <xdr:rowOff>0</xdr:rowOff>
        </xdr:from>
        <xdr:to>
          <xdr:col>35</xdr:col>
          <xdr:colOff>0</xdr:colOff>
          <xdr:row>275</xdr:row>
          <xdr:rowOff>0</xdr:rowOff>
        </xdr:to>
        <xdr:sp macro="" textlink="">
          <xdr:nvSpPr>
            <xdr:cNvPr id="134172" name="Check Box 28" hidden="1">
              <a:extLst>
                <a:ext uri="{63B3BB69-23CF-44E3-9099-C40C66FF867C}">
                  <a14:compatExt spid="_x0000_s134172"/>
                </a:ext>
                <a:ext uri="{FF2B5EF4-FFF2-40B4-BE49-F238E27FC236}">
                  <a16:creationId xmlns:a16="http://schemas.microsoft.com/office/drawing/2014/main" id="{00000000-0008-0000-0A00-00001C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270</xdr:row>
          <xdr:rowOff>409575</xdr:rowOff>
        </xdr:from>
        <xdr:to>
          <xdr:col>36</xdr:col>
          <xdr:colOff>38100</xdr:colOff>
          <xdr:row>272</xdr:row>
          <xdr:rowOff>0</xdr:rowOff>
        </xdr:to>
        <xdr:sp macro="" textlink="">
          <xdr:nvSpPr>
            <xdr:cNvPr id="134173" name="Check Box 29" hidden="1">
              <a:extLst>
                <a:ext uri="{63B3BB69-23CF-44E3-9099-C40C66FF867C}">
                  <a14:compatExt spid="_x0000_s134173"/>
                </a:ext>
                <a:ext uri="{FF2B5EF4-FFF2-40B4-BE49-F238E27FC236}">
                  <a16:creationId xmlns:a16="http://schemas.microsoft.com/office/drawing/2014/main" id="{00000000-0008-0000-0A00-00001D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272</xdr:row>
          <xdr:rowOff>0</xdr:rowOff>
        </xdr:from>
        <xdr:to>
          <xdr:col>36</xdr:col>
          <xdr:colOff>38100</xdr:colOff>
          <xdr:row>273</xdr:row>
          <xdr:rowOff>0</xdr:rowOff>
        </xdr:to>
        <xdr:sp macro="" textlink="">
          <xdr:nvSpPr>
            <xdr:cNvPr id="134174" name="Check Box 30" hidden="1">
              <a:extLst>
                <a:ext uri="{63B3BB69-23CF-44E3-9099-C40C66FF867C}">
                  <a14:compatExt spid="_x0000_s134174"/>
                </a:ext>
                <a:ext uri="{FF2B5EF4-FFF2-40B4-BE49-F238E27FC236}">
                  <a16:creationId xmlns:a16="http://schemas.microsoft.com/office/drawing/2014/main" id="{00000000-0008-0000-0A00-00001E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273</xdr:row>
          <xdr:rowOff>0</xdr:rowOff>
        </xdr:from>
        <xdr:to>
          <xdr:col>36</xdr:col>
          <xdr:colOff>38100</xdr:colOff>
          <xdr:row>274</xdr:row>
          <xdr:rowOff>0</xdr:rowOff>
        </xdr:to>
        <xdr:sp macro="" textlink="">
          <xdr:nvSpPr>
            <xdr:cNvPr id="134175" name="Check Box 31" hidden="1">
              <a:extLst>
                <a:ext uri="{63B3BB69-23CF-44E3-9099-C40C66FF867C}">
                  <a14:compatExt spid="_x0000_s134175"/>
                </a:ext>
                <a:ext uri="{FF2B5EF4-FFF2-40B4-BE49-F238E27FC236}">
                  <a16:creationId xmlns:a16="http://schemas.microsoft.com/office/drawing/2014/main" id="{00000000-0008-0000-0A00-00001F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274</xdr:row>
          <xdr:rowOff>0</xdr:rowOff>
        </xdr:from>
        <xdr:to>
          <xdr:col>36</xdr:col>
          <xdr:colOff>38100</xdr:colOff>
          <xdr:row>275</xdr:row>
          <xdr:rowOff>0</xdr:rowOff>
        </xdr:to>
        <xdr:sp macro="" textlink="">
          <xdr:nvSpPr>
            <xdr:cNvPr id="134176" name="Check Box 32" hidden="1">
              <a:extLst>
                <a:ext uri="{63B3BB69-23CF-44E3-9099-C40C66FF867C}">
                  <a14:compatExt spid="_x0000_s134176"/>
                </a:ext>
                <a:ext uri="{FF2B5EF4-FFF2-40B4-BE49-F238E27FC236}">
                  <a16:creationId xmlns:a16="http://schemas.microsoft.com/office/drawing/2014/main" id="{00000000-0008-0000-0A00-000020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142875</xdr:colOff>
          <xdr:row>192</xdr:row>
          <xdr:rowOff>66675</xdr:rowOff>
        </xdr:from>
        <xdr:to>
          <xdr:col>34</xdr:col>
          <xdr:colOff>104775</xdr:colOff>
          <xdr:row>192</xdr:row>
          <xdr:rowOff>295275</xdr:rowOff>
        </xdr:to>
        <xdr:sp macro="" textlink="">
          <xdr:nvSpPr>
            <xdr:cNvPr id="134177" name="Check Box 33" hidden="1">
              <a:extLst>
                <a:ext uri="{63B3BB69-23CF-44E3-9099-C40C66FF867C}">
                  <a14:compatExt spid="_x0000_s134177"/>
                </a:ext>
                <a:ext uri="{FF2B5EF4-FFF2-40B4-BE49-F238E27FC236}">
                  <a16:creationId xmlns:a16="http://schemas.microsoft.com/office/drawing/2014/main" id="{00000000-0008-0000-0A00-000021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142875</xdr:colOff>
          <xdr:row>193</xdr:row>
          <xdr:rowOff>66675</xdr:rowOff>
        </xdr:from>
        <xdr:to>
          <xdr:col>34</xdr:col>
          <xdr:colOff>38100</xdr:colOff>
          <xdr:row>194</xdr:row>
          <xdr:rowOff>0</xdr:rowOff>
        </xdr:to>
        <xdr:sp macro="" textlink="">
          <xdr:nvSpPr>
            <xdr:cNvPr id="134178" name="Check Box 34" hidden="1">
              <a:extLst>
                <a:ext uri="{63B3BB69-23CF-44E3-9099-C40C66FF867C}">
                  <a14:compatExt spid="_x0000_s134178"/>
                </a:ext>
                <a:ext uri="{FF2B5EF4-FFF2-40B4-BE49-F238E27FC236}">
                  <a16:creationId xmlns:a16="http://schemas.microsoft.com/office/drawing/2014/main" id="{00000000-0008-0000-0A00-000022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142875</xdr:colOff>
          <xdr:row>194</xdr:row>
          <xdr:rowOff>66675</xdr:rowOff>
        </xdr:from>
        <xdr:to>
          <xdr:col>34</xdr:col>
          <xdr:colOff>38100</xdr:colOff>
          <xdr:row>194</xdr:row>
          <xdr:rowOff>295275</xdr:rowOff>
        </xdr:to>
        <xdr:sp macro="" textlink="">
          <xdr:nvSpPr>
            <xdr:cNvPr id="134179" name="Check Box 35" hidden="1">
              <a:extLst>
                <a:ext uri="{63B3BB69-23CF-44E3-9099-C40C66FF867C}">
                  <a14:compatExt spid="_x0000_s134179"/>
                </a:ext>
                <a:ext uri="{FF2B5EF4-FFF2-40B4-BE49-F238E27FC236}">
                  <a16:creationId xmlns:a16="http://schemas.microsoft.com/office/drawing/2014/main" id="{00000000-0008-0000-0A00-000023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142875</xdr:colOff>
          <xdr:row>195</xdr:row>
          <xdr:rowOff>66675</xdr:rowOff>
        </xdr:from>
        <xdr:to>
          <xdr:col>34</xdr:col>
          <xdr:colOff>38100</xdr:colOff>
          <xdr:row>195</xdr:row>
          <xdr:rowOff>295275</xdr:rowOff>
        </xdr:to>
        <xdr:sp macro="" textlink="">
          <xdr:nvSpPr>
            <xdr:cNvPr id="134180" name="Check Box 36" hidden="1">
              <a:extLst>
                <a:ext uri="{63B3BB69-23CF-44E3-9099-C40C66FF867C}">
                  <a14:compatExt spid="_x0000_s134180"/>
                </a:ext>
                <a:ext uri="{FF2B5EF4-FFF2-40B4-BE49-F238E27FC236}">
                  <a16:creationId xmlns:a16="http://schemas.microsoft.com/office/drawing/2014/main" id="{00000000-0008-0000-0A00-000024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142875</xdr:colOff>
          <xdr:row>196</xdr:row>
          <xdr:rowOff>66675</xdr:rowOff>
        </xdr:from>
        <xdr:to>
          <xdr:col>34</xdr:col>
          <xdr:colOff>38100</xdr:colOff>
          <xdr:row>196</xdr:row>
          <xdr:rowOff>295275</xdr:rowOff>
        </xdr:to>
        <xdr:sp macro="" textlink="">
          <xdr:nvSpPr>
            <xdr:cNvPr id="134181" name="Check Box 37" hidden="1">
              <a:extLst>
                <a:ext uri="{63B3BB69-23CF-44E3-9099-C40C66FF867C}">
                  <a14:compatExt spid="_x0000_s134181"/>
                </a:ext>
                <a:ext uri="{FF2B5EF4-FFF2-40B4-BE49-F238E27FC236}">
                  <a16:creationId xmlns:a16="http://schemas.microsoft.com/office/drawing/2014/main" id="{00000000-0008-0000-0A00-000025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142875</xdr:colOff>
          <xdr:row>197</xdr:row>
          <xdr:rowOff>66675</xdr:rowOff>
        </xdr:from>
        <xdr:to>
          <xdr:col>34</xdr:col>
          <xdr:colOff>38100</xdr:colOff>
          <xdr:row>197</xdr:row>
          <xdr:rowOff>295275</xdr:rowOff>
        </xdr:to>
        <xdr:sp macro="" textlink="">
          <xdr:nvSpPr>
            <xdr:cNvPr id="134182" name="Check Box 38" hidden="1">
              <a:extLst>
                <a:ext uri="{63B3BB69-23CF-44E3-9099-C40C66FF867C}">
                  <a14:compatExt spid="_x0000_s134182"/>
                </a:ext>
                <a:ext uri="{FF2B5EF4-FFF2-40B4-BE49-F238E27FC236}">
                  <a16:creationId xmlns:a16="http://schemas.microsoft.com/office/drawing/2014/main" id="{00000000-0008-0000-0A00-000026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201</xdr:row>
          <xdr:rowOff>66675</xdr:rowOff>
        </xdr:from>
        <xdr:to>
          <xdr:col>34</xdr:col>
          <xdr:colOff>66675</xdr:colOff>
          <xdr:row>201</xdr:row>
          <xdr:rowOff>295275</xdr:rowOff>
        </xdr:to>
        <xdr:sp macro="" textlink="">
          <xdr:nvSpPr>
            <xdr:cNvPr id="134183" name="Check Box 39" hidden="1">
              <a:extLst>
                <a:ext uri="{63B3BB69-23CF-44E3-9099-C40C66FF867C}">
                  <a14:compatExt spid="_x0000_s134183"/>
                </a:ext>
                <a:ext uri="{FF2B5EF4-FFF2-40B4-BE49-F238E27FC236}">
                  <a16:creationId xmlns:a16="http://schemas.microsoft.com/office/drawing/2014/main" id="{00000000-0008-0000-0A00-000027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205</xdr:row>
          <xdr:rowOff>66675</xdr:rowOff>
        </xdr:from>
        <xdr:to>
          <xdr:col>34</xdr:col>
          <xdr:colOff>66675</xdr:colOff>
          <xdr:row>206</xdr:row>
          <xdr:rowOff>0</xdr:rowOff>
        </xdr:to>
        <xdr:sp macro="" textlink="">
          <xdr:nvSpPr>
            <xdr:cNvPr id="134184" name="Check Box 40" hidden="1">
              <a:extLst>
                <a:ext uri="{63B3BB69-23CF-44E3-9099-C40C66FF867C}">
                  <a14:compatExt spid="_x0000_s134184"/>
                </a:ext>
                <a:ext uri="{FF2B5EF4-FFF2-40B4-BE49-F238E27FC236}">
                  <a16:creationId xmlns:a16="http://schemas.microsoft.com/office/drawing/2014/main" id="{00000000-0008-0000-0A00-000028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207</xdr:row>
          <xdr:rowOff>66675</xdr:rowOff>
        </xdr:from>
        <xdr:to>
          <xdr:col>34</xdr:col>
          <xdr:colOff>66675</xdr:colOff>
          <xdr:row>207</xdr:row>
          <xdr:rowOff>295275</xdr:rowOff>
        </xdr:to>
        <xdr:sp macro="" textlink="">
          <xdr:nvSpPr>
            <xdr:cNvPr id="134185" name="Check Box 41" hidden="1">
              <a:extLst>
                <a:ext uri="{63B3BB69-23CF-44E3-9099-C40C66FF867C}">
                  <a14:compatExt spid="_x0000_s134185"/>
                </a:ext>
                <a:ext uri="{FF2B5EF4-FFF2-40B4-BE49-F238E27FC236}">
                  <a16:creationId xmlns:a16="http://schemas.microsoft.com/office/drawing/2014/main" id="{00000000-0008-0000-0A00-000029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208</xdr:row>
          <xdr:rowOff>66675</xdr:rowOff>
        </xdr:from>
        <xdr:to>
          <xdr:col>34</xdr:col>
          <xdr:colOff>66675</xdr:colOff>
          <xdr:row>208</xdr:row>
          <xdr:rowOff>295275</xdr:rowOff>
        </xdr:to>
        <xdr:sp macro="" textlink="">
          <xdr:nvSpPr>
            <xdr:cNvPr id="134186" name="Check Box 42" hidden="1">
              <a:extLst>
                <a:ext uri="{63B3BB69-23CF-44E3-9099-C40C66FF867C}">
                  <a14:compatExt spid="_x0000_s134186"/>
                </a:ext>
                <a:ext uri="{FF2B5EF4-FFF2-40B4-BE49-F238E27FC236}">
                  <a16:creationId xmlns:a16="http://schemas.microsoft.com/office/drawing/2014/main" id="{00000000-0008-0000-0A00-00002A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210</xdr:row>
          <xdr:rowOff>66675</xdr:rowOff>
        </xdr:from>
        <xdr:to>
          <xdr:col>34</xdr:col>
          <xdr:colOff>66675</xdr:colOff>
          <xdr:row>210</xdr:row>
          <xdr:rowOff>295275</xdr:rowOff>
        </xdr:to>
        <xdr:sp macro="" textlink="">
          <xdr:nvSpPr>
            <xdr:cNvPr id="134187" name="Check Box 43" hidden="1">
              <a:extLst>
                <a:ext uri="{63B3BB69-23CF-44E3-9099-C40C66FF867C}">
                  <a14:compatExt spid="_x0000_s134187"/>
                </a:ext>
                <a:ext uri="{FF2B5EF4-FFF2-40B4-BE49-F238E27FC236}">
                  <a16:creationId xmlns:a16="http://schemas.microsoft.com/office/drawing/2014/main" id="{00000000-0008-0000-0A00-00002B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212</xdr:row>
          <xdr:rowOff>66675</xdr:rowOff>
        </xdr:from>
        <xdr:to>
          <xdr:col>34</xdr:col>
          <xdr:colOff>66675</xdr:colOff>
          <xdr:row>212</xdr:row>
          <xdr:rowOff>295275</xdr:rowOff>
        </xdr:to>
        <xdr:sp macro="" textlink="">
          <xdr:nvSpPr>
            <xdr:cNvPr id="134188" name="Check Box 44" hidden="1">
              <a:extLst>
                <a:ext uri="{63B3BB69-23CF-44E3-9099-C40C66FF867C}">
                  <a14:compatExt spid="_x0000_s134188"/>
                </a:ext>
                <a:ext uri="{FF2B5EF4-FFF2-40B4-BE49-F238E27FC236}">
                  <a16:creationId xmlns:a16="http://schemas.microsoft.com/office/drawing/2014/main" id="{00000000-0008-0000-0A00-00002C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215</xdr:row>
          <xdr:rowOff>66675</xdr:rowOff>
        </xdr:from>
        <xdr:to>
          <xdr:col>34</xdr:col>
          <xdr:colOff>66675</xdr:colOff>
          <xdr:row>215</xdr:row>
          <xdr:rowOff>295275</xdr:rowOff>
        </xdr:to>
        <xdr:sp macro="" textlink="">
          <xdr:nvSpPr>
            <xdr:cNvPr id="134189" name="Check Box 45" hidden="1">
              <a:extLst>
                <a:ext uri="{63B3BB69-23CF-44E3-9099-C40C66FF867C}">
                  <a14:compatExt spid="_x0000_s134189"/>
                </a:ext>
                <a:ext uri="{FF2B5EF4-FFF2-40B4-BE49-F238E27FC236}">
                  <a16:creationId xmlns:a16="http://schemas.microsoft.com/office/drawing/2014/main" id="{00000000-0008-0000-0A00-00002D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217</xdr:row>
          <xdr:rowOff>66675</xdr:rowOff>
        </xdr:from>
        <xdr:to>
          <xdr:col>34</xdr:col>
          <xdr:colOff>66675</xdr:colOff>
          <xdr:row>217</xdr:row>
          <xdr:rowOff>295275</xdr:rowOff>
        </xdr:to>
        <xdr:sp macro="" textlink="">
          <xdr:nvSpPr>
            <xdr:cNvPr id="134190" name="Check Box 46" hidden="1">
              <a:extLst>
                <a:ext uri="{63B3BB69-23CF-44E3-9099-C40C66FF867C}">
                  <a14:compatExt spid="_x0000_s134190"/>
                </a:ext>
                <a:ext uri="{FF2B5EF4-FFF2-40B4-BE49-F238E27FC236}">
                  <a16:creationId xmlns:a16="http://schemas.microsoft.com/office/drawing/2014/main" id="{00000000-0008-0000-0A00-00002E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220</xdr:row>
          <xdr:rowOff>66675</xdr:rowOff>
        </xdr:from>
        <xdr:to>
          <xdr:col>34</xdr:col>
          <xdr:colOff>0</xdr:colOff>
          <xdr:row>220</xdr:row>
          <xdr:rowOff>295275</xdr:rowOff>
        </xdr:to>
        <xdr:sp macro="" textlink="">
          <xdr:nvSpPr>
            <xdr:cNvPr id="134191" name="Check Box 47" hidden="1">
              <a:extLst>
                <a:ext uri="{63B3BB69-23CF-44E3-9099-C40C66FF867C}">
                  <a14:compatExt spid="_x0000_s134191"/>
                </a:ext>
                <a:ext uri="{FF2B5EF4-FFF2-40B4-BE49-F238E27FC236}">
                  <a16:creationId xmlns:a16="http://schemas.microsoft.com/office/drawing/2014/main" id="{00000000-0008-0000-0A00-00002F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223</xdr:row>
          <xdr:rowOff>66675</xdr:rowOff>
        </xdr:from>
        <xdr:to>
          <xdr:col>34</xdr:col>
          <xdr:colOff>66675</xdr:colOff>
          <xdr:row>223</xdr:row>
          <xdr:rowOff>295275</xdr:rowOff>
        </xdr:to>
        <xdr:sp macro="" textlink="">
          <xdr:nvSpPr>
            <xdr:cNvPr id="134192" name="Check Box 48" hidden="1">
              <a:extLst>
                <a:ext uri="{63B3BB69-23CF-44E3-9099-C40C66FF867C}">
                  <a14:compatExt spid="_x0000_s134192"/>
                </a:ext>
                <a:ext uri="{FF2B5EF4-FFF2-40B4-BE49-F238E27FC236}">
                  <a16:creationId xmlns:a16="http://schemas.microsoft.com/office/drawing/2014/main" id="{00000000-0008-0000-0A00-000030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224</xdr:row>
          <xdr:rowOff>66675</xdr:rowOff>
        </xdr:from>
        <xdr:to>
          <xdr:col>34</xdr:col>
          <xdr:colOff>66675</xdr:colOff>
          <xdr:row>224</xdr:row>
          <xdr:rowOff>295275</xdr:rowOff>
        </xdr:to>
        <xdr:sp macro="" textlink="">
          <xdr:nvSpPr>
            <xdr:cNvPr id="134193" name="Check Box 49" hidden="1">
              <a:extLst>
                <a:ext uri="{63B3BB69-23CF-44E3-9099-C40C66FF867C}">
                  <a14:compatExt spid="_x0000_s134193"/>
                </a:ext>
                <a:ext uri="{FF2B5EF4-FFF2-40B4-BE49-F238E27FC236}">
                  <a16:creationId xmlns:a16="http://schemas.microsoft.com/office/drawing/2014/main" id="{00000000-0008-0000-0A00-000031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202</xdr:row>
          <xdr:rowOff>66675</xdr:rowOff>
        </xdr:from>
        <xdr:to>
          <xdr:col>34</xdr:col>
          <xdr:colOff>0</xdr:colOff>
          <xdr:row>202</xdr:row>
          <xdr:rowOff>295275</xdr:rowOff>
        </xdr:to>
        <xdr:sp macro="" textlink="">
          <xdr:nvSpPr>
            <xdr:cNvPr id="134194" name="Check Box 50" hidden="1">
              <a:extLst>
                <a:ext uri="{63B3BB69-23CF-44E3-9099-C40C66FF867C}">
                  <a14:compatExt spid="_x0000_s134194"/>
                </a:ext>
                <a:ext uri="{FF2B5EF4-FFF2-40B4-BE49-F238E27FC236}">
                  <a16:creationId xmlns:a16="http://schemas.microsoft.com/office/drawing/2014/main" id="{00000000-0008-0000-0A00-000032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203</xdr:row>
          <xdr:rowOff>66675</xdr:rowOff>
        </xdr:from>
        <xdr:to>
          <xdr:col>34</xdr:col>
          <xdr:colOff>0</xdr:colOff>
          <xdr:row>203</xdr:row>
          <xdr:rowOff>295275</xdr:rowOff>
        </xdr:to>
        <xdr:sp macro="" textlink="">
          <xdr:nvSpPr>
            <xdr:cNvPr id="134195" name="Check Box 51" hidden="1">
              <a:extLst>
                <a:ext uri="{63B3BB69-23CF-44E3-9099-C40C66FF867C}">
                  <a14:compatExt spid="_x0000_s134195"/>
                </a:ext>
                <a:ext uri="{FF2B5EF4-FFF2-40B4-BE49-F238E27FC236}">
                  <a16:creationId xmlns:a16="http://schemas.microsoft.com/office/drawing/2014/main" id="{00000000-0008-0000-0A00-000033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206</xdr:row>
          <xdr:rowOff>66675</xdr:rowOff>
        </xdr:from>
        <xdr:to>
          <xdr:col>34</xdr:col>
          <xdr:colOff>0</xdr:colOff>
          <xdr:row>206</xdr:row>
          <xdr:rowOff>295275</xdr:rowOff>
        </xdr:to>
        <xdr:sp macro="" textlink="">
          <xdr:nvSpPr>
            <xdr:cNvPr id="134196" name="Check Box 52" hidden="1">
              <a:extLst>
                <a:ext uri="{63B3BB69-23CF-44E3-9099-C40C66FF867C}">
                  <a14:compatExt spid="_x0000_s134196"/>
                </a:ext>
                <a:ext uri="{FF2B5EF4-FFF2-40B4-BE49-F238E27FC236}">
                  <a16:creationId xmlns:a16="http://schemas.microsoft.com/office/drawing/2014/main" id="{00000000-0008-0000-0A00-000034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209</xdr:row>
          <xdr:rowOff>66675</xdr:rowOff>
        </xdr:from>
        <xdr:to>
          <xdr:col>34</xdr:col>
          <xdr:colOff>0</xdr:colOff>
          <xdr:row>209</xdr:row>
          <xdr:rowOff>295275</xdr:rowOff>
        </xdr:to>
        <xdr:sp macro="" textlink="">
          <xdr:nvSpPr>
            <xdr:cNvPr id="134197" name="Check Box 53" hidden="1">
              <a:extLst>
                <a:ext uri="{63B3BB69-23CF-44E3-9099-C40C66FF867C}">
                  <a14:compatExt spid="_x0000_s134197"/>
                </a:ext>
                <a:ext uri="{FF2B5EF4-FFF2-40B4-BE49-F238E27FC236}">
                  <a16:creationId xmlns:a16="http://schemas.microsoft.com/office/drawing/2014/main" id="{00000000-0008-0000-0A00-000035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213</xdr:row>
          <xdr:rowOff>66675</xdr:rowOff>
        </xdr:from>
        <xdr:to>
          <xdr:col>34</xdr:col>
          <xdr:colOff>0</xdr:colOff>
          <xdr:row>213</xdr:row>
          <xdr:rowOff>295275</xdr:rowOff>
        </xdr:to>
        <xdr:sp macro="" textlink="">
          <xdr:nvSpPr>
            <xdr:cNvPr id="134198" name="Check Box 54" hidden="1">
              <a:extLst>
                <a:ext uri="{63B3BB69-23CF-44E3-9099-C40C66FF867C}">
                  <a14:compatExt spid="_x0000_s134198"/>
                </a:ext>
                <a:ext uri="{FF2B5EF4-FFF2-40B4-BE49-F238E27FC236}">
                  <a16:creationId xmlns:a16="http://schemas.microsoft.com/office/drawing/2014/main" id="{00000000-0008-0000-0A00-000036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214</xdr:row>
          <xdr:rowOff>66675</xdr:rowOff>
        </xdr:from>
        <xdr:to>
          <xdr:col>34</xdr:col>
          <xdr:colOff>0</xdr:colOff>
          <xdr:row>214</xdr:row>
          <xdr:rowOff>295275</xdr:rowOff>
        </xdr:to>
        <xdr:sp macro="" textlink="">
          <xdr:nvSpPr>
            <xdr:cNvPr id="134199" name="Check Box 55" hidden="1">
              <a:extLst>
                <a:ext uri="{63B3BB69-23CF-44E3-9099-C40C66FF867C}">
                  <a14:compatExt spid="_x0000_s134199"/>
                </a:ext>
                <a:ext uri="{FF2B5EF4-FFF2-40B4-BE49-F238E27FC236}">
                  <a16:creationId xmlns:a16="http://schemas.microsoft.com/office/drawing/2014/main" id="{00000000-0008-0000-0A00-000037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218</xdr:row>
          <xdr:rowOff>66675</xdr:rowOff>
        </xdr:from>
        <xdr:to>
          <xdr:col>34</xdr:col>
          <xdr:colOff>0</xdr:colOff>
          <xdr:row>218</xdr:row>
          <xdr:rowOff>295275</xdr:rowOff>
        </xdr:to>
        <xdr:sp macro="" textlink="">
          <xdr:nvSpPr>
            <xdr:cNvPr id="134200" name="Check Box 56" hidden="1">
              <a:extLst>
                <a:ext uri="{63B3BB69-23CF-44E3-9099-C40C66FF867C}">
                  <a14:compatExt spid="_x0000_s134200"/>
                </a:ext>
                <a:ext uri="{FF2B5EF4-FFF2-40B4-BE49-F238E27FC236}">
                  <a16:creationId xmlns:a16="http://schemas.microsoft.com/office/drawing/2014/main" id="{00000000-0008-0000-0A00-000038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219</xdr:row>
          <xdr:rowOff>66675</xdr:rowOff>
        </xdr:from>
        <xdr:to>
          <xdr:col>34</xdr:col>
          <xdr:colOff>0</xdr:colOff>
          <xdr:row>219</xdr:row>
          <xdr:rowOff>295275</xdr:rowOff>
        </xdr:to>
        <xdr:sp macro="" textlink="">
          <xdr:nvSpPr>
            <xdr:cNvPr id="134201" name="Check Box 57" hidden="1">
              <a:extLst>
                <a:ext uri="{63B3BB69-23CF-44E3-9099-C40C66FF867C}">
                  <a14:compatExt spid="_x0000_s134201"/>
                </a:ext>
                <a:ext uri="{FF2B5EF4-FFF2-40B4-BE49-F238E27FC236}">
                  <a16:creationId xmlns:a16="http://schemas.microsoft.com/office/drawing/2014/main" id="{00000000-0008-0000-0A00-000039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230</xdr:row>
          <xdr:rowOff>66675</xdr:rowOff>
        </xdr:from>
        <xdr:to>
          <xdr:col>36</xdr:col>
          <xdr:colOff>0</xdr:colOff>
          <xdr:row>230</xdr:row>
          <xdr:rowOff>295275</xdr:rowOff>
        </xdr:to>
        <xdr:sp macro="" textlink="">
          <xdr:nvSpPr>
            <xdr:cNvPr id="134202" name="Check Box 58" hidden="1">
              <a:extLst>
                <a:ext uri="{63B3BB69-23CF-44E3-9099-C40C66FF867C}">
                  <a14:compatExt spid="_x0000_s134202"/>
                </a:ext>
                <a:ext uri="{FF2B5EF4-FFF2-40B4-BE49-F238E27FC236}">
                  <a16:creationId xmlns:a16="http://schemas.microsoft.com/office/drawing/2014/main" id="{00000000-0008-0000-0A00-00003A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230</xdr:row>
          <xdr:rowOff>66675</xdr:rowOff>
        </xdr:from>
        <xdr:to>
          <xdr:col>34</xdr:col>
          <xdr:colOff>0</xdr:colOff>
          <xdr:row>230</xdr:row>
          <xdr:rowOff>295275</xdr:rowOff>
        </xdr:to>
        <xdr:sp macro="" textlink="">
          <xdr:nvSpPr>
            <xdr:cNvPr id="134203" name="Check Box 59" hidden="1">
              <a:extLst>
                <a:ext uri="{63B3BB69-23CF-44E3-9099-C40C66FF867C}">
                  <a14:compatExt spid="_x0000_s134203"/>
                </a:ext>
                <a:ext uri="{FF2B5EF4-FFF2-40B4-BE49-F238E27FC236}">
                  <a16:creationId xmlns:a16="http://schemas.microsoft.com/office/drawing/2014/main" id="{00000000-0008-0000-0A00-00003B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231</xdr:row>
          <xdr:rowOff>66675</xdr:rowOff>
        </xdr:from>
        <xdr:to>
          <xdr:col>36</xdr:col>
          <xdr:colOff>0</xdr:colOff>
          <xdr:row>232</xdr:row>
          <xdr:rowOff>0</xdr:rowOff>
        </xdr:to>
        <xdr:sp macro="" textlink="">
          <xdr:nvSpPr>
            <xdr:cNvPr id="134204" name="Check Box 60" hidden="1">
              <a:extLst>
                <a:ext uri="{63B3BB69-23CF-44E3-9099-C40C66FF867C}">
                  <a14:compatExt spid="_x0000_s134204"/>
                </a:ext>
                <a:ext uri="{FF2B5EF4-FFF2-40B4-BE49-F238E27FC236}">
                  <a16:creationId xmlns:a16="http://schemas.microsoft.com/office/drawing/2014/main" id="{00000000-0008-0000-0A00-00003C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231</xdr:row>
          <xdr:rowOff>66675</xdr:rowOff>
        </xdr:from>
        <xdr:to>
          <xdr:col>34</xdr:col>
          <xdr:colOff>0</xdr:colOff>
          <xdr:row>232</xdr:row>
          <xdr:rowOff>0</xdr:rowOff>
        </xdr:to>
        <xdr:sp macro="" textlink="">
          <xdr:nvSpPr>
            <xdr:cNvPr id="134205" name="Check Box 61" hidden="1">
              <a:extLst>
                <a:ext uri="{63B3BB69-23CF-44E3-9099-C40C66FF867C}">
                  <a14:compatExt spid="_x0000_s134205"/>
                </a:ext>
                <a:ext uri="{FF2B5EF4-FFF2-40B4-BE49-F238E27FC236}">
                  <a16:creationId xmlns:a16="http://schemas.microsoft.com/office/drawing/2014/main" id="{00000000-0008-0000-0A00-00003D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232</xdr:row>
          <xdr:rowOff>66675</xdr:rowOff>
        </xdr:from>
        <xdr:to>
          <xdr:col>36</xdr:col>
          <xdr:colOff>0</xdr:colOff>
          <xdr:row>232</xdr:row>
          <xdr:rowOff>295275</xdr:rowOff>
        </xdr:to>
        <xdr:sp macro="" textlink="">
          <xdr:nvSpPr>
            <xdr:cNvPr id="134206" name="Check Box 62" hidden="1">
              <a:extLst>
                <a:ext uri="{63B3BB69-23CF-44E3-9099-C40C66FF867C}">
                  <a14:compatExt spid="_x0000_s134206"/>
                </a:ext>
                <a:ext uri="{FF2B5EF4-FFF2-40B4-BE49-F238E27FC236}">
                  <a16:creationId xmlns:a16="http://schemas.microsoft.com/office/drawing/2014/main" id="{00000000-0008-0000-0A00-00003E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76200</xdr:colOff>
          <xdr:row>232</xdr:row>
          <xdr:rowOff>66675</xdr:rowOff>
        </xdr:from>
        <xdr:to>
          <xdr:col>34</xdr:col>
          <xdr:colOff>0</xdr:colOff>
          <xdr:row>232</xdr:row>
          <xdr:rowOff>295275</xdr:rowOff>
        </xdr:to>
        <xdr:sp macro="" textlink="">
          <xdr:nvSpPr>
            <xdr:cNvPr id="134207" name="Check Box 63" hidden="1">
              <a:extLst>
                <a:ext uri="{63B3BB69-23CF-44E3-9099-C40C66FF867C}">
                  <a14:compatExt spid="_x0000_s134207"/>
                </a:ext>
                <a:ext uri="{FF2B5EF4-FFF2-40B4-BE49-F238E27FC236}">
                  <a16:creationId xmlns:a16="http://schemas.microsoft.com/office/drawing/2014/main" id="{00000000-0008-0000-0A00-00003F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233</xdr:row>
          <xdr:rowOff>66675</xdr:rowOff>
        </xdr:from>
        <xdr:to>
          <xdr:col>36</xdr:col>
          <xdr:colOff>0</xdr:colOff>
          <xdr:row>233</xdr:row>
          <xdr:rowOff>295275</xdr:rowOff>
        </xdr:to>
        <xdr:sp macro="" textlink="">
          <xdr:nvSpPr>
            <xdr:cNvPr id="134208" name="Check Box 64" hidden="1">
              <a:extLst>
                <a:ext uri="{63B3BB69-23CF-44E3-9099-C40C66FF867C}">
                  <a14:compatExt spid="_x0000_s134208"/>
                </a:ext>
                <a:ext uri="{FF2B5EF4-FFF2-40B4-BE49-F238E27FC236}">
                  <a16:creationId xmlns:a16="http://schemas.microsoft.com/office/drawing/2014/main" id="{00000000-0008-0000-0A00-000040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233</xdr:row>
          <xdr:rowOff>66675</xdr:rowOff>
        </xdr:from>
        <xdr:to>
          <xdr:col>34</xdr:col>
          <xdr:colOff>28575</xdr:colOff>
          <xdr:row>233</xdr:row>
          <xdr:rowOff>295275</xdr:rowOff>
        </xdr:to>
        <xdr:sp macro="" textlink="">
          <xdr:nvSpPr>
            <xdr:cNvPr id="134209" name="Check Box 65" hidden="1">
              <a:extLst>
                <a:ext uri="{63B3BB69-23CF-44E3-9099-C40C66FF867C}">
                  <a14:compatExt spid="_x0000_s134209"/>
                </a:ext>
                <a:ext uri="{FF2B5EF4-FFF2-40B4-BE49-F238E27FC236}">
                  <a16:creationId xmlns:a16="http://schemas.microsoft.com/office/drawing/2014/main" id="{00000000-0008-0000-0A00-000041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234</xdr:row>
          <xdr:rowOff>66675</xdr:rowOff>
        </xdr:from>
        <xdr:to>
          <xdr:col>36</xdr:col>
          <xdr:colOff>0</xdr:colOff>
          <xdr:row>234</xdr:row>
          <xdr:rowOff>295275</xdr:rowOff>
        </xdr:to>
        <xdr:sp macro="" textlink="">
          <xdr:nvSpPr>
            <xdr:cNvPr id="134210" name="Check Box 66" hidden="1">
              <a:extLst>
                <a:ext uri="{63B3BB69-23CF-44E3-9099-C40C66FF867C}">
                  <a14:compatExt spid="_x0000_s134210"/>
                </a:ext>
                <a:ext uri="{FF2B5EF4-FFF2-40B4-BE49-F238E27FC236}">
                  <a16:creationId xmlns:a16="http://schemas.microsoft.com/office/drawing/2014/main" id="{00000000-0008-0000-0A00-000042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234</xdr:row>
          <xdr:rowOff>66675</xdr:rowOff>
        </xdr:from>
        <xdr:to>
          <xdr:col>34</xdr:col>
          <xdr:colOff>28575</xdr:colOff>
          <xdr:row>234</xdr:row>
          <xdr:rowOff>295275</xdr:rowOff>
        </xdr:to>
        <xdr:sp macro="" textlink="">
          <xdr:nvSpPr>
            <xdr:cNvPr id="134211" name="Check Box 67" hidden="1">
              <a:extLst>
                <a:ext uri="{63B3BB69-23CF-44E3-9099-C40C66FF867C}">
                  <a14:compatExt spid="_x0000_s134211"/>
                </a:ext>
                <a:ext uri="{FF2B5EF4-FFF2-40B4-BE49-F238E27FC236}">
                  <a16:creationId xmlns:a16="http://schemas.microsoft.com/office/drawing/2014/main" id="{00000000-0008-0000-0A00-000043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235</xdr:row>
          <xdr:rowOff>66675</xdr:rowOff>
        </xdr:from>
        <xdr:to>
          <xdr:col>36</xdr:col>
          <xdr:colOff>0</xdr:colOff>
          <xdr:row>235</xdr:row>
          <xdr:rowOff>295275</xdr:rowOff>
        </xdr:to>
        <xdr:sp macro="" textlink="">
          <xdr:nvSpPr>
            <xdr:cNvPr id="134212" name="Check Box 68" hidden="1">
              <a:extLst>
                <a:ext uri="{63B3BB69-23CF-44E3-9099-C40C66FF867C}">
                  <a14:compatExt spid="_x0000_s134212"/>
                </a:ext>
                <a:ext uri="{FF2B5EF4-FFF2-40B4-BE49-F238E27FC236}">
                  <a16:creationId xmlns:a16="http://schemas.microsoft.com/office/drawing/2014/main" id="{00000000-0008-0000-0A00-000044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235</xdr:row>
          <xdr:rowOff>66675</xdr:rowOff>
        </xdr:from>
        <xdr:to>
          <xdr:col>34</xdr:col>
          <xdr:colOff>28575</xdr:colOff>
          <xdr:row>235</xdr:row>
          <xdr:rowOff>295275</xdr:rowOff>
        </xdr:to>
        <xdr:sp macro="" textlink="">
          <xdr:nvSpPr>
            <xdr:cNvPr id="134213" name="Check Box 69" hidden="1">
              <a:extLst>
                <a:ext uri="{63B3BB69-23CF-44E3-9099-C40C66FF867C}">
                  <a14:compatExt spid="_x0000_s134213"/>
                </a:ext>
                <a:ext uri="{FF2B5EF4-FFF2-40B4-BE49-F238E27FC236}">
                  <a16:creationId xmlns:a16="http://schemas.microsoft.com/office/drawing/2014/main" id="{00000000-0008-0000-0A00-000045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239</xdr:row>
          <xdr:rowOff>66675</xdr:rowOff>
        </xdr:from>
        <xdr:to>
          <xdr:col>36</xdr:col>
          <xdr:colOff>0</xdr:colOff>
          <xdr:row>239</xdr:row>
          <xdr:rowOff>295275</xdr:rowOff>
        </xdr:to>
        <xdr:sp macro="" textlink="">
          <xdr:nvSpPr>
            <xdr:cNvPr id="134214" name="Check Box 70" hidden="1">
              <a:extLst>
                <a:ext uri="{63B3BB69-23CF-44E3-9099-C40C66FF867C}">
                  <a14:compatExt spid="_x0000_s134214"/>
                </a:ext>
                <a:ext uri="{FF2B5EF4-FFF2-40B4-BE49-F238E27FC236}">
                  <a16:creationId xmlns:a16="http://schemas.microsoft.com/office/drawing/2014/main" id="{00000000-0008-0000-0A00-000046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239</xdr:row>
          <xdr:rowOff>66675</xdr:rowOff>
        </xdr:from>
        <xdr:to>
          <xdr:col>34</xdr:col>
          <xdr:colOff>28575</xdr:colOff>
          <xdr:row>239</xdr:row>
          <xdr:rowOff>295275</xdr:rowOff>
        </xdr:to>
        <xdr:sp macro="" textlink="">
          <xdr:nvSpPr>
            <xdr:cNvPr id="134215" name="Check Box 71" hidden="1">
              <a:extLst>
                <a:ext uri="{63B3BB69-23CF-44E3-9099-C40C66FF867C}">
                  <a14:compatExt spid="_x0000_s134215"/>
                </a:ext>
                <a:ext uri="{FF2B5EF4-FFF2-40B4-BE49-F238E27FC236}">
                  <a16:creationId xmlns:a16="http://schemas.microsoft.com/office/drawing/2014/main" id="{00000000-0008-0000-0A00-000047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240</xdr:row>
          <xdr:rowOff>66675</xdr:rowOff>
        </xdr:from>
        <xdr:to>
          <xdr:col>36</xdr:col>
          <xdr:colOff>0</xdr:colOff>
          <xdr:row>240</xdr:row>
          <xdr:rowOff>295275</xdr:rowOff>
        </xdr:to>
        <xdr:sp macro="" textlink="">
          <xdr:nvSpPr>
            <xdr:cNvPr id="134216" name="Check Box 72" hidden="1">
              <a:extLst>
                <a:ext uri="{63B3BB69-23CF-44E3-9099-C40C66FF867C}">
                  <a14:compatExt spid="_x0000_s134216"/>
                </a:ext>
                <a:ext uri="{FF2B5EF4-FFF2-40B4-BE49-F238E27FC236}">
                  <a16:creationId xmlns:a16="http://schemas.microsoft.com/office/drawing/2014/main" id="{00000000-0008-0000-0A00-000048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240</xdr:row>
          <xdr:rowOff>66675</xdr:rowOff>
        </xdr:from>
        <xdr:to>
          <xdr:col>34</xdr:col>
          <xdr:colOff>28575</xdr:colOff>
          <xdr:row>240</xdr:row>
          <xdr:rowOff>295275</xdr:rowOff>
        </xdr:to>
        <xdr:sp macro="" textlink="">
          <xdr:nvSpPr>
            <xdr:cNvPr id="134217" name="Check Box 73" hidden="1">
              <a:extLst>
                <a:ext uri="{63B3BB69-23CF-44E3-9099-C40C66FF867C}">
                  <a14:compatExt spid="_x0000_s134217"/>
                </a:ext>
                <a:ext uri="{FF2B5EF4-FFF2-40B4-BE49-F238E27FC236}">
                  <a16:creationId xmlns:a16="http://schemas.microsoft.com/office/drawing/2014/main" id="{00000000-0008-0000-0A00-000049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241</xdr:row>
          <xdr:rowOff>66675</xdr:rowOff>
        </xdr:from>
        <xdr:to>
          <xdr:col>36</xdr:col>
          <xdr:colOff>0</xdr:colOff>
          <xdr:row>241</xdr:row>
          <xdr:rowOff>295275</xdr:rowOff>
        </xdr:to>
        <xdr:sp macro="" textlink="">
          <xdr:nvSpPr>
            <xdr:cNvPr id="134218" name="Check Box 74" hidden="1">
              <a:extLst>
                <a:ext uri="{63B3BB69-23CF-44E3-9099-C40C66FF867C}">
                  <a14:compatExt spid="_x0000_s134218"/>
                </a:ext>
                <a:ext uri="{FF2B5EF4-FFF2-40B4-BE49-F238E27FC236}">
                  <a16:creationId xmlns:a16="http://schemas.microsoft.com/office/drawing/2014/main" id="{00000000-0008-0000-0A00-00004A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241</xdr:row>
          <xdr:rowOff>66675</xdr:rowOff>
        </xdr:from>
        <xdr:to>
          <xdr:col>34</xdr:col>
          <xdr:colOff>28575</xdr:colOff>
          <xdr:row>241</xdr:row>
          <xdr:rowOff>295275</xdr:rowOff>
        </xdr:to>
        <xdr:sp macro="" textlink="">
          <xdr:nvSpPr>
            <xdr:cNvPr id="134219" name="Check Box 75" hidden="1">
              <a:extLst>
                <a:ext uri="{63B3BB69-23CF-44E3-9099-C40C66FF867C}">
                  <a14:compatExt spid="_x0000_s134219"/>
                </a:ext>
                <a:ext uri="{FF2B5EF4-FFF2-40B4-BE49-F238E27FC236}">
                  <a16:creationId xmlns:a16="http://schemas.microsoft.com/office/drawing/2014/main" id="{00000000-0008-0000-0A00-00004B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243</xdr:row>
          <xdr:rowOff>66675</xdr:rowOff>
        </xdr:from>
        <xdr:to>
          <xdr:col>36</xdr:col>
          <xdr:colOff>0</xdr:colOff>
          <xdr:row>244</xdr:row>
          <xdr:rowOff>0</xdr:rowOff>
        </xdr:to>
        <xdr:sp macro="" textlink="">
          <xdr:nvSpPr>
            <xdr:cNvPr id="134220" name="Check Box 76" hidden="1">
              <a:extLst>
                <a:ext uri="{63B3BB69-23CF-44E3-9099-C40C66FF867C}">
                  <a14:compatExt spid="_x0000_s134220"/>
                </a:ext>
                <a:ext uri="{FF2B5EF4-FFF2-40B4-BE49-F238E27FC236}">
                  <a16:creationId xmlns:a16="http://schemas.microsoft.com/office/drawing/2014/main" id="{00000000-0008-0000-0A00-00004C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243</xdr:row>
          <xdr:rowOff>66675</xdr:rowOff>
        </xdr:from>
        <xdr:to>
          <xdr:col>34</xdr:col>
          <xdr:colOff>28575</xdr:colOff>
          <xdr:row>244</xdr:row>
          <xdr:rowOff>0</xdr:rowOff>
        </xdr:to>
        <xdr:sp macro="" textlink="">
          <xdr:nvSpPr>
            <xdr:cNvPr id="134221" name="Check Box 77" hidden="1">
              <a:extLst>
                <a:ext uri="{63B3BB69-23CF-44E3-9099-C40C66FF867C}">
                  <a14:compatExt spid="_x0000_s134221"/>
                </a:ext>
                <a:ext uri="{FF2B5EF4-FFF2-40B4-BE49-F238E27FC236}">
                  <a16:creationId xmlns:a16="http://schemas.microsoft.com/office/drawing/2014/main" id="{00000000-0008-0000-0A00-00004D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244</xdr:row>
          <xdr:rowOff>66675</xdr:rowOff>
        </xdr:from>
        <xdr:to>
          <xdr:col>36</xdr:col>
          <xdr:colOff>0</xdr:colOff>
          <xdr:row>244</xdr:row>
          <xdr:rowOff>295275</xdr:rowOff>
        </xdr:to>
        <xdr:sp macro="" textlink="">
          <xdr:nvSpPr>
            <xdr:cNvPr id="134222" name="Check Box 78" hidden="1">
              <a:extLst>
                <a:ext uri="{63B3BB69-23CF-44E3-9099-C40C66FF867C}">
                  <a14:compatExt spid="_x0000_s134222"/>
                </a:ext>
                <a:ext uri="{FF2B5EF4-FFF2-40B4-BE49-F238E27FC236}">
                  <a16:creationId xmlns:a16="http://schemas.microsoft.com/office/drawing/2014/main" id="{00000000-0008-0000-0A00-00004E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244</xdr:row>
          <xdr:rowOff>66675</xdr:rowOff>
        </xdr:from>
        <xdr:to>
          <xdr:col>34</xdr:col>
          <xdr:colOff>28575</xdr:colOff>
          <xdr:row>244</xdr:row>
          <xdr:rowOff>295275</xdr:rowOff>
        </xdr:to>
        <xdr:sp macro="" textlink="">
          <xdr:nvSpPr>
            <xdr:cNvPr id="134223" name="Check Box 79" hidden="1">
              <a:extLst>
                <a:ext uri="{63B3BB69-23CF-44E3-9099-C40C66FF867C}">
                  <a14:compatExt spid="_x0000_s134223"/>
                </a:ext>
                <a:ext uri="{FF2B5EF4-FFF2-40B4-BE49-F238E27FC236}">
                  <a16:creationId xmlns:a16="http://schemas.microsoft.com/office/drawing/2014/main" id="{00000000-0008-0000-0A00-00004F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245</xdr:row>
          <xdr:rowOff>66675</xdr:rowOff>
        </xdr:from>
        <xdr:to>
          <xdr:col>36</xdr:col>
          <xdr:colOff>0</xdr:colOff>
          <xdr:row>245</xdr:row>
          <xdr:rowOff>295275</xdr:rowOff>
        </xdr:to>
        <xdr:sp macro="" textlink="">
          <xdr:nvSpPr>
            <xdr:cNvPr id="134224" name="Check Box 80" hidden="1">
              <a:extLst>
                <a:ext uri="{63B3BB69-23CF-44E3-9099-C40C66FF867C}">
                  <a14:compatExt spid="_x0000_s134224"/>
                </a:ext>
                <a:ext uri="{FF2B5EF4-FFF2-40B4-BE49-F238E27FC236}">
                  <a16:creationId xmlns:a16="http://schemas.microsoft.com/office/drawing/2014/main" id="{00000000-0008-0000-0A00-000050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245</xdr:row>
          <xdr:rowOff>66675</xdr:rowOff>
        </xdr:from>
        <xdr:to>
          <xdr:col>34</xdr:col>
          <xdr:colOff>28575</xdr:colOff>
          <xdr:row>245</xdr:row>
          <xdr:rowOff>295275</xdr:rowOff>
        </xdr:to>
        <xdr:sp macro="" textlink="">
          <xdr:nvSpPr>
            <xdr:cNvPr id="134225" name="Check Box 81" hidden="1">
              <a:extLst>
                <a:ext uri="{63B3BB69-23CF-44E3-9099-C40C66FF867C}">
                  <a14:compatExt spid="_x0000_s134225"/>
                </a:ext>
                <a:ext uri="{FF2B5EF4-FFF2-40B4-BE49-F238E27FC236}">
                  <a16:creationId xmlns:a16="http://schemas.microsoft.com/office/drawing/2014/main" id="{00000000-0008-0000-0A00-000051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246</xdr:row>
          <xdr:rowOff>66675</xdr:rowOff>
        </xdr:from>
        <xdr:to>
          <xdr:col>36</xdr:col>
          <xdr:colOff>0</xdr:colOff>
          <xdr:row>246</xdr:row>
          <xdr:rowOff>295275</xdr:rowOff>
        </xdr:to>
        <xdr:sp macro="" textlink="">
          <xdr:nvSpPr>
            <xdr:cNvPr id="134226" name="Check Box 82" hidden="1">
              <a:extLst>
                <a:ext uri="{63B3BB69-23CF-44E3-9099-C40C66FF867C}">
                  <a14:compatExt spid="_x0000_s134226"/>
                </a:ext>
                <a:ext uri="{FF2B5EF4-FFF2-40B4-BE49-F238E27FC236}">
                  <a16:creationId xmlns:a16="http://schemas.microsoft.com/office/drawing/2014/main" id="{00000000-0008-0000-0A00-000052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246</xdr:row>
          <xdr:rowOff>66675</xdr:rowOff>
        </xdr:from>
        <xdr:to>
          <xdr:col>34</xdr:col>
          <xdr:colOff>28575</xdr:colOff>
          <xdr:row>246</xdr:row>
          <xdr:rowOff>295275</xdr:rowOff>
        </xdr:to>
        <xdr:sp macro="" textlink="">
          <xdr:nvSpPr>
            <xdr:cNvPr id="134227" name="Check Box 83" hidden="1">
              <a:extLst>
                <a:ext uri="{63B3BB69-23CF-44E3-9099-C40C66FF867C}">
                  <a14:compatExt spid="_x0000_s134227"/>
                </a:ext>
                <a:ext uri="{FF2B5EF4-FFF2-40B4-BE49-F238E27FC236}">
                  <a16:creationId xmlns:a16="http://schemas.microsoft.com/office/drawing/2014/main" id="{00000000-0008-0000-0A00-000053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247</xdr:row>
          <xdr:rowOff>66675</xdr:rowOff>
        </xdr:from>
        <xdr:to>
          <xdr:col>36</xdr:col>
          <xdr:colOff>0</xdr:colOff>
          <xdr:row>247</xdr:row>
          <xdr:rowOff>295275</xdr:rowOff>
        </xdr:to>
        <xdr:sp macro="" textlink="">
          <xdr:nvSpPr>
            <xdr:cNvPr id="134228" name="Check Box 84" hidden="1">
              <a:extLst>
                <a:ext uri="{63B3BB69-23CF-44E3-9099-C40C66FF867C}">
                  <a14:compatExt spid="_x0000_s134228"/>
                </a:ext>
                <a:ext uri="{FF2B5EF4-FFF2-40B4-BE49-F238E27FC236}">
                  <a16:creationId xmlns:a16="http://schemas.microsoft.com/office/drawing/2014/main" id="{00000000-0008-0000-0A00-000054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247</xdr:row>
          <xdr:rowOff>66675</xdr:rowOff>
        </xdr:from>
        <xdr:to>
          <xdr:col>34</xdr:col>
          <xdr:colOff>28575</xdr:colOff>
          <xdr:row>247</xdr:row>
          <xdr:rowOff>295275</xdr:rowOff>
        </xdr:to>
        <xdr:sp macro="" textlink="">
          <xdr:nvSpPr>
            <xdr:cNvPr id="134229" name="Check Box 85" hidden="1">
              <a:extLst>
                <a:ext uri="{63B3BB69-23CF-44E3-9099-C40C66FF867C}">
                  <a14:compatExt spid="_x0000_s134229"/>
                </a:ext>
                <a:ext uri="{FF2B5EF4-FFF2-40B4-BE49-F238E27FC236}">
                  <a16:creationId xmlns:a16="http://schemas.microsoft.com/office/drawing/2014/main" id="{00000000-0008-0000-0A00-000055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248</xdr:row>
          <xdr:rowOff>66675</xdr:rowOff>
        </xdr:from>
        <xdr:to>
          <xdr:col>36</xdr:col>
          <xdr:colOff>0</xdr:colOff>
          <xdr:row>248</xdr:row>
          <xdr:rowOff>295275</xdr:rowOff>
        </xdr:to>
        <xdr:sp macro="" textlink="">
          <xdr:nvSpPr>
            <xdr:cNvPr id="134230" name="Check Box 86" hidden="1">
              <a:extLst>
                <a:ext uri="{63B3BB69-23CF-44E3-9099-C40C66FF867C}">
                  <a14:compatExt spid="_x0000_s134230"/>
                </a:ext>
                <a:ext uri="{FF2B5EF4-FFF2-40B4-BE49-F238E27FC236}">
                  <a16:creationId xmlns:a16="http://schemas.microsoft.com/office/drawing/2014/main" id="{00000000-0008-0000-0A00-000056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248</xdr:row>
          <xdr:rowOff>66675</xdr:rowOff>
        </xdr:from>
        <xdr:to>
          <xdr:col>34</xdr:col>
          <xdr:colOff>28575</xdr:colOff>
          <xdr:row>248</xdr:row>
          <xdr:rowOff>295275</xdr:rowOff>
        </xdr:to>
        <xdr:sp macro="" textlink="">
          <xdr:nvSpPr>
            <xdr:cNvPr id="134231" name="Check Box 87" hidden="1">
              <a:extLst>
                <a:ext uri="{63B3BB69-23CF-44E3-9099-C40C66FF867C}">
                  <a14:compatExt spid="_x0000_s134231"/>
                </a:ext>
                <a:ext uri="{FF2B5EF4-FFF2-40B4-BE49-F238E27FC236}">
                  <a16:creationId xmlns:a16="http://schemas.microsoft.com/office/drawing/2014/main" id="{00000000-0008-0000-0A00-000057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250</xdr:row>
          <xdr:rowOff>66675</xdr:rowOff>
        </xdr:from>
        <xdr:to>
          <xdr:col>36</xdr:col>
          <xdr:colOff>0</xdr:colOff>
          <xdr:row>250</xdr:row>
          <xdr:rowOff>295275</xdr:rowOff>
        </xdr:to>
        <xdr:sp macro="" textlink="">
          <xdr:nvSpPr>
            <xdr:cNvPr id="134232" name="Check Box 88" hidden="1">
              <a:extLst>
                <a:ext uri="{63B3BB69-23CF-44E3-9099-C40C66FF867C}">
                  <a14:compatExt spid="_x0000_s134232"/>
                </a:ext>
                <a:ext uri="{FF2B5EF4-FFF2-40B4-BE49-F238E27FC236}">
                  <a16:creationId xmlns:a16="http://schemas.microsoft.com/office/drawing/2014/main" id="{00000000-0008-0000-0A00-000058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250</xdr:row>
          <xdr:rowOff>66675</xdr:rowOff>
        </xdr:from>
        <xdr:to>
          <xdr:col>34</xdr:col>
          <xdr:colOff>28575</xdr:colOff>
          <xdr:row>250</xdr:row>
          <xdr:rowOff>295275</xdr:rowOff>
        </xdr:to>
        <xdr:sp macro="" textlink="">
          <xdr:nvSpPr>
            <xdr:cNvPr id="134233" name="Check Box 89" hidden="1">
              <a:extLst>
                <a:ext uri="{63B3BB69-23CF-44E3-9099-C40C66FF867C}">
                  <a14:compatExt spid="_x0000_s134233"/>
                </a:ext>
                <a:ext uri="{FF2B5EF4-FFF2-40B4-BE49-F238E27FC236}">
                  <a16:creationId xmlns:a16="http://schemas.microsoft.com/office/drawing/2014/main" id="{00000000-0008-0000-0A00-000059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251</xdr:row>
          <xdr:rowOff>66675</xdr:rowOff>
        </xdr:from>
        <xdr:to>
          <xdr:col>36</xdr:col>
          <xdr:colOff>0</xdr:colOff>
          <xdr:row>251</xdr:row>
          <xdr:rowOff>295275</xdr:rowOff>
        </xdr:to>
        <xdr:sp macro="" textlink="">
          <xdr:nvSpPr>
            <xdr:cNvPr id="134234" name="Check Box 90" hidden="1">
              <a:extLst>
                <a:ext uri="{63B3BB69-23CF-44E3-9099-C40C66FF867C}">
                  <a14:compatExt spid="_x0000_s134234"/>
                </a:ext>
                <a:ext uri="{FF2B5EF4-FFF2-40B4-BE49-F238E27FC236}">
                  <a16:creationId xmlns:a16="http://schemas.microsoft.com/office/drawing/2014/main" id="{00000000-0008-0000-0A00-00005A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251</xdr:row>
          <xdr:rowOff>66675</xdr:rowOff>
        </xdr:from>
        <xdr:to>
          <xdr:col>34</xdr:col>
          <xdr:colOff>28575</xdr:colOff>
          <xdr:row>251</xdr:row>
          <xdr:rowOff>295275</xdr:rowOff>
        </xdr:to>
        <xdr:sp macro="" textlink="">
          <xdr:nvSpPr>
            <xdr:cNvPr id="134235" name="Check Box 91" hidden="1">
              <a:extLst>
                <a:ext uri="{63B3BB69-23CF-44E3-9099-C40C66FF867C}">
                  <a14:compatExt spid="_x0000_s134235"/>
                </a:ext>
                <a:ext uri="{FF2B5EF4-FFF2-40B4-BE49-F238E27FC236}">
                  <a16:creationId xmlns:a16="http://schemas.microsoft.com/office/drawing/2014/main" id="{00000000-0008-0000-0A00-00005B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252</xdr:row>
          <xdr:rowOff>66675</xdr:rowOff>
        </xdr:from>
        <xdr:to>
          <xdr:col>36</xdr:col>
          <xdr:colOff>0</xdr:colOff>
          <xdr:row>252</xdr:row>
          <xdr:rowOff>295275</xdr:rowOff>
        </xdr:to>
        <xdr:sp macro="" textlink="">
          <xdr:nvSpPr>
            <xdr:cNvPr id="134236" name="Check Box 92" hidden="1">
              <a:extLst>
                <a:ext uri="{63B3BB69-23CF-44E3-9099-C40C66FF867C}">
                  <a14:compatExt spid="_x0000_s134236"/>
                </a:ext>
                <a:ext uri="{FF2B5EF4-FFF2-40B4-BE49-F238E27FC236}">
                  <a16:creationId xmlns:a16="http://schemas.microsoft.com/office/drawing/2014/main" id="{00000000-0008-0000-0A00-00005C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252</xdr:row>
          <xdr:rowOff>66675</xdr:rowOff>
        </xdr:from>
        <xdr:to>
          <xdr:col>34</xdr:col>
          <xdr:colOff>28575</xdr:colOff>
          <xdr:row>252</xdr:row>
          <xdr:rowOff>295275</xdr:rowOff>
        </xdr:to>
        <xdr:sp macro="" textlink="">
          <xdr:nvSpPr>
            <xdr:cNvPr id="134237" name="Check Box 93" hidden="1">
              <a:extLst>
                <a:ext uri="{63B3BB69-23CF-44E3-9099-C40C66FF867C}">
                  <a14:compatExt spid="_x0000_s134237"/>
                </a:ext>
                <a:ext uri="{FF2B5EF4-FFF2-40B4-BE49-F238E27FC236}">
                  <a16:creationId xmlns:a16="http://schemas.microsoft.com/office/drawing/2014/main" id="{00000000-0008-0000-0A00-00005D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253</xdr:row>
          <xdr:rowOff>66675</xdr:rowOff>
        </xdr:from>
        <xdr:to>
          <xdr:col>36</xdr:col>
          <xdr:colOff>0</xdr:colOff>
          <xdr:row>253</xdr:row>
          <xdr:rowOff>295275</xdr:rowOff>
        </xdr:to>
        <xdr:sp macro="" textlink="">
          <xdr:nvSpPr>
            <xdr:cNvPr id="134238" name="Check Box 94" hidden="1">
              <a:extLst>
                <a:ext uri="{63B3BB69-23CF-44E3-9099-C40C66FF867C}">
                  <a14:compatExt spid="_x0000_s134238"/>
                </a:ext>
                <a:ext uri="{FF2B5EF4-FFF2-40B4-BE49-F238E27FC236}">
                  <a16:creationId xmlns:a16="http://schemas.microsoft.com/office/drawing/2014/main" id="{00000000-0008-0000-0A00-00005E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253</xdr:row>
          <xdr:rowOff>66675</xdr:rowOff>
        </xdr:from>
        <xdr:to>
          <xdr:col>34</xdr:col>
          <xdr:colOff>28575</xdr:colOff>
          <xdr:row>253</xdr:row>
          <xdr:rowOff>295275</xdr:rowOff>
        </xdr:to>
        <xdr:sp macro="" textlink="">
          <xdr:nvSpPr>
            <xdr:cNvPr id="134239" name="Check Box 95" hidden="1">
              <a:extLst>
                <a:ext uri="{63B3BB69-23CF-44E3-9099-C40C66FF867C}">
                  <a14:compatExt spid="_x0000_s134239"/>
                </a:ext>
                <a:ext uri="{FF2B5EF4-FFF2-40B4-BE49-F238E27FC236}">
                  <a16:creationId xmlns:a16="http://schemas.microsoft.com/office/drawing/2014/main" id="{00000000-0008-0000-0A00-00005F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255</xdr:row>
          <xdr:rowOff>66675</xdr:rowOff>
        </xdr:from>
        <xdr:to>
          <xdr:col>36</xdr:col>
          <xdr:colOff>0</xdr:colOff>
          <xdr:row>255</xdr:row>
          <xdr:rowOff>295275</xdr:rowOff>
        </xdr:to>
        <xdr:sp macro="" textlink="">
          <xdr:nvSpPr>
            <xdr:cNvPr id="134240" name="Check Box 96" hidden="1">
              <a:extLst>
                <a:ext uri="{63B3BB69-23CF-44E3-9099-C40C66FF867C}">
                  <a14:compatExt spid="_x0000_s134240"/>
                </a:ext>
                <a:ext uri="{FF2B5EF4-FFF2-40B4-BE49-F238E27FC236}">
                  <a16:creationId xmlns:a16="http://schemas.microsoft.com/office/drawing/2014/main" id="{00000000-0008-0000-0A00-000060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255</xdr:row>
          <xdr:rowOff>66675</xdr:rowOff>
        </xdr:from>
        <xdr:to>
          <xdr:col>34</xdr:col>
          <xdr:colOff>0</xdr:colOff>
          <xdr:row>255</xdr:row>
          <xdr:rowOff>314325</xdr:rowOff>
        </xdr:to>
        <xdr:sp macro="" textlink="">
          <xdr:nvSpPr>
            <xdr:cNvPr id="134241" name="Check Box 97" hidden="1">
              <a:extLst>
                <a:ext uri="{63B3BB69-23CF-44E3-9099-C40C66FF867C}">
                  <a14:compatExt spid="_x0000_s134241"/>
                </a:ext>
                <a:ext uri="{FF2B5EF4-FFF2-40B4-BE49-F238E27FC236}">
                  <a16:creationId xmlns:a16="http://schemas.microsoft.com/office/drawing/2014/main" id="{00000000-0008-0000-0A00-000061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256</xdr:row>
          <xdr:rowOff>66675</xdr:rowOff>
        </xdr:from>
        <xdr:to>
          <xdr:col>36</xdr:col>
          <xdr:colOff>0</xdr:colOff>
          <xdr:row>256</xdr:row>
          <xdr:rowOff>295275</xdr:rowOff>
        </xdr:to>
        <xdr:sp macro="" textlink="">
          <xdr:nvSpPr>
            <xdr:cNvPr id="134242" name="Check Box 98" hidden="1">
              <a:extLst>
                <a:ext uri="{63B3BB69-23CF-44E3-9099-C40C66FF867C}">
                  <a14:compatExt spid="_x0000_s134242"/>
                </a:ext>
                <a:ext uri="{FF2B5EF4-FFF2-40B4-BE49-F238E27FC236}">
                  <a16:creationId xmlns:a16="http://schemas.microsoft.com/office/drawing/2014/main" id="{00000000-0008-0000-0A00-000062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256</xdr:row>
          <xdr:rowOff>66675</xdr:rowOff>
        </xdr:from>
        <xdr:to>
          <xdr:col>34</xdr:col>
          <xdr:colOff>0</xdr:colOff>
          <xdr:row>256</xdr:row>
          <xdr:rowOff>314325</xdr:rowOff>
        </xdr:to>
        <xdr:sp macro="" textlink="">
          <xdr:nvSpPr>
            <xdr:cNvPr id="134243" name="Check Box 99" hidden="1">
              <a:extLst>
                <a:ext uri="{63B3BB69-23CF-44E3-9099-C40C66FF867C}">
                  <a14:compatExt spid="_x0000_s134243"/>
                </a:ext>
                <a:ext uri="{FF2B5EF4-FFF2-40B4-BE49-F238E27FC236}">
                  <a16:creationId xmlns:a16="http://schemas.microsoft.com/office/drawing/2014/main" id="{00000000-0008-0000-0A00-000063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257</xdr:row>
          <xdr:rowOff>66675</xdr:rowOff>
        </xdr:from>
        <xdr:to>
          <xdr:col>36</xdr:col>
          <xdr:colOff>0</xdr:colOff>
          <xdr:row>257</xdr:row>
          <xdr:rowOff>295275</xdr:rowOff>
        </xdr:to>
        <xdr:sp macro="" textlink="">
          <xdr:nvSpPr>
            <xdr:cNvPr id="134244" name="Check Box 100" hidden="1">
              <a:extLst>
                <a:ext uri="{63B3BB69-23CF-44E3-9099-C40C66FF867C}">
                  <a14:compatExt spid="_x0000_s134244"/>
                </a:ext>
                <a:ext uri="{FF2B5EF4-FFF2-40B4-BE49-F238E27FC236}">
                  <a16:creationId xmlns:a16="http://schemas.microsoft.com/office/drawing/2014/main" id="{00000000-0008-0000-0A00-000064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257</xdr:row>
          <xdr:rowOff>66675</xdr:rowOff>
        </xdr:from>
        <xdr:to>
          <xdr:col>34</xdr:col>
          <xdr:colOff>0</xdr:colOff>
          <xdr:row>257</xdr:row>
          <xdr:rowOff>314325</xdr:rowOff>
        </xdr:to>
        <xdr:sp macro="" textlink="">
          <xdr:nvSpPr>
            <xdr:cNvPr id="134245" name="Check Box 101" hidden="1">
              <a:extLst>
                <a:ext uri="{63B3BB69-23CF-44E3-9099-C40C66FF867C}">
                  <a14:compatExt spid="_x0000_s134245"/>
                </a:ext>
                <a:ext uri="{FF2B5EF4-FFF2-40B4-BE49-F238E27FC236}">
                  <a16:creationId xmlns:a16="http://schemas.microsoft.com/office/drawing/2014/main" id="{00000000-0008-0000-0A00-000065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258</xdr:row>
          <xdr:rowOff>66675</xdr:rowOff>
        </xdr:from>
        <xdr:to>
          <xdr:col>36</xdr:col>
          <xdr:colOff>0</xdr:colOff>
          <xdr:row>258</xdr:row>
          <xdr:rowOff>295275</xdr:rowOff>
        </xdr:to>
        <xdr:sp macro="" textlink="">
          <xdr:nvSpPr>
            <xdr:cNvPr id="134246" name="Check Box 102" hidden="1">
              <a:extLst>
                <a:ext uri="{63B3BB69-23CF-44E3-9099-C40C66FF867C}">
                  <a14:compatExt spid="_x0000_s134246"/>
                </a:ext>
                <a:ext uri="{FF2B5EF4-FFF2-40B4-BE49-F238E27FC236}">
                  <a16:creationId xmlns:a16="http://schemas.microsoft.com/office/drawing/2014/main" id="{00000000-0008-0000-0A00-000066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258</xdr:row>
          <xdr:rowOff>66675</xdr:rowOff>
        </xdr:from>
        <xdr:to>
          <xdr:col>34</xdr:col>
          <xdr:colOff>0</xdr:colOff>
          <xdr:row>258</xdr:row>
          <xdr:rowOff>314325</xdr:rowOff>
        </xdr:to>
        <xdr:sp macro="" textlink="">
          <xdr:nvSpPr>
            <xdr:cNvPr id="134247" name="Check Box 103" hidden="1">
              <a:extLst>
                <a:ext uri="{63B3BB69-23CF-44E3-9099-C40C66FF867C}">
                  <a14:compatExt spid="_x0000_s134247"/>
                </a:ext>
                <a:ext uri="{FF2B5EF4-FFF2-40B4-BE49-F238E27FC236}">
                  <a16:creationId xmlns:a16="http://schemas.microsoft.com/office/drawing/2014/main" id="{00000000-0008-0000-0A00-000067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261</xdr:row>
          <xdr:rowOff>66675</xdr:rowOff>
        </xdr:from>
        <xdr:to>
          <xdr:col>36</xdr:col>
          <xdr:colOff>0</xdr:colOff>
          <xdr:row>261</xdr:row>
          <xdr:rowOff>295275</xdr:rowOff>
        </xdr:to>
        <xdr:sp macro="" textlink="">
          <xdr:nvSpPr>
            <xdr:cNvPr id="134248" name="Check Box 104" hidden="1">
              <a:extLst>
                <a:ext uri="{63B3BB69-23CF-44E3-9099-C40C66FF867C}">
                  <a14:compatExt spid="_x0000_s134248"/>
                </a:ext>
                <a:ext uri="{FF2B5EF4-FFF2-40B4-BE49-F238E27FC236}">
                  <a16:creationId xmlns:a16="http://schemas.microsoft.com/office/drawing/2014/main" id="{00000000-0008-0000-0A00-000068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261</xdr:row>
          <xdr:rowOff>66675</xdr:rowOff>
        </xdr:from>
        <xdr:to>
          <xdr:col>34</xdr:col>
          <xdr:colOff>0</xdr:colOff>
          <xdr:row>261</xdr:row>
          <xdr:rowOff>314325</xdr:rowOff>
        </xdr:to>
        <xdr:sp macro="" textlink="">
          <xdr:nvSpPr>
            <xdr:cNvPr id="134249" name="Check Box 105" hidden="1">
              <a:extLst>
                <a:ext uri="{63B3BB69-23CF-44E3-9099-C40C66FF867C}">
                  <a14:compatExt spid="_x0000_s134249"/>
                </a:ext>
                <a:ext uri="{FF2B5EF4-FFF2-40B4-BE49-F238E27FC236}">
                  <a16:creationId xmlns:a16="http://schemas.microsoft.com/office/drawing/2014/main" id="{00000000-0008-0000-0A00-000069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262</xdr:row>
          <xdr:rowOff>66675</xdr:rowOff>
        </xdr:from>
        <xdr:to>
          <xdr:col>36</xdr:col>
          <xdr:colOff>0</xdr:colOff>
          <xdr:row>262</xdr:row>
          <xdr:rowOff>295275</xdr:rowOff>
        </xdr:to>
        <xdr:sp macro="" textlink="">
          <xdr:nvSpPr>
            <xdr:cNvPr id="134250" name="Check Box 106" hidden="1">
              <a:extLst>
                <a:ext uri="{63B3BB69-23CF-44E3-9099-C40C66FF867C}">
                  <a14:compatExt spid="_x0000_s134250"/>
                </a:ext>
                <a:ext uri="{FF2B5EF4-FFF2-40B4-BE49-F238E27FC236}">
                  <a16:creationId xmlns:a16="http://schemas.microsoft.com/office/drawing/2014/main" id="{00000000-0008-0000-0A00-00006A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262</xdr:row>
          <xdr:rowOff>66675</xdr:rowOff>
        </xdr:from>
        <xdr:to>
          <xdr:col>34</xdr:col>
          <xdr:colOff>0</xdr:colOff>
          <xdr:row>262</xdr:row>
          <xdr:rowOff>314325</xdr:rowOff>
        </xdr:to>
        <xdr:sp macro="" textlink="">
          <xdr:nvSpPr>
            <xdr:cNvPr id="134251" name="Check Box 107" hidden="1">
              <a:extLst>
                <a:ext uri="{63B3BB69-23CF-44E3-9099-C40C66FF867C}">
                  <a14:compatExt spid="_x0000_s134251"/>
                </a:ext>
                <a:ext uri="{FF2B5EF4-FFF2-40B4-BE49-F238E27FC236}">
                  <a16:creationId xmlns:a16="http://schemas.microsoft.com/office/drawing/2014/main" id="{00000000-0008-0000-0A00-00006B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270</xdr:row>
          <xdr:rowOff>0</xdr:rowOff>
        </xdr:from>
        <xdr:to>
          <xdr:col>34</xdr:col>
          <xdr:colOff>0</xdr:colOff>
          <xdr:row>271</xdr:row>
          <xdr:rowOff>0</xdr:rowOff>
        </xdr:to>
        <xdr:sp macro="" textlink="">
          <xdr:nvSpPr>
            <xdr:cNvPr id="134252" name="Check Box 108" hidden="1">
              <a:extLst>
                <a:ext uri="{63B3BB69-23CF-44E3-9099-C40C66FF867C}">
                  <a14:compatExt spid="_x0000_s134252"/>
                </a:ext>
                <a:ext uri="{FF2B5EF4-FFF2-40B4-BE49-F238E27FC236}">
                  <a16:creationId xmlns:a16="http://schemas.microsoft.com/office/drawing/2014/main" id="{00000000-0008-0000-0A00-00006C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275</xdr:row>
          <xdr:rowOff>0</xdr:rowOff>
        </xdr:from>
        <xdr:to>
          <xdr:col>34</xdr:col>
          <xdr:colOff>0</xdr:colOff>
          <xdr:row>276</xdr:row>
          <xdr:rowOff>0</xdr:rowOff>
        </xdr:to>
        <xdr:sp macro="" textlink="">
          <xdr:nvSpPr>
            <xdr:cNvPr id="134253" name="Check Box 109" hidden="1">
              <a:extLst>
                <a:ext uri="{63B3BB69-23CF-44E3-9099-C40C66FF867C}">
                  <a14:compatExt spid="_x0000_s134253"/>
                </a:ext>
                <a:ext uri="{FF2B5EF4-FFF2-40B4-BE49-F238E27FC236}">
                  <a16:creationId xmlns:a16="http://schemas.microsoft.com/office/drawing/2014/main" id="{00000000-0008-0000-0A00-00006D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277</xdr:row>
          <xdr:rowOff>0</xdr:rowOff>
        </xdr:from>
        <xdr:to>
          <xdr:col>34</xdr:col>
          <xdr:colOff>0</xdr:colOff>
          <xdr:row>278</xdr:row>
          <xdr:rowOff>0</xdr:rowOff>
        </xdr:to>
        <xdr:sp macro="" textlink="">
          <xdr:nvSpPr>
            <xdr:cNvPr id="134254" name="Check Box 110" hidden="1">
              <a:extLst>
                <a:ext uri="{63B3BB69-23CF-44E3-9099-C40C66FF867C}">
                  <a14:compatExt spid="_x0000_s134254"/>
                </a:ext>
                <a:ext uri="{FF2B5EF4-FFF2-40B4-BE49-F238E27FC236}">
                  <a16:creationId xmlns:a16="http://schemas.microsoft.com/office/drawing/2014/main" id="{00000000-0008-0000-0A00-00006E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278</xdr:row>
          <xdr:rowOff>0</xdr:rowOff>
        </xdr:from>
        <xdr:to>
          <xdr:col>34</xdr:col>
          <xdr:colOff>0</xdr:colOff>
          <xdr:row>279</xdr:row>
          <xdr:rowOff>0</xdr:rowOff>
        </xdr:to>
        <xdr:sp macro="" textlink="">
          <xdr:nvSpPr>
            <xdr:cNvPr id="134255" name="Check Box 111" hidden="1">
              <a:extLst>
                <a:ext uri="{63B3BB69-23CF-44E3-9099-C40C66FF867C}">
                  <a14:compatExt spid="_x0000_s134255"/>
                </a:ext>
                <a:ext uri="{FF2B5EF4-FFF2-40B4-BE49-F238E27FC236}">
                  <a16:creationId xmlns:a16="http://schemas.microsoft.com/office/drawing/2014/main" id="{00000000-0008-0000-0A00-00006F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281</xdr:row>
          <xdr:rowOff>0</xdr:rowOff>
        </xdr:from>
        <xdr:to>
          <xdr:col>34</xdr:col>
          <xdr:colOff>0</xdr:colOff>
          <xdr:row>282</xdr:row>
          <xdr:rowOff>0</xdr:rowOff>
        </xdr:to>
        <xdr:sp macro="" textlink="">
          <xdr:nvSpPr>
            <xdr:cNvPr id="134256" name="Check Box 112" hidden="1">
              <a:extLst>
                <a:ext uri="{63B3BB69-23CF-44E3-9099-C40C66FF867C}">
                  <a14:compatExt spid="_x0000_s134256"/>
                </a:ext>
                <a:ext uri="{FF2B5EF4-FFF2-40B4-BE49-F238E27FC236}">
                  <a16:creationId xmlns:a16="http://schemas.microsoft.com/office/drawing/2014/main" id="{00000000-0008-0000-0A00-000070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282</xdr:row>
          <xdr:rowOff>0</xdr:rowOff>
        </xdr:from>
        <xdr:to>
          <xdr:col>34</xdr:col>
          <xdr:colOff>0</xdr:colOff>
          <xdr:row>283</xdr:row>
          <xdr:rowOff>0</xdr:rowOff>
        </xdr:to>
        <xdr:sp macro="" textlink="">
          <xdr:nvSpPr>
            <xdr:cNvPr id="134257" name="Check Box 113" hidden="1">
              <a:extLst>
                <a:ext uri="{63B3BB69-23CF-44E3-9099-C40C66FF867C}">
                  <a14:compatExt spid="_x0000_s134257"/>
                </a:ext>
                <a:ext uri="{FF2B5EF4-FFF2-40B4-BE49-F238E27FC236}">
                  <a16:creationId xmlns:a16="http://schemas.microsoft.com/office/drawing/2014/main" id="{00000000-0008-0000-0A00-000071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276</xdr:row>
          <xdr:rowOff>0</xdr:rowOff>
        </xdr:from>
        <xdr:to>
          <xdr:col>34</xdr:col>
          <xdr:colOff>0</xdr:colOff>
          <xdr:row>277</xdr:row>
          <xdr:rowOff>0</xdr:rowOff>
        </xdr:to>
        <xdr:sp macro="" textlink="">
          <xdr:nvSpPr>
            <xdr:cNvPr id="134258" name="Check Box 114" hidden="1">
              <a:extLst>
                <a:ext uri="{63B3BB69-23CF-44E3-9099-C40C66FF867C}">
                  <a14:compatExt spid="_x0000_s134258"/>
                </a:ext>
                <a:ext uri="{FF2B5EF4-FFF2-40B4-BE49-F238E27FC236}">
                  <a16:creationId xmlns:a16="http://schemas.microsoft.com/office/drawing/2014/main" id="{00000000-0008-0000-0A00-000072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279</xdr:row>
          <xdr:rowOff>0</xdr:rowOff>
        </xdr:from>
        <xdr:to>
          <xdr:col>34</xdr:col>
          <xdr:colOff>0</xdr:colOff>
          <xdr:row>280</xdr:row>
          <xdr:rowOff>0</xdr:rowOff>
        </xdr:to>
        <xdr:sp macro="" textlink="">
          <xdr:nvSpPr>
            <xdr:cNvPr id="134259" name="Check Box 115" hidden="1">
              <a:extLst>
                <a:ext uri="{63B3BB69-23CF-44E3-9099-C40C66FF867C}">
                  <a14:compatExt spid="_x0000_s134259"/>
                </a:ext>
                <a:ext uri="{FF2B5EF4-FFF2-40B4-BE49-F238E27FC236}">
                  <a16:creationId xmlns:a16="http://schemas.microsoft.com/office/drawing/2014/main" id="{00000000-0008-0000-0A00-000073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271</xdr:row>
          <xdr:rowOff>0</xdr:rowOff>
        </xdr:from>
        <xdr:to>
          <xdr:col>34</xdr:col>
          <xdr:colOff>0</xdr:colOff>
          <xdr:row>272</xdr:row>
          <xdr:rowOff>0</xdr:rowOff>
        </xdr:to>
        <xdr:sp macro="" textlink="">
          <xdr:nvSpPr>
            <xdr:cNvPr id="134260" name="Check Box 116" hidden="1">
              <a:extLst>
                <a:ext uri="{63B3BB69-23CF-44E3-9099-C40C66FF867C}">
                  <a14:compatExt spid="_x0000_s134260"/>
                </a:ext>
                <a:ext uri="{FF2B5EF4-FFF2-40B4-BE49-F238E27FC236}">
                  <a16:creationId xmlns:a16="http://schemas.microsoft.com/office/drawing/2014/main" id="{00000000-0008-0000-0A00-000074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272</xdr:row>
          <xdr:rowOff>0</xdr:rowOff>
        </xdr:from>
        <xdr:to>
          <xdr:col>34</xdr:col>
          <xdr:colOff>0</xdr:colOff>
          <xdr:row>273</xdr:row>
          <xdr:rowOff>0</xdr:rowOff>
        </xdr:to>
        <xdr:sp macro="" textlink="">
          <xdr:nvSpPr>
            <xdr:cNvPr id="134261" name="Check Box 117" hidden="1">
              <a:extLst>
                <a:ext uri="{63B3BB69-23CF-44E3-9099-C40C66FF867C}">
                  <a14:compatExt spid="_x0000_s134261"/>
                </a:ext>
                <a:ext uri="{FF2B5EF4-FFF2-40B4-BE49-F238E27FC236}">
                  <a16:creationId xmlns:a16="http://schemas.microsoft.com/office/drawing/2014/main" id="{00000000-0008-0000-0A00-000075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273</xdr:row>
          <xdr:rowOff>0</xdr:rowOff>
        </xdr:from>
        <xdr:to>
          <xdr:col>34</xdr:col>
          <xdr:colOff>0</xdr:colOff>
          <xdr:row>274</xdr:row>
          <xdr:rowOff>0</xdr:rowOff>
        </xdr:to>
        <xdr:sp macro="" textlink="">
          <xdr:nvSpPr>
            <xdr:cNvPr id="134262" name="Check Box 118" hidden="1">
              <a:extLst>
                <a:ext uri="{63B3BB69-23CF-44E3-9099-C40C66FF867C}">
                  <a14:compatExt spid="_x0000_s134262"/>
                </a:ext>
                <a:ext uri="{FF2B5EF4-FFF2-40B4-BE49-F238E27FC236}">
                  <a16:creationId xmlns:a16="http://schemas.microsoft.com/office/drawing/2014/main" id="{00000000-0008-0000-0A00-000076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274</xdr:row>
          <xdr:rowOff>0</xdr:rowOff>
        </xdr:from>
        <xdr:to>
          <xdr:col>34</xdr:col>
          <xdr:colOff>0</xdr:colOff>
          <xdr:row>275</xdr:row>
          <xdr:rowOff>0</xdr:rowOff>
        </xdr:to>
        <xdr:sp macro="" textlink="">
          <xdr:nvSpPr>
            <xdr:cNvPr id="134263" name="Check Box 119" hidden="1">
              <a:extLst>
                <a:ext uri="{63B3BB69-23CF-44E3-9099-C40C66FF867C}">
                  <a14:compatExt spid="_x0000_s134263"/>
                </a:ext>
                <a:ext uri="{FF2B5EF4-FFF2-40B4-BE49-F238E27FC236}">
                  <a16:creationId xmlns:a16="http://schemas.microsoft.com/office/drawing/2014/main" id="{00000000-0008-0000-0A00-000077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280</xdr:row>
          <xdr:rowOff>0</xdr:rowOff>
        </xdr:from>
        <xdr:to>
          <xdr:col>35</xdr:col>
          <xdr:colOff>0</xdr:colOff>
          <xdr:row>281</xdr:row>
          <xdr:rowOff>0</xdr:rowOff>
        </xdr:to>
        <xdr:sp macro="" textlink="">
          <xdr:nvSpPr>
            <xdr:cNvPr id="134264" name="Check Box 120" hidden="1">
              <a:extLst>
                <a:ext uri="{63B3BB69-23CF-44E3-9099-C40C66FF867C}">
                  <a14:compatExt spid="_x0000_s134264"/>
                </a:ext>
                <a:ext uri="{FF2B5EF4-FFF2-40B4-BE49-F238E27FC236}">
                  <a16:creationId xmlns:a16="http://schemas.microsoft.com/office/drawing/2014/main" id="{00000000-0008-0000-0A00-000078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280</xdr:row>
          <xdr:rowOff>0</xdr:rowOff>
        </xdr:from>
        <xdr:to>
          <xdr:col>36</xdr:col>
          <xdr:colOff>38100</xdr:colOff>
          <xdr:row>281</xdr:row>
          <xdr:rowOff>0</xdr:rowOff>
        </xdr:to>
        <xdr:sp macro="" textlink="">
          <xdr:nvSpPr>
            <xdr:cNvPr id="134265" name="Check Box 121" hidden="1">
              <a:extLst>
                <a:ext uri="{63B3BB69-23CF-44E3-9099-C40C66FF867C}">
                  <a14:compatExt spid="_x0000_s134265"/>
                </a:ext>
                <a:ext uri="{FF2B5EF4-FFF2-40B4-BE49-F238E27FC236}">
                  <a16:creationId xmlns:a16="http://schemas.microsoft.com/office/drawing/2014/main" id="{00000000-0008-0000-0A00-000079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280</xdr:row>
          <xdr:rowOff>0</xdr:rowOff>
        </xdr:from>
        <xdr:to>
          <xdr:col>34</xdr:col>
          <xdr:colOff>0</xdr:colOff>
          <xdr:row>281</xdr:row>
          <xdr:rowOff>0</xdr:rowOff>
        </xdr:to>
        <xdr:sp macro="" textlink="">
          <xdr:nvSpPr>
            <xdr:cNvPr id="134266" name="Check Box 122" hidden="1">
              <a:extLst>
                <a:ext uri="{63B3BB69-23CF-44E3-9099-C40C66FF867C}">
                  <a14:compatExt spid="_x0000_s134266"/>
                </a:ext>
                <a:ext uri="{FF2B5EF4-FFF2-40B4-BE49-F238E27FC236}">
                  <a16:creationId xmlns:a16="http://schemas.microsoft.com/office/drawing/2014/main" id="{00000000-0008-0000-0A00-00007A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283</xdr:row>
          <xdr:rowOff>0</xdr:rowOff>
        </xdr:from>
        <xdr:to>
          <xdr:col>35</xdr:col>
          <xdr:colOff>0</xdr:colOff>
          <xdr:row>284</xdr:row>
          <xdr:rowOff>38100</xdr:rowOff>
        </xdr:to>
        <xdr:sp macro="" textlink="">
          <xdr:nvSpPr>
            <xdr:cNvPr id="134267" name="Check Box 123" hidden="1">
              <a:extLst>
                <a:ext uri="{63B3BB69-23CF-44E3-9099-C40C66FF867C}">
                  <a14:compatExt spid="_x0000_s134267"/>
                </a:ext>
                <a:ext uri="{FF2B5EF4-FFF2-40B4-BE49-F238E27FC236}">
                  <a16:creationId xmlns:a16="http://schemas.microsoft.com/office/drawing/2014/main" id="{00000000-0008-0000-0A00-00007B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283</xdr:row>
          <xdr:rowOff>0</xdr:rowOff>
        </xdr:from>
        <xdr:to>
          <xdr:col>36</xdr:col>
          <xdr:colOff>38100</xdr:colOff>
          <xdr:row>284</xdr:row>
          <xdr:rowOff>38100</xdr:rowOff>
        </xdr:to>
        <xdr:sp macro="" textlink="">
          <xdr:nvSpPr>
            <xdr:cNvPr id="134268" name="Check Box 124" hidden="1">
              <a:extLst>
                <a:ext uri="{63B3BB69-23CF-44E3-9099-C40C66FF867C}">
                  <a14:compatExt spid="_x0000_s134268"/>
                </a:ext>
                <a:ext uri="{FF2B5EF4-FFF2-40B4-BE49-F238E27FC236}">
                  <a16:creationId xmlns:a16="http://schemas.microsoft.com/office/drawing/2014/main" id="{00000000-0008-0000-0A00-00007C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284</xdr:row>
          <xdr:rowOff>0</xdr:rowOff>
        </xdr:from>
        <xdr:to>
          <xdr:col>35</xdr:col>
          <xdr:colOff>0</xdr:colOff>
          <xdr:row>285</xdr:row>
          <xdr:rowOff>38100</xdr:rowOff>
        </xdr:to>
        <xdr:sp macro="" textlink="">
          <xdr:nvSpPr>
            <xdr:cNvPr id="134269" name="Check Box 125" hidden="1">
              <a:extLst>
                <a:ext uri="{63B3BB69-23CF-44E3-9099-C40C66FF867C}">
                  <a14:compatExt spid="_x0000_s134269"/>
                </a:ext>
                <a:ext uri="{FF2B5EF4-FFF2-40B4-BE49-F238E27FC236}">
                  <a16:creationId xmlns:a16="http://schemas.microsoft.com/office/drawing/2014/main" id="{00000000-0008-0000-0A00-00007D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284</xdr:row>
          <xdr:rowOff>0</xdr:rowOff>
        </xdr:from>
        <xdr:to>
          <xdr:col>36</xdr:col>
          <xdr:colOff>38100</xdr:colOff>
          <xdr:row>285</xdr:row>
          <xdr:rowOff>38100</xdr:rowOff>
        </xdr:to>
        <xdr:sp macro="" textlink="">
          <xdr:nvSpPr>
            <xdr:cNvPr id="134270" name="Check Box 126" hidden="1">
              <a:extLst>
                <a:ext uri="{63B3BB69-23CF-44E3-9099-C40C66FF867C}">
                  <a14:compatExt spid="_x0000_s134270"/>
                </a:ext>
                <a:ext uri="{FF2B5EF4-FFF2-40B4-BE49-F238E27FC236}">
                  <a16:creationId xmlns:a16="http://schemas.microsoft.com/office/drawing/2014/main" id="{00000000-0008-0000-0A00-00007E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283</xdr:row>
          <xdr:rowOff>0</xdr:rowOff>
        </xdr:from>
        <xdr:to>
          <xdr:col>34</xdr:col>
          <xdr:colOff>0</xdr:colOff>
          <xdr:row>284</xdr:row>
          <xdr:rowOff>38100</xdr:rowOff>
        </xdr:to>
        <xdr:sp macro="" textlink="">
          <xdr:nvSpPr>
            <xdr:cNvPr id="134271" name="Check Box 127" hidden="1">
              <a:extLst>
                <a:ext uri="{63B3BB69-23CF-44E3-9099-C40C66FF867C}">
                  <a14:compatExt spid="_x0000_s134271"/>
                </a:ext>
                <a:ext uri="{FF2B5EF4-FFF2-40B4-BE49-F238E27FC236}">
                  <a16:creationId xmlns:a16="http://schemas.microsoft.com/office/drawing/2014/main" id="{00000000-0008-0000-0A00-00007F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284</xdr:row>
          <xdr:rowOff>0</xdr:rowOff>
        </xdr:from>
        <xdr:to>
          <xdr:col>34</xdr:col>
          <xdr:colOff>0</xdr:colOff>
          <xdr:row>285</xdr:row>
          <xdr:rowOff>38100</xdr:rowOff>
        </xdr:to>
        <xdr:sp macro="" textlink="">
          <xdr:nvSpPr>
            <xdr:cNvPr id="134272" name="Check Box 128" hidden="1">
              <a:extLst>
                <a:ext uri="{63B3BB69-23CF-44E3-9099-C40C66FF867C}">
                  <a14:compatExt spid="_x0000_s134272"/>
                </a:ext>
                <a:ext uri="{FF2B5EF4-FFF2-40B4-BE49-F238E27FC236}">
                  <a16:creationId xmlns:a16="http://schemas.microsoft.com/office/drawing/2014/main" id="{00000000-0008-0000-0A00-000080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67</xdr:row>
          <xdr:rowOff>85725</xdr:rowOff>
        </xdr:from>
        <xdr:to>
          <xdr:col>5</xdr:col>
          <xdr:colOff>0</xdr:colOff>
          <xdr:row>68</xdr:row>
          <xdr:rowOff>123825</xdr:rowOff>
        </xdr:to>
        <xdr:sp macro="" textlink="">
          <xdr:nvSpPr>
            <xdr:cNvPr id="134273" name="Check Box 129" hidden="1">
              <a:extLst>
                <a:ext uri="{63B3BB69-23CF-44E3-9099-C40C66FF867C}">
                  <a14:compatExt spid="_x0000_s134273"/>
                </a:ext>
                <a:ext uri="{FF2B5EF4-FFF2-40B4-BE49-F238E27FC236}">
                  <a16:creationId xmlns:a16="http://schemas.microsoft.com/office/drawing/2014/main" id="{00000000-0008-0000-0A00-000081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85725</xdr:colOff>
          <xdr:row>211</xdr:row>
          <xdr:rowOff>66675</xdr:rowOff>
        </xdr:from>
        <xdr:to>
          <xdr:col>34</xdr:col>
          <xdr:colOff>66675</xdr:colOff>
          <xdr:row>211</xdr:row>
          <xdr:rowOff>295275</xdr:rowOff>
        </xdr:to>
        <xdr:sp macro="" textlink="">
          <xdr:nvSpPr>
            <xdr:cNvPr id="134274" name="Check Box 130" hidden="1">
              <a:extLst>
                <a:ext uri="{63B3BB69-23CF-44E3-9099-C40C66FF867C}">
                  <a14:compatExt spid="_x0000_s134274"/>
                </a:ext>
                <a:ext uri="{FF2B5EF4-FFF2-40B4-BE49-F238E27FC236}">
                  <a16:creationId xmlns:a16="http://schemas.microsoft.com/office/drawing/2014/main" id="{00000000-0008-0000-0A00-000082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104775</xdr:colOff>
          <xdr:row>249</xdr:row>
          <xdr:rowOff>66675</xdr:rowOff>
        </xdr:from>
        <xdr:to>
          <xdr:col>36</xdr:col>
          <xdr:colOff>0</xdr:colOff>
          <xdr:row>249</xdr:row>
          <xdr:rowOff>295275</xdr:rowOff>
        </xdr:to>
        <xdr:sp macro="" textlink="">
          <xdr:nvSpPr>
            <xdr:cNvPr id="134275" name="Check Box 131" hidden="1">
              <a:extLst>
                <a:ext uri="{63B3BB69-23CF-44E3-9099-C40C66FF867C}">
                  <a14:compatExt spid="_x0000_s134275"/>
                </a:ext>
                <a:ext uri="{FF2B5EF4-FFF2-40B4-BE49-F238E27FC236}">
                  <a16:creationId xmlns:a16="http://schemas.microsoft.com/office/drawing/2014/main" id="{00000000-0008-0000-0A00-000083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104775</xdr:colOff>
          <xdr:row>249</xdr:row>
          <xdr:rowOff>66675</xdr:rowOff>
        </xdr:from>
        <xdr:to>
          <xdr:col>34</xdr:col>
          <xdr:colOff>28575</xdr:colOff>
          <xdr:row>249</xdr:row>
          <xdr:rowOff>295275</xdr:rowOff>
        </xdr:to>
        <xdr:sp macro="" textlink="">
          <xdr:nvSpPr>
            <xdr:cNvPr id="134276" name="Check Box 132" hidden="1">
              <a:extLst>
                <a:ext uri="{63B3BB69-23CF-44E3-9099-C40C66FF867C}">
                  <a14:compatExt spid="_x0000_s134276"/>
                </a:ext>
                <a:ext uri="{FF2B5EF4-FFF2-40B4-BE49-F238E27FC236}">
                  <a16:creationId xmlns:a16="http://schemas.microsoft.com/office/drawing/2014/main" id="{00000000-0008-0000-0A00-000084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32</xdr:col>
      <xdr:colOff>282792</xdr:colOff>
      <xdr:row>229</xdr:row>
      <xdr:rowOff>33130</xdr:rowOff>
    </xdr:from>
    <xdr:ext cx="607859" cy="364435"/>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1059377" y="80469850"/>
          <a:ext cx="607859" cy="364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l"/>
          <a:r>
            <a:rPr kumimoji="1" lang="ja-JP" altLang="en-US" sz="1100" b="1">
              <a:latin typeface="Meiryo UI" panose="020B0604030504040204" pitchFamily="50" charset="-128"/>
              <a:ea typeface="Meiryo UI" panose="020B0604030504040204" pitchFamily="50" charset="-128"/>
            </a:rPr>
            <a:t>対策可</a:t>
          </a:r>
        </a:p>
      </xdr:txBody>
    </xdr:sp>
    <xdr:clientData/>
  </xdr:oneCellAnchor>
  <xdr:oneCellAnchor>
    <xdr:from>
      <xdr:col>34</xdr:col>
      <xdr:colOff>215348</xdr:colOff>
      <xdr:row>229</xdr:row>
      <xdr:rowOff>33129</xdr:rowOff>
    </xdr:from>
    <xdr:ext cx="748923" cy="364435"/>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689163" y="80469849"/>
          <a:ext cx="748923" cy="364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l"/>
          <a:r>
            <a:rPr kumimoji="1" lang="ja-JP" altLang="en-US" sz="1100" b="1">
              <a:latin typeface="Meiryo UI" panose="020B0604030504040204" pitchFamily="50" charset="-128"/>
              <a:ea typeface="Meiryo UI" panose="020B0604030504040204" pitchFamily="50" charset="-128"/>
            </a:rPr>
            <a:t>対策不可</a:t>
          </a:r>
        </a:p>
      </xdr:txBody>
    </xdr:sp>
    <xdr:clientData/>
  </xdr:oneCellAnchor>
  <xdr:oneCellAnchor>
    <xdr:from>
      <xdr:col>32</xdr:col>
      <xdr:colOff>282792</xdr:colOff>
      <xdr:row>238</xdr:row>
      <xdr:rowOff>33130</xdr:rowOff>
    </xdr:from>
    <xdr:ext cx="607859" cy="364435"/>
    <xdr:sp macro="" textlink="">
      <xdr:nvSpPr>
        <xdr:cNvPr id="10" name="テキスト ボックス 9">
          <a:extLst>
            <a:ext uri="{FF2B5EF4-FFF2-40B4-BE49-F238E27FC236}">
              <a16:creationId xmlns:a16="http://schemas.microsoft.com/office/drawing/2014/main" id="{00000000-0008-0000-0100-00000A000000}"/>
            </a:ext>
          </a:extLst>
        </xdr:cNvPr>
        <xdr:cNvSpPr txBox="1"/>
      </xdr:nvSpPr>
      <xdr:spPr>
        <a:xfrm>
          <a:off x="11059377" y="83841700"/>
          <a:ext cx="607859" cy="364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l"/>
          <a:r>
            <a:rPr kumimoji="1" lang="ja-JP" altLang="en-US" sz="1100" b="1">
              <a:latin typeface="Meiryo UI" panose="020B0604030504040204" pitchFamily="50" charset="-128"/>
              <a:ea typeface="Meiryo UI" panose="020B0604030504040204" pitchFamily="50" charset="-128"/>
            </a:rPr>
            <a:t>対策可</a:t>
          </a:r>
        </a:p>
      </xdr:txBody>
    </xdr:sp>
    <xdr:clientData/>
  </xdr:oneCellAnchor>
  <xdr:oneCellAnchor>
    <xdr:from>
      <xdr:col>34</xdr:col>
      <xdr:colOff>215348</xdr:colOff>
      <xdr:row>238</xdr:row>
      <xdr:rowOff>33129</xdr:rowOff>
    </xdr:from>
    <xdr:ext cx="748923" cy="364435"/>
    <xdr:sp macro="" textlink="">
      <xdr:nvSpPr>
        <xdr:cNvPr id="11" name="テキスト ボックス 10">
          <a:extLst>
            <a:ext uri="{FF2B5EF4-FFF2-40B4-BE49-F238E27FC236}">
              <a16:creationId xmlns:a16="http://schemas.microsoft.com/office/drawing/2014/main" id="{00000000-0008-0000-0100-00000B000000}"/>
            </a:ext>
          </a:extLst>
        </xdr:cNvPr>
        <xdr:cNvSpPr txBox="1"/>
      </xdr:nvSpPr>
      <xdr:spPr>
        <a:xfrm>
          <a:off x="11689163" y="83841699"/>
          <a:ext cx="748923" cy="3644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noAutofit/>
        </a:bodyPr>
        <a:lstStyle/>
        <a:p>
          <a:pPr algn="l"/>
          <a:r>
            <a:rPr kumimoji="1" lang="ja-JP" altLang="en-US" sz="1100" b="1">
              <a:latin typeface="Meiryo UI" panose="020B0604030504040204" pitchFamily="50" charset="-128"/>
              <a:ea typeface="Meiryo UI" panose="020B0604030504040204" pitchFamily="50" charset="-128"/>
            </a:rPr>
            <a:t>対策不可</a:t>
          </a:r>
        </a:p>
      </xdr:txBody>
    </xdr:sp>
    <xdr:clientData/>
  </xdr:oneCellAnchor>
  <xdr:twoCellAnchor>
    <xdr:from>
      <xdr:col>16</xdr:col>
      <xdr:colOff>210720</xdr:colOff>
      <xdr:row>153</xdr:row>
      <xdr:rowOff>10713</xdr:rowOff>
    </xdr:from>
    <xdr:to>
      <xdr:col>29</xdr:col>
      <xdr:colOff>222793</xdr:colOff>
      <xdr:row>170</xdr:row>
      <xdr:rowOff>250105</xdr:rowOff>
    </xdr:to>
    <xdr:grpSp>
      <xdr:nvGrpSpPr>
        <xdr:cNvPr id="12" name="グループ化 11">
          <a:extLst>
            <a:ext uri="{FF2B5EF4-FFF2-40B4-BE49-F238E27FC236}">
              <a16:creationId xmlns:a16="http://schemas.microsoft.com/office/drawing/2014/main" id="{00000000-0008-0000-0100-00000C000000}"/>
            </a:ext>
          </a:extLst>
        </xdr:cNvPr>
        <xdr:cNvGrpSpPr/>
      </xdr:nvGrpSpPr>
      <xdr:grpSpPr>
        <a:xfrm>
          <a:off x="5897145" y="55036638"/>
          <a:ext cx="5088898" cy="4125592"/>
          <a:chOff x="5949124" y="83651915"/>
          <a:chExt cx="5147681" cy="4169951"/>
        </a:xfrm>
      </xdr:grpSpPr>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7530168" y="83651915"/>
            <a:ext cx="1980594" cy="480447"/>
          </a:xfrm>
          <a:prstGeom prst="rect">
            <a:avLst/>
          </a:prstGeom>
          <a:solidFill>
            <a:schemeClr val="bg1"/>
          </a:solidFill>
          <a:ln w="19050" cmpd="sng">
            <a:solidFill>
              <a:srgbClr val="FF5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1">
                <a:latin typeface="Meiryo UI" panose="020B0604030504040204" pitchFamily="50" charset="-128"/>
                <a:ea typeface="Meiryo UI" panose="020B0604030504040204" pitchFamily="50" charset="-128"/>
              </a:rPr>
              <a:t>災害対策本部長</a:t>
            </a:r>
          </a:p>
        </xdr:txBody>
      </xdr:sp>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9102985" y="85058278"/>
            <a:ext cx="1986112" cy="444853"/>
          </a:xfrm>
          <a:prstGeom prst="rect">
            <a:avLst/>
          </a:prstGeom>
          <a:solidFill>
            <a:schemeClr val="bg1"/>
          </a:solidFill>
          <a:ln w="19050" cmpd="sng">
            <a:solidFill>
              <a:schemeClr val="accent5">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1">
                <a:latin typeface="Meiryo UI" panose="020B0604030504040204" pitchFamily="50" charset="-128"/>
                <a:ea typeface="Meiryo UI" panose="020B0604030504040204" pitchFamily="50" charset="-128"/>
              </a:rPr>
              <a:t>事務局</a:t>
            </a:r>
          </a:p>
        </xdr:txBody>
      </xdr:sp>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9102985" y="84364570"/>
            <a:ext cx="1980594" cy="466719"/>
          </a:xfrm>
          <a:prstGeom prst="rect">
            <a:avLst/>
          </a:prstGeom>
          <a:solidFill>
            <a:schemeClr val="bg1"/>
          </a:solidFill>
          <a:ln w="19050" cmpd="sng">
            <a:solidFill>
              <a:srgbClr val="FF993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r>
              <a:rPr kumimoji="1" lang="ja-JP" altLang="en-US" sz="1400" b="1">
                <a:latin typeface="Meiryo UI" panose="020B0604030504040204" pitchFamily="50" charset="-128"/>
                <a:ea typeface="Meiryo UI" panose="020B0604030504040204" pitchFamily="50" charset="-128"/>
              </a:rPr>
              <a:t>災害対策副本部長</a:t>
            </a:r>
          </a:p>
        </xdr:txBody>
      </xdr:sp>
      <xdr:grpSp>
        <xdr:nvGrpSpPr>
          <xdr:cNvPr id="16" name="グループ化 15">
            <a:extLst>
              <a:ext uri="{FF2B5EF4-FFF2-40B4-BE49-F238E27FC236}">
                <a16:creationId xmlns:a16="http://schemas.microsoft.com/office/drawing/2014/main" id="{00000000-0008-0000-0100-000010000000}"/>
              </a:ext>
            </a:extLst>
          </xdr:cNvPr>
          <xdr:cNvGrpSpPr/>
        </xdr:nvGrpSpPr>
        <xdr:grpSpPr>
          <a:xfrm>
            <a:off x="6155463" y="84132361"/>
            <a:ext cx="4735004" cy="2082098"/>
            <a:chOff x="6155463" y="84132361"/>
            <a:chExt cx="4735004" cy="2082098"/>
          </a:xfrm>
        </xdr:grpSpPr>
        <xdr:cxnSp macro="">
          <xdr:nvCxnSpPr>
            <xdr:cNvPr id="24" name="直線コネクタ 23">
              <a:extLst>
                <a:ext uri="{FF2B5EF4-FFF2-40B4-BE49-F238E27FC236}">
                  <a16:creationId xmlns:a16="http://schemas.microsoft.com/office/drawing/2014/main" id="{00000000-0008-0000-0100-000018000000}"/>
                </a:ext>
              </a:extLst>
            </xdr:cNvPr>
            <xdr:cNvCxnSpPr>
              <a:stCxn id="15" idx="1"/>
            </xdr:cNvCxnSpPr>
          </xdr:nvCxnSpPr>
          <xdr:spPr>
            <a:xfrm flipH="1">
              <a:off x="8519119" y="84601051"/>
              <a:ext cx="584060" cy="418"/>
            </a:xfrm>
            <a:prstGeom prst="line">
              <a:avLst/>
            </a:prstGeom>
            <a:ln w="19050"/>
          </xdr:spPr>
          <xdr:style>
            <a:lnRef idx="1">
              <a:schemeClr val="dk1"/>
            </a:lnRef>
            <a:fillRef idx="0">
              <a:schemeClr val="dk1"/>
            </a:fillRef>
            <a:effectRef idx="0">
              <a:schemeClr val="dk1"/>
            </a:effectRef>
            <a:fontRef idx="minor">
              <a:schemeClr val="tx1"/>
            </a:fontRef>
          </xdr:style>
        </xdr:cxnSp>
        <xdr:cxnSp macro="">
          <xdr:nvCxnSpPr>
            <xdr:cNvPr id="25" name="直線コネクタ 24">
              <a:extLst>
                <a:ext uri="{FF2B5EF4-FFF2-40B4-BE49-F238E27FC236}">
                  <a16:creationId xmlns:a16="http://schemas.microsoft.com/office/drawing/2014/main" id="{00000000-0008-0000-0100-000019000000}"/>
                </a:ext>
              </a:extLst>
            </xdr:cNvPr>
            <xdr:cNvCxnSpPr>
              <a:stCxn id="14" idx="1"/>
            </xdr:cNvCxnSpPr>
          </xdr:nvCxnSpPr>
          <xdr:spPr>
            <a:xfrm flipH="1">
              <a:off x="8519504" y="85281329"/>
              <a:ext cx="580094" cy="2514"/>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6" name="直線コネクタ 25">
              <a:extLst>
                <a:ext uri="{FF2B5EF4-FFF2-40B4-BE49-F238E27FC236}">
                  <a16:creationId xmlns:a16="http://schemas.microsoft.com/office/drawing/2014/main" id="{00000000-0008-0000-0100-00001A000000}"/>
                </a:ext>
              </a:extLst>
            </xdr:cNvPr>
            <xdr:cNvCxnSpPr>
              <a:cxnSpLocks/>
              <a:stCxn id="20" idx="0"/>
            </xdr:cNvCxnSpPr>
          </xdr:nvCxnSpPr>
          <xdr:spPr>
            <a:xfrm flipV="1">
              <a:off x="6155463" y="85755965"/>
              <a:ext cx="380" cy="458492"/>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27" name="直線コネクタ 26">
              <a:extLst>
                <a:ext uri="{FF2B5EF4-FFF2-40B4-BE49-F238E27FC236}">
                  <a16:creationId xmlns:a16="http://schemas.microsoft.com/office/drawing/2014/main" id="{00000000-0008-0000-0100-00001B000000}"/>
                </a:ext>
              </a:extLst>
            </xdr:cNvPr>
            <xdr:cNvCxnSpPr>
              <a:cxnSpLocks/>
              <a:stCxn id="19" idx="0"/>
            </xdr:cNvCxnSpPr>
          </xdr:nvCxnSpPr>
          <xdr:spPr>
            <a:xfrm flipV="1">
              <a:off x="6944630" y="85764227"/>
              <a:ext cx="385" cy="450230"/>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28" name="直線コネクタ 27">
              <a:extLst>
                <a:ext uri="{FF2B5EF4-FFF2-40B4-BE49-F238E27FC236}">
                  <a16:creationId xmlns:a16="http://schemas.microsoft.com/office/drawing/2014/main" id="{00000000-0008-0000-0100-00001C000000}"/>
                </a:ext>
              </a:extLst>
            </xdr:cNvPr>
            <xdr:cNvCxnSpPr>
              <a:cxnSpLocks/>
              <a:stCxn id="18" idx="0"/>
            </xdr:cNvCxnSpPr>
          </xdr:nvCxnSpPr>
          <xdr:spPr>
            <a:xfrm flipH="1" flipV="1">
              <a:off x="7733192" y="85759569"/>
              <a:ext cx="605" cy="454888"/>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29" name="直線コネクタ 28">
              <a:extLst>
                <a:ext uri="{FF2B5EF4-FFF2-40B4-BE49-F238E27FC236}">
                  <a16:creationId xmlns:a16="http://schemas.microsoft.com/office/drawing/2014/main" id="{00000000-0008-0000-0100-00001D000000}"/>
                </a:ext>
              </a:extLst>
            </xdr:cNvPr>
            <xdr:cNvCxnSpPr>
              <a:cxnSpLocks/>
              <a:stCxn id="13" idx="2"/>
              <a:endCxn id="17" idx="0"/>
            </xdr:cNvCxnSpPr>
          </xdr:nvCxnSpPr>
          <xdr:spPr>
            <a:xfrm>
              <a:off x="8520466" y="84132361"/>
              <a:ext cx="2499" cy="2082098"/>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30" name="直線コネクタ 29">
              <a:extLst>
                <a:ext uri="{FF2B5EF4-FFF2-40B4-BE49-F238E27FC236}">
                  <a16:creationId xmlns:a16="http://schemas.microsoft.com/office/drawing/2014/main" id="{00000000-0008-0000-0100-00001E000000}"/>
                </a:ext>
              </a:extLst>
            </xdr:cNvPr>
            <xdr:cNvCxnSpPr>
              <a:cxnSpLocks/>
              <a:stCxn id="21" idx="0"/>
            </xdr:cNvCxnSpPr>
          </xdr:nvCxnSpPr>
          <xdr:spPr>
            <a:xfrm flipH="1" flipV="1">
              <a:off x="9311525" y="85755707"/>
              <a:ext cx="608" cy="458750"/>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31" name="直線コネクタ 30">
              <a:extLst>
                <a:ext uri="{FF2B5EF4-FFF2-40B4-BE49-F238E27FC236}">
                  <a16:creationId xmlns:a16="http://schemas.microsoft.com/office/drawing/2014/main" id="{00000000-0008-0000-0100-00001F000000}"/>
                </a:ext>
              </a:extLst>
            </xdr:cNvPr>
            <xdr:cNvCxnSpPr>
              <a:stCxn id="22" idx="0"/>
            </xdr:cNvCxnSpPr>
          </xdr:nvCxnSpPr>
          <xdr:spPr>
            <a:xfrm flipH="1" flipV="1">
              <a:off x="10099831" y="85759095"/>
              <a:ext cx="1469" cy="455362"/>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32" name="直線コネクタ 31">
              <a:extLst>
                <a:ext uri="{FF2B5EF4-FFF2-40B4-BE49-F238E27FC236}">
                  <a16:creationId xmlns:a16="http://schemas.microsoft.com/office/drawing/2014/main" id="{00000000-0008-0000-0100-000020000000}"/>
                </a:ext>
              </a:extLst>
            </xdr:cNvPr>
            <xdr:cNvCxnSpPr>
              <a:stCxn id="23" idx="0"/>
            </xdr:cNvCxnSpPr>
          </xdr:nvCxnSpPr>
          <xdr:spPr>
            <a:xfrm flipH="1" flipV="1">
              <a:off x="10888998" y="85755482"/>
              <a:ext cx="1469" cy="458975"/>
            </a:xfrm>
            <a:prstGeom prst="line">
              <a:avLst/>
            </a:prstGeom>
            <a:ln w="19050">
              <a:solidFill>
                <a:schemeClr val="tx1"/>
              </a:solidFill>
            </a:ln>
          </xdr:spPr>
          <xdr:style>
            <a:lnRef idx="1">
              <a:schemeClr val="dk1"/>
            </a:lnRef>
            <a:fillRef idx="0">
              <a:schemeClr val="dk1"/>
            </a:fillRef>
            <a:effectRef idx="0">
              <a:schemeClr val="dk1"/>
            </a:effectRef>
            <a:fontRef idx="minor">
              <a:schemeClr val="tx1"/>
            </a:fontRef>
          </xdr:style>
        </xdr:cxnSp>
        <xdr:cxnSp macro="">
          <xdr:nvCxnSpPr>
            <xdr:cNvPr id="33" name="直線コネクタ 32">
              <a:extLst>
                <a:ext uri="{FF2B5EF4-FFF2-40B4-BE49-F238E27FC236}">
                  <a16:creationId xmlns:a16="http://schemas.microsoft.com/office/drawing/2014/main" id="{00000000-0008-0000-0100-000021000000}"/>
                </a:ext>
              </a:extLst>
            </xdr:cNvPr>
            <xdr:cNvCxnSpPr/>
          </xdr:nvCxnSpPr>
          <xdr:spPr>
            <a:xfrm flipV="1">
              <a:off x="6159954" y="85759561"/>
              <a:ext cx="4726075" cy="536"/>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grpSp>
      <xdr:sp macro="" textlink="$AO$160">
        <xdr:nvSpPr>
          <xdr:cNvPr id="17" name="テキスト ボックス 16">
            <a:extLst>
              <a:ext uri="{FF2B5EF4-FFF2-40B4-BE49-F238E27FC236}">
                <a16:creationId xmlns:a16="http://schemas.microsoft.com/office/drawing/2014/main" id="{00000000-0008-0000-0100-000011000000}"/>
              </a:ext>
            </a:extLst>
          </xdr:cNvPr>
          <xdr:cNvSpPr txBox="1"/>
        </xdr:nvSpPr>
        <xdr:spPr>
          <a:xfrm>
            <a:off x="8316626" y="86214458"/>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endParaRPr kumimoji="1" lang="ja-JP" altLang="en-US" sz="1400" b="1">
              <a:solidFill>
                <a:schemeClr val="tx1"/>
              </a:solidFill>
              <a:latin typeface="Meiryo UI" panose="020B0604030504040204" pitchFamily="50" charset="-128"/>
              <a:ea typeface="Meiryo UI" panose="020B0604030504040204" pitchFamily="50" charset="-128"/>
            </a:endParaRPr>
          </a:p>
        </xdr:txBody>
      </xdr:sp>
      <xdr:sp macro="" textlink="$AO$159">
        <xdr:nvSpPr>
          <xdr:cNvPr id="18" name="テキスト ボックス 17">
            <a:extLst>
              <a:ext uri="{FF2B5EF4-FFF2-40B4-BE49-F238E27FC236}">
                <a16:creationId xmlns:a16="http://schemas.microsoft.com/office/drawing/2014/main" id="{00000000-0008-0000-0100-000012000000}"/>
              </a:ext>
            </a:extLst>
          </xdr:cNvPr>
          <xdr:cNvSpPr txBox="1"/>
        </xdr:nvSpPr>
        <xdr:spPr>
          <a:xfrm>
            <a:off x="7527458"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endParaRPr kumimoji="1" lang="ja-JP" altLang="en-US" sz="1400" b="1">
              <a:solidFill>
                <a:schemeClr val="tx1"/>
              </a:solidFill>
              <a:latin typeface="Meiryo UI" panose="020B0604030504040204" pitchFamily="50" charset="-128"/>
              <a:ea typeface="Meiryo UI" panose="020B0604030504040204" pitchFamily="50" charset="-128"/>
            </a:endParaRPr>
          </a:p>
        </xdr:txBody>
      </xdr:sp>
      <xdr:sp macro="" textlink="$AO$158">
        <xdr:nvSpPr>
          <xdr:cNvPr id="19" name="テキスト ボックス 18">
            <a:extLst>
              <a:ext uri="{FF2B5EF4-FFF2-40B4-BE49-F238E27FC236}">
                <a16:creationId xmlns:a16="http://schemas.microsoft.com/office/drawing/2014/main" id="{00000000-0008-0000-0100-000013000000}"/>
              </a:ext>
            </a:extLst>
          </xdr:cNvPr>
          <xdr:cNvSpPr txBox="1"/>
        </xdr:nvSpPr>
        <xdr:spPr>
          <a:xfrm>
            <a:off x="6738291"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endParaRPr kumimoji="1" lang="ja-JP" altLang="en-US" sz="1400" b="1">
              <a:solidFill>
                <a:schemeClr val="tx1"/>
              </a:solidFill>
              <a:latin typeface="Meiryo UI" panose="020B0604030504040204" pitchFamily="50" charset="-128"/>
              <a:ea typeface="Meiryo UI" panose="020B0604030504040204" pitchFamily="50" charset="-128"/>
            </a:endParaRPr>
          </a:p>
        </xdr:txBody>
      </xdr:sp>
      <xdr:sp macro="" textlink="$AO$157">
        <xdr:nvSpPr>
          <xdr:cNvPr id="20" name="テキスト ボックス 19">
            <a:extLst>
              <a:ext uri="{FF2B5EF4-FFF2-40B4-BE49-F238E27FC236}">
                <a16:creationId xmlns:a16="http://schemas.microsoft.com/office/drawing/2014/main" id="{00000000-0008-0000-0100-000014000000}"/>
              </a:ext>
            </a:extLst>
          </xdr:cNvPr>
          <xdr:cNvSpPr txBox="1"/>
        </xdr:nvSpPr>
        <xdr:spPr>
          <a:xfrm>
            <a:off x="5949124"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endParaRPr kumimoji="1" lang="en-US" altLang="en-US" sz="1200" b="1"/>
          </a:p>
        </xdr:txBody>
      </xdr:sp>
      <xdr:sp macro="" textlink="$AO$161">
        <xdr:nvSpPr>
          <xdr:cNvPr id="21" name="テキスト ボックス 20">
            <a:extLst>
              <a:ext uri="{FF2B5EF4-FFF2-40B4-BE49-F238E27FC236}">
                <a16:creationId xmlns:a16="http://schemas.microsoft.com/office/drawing/2014/main" id="{00000000-0008-0000-0100-000015000000}"/>
              </a:ext>
            </a:extLst>
          </xdr:cNvPr>
          <xdr:cNvSpPr txBox="1"/>
        </xdr:nvSpPr>
        <xdr:spPr>
          <a:xfrm>
            <a:off x="9105794"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endParaRPr kumimoji="1" lang="ja-JP" altLang="en-US" sz="1400" b="1">
              <a:solidFill>
                <a:schemeClr val="tx1"/>
              </a:solidFill>
              <a:latin typeface="Meiryo UI" panose="020B0604030504040204" pitchFamily="50" charset="-128"/>
              <a:ea typeface="Meiryo UI" panose="020B0604030504040204" pitchFamily="50" charset="-128"/>
            </a:endParaRPr>
          </a:p>
        </xdr:txBody>
      </xdr:sp>
      <xdr:sp macro="" textlink="$AO$162">
        <xdr:nvSpPr>
          <xdr:cNvPr id="22" name="テキスト ボックス 21">
            <a:extLst>
              <a:ext uri="{FF2B5EF4-FFF2-40B4-BE49-F238E27FC236}">
                <a16:creationId xmlns:a16="http://schemas.microsoft.com/office/drawing/2014/main" id="{00000000-0008-0000-0100-000016000000}"/>
              </a:ext>
            </a:extLst>
          </xdr:cNvPr>
          <xdr:cNvSpPr txBox="1"/>
        </xdr:nvSpPr>
        <xdr:spPr>
          <a:xfrm>
            <a:off x="9894961"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endParaRPr kumimoji="1" lang="ja-JP" altLang="en-US" sz="1400" b="1">
              <a:solidFill>
                <a:schemeClr val="tx1"/>
              </a:solidFill>
              <a:latin typeface="Meiryo UI" panose="020B0604030504040204" pitchFamily="50" charset="-128"/>
              <a:ea typeface="Meiryo UI" panose="020B0604030504040204" pitchFamily="50" charset="-128"/>
            </a:endParaRPr>
          </a:p>
        </xdr:txBody>
      </xdr:sp>
      <xdr:sp macro="" textlink="$AO$163">
        <xdr:nvSpPr>
          <xdr:cNvPr id="23" name="テキスト ボックス 22">
            <a:extLst>
              <a:ext uri="{FF2B5EF4-FFF2-40B4-BE49-F238E27FC236}">
                <a16:creationId xmlns:a16="http://schemas.microsoft.com/office/drawing/2014/main" id="{00000000-0008-0000-0100-000017000000}"/>
              </a:ext>
            </a:extLst>
          </xdr:cNvPr>
          <xdr:cNvSpPr txBox="1"/>
        </xdr:nvSpPr>
        <xdr:spPr>
          <a:xfrm>
            <a:off x="10684128" y="86214455"/>
            <a:ext cx="412677" cy="1607408"/>
          </a:xfrm>
          <a:prstGeom prst="rect">
            <a:avLst/>
          </a:prstGeom>
          <a:solidFill>
            <a:srgbClr val="FFFFCC"/>
          </a:solidFill>
          <a:ln w="28575" cmpd="sng">
            <a:solidFill>
              <a:schemeClr val="accent4"/>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oAutofit/>
          </a:bodyPr>
          <a:lstStyle/>
          <a:p>
            <a:pPr algn="l"/>
            <a:fld id="{9E15D7B6-1508-473C-88A4-2D2F4D4CAE62}" type="TxLink">
              <a:rPr kumimoji="1" lang="ja-JP" altLang="en-US" sz="1200" b="1" i="0" u="none" strike="noStrike">
                <a:solidFill>
                  <a:srgbClr val="000000"/>
                </a:solidFill>
                <a:latin typeface="Meiryo UI"/>
                <a:ea typeface="Meiryo UI"/>
              </a:rPr>
              <a:pPr algn="l"/>
              <a:t> </a:t>
            </a:fld>
            <a:endParaRPr kumimoji="1" lang="ja-JP" altLang="en-US" sz="1400" b="1">
              <a:solidFill>
                <a:schemeClr val="tx1"/>
              </a:solidFill>
              <a:latin typeface="Meiryo UI" panose="020B0604030504040204" pitchFamily="50" charset="-128"/>
              <a:ea typeface="Meiryo UI" panose="020B0604030504040204" pitchFamily="50" charset="-128"/>
            </a:endParaRPr>
          </a:p>
        </xdr:txBody>
      </xdr:sp>
    </xdr:grpSp>
    <xdr:clientData/>
  </xdr:twoCellAnchor>
  <xdr:twoCellAnchor>
    <xdr:from>
      <xdr:col>23</xdr:col>
      <xdr:colOff>167640</xdr:colOff>
      <xdr:row>133</xdr:row>
      <xdr:rowOff>125730</xdr:rowOff>
    </xdr:from>
    <xdr:to>
      <xdr:col>28</xdr:col>
      <xdr:colOff>213359</xdr:colOff>
      <xdr:row>133</xdr:row>
      <xdr:rowOff>412304</xdr:rowOff>
    </xdr:to>
    <xdr:grpSp>
      <xdr:nvGrpSpPr>
        <xdr:cNvPr id="34" name="グループ化 33">
          <a:extLst>
            <a:ext uri="{FF2B5EF4-FFF2-40B4-BE49-F238E27FC236}">
              <a16:creationId xmlns:a16="http://schemas.microsoft.com/office/drawing/2014/main" id="{00000000-0008-0000-0100-000022000000}"/>
            </a:ext>
          </a:extLst>
        </xdr:cNvPr>
        <xdr:cNvGrpSpPr/>
      </xdr:nvGrpSpPr>
      <xdr:grpSpPr>
        <a:xfrm>
          <a:off x="8587740" y="49169955"/>
          <a:ext cx="1998344" cy="286574"/>
          <a:chOff x="892622" y="3034616"/>
          <a:chExt cx="1993940" cy="284587"/>
        </a:xfrm>
      </xdr:grpSpPr>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1438521" y="3034616"/>
            <a:ext cx="1448041" cy="283890"/>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72000" tIns="0" rIns="0" bIns="0" rtlCol="0" anchor="ctr" anchorCtr="0">
            <a:noAutofit/>
          </a:bodyPr>
          <a:lstStyle/>
          <a:p>
            <a:pPr algn="l"/>
            <a:r>
              <a:rPr kumimoji="1" lang="ja-JP" altLang="en-US" sz="1100">
                <a:latin typeface="Meiryo UI" panose="020B0604030504040204" pitchFamily="50" charset="-128"/>
                <a:ea typeface="Meiryo UI" panose="020B0604030504040204" pitchFamily="50" charset="-128"/>
              </a:rPr>
              <a:t>　練馬区　防災地図</a:t>
            </a:r>
          </a:p>
        </xdr:txBody>
      </xdr:sp>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892622" y="3034619"/>
            <a:ext cx="549088" cy="284584"/>
          </a:xfrm>
          <a:prstGeom prst="rect">
            <a:avLst/>
          </a:prstGeom>
          <a:solidFill>
            <a:schemeClr val="bg1">
              <a:lumMod val="85000"/>
            </a:schemeClr>
          </a:solidFill>
          <a:ln w="9525" cmpd="sng">
            <a:noFill/>
          </a:ln>
          <a:scene3d>
            <a:camera prst="orthographicFront"/>
            <a:lightRig rig="threePt" dir="t"/>
          </a:scene3d>
          <a:sp3d>
            <a:bevelT w="38100" h="38100"/>
          </a:sp3d>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ctr" anchorCtr="0">
            <a:noAutofit/>
          </a:bodyPr>
          <a:lstStyle/>
          <a:p>
            <a:pPr algn="ctr"/>
            <a:r>
              <a:rPr kumimoji="1" lang="ja-JP" altLang="en-US" sz="1100">
                <a:ln>
                  <a:noFill/>
                </a:ln>
                <a:latin typeface="Meiryo UI" panose="020B0604030504040204" pitchFamily="50" charset="-128"/>
                <a:ea typeface="Meiryo UI" panose="020B0604030504040204" pitchFamily="50" charset="-128"/>
              </a:rPr>
              <a:t>検索</a:t>
            </a:r>
            <a:endParaRPr kumimoji="1" lang="en-US" altLang="ja-JP" sz="1100">
              <a:ln>
                <a:noFill/>
              </a:ln>
              <a:latin typeface="Meiryo UI" panose="020B0604030504040204" pitchFamily="50" charset="-128"/>
              <a:ea typeface="Meiryo UI" panose="020B0604030504040204" pitchFamily="50" charset="-128"/>
            </a:endParaRPr>
          </a:p>
        </xdr:txBody>
      </xdr:sp>
    </xdr:grpSp>
    <xdr:clientData/>
  </xdr:twoCellAnchor>
  <xdr:twoCellAnchor>
    <xdr:from>
      <xdr:col>20</xdr:col>
      <xdr:colOff>18776</xdr:colOff>
      <xdr:row>131</xdr:row>
      <xdr:rowOff>114300</xdr:rowOff>
    </xdr:from>
    <xdr:to>
      <xdr:col>22</xdr:col>
      <xdr:colOff>285926</xdr:colOff>
      <xdr:row>134</xdr:row>
      <xdr:rowOff>170701</xdr:rowOff>
    </xdr:to>
    <xdr:grpSp>
      <xdr:nvGrpSpPr>
        <xdr:cNvPr id="37" name="グループ化 36">
          <a:extLst>
            <a:ext uri="{FF2B5EF4-FFF2-40B4-BE49-F238E27FC236}">
              <a16:creationId xmlns:a16="http://schemas.microsoft.com/office/drawing/2014/main" id="{00000000-0008-0000-0100-000025000000}"/>
            </a:ext>
          </a:extLst>
        </xdr:cNvPr>
        <xdr:cNvGrpSpPr/>
      </xdr:nvGrpSpPr>
      <xdr:grpSpPr>
        <a:xfrm>
          <a:off x="7267301" y="48491775"/>
          <a:ext cx="1048200" cy="1285126"/>
          <a:chOff x="6566261" y="48310800"/>
          <a:chExt cx="964380" cy="1279411"/>
        </a:xfrm>
      </xdr:grpSpPr>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6566261" y="49324119"/>
            <a:ext cx="964380" cy="266092"/>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en-US" altLang="ja-JP" sz="1100">
                <a:solidFill>
                  <a:sysClr val="windowText" lastClr="000000"/>
                </a:solidFill>
              </a:rPr>
              <a:t>QR</a:t>
            </a:r>
            <a:r>
              <a:rPr kumimoji="1" lang="ja-JP" altLang="en-US" sz="1100">
                <a:solidFill>
                  <a:sysClr val="windowText" lastClr="000000"/>
                </a:solidFill>
              </a:rPr>
              <a:t>コード①</a:t>
            </a:r>
            <a:endParaRPr kumimoji="1" lang="en-US" altLang="ja-JP" sz="1100">
              <a:solidFill>
                <a:sysClr val="windowText" lastClr="000000"/>
              </a:solidFill>
            </a:endParaRPr>
          </a:p>
        </xdr:txBody>
      </xdr:sp>
      <xdr:pic>
        <xdr:nvPicPr>
          <xdr:cNvPr id="39" name="図 38">
            <a:extLst>
              <a:ext uri="{FF2B5EF4-FFF2-40B4-BE49-F238E27FC236}">
                <a16:creationId xmlns:a16="http://schemas.microsoft.com/office/drawing/2014/main" id="{00000000-0008-0000-0100-000027000000}"/>
              </a:ext>
            </a:extLst>
          </xdr:cNvPr>
          <xdr:cNvPicPr>
            <a:picLocks noChangeAspect="1"/>
          </xdr:cNvPicPr>
        </xdr:nvPicPr>
        <xdr:blipFill>
          <a:blip xmlns:r="http://schemas.openxmlformats.org/officeDocument/2006/relationships" r:embed="rId1"/>
          <a:stretch>
            <a:fillRect/>
          </a:stretch>
        </xdr:blipFill>
        <xdr:spPr>
          <a:xfrm>
            <a:off x="6566261" y="48310800"/>
            <a:ext cx="964380" cy="981838"/>
          </a:xfrm>
          <a:prstGeom prst="rect">
            <a:avLst/>
          </a:prstGeom>
        </xdr:spPr>
      </xdr:pic>
    </xdr:grpSp>
    <xdr:clientData/>
  </xdr:twoCellAnchor>
  <mc:AlternateContent xmlns:mc="http://schemas.openxmlformats.org/markup-compatibility/2006">
    <mc:Choice xmlns:a14="http://schemas.microsoft.com/office/drawing/2010/main" Requires="a14">
      <xdr:twoCellAnchor editAs="oneCell">
        <xdr:from>
          <xdr:col>4</xdr:col>
          <xdr:colOff>104775</xdr:colOff>
          <xdr:row>41</xdr:row>
          <xdr:rowOff>123825</xdr:rowOff>
        </xdr:from>
        <xdr:to>
          <xdr:col>5</xdr:col>
          <xdr:colOff>38100</xdr:colOff>
          <xdr:row>41</xdr:row>
          <xdr:rowOff>419100</xdr:rowOff>
        </xdr:to>
        <xdr:sp macro="" textlink="">
          <xdr:nvSpPr>
            <xdr:cNvPr id="134277" name="Check Box 133" hidden="1">
              <a:extLst>
                <a:ext uri="{63B3BB69-23CF-44E3-9099-C40C66FF867C}">
                  <a14:compatExt spid="_x0000_s134277"/>
                </a:ext>
                <a:ext uri="{FF2B5EF4-FFF2-40B4-BE49-F238E27FC236}">
                  <a16:creationId xmlns:a16="http://schemas.microsoft.com/office/drawing/2014/main" id="{00000000-0008-0000-0A00-000085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40</xdr:row>
          <xdr:rowOff>123825</xdr:rowOff>
        </xdr:from>
        <xdr:to>
          <xdr:col>5</xdr:col>
          <xdr:colOff>38100</xdr:colOff>
          <xdr:row>40</xdr:row>
          <xdr:rowOff>419100</xdr:rowOff>
        </xdr:to>
        <xdr:sp macro="" textlink="">
          <xdr:nvSpPr>
            <xdr:cNvPr id="134278" name="Check Box 134" hidden="1">
              <a:extLst>
                <a:ext uri="{63B3BB69-23CF-44E3-9099-C40C66FF867C}">
                  <a14:compatExt spid="_x0000_s134278"/>
                </a:ext>
                <a:ext uri="{FF2B5EF4-FFF2-40B4-BE49-F238E27FC236}">
                  <a16:creationId xmlns:a16="http://schemas.microsoft.com/office/drawing/2014/main" id="{00000000-0008-0000-0A00-000086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41</xdr:row>
          <xdr:rowOff>123825</xdr:rowOff>
        </xdr:from>
        <xdr:to>
          <xdr:col>5</xdr:col>
          <xdr:colOff>38100</xdr:colOff>
          <xdr:row>41</xdr:row>
          <xdr:rowOff>419100</xdr:rowOff>
        </xdr:to>
        <xdr:sp macro="" textlink="">
          <xdr:nvSpPr>
            <xdr:cNvPr id="134279" name="Check Box 135" hidden="1">
              <a:extLst>
                <a:ext uri="{63B3BB69-23CF-44E3-9099-C40C66FF867C}">
                  <a14:compatExt spid="_x0000_s134279"/>
                </a:ext>
                <a:ext uri="{FF2B5EF4-FFF2-40B4-BE49-F238E27FC236}">
                  <a16:creationId xmlns:a16="http://schemas.microsoft.com/office/drawing/2014/main" id="{00000000-0008-0000-0A00-000087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42</xdr:row>
          <xdr:rowOff>123825</xdr:rowOff>
        </xdr:from>
        <xdr:to>
          <xdr:col>5</xdr:col>
          <xdr:colOff>38100</xdr:colOff>
          <xdr:row>42</xdr:row>
          <xdr:rowOff>419100</xdr:rowOff>
        </xdr:to>
        <xdr:sp macro="" textlink="">
          <xdr:nvSpPr>
            <xdr:cNvPr id="134280" name="Check Box 136" hidden="1">
              <a:extLst>
                <a:ext uri="{63B3BB69-23CF-44E3-9099-C40C66FF867C}">
                  <a14:compatExt spid="_x0000_s134280"/>
                </a:ext>
                <a:ext uri="{FF2B5EF4-FFF2-40B4-BE49-F238E27FC236}">
                  <a16:creationId xmlns:a16="http://schemas.microsoft.com/office/drawing/2014/main" id="{00000000-0008-0000-0A00-000088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43</xdr:row>
          <xdr:rowOff>123825</xdr:rowOff>
        </xdr:from>
        <xdr:to>
          <xdr:col>5</xdr:col>
          <xdr:colOff>38100</xdr:colOff>
          <xdr:row>43</xdr:row>
          <xdr:rowOff>419100</xdr:rowOff>
        </xdr:to>
        <xdr:sp macro="" textlink="">
          <xdr:nvSpPr>
            <xdr:cNvPr id="134281" name="Check Box 137" hidden="1">
              <a:extLst>
                <a:ext uri="{63B3BB69-23CF-44E3-9099-C40C66FF867C}">
                  <a14:compatExt spid="_x0000_s134281"/>
                </a:ext>
                <a:ext uri="{FF2B5EF4-FFF2-40B4-BE49-F238E27FC236}">
                  <a16:creationId xmlns:a16="http://schemas.microsoft.com/office/drawing/2014/main" id="{00000000-0008-0000-0A00-0000890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3</xdr:col>
      <xdr:colOff>142875</xdr:colOff>
      <xdr:row>41</xdr:row>
      <xdr:rowOff>6350</xdr:rowOff>
    </xdr:from>
    <xdr:to>
      <xdr:col>16</xdr:col>
      <xdr:colOff>139700</xdr:colOff>
      <xdr:row>89</xdr:row>
      <xdr:rowOff>103909</xdr:rowOff>
    </xdr:to>
    <xdr:sp macro="" textlink="">
      <xdr:nvSpPr>
        <xdr:cNvPr id="2" name="正方形/長方形 1">
          <a:extLst>
            <a:ext uri="{FF2B5EF4-FFF2-40B4-BE49-F238E27FC236}">
              <a16:creationId xmlns:a16="http://schemas.microsoft.com/office/drawing/2014/main" id="{A75F232A-3D59-4CD4-8900-F520D5278551}"/>
            </a:ext>
          </a:extLst>
        </xdr:cNvPr>
        <xdr:cNvSpPr/>
      </xdr:nvSpPr>
      <xdr:spPr>
        <a:xfrm>
          <a:off x="2130425" y="108699300"/>
          <a:ext cx="5175250" cy="7869959"/>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203199</xdr:colOff>
      <xdr:row>41</xdr:row>
      <xdr:rowOff>17462</xdr:rowOff>
    </xdr:from>
    <xdr:to>
      <xdr:col>29</xdr:col>
      <xdr:colOff>206375</xdr:colOff>
      <xdr:row>89</xdr:row>
      <xdr:rowOff>115021</xdr:rowOff>
    </xdr:to>
    <xdr:sp macro="" textlink="">
      <xdr:nvSpPr>
        <xdr:cNvPr id="3" name="正方形/長方形 2">
          <a:extLst>
            <a:ext uri="{FF2B5EF4-FFF2-40B4-BE49-F238E27FC236}">
              <a16:creationId xmlns:a16="http://schemas.microsoft.com/office/drawing/2014/main" id="{1F4F2D23-69EA-47D7-84E8-45A409E5D671}"/>
            </a:ext>
          </a:extLst>
        </xdr:cNvPr>
        <xdr:cNvSpPr/>
      </xdr:nvSpPr>
      <xdr:spPr>
        <a:xfrm>
          <a:off x="7362824" y="108707237"/>
          <a:ext cx="5273676" cy="7869959"/>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14</xdr:col>
      <xdr:colOff>309218</xdr:colOff>
      <xdr:row>0</xdr:row>
      <xdr:rowOff>242956</xdr:rowOff>
    </xdr:from>
    <xdr:ext cx="2805043" cy="885774"/>
    <xdr:sp macro="" textlink="">
      <xdr:nvSpPr>
        <xdr:cNvPr id="4" name="テキスト ボックス 3">
          <a:extLst>
            <a:ext uri="{FF2B5EF4-FFF2-40B4-BE49-F238E27FC236}">
              <a16:creationId xmlns:a16="http://schemas.microsoft.com/office/drawing/2014/main" id="{7D46AEF2-E784-462C-806B-BC4CA616699C}"/>
            </a:ext>
          </a:extLst>
        </xdr:cNvPr>
        <xdr:cNvSpPr txBox="1"/>
      </xdr:nvSpPr>
      <xdr:spPr>
        <a:xfrm>
          <a:off x="6532218" y="20994756"/>
          <a:ext cx="2805043" cy="885774"/>
        </a:xfrm>
        <a:prstGeom prst="wedgeRoundRectCallout">
          <a:avLst>
            <a:gd name="adj1" fmla="val -72065"/>
            <a:gd name="adj2" fmla="val 69409"/>
            <a:gd name="adj3" fmla="val 16667"/>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t>「様式Ｇ－２－１（必須） 事業継続計画の定期点検計画」を入力すると、以下項目に反映されます。</a:t>
          </a:r>
        </a:p>
      </xdr:txBody>
    </xdr:sp>
    <xdr:clientData/>
  </xdr:oneCellAnchor>
  <xdr:oneCellAnchor>
    <xdr:from>
      <xdr:col>9</xdr:col>
      <xdr:colOff>0</xdr:colOff>
      <xdr:row>133</xdr:row>
      <xdr:rowOff>0</xdr:rowOff>
    </xdr:from>
    <xdr:ext cx="2102114" cy="693138"/>
    <xdr:sp macro="" textlink="">
      <xdr:nvSpPr>
        <xdr:cNvPr id="5" name="テキスト ボックス 4">
          <a:extLst>
            <a:ext uri="{FF2B5EF4-FFF2-40B4-BE49-F238E27FC236}">
              <a16:creationId xmlns:a16="http://schemas.microsoft.com/office/drawing/2014/main" id="{9D1F42D0-0E0F-438E-B975-59429A5E8700}"/>
            </a:ext>
          </a:extLst>
        </xdr:cNvPr>
        <xdr:cNvSpPr txBox="1"/>
      </xdr:nvSpPr>
      <xdr:spPr>
        <a:xfrm>
          <a:off x="5486400" y="29425900"/>
          <a:ext cx="2102114" cy="693138"/>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l"/>
          <a:r>
            <a:rPr kumimoji="1" lang="en-US" altLang="ja-JP" sz="2800"/>
            <a:t>E-1-1 </a:t>
          </a:r>
          <a:r>
            <a:rPr kumimoji="1" lang="ja-JP" altLang="en-US" sz="2800"/>
            <a:t>と統合</a:t>
          </a: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28</xdr:col>
      <xdr:colOff>342900</xdr:colOff>
      <xdr:row>199</xdr:row>
      <xdr:rowOff>6350</xdr:rowOff>
    </xdr:from>
    <xdr:to>
      <xdr:col>28</xdr:col>
      <xdr:colOff>353785</xdr:colOff>
      <xdr:row>206</xdr:row>
      <xdr:rowOff>290286</xdr:rowOff>
    </xdr:to>
    <xdr:cxnSp macro="">
      <xdr:nvCxnSpPr>
        <xdr:cNvPr id="3" name="直線矢印コネクタ 2">
          <a:extLst>
            <a:ext uri="{FF2B5EF4-FFF2-40B4-BE49-F238E27FC236}">
              <a16:creationId xmlns:a16="http://schemas.microsoft.com/office/drawing/2014/main" id="{94346FBD-0086-4B01-AB3B-C010EC7D3E64}"/>
            </a:ext>
          </a:extLst>
        </xdr:cNvPr>
        <xdr:cNvCxnSpPr>
          <a:cxnSpLocks noChangeShapeType="1"/>
        </xdr:cNvCxnSpPr>
      </xdr:nvCxnSpPr>
      <xdr:spPr bwMode="auto">
        <a:xfrm>
          <a:off x="10221686" y="86556850"/>
          <a:ext cx="10885" cy="2198007"/>
        </a:xfrm>
        <a:prstGeom prst="straightConnector1">
          <a:avLst/>
        </a:prstGeom>
        <a:noFill/>
        <a:ln w="28575">
          <a:solidFill>
            <a:srgbClr val="000000"/>
          </a:solidFill>
          <a:round/>
          <a:headEnd type="triangle" w="lg"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22</xdr:col>
      <xdr:colOff>349250</xdr:colOff>
      <xdr:row>199</xdr:row>
      <xdr:rowOff>6350</xdr:rowOff>
    </xdr:from>
    <xdr:to>
      <xdr:col>22</xdr:col>
      <xdr:colOff>353786</xdr:colOff>
      <xdr:row>205</xdr:row>
      <xdr:rowOff>0</xdr:rowOff>
    </xdr:to>
    <xdr:cxnSp macro="">
      <xdr:nvCxnSpPr>
        <xdr:cNvPr id="4" name="直線矢印コネクタ 3">
          <a:extLst>
            <a:ext uri="{FF2B5EF4-FFF2-40B4-BE49-F238E27FC236}">
              <a16:creationId xmlns:a16="http://schemas.microsoft.com/office/drawing/2014/main" id="{ADBB0559-5986-41C2-B681-EA542A45BC06}"/>
            </a:ext>
          </a:extLst>
        </xdr:cNvPr>
        <xdr:cNvCxnSpPr>
          <a:cxnSpLocks noChangeShapeType="1"/>
        </xdr:cNvCxnSpPr>
      </xdr:nvCxnSpPr>
      <xdr:spPr bwMode="auto">
        <a:xfrm>
          <a:off x="8050893" y="86556850"/>
          <a:ext cx="4536" cy="1553936"/>
        </a:xfrm>
        <a:prstGeom prst="straightConnector1">
          <a:avLst/>
        </a:prstGeom>
        <a:noFill/>
        <a:ln w="28575">
          <a:solidFill>
            <a:srgbClr val="000000"/>
          </a:solidFill>
          <a:round/>
          <a:headEnd type="triangle" w="lg"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17</xdr:col>
      <xdr:colOff>0</xdr:colOff>
      <xdr:row>199</xdr:row>
      <xdr:rowOff>0</xdr:rowOff>
    </xdr:from>
    <xdr:to>
      <xdr:col>17</xdr:col>
      <xdr:colOff>2540</xdr:colOff>
      <xdr:row>201</xdr:row>
      <xdr:rowOff>0</xdr:rowOff>
    </xdr:to>
    <xdr:cxnSp macro="">
      <xdr:nvCxnSpPr>
        <xdr:cNvPr id="5" name="直線矢印コネクタ 4">
          <a:extLst>
            <a:ext uri="{FF2B5EF4-FFF2-40B4-BE49-F238E27FC236}">
              <a16:creationId xmlns:a16="http://schemas.microsoft.com/office/drawing/2014/main" id="{2A1231AA-9D86-4F8E-81C1-316DD4B76668}"/>
            </a:ext>
          </a:extLst>
        </xdr:cNvPr>
        <xdr:cNvCxnSpPr>
          <a:cxnSpLocks noChangeShapeType="1"/>
        </xdr:cNvCxnSpPr>
      </xdr:nvCxnSpPr>
      <xdr:spPr bwMode="auto">
        <a:xfrm flipH="1">
          <a:off x="5887357" y="86550500"/>
          <a:ext cx="2540" cy="326571"/>
        </a:xfrm>
        <a:prstGeom prst="straightConnector1">
          <a:avLst/>
        </a:prstGeom>
        <a:noFill/>
        <a:ln w="28575">
          <a:solidFill>
            <a:srgbClr val="000000"/>
          </a:solidFill>
          <a:round/>
          <a:headEnd type="triangle" w="lg"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18</xdr:col>
      <xdr:colOff>171450</xdr:colOff>
      <xdr:row>325</xdr:row>
      <xdr:rowOff>9525</xdr:rowOff>
    </xdr:from>
    <xdr:to>
      <xdr:col>18</xdr:col>
      <xdr:colOff>171450</xdr:colOff>
      <xdr:row>327</xdr:row>
      <xdr:rowOff>19050</xdr:rowOff>
    </xdr:to>
    <xdr:cxnSp macro="">
      <xdr:nvCxnSpPr>
        <xdr:cNvPr id="13" name="直線矢印コネクタ 12">
          <a:extLst>
            <a:ext uri="{FF2B5EF4-FFF2-40B4-BE49-F238E27FC236}">
              <a16:creationId xmlns:a16="http://schemas.microsoft.com/office/drawing/2014/main" id="{05931FB8-03B0-4E22-AF0C-3766C3D7A336}"/>
            </a:ext>
          </a:extLst>
        </xdr:cNvPr>
        <xdr:cNvCxnSpPr/>
      </xdr:nvCxnSpPr>
      <xdr:spPr>
        <a:xfrm>
          <a:off x="4057650" y="93094175"/>
          <a:ext cx="0" cy="3365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158750</xdr:colOff>
      <xdr:row>332</xdr:row>
      <xdr:rowOff>149225</xdr:rowOff>
    </xdr:from>
    <xdr:to>
      <xdr:col>18</xdr:col>
      <xdr:colOff>158750</xdr:colOff>
      <xdr:row>334</xdr:row>
      <xdr:rowOff>38100</xdr:rowOff>
    </xdr:to>
    <xdr:cxnSp macro="">
      <xdr:nvCxnSpPr>
        <xdr:cNvPr id="14" name="直線矢印コネクタ 13">
          <a:extLst>
            <a:ext uri="{FF2B5EF4-FFF2-40B4-BE49-F238E27FC236}">
              <a16:creationId xmlns:a16="http://schemas.microsoft.com/office/drawing/2014/main" id="{349A8BA8-662F-4540-8D7F-49BB88EFC47C}"/>
            </a:ext>
          </a:extLst>
        </xdr:cNvPr>
        <xdr:cNvCxnSpPr/>
      </xdr:nvCxnSpPr>
      <xdr:spPr>
        <a:xfrm>
          <a:off x="7635875" y="114496850"/>
          <a:ext cx="0" cy="26987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177800</xdr:colOff>
      <xdr:row>342</xdr:row>
      <xdr:rowOff>0</xdr:rowOff>
    </xdr:from>
    <xdr:to>
      <xdr:col>31</xdr:col>
      <xdr:colOff>19050</xdr:colOff>
      <xdr:row>342</xdr:row>
      <xdr:rowOff>0</xdr:rowOff>
    </xdr:to>
    <xdr:cxnSp macro="">
      <xdr:nvCxnSpPr>
        <xdr:cNvPr id="15" name="直線コネクタ 14">
          <a:extLst>
            <a:ext uri="{FF2B5EF4-FFF2-40B4-BE49-F238E27FC236}">
              <a16:creationId xmlns:a16="http://schemas.microsoft.com/office/drawing/2014/main" id="{F0CEC9CB-1D9F-45CE-B832-6F713AE3886A}"/>
            </a:ext>
          </a:extLst>
        </xdr:cNvPr>
        <xdr:cNvCxnSpPr/>
      </xdr:nvCxnSpPr>
      <xdr:spPr>
        <a:xfrm>
          <a:off x="4397375" y="116252625"/>
          <a:ext cx="87566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180975</xdr:colOff>
      <xdr:row>340</xdr:row>
      <xdr:rowOff>0</xdr:rowOff>
    </xdr:from>
    <xdr:to>
      <xdr:col>18</xdr:col>
      <xdr:colOff>180975</xdr:colOff>
      <xdr:row>342</xdr:row>
      <xdr:rowOff>9525</xdr:rowOff>
    </xdr:to>
    <xdr:cxnSp macro="">
      <xdr:nvCxnSpPr>
        <xdr:cNvPr id="16" name="直線コネクタ 15">
          <a:extLst>
            <a:ext uri="{FF2B5EF4-FFF2-40B4-BE49-F238E27FC236}">
              <a16:creationId xmlns:a16="http://schemas.microsoft.com/office/drawing/2014/main" id="{D4438801-EF20-400E-8B2B-99A955361529}"/>
            </a:ext>
          </a:extLst>
        </xdr:cNvPr>
        <xdr:cNvCxnSpPr/>
      </xdr:nvCxnSpPr>
      <xdr:spPr>
        <a:xfrm>
          <a:off x="7661275" y="115747800"/>
          <a:ext cx="0" cy="390525"/>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180975</xdr:colOff>
      <xdr:row>342</xdr:row>
      <xdr:rowOff>0</xdr:rowOff>
    </xdr:from>
    <xdr:to>
      <xdr:col>9</xdr:col>
      <xdr:colOff>180975</xdr:colOff>
      <xdr:row>343</xdr:row>
      <xdr:rowOff>9004</xdr:rowOff>
    </xdr:to>
    <xdr:cxnSp macro="">
      <xdr:nvCxnSpPr>
        <xdr:cNvPr id="17" name="直線矢印コネクタ 16">
          <a:extLst>
            <a:ext uri="{FF2B5EF4-FFF2-40B4-BE49-F238E27FC236}">
              <a16:creationId xmlns:a16="http://schemas.microsoft.com/office/drawing/2014/main" id="{942821F7-C38F-41CF-BC22-70BEEA03A2ED}"/>
            </a:ext>
          </a:extLst>
        </xdr:cNvPr>
        <xdr:cNvCxnSpPr/>
      </xdr:nvCxnSpPr>
      <xdr:spPr>
        <a:xfrm>
          <a:off x="4400550" y="114547650"/>
          <a:ext cx="0" cy="199504"/>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139700</xdr:colOff>
      <xdr:row>349</xdr:row>
      <xdr:rowOff>0</xdr:rowOff>
    </xdr:from>
    <xdr:to>
      <xdr:col>9</xdr:col>
      <xdr:colOff>139700</xdr:colOff>
      <xdr:row>350</xdr:row>
      <xdr:rowOff>44450</xdr:rowOff>
    </xdr:to>
    <xdr:cxnSp macro="">
      <xdr:nvCxnSpPr>
        <xdr:cNvPr id="21" name="直線矢印コネクタ 20">
          <a:extLst>
            <a:ext uri="{FF2B5EF4-FFF2-40B4-BE49-F238E27FC236}">
              <a16:creationId xmlns:a16="http://schemas.microsoft.com/office/drawing/2014/main" id="{4A53B6CC-6BD6-4BF4-85F0-FE3B796B3535}"/>
            </a:ext>
          </a:extLst>
        </xdr:cNvPr>
        <xdr:cNvCxnSpPr/>
      </xdr:nvCxnSpPr>
      <xdr:spPr>
        <a:xfrm>
          <a:off x="1114425" y="97145475"/>
          <a:ext cx="0" cy="2095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123825</xdr:colOff>
      <xdr:row>355</xdr:row>
      <xdr:rowOff>314325</xdr:rowOff>
    </xdr:from>
    <xdr:to>
      <xdr:col>9</xdr:col>
      <xdr:colOff>123825</xdr:colOff>
      <xdr:row>357</xdr:row>
      <xdr:rowOff>25400</xdr:rowOff>
    </xdr:to>
    <xdr:cxnSp macro="">
      <xdr:nvCxnSpPr>
        <xdr:cNvPr id="25" name="直線矢印コネクタ 24">
          <a:extLst>
            <a:ext uri="{FF2B5EF4-FFF2-40B4-BE49-F238E27FC236}">
              <a16:creationId xmlns:a16="http://schemas.microsoft.com/office/drawing/2014/main" id="{DD45C924-B42C-4E1F-941D-B18ACC22686A}"/>
            </a:ext>
          </a:extLst>
        </xdr:cNvPr>
        <xdr:cNvCxnSpPr/>
      </xdr:nvCxnSpPr>
      <xdr:spPr>
        <a:xfrm>
          <a:off x="3108325" y="146083111"/>
          <a:ext cx="0" cy="210003"/>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337393</xdr:colOff>
      <xdr:row>3</xdr:row>
      <xdr:rowOff>55656</xdr:rowOff>
    </xdr:from>
    <xdr:to>
      <xdr:col>24</xdr:col>
      <xdr:colOff>168730</xdr:colOff>
      <xdr:row>3</xdr:row>
      <xdr:rowOff>276106</xdr:rowOff>
    </xdr:to>
    <xdr:sp macro="" textlink="">
      <xdr:nvSpPr>
        <xdr:cNvPr id="36" name="正方形/長方形 35">
          <a:extLst>
            <a:ext uri="{FF2B5EF4-FFF2-40B4-BE49-F238E27FC236}">
              <a16:creationId xmlns:a16="http://schemas.microsoft.com/office/drawing/2014/main" id="{D8E90532-7425-4951-B25C-41A42950E16F}"/>
            </a:ext>
          </a:extLst>
        </xdr:cNvPr>
        <xdr:cNvSpPr/>
      </xdr:nvSpPr>
      <xdr:spPr>
        <a:xfrm>
          <a:off x="8005499" y="1075504"/>
          <a:ext cx="1332246" cy="220450"/>
        </a:xfrm>
        <a:prstGeom prst="rect">
          <a:avLst/>
        </a:prstGeom>
        <a:solidFill>
          <a:schemeClr val="accent4">
            <a:lumMod val="20000"/>
            <a:lumOff val="8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a:p>
      </xdr:txBody>
    </xdr:sp>
    <xdr:clientData/>
  </xdr:twoCellAnchor>
  <xdr:twoCellAnchor>
    <xdr:from>
      <xdr:col>21</xdr:col>
      <xdr:colOff>326198</xdr:colOff>
      <xdr:row>4</xdr:row>
      <xdr:rowOff>49628</xdr:rowOff>
    </xdr:from>
    <xdr:to>
      <xdr:col>24</xdr:col>
      <xdr:colOff>162646</xdr:colOff>
      <xdr:row>4</xdr:row>
      <xdr:rowOff>275578</xdr:rowOff>
    </xdr:to>
    <xdr:sp macro="" textlink="">
      <xdr:nvSpPr>
        <xdr:cNvPr id="37" name="正方形/長方形 36">
          <a:extLst>
            <a:ext uri="{FF2B5EF4-FFF2-40B4-BE49-F238E27FC236}">
              <a16:creationId xmlns:a16="http://schemas.microsoft.com/office/drawing/2014/main" id="{B4E9E5EF-D50D-49A6-9B41-5094290126A1}"/>
            </a:ext>
          </a:extLst>
        </xdr:cNvPr>
        <xdr:cNvSpPr/>
      </xdr:nvSpPr>
      <xdr:spPr>
        <a:xfrm>
          <a:off x="7995894" y="1416258"/>
          <a:ext cx="1335600" cy="225950"/>
        </a:xfrm>
        <a:prstGeom prst="rect">
          <a:avLst/>
        </a:prstGeom>
        <a:solidFill>
          <a:schemeClr val="bg1"/>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81641</xdr:colOff>
      <xdr:row>0</xdr:row>
      <xdr:rowOff>69848</xdr:rowOff>
    </xdr:from>
    <xdr:ext cx="4386449" cy="320387"/>
    <xdr:sp macro="" textlink="">
      <xdr:nvSpPr>
        <xdr:cNvPr id="39" name="テキスト ボックス 38">
          <a:extLst>
            <a:ext uri="{FF2B5EF4-FFF2-40B4-BE49-F238E27FC236}">
              <a16:creationId xmlns:a16="http://schemas.microsoft.com/office/drawing/2014/main" id="{5F20A3FB-23B7-44B4-9E2B-BDA50109EF47}"/>
            </a:ext>
          </a:extLst>
        </xdr:cNvPr>
        <xdr:cNvSpPr txBox="1"/>
      </xdr:nvSpPr>
      <xdr:spPr>
        <a:xfrm>
          <a:off x="284841" y="69848"/>
          <a:ext cx="4386449" cy="320387"/>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lang="ja-JP" altLang="en-US" sz="1400" b="1">
              <a:solidFill>
                <a:schemeClr val="tx1"/>
              </a:solidFill>
              <a:effectLst/>
              <a:latin typeface="ＭＳ Ｐゴシック" panose="020B0600070205080204" pitchFamily="50" charset="-128"/>
              <a:ea typeface="ＭＳ Ｐゴシック" panose="020B0600070205080204" pitchFamily="50" charset="-128"/>
              <a:cs typeface="+mn-cs"/>
            </a:rPr>
            <a:t>中国地方における地域建設業の事業継続計画</a:t>
          </a:r>
          <a:endParaRPr kumimoji="1" lang="ja-JP" altLang="en-US" sz="1400" b="1">
            <a:latin typeface="ＭＳ Ｐゴシック" panose="020B0600070205080204" pitchFamily="50" charset="-128"/>
            <a:ea typeface="ＭＳ Ｐゴシック" panose="020B0600070205080204" pitchFamily="50" charset="-128"/>
          </a:endParaRPr>
        </a:p>
      </xdr:txBody>
    </xdr:sp>
    <xdr:clientData/>
  </xdr:oneCellAnchor>
  <xdr:twoCellAnchor>
    <xdr:from>
      <xdr:col>21</xdr:col>
      <xdr:colOff>335806</xdr:colOff>
      <xdr:row>2</xdr:row>
      <xdr:rowOff>55241</xdr:rowOff>
    </xdr:from>
    <xdr:to>
      <xdr:col>24</xdr:col>
      <xdr:colOff>170318</xdr:colOff>
      <xdr:row>2</xdr:row>
      <xdr:rowOff>275691</xdr:rowOff>
    </xdr:to>
    <xdr:sp macro="" textlink="">
      <xdr:nvSpPr>
        <xdr:cNvPr id="7" name="正方形/長方形 6">
          <a:extLst>
            <a:ext uri="{FF2B5EF4-FFF2-40B4-BE49-F238E27FC236}">
              <a16:creationId xmlns:a16="http://schemas.microsoft.com/office/drawing/2014/main" id="{CA5C3AEF-04BA-4CF3-A335-662CDCA4C27A}"/>
            </a:ext>
          </a:extLst>
        </xdr:cNvPr>
        <xdr:cNvSpPr/>
      </xdr:nvSpPr>
      <xdr:spPr>
        <a:xfrm>
          <a:off x="8003912" y="757589"/>
          <a:ext cx="1335421" cy="220450"/>
        </a:xfrm>
        <a:prstGeom prst="rect">
          <a:avLst/>
        </a:prstGeom>
        <a:solidFill>
          <a:schemeClr val="accent2">
            <a:lumMod val="40000"/>
            <a:lumOff val="60000"/>
          </a:schemeClr>
        </a:solid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kumimoji="1" lang="ja-JP" altLang="en-US" sz="1100"/>
        </a:p>
      </xdr:txBody>
    </xdr:sp>
    <xdr:clientData/>
  </xdr:twoCellAnchor>
  <xdr:oneCellAnchor>
    <xdr:from>
      <xdr:col>4</xdr:col>
      <xdr:colOff>69244</xdr:colOff>
      <xdr:row>409</xdr:row>
      <xdr:rowOff>304045</xdr:rowOff>
    </xdr:from>
    <xdr:ext cx="1445683" cy="875133"/>
    <xdr:sp macro="" textlink="">
      <xdr:nvSpPr>
        <xdr:cNvPr id="33" name="テキスト ボックス 32">
          <a:extLst>
            <a:ext uri="{FF2B5EF4-FFF2-40B4-BE49-F238E27FC236}">
              <a16:creationId xmlns:a16="http://schemas.microsoft.com/office/drawing/2014/main" id="{227757F9-19E5-459D-9EC8-C120DF411B84}"/>
            </a:ext>
          </a:extLst>
        </xdr:cNvPr>
        <xdr:cNvSpPr txBox="1"/>
      </xdr:nvSpPr>
      <xdr:spPr>
        <a:xfrm>
          <a:off x="69244" y="137967509"/>
          <a:ext cx="1445683" cy="875133"/>
        </a:xfrm>
        <a:prstGeom prst="wedgeRoundRectCallout">
          <a:avLst>
            <a:gd name="adj1" fmla="val 208688"/>
            <a:gd name="adj2" fmla="val 29281"/>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分類：プルダウンリストから選択または直接入力してください</a:t>
          </a:r>
        </a:p>
      </xdr:txBody>
    </xdr:sp>
    <xdr:clientData/>
  </xdr:oneCellAnchor>
  <xdr:oneCellAnchor>
    <xdr:from>
      <xdr:col>1</xdr:col>
      <xdr:colOff>176741</xdr:colOff>
      <xdr:row>534</xdr:row>
      <xdr:rowOff>337609</xdr:rowOff>
    </xdr:from>
    <xdr:ext cx="1821391" cy="885774"/>
    <xdr:sp macro="" textlink="">
      <xdr:nvSpPr>
        <xdr:cNvPr id="34" name="テキスト ボックス 33">
          <a:extLst>
            <a:ext uri="{FF2B5EF4-FFF2-40B4-BE49-F238E27FC236}">
              <a16:creationId xmlns:a16="http://schemas.microsoft.com/office/drawing/2014/main" id="{E467D4B3-3AE3-4AF8-972D-A4DAFBFC9046}"/>
            </a:ext>
          </a:extLst>
        </xdr:cNvPr>
        <xdr:cNvSpPr txBox="1"/>
      </xdr:nvSpPr>
      <xdr:spPr>
        <a:xfrm>
          <a:off x="536574" y="162633026"/>
          <a:ext cx="1821391" cy="885774"/>
        </a:xfrm>
        <a:prstGeom prst="wedgeRoundRectCallout">
          <a:avLst>
            <a:gd name="adj1" fmla="val 90368"/>
            <a:gd name="adj2" fmla="val 46056"/>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資源名：プルダウンリストから選択または直接入力してください</a:t>
          </a:r>
        </a:p>
      </xdr:txBody>
    </xdr:sp>
    <xdr:clientData/>
  </xdr:oneCellAnchor>
  <xdr:oneCellAnchor>
    <xdr:from>
      <xdr:col>32</xdr:col>
      <xdr:colOff>356658</xdr:colOff>
      <xdr:row>28</xdr:row>
      <xdr:rowOff>532695</xdr:rowOff>
    </xdr:from>
    <xdr:ext cx="1852613" cy="624568"/>
    <xdr:sp macro="" textlink="">
      <xdr:nvSpPr>
        <xdr:cNvPr id="2" name="テキスト ボックス 1">
          <a:extLst>
            <a:ext uri="{FF2B5EF4-FFF2-40B4-BE49-F238E27FC236}">
              <a16:creationId xmlns:a16="http://schemas.microsoft.com/office/drawing/2014/main" id="{012CF398-10FC-4412-8D19-64851A72A2CC}"/>
            </a:ext>
          </a:extLst>
        </xdr:cNvPr>
        <xdr:cNvSpPr txBox="1"/>
      </xdr:nvSpPr>
      <xdr:spPr>
        <a:xfrm>
          <a:off x="13056658" y="10177639"/>
          <a:ext cx="1852613" cy="624568"/>
        </a:xfrm>
        <a:prstGeom prst="wedgeRoundRectCallout">
          <a:avLst>
            <a:gd name="adj1" fmla="val -73644"/>
            <a:gd name="adj2" fmla="val 64659"/>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プルダウンリストから選択</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または直接入力してください</a:t>
          </a:r>
        </a:p>
      </xdr:txBody>
    </xdr:sp>
    <xdr:clientData/>
  </xdr:oneCellAnchor>
  <xdr:oneCellAnchor>
    <xdr:from>
      <xdr:col>4</xdr:col>
      <xdr:colOff>137583</xdr:colOff>
      <xdr:row>54</xdr:row>
      <xdr:rowOff>119590</xdr:rowOff>
    </xdr:from>
    <xdr:ext cx="1836208" cy="885774"/>
    <xdr:sp macro="" textlink="">
      <xdr:nvSpPr>
        <xdr:cNvPr id="10" name="テキスト ボックス 9">
          <a:extLst>
            <a:ext uri="{FF2B5EF4-FFF2-40B4-BE49-F238E27FC236}">
              <a16:creationId xmlns:a16="http://schemas.microsoft.com/office/drawing/2014/main" id="{3011740E-0639-4B27-9C32-7D179496147E}"/>
            </a:ext>
          </a:extLst>
        </xdr:cNvPr>
        <xdr:cNvSpPr txBox="1"/>
      </xdr:nvSpPr>
      <xdr:spPr>
        <a:xfrm>
          <a:off x="137583" y="20037423"/>
          <a:ext cx="1836208" cy="885774"/>
        </a:xfrm>
        <a:prstGeom prst="wedgeRoundRectCallout">
          <a:avLst>
            <a:gd name="adj1" fmla="val 71112"/>
            <a:gd name="adj2" fmla="val 52382"/>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リスクの種類：プルダウンリストから選択または直接入力してください</a:t>
          </a:r>
        </a:p>
      </xdr:txBody>
    </xdr:sp>
    <xdr:clientData/>
  </xdr:oneCellAnchor>
  <xdr:twoCellAnchor>
    <xdr:from>
      <xdr:col>4</xdr:col>
      <xdr:colOff>105364</xdr:colOff>
      <xdr:row>130</xdr:row>
      <xdr:rowOff>202391</xdr:rowOff>
    </xdr:from>
    <xdr:to>
      <xdr:col>6</xdr:col>
      <xdr:colOff>183153</xdr:colOff>
      <xdr:row>132</xdr:row>
      <xdr:rowOff>205566</xdr:rowOff>
    </xdr:to>
    <xdr:sp macro="" textlink="">
      <xdr:nvSpPr>
        <xdr:cNvPr id="28" name="テキスト ボックス 27">
          <a:extLst>
            <a:ext uri="{FF2B5EF4-FFF2-40B4-BE49-F238E27FC236}">
              <a16:creationId xmlns:a16="http://schemas.microsoft.com/office/drawing/2014/main" id="{73F38E3B-564B-F857-7C3C-B5B16D43EE41}"/>
            </a:ext>
          </a:extLst>
        </xdr:cNvPr>
        <xdr:cNvSpPr txBox="1"/>
      </xdr:nvSpPr>
      <xdr:spPr>
        <a:xfrm>
          <a:off x="105364" y="51861509"/>
          <a:ext cx="1646613" cy="765175"/>
        </a:xfrm>
        <a:prstGeom prst="wedgeRoundRectCallout">
          <a:avLst>
            <a:gd name="adj1" fmla="val 70087"/>
            <a:gd name="adj2" fmla="val -45192"/>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Meiryo UI" panose="020B0604030504040204" pitchFamily="50" charset="-128"/>
              <a:ea typeface="Meiryo UI" panose="020B0604030504040204" pitchFamily="50" charset="-128"/>
            </a:rPr>
            <a:t>独自で定める場合、５番以降に記載下さい。</a:t>
          </a:r>
        </a:p>
      </xdr:txBody>
    </xdr:sp>
    <xdr:clientData/>
  </xdr:twoCellAnchor>
  <xdr:oneCellAnchor>
    <xdr:from>
      <xdr:col>4</xdr:col>
      <xdr:colOff>331257</xdr:colOff>
      <xdr:row>283</xdr:row>
      <xdr:rowOff>114860</xdr:rowOff>
    </xdr:from>
    <xdr:ext cx="1539439" cy="875133"/>
    <xdr:sp macro="" textlink="">
      <xdr:nvSpPr>
        <xdr:cNvPr id="12" name="テキスト ボックス 11">
          <a:extLst>
            <a:ext uri="{FF2B5EF4-FFF2-40B4-BE49-F238E27FC236}">
              <a16:creationId xmlns:a16="http://schemas.microsoft.com/office/drawing/2014/main" id="{6817853A-3114-4DCE-840F-B1C6D4EF13DC}"/>
            </a:ext>
          </a:extLst>
        </xdr:cNvPr>
        <xdr:cNvSpPr txBox="1"/>
      </xdr:nvSpPr>
      <xdr:spPr>
        <a:xfrm>
          <a:off x="1640945" y="99793985"/>
          <a:ext cx="1539439" cy="875133"/>
        </a:xfrm>
        <a:prstGeom prst="wedgeRoundRectCallout">
          <a:avLst>
            <a:gd name="adj1" fmla="val 78702"/>
            <a:gd name="adj2" fmla="val 47609"/>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２・３・５：プルダウンリストから選択または直接入力してください</a:t>
          </a:r>
        </a:p>
      </xdr:txBody>
    </xdr:sp>
    <xdr:clientData/>
  </xdr:oneCellAnchor>
  <xdr:twoCellAnchor>
    <xdr:from>
      <xdr:col>30</xdr:col>
      <xdr:colOff>212723</xdr:colOff>
      <xdr:row>321</xdr:row>
      <xdr:rowOff>98330</xdr:rowOff>
    </xdr:from>
    <xdr:to>
      <xdr:col>36</xdr:col>
      <xdr:colOff>307974</xdr:colOff>
      <xdr:row>324</xdr:row>
      <xdr:rowOff>273082</xdr:rowOff>
    </xdr:to>
    <xdr:grpSp>
      <xdr:nvGrpSpPr>
        <xdr:cNvPr id="40" name="グループ化 39">
          <a:extLst>
            <a:ext uri="{FF2B5EF4-FFF2-40B4-BE49-F238E27FC236}">
              <a16:creationId xmlns:a16="http://schemas.microsoft.com/office/drawing/2014/main" id="{21CD18F8-5858-0628-C0B9-D3C2CA1AA770}"/>
            </a:ext>
          </a:extLst>
        </xdr:cNvPr>
        <xdr:cNvGrpSpPr/>
      </xdr:nvGrpSpPr>
      <xdr:grpSpPr>
        <a:xfrm>
          <a:off x="12941587" y="116909466"/>
          <a:ext cx="2918114" cy="798207"/>
          <a:chOff x="898589" y="135963374"/>
          <a:chExt cx="2188306" cy="665747"/>
        </a:xfrm>
      </xdr:grpSpPr>
      <xdr:sp macro="" textlink="">
        <xdr:nvSpPr>
          <xdr:cNvPr id="30" name="テキスト ボックス 29">
            <a:extLst>
              <a:ext uri="{FF2B5EF4-FFF2-40B4-BE49-F238E27FC236}">
                <a16:creationId xmlns:a16="http://schemas.microsoft.com/office/drawing/2014/main" id="{509D3C78-98F1-454E-AAAB-2DD941A43358}"/>
              </a:ext>
            </a:extLst>
          </xdr:cNvPr>
          <xdr:cNvSpPr txBox="1"/>
        </xdr:nvSpPr>
        <xdr:spPr>
          <a:xfrm>
            <a:off x="898589" y="135963374"/>
            <a:ext cx="2188306" cy="665747"/>
          </a:xfrm>
          <a:prstGeom prst="wedgeRoundRectCallout">
            <a:avLst>
              <a:gd name="adj1" fmla="val -51228"/>
              <a:gd name="adj2" fmla="val 130577"/>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100">
                <a:latin typeface="Meiryo UI" panose="020B0604030504040204" pitchFamily="50" charset="-128"/>
                <a:ea typeface="Meiryo UI" panose="020B0604030504040204" pitchFamily="50" charset="-128"/>
              </a:rPr>
              <a:t>　　　セル：プルダウンリストから選択してください</a:t>
            </a:r>
          </a:p>
        </xdr:txBody>
      </xdr:sp>
      <xdr:sp macro="" textlink="">
        <xdr:nvSpPr>
          <xdr:cNvPr id="38" name="正方形/長方形 37">
            <a:extLst>
              <a:ext uri="{FF2B5EF4-FFF2-40B4-BE49-F238E27FC236}">
                <a16:creationId xmlns:a16="http://schemas.microsoft.com/office/drawing/2014/main" id="{DC6AAF87-EBD4-C1EE-5063-4D434CEC13C5}"/>
              </a:ext>
            </a:extLst>
          </xdr:cNvPr>
          <xdr:cNvSpPr/>
        </xdr:nvSpPr>
        <xdr:spPr>
          <a:xfrm>
            <a:off x="925273" y="136076228"/>
            <a:ext cx="291143" cy="122362"/>
          </a:xfrm>
          <a:prstGeom prst="rect">
            <a:avLst/>
          </a:prstGeom>
          <a:solidFill>
            <a:schemeClr val="accent2">
              <a:lumMod val="60000"/>
              <a:lumOff val="4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Meiryo UI" panose="020B0604030504040204" pitchFamily="50" charset="-128"/>
              <a:ea typeface="Meiryo UI" panose="020B0604030504040204" pitchFamily="50" charset="-128"/>
            </a:endParaRPr>
          </a:p>
        </xdr:txBody>
      </xdr:sp>
    </xdr:grpSp>
    <xdr:clientData/>
  </xdr:twoCellAnchor>
  <xdr:oneCellAnchor>
    <xdr:from>
      <xdr:col>4</xdr:col>
      <xdr:colOff>177800</xdr:colOff>
      <xdr:row>198</xdr:row>
      <xdr:rowOff>603250</xdr:rowOff>
    </xdr:from>
    <xdr:ext cx="2133601" cy="624568"/>
    <xdr:sp macro="" textlink="">
      <xdr:nvSpPr>
        <xdr:cNvPr id="42" name="テキスト ボックス 41">
          <a:extLst>
            <a:ext uri="{FF2B5EF4-FFF2-40B4-BE49-F238E27FC236}">
              <a16:creationId xmlns:a16="http://schemas.microsoft.com/office/drawing/2014/main" id="{9B44876C-16C9-4EF7-A3FE-4BBBC5F075DE}"/>
            </a:ext>
          </a:extLst>
        </xdr:cNvPr>
        <xdr:cNvSpPr txBox="1"/>
      </xdr:nvSpPr>
      <xdr:spPr>
        <a:xfrm>
          <a:off x="1013883" y="72188917"/>
          <a:ext cx="2133601" cy="624568"/>
        </a:xfrm>
        <a:prstGeom prst="wedgeRoundRectCallout">
          <a:avLst>
            <a:gd name="adj1" fmla="val 114303"/>
            <a:gd name="adj2" fmla="val 46359"/>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氏名・役職：プルダウンリストから選択してください</a:t>
          </a:r>
        </a:p>
      </xdr:txBody>
    </xdr:sp>
    <xdr:clientData/>
  </xdr:oneCellAnchor>
  <xdr:oneCellAnchor>
    <xdr:from>
      <xdr:col>4</xdr:col>
      <xdr:colOff>66675</xdr:colOff>
      <xdr:row>216</xdr:row>
      <xdr:rowOff>162984</xdr:rowOff>
    </xdr:from>
    <xdr:ext cx="2133601" cy="624568"/>
    <xdr:sp macro="" textlink="">
      <xdr:nvSpPr>
        <xdr:cNvPr id="43" name="テキスト ボックス 42">
          <a:extLst>
            <a:ext uri="{FF2B5EF4-FFF2-40B4-BE49-F238E27FC236}">
              <a16:creationId xmlns:a16="http://schemas.microsoft.com/office/drawing/2014/main" id="{55263651-6B6B-4122-B242-0F70F077ED9A}"/>
            </a:ext>
          </a:extLst>
        </xdr:cNvPr>
        <xdr:cNvSpPr txBox="1"/>
      </xdr:nvSpPr>
      <xdr:spPr>
        <a:xfrm>
          <a:off x="902758" y="76945067"/>
          <a:ext cx="2133601" cy="624568"/>
        </a:xfrm>
        <a:prstGeom prst="wedgeRoundRectCallout">
          <a:avLst>
            <a:gd name="adj1" fmla="val 56715"/>
            <a:gd name="adj2" fmla="val 31108"/>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現場名：プルダウンリストから選択してください</a:t>
          </a:r>
        </a:p>
      </xdr:txBody>
    </xdr:sp>
    <xdr:clientData/>
  </xdr:oneCellAnchor>
  <xdr:oneCellAnchor>
    <xdr:from>
      <xdr:col>30</xdr:col>
      <xdr:colOff>250617</xdr:colOff>
      <xdr:row>564</xdr:row>
      <xdr:rowOff>71436</xdr:rowOff>
    </xdr:from>
    <xdr:ext cx="2133601" cy="617474"/>
    <xdr:sp macro="" textlink="">
      <xdr:nvSpPr>
        <xdr:cNvPr id="44" name="テキスト ボックス 43">
          <a:extLst>
            <a:ext uri="{FF2B5EF4-FFF2-40B4-BE49-F238E27FC236}">
              <a16:creationId xmlns:a16="http://schemas.microsoft.com/office/drawing/2014/main" id="{E1B7A753-6C7D-454A-9FEF-BB7CAD1D47FC}"/>
            </a:ext>
          </a:extLst>
        </xdr:cNvPr>
        <xdr:cNvSpPr txBox="1"/>
      </xdr:nvSpPr>
      <xdr:spPr>
        <a:xfrm>
          <a:off x="11621086" y="176831624"/>
          <a:ext cx="2133601" cy="617474"/>
        </a:xfrm>
        <a:prstGeom prst="wedgeRoundRectCallout">
          <a:avLst>
            <a:gd name="adj1" fmla="val 34723"/>
            <a:gd name="adj2" fmla="val 107293"/>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媒体：プルダウンリストから選択または直接入力してください</a:t>
          </a:r>
        </a:p>
      </xdr:txBody>
    </xdr:sp>
    <xdr:clientData/>
  </xdr:oneCellAnchor>
  <xdr:oneCellAnchor>
    <xdr:from>
      <xdr:col>0</xdr:col>
      <xdr:colOff>0</xdr:colOff>
      <xdr:row>425</xdr:row>
      <xdr:rowOff>188686</xdr:rowOff>
    </xdr:from>
    <xdr:ext cx="1572683" cy="885774"/>
    <xdr:sp macro="" textlink="">
      <xdr:nvSpPr>
        <xdr:cNvPr id="47" name="テキスト ボックス 46">
          <a:extLst>
            <a:ext uri="{FF2B5EF4-FFF2-40B4-BE49-F238E27FC236}">
              <a16:creationId xmlns:a16="http://schemas.microsoft.com/office/drawing/2014/main" id="{609922DA-E086-4E57-8305-A8C81A1F3E4E}"/>
            </a:ext>
          </a:extLst>
        </xdr:cNvPr>
        <xdr:cNvSpPr txBox="1"/>
      </xdr:nvSpPr>
      <xdr:spPr>
        <a:xfrm>
          <a:off x="0" y="143281400"/>
          <a:ext cx="1572683" cy="885774"/>
        </a:xfrm>
        <a:prstGeom prst="wedgeRoundRectCallout">
          <a:avLst>
            <a:gd name="adj1" fmla="val 168494"/>
            <a:gd name="adj2" fmla="val -4163"/>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拠点施設：プルダウンリストから選択してください</a:t>
          </a:r>
        </a:p>
      </xdr:txBody>
    </xdr:sp>
    <xdr:clientData/>
  </xdr:oneCellAnchor>
  <xdr:oneCellAnchor>
    <xdr:from>
      <xdr:col>4</xdr:col>
      <xdr:colOff>158751</xdr:colOff>
      <xdr:row>291</xdr:row>
      <xdr:rowOff>171885</xdr:rowOff>
    </xdr:from>
    <xdr:ext cx="1597088" cy="885774"/>
    <xdr:sp macro="" textlink="">
      <xdr:nvSpPr>
        <xdr:cNvPr id="62" name="テキスト ボックス 61">
          <a:extLst>
            <a:ext uri="{FF2B5EF4-FFF2-40B4-BE49-F238E27FC236}">
              <a16:creationId xmlns:a16="http://schemas.microsoft.com/office/drawing/2014/main" id="{B8FE72B5-FF42-4A3A-B7D7-5A7A92192531}"/>
            </a:ext>
          </a:extLst>
        </xdr:cNvPr>
        <xdr:cNvSpPr txBox="1"/>
      </xdr:nvSpPr>
      <xdr:spPr>
        <a:xfrm>
          <a:off x="994834" y="102057635"/>
          <a:ext cx="1597088" cy="885774"/>
        </a:xfrm>
        <a:prstGeom prst="wedgeRoundRectCallout">
          <a:avLst>
            <a:gd name="adj1" fmla="val 85906"/>
            <a:gd name="adj2" fmla="val -40644"/>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対応拠点設置場所：プルダウンリストから選択してください</a:t>
          </a:r>
        </a:p>
      </xdr:txBody>
    </xdr:sp>
    <xdr:clientData/>
  </xdr:oneCellAnchor>
  <xdr:twoCellAnchor>
    <xdr:from>
      <xdr:col>18</xdr:col>
      <xdr:colOff>181847</xdr:colOff>
      <xdr:row>564</xdr:row>
      <xdr:rowOff>87219</xdr:rowOff>
    </xdr:from>
    <xdr:to>
      <xdr:col>23</xdr:col>
      <xdr:colOff>315945</xdr:colOff>
      <xdr:row>567</xdr:row>
      <xdr:rowOff>140821</xdr:rowOff>
    </xdr:to>
    <xdr:grpSp>
      <xdr:nvGrpSpPr>
        <xdr:cNvPr id="78856" name="グループ化 78855">
          <a:extLst>
            <a:ext uri="{FF2B5EF4-FFF2-40B4-BE49-F238E27FC236}">
              <a16:creationId xmlns:a16="http://schemas.microsoft.com/office/drawing/2014/main" id="{4942F5B5-A184-8116-9021-03E8034B652B}"/>
            </a:ext>
          </a:extLst>
        </xdr:cNvPr>
        <xdr:cNvGrpSpPr/>
      </xdr:nvGrpSpPr>
      <xdr:grpSpPr>
        <a:xfrm>
          <a:off x="6953256" y="182949901"/>
          <a:ext cx="2558644" cy="988784"/>
          <a:chOff x="6726082" y="173072425"/>
          <a:chExt cx="2133601" cy="950072"/>
        </a:xfrm>
      </xdr:grpSpPr>
      <xdr:sp macro="" textlink="">
        <xdr:nvSpPr>
          <xdr:cNvPr id="78852" name="テキスト ボックス 78851">
            <a:extLst>
              <a:ext uri="{FF2B5EF4-FFF2-40B4-BE49-F238E27FC236}">
                <a16:creationId xmlns:a16="http://schemas.microsoft.com/office/drawing/2014/main" id="{036E9B5E-11C2-443E-A877-6E36596EDFE0}"/>
              </a:ext>
            </a:extLst>
          </xdr:cNvPr>
          <xdr:cNvSpPr txBox="1"/>
        </xdr:nvSpPr>
        <xdr:spPr>
          <a:xfrm>
            <a:off x="6726082" y="173072425"/>
            <a:ext cx="2133601" cy="683601"/>
          </a:xfrm>
          <a:prstGeom prst="wedgeRoundRectCallout">
            <a:avLst>
              <a:gd name="adj1" fmla="val 23362"/>
              <a:gd name="adj2" fmla="val 99915"/>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100">
                <a:latin typeface="Meiryo UI" panose="020B0604030504040204" pitchFamily="50" charset="-128"/>
                <a:ea typeface="Meiryo UI" panose="020B0604030504040204" pitchFamily="50" charset="-128"/>
              </a:rPr>
              <a:t>実施班・総括者：プルダウンリストから選択してください</a:t>
            </a:r>
          </a:p>
        </xdr:txBody>
      </xdr:sp>
      <xdr:sp macro="" textlink="">
        <xdr:nvSpPr>
          <xdr:cNvPr id="78855" name="二等辺三角形 78854">
            <a:extLst>
              <a:ext uri="{FF2B5EF4-FFF2-40B4-BE49-F238E27FC236}">
                <a16:creationId xmlns:a16="http://schemas.microsoft.com/office/drawing/2014/main" id="{0995895C-9BCA-DC59-1250-00422A6D7FFD}"/>
              </a:ext>
            </a:extLst>
          </xdr:cNvPr>
          <xdr:cNvSpPr/>
        </xdr:nvSpPr>
        <xdr:spPr>
          <a:xfrm rot="539197" flipV="1">
            <a:off x="7392708" y="173662415"/>
            <a:ext cx="302558" cy="360082"/>
          </a:xfrm>
          <a:prstGeom prst="triangle">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Meiryo UI" panose="020B0604030504040204" pitchFamily="50" charset="-128"/>
              <a:ea typeface="Meiryo UI" panose="020B0604030504040204" pitchFamily="50" charset="-128"/>
            </a:endParaRPr>
          </a:p>
        </xdr:txBody>
      </xdr:sp>
    </xdr:grpSp>
    <xdr:clientData/>
  </xdr:twoCellAnchor>
  <xdr:twoCellAnchor>
    <xdr:from>
      <xdr:col>11</xdr:col>
      <xdr:colOff>335606</xdr:colOff>
      <xdr:row>247</xdr:row>
      <xdr:rowOff>123825</xdr:rowOff>
    </xdr:from>
    <xdr:to>
      <xdr:col>21</xdr:col>
      <xdr:colOff>208997</xdr:colOff>
      <xdr:row>251</xdr:row>
      <xdr:rowOff>86593</xdr:rowOff>
    </xdr:to>
    <xdr:grpSp>
      <xdr:nvGrpSpPr>
        <xdr:cNvPr id="78859" name="グループ化 78858">
          <a:extLst>
            <a:ext uri="{FF2B5EF4-FFF2-40B4-BE49-F238E27FC236}">
              <a16:creationId xmlns:a16="http://schemas.microsoft.com/office/drawing/2014/main" id="{181D59D3-2A98-3E57-301E-75C3759D7EE3}"/>
            </a:ext>
          </a:extLst>
        </xdr:cNvPr>
        <xdr:cNvGrpSpPr/>
      </xdr:nvGrpSpPr>
      <xdr:grpSpPr>
        <a:xfrm>
          <a:off x="4318788" y="90645961"/>
          <a:ext cx="4289527" cy="1330905"/>
          <a:chOff x="4389023" y="85436075"/>
          <a:chExt cx="3863307" cy="1306851"/>
        </a:xfrm>
      </xdr:grpSpPr>
      <xdr:sp macro="" textlink="">
        <xdr:nvSpPr>
          <xdr:cNvPr id="78857" name="二等辺三角形 78856">
            <a:extLst>
              <a:ext uri="{FF2B5EF4-FFF2-40B4-BE49-F238E27FC236}">
                <a16:creationId xmlns:a16="http://schemas.microsoft.com/office/drawing/2014/main" id="{4CD323E9-E64A-FF50-48C0-9C936C2903C9}"/>
              </a:ext>
            </a:extLst>
          </xdr:cNvPr>
          <xdr:cNvSpPr/>
        </xdr:nvSpPr>
        <xdr:spPr>
          <a:xfrm rot="3792938" flipV="1">
            <a:off x="5420038" y="85430967"/>
            <a:ext cx="280944" cy="2342974"/>
          </a:xfrm>
          <a:prstGeom prst="triangle">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Meiryo UI" panose="020B0604030504040204" pitchFamily="50" charset="-128"/>
              <a:ea typeface="Meiryo UI" panose="020B0604030504040204" pitchFamily="50" charset="-128"/>
            </a:endParaRPr>
          </a:p>
        </xdr:txBody>
      </xdr:sp>
      <xdr:sp macro="" textlink="">
        <xdr:nvSpPr>
          <xdr:cNvPr id="78858" name="二等辺三角形 78857">
            <a:extLst>
              <a:ext uri="{FF2B5EF4-FFF2-40B4-BE49-F238E27FC236}">
                <a16:creationId xmlns:a16="http://schemas.microsoft.com/office/drawing/2014/main" id="{4C095E02-081C-4B3A-A8C1-C384DEB9C8B7}"/>
              </a:ext>
            </a:extLst>
          </xdr:cNvPr>
          <xdr:cNvSpPr/>
        </xdr:nvSpPr>
        <xdr:spPr>
          <a:xfrm rot="18402353" flipV="1">
            <a:off x="7457054" y="85871528"/>
            <a:ext cx="299902" cy="1290651"/>
          </a:xfrm>
          <a:prstGeom prst="triangle">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latin typeface="Meiryo UI" panose="020B0604030504040204" pitchFamily="50" charset="-128"/>
              <a:ea typeface="Meiryo UI" panose="020B0604030504040204" pitchFamily="50" charset="-128"/>
            </a:endParaRPr>
          </a:p>
        </xdr:txBody>
      </xdr:sp>
      <xdr:sp macro="" textlink="">
        <xdr:nvSpPr>
          <xdr:cNvPr id="29" name="テキスト ボックス 28">
            <a:extLst>
              <a:ext uri="{FF2B5EF4-FFF2-40B4-BE49-F238E27FC236}">
                <a16:creationId xmlns:a16="http://schemas.microsoft.com/office/drawing/2014/main" id="{0BB9F3B3-AE7C-4F47-A646-29D45BFD47D3}"/>
              </a:ext>
            </a:extLst>
          </xdr:cNvPr>
          <xdr:cNvSpPr txBox="1"/>
        </xdr:nvSpPr>
        <xdr:spPr>
          <a:xfrm>
            <a:off x="5869516" y="85436075"/>
            <a:ext cx="2133601" cy="885774"/>
          </a:xfrm>
          <a:prstGeom prst="wedgeRoundRectCallout">
            <a:avLst>
              <a:gd name="adj1" fmla="val -107027"/>
              <a:gd name="adj2" fmla="val 97502"/>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責任者・代理者・担当者：</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プルダウンリストから選択</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または直接入力してください</a:t>
            </a:r>
          </a:p>
        </xdr:txBody>
      </xdr:sp>
    </xdr:grpSp>
    <xdr:clientData/>
  </xdr:twoCellAnchor>
  <xdr:oneCellAnchor>
    <xdr:from>
      <xdr:col>9</xdr:col>
      <xdr:colOff>106891</xdr:colOff>
      <xdr:row>516</xdr:row>
      <xdr:rowOff>84667</xdr:rowOff>
    </xdr:from>
    <xdr:ext cx="8805333" cy="1524000"/>
    <xdr:sp macro="" textlink="">
      <xdr:nvSpPr>
        <xdr:cNvPr id="78860" name="テキスト ボックス 78859">
          <a:extLst>
            <a:ext uri="{FF2B5EF4-FFF2-40B4-BE49-F238E27FC236}">
              <a16:creationId xmlns:a16="http://schemas.microsoft.com/office/drawing/2014/main" id="{FAC43DE2-743E-4357-B1F2-92296F1DEFB8}"/>
            </a:ext>
          </a:extLst>
        </xdr:cNvPr>
        <xdr:cNvSpPr txBox="1"/>
      </xdr:nvSpPr>
      <xdr:spPr>
        <a:xfrm>
          <a:off x="3012016" y="159037867"/>
          <a:ext cx="8805333" cy="1524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oAutofit/>
        </a:bodyPr>
        <a:lstStyle/>
        <a:p>
          <a:pPr algn="ctr"/>
          <a:r>
            <a:rPr kumimoji="1" lang="ja-JP" altLang="en-US" sz="2800">
              <a:latin typeface="Meiryo UI" panose="020B0604030504040204" pitchFamily="50" charset="-128"/>
              <a:ea typeface="Meiryo UI" panose="020B0604030504040204" pitchFamily="50" charset="-128"/>
            </a:rPr>
            <a:t>様式Ｅ－１－２（重要） 施工中現場の連絡先リスト：</a:t>
          </a:r>
          <a:endParaRPr kumimoji="1" lang="en-US" altLang="ja-JP" sz="2800">
            <a:latin typeface="Meiryo UI" panose="020B0604030504040204" pitchFamily="50" charset="-128"/>
            <a:ea typeface="Meiryo UI" panose="020B0604030504040204" pitchFamily="50" charset="-128"/>
          </a:endParaRPr>
        </a:p>
        <a:p>
          <a:pPr algn="ctr"/>
          <a:r>
            <a:rPr kumimoji="1" lang="ja-JP" altLang="en-US" sz="2800">
              <a:solidFill>
                <a:srgbClr val="FF0000"/>
              </a:solidFill>
              <a:latin typeface="Meiryo UI" panose="020B0604030504040204" pitchFamily="50" charset="-128"/>
              <a:ea typeface="Meiryo UI" panose="020B0604030504040204" pitchFamily="50" charset="-128"/>
            </a:rPr>
            <a:t>印刷シートで直接ご確認ください。</a:t>
          </a:r>
        </a:p>
      </xdr:txBody>
    </xdr:sp>
    <xdr:clientData/>
  </xdr:oneCellAnchor>
  <xdr:twoCellAnchor>
    <xdr:from>
      <xdr:col>30</xdr:col>
      <xdr:colOff>324555</xdr:colOff>
      <xdr:row>453</xdr:row>
      <xdr:rowOff>232833</xdr:rowOff>
    </xdr:from>
    <xdr:to>
      <xdr:col>36</xdr:col>
      <xdr:colOff>257527</xdr:colOff>
      <xdr:row>455</xdr:row>
      <xdr:rowOff>204258</xdr:rowOff>
    </xdr:to>
    <xdr:sp macro="" textlink="">
      <xdr:nvSpPr>
        <xdr:cNvPr id="32" name="テキスト ボックス 31">
          <a:extLst>
            <a:ext uri="{FF2B5EF4-FFF2-40B4-BE49-F238E27FC236}">
              <a16:creationId xmlns:a16="http://schemas.microsoft.com/office/drawing/2014/main" id="{34B8352C-E4D6-4AEB-9AC5-028E9FC89ADA}"/>
            </a:ext>
          </a:extLst>
        </xdr:cNvPr>
        <xdr:cNvSpPr txBox="1"/>
      </xdr:nvSpPr>
      <xdr:spPr>
        <a:xfrm>
          <a:off x="12156722" y="141061722"/>
          <a:ext cx="2091972" cy="733425"/>
        </a:xfrm>
        <a:prstGeom prst="wedgeRoundRectCallout">
          <a:avLst>
            <a:gd name="adj1" fmla="val -133116"/>
            <a:gd name="adj2" fmla="val 91822"/>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100">
              <a:latin typeface="Meiryo UI" panose="020B0604030504040204" pitchFamily="50" charset="-128"/>
              <a:ea typeface="Meiryo UI" panose="020B0604030504040204" pitchFamily="50" charset="-128"/>
            </a:rPr>
            <a:t>管理責任者：プルダウンリストから選択してください</a:t>
          </a:r>
        </a:p>
      </xdr:txBody>
    </xdr:sp>
    <xdr:clientData/>
  </xdr:twoCellAnchor>
  <xdr:oneCellAnchor>
    <xdr:from>
      <xdr:col>5</xdr:col>
      <xdr:colOff>529</xdr:colOff>
      <xdr:row>2</xdr:row>
      <xdr:rowOff>113805</xdr:rowOff>
    </xdr:from>
    <xdr:ext cx="584314" cy="363292"/>
    <xdr:sp macro="" textlink="">
      <xdr:nvSpPr>
        <xdr:cNvPr id="78941" name="テキスト ボックス 78940">
          <a:hlinkClick xmlns:r="http://schemas.openxmlformats.org/officeDocument/2006/relationships" r:id="rId1"/>
          <a:extLst>
            <a:ext uri="{FF2B5EF4-FFF2-40B4-BE49-F238E27FC236}">
              <a16:creationId xmlns:a16="http://schemas.microsoft.com/office/drawing/2014/main" id="{503B9E9A-0F63-45CA-9A85-AD0FD4530CC3}"/>
            </a:ext>
          </a:extLst>
        </xdr:cNvPr>
        <xdr:cNvSpPr txBox="1"/>
      </xdr:nvSpPr>
      <xdr:spPr>
        <a:xfrm>
          <a:off x="2296054" y="809130"/>
          <a:ext cx="584314" cy="363292"/>
        </a:xfrm>
        <a:prstGeom prst="round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100" b="1"/>
            <a:t>様式</a:t>
          </a:r>
          <a:r>
            <a:rPr kumimoji="1" lang="en-US" altLang="ja-JP" sz="1100" b="1"/>
            <a:t>A</a:t>
          </a:r>
          <a:endParaRPr kumimoji="1" lang="ja-JP" altLang="en-US" sz="1100" b="1"/>
        </a:p>
      </xdr:txBody>
    </xdr:sp>
    <xdr:clientData/>
  </xdr:oneCellAnchor>
  <xdr:oneCellAnchor>
    <xdr:from>
      <xdr:col>9</xdr:col>
      <xdr:colOff>348131</xdr:colOff>
      <xdr:row>2</xdr:row>
      <xdr:rowOff>113805</xdr:rowOff>
    </xdr:from>
    <xdr:ext cx="587977" cy="363292"/>
    <xdr:sp macro="" textlink="">
      <xdr:nvSpPr>
        <xdr:cNvPr id="78942" name="テキスト ボックス 78941">
          <a:hlinkClick xmlns:r="http://schemas.openxmlformats.org/officeDocument/2006/relationships" r:id="rId2"/>
          <a:extLst>
            <a:ext uri="{FF2B5EF4-FFF2-40B4-BE49-F238E27FC236}">
              <a16:creationId xmlns:a16="http://schemas.microsoft.com/office/drawing/2014/main" id="{9F894E47-F2FA-47EC-B974-E439C94168E9}"/>
            </a:ext>
          </a:extLst>
        </xdr:cNvPr>
        <xdr:cNvSpPr txBox="1"/>
      </xdr:nvSpPr>
      <xdr:spPr>
        <a:xfrm>
          <a:off x="4567706" y="809130"/>
          <a:ext cx="587977" cy="363292"/>
        </a:xfrm>
        <a:prstGeom prst="roundRect">
          <a:avLst/>
        </a:prstGeom>
        <a:solidFill>
          <a:srgbClr val="00B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様式</a:t>
          </a:r>
          <a:r>
            <a:rPr kumimoji="1" lang="en-US" altLang="ja-JP" sz="1100" b="1"/>
            <a:t>D</a:t>
          </a:r>
          <a:endParaRPr kumimoji="1" lang="ja-JP" altLang="en-US" sz="1100" b="1"/>
        </a:p>
      </xdr:txBody>
    </xdr:sp>
    <xdr:clientData/>
  </xdr:oneCellAnchor>
  <xdr:oneCellAnchor>
    <xdr:from>
      <xdr:col>7</xdr:col>
      <xdr:colOff>318363</xdr:colOff>
      <xdr:row>2</xdr:row>
      <xdr:rowOff>113770</xdr:rowOff>
    </xdr:from>
    <xdr:ext cx="573459" cy="363362"/>
    <xdr:sp macro="" textlink="">
      <xdr:nvSpPr>
        <xdr:cNvPr id="78943" name="テキスト ボックス 78942">
          <a:hlinkClick xmlns:r="http://schemas.openxmlformats.org/officeDocument/2006/relationships" r:id="rId3"/>
          <a:extLst>
            <a:ext uri="{FF2B5EF4-FFF2-40B4-BE49-F238E27FC236}">
              <a16:creationId xmlns:a16="http://schemas.microsoft.com/office/drawing/2014/main" id="{1459D0B4-87E1-4386-AA1A-E1C957C3FF9A}"/>
            </a:ext>
          </a:extLst>
        </xdr:cNvPr>
        <xdr:cNvSpPr txBox="1"/>
      </xdr:nvSpPr>
      <xdr:spPr>
        <a:xfrm>
          <a:off x="3814038" y="809095"/>
          <a:ext cx="573459" cy="363362"/>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様式</a:t>
          </a:r>
          <a:r>
            <a:rPr kumimoji="1" lang="en-US" altLang="ja-JP" sz="1100" b="1"/>
            <a:t>C</a:t>
          </a:r>
          <a:endParaRPr kumimoji="1" lang="ja-JP" altLang="en-US" sz="1100" b="1"/>
        </a:p>
      </xdr:txBody>
    </xdr:sp>
    <xdr:clientData/>
  </xdr:oneCellAnchor>
  <xdr:oneCellAnchor>
    <xdr:from>
      <xdr:col>6</xdr:col>
      <xdr:colOff>177899</xdr:colOff>
      <xdr:row>2</xdr:row>
      <xdr:rowOff>113770</xdr:rowOff>
    </xdr:from>
    <xdr:ext cx="577529" cy="363292"/>
    <xdr:sp macro="" textlink="">
      <xdr:nvSpPr>
        <xdr:cNvPr id="78944" name="テキスト ボックス 78943">
          <a:hlinkClick xmlns:r="http://schemas.openxmlformats.org/officeDocument/2006/relationships" r:id="rId4"/>
          <a:extLst>
            <a:ext uri="{FF2B5EF4-FFF2-40B4-BE49-F238E27FC236}">
              <a16:creationId xmlns:a16="http://schemas.microsoft.com/office/drawing/2014/main" id="{6DDB1FE7-29D5-46E3-AA29-C5193DF7CB6D}"/>
            </a:ext>
          </a:extLst>
        </xdr:cNvPr>
        <xdr:cNvSpPr txBox="1"/>
      </xdr:nvSpPr>
      <xdr:spPr>
        <a:xfrm>
          <a:off x="3054449" y="809095"/>
          <a:ext cx="577529" cy="363292"/>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l"/>
          <a:r>
            <a:rPr kumimoji="1" lang="ja-JP" altLang="en-US" sz="1100" b="1"/>
            <a:t>様式</a:t>
          </a:r>
          <a:r>
            <a:rPr kumimoji="1" lang="en-US" altLang="ja-JP" sz="1100" b="1"/>
            <a:t>B</a:t>
          </a:r>
          <a:endParaRPr kumimoji="1" lang="ja-JP" altLang="en-US" sz="1100" b="1"/>
        </a:p>
      </xdr:txBody>
    </xdr:sp>
    <xdr:clientData/>
  </xdr:oneCellAnchor>
  <xdr:oneCellAnchor>
    <xdr:from>
      <xdr:col>5</xdr:col>
      <xdr:colOff>10454</xdr:colOff>
      <xdr:row>3</xdr:row>
      <xdr:rowOff>285221</xdr:rowOff>
    </xdr:from>
    <xdr:ext cx="566742" cy="363362"/>
    <xdr:sp macro="" textlink="">
      <xdr:nvSpPr>
        <xdr:cNvPr id="78945" name="テキスト ボックス 78944">
          <a:hlinkClick xmlns:r="http://schemas.openxmlformats.org/officeDocument/2006/relationships" r:id="rId5"/>
          <a:extLst>
            <a:ext uri="{FF2B5EF4-FFF2-40B4-BE49-F238E27FC236}">
              <a16:creationId xmlns:a16="http://schemas.microsoft.com/office/drawing/2014/main" id="{98A2E788-ECD2-4F1C-B43C-8625E118752C}"/>
            </a:ext>
          </a:extLst>
        </xdr:cNvPr>
        <xdr:cNvSpPr txBox="1"/>
      </xdr:nvSpPr>
      <xdr:spPr>
        <a:xfrm>
          <a:off x="2305979" y="1294871"/>
          <a:ext cx="566742" cy="363362"/>
        </a:xfrm>
        <a:prstGeom prst="round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様式</a:t>
          </a:r>
          <a:r>
            <a:rPr kumimoji="1" lang="en-US" altLang="ja-JP" sz="1100" b="1"/>
            <a:t>E</a:t>
          </a:r>
          <a:endParaRPr kumimoji="1" lang="ja-JP" altLang="en-US" sz="1100" b="1"/>
        </a:p>
      </xdr:txBody>
    </xdr:sp>
    <xdr:clientData/>
  </xdr:oneCellAnchor>
  <xdr:oneCellAnchor>
    <xdr:from>
      <xdr:col>6</xdr:col>
      <xdr:colOff>176624</xdr:colOff>
      <xdr:row>3</xdr:row>
      <xdr:rowOff>285221</xdr:rowOff>
    </xdr:from>
    <xdr:ext cx="562469" cy="363362"/>
    <xdr:sp macro="" textlink="">
      <xdr:nvSpPr>
        <xdr:cNvPr id="78946" name="テキスト ボックス 78945">
          <a:hlinkClick xmlns:r="http://schemas.openxmlformats.org/officeDocument/2006/relationships" r:id="rId6"/>
          <a:extLst>
            <a:ext uri="{FF2B5EF4-FFF2-40B4-BE49-F238E27FC236}">
              <a16:creationId xmlns:a16="http://schemas.microsoft.com/office/drawing/2014/main" id="{3EA83596-96F3-4970-8AF1-FA76EFA6BC86}"/>
            </a:ext>
          </a:extLst>
        </xdr:cNvPr>
        <xdr:cNvSpPr txBox="1"/>
      </xdr:nvSpPr>
      <xdr:spPr>
        <a:xfrm>
          <a:off x="3053174" y="1294871"/>
          <a:ext cx="562469" cy="363362"/>
        </a:xfrm>
        <a:prstGeom prst="roundRect">
          <a:avLst/>
        </a:prstGeom>
        <a:solidFill>
          <a:srgbClr val="0070C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様式</a:t>
          </a:r>
          <a:r>
            <a:rPr kumimoji="1" lang="en-US" altLang="ja-JP" sz="1100" b="1"/>
            <a:t>F</a:t>
          </a:r>
          <a:endParaRPr kumimoji="1" lang="ja-JP" altLang="en-US" sz="1100" b="1"/>
        </a:p>
      </xdr:txBody>
    </xdr:sp>
    <xdr:clientData/>
  </xdr:oneCellAnchor>
  <xdr:oneCellAnchor>
    <xdr:from>
      <xdr:col>7</xdr:col>
      <xdr:colOff>303596</xdr:colOff>
      <xdr:row>3</xdr:row>
      <xdr:rowOff>285221</xdr:rowOff>
    </xdr:from>
    <xdr:ext cx="588044" cy="363362"/>
    <xdr:sp macro="" textlink="">
      <xdr:nvSpPr>
        <xdr:cNvPr id="78948" name="テキスト ボックス 78947">
          <a:hlinkClick xmlns:r="http://schemas.openxmlformats.org/officeDocument/2006/relationships" r:id="rId7"/>
          <a:extLst>
            <a:ext uri="{FF2B5EF4-FFF2-40B4-BE49-F238E27FC236}">
              <a16:creationId xmlns:a16="http://schemas.microsoft.com/office/drawing/2014/main" id="{58B34AD8-B4FC-443C-9240-95CE6DC072F5}"/>
            </a:ext>
          </a:extLst>
        </xdr:cNvPr>
        <xdr:cNvSpPr txBox="1"/>
      </xdr:nvSpPr>
      <xdr:spPr>
        <a:xfrm>
          <a:off x="3799271" y="1294871"/>
          <a:ext cx="588044" cy="363362"/>
        </a:xfrm>
        <a:prstGeom prst="roundRect">
          <a:avLst/>
        </a:prstGeom>
        <a:solidFill>
          <a:srgbClr val="FF99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様式</a:t>
          </a:r>
          <a:r>
            <a:rPr kumimoji="1" lang="en-US" altLang="ja-JP" sz="1100" b="1"/>
            <a:t>G</a:t>
          </a:r>
          <a:endParaRPr kumimoji="1" lang="ja-JP" altLang="en-US" sz="1100" b="1"/>
        </a:p>
      </xdr:txBody>
    </xdr:sp>
    <xdr:clientData/>
  </xdr:oneCellAnchor>
  <xdr:oneCellAnchor>
    <xdr:from>
      <xdr:col>9</xdr:col>
      <xdr:colOff>354542</xdr:colOff>
      <xdr:row>3</xdr:row>
      <xdr:rowOff>285221</xdr:rowOff>
    </xdr:from>
    <xdr:ext cx="586891" cy="363362"/>
    <xdr:sp macro="" textlink="">
      <xdr:nvSpPr>
        <xdr:cNvPr id="78949" name="テキスト ボックス 78948">
          <a:hlinkClick xmlns:r="http://schemas.openxmlformats.org/officeDocument/2006/relationships" r:id="rId8"/>
          <a:extLst>
            <a:ext uri="{FF2B5EF4-FFF2-40B4-BE49-F238E27FC236}">
              <a16:creationId xmlns:a16="http://schemas.microsoft.com/office/drawing/2014/main" id="{CD32BF8B-A615-428C-B460-947DEC71A466}"/>
            </a:ext>
          </a:extLst>
        </xdr:cNvPr>
        <xdr:cNvSpPr txBox="1"/>
      </xdr:nvSpPr>
      <xdr:spPr>
        <a:xfrm>
          <a:off x="4574117" y="1294871"/>
          <a:ext cx="586891" cy="363362"/>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様式</a:t>
          </a:r>
          <a:r>
            <a:rPr kumimoji="1" lang="en-US" altLang="ja-JP" sz="1100" b="1"/>
            <a:t>H</a:t>
          </a:r>
          <a:endParaRPr kumimoji="1" lang="ja-JP" altLang="en-US" sz="1100" b="1"/>
        </a:p>
      </xdr:txBody>
    </xdr:sp>
    <xdr:clientData/>
  </xdr:oneCellAnchor>
  <xdr:oneCellAnchor>
    <xdr:from>
      <xdr:col>12</xdr:col>
      <xdr:colOff>322369</xdr:colOff>
      <xdr:row>2</xdr:row>
      <xdr:rowOff>66525</xdr:rowOff>
    </xdr:from>
    <xdr:ext cx="512502" cy="483253"/>
    <xdr:sp macro="" textlink="">
      <xdr:nvSpPr>
        <xdr:cNvPr id="78878" name="テキスト ボックス 78877">
          <a:hlinkClick xmlns:r="http://schemas.openxmlformats.org/officeDocument/2006/relationships" r:id="rId9"/>
          <a:extLst>
            <a:ext uri="{FF2B5EF4-FFF2-40B4-BE49-F238E27FC236}">
              <a16:creationId xmlns:a16="http://schemas.microsoft.com/office/drawing/2014/main" id="{E70B825E-D548-429C-B242-00EDA910D102}"/>
            </a:ext>
          </a:extLst>
        </xdr:cNvPr>
        <xdr:cNvSpPr txBox="1"/>
      </xdr:nvSpPr>
      <xdr:spPr>
        <a:xfrm>
          <a:off x="4313344" y="761850"/>
          <a:ext cx="512502" cy="483253"/>
        </a:xfrm>
        <a:prstGeom prst="round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en-US" altLang="ja-JP" sz="1100" b="1">
              <a:solidFill>
                <a:schemeClr val="bg1"/>
              </a:solidFill>
            </a:rPr>
            <a:t>Page</a:t>
          </a:r>
        </a:p>
        <a:p>
          <a:pPr algn="ctr"/>
          <a:r>
            <a:rPr kumimoji="1" lang="en-US" altLang="ja-JP" sz="1100" b="1">
              <a:solidFill>
                <a:schemeClr val="bg1"/>
              </a:solidFill>
            </a:rPr>
            <a:t>Top</a:t>
          </a:r>
          <a:endParaRPr kumimoji="1" lang="ja-JP" altLang="en-US" sz="1100" b="1">
            <a:solidFill>
              <a:schemeClr val="bg1"/>
            </a:solidFill>
          </a:endParaRPr>
        </a:p>
      </xdr:txBody>
    </xdr:sp>
    <xdr:clientData/>
  </xdr:oneCellAnchor>
  <xdr:oneCellAnchor>
    <xdr:from>
      <xdr:col>32</xdr:col>
      <xdr:colOff>173567</xdr:colOff>
      <xdr:row>55</xdr:row>
      <xdr:rowOff>43393</xdr:rowOff>
    </xdr:from>
    <xdr:ext cx="2549924" cy="359815"/>
    <xdr:sp macro="" textlink="">
      <xdr:nvSpPr>
        <xdr:cNvPr id="78879" name="テキスト ボックス 78878">
          <a:extLst>
            <a:ext uri="{FF2B5EF4-FFF2-40B4-BE49-F238E27FC236}">
              <a16:creationId xmlns:a16="http://schemas.microsoft.com/office/drawing/2014/main" id="{37D805A8-81B6-DA3E-CEBF-4B3A0DDE0BE0}"/>
            </a:ext>
          </a:extLst>
        </xdr:cNvPr>
        <xdr:cNvSpPr txBox="1"/>
      </xdr:nvSpPr>
      <xdr:spPr>
        <a:xfrm>
          <a:off x="12884150" y="20151726"/>
          <a:ext cx="2549924" cy="359815"/>
        </a:xfrm>
        <a:prstGeom prst="wedgeRoundRectCallout">
          <a:avLst>
            <a:gd name="adj1" fmla="val -36639"/>
            <a:gd name="adj2" fmla="val 135898"/>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l"/>
          <a:r>
            <a:rPr kumimoji="1" lang="ja-JP" altLang="en-US" sz="1100">
              <a:latin typeface="Meiryo UI" panose="020B0604030504040204" pitchFamily="50" charset="-128"/>
              <a:ea typeface="Meiryo UI" panose="020B0604030504040204" pitchFamily="50" charset="-128"/>
            </a:rPr>
            <a:t>事業継続の対象とする災害に「●」を入力</a:t>
          </a:r>
        </a:p>
      </xdr:txBody>
    </xdr:sp>
    <xdr:clientData/>
  </xdr:oneCellAnchor>
  <xdr:oneCellAnchor>
    <xdr:from>
      <xdr:col>4</xdr:col>
      <xdr:colOff>95250</xdr:colOff>
      <xdr:row>104</xdr:row>
      <xdr:rowOff>25400</xdr:rowOff>
    </xdr:from>
    <xdr:ext cx="2362200" cy="564514"/>
    <xdr:sp macro="" textlink="">
      <xdr:nvSpPr>
        <xdr:cNvPr id="78861" name="テキスト ボックス 78860">
          <a:extLst>
            <a:ext uri="{FF2B5EF4-FFF2-40B4-BE49-F238E27FC236}">
              <a16:creationId xmlns:a16="http://schemas.microsoft.com/office/drawing/2014/main" id="{5452727B-C3BF-4A13-8F11-6C45175D78AF}"/>
            </a:ext>
          </a:extLst>
        </xdr:cNvPr>
        <xdr:cNvSpPr txBox="1"/>
      </xdr:nvSpPr>
      <xdr:spPr>
        <a:xfrm>
          <a:off x="1409700" y="39649400"/>
          <a:ext cx="2362200" cy="564514"/>
        </a:xfrm>
        <a:prstGeom prst="wedgeRectCallout">
          <a:avLst>
            <a:gd name="adj1" fmla="val 42721"/>
            <a:gd name="adj2" fmla="val 82490"/>
          </a:avLst>
        </a:prstGeom>
        <a:solidFill>
          <a:srgbClr val="00B0F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b="1">
              <a:solidFill>
                <a:schemeClr val="bg1"/>
              </a:solidFill>
              <a:latin typeface="Meiryo UI" panose="020B0604030504040204" pitchFamily="50" charset="-128"/>
              <a:ea typeface="Meiryo UI" panose="020B0604030504040204" pitchFamily="50" charset="-128"/>
            </a:rPr>
            <a:t>「リスクの種類」は「</a:t>
          </a:r>
          <a:r>
            <a:rPr kumimoji="1" lang="en-US" altLang="ja-JP" sz="1100" b="1">
              <a:solidFill>
                <a:schemeClr val="bg1"/>
              </a:solidFill>
              <a:latin typeface="Meiryo UI" panose="020B0604030504040204" pitchFamily="50" charset="-128"/>
              <a:ea typeface="Meiryo UI" panose="020B0604030504040204" pitchFamily="50" charset="-128"/>
            </a:rPr>
            <a:t>B-1-1</a:t>
          </a:r>
          <a:r>
            <a:rPr kumimoji="1" lang="ja-JP" altLang="en-US" sz="1100" b="1">
              <a:solidFill>
                <a:schemeClr val="bg1"/>
              </a:solidFill>
              <a:latin typeface="Meiryo UI" panose="020B0604030504040204" pitchFamily="50" charset="-128"/>
              <a:ea typeface="Meiryo UI" panose="020B0604030504040204" pitchFamily="50" charset="-128"/>
            </a:rPr>
            <a:t>（必須）」とリンクしています</a:t>
          </a:r>
        </a:p>
      </xdr:txBody>
    </xdr:sp>
    <xdr:clientData/>
  </xdr:oneCellAnchor>
  <xdr:oneCellAnchor>
    <xdr:from>
      <xdr:col>4</xdr:col>
      <xdr:colOff>74176</xdr:colOff>
      <xdr:row>112</xdr:row>
      <xdr:rowOff>101784</xdr:rowOff>
    </xdr:from>
    <xdr:ext cx="1978992" cy="885774"/>
    <xdr:sp macro="" textlink="">
      <xdr:nvSpPr>
        <xdr:cNvPr id="46" name="テキスト ボックス 45">
          <a:extLst>
            <a:ext uri="{FF2B5EF4-FFF2-40B4-BE49-F238E27FC236}">
              <a16:creationId xmlns:a16="http://schemas.microsoft.com/office/drawing/2014/main" id="{A59DC854-6349-4996-B4B8-BC50704172E4}"/>
            </a:ext>
          </a:extLst>
        </xdr:cNvPr>
        <xdr:cNvSpPr txBox="1"/>
      </xdr:nvSpPr>
      <xdr:spPr>
        <a:xfrm>
          <a:off x="910259" y="44826951"/>
          <a:ext cx="1978992" cy="885774"/>
        </a:xfrm>
        <a:prstGeom prst="wedgeRoundRectCallout">
          <a:avLst>
            <a:gd name="adj1" fmla="val 67676"/>
            <a:gd name="adj2" fmla="val 58060"/>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代替対応拠点：プルダウンリストから選択または直接入力してください</a:t>
          </a:r>
        </a:p>
      </xdr:txBody>
    </xdr:sp>
    <xdr:clientData/>
  </xdr:oneCellAnchor>
  <xdr:oneCellAnchor>
    <xdr:from>
      <xdr:col>4</xdr:col>
      <xdr:colOff>63500</xdr:colOff>
      <xdr:row>150</xdr:row>
      <xdr:rowOff>215900</xdr:rowOff>
    </xdr:from>
    <xdr:ext cx="1910773" cy="564514"/>
    <xdr:sp macro="" textlink="">
      <xdr:nvSpPr>
        <xdr:cNvPr id="78863" name="テキスト ボックス 78862">
          <a:extLst>
            <a:ext uri="{FF2B5EF4-FFF2-40B4-BE49-F238E27FC236}">
              <a16:creationId xmlns:a16="http://schemas.microsoft.com/office/drawing/2014/main" id="{147B37DB-1935-4656-AC32-ED1076107F37}"/>
            </a:ext>
          </a:extLst>
        </xdr:cNvPr>
        <xdr:cNvSpPr txBox="1"/>
      </xdr:nvSpPr>
      <xdr:spPr>
        <a:xfrm>
          <a:off x="63500" y="58462718"/>
          <a:ext cx="1910773" cy="564514"/>
        </a:xfrm>
        <a:prstGeom prst="wedgeRectCallout">
          <a:avLst>
            <a:gd name="adj1" fmla="val 72685"/>
            <a:gd name="adj2" fmla="val 50753"/>
          </a:avLst>
        </a:prstGeom>
        <a:solidFill>
          <a:srgbClr val="00B0F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en-US" altLang="ja-JP" sz="1100" b="1">
              <a:solidFill>
                <a:schemeClr val="bg1"/>
              </a:solidFill>
              <a:latin typeface="Meiryo UI" panose="020B0604030504040204" pitchFamily="50" charset="-128"/>
              <a:ea typeface="Meiryo UI" panose="020B0604030504040204" pitchFamily="50" charset="-128"/>
            </a:rPr>
            <a:t>B-2-1 </a:t>
          </a:r>
          <a:r>
            <a:rPr kumimoji="1" lang="ja-JP" altLang="en-US" sz="1100" b="1">
              <a:solidFill>
                <a:schemeClr val="bg1"/>
              </a:solidFill>
              <a:latin typeface="Meiryo UI" panose="020B0604030504040204" pitchFamily="50" charset="-128"/>
              <a:ea typeface="Meiryo UI" panose="020B0604030504040204" pitchFamily="50" charset="-128"/>
            </a:rPr>
            <a:t>で「●」とした内容がこちらに転記されます。</a:t>
          </a:r>
        </a:p>
      </xdr:txBody>
    </xdr:sp>
    <xdr:clientData/>
  </xdr:oneCellAnchor>
  <xdr:twoCellAnchor>
    <xdr:from>
      <xdr:col>26</xdr:col>
      <xdr:colOff>74144</xdr:colOff>
      <xdr:row>306</xdr:row>
      <xdr:rowOff>19936</xdr:rowOff>
    </xdr:from>
    <xdr:to>
      <xdr:col>31</xdr:col>
      <xdr:colOff>208552</xdr:colOff>
      <xdr:row>307</xdr:row>
      <xdr:rowOff>209734</xdr:rowOff>
    </xdr:to>
    <xdr:sp macro="" textlink="">
      <xdr:nvSpPr>
        <xdr:cNvPr id="78866" name="テキスト ボックス 78865">
          <a:extLst>
            <a:ext uri="{FF2B5EF4-FFF2-40B4-BE49-F238E27FC236}">
              <a16:creationId xmlns:a16="http://schemas.microsoft.com/office/drawing/2014/main" id="{96654D89-9D70-4F67-A36F-E499011F6709}"/>
            </a:ext>
          </a:extLst>
        </xdr:cNvPr>
        <xdr:cNvSpPr txBox="1"/>
      </xdr:nvSpPr>
      <xdr:spPr>
        <a:xfrm>
          <a:off x="9879291" y="111316760"/>
          <a:ext cx="2241114" cy="615621"/>
        </a:xfrm>
        <a:prstGeom prst="wedgeRoundRectCallout">
          <a:avLst>
            <a:gd name="adj1" fmla="val -133116"/>
            <a:gd name="adj2" fmla="val 104042"/>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100">
              <a:latin typeface="Meiryo UI" panose="020B0604030504040204" pitchFamily="50" charset="-128"/>
              <a:ea typeface="Meiryo UI" panose="020B0604030504040204" pitchFamily="50" charset="-128"/>
            </a:rPr>
            <a:t>管理責任者：プルダウンリストから選択してください</a:t>
          </a:r>
        </a:p>
      </xdr:txBody>
    </xdr:sp>
    <xdr:clientData/>
  </xdr:twoCellAnchor>
  <xdr:twoCellAnchor>
    <xdr:from>
      <xdr:col>9</xdr:col>
      <xdr:colOff>180975</xdr:colOff>
      <xdr:row>342</xdr:row>
      <xdr:rowOff>0</xdr:rowOff>
    </xdr:from>
    <xdr:to>
      <xdr:col>9</xdr:col>
      <xdr:colOff>180975</xdr:colOff>
      <xdr:row>343</xdr:row>
      <xdr:rowOff>9004</xdr:rowOff>
    </xdr:to>
    <xdr:cxnSp macro="">
      <xdr:nvCxnSpPr>
        <xdr:cNvPr id="50" name="直線矢印コネクタ 49">
          <a:extLst>
            <a:ext uri="{FF2B5EF4-FFF2-40B4-BE49-F238E27FC236}">
              <a16:creationId xmlns:a16="http://schemas.microsoft.com/office/drawing/2014/main" id="{85BB98B4-87EB-4B96-BBB1-9067EC29704C}"/>
            </a:ext>
          </a:extLst>
        </xdr:cNvPr>
        <xdr:cNvCxnSpPr/>
      </xdr:nvCxnSpPr>
      <xdr:spPr>
        <a:xfrm>
          <a:off x="4397375" y="116252625"/>
          <a:ext cx="0" cy="202679"/>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190500</xdr:colOff>
      <xdr:row>342</xdr:row>
      <xdr:rowOff>0</xdr:rowOff>
    </xdr:from>
    <xdr:to>
      <xdr:col>17</xdr:col>
      <xdr:colOff>190500</xdr:colOff>
      <xdr:row>343</xdr:row>
      <xdr:rowOff>12179</xdr:rowOff>
    </xdr:to>
    <xdr:cxnSp macro="">
      <xdr:nvCxnSpPr>
        <xdr:cNvPr id="51" name="直線矢印コネクタ 50">
          <a:extLst>
            <a:ext uri="{FF2B5EF4-FFF2-40B4-BE49-F238E27FC236}">
              <a16:creationId xmlns:a16="http://schemas.microsoft.com/office/drawing/2014/main" id="{04DB259E-A664-4E40-B079-F93441873327}"/>
            </a:ext>
          </a:extLst>
        </xdr:cNvPr>
        <xdr:cNvCxnSpPr/>
      </xdr:nvCxnSpPr>
      <xdr:spPr>
        <a:xfrm>
          <a:off x="7305675" y="116252625"/>
          <a:ext cx="0" cy="202679"/>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0</xdr:colOff>
      <xdr:row>342</xdr:row>
      <xdr:rowOff>6350</xdr:rowOff>
    </xdr:from>
    <xdr:to>
      <xdr:col>24</xdr:col>
      <xdr:colOff>0</xdr:colOff>
      <xdr:row>343</xdr:row>
      <xdr:rowOff>29414</xdr:rowOff>
    </xdr:to>
    <xdr:cxnSp macro="">
      <xdr:nvCxnSpPr>
        <xdr:cNvPr id="52" name="直線矢印コネクタ 51">
          <a:extLst>
            <a:ext uri="{FF2B5EF4-FFF2-40B4-BE49-F238E27FC236}">
              <a16:creationId xmlns:a16="http://schemas.microsoft.com/office/drawing/2014/main" id="{6B31EEAA-0826-485A-A569-993E6CB1E3A1}"/>
            </a:ext>
          </a:extLst>
        </xdr:cNvPr>
        <xdr:cNvCxnSpPr/>
      </xdr:nvCxnSpPr>
      <xdr:spPr>
        <a:xfrm>
          <a:off x="10448925" y="116258975"/>
          <a:ext cx="0" cy="213564"/>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9525</xdr:colOff>
      <xdr:row>342</xdr:row>
      <xdr:rowOff>0</xdr:rowOff>
    </xdr:from>
    <xdr:to>
      <xdr:col>31</xdr:col>
      <xdr:colOff>9525</xdr:colOff>
      <xdr:row>343</xdr:row>
      <xdr:rowOff>16714</xdr:rowOff>
    </xdr:to>
    <xdr:cxnSp macro="">
      <xdr:nvCxnSpPr>
        <xdr:cNvPr id="54" name="直線矢印コネクタ 53">
          <a:extLst>
            <a:ext uri="{FF2B5EF4-FFF2-40B4-BE49-F238E27FC236}">
              <a16:creationId xmlns:a16="http://schemas.microsoft.com/office/drawing/2014/main" id="{A7300D5B-0688-46F9-80B6-867C0136C6EC}"/>
            </a:ext>
          </a:extLst>
        </xdr:cNvPr>
        <xdr:cNvCxnSpPr/>
      </xdr:nvCxnSpPr>
      <xdr:spPr>
        <a:xfrm>
          <a:off x="13144500" y="116252625"/>
          <a:ext cx="0" cy="207214"/>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139700</xdr:colOff>
      <xdr:row>349</xdr:row>
      <xdr:rowOff>0</xdr:rowOff>
    </xdr:from>
    <xdr:to>
      <xdr:col>9</xdr:col>
      <xdr:colOff>139700</xdr:colOff>
      <xdr:row>350</xdr:row>
      <xdr:rowOff>44450</xdr:rowOff>
    </xdr:to>
    <xdr:cxnSp macro="">
      <xdr:nvCxnSpPr>
        <xdr:cNvPr id="55" name="直線矢印コネクタ 54">
          <a:extLst>
            <a:ext uri="{FF2B5EF4-FFF2-40B4-BE49-F238E27FC236}">
              <a16:creationId xmlns:a16="http://schemas.microsoft.com/office/drawing/2014/main" id="{9C9D74A2-B203-4649-B94A-4DBC515B964C}"/>
            </a:ext>
          </a:extLst>
        </xdr:cNvPr>
        <xdr:cNvCxnSpPr/>
      </xdr:nvCxnSpPr>
      <xdr:spPr>
        <a:xfrm>
          <a:off x="4362450" y="117729000"/>
          <a:ext cx="0" cy="2095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196850</xdr:colOff>
      <xdr:row>348</xdr:row>
      <xdr:rowOff>295275</xdr:rowOff>
    </xdr:from>
    <xdr:to>
      <xdr:col>17</xdr:col>
      <xdr:colOff>196850</xdr:colOff>
      <xdr:row>350</xdr:row>
      <xdr:rowOff>19050</xdr:rowOff>
    </xdr:to>
    <xdr:cxnSp macro="">
      <xdr:nvCxnSpPr>
        <xdr:cNvPr id="57" name="直線矢印コネクタ 56">
          <a:extLst>
            <a:ext uri="{FF2B5EF4-FFF2-40B4-BE49-F238E27FC236}">
              <a16:creationId xmlns:a16="http://schemas.microsoft.com/office/drawing/2014/main" id="{5CB37826-0222-4AF0-9505-50DD8C81D218}"/>
            </a:ext>
          </a:extLst>
        </xdr:cNvPr>
        <xdr:cNvCxnSpPr/>
      </xdr:nvCxnSpPr>
      <xdr:spPr>
        <a:xfrm>
          <a:off x="7312025" y="117690900"/>
          <a:ext cx="0" cy="21907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9525</xdr:colOff>
      <xdr:row>348</xdr:row>
      <xdr:rowOff>314325</xdr:rowOff>
    </xdr:from>
    <xdr:to>
      <xdr:col>24</xdr:col>
      <xdr:colOff>9525</xdr:colOff>
      <xdr:row>350</xdr:row>
      <xdr:rowOff>38100</xdr:rowOff>
    </xdr:to>
    <xdr:cxnSp macro="">
      <xdr:nvCxnSpPr>
        <xdr:cNvPr id="58" name="直線矢印コネクタ 57">
          <a:extLst>
            <a:ext uri="{FF2B5EF4-FFF2-40B4-BE49-F238E27FC236}">
              <a16:creationId xmlns:a16="http://schemas.microsoft.com/office/drawing/2014/main" id="{84D93B7E-F15F-4ECF-811F-8F6CEDE29BC5}"/>
            </a:ext>
          </a:extLst>
        </xdr:cNvPr>
        <xdr:cNvCxnSpPr/>
      </xdr:nvCxnSpPr>
      <xdr:spPr>
        <a:xfrm>
          <a:off x="10458450" y="117709950"/>
          <a:ext cx="0" cy="21907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349</xdr:row>
      <xdr:rowOff>6350</xdr:rowOff>
    </xdr:from>
    <xdr:to>
      <xdr:col>31</xdr:col>
      <xdr:colOff>0</xdr:colOff>
      <xdr:row>350</xdr:row>
      <xdr:rowOff>66675</xdr:rowOff>
    </xdr:to>
    <xdr:cxnSp macro="">
      <xdr:nvCxnSpPr>
        <xdr:cNvPr id="60" name="直線矢印コネクタ 59">
          <a:extLst>
            <a:ext uri="{FF2B5EF4-FFF2-40B4-BE49-F238E27FC236}">
              <a16:creationId xmlns:a16="http://schemas.microsoft.com/office/drawing/2014/main" id="{07C5ABFF-0ACE-4C13-81DF-68D32C7C8B54}"/>
            </a:ext>
          </a:extLst>
        </xdr:cNvPr>
        <xdr:cNvCxnSpPr/>
      </xdr:nvCxnSpPr>
      <xdr:spPr>
        <a:xfrm>
          <a:off x="13134975" y="117735350"/>
          <a:ext cx="0" cy="2222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123825</xdr:colOff>
      <xdr:row>355</xdr:row>
      <xdr:rowOff>314325</xdr:rowOff>
    </xdr:from>
    <xdr:to>
      <xdr:col>9</xdr:col>
      <xdr:colOff>123825</xdr:colOff>
      <xdr:row>357</xdr:row>
      <xdr:rowOff>25400</xdr:rowOff>
    </xdr:to>
    <xdr:cxnSp macro="">
      <xdr:nvCxnSpPr>
        <xdr:cNvPr id="63" name="直線矢印コネクタ 62">
          <a:extLst>
            <a:ext uri="{FF2B5EF4-FFF2-40B4-BE49-F238E27FC236}">
              <a16:creationId xmlns:a16="http://schemas.microsoft.com/office/drawing/2014/main" id="{E94B4BBB-BC71-4F06-83CB-CE472AF16EE4}"/>
            </a:ext>
          </a:extLst>
        </xdr:cNvPr>
        <xdr:cNvCxnSpPr/>
      </xdr:nvCxnSpPr>
      <xdr:spPr>
        <a:xfrm>
          <a:off x="4340225" y="119154575"/>
          <a:ext cx="0" cy="24130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168275</xdr:colOff>
      <xdr:row>355</xdr:row>
      <xdr:rowOff>320675</xdr:rowOff>
    </xdr:from>
    <xdr:to>
      <xdr:col>17</xdr:col>
      <xdr:colOff>168275</xdr:colOff>
      <xdr:row>357</xdr:row>
      <xdr:rowOff>47625</xdr:rowOff>
    </xdr:to>
    <xdr:cxnSp macro="">
      <xdr:nvCxnSpPr>
        <xdr:cNvPr id="78851" name="直線矢印コネクタ 78850">
          <a:extLst>
            <a:ext uri="{FF2B5EF4-FFF2-40B4-BE49-F238E27FC236}">
              <a16:creationId xmlns:a16="http://schemas.microsoft.com/office/drawing/2014/main" id="{56684289-BAB7-4EB0-A334-1F584AAD7F61}"/>
            </a:ext>
          </a:extLst>
        </xdr:cNvPr>
        <xdr:cNvCxnSpPr/>
      </xdr:nvCxnSpPr>
      <xdr:spPr>
        <a:xfrm>
          <a:off x="7283450" y="119164100"/>
          <a:ext cx="0" cy="25082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762000</xdr:colOff>
      <xdr:row>355</xdr:row>
      <xdr:rowOff>323850</xdr:rowOff>
    </xdr:from>
    <xdr:to>
      <xdr:col>23</xdr:col>
      <xdr:colOff>762000</xdr:colOff>
      <xdr:row>357</xdr:row>
      <xdr:rowOff>47625</xdr:rowOff>
    </xdr:to>
    <xdr:cxnSp macro="">
      <xdr:nvCxnSpPr>
        <xdr:cNvPr id="78853" name="直線矢印コネクタ 78852">
          <a:extLst>
            <a:ext uri="{FF2B5EF4-FFF2-40B4-BE49-F238E27FC236}">
              <a16:creationId xmlns:a16="http://schemas.microsoft.com/office/drawing/2014/main" id="{0D4B010C-C7DB-42B0-8240-84FE0C7FF70C}"/>
            </a:ext>
          </a:extLst>
        </xdr:cNvPr>
        <xdr:cNvCxnSpPr/>
      </xdr:nvCxnSpPr>
      <xdr:spPr>
        <a:xfrm>
          <a:off x="10439400" y="119167275"/>
          <a:ext cx="0" cy="2476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356</xdr:row>
      <xdr:rowOff>0</xdr:rowOff>
    </xdr:from>
    <xdr:to>
      <xdr:col>31</xdr:col>
      <xdr:colOff>0</xdr:colOff>
      <xdr:row>357</xdr:row>
      <xdr:rowOff>47625</xdr:rowOff>
    </xdr:to>
    <xdr:cxnSp macro="">
      <xdr:nvCxnSpPr>
        <xdr:cNvPr id="78864" name="直線矢印コネクタ 78863">
          <a:extLst>
            <a:ext uri="{FF2B5EF4-FFF2-40B4-BE49-F238E27FC236}">
              <a16:creationId xmlns:a16="http://schemas.microsoft.com/office/drawing/2014/main" id="{9F7D08AD-E175-4FEA-8708-12F19E32BB13}"/>
            </a:ext>
          </a:extLst>
        </xdr:cNvPr>
        <xdr:cNvCxnSpPr/>
      </xdr:nvCxnSpPr>
      <xdr:spPr>
        <a:xfrm>
          <a:off x="13134975" y="119176800"/>
          <a:ext cx="0" cy="23812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xdr:col>
      <xdr:colOff>65615</xdr:colOff>
      <xdr:row>474</xdr:row>
      <xdr:rowOff>136525</xdr:rowOff>
    </xdr:from>
    <xdr:ext cx="1830918" cy="617474"/>
    <xdr:sp macro="" textlink="">
      <xdr:nvSpPr>
        <xdr:cNvPr id="78882" name="テキスト ボックス 78881">
          <a:extLst>
            <a:ext uri="{FF2B5EF4-FFF2-40B4-BE49-F238E27FC236}">
              <a16:creationId xmlns:a16="http://schemas.microsoft.com/office/drawing/2014/main" id="{77CEDDAF-1362-4305-909A-938F25785F36}"/>
            </a:ext>
          </a:extLst>
        </xdr:cNvPr>
        <xdr:cNvSpPr txBox="1"/>
      </xdr:nvSpPr>
      <xdr:spPr>
        <a:xfrm>
          <a:off x="65615" y="154774900"/>
          <a:ext cx="1830918" cy="617474"/>
        </a:xfrm>
        <a:prstGeom prst="wedgeRoundRectCallout">
          <a:avLst>
            <a:gd name="adj1" fmla="val 76489"/>
            <a:gd name="adj2" fmla="val 10523"/>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重要取引先：プルダウンリストから選択してください</a:t>
          </a:r>
        </a:p>
      </xdr:txBody>
    </xdr:sp>
    <xdr:clientData/>
  </xdr:oneCellAnchor>
  <xdr:oneCellAnchor>
    <xdr:from>
      <xdr:col>7</xdr:col>
      <xdr:colOff>188119</xdr:colOff>
      <xdr:row>267</xdr:row>
      <xdr:rowOff>159543</xdr:rowOff>
    </xdr:from>
    <xdr:ext cx="10563225" cy="1524000"/>
    <xdr:sp macro="" textlink="">
      <xdr:nvSpPr>
        <xdr:cNvPr id="8" name="テキスト ボックス 7">
          <a:extLst>
            <a:ext uri="{FF2B5EF4-FFF2-40B4-BE49-F238E27FC236}">
              <a16:creationId xmlns:a16="http://schemas.microsoft.com/office/drawing/2014/main" id="{687E8B08-C6CC-415C-87B1-C09919F09EFC}"/>
            </a:ext>
          </a:extLst>
        </xdr:cNvPr>
        <xdr:cNvSpPr txBox="1"/>
      </xdr:nvSpPr>
      <xdr:spPr>
        <a:xfrm>
          <a:off x="2366963" y="98100356"/>
          <a:ext cx="10563225" cy="1524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oAutofit/>
        </a:bodyPr>
        <a:lstStyle/>
        <a:p>
          <a:pPr algn="ctr"/>
          <a:r>
            <a:rPr kumimoji="1" lang="ja-JP" altLang="en-US" sz="2800">
              <a:latin typeface="Meiryo UI" panose="020B0604030504040204" pitchFamily="50" charset="-128"/>
              <a:ea typeface="Meiryo UI" panose="020B0604030504040204" pitchFamily="50" charset="-128"/>
            </a:rPr>
            <a:t>様式Ｃ－１－２（重要） 社内の連絡体制表：</a:t>
          </a:r>
          <a:endParaRPr kumimoji="1" lang="en-US" altLang="ja-JP" sz="2800">
            <a:latin typeface="Meiryo UI" panose="020B0604030504040204" pitchFamily="50" charset="-128"/>
            <a:ea typeface="Meiryo UI" panose="020B0604030504040204" pitchFamily="50" charset="-128"/>
          </a:endParaRPr>
        </a:p>
        <a:p>
          <a:pPr algn="ctr"/>
          <a:r>
            <a:rPr kumimoji="1" lang="ja-JP" altLang="en-US" sz="2800">
              <a:solidFill>
                <a:srgbClr val="FF0000"/>
              </a:solidFill>
              <a:latin typeface="Meiryo UI" panose="020B0604030504040204" pitchFamily="50" charset="-128"/>
              <a:ea typeface="Meiryo UI" panose="020B0604030504040204" pitchFamily="50" charset="-128"/>
            </a:rPr>
            <a:t>「名簿」シートから自動で反映されます。印刷シートで直接ご確認ください。</a:t>
          </a:r>
        </a:p>
      </xdr:txBody>
    </xdr:sp>
    <xdr:clientData/>
  </xdr:oneCellAnchor>
  <xdr:oneCellAnchor>
    <xdr:from>
      <xdr:col>8</xdr:col>
      <xdr:colOff>304800</xdr:colOff>
      <xdr:row>174</xdr:row>
      <xdr:rowOff>190500</xdr:rowOff>
    </xdr:from>
    <xdr:ext cx="10709275" cy="1524000"/>
    <xdr:sp macro="" textlink="">
      <xdr:nvSpPr>
        <xdr:cNvPr id="19" name="テキスト ボックス 18">
          <a:extLst>
            <a:ext uri="{FF2B5EF4-FFF2-40B4-BE49-F238E27FC236}">
              <a16:creationId xmlns:a16="http://schemas.microsoft.com/office/drawing/2014/main" id="{26B7B0ED-DF49-4A4F-BCBF-B8A8B55519BE}"/>
            </a:ext>
          </a:extLst>
        </xdr:cNvPr>
        <xdr:cNvSpPr txBox="1"/>
      </xdr:nvSpPr>
      <xdr:spPr>
        <a:xfrm>
          <a:off x="2847975" y="66113025"/>
          <a:ext cx="10709275" cy="152400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noAutofit/>
        </a:bodyPr>
        <a:lstStyle/>
        <a:p>
          <a:pPr algn="ctr"/>
          <a:r>
            <a:rPr kumimoji="1" lang="ja-JP" altLang="en-US" sz="2800">
              <a:latin typeface="Meiryo UI" panose="020B0604030504040204" pitchFamily="50" charset="-128"/>
              <a:ea typeface="Meiryo UI" panose="020B0604030504040204" pitchFamily="50" charset="-128"/>
            </a:rPr>
            <a:t>様式Ｂ－３－１補足資料（必須） 重要業務の目標時間の検討表：</a:t>
          </a:r>
          <a:endParaRPr kumimoji="1" lang="en-US" altLang="ja-JP" sz="2800">
            <a:latin typeface="Meiryo UI" panose="020B0604030504040204" pitchFamily="50" charset="-128"/>
            <a:ea typeface="Meiryo UI" panose="020B0604030504040204" pitchFamily="50" charset="-128"/>
          </a:endParaRPr>
        </a:p>
        <a:p>
          <a:pPr algn="ctr"/>
          <a:r>
            <a:rPr kumimoji="1" lang="ja-JP" altLang="en-US" sz="2800">
              <a:solidFill>
                <a:srgbClr val="FF0000"/>
              </a:solidFill>
              <a:latin typeface="Meiryo UI" panose="020B0604030504040204" pitchFamily="50" charset="-128"/>
              <a:ea typeface="Meiryo UI" panose="020B0604030504040204" pitchFamily="50" charset="-128"/>
            </a:rPr>
            <a:t>「名簿」シートから自動で反映されます。印刷シートで直接ご確認ください。</a:t>
          </a:r>
        </a:p>
      </xdr:txBody>
    </xdr:sp>
    <xdr:clientData/>
  </xdr:oneCellAnchor>
  <xdr:oneCellAnchor>
    <xdr:from>
      <xdr:col>40</xdr:col>
      <xdr:colOff>214626</xdr:colOff>
      <xdr:row>16</xdr:row>
      <xdr:rowOff>71345</xdr:rowOff>
    </xdr:from>
    <xdr:ext cx="950238" cy="624426"/>
    <xdr:sp macro="" textlink="">
      <xdr:nvSpPr>
        <xdr:cNvPr id="18" name="テキスト ボックス 17">
          <a:hlinkClick xmlns:r="http://schemas.openxmlformats.org/officeDocument/2006/relationships" r:id="rId10"/>
          <a:extLst>
            <a:ext uri="{FF2B5EF4-FFF2-40B4-BE49-F238E27FC236}">
              <a16:creationId xmlns:a16="http://schemas.microsoft.com/office/drawing/2014/main" id="{D888E122-C849-4125-80B6-8F07E9B0644D}"/>
            </a:ext>
          </a:extLst>
        </xdr:cNvPr>
        <xdr:cNvSpPr txBox="1"/>
      </xdr:nvSpPr>
      <xdr:spPr>
        <a:xfrm>
          <a:off x="15716564" y="5929220"/>
          <a:ext cx="950238" cy="624426"/>
        </a:xfrm>
        <a:prstGeom prst="round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solidFill>
                <a:schemeClr val="bg1"/>
              </a:solidFill>
            </a:rPr>
            <a:t>印刷シート</a:t>
          </a:r>
          <a:endParaRPr kumimoji="1" lang="en-US" altLang="ja-JP" sz="1100" b="1">
            <a:solidFill>
              <a:schemeClr val="bg1"/>
            </a:solidFill>
          </a:endParaRPr>
        </a:p>
        <a:p>
          <a:pPr algn="ctr"/>
          <a:r>
            <a:rPr kumimoji="1" lang="ja-JP" altLang="en-US" sz="1100" b="1">
              <a:solidFill>
                <a:schemeClr val="bg1"/>
              </a:solidFill>
            </a:rPr>
            <a:t>表紙</a:t>
          </a:r>
        </a:p>
      </xdr:txBody>
    </xdr:sp>
    <xdr:clientData/>
  </xdr:oneCellAnchor>
  <xdr:oneCellAnchor>
    <xdr:from>
      <xdr:col>40</xdr:col>
      <xdr:colOff>261936</xdr:colOff>
      <xdr:row>28</xdr:row>
      <xdr:rowOff>68665</xdr:rowOff>
    </xdr:from>
    <xdr:ext cx="950238" cy="624426"/>
    <xdr:sp macro="" textlink="">
      <xdr:nvSpPr>
        <xdr:cNvPr id="22" name="テキスト ボックス 21">
          <a:hlinkClick xmlns:r="http://schemas.openxmlformats.org/officeDocument/2006/relationships" r:id="rId11"/>
          <a:extLst>
            <a:ext uri="{FF2B5EF4-FFF2-40B4-BE49-F238E27FC236}">
              <a16:creationId xmlns:a16="http://schemas.microsoft.com/office/drawing/2014/main" id="{F9A2E85D-CD65-45FB-82B0-F844E5D5470E}"/>
            </a:ext>
          </a:extLst>
        </xdr:cNvPr>
        <xdr:cNvSpPr txBox="1"/>
      </xdr:nvSpPr>
      <xdr:spPr>
        <a:xfrm>
          <a:off x="15763874" y="9748446"/>
          <a:ext cx="950238" cy="624426"/>
        </a:xfrm>
        <a:prstGeom prst="round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A</a:t>
          </a:r>
          <a:endParaRPr kumimoji="1" lang="ja-JP" altLang="en-US" sz="1100" b="1"/>
        </a:p>
      </xdr:txBody>
    </xdr:sp>
    <xdr:clientData/>
  </xdr:oneCellAnchor>
  <xdr:oneCellAnchor>
    <xdr:from>
      <xdr:col>41</xdr:col>
      <xdr:colOff>0</xdr:colOff>
      <xdr:row>53</xdr:row>
      <xdr:rowOff>0</xdr:rowOff>
    </xdr:from>
    <xdr:ext cx="950238" cy="624426"/>
    <xdr:sp macro="" textlink="">
      <xdr:nvSpPr>
        <xdr:cNvPr id="23" name="テキスト ボックス 22">
          <a:hlinkClick xmlns:r="http://schemas.openxmlformats.org/officeDocument/2006/relationships" r:id="rId12"/>
          <a:extLst>
            <a:ext uri="{FF2B5EF4-FFF2-40B4-BE49-F238E27FC236}">
              <a16:creationId xmlns:a16="http://schemas.microsoft.com/office/drawing/2014/main" id="{B30A6AB2-B7DF-4E98-8F15-3C696178DED7}"/>
            </a:ext>
          </a:extLst>
        </xdr:cNvPr>
        <xdr:cNvSpPr txBox="1"/>
      </xdr:nvSpPr>
      <xdr:spPr>
        <a:xfrm>
          <a:off x="16061531" y="19288125"/>
          <a:ext cx="950238"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B-1-1</a:t>
          </a:r>
          <a:endParaRPr kumimoji="1" lang="ja-JP" altLang="en-US" sz="1100" b="1"/>
        </a:p>
      </xdr:txBody>
    </xdr:sp>
    <xdr:clientData/>
  </xdr:oneCellAnchor>
  <xdr:oneCellAnchor>
    <xdr:from>
      <xdr:col>40</xdr:col>
      <xdr:colOff>328482</xdr:colOff>
      <xdr:row>81</xdr:row>
      <xdr:rowOff>42069</xdr:rowOff>
    </xdr:from>
    <xdr:ext cx="1537875" cy="624426"/>
    <xdr:sp macro="" textlink="">
      <xdr:nvSpPr>
        <xdr:cNvPr id="24" name="テキスト ボックス 23">
          <a:hlinkClick xmlns:r="http://schemas.openxmlformats.org/officeDocument/2006/relationships" r:id="rId13"/>
          <a:extLst>
            <a:ext uri="{FF2B5EF4-FFF2-40B4-BE49-F238E27FC236}">
              <a16:creationId xmlns:a16="http://schemas.microsoft.com/office/drawing/2014/main" id="{85516485-A8F9-44D5-8AAF-26DF6C1B4513}"/>
            </a:ext>
          </a:extLst>
        </xdr:cNvPr>
        <xdr:cNvSpPr txBox="1"/>
      </xdr:nvSpPr>
      <xdr:spPr>
        <a:xfrm>
          <a:off x="15830420" y="28378944"/>
          <a:ext cx="1537875"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B-1-1</a:t>
          </a:r>
          <a:r>
            <a:rPr kumimoji="1" lang="ja-JP" altLang="en-US" sz="1100" b="1"/>
            <a:t>（補足１）</a:t>
          </a:r>
        </a:p>
      </xdr:txBody>
    </xdr:sp>
    <xdr:clientData/>
  </xdr:oneCellAnchor>
  <xdr:oneCellAnchor>
    <xdr:from>
      <xdr:col>40</xdr:col>
      <xdr:colOff>380336</xdr:colOff>
      <xdr:row>90</xdr:row>
      <xdr:rowOff>71437</xdr:rowOff>
    </xdr:from>
    <xdr:ext cx="950238" cy="624426"/>
    <xdr:sp macro="" textlink="">
      <xdr:nvSpPr>
        <xdr:cNvPr id="27" name="テキスト ボックス 26">
          <a:hlinkClick xmlns:r="http://schemas.openxmlformats.org/officeDocument/2006/relationships" r:id="rId14"/>
          <a:extLst>
            <a:ext uri="{FF2B5EF4-FFF2-40B4-BE49-F238E27FC236}">
              <a16:creationId xmlns:a16="http://schemas.microsoft.com/office/drawing/2014/main" id="{D1304D0E-B1BB-43F9-9E05-BD54B4F7182C}"/>
            </a:ext>
          </a:extLst>
        </xdr:cNvPr>
        <xdr:cNvSpPr txBox="1"/>
      </xdr:nvSpPr>
      <xdr:spPr>
        <a:xfrm>
          <a:off x="15882274" y="35742562"/>
          <a:ext cx="950238"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B</a:t>
          </a:r>
          <a:r>
            <a:rPr kumimoji="1" lang="en-US" altLang="ja-JP" sz="1100" b="0"/>
            <a:t>-1-2</a:t>
          </a:r>
          <a:endParaRPr kumimoji="1" lang="ja-JP" altLang="en-US" sz="1100" b="0"/>
        </a:p>
      </xdr:txBody>
    </xdr:sp>
    <xdr:clientData/>
  </xdr:oneCellAnchor>
  <xdr:oneCellAnchor>
    <xdr:from>
      <xdr:col>40</xdr:col>
      <xdr:colOff>392905</xdr:colOff>
      <xdr:row>102</xdr:row>
      <xdr:rowOff>0</xdr:rowOff>
    </xdr:from>
    <xdr:ext cx="950238" cy="624426"/>
    <xdr:sp macro="" textlink="">
      <xdr:nvSpPr>
        <xdr:cNvPr id="31" name="テキスト ボックス 30">
          <a:hlinkClick xmlns:r="http://schemas.openxmlformats.org/officeDocument/2006/relationships" r:id="rId15"/>
          <a:extLst>
            <a:ext uri="{FF2B5EF4-FFF2-40B4-BE49-F238E27FC236}">
              <a16:creationId xmlns:a16="http://schemas.microsoft.com/office/drawing/2014/main" id="{67699BFD-FDE5-49C1-B307-F7D1458B89DC}"/>
            </a:ext>
          </a:extLst>
        </xdr:cNvPr>
        <xdr:cNvSpPr txBox="1"/>
      </xdr:nvSpPr>
      <xdr:spPr>
        <a:xfrm>
          <a:off x="15894843" y="39874031"/>
          <a:ext cx="950238"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B-1-3</a:t>
          </a:r>
          <a:endParaRPr kumimoji="1" lang="ja-JP" altLang="en-US" sz="1100" b="0"/>
        </a:p>
      </xdr:txBody>
    </xdr:sp>
    <xdr:clientData/>
  </xdr:oneCellAnchor>
  <xdr:oneCellAnchor>
    <xdr:from>
      <xdr:col>40</xdr:col>
      <xdr:colOff>523875</xdr:colOff>
      <xdr:row>120</xdr:row>
      <xdr:rowOff>11905</xdr:rowOff>
    </xdr:from>
    <xdr:ext cx="950238" cy="624426"/>
    <xdr:sp macro="" textlink="">
      <xdr:nvSpPr>
        <xdr:cNvPr id="35" name="テキスト ボックス 34">
          <a:hlinkClick xmlns:r="http://schemas.openxmlformats.org/officeDocument/2006/relationships" r:id="rId16"/>
          <a:extLst>
            <a:ext uri="{FF2B5EF4-FFF2-40B4-BE49-F238E27FC236}">
              <a16:creationId xmlns:a16="http://schemas.microsoft.com/office/drawing/2014/main" id="{AD11E94D-9640-4237-9CF9-1237B88D26E3}"/>
            </a:ext>
          </a:extLst>
        </xdr:cNvPr>
        <xdr:cNvSpPr txBox="1"/>
      </xdr:nvSpPr>
      <xdr:spPr>
        <a:xfrm>
          <a:off x="16025813" y="46291499"/>
          <a:ext cx="950238"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B-2-1</a:t>
          </a:r>
          <a:endParaRPr kumimoji="1" lang="ja-JP" altLang="en-US" sz="1100" b="0"/>
        </a:p>
      </xdr:txBody>
    </xdr:sp>
    <xdr:clientData/>
  </xdr:oneCellAnchor>
  <xdr:oneCellAnchor>
    <xdr:from>
      <xdr:col>40</xdr:col>
      <xdr:colOff>339036</xdr:colOff>
      <xdr:row>144</xdr:row>
      <xdr:rowOff>0</xdr:rowOff>
    </xdr:from>
    <xdr:ext cx="1391353" cy="624426"/>
    <xdr:sp macro="" textlink="">
      <xdr:nvSpPr>
        <xdr:cNvPr id="45" name="テキスト ボックス 44">
          <a:hlinkClick xmlns:r="http://schemas.openxmlformats.org/officeDocument/2006/relationships" r:id="rId17"/>
          <a:extLst>
            <a:ext uri="{FF2B5EF4-FFF2-40B4-BE49-F238E27FC236}">
              <a16:creationId xmlns:a16="http://schemas.microsoft.com/office/drawing/2014/main" id="{664BCBDF-4D9F-48A7-9124-3EEBC16156B0}"/>
            </a:ext>
          </a:extLst>
        </xdr:cNvPr>
        <xdr:cNvSpPr txBox="1"/>
      </xdr:nvSpPr>
      <xdr:spPr>
        <a:xfrm>
          <a:off x="15840974" y="56149875"/>
          <a:ext cx="1391353"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B-3-1</a:t>
          </a:r>
          <a:r>
            <a:rPr kumimoji="1" lang="ja-JP" altLang="en-US" sz="1100" b="1"/>
            <a:t>（必須）</a:t>
          </a:r>
          <a:endParaRPr kumimoji="1" lang="ja-JP" altLang="en-US" sz="1100" b="0"/>
        </a:p>
      </xdr:txBody>
    </xdr:sp>
    <xdr:clientData/>
  </xdr:oneCellAnchor>
  <xdr:oneCellAnchor>
    <xdr:from>
      <xdr:col>40</xdr:col>
      <xdr:colOff>357668</xdr:colOff>
      <xdr:row>234</xdr:row>
      <xdr:rowOff>44823</xdr:rowOff>
    </xdr:from>
    <xdr:ext cx="969514" cy="624426"/>
    <xdr:sp macro="" textlink="">
      <xdr:nvSpPr>
        <xdr:cNvPr id="48" name="テキスト ボックス 47">
          <a:hlinkClick xmlns:r="http://schemas.openxmlformats.org/officeDocument/2006/relationships" r:id="rId18"/>
          <a:extLst>
            <a:ext uri="{FF2B5EF4-FFF2-40B4-BE49-F238E27FC236}">
              <a16:creationId xmlns:a16="http://schemas.microsoft.com/office/drawing/2014/main" id="{6F0ED17E-3962-47BB-B95C-95C51186C3CC}"/>
            </a:ext>
          </a:extLst>
        </xdr:cNvPr>
        <xdr:cNvSpPr txBox="1"/>
      </xdr:nvSpPr>
      <xdr:spPr>
        <a:xfrm>
          <a:off x="15900227" y="84727676"/>
          <a:ext cx="969514"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B-3-2</a:t>
          </a:r>
          <a:endParaRPr kumimoji="1" lang="ja-JP" altLang="en-US" sz="1100" b="0"/>
        </a:p>
      </xdr:txBody>
    </xdr:sp>
    <xdr:clientData/>
  </xdr:oneCellAnchor>
  <xdr:oneCellAnchor>
    <xdr:from>
      <xdr:col>40</xdr:col>
      <xdr:colOff>339149</xdr:colOff>
      <xdr:row>167</xdr:row>
      <xdr:rowOff>0</xdr:rowOff>
    </xdr:from>
    <xdr:ext cx="1391353" cy="624426"/>
    <xdr:sp macro="" textlink="">
      <xdr:nvSpPr>
        <xdr:cNvPr id="49" name="テキスト ボックス 48">
          <a:hlinkClick xmlns:r="http://schemas.openxmlformats.org/officeDocument/2006/relationships" r:id="rId19"/>
          <a:extLst>
            <a:ext uri="{FF2B5EF4-FFF2-40B4-BE49-F238E27FC236}">
              <a16:creationId xmlns:a16="http://schemas.microsoft.com/office/drawing/2014/main" id="{7A82721E-9C04-4915-AF65-4AADF37FF462}"/>
            </a:ext>
          </a:extLst>
        </xdr:cNvPr>
        <xdr:cNvSpPr txBox="1"/>
      </xdr:nvSpPr>
      <xdr:spPr>
        <a:xfrm>
          <a:off x="15841087" y="63936563"/>
          <a:ext cx="1391353"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B-3-1</a:t>
          </a:r>
          <a:r>
            <a:rPr kumimoji="1" lang="ja-JP" altLang="en-US" sz="1100" b="1"/>
            <a:t>（補足）</a:t>
          </a:r>
          <a:endParaRPr kumimoji="1" lang="ja-JP" altLang="en-US" sz="1100" b="0"/>
        </a:p>
      </xdr:txBody>
    </xdr:sp>
    <xdr:clientData/>
  </xdr:oneCellAnchor>
  <xdr:oneCellAnchor>
    <xdr:from>
      <xdr:col>40</xdr:col>
      <xdr:colOff>341041</xdr:colOff>
      <xdr:row>247</xdr:row>
      <xdr:rowOff>62349</xdr:rowOff>
    </xdr:from>
    <xdr:ext cx="950239" cy="624426"/>
    <xdr:sp macro="" textlink="">
      <xdr:nvSpPr>
        <xdr:cNvPr id="53" name="テキスト ボックス 52">
          <a:hlinkClick xmlns:r="http://schemas.openxmlformats.org/officeDocument/2006/relationships" r:id="rId20"/>
          <a:extLst>
            <a:ext uri="{FF2B5EF4-FFF2-40B4-BE49-F238E27FC236}">
              <a16:creationId xmlns:a16="http://schemas.microsoft.com/office/drawing/2014/main" id="{EA4185F5-D9A1-4957-BE6A-42B93074B4EC}"/>
            </a:ext>
          </a:extLst>
        </xdr:cNvPr>
        <xdr:cNvSpPr txBox="1"/>
      </xdr:nvSpPr>
      <xdr:spPr>
        <a:xfrm>
          <a:off x="15842979" y="89895005"/>
          <a:ext cx="950239"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C-1-1</a:t>
          </a:r>
          <a:endParaRPr kumimoji="1" lang="ja-JP" altLang="en-US" sz="1100" b="1"/>
        </a:p>
      </xdr:txBody>
    </xdr:sp>
    <xdr:clientData/>
  </xdr:oneCellAnchor>
  <xdr:oneCellAnchor>
    <xdr:from>
      <xdr:col>40</xdr:col>
      <xdr:colOff>297656</xdr:colOff>
      <xdr:row>258</xdr:row>
      <xdr:rowOff>142875</xdr:rowOff>
    </xdr:from>
    <xdr:ext cx="950239" cy="624426"/>
    <xdr:sp macro="" textlink="">
      <xdr:nvSpPr>
        <xdr:cNvPr id="56" name="テキスト ボックス 55">
          <a:hlinkClick xmlns:r="http://schemas.openxmlformats.org/officeDocument/2006/relationships" r:id="rId21"/>
          <a:extLst>
            <a:ext uri="{FF2B5EF4-FFF2-40B4-BE49-F238E27FC236}">
              <a16:creationId xmlns:a16="http://schemas.microsoft.com/office/drawing/2014/main" id="{65BC247D-8424-4536-B9F0-E9D141641E09}"/>
            </a:ext>
          </a:extLst>
        </xdr:cNvPr>
        <xdr:cNvSpPr txBox="1"/>
      </xdr:nvSpPr>
      <xdr:spPr>
        <a:xfrm>
          <a:off x="15799594" y="95702438"/>
          <a:ext cx="950239"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C-1-2</a:t>
          </a:r>
          <a:endParaRPr kumimoji="1" lang="ja-JP" altLang="en-US" sz="1100" b="1"/>
        </a:p>
      </xdr:txBody>
    </xdr:sp>
    <xdr:clientData/>
  </xdr:oneCellAnchor>
  <xdr:oneCellAnchor>
    <xdr:from>
      <xdr:col>41</xdr:col>
      <xdr:colOff>0</xdr:colOff>
      <xdr:row>276</xdr:row>
      <xdr:rowOff>0</xdr:rowOff>
    </xdr:from>
    <xdr:ext cx="950239" cy="624426"/>
    <xdr:sp macro="" textlink="">
      <xdr:nvSpPr>
        <xdr:cNvPr id="59" name="テキスト ボックス 58">
          <a:hlinkClick xmlns:r="http://schemas.openxmlformats.org/officeDocument/2006/relationships" r:id="rId22"/>
          <a:extLst>
            <a:ext uri="{FF2B5EF4-FFF2-40B4-BE49-F238E27FC236}">
              <a16:creationId xmlns:a16="http://schemas.microsoft.com/office/drawing/2014/main" id="{E730E1E7-3C21-4A30-BC9D-4DD004714940}"/>
            </a:ext>
          </a:extLst>
        </xdr:cNvPr>
        <xdr:cNvSpPr txBox="1"/>
      </xdr:nvSpPr>
      <xdr:spPr>
        <a:xfrm>
          <a:off x="16061531" y="100834031"/>
          <a:ext cx="950239"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C-2-1</a:t>
          </a:r>
          <a:endParaRPr kumimoji="1" lang="ja-JP" altLang="en-US" sz="1100" b="1"/>
        </a:p>
      </xdr:txBody>
    </xdr:sp>
    <xdr:clientData/>
  </xdr:oneCellAnchor>
  <xdr:oneCellAnchor>
    <xdr:from>
      <xdr:col>40</xdr:col>
      <xdr:colOff>345280</xdr:colOff>
      <xdr:row>317</xdr:row>
      <xdr:rowOff>35719</xdr:rowOff>
    </xdr:from>
    <xdr:ext cx="950239" cy="624426"/>
    <xdr:sp macro="" textlink="">
      <xdr:nvSpPr>
        <xdr:cNvPr id="61" name="テキスト ボックス 60">
          <a:hlinkClick xmlns:r="http://schemas.openxmlformats.org/officeDocument/2006/relationships" r:id="rId23"/>
          <a:extLst>
            <a:ext uri="{FF2B5EF4-FFF2-40B4-BE49-F238E27FC236}">
              <a16:creationId xmlns:a16="http://schemas.microsoft.com/office/drawing/2014/main" id="{3F505F64-ADAC-4356-B139-866902A3CB2E}"/>
            </a:ext>
          </a:extLst>
        </xdr:cNvPr>
        <xdr:cNvSpPr txBox="1"/>
      </xdr:nvSpPr>
      <xdr:spPr>
        <a:xfrm>
          <a:off x="15847218" y="114669094"/>
          <a:ext cx="950239"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C-2-2</a:t>
          </a:r>
          <a:endParaRPr kumimoji="1" lang="ja-JP" altLang="en-US" sz="1100" b="1"/>
        </a:p>
      </xdr:txBody>
    </xdr:sp>
    <xdr:clientData/>
  </xdr:oneCellAnchor>
  <xdr:oneCellAnchor>
    <xdr:from>
      <xdr:col>40</xdr:col>
      <xdr:colOff>392907</xdr:colOff>
      <xdr:row>377</xdr:row>
      <xdr:rowOff>130969</xdr:rowOff>
    </xdr:from>
    <xdr:ext cx="950239" cy="624426"/>
    <xdr:sp macro="" textlink="">
      <xdr:nvSpPr>
        <xdr:cNvPr id="78850" name="テキスト ボックス 78849">
          <a:hlinkClick xmlns:r="http://schemas.openxmlformats.org/officeDocument/2006/relationships" r:id="rId24"/>
          <a:extLst>
            <a:ext uri="{FF2B5EF4-FFF2-40B4-BE49-F238E27FC236}">
              <a16:creationId xmlns:a16="http://schemas.microsoft.com/office/drawing/2014/main" id="{4D90EF7A-19B5-4AFD-9FCF-159DA8E94E8E}"/>
            </a:ext>
          </a:extLst>
        </xdr:cNvPr>
        <xdr:cNvSpPr txBox="1"/>
      </xdr:nvSpPr>
      <xdr:spPr>
        <a:xfrm>
          <a:off x="15894845" y="129087563"/>
          <a:ext cx="950239"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C-2-3</a:t>
          </a:r>
          <a:endParaRPr kumimoji="1" lang="ja-JP" altLang="en-US" sz="1100" b="1"/>
        </a:p>
      </xdr:txBody>
    </xdr:sp>
    <xdr:clientData/>
  </xdr:oneCellAnchor>
  <xdr:oneCellAnchor>
    <xdr:from>
      <xdr:col>40</xdr:col>
      <xdr:colOff>500062</xdr:colOff>
      <xdr:row>388</xdr:row>
      <xdr:rowOff>178594</xdr:rowOff>
    </xdr:from>
    <xdr:ext cx="950239" cy="624426"/>
    <xdr:sp macro="" textlink="">
      <xdr:nvSpPr>
        <xdr:cNvPr id="78854" name="テキスト ボックス 78853">
          <a:hlinkClick xmlns:r="http://schemas.openxmlformats.org/officeDocument/2006/relationships" r:id="rId25"/>
          <a:extLst>
            <a:ext uri="{FF2B5EF4-FFF2-40B4-BE49-F238E27FC236}">
              <a16:creationId xmlns:a16="http://schemas.microsoft.com/office/drawing/2014/main" id="{C1AA02FE-CA36-42F7-8B1A-78F9D1BDE2DE}"/>
            </a:ext>
          </a:extLst>
        </xdr:cNvPr>
        <xdr:cNvSpPr txBox="1"/>
      </xdr:nvSpPr>
      <xdr:spPr>
        <a:xfrm>
          <a:off x="16002000" y="131552157"/>
          <a:ext cx="950239"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C-3</a:t>
          </a:r>
          <a:endParaRPr kumimoji="1" lang="ja-JP" altLang="en-US" sz="1100" b="1"/>
        </a:p>
      </xdr:txBody>
    </xdr:sp>
    <xdr:clientData/>
  </xdr:oneCellAnchor>
  <xdr:oneCellAnchor>
    <xdr:from>
      <xdr:col>40</xdr:col>
      <xdr:colOff>523874</xdr:colOff>
      <xdr:row>409</xdr:row>
      <xdr:rowOff>107156</xdr:rowOff>
    </xdr:from>
    <xdr:ext cx="950239" cy="624426"/>
    <xdr:sp macro="" textlink="">
      <xdr:nvSpPr>
        <xdr:cNvPr id="78862" name="テキスト ボックス 78861">
          <a:hlinkClick xmlns:r="http://schemas.openxmlformats.org/officeDocument/2006/relationships" r:id="rId26"/>
          <a:extLst>
            <a:ext uri="{FF2B5EF4-FFF2-40B4-BE49-F238E27FC236}">
              <a16:creationId xmlns:a16="http://schemas.microsoft.com/office/drawing/2014/main" id="{29645E1B-2DB7-4FCA-9A3B-80571D2A66D8}"/>
            </a:ext>
          </a:extLst>
        </xdr:cNvPr>
        <xdr:cNvSpPr txBox="1"/>
      </xdr:nvSpPr>
      <xdr:spPr>
        <a:xfrm>
          <a:off x="16025812" y="136779000"/>
          <a:ext cx="950239"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C-3</a:t>
          </a:r>
          <a:endParaRPr kumimoji="1" lang="ja-JP" altLang="en-US" sz="1100" b="1"/>
        </a:p>
      </xdr:txBody>
    </xdr:sp>
    <xdr:clientData/>
  </xdr:oneCellAnchor>
  <xdr:oneCellAnchor>
    <xdr:from>
      <xdr:col>40</xdr:col>
      <xdr:colOff>483240</xdr:colOff>
      <xdr:row>424</xdr:row>
      <xdr:rowOff>42470</xdr:rowOff>
    </xdr:from>
    <xdr:ext cx="950238" cy="624426"/>
    <xdr:sp macro="" textlink="">
      <xdr:nvSpPr>
        <xdr:cNvPr id="78865" name="テキスト ボックス 78864">
          <a:hlinkClick xmlns:r="http://schemas.openxmlformats.org/officeDocument/2006/relationships" r:id="rId27"/>
          <a:extLst>
            <a:ext uri="{FF2B5EF4-FFF2-40B4-BE49-F238E27FC236}">
              <a16:creationId xmlns:a16="http://schemas.microsoft.com/office/drawing/2014/main" id="{F55D1052-945B-49CE-BA3D-606F7D70B01A}"/>
            </a:ext>
          </a:extLst>
        </xdr:cNvPr>
        <xdr:cNvSpPr txBox="1"/>
      </xdr:nvSpPr>
      <xdr:spPr>
        <a:xfrm>
          <a:off x="15985178" y="141750658"/>
          <a:ext cx="950238" cy="624426"/>
        </a:xfrm>
        <a:prstGeom prst="roundRect">
          <a:avLst/>
        </a:prstGeom>
        <a:solidFill>
          <a:srgbClr val="00B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D</a:t>
          </a:r>
          <a:endParaRPr kumimoji="1" lang="ja-JP" altLang="en-US" sz="1100" b="1"/>
        </a:p>
      </xdr:txBody>
    </xdr:sp>
    <xdr:clientData/>
  </xdr:oneCellAnchor>
  <xdr:oneCellAnchor>
    <xdr:from>
      <xdr:col>40</xdr:col>
      <xdr:colOff>488156</xdr:colOff>
      <xdr:row>436</xdr:row>
      <xdr:rowOff>47625</xdr:rowOff>
    </xdr:from>
    <xdr:ext cx="950238" cy="624426"/>
    <xdr:sp macro="" textlink="">
      <xdr:nvSpPr>
        <xdr:cNvPr id="78867" name="テキスト ボックス 78866">
          <a:hlinkClick xmlns:r="http://schemas.openxmlformats.org/officeDocument/2006/relationships" r:id="rId27"/>
          <a:extLst>
            <a:ext uri="{FF2B5EF4-FFF2-40B4-BE49-F238E27FC236}">
              <a16:creationId xmlns:a16="http://schemas.microsoft.com/office/drawing/2014/main" id="{0B9B4EA2-7BAC-4BD3-9444-AB5E038F22A9}"/>
            </a:ext>
          </a:extLst>
        </xdr:cNvPr>
        <xdr:cNvSpPr txBox="1"/>
      </xdr:nvSpPr>
      <xdr:spPr>
        <a:xfrm>
          <a:off x="15990094" y="145756313"/>
          <a:ext cx="950238" cy="624426"/>
        </a:xfrm>
        <a:prstGeom prst="roundRect">
          <a:avLst/>
        </a:prstGeom>
        <a:solidFill>
          <a:srgbClr val="00B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D</a:t>
          </a:r>
          <a:endParaRPr kumimoji="1" lang="ja-JP" altLang="en-US" sz="1100" b="1"/>
        </a:p>
      </xdr:txBody>
    </xdr:sp>
    <xdr:clientData/>
  </xdr:oneCellAnchor>
  <xdr:oneCellAnchor>
    <xdr:from>
      <xdr:col>40</xdr:col>
      <xdr:colOff>240051</xdr:colOff>
      <xdr:row>466</xdr:row>
      <xdr:rowOff>140137</xdr:rowOff>
    </xdr:from>
    <xdr:ext cx="950239" cy="624426"/>
    <xdr:sp macro="" textlink="">
      <xdr:nvSpPr>
        <xdr:cNvPr id="78868" name="テキスト ボックス 78867">
          <a:hlinkClick xmlns:r="http://schemas.openxmlformats.org/officeDocument/2006/relationships" r:id="rId28"/>
          <a:extLst>
            <a:ext uri="{FF2B5EF4-FFF2-40B4-BE49-F238E27FC236}">
              <a16:creationId xmlns:a16="http://schemas.microsoft.com/office/drawing/2014/main" id="{B02A9DC8-68EC-4B18-9CF9-EEA0FFDDC643}"/>
            </a:ext>
          </a:extLst>
        </xdr:cNvPr>
        <xdr:cNvSpPr txBox="1"/>
      </xdr:nvSpPr>
      <xdr:spPr>
        <a:xfrm>
          <a:off x="15741989" y="155802450"/>
          <a:ext cx="950239" cy="624426"/>
        </a:xfrm>
        <a:prstGeom prst="round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E-1-1</a:t>
          </a:r>
          <a:endParaRPr kumimoji="1" lang="ja-JP" altLang="en-US" sz="1100" b="1"/>
        </a:p>
      </xdr:txBody>
    </xdr:sp>
    <xdr:clientData/>
  </xdr:oneCellAnchor>
  <xdr:oneCellAnchor>
    <xdr:from>
      <xdr:col>40</xdr:col>
      <xdr:colOff>476249</xdr:colOff>
      <xdr:row>508</xdr:row>
      <xdr:rowOff>107157</xdr:rowOff>
    </xdr:from>
    <xdr:ext cx="950239" cy="624426"/>
    <xdr:sp macro="" textlink="">
      <xdr:nvSpPr>
        <xdr:cNvPr id="78869" name="テキスト ボックス 78868">
          <a:hlinkClick xmlns:r="http://schemas.openxmlformats.org/officeDocument/2006/relationships" r:id="rId29"/>
          <a:extLst>
            <a:ext uri="{FF2B5EF4-FFF2-40B4-BE49-F238E27FC236}">
              <a16:creationId xmlns:a16="http://schemas.microsoft.com/office/drawing/2014/main" id="{DCC9933C-12CB-4DAB-BCB5-CA5F8E54D551}"/>
            </a:ext>
          </a:extLst>
        </xdr:cNvPr>
        <xdr:cNvSpPr txBox="1"/>
      </xdr:nvSpPr>
      <xdr:spPr>
        <a:xfrm>
          <a:off x="15978187" y="165056345"/>
          <a:ext cx="950239" cy="624426"/>
        </a:xfrm>
        <a:prstGeom prst="round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E-1-2</a:t>
          </a:r>
          <a:endParaRPr kumimoji="1" lang="ja-JP" altLang="en-US" sz="1100" b="1"/>
        </a:p>
      </xdr:txBody>
    </xdr:sp>
    <xdr:clientData/>
  </xdr:oneCellAnchor>
  <xdr:oneCellAnchor>
    <xdr:from>
      <xdr:col>41</xdr:col>
      <xdr:colOff>88692</xdr:colOff>
      <xdr:row>533</xdr:row>
      <xdr:rowOff>18693</xdr:rowOff>
    </xdr:from>
    <xdr:ext cx="950238" cy="624426"/>
    <xdr:sp macro="" textlink="">
      <xdr:nvSpPr>
        <xdr:cNvPr id="78870" name="テキスト ボックス 78869">
          <a:hlinkClick xmlns:r="http://schemas.openxmlformats.org/officeDocument/2006/relationships" r:id="rId30"/>
          <a:extLst>
            <a:ext uri="{FF2B5EF4-FFF2-40B4-BE49-F238E27FC236}">
              <a16:creationId xmlns:a16="http://schemas.microsoft.com/office/drawing/2014/main" id="{7E2C7D7B-35E4-4654-998C-3BACADF5F74F}"/>
            </a:ext>
          </a:extLst>
        </xdr:cNvPr>
        <xdr:cNvSpPr txBox="1"/>
      </xdr:nvSpPr>
      <xdr:spPr>
        <a:xfrm>
          <a:off x="16281192" y="169439868"/>
          <a:ext cx="950238" cy="624426"/>
        </a:xfrm>
        <a:prstGeom prst="roundRect">
          <a:avLst/>
        </a:prstGeom>
        <a:solidFill>
          <a:srgbClr val="0070C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F</a:t>
          </a:r>
          <a:endParaRPr kumimoji="1" lang="ja-JP" altLang="en-US" sz="1100" b="1"/>
        </a:p>
      </xdr:txBody>
    </xdr:sp>
    <xdr:clientData/>
  </xdr:oneCellAnchor>
  <xdr:oneCellAnchor>
    <xdr:from>
      <xdr:col>40</xdr:col>
      <xdr:colOff>466604</xdr:colOff>
      <xdr:row>554</xdr:row>
      <xdr:rowOff>21868</xdr:rowOff>
    </xdr:from>
    <xdr:ext cx="950238" cy="624426"/>
    <xdr:sp macro="" textlink="">
      <xdr:nvSpPr>
        <xdr:cNvPr id="78871" name="テキスト ボックス 78870">
          <a:hlinkClick xmlns:r="http://schemas.openxmlformats.org/officeDocument/2006/relationships" r:id="rId31"/>
          <a:extLst>
            <a:ext uri="{FF2B5EF4-FFF2-40B4-BE49-F238E27FC236}">
              <a16:creationId xmlns:a16="http://schemas.microsoft.com/office/drawing/2014/main" id="{04626EAC-6600-4BAC-A7D0-E8717137B331}"/>
            </a:ext>
          </a:extLst>
        </xdr:cNvPr>
        <xdr:cNvSpPr txBox="1"/>
      </xdr:nvSpPr>
      <xdr:spPr>
        <a:xfrm>
          <a:off x="16097129" y="175948618"/>
          <a:ext cx="950238" cy="624426"/>
        </a:xfrm>
        <a:prstGeom prst="roundRect">
          <a:avLst/>
        </a:prstGeom>
        <a:solidFill>
          <a:srgbClr val="FF99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G</a:t>
          </a:r>
          <a:endParaRPr kumimoji="1" lang="ja-JP" altLang="en-US" sz="1100" b="1"/>
        </a:p>
      </xdr:txBody>
    </xdr:sp>
    <xdr:clientData/>
  </xdr:oneCellAnchor>
  <xdr:oneCellAnchor>
    <xdr:from>
      <xdr:col>41</xdr:col>
      <xdr:colOff>0</xdr:colOff>
      <xdr:row>564</xdr:row>
      <xdr:rowOff>0</xdr:rowOff>
    </xdr:from>
    <xdr:ext cx="950238" cy="624426"/>
    <xdr:sp macro="" textlink="">
      <xdr:nvSpPr>
        <xdr:cNvPr id="78872" name="テキスト ボックス 78871">
          <a:hlinkClick xmlns:r="http://schemas.openxmlformats.org/officeDocument/2006/relationships" r:id="rId31"/>
          <a:extLst>
            <a:ext uri="{FF2B5EF4-FFF2-40B4-BE49-F238E27FC236}">
              <a16:creationId xmlns:a16="http://schemas.microsoft.com/office/drawing/2014/main" id="{5455BE83-CDB5-470F-96FE-67375B134175}"/>
            </a:ext>
          </a:extLst>
        </xdr:cNvPr>
        <xdr:cNvSpPr txBox="1"/>
      </xdr:nvSpPr>
      <xdr:spPr>
        <a:xfrm>
          <a:off x="16192500" y="179841525"/>
          <a:ext cx="950238" cy="624426"/>
        </a:xfrm>
        <a:prstGeom prst="roundRect">
          <a:avLst/>
        </a:prstGeom>
        <a:solidFill>
          <a:srgbClr val="FF99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G</a:t>
          </a:r>
          <a:endParaRPr kumimoji="1" lang="ja-JP" altLang="en-US" sz="1100" b="1"/>
        </a:p>
      </xdr:txBody>
    </xdr:sp>
    <xdr:clientData/>
  </xdr:oneCellAnchor>
  <xdr:oneCellAnchor>
    <xdr:from>
      <xdr:col>40</xdr:col>
      <xdr:colOff>494602</xdr:colOff>
      <xdr:row>576</xdr:row>
      <xdr:rowOff>31393</xdr:rowOff>
    </xdr:from>
    <xdr:ext cx="950239" cy="624426"/>
    <xdr:sp macro="" textlink="">
      <xdr:nvSpPr>
        <xdr:cNvPr id="78874" name="テキスト ボックス 78873">
          <a:hlinkClick xmlns:r="http://schemas.openxmlformats.org/officeDocument/2006/relationships" r:id="rId32"/>
          <a:extLst>
            <a:ext uri="{FF2B5EF4-FFF2-40B4-BE49-F238E27FC236}">
              <a16:creationId xmlns:a16="http://schemas.microsoft.com/office/drawing/2014/main" id="{0AA71FB5-65B1-43D3-87C2-230591B9F701}"/>
            </a:ext>
          </a:extLst>
        </xdr:cNvPr>
        <xdr:cNvSpPr txBox="1"/>
      </xdr:nvSpPr>
      <xdr:spPr>
        <a:xfrm>
          <a:off x="16125127" y="183806743"/>
          <a:ext cx="950239" cy="624426"/>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H-1-1</a:t>
          </a:r>
          <a:endParaRPr kumimoji="1" lang="ja-JP" altLang="en-US" sz="1100" b="1"/>
        </a:p>
      </xdr:txBody>
    </xdr:sp>
    <xdr:clientData/>
  </xdr:oneCellAnchor>
  <xdr:oneCellAnchor>
    <xdr:from>
      <xdr:col>41</xdr:col>
      <xdr:colOff>19050</xdr:colOff>
      <xdr:row>593</xdr:row>
      <xdr:rowOff>57150</xdr:rowOff>
    </xdr:from>
    <xdr:ext cx="950239" cy="624426"/>
    <xdr:sp macro="" textlink="">
      <xdr:nvSpPr>
        <xdr:cNvPr id="78875" name="テキスト ボックス 78874">
          <a:hlinkClick xmlns:r="http://schemas.openxmlformats.org/officeDocument/2006/relationships" r:id="rId33"/>
          <a:extLst>
            <a:ext uri="{FF2B5EF4-FFF2-40B4-BE49-F238E27FC236}">
              <a16:creationId xmlns:a16="http://schemas.microsoft.com/office/drawing/2014/main" id="{657249AC-435A-4C76-9FA8-0D4AC5297C61}"/>
            </a:ext>
          </a:extLst>
        </xdr:cNvPr>
        <xdr:cNvSpPr txBox="1"/>
      </xdr:nvSpPr>
      <xdr:spPr>
        <a:xfrm>
          <a:off x="16211550" y="189480825"/>
          <a:ext cx="950239" cy="624426"/>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H-1-2</a:t>
          </a:r>
          <a:endParaRPr kumimoji="1" lang="ja-JP" altLang="en-US" sz="1100" b="1"/>
        </a:p>
      </xdr:txBody>
    </xdr:sp>
    <xdr:clientData/>
  </xdr:oneCellAnchor>
  <xdr:oneCellAnchor>
    <xdr:from>
      <xdr:col>40</xdr:col>
      <xdr:colOff>466725</xdr:colOff>
      <xdr:row>611</xdr:row>
      <xdr:rowOff>104775</xdr:rowOff>
    </xdr:from>
    <xdr:ext cx="950239" cy="624426"/>
    <xdr:sp macro="" textlink="">
      <xdr:nvSpPr>
        <xdr:cNvPr id="78876" name="テキスト ボックス 78875">
          <a:hlinkClick xmlns:r="http://schemas.openxmlformats.org/officeDocument/2006/relationships" r:id="rId34"/>
          <a:extLst>
            <a:ext uri="{FF2B5EF4-FFF2-40B4-BE49-F238E27FC236}">
              <a16:creationId xmlns:a16="http://schemas.microsoft.com/office/drawing/2014/main" id="{B4BC8A45-25FA-4243-B329-28AD4C71BC06}"/>
            </a:ext>
          </a:extLst>
        </xdr:cNvPr>
        <xdr:cNvSpPr txBox="1"/>
      </xdr:nvSpPr>
      <xdr:spPr>
        <a:xfrm>
          <a:off x="16097250" y="199253475"/>
          <a:ext cx="950239" cy="624426"/>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H-1-3</a:t>
          </a:r>
          <a:endParaRPr kumimoji="1" lang="ja-JP" altLang="en-US" sz="1100" b="1"/>
        </a:p>
      </xdr:txBody>
    </xdr:sp>
    <xdr:clientData/>
  </xdr:oneCellAnchor>
  <xdr:oneCellAnchor>
    <xdr:from>
      <xdr:col>40</xdr:col>
      <xdr:colOff>409575</xdr:colOff>
      <xdr:row>621</xdr:row>
      <xdr:rowOff>114300</xdr:rowOff>
    </xdr:from>
    <xdr:ext cx="950239" cy="624426"/>
    <xdr:sp macro="" textlink="">
      <xdr:nvSpPr>
        <xdr:cNvPr id="78877" name="テキスト ボックス 78876">
          <a:hlinkClick xmlns:r="http://schemas.openxmlformats.org/officeDocument/2006/relationships" r:id="rId35"/>
          <a:extLst>
            <a:ext uri="{FF2B5EF4-FFF2-40B4-BE49-F238E27FC236}">
              <a16:creationId xmlns:a16="http://schemas.microsoft.com/office/drawing/2014/main" id="{73EEC33F-4483-476E-89C3-E371FD53DE61}"/>
            </a:ext>
          </a:extLst>
        </xdr:cNvPr>
        <xdr:cNvSpPr txBox="1"/>
      </xdr:nvSpPr>
      <xdr:spPr>
        <a:xfrm>
          <a:off x="16040100" y="202911075"/>
          <a:ext cx="950239" cy="624426"/>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H-2-1</a:t>
          </a:r>
          <a:endParaRPr kumimoji="1" lang="ja-JP" altLang="en-US" sz="1100" b="1"/>
        </a:p>
      </xdr:txBody>
    </xdr:sp>
    <xdr:clientData/>
  </xdr:oneCellAnchor>
  <xdr:oneCellAnchor>
    <xdr:from>
      <xdr:col>41</xdr:col>
      <xdr:colOff>142875</xdr:colOff>
      <xdr:row>661</xdr:row>
      <xdr:rowOff>171450</xdr:rowOff>
    </xdr:from>
    <xdr:ext cx="950239" cy="624426"/>
    <xdr:sp macro="" textlink="">
      <xdr:nvSpPr>
        <xdr:cNvPr id="78880" name="テキスト ボックス 78879">
          <a:hlinkClick xmlns:r="http://schemas.openxmlformats.org/officeDocument/2006/relationships" r:id="rId36"/>
          <a:extLst>
            <a:ext uri="{FF2B5EF4-FFF2-40B4-BE49-F238E27FC236}">
              <a16:creationId xmlns:a16="http://schemas.microsoft.com/office/drawing/2014/main" id="{25AFC436-FCFC-435B-9648-F0900F4ACB9A}"/>
            </a:ext>
          </a:extLst>
        </xdr:cNvPr>
        <xdr:cNvSpPr txBox="1"/>
      </xdr:nvSpPr>
      <xdr:spPr>
        <a:xfrm>
          <a:off x="16335375" y="216769950"/>
          <a:ext cx="950239" cy="624426"/>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H-3-1</a:t>
          </a:r>
          <a:endParaRPr kumimoji="1" lang="ja-JP" altLang="en-US" sz="1100" b="1"/>
        </a:p>
      </xdr:txBody>
    </xdr:sp>
    <xdr:clientData/>
  </xdr:oneCellAnchor>
  <xdr:twoCellAnchor>
    <xdr:from>
      <xdr:col>7</xdr:col>
      <xdr:colOff>196850</xdr:colOff>
      <xdr:row>333</xdr:row>
      <xdr:rowOff>9430</xdr:rowOff>
    </xdr:from>
    <xdr:to>
      <xdr:col>13</xdr:col>
      <xdr:colOff>342899</xdr:colOff>
      <xdr:row>336</xdr:row>
      <xdr:rowOff>187357</xdr:rowOff>
    </xdr:to>
    <xdr:sp macro="" textlink="">
      <xdr:nvSpPr>
        <xdr:cNvPr id="41" name="テキスト ボックス 40">
          <a:extLst>
            <a:ext uri="{FF2B5EF4-FFF2-40B4-BE49-F238E27FC236}">
              <a16:creationId xmlns:a16="http://schemas.microsoft.com/office/drawing/2014/main" id="{07D21C60-5DFB-4AE8-8C21-1B5F853B3D2F}"/>
            </a:ext>
          </a:extLst>
        </xdr:cNvPr>
        <xdr:cNvSpPr txBox="1"/>
      </xdr:nvSpPr>
      <xdr:spPr>
        <a:xfrm>
          <a:off x="2378075" y="117919405"/>
          <a:ext cx="2317749" cy="749427"/>
        </a:xfrm>
        <a:prstGeom prst="wedgeRoundRectCallout">
          <a:avLst>
            <a:gd name="adj1" fmla="val 71692"/>
            <a:gd name="adj2" fmla="val 13129"/>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1100">
              <a:latin typeface="Meiryo UI" panose="020B0604030504040204" pitchFamily="50" charset="-128"/>
              <a:ea typeface="Meiryo UI" panose="020B0604030504040204" pitchFamily="50" charset="-128"/>
            </a:rPr>
            <a:t>副本部長：プルダウンリストから選択してください</a:t>
          </a:r>
        </a:p>
      </xdr:txBody>
    </xdr:sp>
    <xdr:clientData/>
  </xdr:twoCellAnchor>
  <xdr:oneCellAnchor>
    <xdr:from>
      <xdr:col>4</xdr:col>
      <xdr:colOff>180974</xdr:colOff>
      <xdr:row>318</xdr:row>
      <xdr:rowOff>425450</xdr:rowOff>
    </xdr:from>
    <xdr:ext cx="2121959" cy="564514"/>
    <xdr:sp macro="" textlink="">
      <xdr:nvSpPr>
        <xdr:cNvPr id="78881" name="テキスト ボックス 78880">
          <a:extLst>
            <a:ext uri="{FF2B5EF4-FFF2-40B4-BE49-F238E27FC236}">
              <a16:creationId xmlns:a16="http://schemas.microsoft.com/office/drawing/2014/main" id="{37A4F48E-10AB-4954-BCC2-C6934B3760AF}"/>
            </a:ext>
          </a:extLst>
        </xdr:cNvPr>
        <xdr:cNvSpPr txBox="1"/>
      </xdr:nvSpPr>
      <xdr:spPr>
        <a:xfrm>
          <a:off x="180974" y="115096925"/>
          <a:ext cx="2121959" cy="564514"/>
        </a:xfrm>
        <a:prstGeom prst="wedgeRectCallout">
          <a:avLst>
            <a:gd name="adj1" fmla="val 51537"/>
            <a:gd name="adj2" fmla="val 91657"/>
          </a:avLst>
        </a:prstGeom>
        <a:solidFill>
          <a:srgbClr val="00B0F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en-US" altLang="ja-JP" sz="1100" b="1">
              <a:solidFill>
                <a:schemeClr val="bg1"/>
              </a:solidFill>
              <a:latin typeface="Meiryo UI" panose="020B0604030504040204" pitchFamily="50" charset="-128"/>
              <a:ea typeface="Meiryo UI" panose="020B0604030504040204" pitchFamily="50" charset="-128"/>
            </a:rPr>
            <a:t>C-2-1 </a:t>
          </a:r>
          <a:r>
            <a:rPr kumimoji="1" lang="ja-JP" altLang="en-US" sz="1100" b="1">
              <a:solidFill>
                <a:schemeClr val="bg1"/>
              </a:solidFill>
              <a:latin typeface="Meiryo UI" panose="020B0604030504040204" pitchFamily="50" charset="-128"/>
              <a:ea typeface="Meiryo UI" panose="020B0604030504040204" pitchFamily="50" charset="-128"/>
            </a:rPr>
            <a:t>「</a:t>
          </a:r>
          <a:r>
            <a:rPr kumimoji="1" lang="en-US" altLang="ja-JP" sz="1100" b="1">
              <a:solidFill>
                <a:schemeClr val="bg1"/>
              </a:solidFill>
              <a:latin typeface="Meiryo UI" panose="020B0604030504040204" pitchFamily="50" charset="-128"/>
              <a:ea typeface="Meiryo UI" panose="020B0604030504040204" pitchFamily="50" charset="-128"/>
            </a:rPr>
            <a:t>1.BCP</a:t>
          </a:r>
          <a:r>
            <a:rPr kumimoji="1" lang="ja-JP" altLang="en-US" sz="1100" b="1">
              <a:solidFill>
                <a:schemeClr val="bg1"/>
              </a:solidFill>
              <a:latin typeface="Meiryo UI" panose="020B0604030504040204" pitchFamily="50" charset="-128"/>
              <a:ea typeface="Meiryo UI" panose="020B0604030504040204" pitchFamily="50" charset="-128"/>
            </a:rPr>
            <a:t>の発動基準」がこちらに転記されます。</a:t>
          </a:r>
        </a:p>
      </xdr:txBody>
    </xdr:sp>
    <xdr:clientData/>
  </xdr:oneCellAnchor>
  <xdr:oneCellAnchor>
    <xdr:from>
      <xdr:col>12</xdr:col>
      <xdr:colOff>331803</xdr:colOff>
      <xdr:row>3</xdr:row>
      <xdr:rowOff>304305</xdr:rowOff>
    </xdr:from>
    <xdr:ext cx="498396" cy="363292"/>
    <xdr:sp macro="" textlink="">
      <xdr:nvSpPr>
        <xdr:cNvPr id="78873" name="テキスト ボックス 78872">
          <a:hlinkClick xmlns:r="http://schemas.openxmlformats.org/officeDocument/2006/relationships" r:id="rId37"/>
          <a:extLst>
            <a:ext uri="{FF2B5EF4-FFF2-40B4-BE49-F238E27FC236}">
              <a16:creationId xmlns:a16="http://schemas.microsoft.com/office/drawing/2014/main" id="{1EE5F278-E1BE-469F-9DE4-FC2824CA91E4}"/>
            </a:ext>
          </a:extLst>
        </xdr:cNvPr>
        <xdr:cNvSpPr txBox="1"/>
      </xdr:nvSpPr>
      <xdr:spPr>
        <a:xfrm>
          <a:off x="4322778" y="1313955"/>
          <a:ext cx="498396" cy="363292"/>
        </a:xfrm>
        <a:prstGeom prst="round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solidFill>
                <a:sysClr val="windowText" lastClr="000000"/>
              </a:solidFill>
            </a:rPr>
            <a:t>頭紙</a:t>
          </a:r>
        </a:p>
      </xdr:txBody>
    </xdr:sp>
    <xdr:clientData/>
  </xdr:oneCellAnchor>
  <xdr:oneCellAnchor>
    <xdr:from>
      <xdr:col>29</xdr:col>
      <xdr:colOff>133350</xdr:colOff>
      <xdr:row>41</xdr:row>
      <xdr:rowOff>133350</xdr:rowOff>
    </xdr:from>
    <xdr:ext cx="1852613" cy="624568"/>
    <xdr:sp macro="" textlink="">
      <xdr:nvSpPr>
        <xdr:cNvPr id="78883" name="テキスト ボックス 78882">
          <a:extLst>
            <a:ext uri="{FF2B5EF4-FFF2-40B4-BE49-F238E27FC236}">
              <a16:creationId xmlns:a16="http://schemas.microsoft.com/office/drawing/2014/main" id="{2B078B67-B2B0-4988-96D7-847975EDDCF2}"/>
            </a:ext>
          </a:extLst>
        </xdr:cNvPr>
        <xdr:cNvSpPr txBox="1"/>
      </xdr:nvSpPr>
      <xdr:spPr>
        <a:xfrm>
          <a:off x="11382375" y="14725650"/>
          <a:ext cx="1852613" cy="624568"/>
        </a:xfrm>
        <a:prstGeom prst="wedgeRoundRectCallout">
          <a:avLst>
            <a:gd name="adj1" fmla="val -73644"/>
            <a:gd name="adj2" fmla="val 64659"/>
            <a:gd name="adj3" fmla="val 16667"/>
          </a:avLst>
        </a:prstGeom>
        <a:solidFill>
          <a:srgbClr val="FFFF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a:latin typeface="Meiryo UI" panose="020B0604030504040204" pitchFamily="50" charset="-128"/>
              <a:ea typeface="Meiryo UI" panose="020B0604030504040204" pitchFamily="50" charset="-128"/>
            </a:rPr>
            <a:t>プルダウンリストから選択</a:t>
          </a:r>
          <a:endParaRPr kumimoji="1" lang="en-US" altLang="ja-JP" sz="1100">
            <a:latin typeface="Meiryo UI" panose="020B0604030504040204" pitchFamily="50" charset="-128"/>
            <a:ea typeface="Meiryo UI" panose="020B0604030504040204" pitchFamily="50" charset="-128"/>
          </a:endParaRPr>
        </a:p>
        <a:p>
          <a:pPr algn="l"/>
          <a:r>
            <a:rPr kumimoji="1" lang="ja-JP" altLang="en-US" sz="1100">
              <a:latin typeface="Meiryo UI" panose="020B0604030504040204" pitchFamily="50" charset="-128"/>
              <a:ea typeface="Meiryo UI" panose="020B0604030504040204" pitchFamily="50" charset="-128"/>
            </a:rPr>
            <a:t>または直接入力してください</a:t>
          </a:r>
        </a:p>
      </xdr:txBody>
    </xdr:sp>
    <xdr:clientData/>
  </xdr:oneCellAnchor>
  <xdr:twoCellAnchor>
    <xdr:from>
      <xdr:col>4</xdr:col>
      <xdr:colOff>74084</xdr:colOff>
      <xdr:row>64</xdr:row>
      <xdr:rowOff>249236</xdr:rowOff>
    </xdr:from>
    <xdr:to>
      <xdr:col>8</xdr:col>
      <xdr:colOff>20903</xdr:colOff>
      <xdr:row>67</xdr:row>
      <xdr:rowOff>346485</xdr:rowOff>
    </xdr:to>
    <xdr:grpSp>
      <xdr:nvGrpSpPr>
        <xdr:cNvPr id="78886" name="グループ化 78885">
          <a:extLst>
            <a:ext uri="{FF2B5EF4-FFF2-40B4-BE49-F238E27FC236}">
              <a16:creationId xmlns:a16="http://schemas.microsoft.com/office/drawing/2014/main" id="{17477983-2C29-F393-6639-5A3D66BC7ACB}"/>
            </a:ext>
          </a:extLst>
        </xdr:cNvPr>
        <xdr:cNvGrpSpPr/>
      </xdr:nvGrpSpPr>
      <xdr:grpSpPr>
        <a:xfrm>
          <a:off x="74084" y="24494691"/>
          <a:ext cx="2735046" cy="945839"/>
          <a:chOff x="86519" y="24477662"/>
          <a:chExt cx="2483644" cy="925924"/>
        </a:xfrm>
      </xdr:grpSpPr>
      <xdr:sp macro="" textlink="">
        <xdr:nvSpPr>
          <xdr:cNvPr id="78885" name="二等辺三角形 78884">
            <a:extLst>
              <a:ext uri="{FF2B5EF4-FFF2-40B4-BE49-F238E27FC236}">
                <a16:creationId xmlns:a16="http://schemas.microsoft.com/office/drawing/2014/main" id="{A72A06A5-4E9F-0B77-326E-B64F6E7070DE}"/>
              </a:ext>
            </a:extLst>
          </xdr:cNvPr>
          <xdr:cNvSpPr/>
        </xdr:nvSpPr>
        <xdr:spPr>
          <a:xfrm rot="4036120">
            <a:off x="2052638" y="24179212"/>
            <a:ext cx="219075" cy="815975"/>
          </a:xfrm>
          <a:prstGeom prst="triangle">
            <a:avLst/>
          </a:prstGeom>
          <a:solidFill>
            <a:srgbClr val="00B0F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8884" name="テキスト ボックス 78883">
            <a:extLst>
              <a:ext uri="{FF2B5EF4-FFF2-40B4-BE49-F238E27FC236}">
                <a16:creationId xmlns:a16="http://schemas.microsoft.com/office/drawing/2014/main" id="{1DC6095F-26FE-49F6-B93A-F586460D3EFE}"/>
              </a:ext>
            </a:extLst>
          </xdr:cNvPr>
          <xdr:cNvSpPr txBox="1"/>
        </xdr:nvSpPr>
        <xdr:spPr>
          <a:xfrm>
            <a:off x="86519" y="24612600"/>
            <a:ext cx="2069306" cy="790986"/>
          </a:xfrm>
          <a:prstGeom prst="wedgeRectCallout">
            <a:avLst>
              <a:gd name="adj1" fmla="val 57878"/>
              <a:gd name="adj2" fmla="val 152814"/>
            </a:avLst>
          </a:prstGeom>
          <a:solidFill>
            <a:srgbClr val="00B0F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pPr algn="l"/>
            <a:r>
              <a:rPr kumimoji="1" lang="ja-JP" altLang="en-US" sz="1100" b="1">
                <a:solidFill>
                  <a:schemeClr val="bg1"/>
                </a:solidFill>
                <a:latin typeface="Meiryo UI" panose="020B0604030504040204" pitchFamily="50" charset="-128"/>
                <a:ea typeface="Meiryo UI" panose="020B0604030504040204" pitchFamily="50" charset="-128"/>
              </a:rPr>
              <a:t>「事業継続の対象とする災害」に「●」がついたものがここに転記されます</a:t>
            </a:r>
          </a:p>
        </xdr:txBody>
      </xdr:sp>
    </xdr:grpSp>
    <xdr:clientData/>
  </xdr:twoCellAnchor>
</xdr:wsDr>
</file>

<file path=xl/drawings/drawing10.xml><?xml version="1.0" encoding="utf-8"?>
<xdr:wsDr xmlns:xdr="http://schemas.openxmlformats.org/drawingml/2006/spreadsheetDrawing" xmlns:a="http://schemas.openxmlformats.org/drawingml/2006/main">
  <xdr:oneCellAnchor>
    <xdr:from>
      <xdr:col>12</xdr:col>
      <xdr:colOff>311361</xdr:colOff>
      <xdr:row>2</xdr:row>
      <xdr:rowOff>302017</xdr:rowOff>
    </xdr:from>
    <xdr:ext cx="924417" cy="363292"/>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CDAA08D3-F6D0-47C5-BBD2-E2F2463E5EBA}"/>
            </a:ext>
          </a:extLst>
        </xdr:cNvPr>
        <xdr:cNvSpPr txBox="1"/>
      </xdr:nvSpPr>
      <xdr:spPr>
        <a:xfrm>
          <a:off x="6435936" y="625867"/>
          <a:ext cx="924417" cy="363292"/>
        </a:xfrm>
        <a:prstGeom prst="round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solidFill>
                <a:schemeClr val="bg1"/>
              </a:solidFill>
            </a:rPr>
            <a:t>記入シート</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18</xdr:col>
      <xdr:colOff>28575</xdr:colOff>
      <xdr:row>1</xdr:row>
      <xdr:rowOff>12308</xdr:rowOff>
    </xdr:from>
    <xdr:ext cx="950238" cy="624426"/>
    <xdr:sp macro="" textlink="">
      <xdr:nvSpPr>
        <xdr:cNvPr id="3" name="テキスト ボックス 2">
          <a:hlinkClick xmlns:r="http://schemas.openxmlformats.org/officeDocument/2006/relationships" r:id="rId1"/>
          <a:extLst>
            <a:ext uri="{FF2B5EF4-FFF2-40B4-BE49-F238E27FC236}">
              <a16:creationId xmlns:a16="http://schemas.microsoft.com/office/drawing/2014/main" id="{14B07AA6-6B72-4A9A-97DB-9668D0F0DA88}"/>
            </a:ext>
          </a:extLst>
        </xdr:cNvPr>
        <xdr:cNvSpPr txBox="1"/>
      </xdr:nvSpPr>
      <xdr:spPr>
        <a:xfrm>
          <a:off x="7343775" y="202808"/>
          <a:ext cx="950238" cy="624426"/>
        </a:xfrm>
        <a:prstGeom prst="round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A</a:t>
          </a:r>
          <a:endParaRPr kumimoji="1" lang="ja-JP" altLang="en-US" sz="1100" b="1"/>
        </a:p>
      </xdr:txBody>
    </xdr:sp>
    <xdr:clientData/>
  </xdr:oneCellAnchor>
</xdr:wsDr>
</file>

<file path=xl/drawings/drawing12.xml><?xml version="1.0" encoding="utf-8"?>
<xdr:wsDr xmlns:xdr="http://schemas.openxmlformats.org/drawingml/2006/spreadsheetDrawing" xmlns:a="http://schemas.openxmlformats.org/drawingml/2006/main">
  <xdr:oneCellAnchor>
    <xdr:from>
      <xdr:col>31</xdr:col>
      <xdr:colOff>19050</xdr:colOff>
      <xdr:row>0</xdr:row>
      <xdr:rowOff>180975</xdr:rowOff>
    </xdr:from>
    <xdr:ext cx="950238"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4471222F-0DC3-4E5C-ABAA-E95694C2AC16}"/>
            </a:ext>
          </a:extLst>
        </xdr:cNvPr>
        <xdr:cNvSpPr txBox="1"/>
      </xdr:nvSpPr>
      <xdr:spPr>
        <a:xfrm>
          <a:off x="11239500" y="180975"/>
          <a:ext cx="950238"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B-1-1</a:t>
          </a:r>
          <a:endParaRPr kumimoji="1" lang="ja-JP" altLang="en-US" sz="1100" b="1"/>
        </a:p>
      </xdr:txBody>
    </xdr:sp>
    <xdr:clientData/>
  </xdr:oneCellAnchor>
</xdr:wsDr>
</file>

<file path=xl/drawings/drawing13.xml><?xml version="1.0" encoding="utf-8"?>
<xdr:wsDr xmlns:xdr="http://schemas.openxmlformats.org/drawingml/2006/spreadsheetDrawing" xmlns:a="http://schemas.openxmlformats.org/drawingml/2006/main">
  <xdr:oneCellAnchor>
    <xdr:from>
      <xdr:col>4</xdr:col>
      <xdr:colOff>223707</xdr:colOff>
      <xdr:row>0</xdr:row>
      <xdr:rowOff>187325</xdr:rowOff>
    </xdr:from>
    <xdr:ext cx="1537875" cy="624426"/>
    <xdr:sp macro="" textlink="">
      <xdr:nvSpPr>
        <xdr:cNvPr id="3" name="テキスト ボックス 2">
          <a:hlinkClick xmlns:r="http://schemas.openxmlformats.org/officeDocument/2006/relationships" r:id="rId1"/>
          <a:extLst>
            <a:ext uri="{FF2B5EF4-FFF2-40B4-BE49-F238E27FC236}">
              <a16:creationId xmlns:a16="http://schemas.microsoft.com/office/drawing/2014/main" id="{D9E4E136-EDEC-48EA-ACCE-2F3BF5FB3572}"/>
            </a:ext>
          </a:extLst>
        </xdr:cNvPr>
        <xdr:cNvSpPr txBox="1"/>
      </xdr:nvSpPr>
      <xdr:spPr>
        <a:xfrm>
          <a:off x="6719757" y="187325"/>
          <a:ext cx="1537875"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B-1-1</a:t>
          </a:r>
          <a:r>
            <a:rPr kumimoji="1" lang="ja-JP" altLang="en-US" sz="1100" b="1"/>
            <a:t>（補足１）</a:t>
          </a:r>
        </a:p>
      </xdr:txBody>
    </xdr:sp>
    <xdr:clientData/>
  </xdr:oneCellAnchor>
</xdr:wsDr>
</file>

<file path=xl/drawings/drawing14.xml><?xml version="1.0" encoding="utf-8"?>
<xdr:wsDr xmlns:xdr="http://schemas.openxmlformats.org/drawingml/2006/spreadsheetDrawing" xmlns:a="http://schemas.openxmlformats.org/drawingml/2006/main">
  <xdr:oneCellAnchor>
    <xdr:from>
      <xdr:col>31</xdr:col>
      <xdr:colOff>312868</xdr:colOff>
      <xdr:row>1</xdr:row>
      <xdr:rowOff>0</xdr:rowOff>
    </xdr:from>
    <xdr:ext cx="950238"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50551149-4702-4998-8E7E-2AF4BCEFAFF3}"/>
            </a:ext>
          </a:extLst>
        </xdr:cNvPr>
        <xdr:cNvSpPr txBox="1"/>
      </xdr:nvSpPr>
      <xdr:spPr>
        <a:xfrm>
          <a:off x="11533318" y="190500"/>
          <a:ext cx="950238"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B-1-2</a:t>
          </a:r>
          <a:endParaRPr kumimoji="1" lang="ja-JP" altLang="en-US" sz="1100" b="1"/>
        </a:p>
      </xdr:txBody>
    </xdr:sp>
    <xdr:clientData/>
  </xdr:oneCellAnchor>
</xdr:wsDr>
</file>

<file path=xl/drawings/drawing15.xml><?xml version="1.0" encoding="utf-8"?>
<xdr:wsDr xmlns:xdr="http://schemas.openxmlformats.org/drawingml/2006/spreadsheetDrawing" xmlns:a="http://schemas.openxmlformats.org/drawingml/2006/main">
  <xdr:oneCellAnchor>
    <xdr:from>
      <xdr:col>26</xdr:col>
      <xdr:colOff>47625</xdr:colOff>
      <xdr:row>0</xdr:row>
      <xdr:rowOff>180975</xdr:rowOff>
    </xdr:from>
    <xdr:ext cx="950238"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857AD208-5A45-4406-A73A-CAF0CDDD7476}"/>
            </a:ext>
          </a:extLst>
        </xdr:cNvPr>
        <xdr:cNvSpPr txBox="1"/>
      </xdr:nvSpPr>
      <xdr:spPr>
        <a:xfrm>
          <a:off x="9458325" y="180975"/>
          <a:ext cx="950238"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B-1-3</a:t>
          </a:r>
          <a:endParaRPr kumimoji="1" lang="ja-JP" altLang="en-US" sz="1100" b="1"/>
        </a:p>
      </xdr:txBody>
    </xdr:sp>
    <xdr:clientData/>
  </xdr:oneCellAnchor>
</xdr:wsDr>
</file>

<file path=xl/drawings/drawing16.xml><?xml version="1.0" encoding="utf-8"?>
<xdr:wsDr xmlns:xdr="http://schemas.openxmlformats.org/drawingml/2006/spreadsheetDrawing" xmlns:a="http://schemas.openxmlformats.org/drawingml/2006/main">
  <xdr:twoCellAnchor>
    <xdr:from>
      <xdr:col>22</xdr:col>
      <xdr:colOff>342900</xdr:colOff>
      <xdr:row>48</xdr:row>
      <xdr:rowOff>6350</xdr:rowOff>
    </xdr:from>
    <xdr:to>
      <xdr:col>22</xdr:col>
      <xdr:colOff>343535</xdr:colOff>
      <xdr:row>55</xdr:row>
      <xdr:rowOff>29210</xdr:rowOff>
    </xdr:to>
    <xdr:cxnSp macro="">
      <xdr:nvCxnSpPr>
        <xdr:cNvPr id="6" name="直線矢印コネクタ 5">
          <a:extLst>
            <a:ext uri="{FF2B5EF4-FFF2-40B4-BE49-F238E27FC236}">
              <a16:creationId xmlns:a16="http://schemas.microsoft.com/office/drawing/2014/main" id="{71730011-78CD-4BC8-AFF5-6C3FEDD1E48C}"/>
            </a:ext>
          </a:extLst>
        </xdr:cNvPr>
        <xdr:cNvCxnSpPr>
          <a:cxnSpLocks noChangeShapeType="1"/>
        </xdr:cNvCxnSpPr>
      </xdr:nvCxnSpPr>
      <xdr:spPr bwMode="auto">
        <a:xfrm>
          <a:off x="8305800" y="15716250"/>
          <a:ext cx="635" cy="1350010"/>
        </a:xfrm>
        <a:prstGeom prst="straightConnector1">
          <a:avLst/>
        </a:prstGeom>
        <a:noFill/>
        <a:ln w="28575">
          <a:solidFill>
            <a:srgbClr val="000000"/>
          </a:solidFill>
          <a:round/>
          <a:headEnd type="triangle" w="lg"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16</xdr:col>
      <xdr:colOff>349250</xdr:colOff>
      <xdr:row>48</xdr:row>
      <xdr:rowOff>6350</xdr:rowOff>
    </xdr:from>
    <xdr:to>
      <xdr:col>16</xdr:col>
      <xdr:colOff>352425</xdr:colOff>
      <xdr:row>52</xdr:row>
      <xdr:rowOff>28575</xdr:rowOff>
    </xdr:to>
    <xdr:cxnSp macro="">
      <xdr:nvCxnSpPr>
        <xdr:cNvPr id="7" name="直線矢印コネクタ 6">
          <a:extLst>
            <a:ext uri="{FF2B5EF4-FFF2-40B4-BE49-F238E27FC236}">
              <a16:creationId xmlns:a16="http://schemas.microsoft.com/office/drawing/2014/main" id="{4EA67A26-7260-45E2-89B7-8E9DB4EC48FA}"/>
            </a:ext>
          </a:extLst>
        </xdr:cNvPr>
        <xdr:cNvCxnSpPr>
          <a:cxnSpLocks noChangeShapeType="1"/>
        </xdr:cNvCxnSpPr>
      </xdr:nvCxnSpPr>
      <xdr:spPr bwMode="auto">
        <a:xfrm>
          <a:off x="6143625" y="15716250"/>
          <a:ext cx="0" cy="777875"/>
        </a:xfrm>
        <a:prstGeom prst="straightConnector1">
          <a:avLst/>
        </a:prstGeom>
        <a:noFill/>
        <a:ln w="28575">
          <a:solidFill>
            <a:srgbClr val="000000"/>
          </a:solidFill>
          <a:round/>
          <a:headEnd type="triangle" w="lg"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11</xdr:col>
      <xdr:colOff>2540</xdr:colOff>
      <xdr:row>48</xdr:row>
      <xdr:rowOff>0</xdr:rowOff>
    </xdr:from>
    <xdr:to>
      <xdr:col>11</xdr:col>
      <xdr:colOff>2540</xdr:colOff>
      <xdr:row>50</xdr:row>
      <xdr:rowOff>95885</xdr:rowOff>
    </xdr:to>
    <xdr:cxnSp macro="">
      <xdr:nvCxnSpPr>
        <xdr:cNvPr id="8" name="直線矢印コネクタ 7">
          <a:extLst>
            <a:ext uri="{FF2B5EF4-FFF2-40B4-BE49-F238E27FC236}">
              <a16:creationId xmlns:a16="http://schemas.microsoft.com/office/drawing/2014/main" id="{29024B89-FA26-4A8B-A123-11DEC3DEC6E5}"/>
            </a:ext>
          </a:extLst>
        </xdr:cNvPr>
        <xdr:cNvCxnSpPr>
          <a:cxnSpLocks noChangeShapeType="1"/>
        </xdr:cNvCxnSpPr>
      </xdr:nvCxnSpPr>
      <xdr:spPr bwMode="auto">
        <a:xfrm>
          <a:off x="3983990" y="15706725"/>
          <a:ext cx="0" cy="476885"/>
        </a:xfrm>
        <a:prstGeom prst="straightConnector1">
          <a:avLst/>
        </a:prstGeom>
        <a:noFill/>
        <a:ln w="28575">
          <a:solidFill>
            <a:srgbClr val="000000"/>
          </a:solidFill>
          <a:round/>
          <a:headEnd type="triangle" w="lg" len="me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oneCellAnchor>
    <xdr:from>
      <xdr:col>25</xdr:col>
      <xdr:colOff>238125</xdr:colOff>
      <xdr:row>0</xdr:row>
      <xdr:rowOff>142875</xdr:rowOff>
    </xdr:from>
    <xdr:ext cx="950238"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AC3F0C3D-88E2-4955-A888-A141043BE9C9}"/>
            </a:ext>
          </a:extLst>
        </xdr:cNvPr>
        <xdr:cNvSpPr txBox="1"/>
      </xdr:nvSpPr>
      <xdr:spPr>
        <a:xfrm>
          <a:off x="9286875" y="142875"/>
          <a:ext cx="950238"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B-2-1</a:t>
          </a:r>
          <a:endParaRPr kumimoji="1" lang="ja-JP" altLang="en-US" sz="1100" b="1"/>
        </a:p>
      </xdr:txBody>
    </xdr:sp>
    <xdr:clientData/>
  </xdr:oneCellAnchor>
  <xdr:oneCellAnchor>
    <xdr:from>
      <xdr:col>25</xdr:col>
      <xdr:colOff>268393</xdr:colOff>
      <xdr:row>22</xdr:row>
      <xdr:rowOff>66675</xdr:rowOff>
    </xdr:from>
    <xdr:ext cx="1391353" cy="624426"/>
    <xdr:sp macro="" textlink="">
      <xdr:nvSpPr>
        <xdr:cNvPr id="3" name="テキスト ボックス 2">
          <a:hlinkClick xmlns:r="http://schemas.openxmlformats.org/officeDocument/2006/relationships" r:id="rId2"/>
          <a:extLst>
            <a:ext uri="{FF2B5EF4-FFF2-40B4-BE49-F238E27FC236}">
              <a16:creationId xmlns:a16="http://schemas.microsoft.com/office/drawing/2014/main" id="{A96CA1A6-8740-428B-B07A-604BA2B567A9}"/>
            </a:ext>
          </a:extLst>
        </xdr:cNvPr>
        <xdr:cNvSpPr txBox="1"/>
      </xdr:nvSpPr>
      <xdr:spPr>
        <a:xfrm>
          <a:off x="9317143" y="7762875"/>
          <a:ext cx="1391353"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B-3-1</a:t>
          </a:r>
          <a:r>
            <a:rPr kumimoji="1" lang="ja-JP" altLang="en-US" sz="1100" b="1"/>
            <a:t>（必須）</a:t>
          </a:r>
        </a:p>
      </xdr:txBody>
    </xdr:sp>
    <xdr:clientData/>
  </xdr:oneCellAnchor>
  <xdr:oneCellAnchor>
    <xdr:from>
      <xdr:col>26</xdr:col>
      <xdr:colOff>277707</xdr:colOff>
      <xdr:row>78</xdr:row>
      <xdr:rowOff>76200</xdr:rowOff>
    </xdr:from>
    <xdr:ext cx="950238" cy="624426"/>
    <xdr:sp macro="" textlink="">
      <xdr:nvSpPr>
        <xdr:cNvPr id="4" name="テキスト ボックス 3">
          <a:hlinkClick xmlns:r="http://schemas.openxmlformats.org/officeDocument/2006/relationships" r:id="rId3"/>
          <a:extLst>
            <a:ext uri="{FF2B5EF4-FFF2-40B4-BE49-F238E27FC236}">
              <a16:creationId xmlns:a16="http://schemas.microsoft.com/office/drawing/2014/main" id="{3BAA8ABE-C91C-443D-81C8-D676A1A6482A}"/>
            </a:ext>
          </a:extLst>
        </xdr:cNvPr>
        <xdr:cNvSpPr txBox="1"/>
      </xdr:nvSpPr>
      <xdr:spPr>
        <a:xfrm>
          <a:off x="9688407" y="24688800"/>
          <a:ext cx="950238"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B-3-2</a:t>
          </a:r>
          <a:endParaRPr kumimoji="1" lang="ja-JP" altLang="en-US" sz="1100" b="1"/>
        </a:p>
      </xdr:txBody>
    </xdr:sp>
    <xdr:clientData/>
  </xdr:oneCellAnchor>
</xdr:wsDr>
</file>

<file path=xl/drawings/drawing17.xml><?xml version="1.0" encoding="utf-8"?>
<xdr:wsDr xmlns:xdr="http://schemas.openxmlformats.org/drawingml/2006/spreadsheetDrawing" xmlns:a="http://schemas.openxmlformats.org/drawingml/2006/main">
  <xdr:oneCellAnchor>
    <xdr:from>
      <xdr:col>10</xdr:col>
      <xdr:colOff>420793</xdr:colOff>
      <xdr:row>0</xdr:row>
      <xdr:rowOff>120650</xdr:rowOff>
    </xdr:from>
    <xdr:ext cx="1391353"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CE67A09B-E01E-4B32-A44D-1C98EFA3BC2C}"/>
            </a:ext>
          </a:extLst>
        </xdr:cNvPr>
        <xdr:cNvSpPr txBox="1"/>
      </xdr:nvSpPr>
      <xdr:spPr>
        <a:xfrm>
          <a:off x="11698393" y="120650"/>
          <a:ext cx="1391353" cy="624426"/>
        </a:xfrm>
        <a:prstGeom prst="round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B-3-1</a:t>
          </a:r>
          <a:r>
            <a:rPr kumimoji="1" lang="ja-JP" altLang="en-US" sz="1100" b="1"/>
            <a:t>（補足）</a:t>
          </a:r>
        </a:p>
      </xdr:txBody>
    </xdr:sp>
    <xdr:clientData/>
  </xdr:oneCellAnchor>
</xdr:wsDr>
</file>

<file path=xl/drawings/drawing18.xml><?xml version="1.0" encoding="utf-8"?>
<xdr:wsDr xmlns:xdr="http://schemas.openxmlformats.org/drawingml/2006/spreadsheetDrawing" xmlns:a="http://schemas.openxmlformats.org/drawingml/2006/main">
  <xdr:oneCellAnchor>
    <xdr:from>
      <xdr:col>19</xdr:col>
      <xdr:colOff>164036</xdr:colOff>
      <xdr:row>0</xdr:row>
      <xdr:rowOff>69493</xdr:rowOff>
    </xdr:from>
    <xdr:ext cx="950238"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095DBA65-0027-4837-A9C9-CDC07C05C756}"/>
            </a:ext>
          </a:extLst>
        </xdr:cNvPr>
        <xdr:cNvSpPr txBox="1"/>
      </xdr:nvSpPr>
      <xdr:spPr>
        <a:xfrm>
          <a:off x="6802961" y="69493"/>
          <a:ext cx="950238"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C-1-1</a:t>
          </a:r>
          <a:endParaRPr kumimoji="1" lang="ja-JP" altLang="en-US" sz="1100" b="1"/>
        </a:p>
      </xdr:txBody>
    </xdr:sp>
    <xdr:clientData/>
  </xdr:oneCellAnchor>
</xdr:wsDr>
</file>

<file path=xl/drawings/drawing19.xml><?xml version="1.0" encoding="utf-8"?>
<xdr:wsDr xmlns:xdr="http://schemas.openxmlformats.org/drawingml/2006/spreadsheetDrawing" xmlns:a="http://schemas.openxmlformats.org/drawingml/2006/main">
  <xdr:oneCellAnchor>
    <xdr:from>
      <xdr:col>10</xdr:col>
      <xdr:colOff>409575</xdr:colOff>
      <xdr:row>0</xdr:row>
      <xdr:rowOff>152400</xdr:rowOff>
    </xdr:from>
    <xdr:ext cx="950238"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CF845AB6-AB50-4F34-BB88-814E816039B7}"/>
            </a:ext>
          </a:extLst>
        </xdr:cNvPr>
        <xdr:cNvSpPr txBox="1"/>
      </xdr:nvSpPr>
      <xdr:spPr>
        <a:xfrm>
          <a:off x="14820900" y="152400"/>
          <a:ext cx="950238"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C-1-2</a:t>
          </a:r>
          <a:endParaRPr kumimoji="1" lang="ja-JP" altLang="en-US" sz="1100" b="1"/>
        </a:p>
      </xdr:txBody>
    </xdr:sp>
    <xdr:clientData/>
  </xdr:oneCellAnchor>
</xdr:wsDr>
</file>

<file path=xl/drawings/drawing20.xml><?xml version="1.0" encoding="utf-8"?>
<xdr:wsDr xmlns:xdr="http://schemas.openxmlformats.org/drawingml/2006/spreadsheetDrawing" xmlns:a="http://schemas.openxmlformats.org/drawingml/2006/main">
  <xdr:twoCellAnchor>
    <xdr:from>
      <xdr:col>0</xdr:col>
      <xdr:colOff>139700</xdr:colOff>
      <xdr:row>4</xdr:row>
      <xdr:rowOff>92364</xdr:rowOff>
    </xdr:from>
    <xdr:to>
      <xdr:col>13</xdr:col>
      <xdr:colOff>142875</xdr:colOff>
      <xdr:row>53</xdr:row>
      <xdr:rowOff>164811</xdr:rowOff>
    </xdr:to>
    <xdr:sp macro="" textlink="">
      <xdr:nvSpPr>
        <xdr:cNvPr id="6" name="正方形/長方形 5">
          <a:extLst>
            <a:ext uri="{FF2B5EF4-FFF2-40B4-BE49-F238E27FC236}">
              <a16:creationId xmlns:a16="http://schemas.microsoft.com/office/drawing/2014/main" id="{A81B114D-61FA-4BF5-9E59-0A6AE05F0EA1}"/>
            </a:ext>
          </a:extLst>
        </xdr:cNvPr>
        <xdr:cNvSpPr/>
      </xdr:nvSpPr>
      <xdr:spPr>
        <a:xfrm>
          <a:off x="139700" y="877455"/>
          <a:ext cx="4205720" cy="6029901"/>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219363</xdr:colOff>
      <xdr:row>4</xdr:row>
      <xdr:rowOff>103909</xdr:rowOff>
    </xdr:from>
    <xdr:to>
      <xdr:col>27</xdr:col>
      <xdr:colOff>206374</xdr:colOff>
      <xdr:row>53</xdr:row>
      <xdr:rowOff>161203</xdr:rowOff>
    </xdr:to>
    <xdr:sp macro="" textlink="">
      <xdr:nvSpPr>
        <xdr:cNvPr id="10" name="正方形/長方形 9">
          <a:extLst>
            <a:ext uri="{FF2B5EF4-FFF2-40B4-BE49-F238E27FC236}">
              <a16:creationId xmlns:a16="http://schemas.microsoft.com/office/drawing/2014/main" id="{330BD30C-62D7-4047-9A1E-1BCB55E36D39}"/>
            </a:ext>
          </a:extLst>
        </xdr:cNvPr>
        <xdr:cNvSpPr/>
      </xdr:nvSpPr>
      <xdr:spPr>
        <a:xfrm>
          <a:off x="4745181" y="889000"/>
          <a:ext cx="4189557" cy="6014748"/>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1.xml><?xml version="1.0" encoding="utf-8"?>
<xdr:wsDr xmlns:xdr="http://schemas.openxmlformats.org/drawingml/2006/spreadsheetDrawing" xmlns:a="http://schemas.openxmlformats.org/drawingml/2006/main">
  <xdr:oneCellAnchor>
    <xdr:from>
      <xdr:col>22</xdr:col>
      <xdr:colOff>133350</xdr:colOff>
      <xdr:row>1</xdr:row>
      <xdr:rowOff>9525</xdr:rowOff>
    </xdr:from>
    <xdr:ext cx="950238"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89C27094-B53A-4DD3-882C-DCF29A736196}"/>
            </a:ext>
          </a:extLst>
        </xdr:cNvPr>
        <xdr:cNvSpPr txBox="1"/>
      </xdr:nvSpPr>
      <xdr:spPr>
        <a:xfrm>
          <a:off x="7981950" y="200025"/>
          <a:ext cx="950238"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C-2-1</a:t>
          </a:r>
          <a:endParaRPr kumimoji="1" lang="ja-JP" altLang="en-US" sz="1100" b="1"/>
        </a:p>
      </xdr:txBody>
    </xdr:sp>
    <xdr:clientData/>
  </xdr:oneCellAnchor>
</xdr:wsDr>
</file>

<file path=xl/drawings/drawing22.xml><?xml version="1.0" encoding="utf-8"?>
<xdr:wsDr xmlns:xdr="http://schemas.openxmlformats.org/drawingml/2006/spreadsheetDrawing" xmlns:a="http://schemas.openxmlformats.org/drawingml/2006/main">
  <xdr:twoCellAnchor>
    <xdr:from>
      <xdr:col>6</xdr:col>
      <xdr:colOff>142875</xdr:colOff>
      <xdr:row>6</xdr:row>
      <xdr:rowOff>15875</xdr:rowOff>
    </xdr:from>
    <xdr:to>
      <xdr:col>6</xdr:col>
      <xdr:colOff>142875</xdr:colOff>
      <xdr:row>8</xdr:row>
      <xdr:rowOff>28575</xdr:rowOff>
    </xdr:to>
    <xdr:cxnSp macro="">
      <xdr:nvCxnSpPr>
        <xdr:cNvPr id="18" name="直線矢印コネクタ 17">
          <a:extLst>
            <a:ext uri="{FF2B5EF4-FFF2-40B4-BE49-F238E27FC236}">
              <a16:creationId xmlns:a16="http://schemas.microsoft.com/office/drawing/2014/main" id="{466732B4-C4B1-4C81-9C6B-EE40F57C5B14}"/>
            </a:ext>
          </a:extLst>
        </xdr:cNvPr>
        <xdr:cNvCxnSpPr/>
      </xdr:nvCxnSpPr>
      <xdr:spPr>
        <a:xfrm>
          <a:off x="2085975" y="1139825"/>
          <a:ext cx="0" cy="3365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158750</xdr:colOff>
      <xdr:row>13</xdr:row>
      <xdr:rowOff>149225</xdr:rowOff>
    </xdr:from>
    <xdr:to>
      <xdr:col>6</xdr:col>
      <xdr:colOff>158750</xdr:colOff>
      <xdr:row>15</xdr:row>
      <xdr:rowOff>38100</xdr:rowOff>
    </xdr:to>
    <xdr:cxnSp macro="">
      <xdr:nvCxnSpPr>
        <xdr:cNvPr id="19" name="直線矢印コネクタ 18">
          <a:extLst>
            <a:ext uri="{FF2B5EF4-FFF2-40B4-BE49-F238E27FC236}">
              <a16:creationId xmlns:a16="http://schemas.microsoft.com/office/drawing/2014/main" id="{7731B351-CFA1-444C-950C-7CA8D6536860}"/>
            </a:ext>
          </a:extLst>
        </xdr:cNvPr>
        <xdr:cNvCxnSpPr/>
      </xdr:nvCxnSpPr>
      <xdr:spPr>
        <a:xfrm>
          <a:off x="4048125" y="89331800"/>
          <a:ext cx="0" cy="21272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149225</xdr:colOff>
      <xdr:row>21</xdr:row>
      <xdr:rowOff>9525</xdr:rowOff>
    </xdr:from>
    <xdr:to>
      <xdr:col>6</xdr:col>
      <xdr:colOff>149225</xdr:colOff>
      <xdr:row>22</xdr:row>
      <xdr:rowOff>133350</xdr:rowOff>
    </xdr:to>
    <xdr:cxnSp macro="">
      <xdr:nvCxnSpPr>
        <xdr:cNvPr id="21" name="直線コネクタ 20">
          <a:extLst>
            <a:ext uri="{FF2B5EF4-FFF2-40B4-BE49-F238E27FC236}">
              <a16:creationId xmlns:a16="http://schemas.microsoft.com/office/drawing/2014/main" id="{0F77ACDB-14DF-416D-8E99-1A262A4C1606}"/>
            </a:ext>
          </a:extLst>
        </xdr:cNvPr>
        <xdr:cNvCxnSpPr/>
      </xdr:nvCxnSpPr>
      <xdr:spPr>
        <a:xfrm>
          <a:off x="2092325" y="3562350"/>
          <a:ext cx="0" cy="28575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158750</xdr:colOff>
      <xdr:row>22</xdr:row>
      <xdr:rowOff>114300</xdr:rowOff>
    </xdr:from>
    <xdr:to>
      <xdr:col>21</xdr:col>
      <xdr:colOff>200025</xdr:colOff>
      <xdr:row>24</xdr:row>
      <xdr:rowOff>28575</xdr:rowOff>
    </xdr:to>
    <xdr:grpSp>
      <xdr:nvGrpSpPr>
        <xdr:cNvPr id="3" name="グループ化 2">
          <a:extLst>
            <a:ext uri="{FF2B5EF4-FFF2-40B4-BE49-F238E27FC236}">
              <a16:creationId xmlns:a16="http://schemas.microsoft.com/office/drawing/2014/main" id="{AC0233EA-FA51-811E-0F14-B467FD1053B8}"/>
            </a:ext>
          </a:extLst>
        </xdr:cNvPr>
        <xdr:cNvGrpSpPr/>
      </xdr:nvGrpSpPr>
      <xdr:grpSpPr>
        <a:xfrm>
          <a:off x="1365250" y="6321425"/>
          <a:ext cx="7756525" cy="549275"/>
          <a:chOff x="1130300" y="3867150"/>
          <a:chExt cx="5870575" cy="238125"/>
        </a:xfrm>
      </xdr:grpSpPr>
      <xdr:cxnSp macro="">
        <xdr:nvCxnSpPr>
          <xdr:cNvPr id="20" name="直線コネクタ 19">
            <a:extLst>
              <a:ext uri="{FF2B5EF4-FFF2-40B4-BE49-F238E27FC236}">
                <a16:creationId xmlns:a16="http://schemas.microsoft.com/office/drawing/2014/main" id="{BA689B23-F3F3-4E88-911F-91490E1A68D0}"/>
              </a:ext>
            </a:extLst>
          </xdr:cNvPr>
          <xdr:cNvCxnSpPr/>
        </xdr:nvCxnSpPr>
        <xdr:spPr>
          <a:xfrm>
            <a:off x="1149350" y="3876675"/>
            <a:ext cx="58483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2" name="直線矢印コネクタ 21">
            <a:extLst>
              <a:ext uri="{FF2B5EF4-FFF2-40B4-BE49-F238E27FC236}">
                <a16:creationId xmlns:a16="http://schemas.microsoft.com/office/drawing/2014/main" id="{53C87AEC-23B5-47DB-A34B-78CA513A433D}"/>
              </a:ext>
            </a:extLst>
          </xdr:cNvPr>
          <xdr:cNvCxnSpPr/>
        </xdr:nvCxnSpPr>
        <xdr:spPr>
          <a:xfrm>
            <a:off x="1130300" y="3867150"/>
            <a:ext cx="0" cy="2095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3" name="直線矢印コネクタ 22">
            <a:extLst>
              <a:ext uri="{FF2B5EF4-FFF2-40B4-BE49-F238E27FC236}">
                <a16:creationId xmlns:a16="http://schemas.microsoft.com/office/drawing/2014/main" id="{22C3EB68-32B7-466F-B2DD-BE53F773C636}"/>
              </a:ext>
            </a:extLst>
          </xdr:cNvPr>
          <xdr:cNvCxnSpPr/>
        </xdr:nvCxnSpPr>
        <xdr:spPr>
          <a:xfrm>
            <a:off x="3082925" y="3867150"/>
            <a:ext cx="0" cy="21907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4" name="直線矢印コネクタ 23">
            <a:extLst>
              <a:ext uri="{FF2B5EF4-FFF2-40B4-BE49-F238E27FC236}">
                <a16:creationId xmlns:a16="http://schemas.microsoft.com/office/drawing/2014/main" id="{6777D3B0-EE49-4444-8C5B-45D40260D897}"/>
              </a:ext>
            </a:extLst>
          </xdr:cNvPr>
          <xdr:cNvCxnSpPr/>
        </xdr:nvCxnSpPr>
        <xdr:spPr>
          <a:xfrm>
            <a:off x="5019675" y="3883025"/>
            <a:ext cx="0" cy="2222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xnSp macro="">
        <xdr:nvCxnSpPr>
          <xdr:cNvPr id="25" name="直線矢印コネクタ 24">
            <a:extLst>
              <a:ext uri="{FF2B5EF4-FFF2-40B4-BE49-F238E27FC236}">
                <a16:creationId xmlns:a16="http://schemas.microsoft.com/office/drawing/2014/main" id="{7F09985B-67F2-4108-B3E4-FE0D2E7E13E4}"/>
              </a:ext>
            </a:extLst>
          </xdr:cNvPr>
          <xdr:cNvCxnSpPr/>
        </xdr:nvCxnSpPr>
        <xdr:spPr>
          <a:xfrm>
            <a:off x="7000875" y="3876675"/>
            <a:ext cx="0" cy="21590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139700</xdr:colOff>
      <xdr:row>30</xdr:row>
      <xdr:rowOff>0</xdr:rowOff>
    </xdr:from>
    <xdr:to>
      <xdr:col>3</xdr:col>
      <xdr:colOff>139700</xdr:colOff>
      <xdr:row>31</xdr:row>
      <xdr:rowOff>0</xdr:rowOff>
    </xdr:to>
    <xdr:cxnSp macro="">
      <xdr:nvCxnSpPr>
        <xdr:cNvPr id="26" name="直線矢印コネクタ 25">
          <a:extLst>
            <a:ext uri="{FF2B5EF4-FFF2-40B4-BE49-F238E27FC236}">
              <a16:creationId xmlns:a16="http://schemas.microsoft.com/office/drawing/2014/main" id="{CE1AEA94-B06D-4E56-A1D9-51C7BBD026C1}"/>
            </a:ext>
          </a:extLst>
        </xdr:cNvPr>
        <xdr:cNvCxnSpPr/>
      </xdr:nvCxnSpPr>
      <xdr:spPr>
        <a:xfrm>
          <a:off x="1111250" y="8362950"/>
          <a:ext cx="0" cy="31432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152400</xdr:colOff>
      <xdr:row>30</xdr:row>
      <xdr:rowOff>0</xdr:rowOff>
    </xdr:from>
    <xdr:to>
      <xdr:col>9</xdr:col>
      <xdr:colOff>152400</xdr:colOff>
      <xdr:row>31</xdr:row>
      <xdr:rowOff>6350</xdr:rowOff>
    </xdr:to>
    <xdr:cxnSp macro="">
      <xdr:nvCxnSpPr>
        <xdr:cNvPr id="27" name="直線矢印コネクタ 26">
          <a:extLst>
            <a:ext uri="{FF2B5EF4-FFF2-40B4-BE49-F238E27FC236}">
              <a16:creationId xmlns:a16="http://schemas.microsoft.com/office/drawing/2014/main" id="{4B902B0D-9FAF-4B94-BD95-2D67161B7298}"/>
            </a:ext>
          </a:extLst>
        </xdr:cNvPr>
        <xdr:cNvCxnSpPr/>
      </xdr:nvCxnSpPr>
      <xdr:spPr>
        <a:xfrm>
          <a:off x="3067050" y="8362950"/>
          <a:ext cx="0" cy="32067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152400</xdr:colOff>
      <xdr:row>30</xdr:row>
      <xdr:rowOff>15875</xdr:rowOff>
    </xdr:from>
    <xdr:to>
      <xdr:col>15</xdr:col>
      <xdr:colOff>152400</xdr:colOff>
      <xdr:row>31</xdr:row>
      <xdr:rowOff>28575</xdr:rowOff>
    </xdr:to>
    <xdr:cxnSp macro="">
      <xdr:nvCxnSpPr>
        <xdr:cNvPr id="28" name="直線矢印コネクタ 27">
          <a:extLst>
            <a:ext uri="{FF2B5EF4-FFF2-40B4-BE49-F238E27FC236}">
              <a16:creationId xmlns:a16="http://schemas.microsoft.com/office/drawing/2014/main" id="{E2D76862-6B46-4AAD-8E44-52D8F2E30FBB}"/>
            </a:ext>
          </a:extLst>
        </xdr:cNvPr>
        <xdr:cNvCxnSpPr/>
      </xdr:nvCxnSpPr>
      <xdr:spPr>
        <a:xfrm>
          <a:off x="5010150" y="8378825"/>
          <a:ext cx="0" cy="32702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190500</xdr:colOff>
      <xdr:row>30</xdr:row>
      <xdr:rowOff>6350</xdr:rowOff>
    </xdr:from>
    <xdr:to>
      <xdr:col>21</xdr:col>
      <xdr:colOff>190500</xdr:colOff>
      <xdr:row>31</xdr:row>
      <xdr:rowOff>19050</xdr:rowOff>
    </xdr:to>
    <xdr:cxnSp macro="">
      <xdr:nvCxnSpPr>
        <xdr:cNvPr id="29" name="直線矢印コネクタ 28">
          <a:extLst>
            <a:ext uri="{FF2B5EF4-FFF2-40B4-BE49-F238E27FC236}">
              <a16:creationId xmlns:a16="http://schemas.microsoft.com/office/drawing/2014/main" id="{E117652A-2816-48EA-BCD7-D05D495A7E1F}"/>
            </a:ext>
          </a:extLst>
        </xdr:cNvPr>
        <xdr:cNvCxnSpPr/>
      </xdr:nvCxnSpPr>
      <xdr:spPr>
        <a:xfrm>
          <a:off x="6991350" y="8369300"/>
          <a:ext cx="0" cy="32702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120650</xdr:colOff>
      <xdr:row>36</xdr:row>
      <xdr:rowOff>311150</xdr:rowOff>
    </xdr:from>
    <xdr:to>
      <xdr:col>3</xdr:col>
      <xdr:colOff>120650</xdr:colOff>
      <xdr:row>38</xdr:row>
      <xdr:rowOff>19050</xdr:rowOff>
    </xdr:to>
    <xdr:cxnSp macro="">
      <xdr:nvCxnSpPr>
        <xdr:cNvPr id="30" name="直線矢印コネクタ 29">
          <a:extLst>
            <a:ext uri="{FF2B5EF4-FFF2-40B4-BE49-F238E27FC236}">
              <a16:creationId xmlns:a16="http://schemas.microsoft.com/office/drawing/2014/main" id="{4250EF1A-0F21-4757-ABEB-88D0FD913B93}"/>
            </a:ext>
          </a:extLst>
        </xdr:cNvPr>
        <xdr:cNvCxnSpPr/>
      </xdr:nvCxnSpPr>
      <xdr:spPr>
        <a:xfrm>
          <a:off x="1092200" y="10560050"/>
          <a:ext cx="0" cy="33655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130175</xdr:colOff>
      <xdr:row>36</xdr:row>
      <xdr:rowOff>311150</xdr:rowOff>
    </xdr:from>
    <xdr:to>
      <xdr:col>9</xdr:col>
      <xdr:colOff>130175</xdr:colOff>
      <xdr:row>38</xdr:row>
      <xdr:rowOff>9525</xdr:rowOff>
    </xdr:to>
    <xdr:cxnSp macro="">
      <xdr:nvCxnSpPr>
        <xdr:cNvPr id="31" name="直線矢印コネクタ 30">
          <a:extLst>
            <a:ext uri="{FF2B5EF4-FFF2-40B4-BE49-F238E27FC236}">
              <a16:creationId xmlns:a16="http://schemas.microsoft.com/office/drawing/2014/main" id="{10F00A54-C89B-48E0-BEA4-0ACAD67659EF}"/>
            </a:ext>
          </a:extLst>
        </xdr:cNvPr>
        <xdr:cNvCxnSpPr/>
      </xdr:nvCxnSpPr>
      <xdr:spPr>
        <a:xfrm>
          <a:off x="3044825" y="10560050"/>
          <a:ext cx="0" cy="327025"/>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123825</xdr:colOff>
      <xdr:row>37</xdr:row>
      <xdr:rowOff>0</xdr:rowOff>
    </xdr:from>
    <xdr:to>
      <xdr:col>15</xdr:col>
      <xdr:colOff>123825</xdr:colOff>
      <xdr:row>37</xdr:row>
      <xdr:rowOff>304800</xdr:rowOff>
    </xdr:to>
    <xdr:cxnSp macro="">
      <xdr:nvCxnSpPr>
        <xdr:cNvPr id="32" name="直線矢印コネクタ 31">
          <a:extLst>
            <a:ext uri="{FF2B5EF4-FFF2-40B4-BE49-F238E27FC236}">
              <a16:creationId xmlns:a16="http://schemas.microsoft.com/office/drawing/2014/main" id="{B7AD73A6-7DF8-4E9E-92A1-4C18514A02E2}"/>
            </a:ext>
          </a:extLst>
        </xdr:cNvPr>
        <xdr:cNvCxnSpPr/>
      </xdr:nvCxnSpPr>
      <xdr:spPr>
        <a:xfrm>
          <a:off x="4981575" y="10563225"/>
          <a:ext cx="0" cy="30480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161925</xdr:colOff>
      <xdr:row>36</xdr:row>
      <xdr:rowOff>311150</xdr:rowOff>
    </xdr:from>
    <xdr:to>
      <xdr:col>21</xdr:col>
      <xdr:colOff>161925</xdr:colOff>
      <xdr:row>38</xdr:row>
      <xdr:rowOff>0</xdr:rowOff>
    </xdr:to>
    <xdr:cxnSp macro="">
      <xdr:nvCxnSpPr>
        <xdr:cNvPr id="33" name="直線矢印コネクタ 32">
          <a:extLst>
            <a:ext uri="{FF2B5EF4-FFF2-40B4-BE49-F238E27FC236}">
              <a16:creationId xmlns:a16="http://schemas.microsoft.com/office/drawing/2014/main" id="{C61AF611-6580-44A6-A8D6-7D4B14B6DA3D}"/>
            </a:ext>
          </a:extLst>
        </xdr:cNvPr>
        <xdr:cNvCxnSpPr/>
      </xdr:nvCxnSpPr>
      <xdr:spPr>
        <a:xfrm>
          <a:off x="6962775" y="10560050"/>
          <a:ext cx="0" cy="317500"/>
        </a:xfrm>
        <a:prstGeom prst="straightConnector1">
          <a:avLst/>
        </a:prstGeom>
        <a:ln w="12700">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276225</xdr:colOff>
      <xdr:row>1</xdr:row>
      <xdr:rowOff>57150</xdr:rowOff>
    </xdr:from>
    <xdr:ext cx="950238"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264FBC8E-6C03-451F-9309-882EB6B7A7FD}"/>
            </a:ext>
          </a:extLst>
        </xdr:cNvPr>
        <xdr:cNvSpPr txBox="1"/>
      </xdr:nvSpPr>
      <xdr:spPr>
        <a:xfrm>
          <a:off x="9906000" y="247650"/>
          <a:ext cx="950238" cy="624426"/>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C-2-2</a:t>
          </a:r>
          <a:endParaRPr kumimoji="1" lang="ja-JP" altLang="en-US" sz="1100" b="1"/>
        </a:p>
      </xdr:txBody>
    </xdr:sp>
    <xdr:clientData/>
  </xdr:oneCellAnchor>
</xdr:wsDr>
</file>

<file path=xl/drawings/drawing23.xml><?xml version="1.0" encoding="utf-8"?>
<xdr:wsDr xmlns:xdr="http://schemas.openxmlformats.org/drawingml/2006/spreadsheetDrawing" xmlns:a="http://schemas.openxmlformats.org/drawingml/2006/main">
  <xdr:oneCellAnchor>
    <xdr:from>
      <xdr:col>20</xdr:col>
      <xdr:colOff>293018</xdr:colOff>
      <xdr:row>0</xdr:row>
      <xdr:rowOff>63108</xdr:rowOff>
    </xdr:from>
    <xdr:ext cx="967452" cy="885562"/>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8A7AD253-2320-4492-8FE6-2908E3A63E16}"/>
            </a:ext>
          </a:extLst>
        </xdr:cNvPr>
        <xdr:cNvSpPr txBox="1"/>
      </xdr:nvSpPr>
      <xdr:spPr>
        <a:xfrm>
          <a:off x="7436768" y="63108"/>
          <a:ext cx="967452" cy="885562"/>
        </a:xfrm>
        <a:prstGeom prst="round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C-2-3</a:t>
          </a: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mn-lt"/>
              <a:ea typeface="+mn-ea"/>
              <a:cs typeface="+mn-cs"/>
            </a:rPr>
            <a:t>様式</a:t>
          </a:r>
          <a:r>
            <a:rPr kumimoji="1" lang="en-US" altLang="ja-JP" sz="1100" b="1">
              <a:solidFill>
                <a:schemeClr val="dk1"/>
              </a:solidFill>
              <a:effectLst/>
              <a:latin typeface="+mn-lt"/>
              <a:ea typeface="+mn-ea"/>
              <a:cs typeface="+mn-cs"/>
            </a:rPr>
            <a:t>C-3</a:t>
          </a:r>
          <a:endParaRPr lang="ja-JP" altLang="ja-JP">
            <a:effectLst/>
          </a:endParaRPr>
        </a:p>
      </xdr:txBody>
    </xdr:sp>
    <xdr:clientData/>
  </xdr:oneCellAnchor>
</xdr:wsDr>
</file>

<file path=xl/drawings/drawing24.xml><?xml version="1.0" encoding="utf-8"?>
<xdr:wsDr xmlns:xdr="http://schemas.openxmlformats.org/drawingml/2006/spreadsheetDrawing" xmlns:a="http://schemas.openxmlformats.org/drawingml/2006/main">
  <xdr:oneCellAnchor>
    <xdr:from>
      <xdr:col>25</xdr:col>
      <xdr:colOff>88745</xdr:colOff>
      <xdr:row>0</xdr:row>
      <xdr:rowOff>123433</xdr:rowOff>
    </xdr:from>
    <xdr:ext cx="950239"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411EFCBA-4460-4FC1-B7C9-44EDDC7C6EE4}"/>
            </a:ext>
          </a:extLst>
        </xdr:cNvPr>
        <xdr:cNvSpPr txBox="1"/>
      </xdr:nvSpPr>
      <xdr:spPr>
        <a:xfrm>
          <a:off x="8184995" y="123433"/>
          <a:ext cx="950239" cy="624426"/>
        </a:xfrm>
        <a:prstGeom prst="roundRect">
          <a:avLst/>
        </a:prstGeom>
        <a:solidFill>
          <a:srgbClr val="00B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D</a:t>
          </a:r>
          <a:endParaRPr kumimoji="1" lang="ja-JP" altLang="en-US" sz="1100" b="1"/>
        </a:p>
      </xdr:txBody>
    </xdr:sp>
    <xdr:clientData/>
  </xdr:oneCellAnchor>
</xdr:wsDr>
</file>

<file path=xl/drawings/drawing25.xml><?xml version="1.0" encoding="utf-8"?>
<xdr:wsDr xmlns:xdr="http://schemas.openxmlformats.org/drawingml/2006/spreadsheetDrawing" xmlns:a="http://schemas.openxmlformats.org/drawingml/2006/main">
  <xdr:oneCellAnchor>
    <xdr:from>
      <xdr:col>30</xdr:col>
      <xdr:colOff>36852</xdr:colOff>
      <xdr:row>1</xdr:row>
      <xdr:rowOff>28218</xdr:rowOff>
    </xdr:from>
    <xdr:ext cx="950239"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F8634FC3-219B-4F13-8C09-F5A5932C7AC4}"/>
            </a:ext>
          </a:extLst>
        </xdr:cNvPr>
        <xdr:cNvSpPr txBox="1"/>
      </xdr:nvSpPr>
      <xdr:spPr>
        <a:xfrm>
          <a:off x="9752352" y="218718"/>
          <a:ext cx="950239" cy="624426"/>
        </a:xfrm>
        <a:prstGeom prst="round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E-1-1</a:t>
          </a:r>
          <a:endParaRPr kumimoji="1" lang="ja-JP" altLang="en-US" sz="1100" b="1"/>
        </a:p>
      </xdr:txBody>
    </xdr:sp>
    <xdr:clientData/>
  </xdr:oneCellAnchor>
</xdr:wsDr>
</file>

<file path=xl/drawings/drawing26.xml><?xml version="1.0" encoding="utf-8"?>
<xdr:wsDr xmlns:xdr="http://schemas.openxmlformats.org/drawingml/2006/spreadsheetDrawing" xmlns:a="http://schemas.openxmlformats.org/drawingml/2006/main">
  <xdr:oneCellAnchor>
    <xdr:from>
      <xdr:col>13</xdr:col>
      <xdr:colOff>9525</xdr:colOff>
      <xdr:row>0</xdr:row>
      <xdr:rowOff>104775</xdr:rowOff>
    </xdr:from>
    <xdr:ext cx="950239"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481994DD-795A-472D-BE20-C754391768E5}"/>
            </a:ext>
          </a:extLst>
        </xdr:cNvPr>
        <xdr:cNvSpPr txBox="1"/>
      </xdr:nvSpPr>
      <xdr:spPr>
        <a:xfrm>
          <a:off x="16087725" y="104775"/>
          <a:ext cx="950239" cy="624426"/>
        </a:xfrm>
        <a:prstGeom prst="roundRect">
          <a:avLst/>
        </a:prstGeom>
        <a:solidFill>
          <a:srgbClr val="00B0F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E-1-2</a:t>
          </a:r>
          <a:endParaRPr kumimoji="1" lang="ja-JP" altLang="en-US" sz="1100" b="1"/>
        </a:p>
      </xdr:txBody>
    </xdr:sp>
    <xdr:clientData/>
  </xdr:oneCellAnchor>
</xdr:wsDr>
</file>

<file path=xl/drawings/drawing27.xml><?xml version="1.0" encoding="utf-8"?>
<xdr:wsDr xmlns:xdr="http://schemas.openxmlformats.org/drawingml/2006/spreadsheetDrawing" xmlns:a="http://schemas.openxmlformats.org/drawingml/2006/main">
  <xdr:oneCellAnchor>
    <xdr:from>
      <xdr:col>24</xdr:col>
      <xdr:colOff>22016</xdr:colOff>
      <xdr:row>0</xdr:row>
      <xdr:rowOff>123468</xdr:rowOff>
    </xdr:from>
    <xdr:ext cx="950239"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0A7C20AE-7DFF-4908-B210-2B8D995CBC53}"/>
            </a:ext>
          </a:extLst>
        </xdr:cNvPr>
        <xdr:cNvSpPr txBox="1"/>
      </xdr:nvSpPr>
      <xdr:spPr>
        <a:xfrm>
          <a:off x="7794416" y="123468"/>
          <a:ext cx="950239" cy="624426"/>
        </a:xfrm>
        <a:prstGeom prst="roundRect">
          <a:avLst/>
        </a:prstGeom>
        <a:solidFill>
          <a:srgbClr val="0070C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F</a:t>
          </a:r>
          <a:endParaRPr kumimoji="1" lang="ja-JP" altLang="en-US" sz="1100" b="1"/>
        </a:p>
      </xdr:txBody>
    </xdr:sp>
    <xdr:clientData/>
  </xdr:oneCellAnchor>
</xdr:wsDr>
</file>

<file path=xl/drawings/drawing28.xml><?xml version="1.0" encoding="utf-8"?>
<xdr:wsDr xmlns:xdr="http://schemas.openxmlformats.org/drawingml/2006/spreadsheetDrawing" xmlns:a="http://schemas.openxmlformats.org/drawingml/2006/main">
  <xdr:oneCellAnchor>
    <xdr:from>
      <xdr:col>28</xdr:col>
      <xdr:colOff>57029</xdr:colOff>
      <xdr:row>1</xdr:row>
      <xdr:rowOff>2818</xdr:rowOff>
    </xdr:from>
    <xdr:ext cx="950238"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3217AF16-4059-410E-8A9C-036E4FCA08B5}"/>
            </a:ext>
          </a:extLst>
        </xdr:cNvPr>
        <xdr:cNvSpPr txBox="1"/>
      </xdr:nvSpPr>
      <xdr:spPr>
        <a:xfrm>
          <a:off x="9296279" y="193318"/>
          <a:ext cx="950238" cy="624426"/>
        </a:xfrm>
        <a:prstGeom prst="roundRect">
          <a:avLst/>
        </a:prstGeom>
        <a:solidFill>
          <a:srgbClr val="FF99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G</a:t>
          </a:r>
          <a:endParaRPr kumimoji="1" lang="ja-JP" altLang="en-US" sz="1100" b="1"/>
        </a:p>
      </xdr:txBody>
    </xdr:sp>
    <xdr:clientData/>
  </xdr:oneCellAnchor>
</xdr:wsDr>
</file>

<file path=xl/drawings/drawing29.xml><?xml version="1.0" encoding="utf-8"?>
<xdr:wsDr xmlns:xdr="http://schemas.openxmlformats.org/drawingml/2006/spreadsheetDrawing" xmlns:a="http://schemas.openxmlformats.org/drawingml/2006/main">
  <xdr:oneCellAnchor>
    <xdr:from>
      <xdr:col>27</xdr:col>
      <xdr:colOff>316802</xdr:colOff>
      <xdr:row>0</xdr:row>
      <xdr:rowOff>158393</xdr:rowOff>
    </xdr:from>
    <xdr:ext cx="950239"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18BAC43C-93F2-4D22-A573-261F0094073D}"/>
            </a:ext>
          </a:extLst>
        </xdr:cNvPr>
        <xdr:cNvSpPr txBox="1"/>
      </xdr:nvSpPr>
      <xdr:spPr>
        <a:xfrm>
          <a:off x="9203627" y="158393"/>
          <a:ext cx="950239" cy="624426"/>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H-1-1</a:t>
          </a:r>
          <a:endParaRPr kumimoji="1" lang="ja-JP" altLang="en-US" sz="1100" b="1"/>
        </a:p>
      </xdr:txBody>
    </xdr:sp>
    <xdr:clientData/>
  </xdr:oneCellAnchor>
</xdr:wsDr>
</file>

<file path=xl/drawings/drawing30.xml><?xml version="1.0" encoding="utf-8"?>
<xdr:wsDr xmlns:xdr="http://schemas.openxmlformats.org/drawingml/2006/spreadsheetDrawing" xmlns:a="http://schemas.openxmlformats.org/drawingml/2006/main">
  <xdr:oneCellAnchor>
    <xdr:from>
      <xdr:col>25</xdr:col>
      <xdr:colOff>139002</xdr:colOff>
      <xdr:row>1</xdr:row>
      <xdr:rowOff>63143</xdr:rowOff>
    </xdr:from>
    <xdr:ext cx="950239" cy="624426"/>
    <xdr:sp macro="" textlink="">
      <xdr:nvSpPr>
        <xdr:cNvPr id="3" name="テキスト ボックス 2">
          <a:hlinkClick xmlns:r="http://schemas.openxmlformats.org/officeDocument/2006/relationships" r:id="rId1"/>
          <a:extLst>
            <a:ext uri="{FF2B5EF4-FFF2-40B4-BE49-F238E27FC236}">
              <a16:creationId xmlns:a16="http://schemas.microsoft.com/office/drawing/2014/main" id="{CFE4B28F-2134-4A0D-84F3-1FA3F44E93E9}"/>
            </a:ext>
          </a:extLst>
        </xdr:cNvPr>
        <xdr:cNvSpPr txBox="1"/>
      </xdr:nvSpPr>
      <xdr:spPr>
        <a:xfrm>
          <a:off x="8235252" y="253643"/>
          <a:ext cx="950239" cy="624426"/>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記入シート</a:t>
          </a:r>
          <a:endParaRPr kumimoji="1" lang="en-US" altLang="ja-JP" sz="1100" b="1"/>
        </a:p>
        <a:p>
          <a:pPr algn="ctr"/>
          <a:r>
            <a:rPr kumimoji="1" lang="ja-JP" altLang="en-US" sz="1100" b="1"/>
            <a:t>様式</a:t>
          </a:r>
          <a:r>
            <a:rPr kumimoji="1" lang="en-US" altLang="ja-JP" sz="1100" b="1"/>
            <a:t>H-1-2</a:t>
          </a:r>
          <a:endParaRPr kumimoji="1" lang="ja-JP" altLang="en-US" sz="1100" b="1"/>
        </a:p>
      </xdr:txBody>
    </xdr:sp>
    <xdr:clientData/>
  </xdr:oneCellAnchor>
</xdr:wsDr>
</file>

<file path=xl/drawings/drawing31.xml><?xml version="1.0" encoding="utf-8"?>
<xdr:wsDr xmlns:xdr="http://schemas.openxmlformats.org/drawingml/2006/spreadsheetDrawing" xmlns:a="http://schemas.openxmlformats.org/drawingml/2006/main">
  <xdr:oneCellAnchor>
    <xdr:from>
      <xdr:col>29</xdr:col>
      <xdr:colOff>85725</xdr:colOff>
      <xdr:row>1</xdr:row>
      <xdr:rowOff>28575</xdr:rowOff>
    </xdr:from>
    <xdr:ext cx="950239" cy="624426"/>
    <xdr:sp macro="" textlink="">
      <xdr:nvSpPr>
        <xdr:cNvPr id="2" name="テキスト ボックス 1">
          <a:hlinkClick xmlns:r="http://schemas.openxmlformats.org/officeDocument/2006/relationships" r:id="rId1"/>
          <a:extLst>
            <a:ext uri="{FF2B5EF4-FFF2-40B4-BE49-F238E27FC236}">
              <a16:creationId xmlns:a16="http://schemas.microsoft.com/office/drawing/2014/main" id="{26494034-2249-4073-AE6C-C6498E1743BD}"/>
            </a:ext>
          </a:extLst>
        </xdr:cNvPr>
        <xdr:cNvSpPr txBox="1"/>
      </xdr:nvSpPr>
      <xdr:spPr>
        <a:xfrm>
          <a:off x="9620250" y="219075"/>
          <a:ext cx="950239" cy="624426"/>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H-1-3</a:t>
          </a:r>
          <a:endParaRPr kumimoji="1" lang="ja-JP" altLang="en-US" sz="1100" b="1"/>
        </a:p>
      </xdr:txBody>
    </xdr:sp>
    <xdr:clientData/>
  </xdr:oneCellAnchor>
  <xdr:oneCellAnchor>
    <xdr:from>
      <xdr:col>29</xdr:col>
      <xdr:colOff>152400</xdr:colOff>
      <xdr:row>9</xdr:row>
      <xdr:rowOff>114300</xdr:rowOff>
    </xdr:from>
    <xdr:ext cx="950239" cy="624426"/>
    <xdr:sp macro="" textlink="">
      <xdr:nvSpPr>
        <xdr:cNvPr id="3" name="テキスト ボックス 2">
          <a:hlinkClick xmlns:r="http://schemas.openxmlformats.org/officeDocument/2006/relationships" r:id="rId2"/>
          <a:extLst>
            <a:ext uri="{FF2B5EF4-FFF2-40B4-BE49-F238E27FC236}">
              <a16:creationId xmlns:a16="http://schemas.microsoft.com/office/drawing/2014/main" id="{10E04E5E-E9F9-4C93-B5F3-30D1F4A06FBB}"/>
            </a:ext>
          </a:extLst>
        </xdr:cNvPr>
        <xdr:cNvSpPr txBox="1"/>
      </xdr:nvSpPr>
      <xdr:spPr>
        <a:xfrm>
          <a:off x="9686925" y="3171825"/>
          <a:ext cx="950239" cy="624426"/>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H-2-1</a:t>
          </a:r>
          <a:endParaRPr kumimoji="1" lang="ja-JP" altLang="en-US" sz="1100" b="1"/>
        </a:p>
      </xdr:txBody>
    </xdr:sp>
    <xdr:clientData/>
  </xdr:oneCellAnchor>
  <xdr:oneCellAnchor>
    <xdr:from>
      <xdr:col>28</xdr:col>
      <xdr:colOff>200025</xdr:colOff>
      <xdr:row>45</xdr:row>
      <xdr:rowOff>142875</xdr:rowOff>
    </xdr:from>
    <xdr:ext cx="950239" cy="624426"/>
    <xdr:sp macro="" textlink="">
      <xdr:nvSpPr>
        <xdr:cNvPr id="4" name="テキスト ボックス 3">
          <a:hlinkClick xmlns:r="http://schemas.openxmlformats.org/officeDocument/2006/relationships" r:id="rId3"/>
          <a:extLst>
            <a:ext uri="{FF2B5EF4-FFF2-40B4-BE49-F238E27FC236}">
              <a16:creationId xmlns:a16="http://schemas.microsoft.com/office/drawing/2014/main" id="{A6C4618E-10EC-43B9-8A50-01A9267D37AA}"/>
            </a:ext>
          </a:extLst>
        </xdr:cNvPr>
        <xdr:cNvSpPr txBox="1"/>
      </xdr:nvSpPr>
      <xdr:spPr>
        <a:xfrm>
          <a:off x="9410700" y="16849725"/>
          <a:ext cx="950239" cy="624426"/>
        </a:xfrm>
        <a:prstGeom prst="roundRect">
          <a:avLst/>
        </a:prstGeom>
        <a:solidFill>
          <a:srgbClr val="CC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ctr"/>
          <a:r>
            <a:rPr kumimoji="1" lang="ja-JP" altLang="en-US" sz="1100" b="1"/>
            <a:t>印刷シート</a:t>
          </a:r>
          <a:endParaRPr kumimoji="1" lang="en-US" altLang="ja-JP" sz="1100" b="1"/>
        </a:p>
        <a:p>
          <a:pPr algn="ctr"/>
          <a:r>
            <a:rPr kumimoji="1" lang="ja-JP" altLang="en-US" sz="1100" b="1"/>
            <a:t>様式</a:t>
          </a:r>
          <a:r>
            <a:rPr kumimoji="1" lang="en-US" altLang="ja-JP" sz="1100" b="1"/>
            <a:t>H-3-1</a:t>
          </a:r>
          <a:endParaRPr kumimoji="1" lang="ja-JP" altLang="en-US" sz="1100" b="1"/>
        </a:p>
      </xdr:txBody>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b-server\99&#12466;&#12473;&#12488;\h3885_&#37326;&#27810;\&#25285;&#24403;&#32773;&#12372;&#12392;&#20316;&#26989;\&#23433;&#34276;&#12373;&#12435;\BCP\&#12304;&#20316;&#26989;&#29992;&#12305;&#20013;&#22269;&#22320;&#25972;&#24314;&#35373;&#26989;BCP&#25903;&#25588;&#12484;&#12540;&#12523;_v12.xlsx" TargetMode="External"/><Relationship Id="rId1" Type="http://schemas.openxmlformats.org/officeDocument/2006/relationships/externalLinkPath" Target="file:///\\sb-server\99&#12466;&#12473;&#12488;\h3885_&#37326;&#27810;\&#25285;&#24403;&#32773;&#12372;&#12392;&#20316;&#26989;\&#23433;&#34276;&#12373;&#12435;\BCP\&#12304;&#20316;&#26989;&#29992;&#12305;&#20013;&#22269;&#22320;&#25972;&#24314;&#35373;&#26989;BCP&#25903;&#25588;&#12484;&#12540;&#12523;_v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コントロールシート旧"/>
      <sheetName val="コントロールシート（例示あり）"/>
      <sheetName val="頭紙"/>
      <sheetName val="名簿"/>
      <sheetName val="自社拠点"/>
      <sheetName val="取引先"/>
      <sheetName val="現場"/>
      <sheetName val="訓練実施記録 "/>
      <sheetName val="記入シート"/>
      <sheetName val="同様の記載箇所"/>
      <sheetName val="ワークシート"/>
      <sheetName val="従業員名簿　別紙用"/>
      <sheetName val="リスト(印刷対象外)"/>
      <sheetName val="資源リスト(印刷対象外)"/>
      <sheetName val="リスト"/>
      <sheetName val="C-1-2作成用"/>
      <sheetName val="記入シートから削除したフォーム"/>
      <sheetName val="印刷対象から削除したフォーム"/>
      <sheetName val="★印刷対象→"/>
      <sheetName val="表紙"/>
      <sheetName val="目次"/>
      <sheetName val="様式A"/>
      <sheetName val="様式B（B-1-1（補足資料１）、B-1-3除く）"/>
      <sheetName val="B-1-1（補足資料１）"/>
      <sheetName val="様式B-1-3"/>
      <sheetName val="様式C-1-1"/>
      <sheetName val="様式C-1-2"/>
      <sheetName val="様式C-1-3"/>
      <sheetName val="様式C-2-1、C-2-3、C-3"/>
      <sheetName val="様式C-2-2"/>
      <sheetName val="様式D"/>
      <sheetName val="様式E-1-1"/>
      <sheetName val="様式E-1-2 "/>
      <sheetName val="様式F"/>
      <sheetName val="様式G"/>
      <sheetName val="様式H（H-1-2除く）"/>
      <sheetName val="様式H-1-2"/>
      <sheetName val="【作業用】中国地整建設業BCP支援ツール_v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2">
          <cell r="C22" t="str">
            <v>保育士</v>
          </cell>
          <cell r="D22" t="str">
            <v>事務室</v>
          </cell>
          <cell r="E22" t="str">
            <v>調理場</v>
          </cell>
          <cell r="F22" t="str">
            <v>備品</v>
          </cell>
          <cell r="G22" t="str">
            <v>事務処理用PC</v>
          </cell>
          <cell r="H22" t="str">
            <v>顧客情報</v>
          </cell>
        </row>
        <row r="23">
          <cell r="C23" t="str">
            <v>調理員</v>
          </cell>
          <cell r="D23" t="str">
            <v/>
          </cell>
          <cell r="E23" t="str">
            <v/>
          </cell>
          <cell r="F23" t="str">
            <v>原材料（給食）</v>
          </cell>
          <cell r="G23" t="str">
            <v>その他</v>
          </cell>
          <cell r="H23" t="str">
            <v/>
          </cell>
        </row>
        <row r="24">
          <cell r="C24" t="str">
            <v/>
          </cell>
          <cell r="D24" t="str">
            <v/>
          </cell>
          <cell r="E24" t="str">
            <v/>
          </cell>
          <cell r="F24" t="str">
            <v/>
          </cell>
        </row>
        <row r="25">
          <cell r="F25" t="str">
            <v/>
          </cell>
        </row>
        <row r="41">
          <cell r="B41" t="str">
            <v>インフラ</v>
          </cell>
          <cell r="C41" t="str">
            <v>人</v>
          </cell>
          <cell r="D41" t="str">
            <v>物</v>
          </cell>
          <cell r="E41" t="str">
            <v>情報</v>
          </cell>
          <cell r="F41" t="str">
            <v>その他</v>
          </cell>
        </row>
      </sheetData>
      <sheetData sheetId="14">
        <row r="4">
          <cell r="I4" t="str">
            <v>災害対策本部</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5-11-21T00:57:10.694"/>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0,'848'0,"-824"0</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11-21T00:57:10.695"/>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0 0,'741'0'0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11-21T00:57:10.696"/>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0 0,'978'25'0</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5-11-21T00:57:10.697"/>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0 0,'952'0'0</inkml:trace>
</inkm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6BC3573-9314-468B-852F-E1E6FB36E6F6}" name="テーブル46" displayName="テーブル46" ref="B2:K104" totalsRowShown="0" headerRowDxfId="278" dataDxfId="276" headerRowBorderDxfId="277" tableBorderDxfId="275" totalsRowBorderDxfId="274">
  <autoFilter ref="B2:K104" xr:uid="{E6BC3573-9314-468B-852F-E1E6FB36E6F6}"/>
  <tableColumns count="10">
    <tableColumn id="1" xr3:uid="{091C4B82-A840-46E7-9EC9-3D78B96BAA15}" name="No" dataDxfId="273"/>
    <tableColumn id="2" xr3:uid="{8929B0A8-B40C-4E1D-911C-32F47A742392}" name="拠点名_x000a_(B-1-3)_x000a_(D-1-1)" dataDxfId="272"/>
    <tableColumn id="3" xr3:uid="{2ED5D478-E21E-4346-B7AF-5996DC9178A6}" name="住所" dataDxfId="271"/>
    <tableColumn id="4" xr3:uid="{EEFB558F-CB35-4988-84FA-8AC63BD1B3B0}" name="固定電話" dataDxfId="270"/>
    <tableColumn id="5" xr3:uid="{29D21C8C-A44F-4652-ACEC-4BD401821691}" name="FAX" dataDxfId="269"/>
    <tableColumn id="6" xr3:uid="{EA47F730-D9B6-4DA1-B01F-46C508477D11}" name="電子メール" dataDxfId="268"/>
    <tableColumn id="7" xr3:uid="{53563A02-B64C-4E9C-9FF7-1AEA80E44214}" name="携帯番号" dataDxfId="267"/>
    <tableColumn id="8" xr3:uid="{6EB7244A-CD17-4052-8692-6F593AF8D050}" name="携帯メール" dataDxfId="266"/>
    <tableColumn id="9" xr3:uid="{72CEE2C9-37DE-4954-879C-3F184CD5B4A3}" name="SMS（ショートメッセージ）" dataDxfId="265"/>
    <tableColumn id="10" xr3:uid="{35856CDE-7713-4B65-A400-70C46D5A8035}" name="SNS（X（旧Twitter）など）" dataDxfId="264"/>
  </tableColumns>
  <tableStyleInfo name="TableStyleLight1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2BD5771-19EF-42DE-9826-C48FB8312FA7}" name="テーブル2" displayName="テーブル2" ref="B2:U1005" totalsRowShown="0" headerRowDxfId="263" dataDxfId="262" headerRowCellStyle="スタイル 1" dataCellStyle="スタイル 1">
  <autoFilter ref="B2:U1005" xr:uid="{32BD5771-19EF-42DE-9826-C48FB8312FA7}"/>
  <tableColumns count="20">
    <tableColumn id="1" xr3:uid="{54B9B25B-4901-49AA-8357-1EE16A3C8562}" name="　No" dataDxfId="261" dataCellStyle="スタイル 1"/>
    <tableColumn id="2" xr3:uid="{5603F727-D8E8-48A5-8353-AFC80DF0C51C}" name="氏名" dataDxfId="260" dataCellStyle="スタイル 1"/>
    <tableColumn id="3" xr3:uid="{687AB906-5C68-4781-8509-D0917F886F3B}" name="所属部署" dataDxfId="259" dataCellStyle="スタイル 1"/>
    <tableColumn id="4" xr3:uid="{036B0241-E53C-49E4-9115-2D4B672A35A9}" name="役職" dataDxfId="258" dataCellStyle="スタイル 1"/>
    <tableColumn id="5" xr3:uid="{21DB252F-B875-4679-B1BD-C9B2F10FADA8}" name="社用携帯番号" dataDxfId="257" dataCellStyle="スタイル 1"/>
    <tableColumn id="6" xr3:uid="{A20F6A6E-8B70-4D23-9904-72C2961AB141}" name="社用携帯メール" dataDxfId="256" dataCellStyle="スタイル 1"/>
    <tableColumn id="7" xr3:uid="{24A84470-0C3C-4A89-8EFE-9B3000C0ABEE}" name="自宅住所" dataDxfId="255" dataCellStyle="スタイル 1"/>
    <tableColumn id="8" xr3:uid="{69C8B3A1-EC7E-4C5E-A457-2B971FEA4637}" name="自宅TEL" dataDxfId="254" dataCellStyle="スタイル 1"/>
    <tableColumn id="9" xr3:uid="{43C68526-BBBE-4545-9489-E225D89A86A2}" name="個人携帯TEL" dataDxfId="253" dataCellStyle="スタイル 1"/>
    <tableColumn id="10" xr3:uid="{75CED191-7971-42C8-AB5E-B8C4B2EC835E}" name="自宅メール" dataDxfId="252" dataCellStyle="スタイル 1"/>
    <tableColumn id="11" xr3:uid="{1E231148-966E-4D90-9194-9B92C504D40F}" name="個人携帯メール" dataDxfId="251" dataCellStyle="スタイル 1"/>
    <tableColumn id="14" xr3:uid="{E5ED632D-3DFE-4C32-A7CB-686C9F3C1ED2}" name="参集場所" dataDxfId="250" dataCellStyle="スタイル 1"/>
    <tableColumn id="24" xr3:uid="{5C302E97-E9B7-4474-969D-D93CC2DBDF70}" name="自宅⇒_x000a_参集場所の距離" dataDxfId="249" dataCellStyle="スタイル 1"/>
    <tableColumn id="25" xr3:uid="{DA622340-BDE4-436E-ADCC-8F7971DB7DBB}" name="自宅⇒参集場所_x000a_※徒歩での移動時間" dataDxfId="248" dataCellStyle="スタイル 1"/>
    <tableColumn id="26" xr3:uid="{BD0845CB-94EE-48B4-84AE-B77487DF1CCC}" name="自宅⇒参集場所_x000a_※自転車での移動時間" dataDxfId="247" dataCellStyle="スタイル 1"/>
    <tableColumn id="22" xr3:uid="{13659143-3676-434D-8F00-A38C2C62169C}" name="C-2-2" dataDxfId="246" dataCellStyle="スタイル 1">
      <calculatedColumnFormula>テーブル2[[#This Row],[災害発生時の
体制]]&amp;テーブル2[[#This Row],[班長]]&amp;テーブル2[[#This Row],[班長代理①②③を選択]]</calculatedColumnFormula>
    </tableColumn>
    <tableColumn id="23" xr3:uid="{E1124C49-6749-477C-9B96-8855458A74BF}" name="C-2-22" dataDxfId="245" dataCellStyle="スタイル 1">
      <calculatedColumnFormula>テーブル2[[#This Row],[氏名]]</calculatedColumnFormula>
    </tableColumn>
    <tableColumn id="28" xr3:uid="{441D3D53-3915-4394-B546-0D3BDECC3BA1}" name="災害発生時の_x000a_体制" dataDxfId="244" dataCellStyle="スタイル 1"/>
    <tableColumn id="29" xr3:uid="{32B73439-62D7-463A-90F6-65A93E29F240}" name="班長" dataDxfId="243" dataCellStyle="スタイル 1"/>
    <tableColumn id="32" xr3:uid="{FE784EAA-197E-4A49-9DB0-A2742B44D1A0}" name="班長代理①②③を選択" dataDxfId="242" dataCellStyle="スタイル 1"/>
  </tableColumns>
  <tableStyleInfo name="TableStyleLight13" showFirstColumn="0" showLastColumn="0" showRowStripes="1" showColumnStripes="1"/>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7C43DF2-C977-4DDE-852A-11087A22CEB5}" name="テーブル4" displayName="テーブル4" ref="W4:X11" totalsRowShown="0" headerRowDxfId="241" dataDxfId="240" tableBorderDxfId="239">
  <autoFilter ref="W4:X11" xr:uid="{E7C43DF2-C977-4DDE-852A-11087A22CEB5}"/>
  <tableColumns count="2">
    <tableColumn id="1" xr3:uid="{6F6F35CC-0EEC-41AD-A220-E5EBBCE92222}" name="役割班（グループ）_x000a_(B-3-1補足)_x000a_(C-2-2)" dataDxfId="238"/>
    <tableColumn id="2" xr3:uid="{F83E056B-75F5-42B3-A5A5-74EB5E17453F}" name="担当業務" dataDxfId="237"/>
  </tableColumns>
  <tableStyleInfo name="TableStyleLight1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F44C388B-E860-4809-99AF-A3D166888DEC}" name="テーブル41128" displayName="テーブル41128" ref="B2:O504" totalsRowShown="0" headerRowDxfId="236" dataDxfId="234" headerRowBorderDxfId="235" tableBorderDxfId="233" totalsRowBorderDxfId="232">
  <autoFilter ref="B2:O504" xr:uid="{5FEE2E45-44E4-4AC4-A762-EF29F8A57B42}"/>
  <tableColumns count="14">
    <tableColumn id="13" xr3:uid="{BFA7A975-8C4B-4D49-B5CB-244E649607ED}" name="No" dataDxfId="231"/>
    <tableColumn id="1" xr3:uid="{6F48ECC7-C91E-4A85-9DD1-2BE1C3280901}" name="取引先" dataDxfId="230"/>
    <tableColumn id="2" xr3:uid="{21743CEF-914F-468C-A5B5-9677B6C2B065}" name="住所" dataDxfId="229"/>
    <tableColumn id="3" xr3:uid="{791E7E9A-F78A-4EF4-BF77-2EA31933B8DF}" name="所属部署" dataDxfId="228"/>
    <tableColumn id="6" xr3:uid="{5A5B1EAB-4B17-422B-B252-B33C54696BB7}" name="担当者" dataDxfId="227"/>
    <tableColumn id="4" xr3:uid="{C83D5921-8033-48E0-AD5C-BA9D193B161E}" name="担当者（代理）" dataDxfId="226"/>
    <tableColumn id="5" xr3:uid="{0B0B5EAF-6429-45ED-9F01-050C78B32E9B}" name="TEL" dataDxfId="225"/>
    <tableColumn id="7" xr3:uid="{8AC8485D-4913-4A0A-9D0D-7D79D0233C92}" name="FAX" dataDxfId="224"/>
    <tableColumn id="8" xr3:uid="{19CC6EE5-A7D9-4DE9-9667-34281CD72D9C}" name="電子メール" dataDxfId="223"/>
    <tableColumn id="9" xr3:uid="{31291785-B86D-484B-A4A6-CB4BFC633797}" name="携帯番号" dataDxfId="222"/>
    <tableColumn id="10" xr3:uid="{6A4A1026-CF00-4025-B14A-94D27D9C2865}" name="携帯メール" dataDxfId="221"/>
    <tableColumn id="11" xr3:uid="{214BBFA1-AF5F-49F0-A84D-85A9ECF81AED}" name="SNS（X（旧Twitter）など）" dataDxfId="220"/>
    <tableColumn id="14" xr3:uid="{711506D4-DA53-4BA7-ABA7-59DF8B7D99ED}" name="自社担当者" dataDxfId="219" dataCellStyle="ハイパーリンク"/>
    <tableColumn id="12" xr3:uid="{AB0F32C9-FDF7-4240-A6C3-262DD2832952}" name="自社代理担当者" dataDxfId="218"/>
  </tableColumns>
  <tableStyleInfo name="TableStyleLight10"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C773646-FC05-46BB-9B57-3A92705B8F6E}" name="テーブル310" displayName="テーブル310" ref="B2:M1004" totalsRowShown="0" headerRowDxfId="217" dataDxfId="216">
  <autoFilter ref="B2:M1004" xr:uid="{A96EFBD5-91F3-4B88-BF61-9574F5A88BD4}"/>
  <tableColumns count="12">
    <tableColumn id="1" xr3:uid="{EB499461-55FE-43AE-AFA9-88773070BFBC}" name="No" dataDxfId="215"/>
    <tableColumn id="2" xr3:uid="{799509E8-877F-476D-88A3-43D4CA46615E}" name="現場名_x000a_(B-3-1 補足)_x000a_(E-1-2 重要)" dataDxfId="214"/>
    <tableColumn id="3" xr3:uid="{3A908E71-5B6C-4F22-B1BA-CC753B0C1B70}" name="現場住所（概略）" dataDxfId="213"/>
    <tableColumn id="8" xr3:uid="{2D3FB5A8-3C09-4E2C-B10F-EF9F4197FE8E}" name="発注元" dataDxfId="212"/>
    <tableColumn id="6" xr3:uid="{E56F8393-E181-452F-BA69-CE337F70E376}" name="工期１（自）_x000a_（西暦/月/日）" dataDxfId="211"/>
    <tableColumn id="7" xr3:uid="{2A9757D7-D862-4CEF-A984-9006B5BECBE2}" name="工期２（至）_x000a_（西暦/月/日）" dataDxfId="210"/>
    <tableColumn id="4" xr3:uid="{699C3D6F-1654-435B-BFB2-0F768992980B}" name="自社担当者" dataDxfId="209"/>
    <tableColumn id="5" xr3:uid="{A1A582E6-F293-4B62-86BC-F290B2DBFEDB}" name="自社担当者_x000a_（代理）" dataDxfId="208"/>
    <tableColumn id="9" xr3:uid="{445BFCE6-74B6-447E-82BE-BBDD05596067}" name="相手先担当者" dataDxfId="207"/>
    <tableColumn id="11" xr3:uid="{15688D0D-CE89-46F6-9627-43C35AD2530D}" name="相手先担当者連絡先" dataDxfId="206"/>
    <tableColumn id="10" xr3:uid="{55F26A27-6603-415E-B817-BFA8AB18217F}" name="相手先担当者_x000a_（代理）" dataDxfId="205"/>
    <tableColumn id="12" xr3:uid="{3002228A-482B-4635-A072-F699D6C6B118}" name="相手先担当者_x000a_（代理）連絡先" dataDxfId="204"/>
  </tableColumns>
  <tableStyleInfo name="TableStyleLight11" showFirstColumn="0" showLastColumn="0" showRowStripes="1" showColumnStripes="1"/>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816C87-1312-4CBA-B77B-DE2775650A38}" name="テーブル1" displayName="テーブル1" ref="A1:D14" totalsRowShown="0" headerRowDxfId="203" headerRowCellStyle="標準 3" dataCellStyle="標準 3">
  <autoFilter ref="A1:D14" xr:uid="{1D816C87-1312-4CBA-B77B-DE2775650A38}"/>
  <tableColumns count="4">
    <tableColumn id="1" xr3:uid="{4AC2ACA6-2158-4778-B11A-451B5B430D6F}" name="NO." dataCellStyle="標準 3"/>
    <tableColumn id="2" xr3:uid="{5E5DE517-E6F2-4B53-9D96-0B35403818AE}" name="章節" dataCellStyle="標準 3"/>
    <tableColumn id="3" xr3:uid="{47121D71-90C2-4364-8DC2-F4BA1940ACDB}" name="内容" dataCellStyle="標準 3"/>
    <tableColumn id="4" xr3:uid="{9CCCA703-76EF-4A82-8454-45C7311B7446}" name="コメント" dataCellStyle="標準 3"/>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B6FEE99D-5D61-4BB0-95C2-19463B5C8CC4}" name="テーブル11" displayName="テーブル11" ref="B2:B9" totalsRowShown="0" headerRowDxfId="202" headerRowBorderDxfId="201">
  <autoFilter ref="B2:B9" xr:uid="{B6FEE99D-5D61-4BB0-95C2-19463B5C8CC4}"/>
  <tableColumns count="1">
    <tableColumn id="1" xr3:uid="{1EFD01B0-418E-4313-AFF4-5080F6EC4DA5}" name="資源_インフラ"/>
  </tableColumns>
  <tableStyleInfo name="TableStyleLight16"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A6D4ED1-2B48-4AF0-B006-3A17DB08659F}" name="テーブル12" displayName="テーブル12" ref="C2:C5" totalsRowShown="0" headerRowDxfId="200" headerRowBorderDxfId="199">
  <autoFilter ref="C2:C5" xr:uid="{1A6D4ED1-2B48-4AF0-B006-3A17DB08659F}"/>
  <tableColumns count="1">
    <tableColumn id="1" xr3:uid="{BF5B909F-0803-4F61-B332-DE29EB82364C}" name="資源_人"/>
  </tableColumns>
  <tableStyleInfo name="TableStyleLight17"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CB42EC3-1B2F-457F-A861-05F297A9B5B5}" name="テーブル13" displayName="テーブル13" ref="D2:D7" totalsRowShown="0" headerRowDxfId="198" headerRowBorderDxfId="197">
  <autoFilter ref="D2:D7" xr:uid="{BCB42EC3-1B2F-457F-A861-05F297A9B5B5}"/>
  <tableColumns count="1">
    <tableColumn id="1" xr3:uid="{0A422754-376D-411A-8F03-192B3BD00B38}" name="資源_施設・拠点"/>
  </tableColumns>
  <tableStyleInfo name="TableStyleLight1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E82FDDFF-E064-4438-A6E5-67886AB6080C}" name="テーブル14" displayName="テーブル14" ref="E2:E6" totalsRowShown="0" headerRowDxfId="196" headerRowBorderDxfId="195">
  <autoFilter ref="E2:E6" xr:uid="{E82FDDFF-E064-4438-A6E5-67886AB6080C}"/>
  <tableColumns count="1">
    <tableColumn id="1" xr3:uid="{41D73827-8528-47FF-B57C-CB4D79D58A79}" name="資源_設備"/>
  </tableColumns>
  <tableStyleInfo name="TableStyleLight17"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5B5CC44-254D-4986-B22B-8D1A6B08FBBA}" name="テーブル15" displayName="テーブル15" ref="F2:F6" totalsRowShown="0" headerRowDxfId="194" headerRowBorderDxfId="193">
  <autoFilter ref="F2:F6" xr:uid="{55B5CC44-254D-4986-B22B-8D1A6B08FBBA}"/>
  <tableColumns count="1">
    <tableColumn id="1" xr3:uid="{DE782AAF-0D49-450A-80F0-66131B2C00EA}" name="資源_備品・備蓄品・原材料（給食用）"/>
  </tableColumns>
  <tableStyleInfo name="TableStyleLight16"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24C7633D-8787-4653-AF4C-83021825B81D}" name="テーブル16" displayName="テーブル16" ref="G2:G6" totalsRowShown="0" headerRowDxfId="192" headerRowBorderDxfId="191">
  <autoFilter ref="G2:G6" xr:uid="{24C7633D-8787-4653-AF4C-83021825B81D}"/>
  <tableColumns count="1">
    <tableColumn id="1" xr3:uid="{E51BE9D7-64D9-4033-8284-84D9CF567C18}" name="資源_電子機器"/>
  </tableColumns>
  <tableStyleInfo name="TableStyleLight17"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4B24BBEB-3EC1-4176-A788-667D1CD76A32}" name="テーブル17" displayName="テーブル17" ref="H2:H4" totalsRowShown="0" headerRowDxfId="190" headerRowBorderDxfId="189">
  <autoFilter ref="H2:H4" xr:uid="{4B24BBEB-3EC1-4176-A788-667D1CD76A32}"/>
  <tableColumns count="1">
    <tableColumn id="1" xr3:uid="{49F0E2A0-1187-485B-BFCD-85274C84339F}" name="資源_データ"/>
  </tableColumns>
  <tableStyleInfo name="TableStyleLight17"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F5C65BF5-DD71-4FED-9149-703D93ECC5AF}" name="テーブル18" displayName="テーブル18" ref="B21:B28" totalsRowShown="0" headerRowDxfId="188" headerRowBorderDxfId="187" tableBorderDxfId="186">
  <autoFilter ref="B21:B28" xr:uid="{F5C65BF5-DD71-4FED-9149-703D93ECC5AF}"/>
  <tableColumns count="1">
    <tableColumn id="1" xr3:uid="{5B6452A0-5A19-418E-A674-825217413661}" name="被害_インフラ">
      <calculatedColumnFormula>IF(ROW(コントロールシート旧!A1)&gt;MAX(コントロールシート旧!AM$201:'コントロールシート旧'!AM$206),"",INDEX(コントロールシート旧!$H201:'コントロールシート旧'!$L206,MATCH(ROW(コントロールシート旧!A1),コントロールシート旧!$AM201:'コントロールシート旧'!$AM206,0),COLUMN(コントロールシート旧!A1)))</calculatedColumnFormula>
    </tableColumn>
  </tableColumns>
  <tableStyleInfo name="TableStyleLight16"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FFE7C61F-4650-4E6D-8681-9AC93989C440}" name="テーブル19" displayName="テーブル19" ref="C21:C24" totalsRowShown="0" headerRowDxfId="185" headerRowBorderDxfId="184" tableBorderDxfId="183">
  <autoFilter ref="C21:C24" xr:uid="{FFE7C61F-4650-4E6D-8681-9AC93989C440}"/>
  <tableColumns count="1">
    <tableColumn id="1" xr3:uid="{20A6E000-D894-4AFE-B5E8-D32603DA31EF}" name="被害_人">
      <calculatedColumnFormula>IF(ROW(コントロールシート旧!A1)&gt;MAX(コントロールシート旧!AM$210:'コントロールシート旧'!AM$212),"",INDEX(コントロールシート旧!$H210:'コントロールシート旧'!$L212,MATCH(ROW(コントロールシート旧!A1),コントロールシート旧!$AM210:'コントロールシート旧'!$AM212,0),COLUMN(コントロールシート旧!A1)))</calculatedColumnFormula>
    </tableColumn>
  </tableColumns>
  <tableStyleInfo name="TableStyleLight17"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A6FA8D4C-5BB0-44FA-841B-9855669BC536}" name="テーブル20" displayName="テーブル20" ref="D21:D26" totalsRowShown="0" headerRowDxfId="182" headerRowBorderDxfId="181" tableBorderDxfId="180">
  <autoFilter ref="D21:D26" xr:uid="{A6FA8D4C-5BB0-44FA-841B-9855669BC536}"/>
  <tableColumns count="1">
    <tableColumn id="1" xr3:uid="{6745437D-8BCC-40E8-A7C0-D6277284FD1B}" name="被害_施設・拠点">
      <calculatedColumnFormula>IF(ROW(コントロールシート旧!A1)&gt;MAX(コントロールシート旧!AM$214:'コントロールシート旧'!AM$216),"",INDEX(コントロールシート旧!$H214:'コントロールシート旧'!$L216,MATCH(ROW(コントロールシート旧!A1),コントロールシート旧!$AM214:'コントロールシート旧'!$AM216,0),COLUMN(コントロールシート旧!A1)))</calculatedColumnFormula>
    </tableColumn>
  </tableColumns>
  <tableStyleInfo name="TableStyleLight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27B05343-0A0B-42E3-969F-2A1F86472CF6}" name="テーブル21" displayName="テーブル21" ref="E21:E26" totalsRowShown="0" headerRowDxfId="179" headerRowBorderDxfId="178" tableBorderDxfId="177">
  <autoFilter ref="E21:E26" xr:uid="{27B05343-0A0B-42E3-969F-2A1F86472CF6}"/>
  <tableColumns count="1">
    <tableColumn id="1" xr3:uid="{59BF463A-8B26-470F-8FD0-BF9C9DF7E7A3}" name="被害_設備">
      <calculatedColumnFormula>IF(ROW(コントロールシート旧!A1)&gt;MAX(コントロールシート旧!AM$217:'コントロールシート旧'!AM$220),"",INDEX(コントロールシート旧!$H217:'コントロールシート旧'!$L220,MATCH(ROW(コントロールシート旧!A1),コントロールシート旧!$AM217:'コントロールシート旧'!$AM220,0),COLUMN(コントロールシート旧!A1)))</calculatedColumnFormula>
    </tableColumn>
  </tableColumns>
  <tableStyleInfo name="TableStyleLight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62CCA35B-4C0C-4682-832F-ADAEE0B34A59}" name="テーブル22" displayName="テーブル22" ref="F21:F25" totalsRowShown="0" headerRowDxfId="176" headerRowBorderDxfId="175" tableBorderDxfId="174">
  <autoFilter ref="F21:F25" xr:uid="{62CCA35B-4C0C-4682-832F-ADAEE0B34A59}"/>
  <tableColumns count="1">
    <tableColumn id="1" xr3:uid="{D72CE0B0-87AA-4AA8-BE62-05F3BDB3FE56}" name="被害_商品・備品・原材料">
      <calculatedColumnFormula>IF(ROW(コントロールシート旧!A1)&gt;MAX(コントロールシート旧!AM$221:'コントロールシート旧'!AM$224),"",INDEX(コントロールシート旧!$H221:'コントロールシート旧'!$L224,MATCH(ROW(コントロールシート旧!A1),コントロールシート旧!$AM221:'コントロールシート旧'!$AM224,0),COLUMN(コントロールシート旧!A1)))</calculatedColumnFormula>
    </tableColumn>
  </tableColumns>
  <tableStyleInfo name="TableStyleLight16"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C10741FB-2569-4ACB-A0C3-8EACD3D9D2ED}" name="テーブル23" displayName="テーブル23" ref="G21:G23" totalsRowShown="0" headerRowDxfId="173" headerRowBorderDxfId="172" tableBorderDxfId="171">
  <autoFilter ref="G21:G23" xr:uid="{C10741FB-2569-4ACB-A0C3-8EACD3D9D2ED}"/>
  <tableColumns count="1">
    <tableColumn id="1" xr3:uid="{AE32ED84-0F8F-4E54-95AB-7382844712DA}" name="被害_電子機器">
      <calculatedColumnFormula>IF(ROW(コントロールシート旧!A1)&gt;MAX(コントロールシート旧!AM$226:'コントロールシート旧'!AM$227),"",INDEX(コントロールシート旧!$H226:'コントロールシート旧'!$L227,MATCH(ROW(コントロールシート旧!A1),コントロールシート旧!$AM226:'コントロールシート旧'!$AM227,0),COLUMN(コントロールシート旧!A1)))</calculatedColumnFormula>
    </tableColumn>
  </tableColumns>
  <tableStyleInfo name="TableStyleLight17"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12BE5100-5DA8-4EAF-AC24-4A82C3D69175}" name="テーブル24" displayName="テーブル24" ref="H21:H23" totalsRowShown="0" headerRowDxfId="170" headerRowBorderDxfId="169" tableBorderDxfId="168">
  <autoFilter ref="H21:H23" xr:uid="{12BE5100-5DA8-4EAF-AC24-4A82C3D69175}"/>
  <tableColumns count="1">
    <tableColumn id="1" xr3:uid="{FD073F9F-6529-471D-8B47-C2598FA4D10C}" name="被害_データ">
      <calculatedColumnFormula>IF(ROW(コントロールシート旧!A1)&gt;MAX(コントロールシート旧!AM$228:'コントロールシート旧'!AM$229),"",INDEX(コントロールシート旧!$H228:'コントロールシート旧'!$L229,MATCH(ROW(コントロールシート旧!A1),コントロールシート旧!$AM228:'コントロールシート旧'!$AM229,0),COLUMN(コントロールシート旧!A1)))</calculatedColumnFormula>
    </tableColumn>
  </tableColumns>
  <tableStyleInfo name="TableStyleLight16"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A1D7C244-8A9F-4EF5-A5A4-FA199DFEF2BB}" name="テーブル34" displayName="テーブル34" ref="B41:B48" totalsRowShown="0" headerRowDxfId="167" headerRowBorderDxfId="166" tableBorderDxfId="165">
  <autoFilter ref="B41:B48" xr:uid="{A1D7C244-8A9F-4EF5-A5A4-FA199DFEF2BB}"/>
  <tableColumns count="1">
    <tableColumn id="1" xr3:uid="{A461BDAE-9389-47C6-8F30-875308BD60A0}" name="インフラ">
      <calculatedColumnFormula>IF(ROW(コントロールシート旧!A1)&gt;MAX(コントロールシート旧!AN$239:'コントロールシート旧'!AN$244),"",INDEX(コントロールシート旧!$H239:'コントロールシート旧'!$L244,MATCH(ROW(コントロールシート旧!A1),コントロールシート旧!$AN239:'コントロールシート旧'!$AN244,0),COLUMN(コントロールシート旧!A1)))</calculatedColumnFormula>
    </tableColumn>
  </tableColumns>
  <tableStyleInfo name="TableStyleLight16"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A9A6EB2D-630F-4864-B4F1-CFFECC475AC7}" name="テーブル35" displayName="テーブル35" ref="C41:C44" totalsRowShown="0" headerRowDxfId="164" headerRowBorderDxfId="163" tableBorderDxfId="162">
  <autoFilter ref="C41:C44" xr:uid="{A9A6EB2D-630F-4864-B4F1-CFFECC475AC7}"/>
  <tableColumns count="1">
    <tableColumn id="1" xr3:uid="{95557E66-56CF-42A0-B26D-0A8667C576FD}" name="人">
      <calculatedColumnFormula>IF(ROW(コントロールシート旧!A1)&gt;MAX(コントロールシート旧!AN$248:'コントロールシート旧'!AN$250),"",INDEX(コントロールシート旧!$H248:'コントロールシート旧'!$L250,MATCH(ROW(コントロールシート旧!A1),コントロールシート旧!$AN248:'コントロールシート旧'!$AN250,0),COLUMN(コントロールシート旧!A1)))</calculatedColumnFormula>
    </tableColumn>
  </tableColumns>
  <tableStyleInfo name="TableStyleLight17"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AA189181-D1F5-4705-91A4-8B6CC98F78CF}" name="テーブル36" displayName="テーブル36" ref="D41:D47" totalsRowShown="0" headerRowDxfId="161" headerRowBorderDxfId="160" tableBorderDxfId="159">
  <autoFilter ref="D41:D47" xr:uid="{AA189181-D1F5-4705-91A4-8B6CC98F78CF}"/>
  <tableColumns count="1">
    <tableColumn id="1" xr3:uid="{1870B335-35B0-43F0-9FE2-99DE1CB8F203}" name="物">
      <calculatedColumnFormula>IF(ROW(コントロールシート旧!A1)&gt;MAX(コントロールシート旧!AN$252:'コントロールシート旧'!AN$262),"",INDEX(コントロールシート旧!$H252:'コントロールシート旧'!$L262,MATCH(ROW(コントロールシート旧!A1),コントロールシート旧!$AN252:$AN262,0),COLUMN(コントロールシート旧!A1)))</calculatedColumnFormula>
    </tableColumn>
  </tableColumns>
  <tableStyleInfo name="TableStyleLight16"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DCEE2397-89FE-43F0-B2FC-E579BA3297C9}" name="テーブル37" displayName="テーブル37" ref="E41:E47" totalsRowShown="0" headerRowDxfId="158" headerRowBorderDxfId="157" tableBorderDxfId="156">
  <autoFilter ref="E41:E47" xr:uid="{DCEE2397-89FE-43F0-B2FC-E579BA3297C9}"/>
  <tableColumns count="1">
    <tableColumn id="1" xr3:uid="{9F5C8109-7191-4091-81D0-BEE517730ACB}" name="情報">
      <calculatedColumnFormula>IF(ROW(コントロールシート旧!A1)&gt;MAX(コントロールシート旧!AN$264:'コントロールシート旧'!AN$267),"",INDEX(コントロールシート旧!$H264:'コントロールシート旧'!$L267,MATCH(ROW(コントロールシート旧!A1),コントロールシート旧!$AN264:$AN267,0),COLUMN(コントロールシート旧!A1)))</calculatedColumnFormula>
    </tableColumn>
  </tableColumns>
  <tableStyleInfo name="TableStyleLight17"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64F1E4B7-AA30-4615-BFB3-EBF246428BA4}" name="テーブル38" displayName="テーブル38" ref="F41:F43" totalsRowShown="0" headerRowDxfId="155" headerRowBorderDxfId="154" tableBorderDxfId="153">
  <autoFilter ref="F41:F43" xr:uid="{64F1E4B7-AA30-4615-BFB3-EBF246428BA4}"/>
  <tableColumns count="1">
    <tableColumn id="1" xr3:uid="{12B3C005-75BE-43D9-97A9-46616241CB7F}" name="その他">
      <calculatedColumnFormula>IF(ROW(コントロールシート旧!A1)&gt;MAX(コントロールシート旧!AN$270:'コントロールシート旧'!AN$271),"",INDEX(コントロールシート旧!$H270:'コントロールシート旧'!$L271,MATCH(ROW(コントロールシート旧!A1),コントロールシート旧!$AN270:$AN271,0),COLUMN(コントロールシート旧!A1)))</calculatedColumnFormula>
    </tableColumn>
  </tableColumns>
  <tableStyleInfo name="TableStyleLight16"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rgbClr val="FFFF00"/>
        </a:solidFill>
        <a:ln w="9525" cmpd="sng">
          <a:solidFill>
            <a:schemeClr val="lt1">
              <a:shade val="50000"/>
            </a:schemeClr>
          </a:solidFill>
        </a:ln>
      </a:spPr>
      <a:bodyPr vertOverflow="clip" horzOverflow="clip" wrap="square" rtlCol="0" anchor="t"/>
      <a:lstStyle>
        <a:defPPr algn="l">
          <a:defRPr kumimoji="1" sz="1100"/>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6" Type="http://schemas.openxmlformats.org/officeDocument/2006/relationships/ctrlProp" Target="../ctrlProps/ctrlProp13.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table" Target="../tables/table3.xml"/><Relationship Id="rId4" Type="http://schemas.openxmlformats.org/officeDocument/2006/relationships/table" Target="../tables/table2.xml"/></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1.xml.rels><?xml version="1.0" encoding="UTF-8" standalone="yes"?>
<Relationships xmlns="http://schemas.openxmlformats.org/package/2006/relationships"><Relationship Id="rId117" Type="http://schemas.openxmlformats.org/officeDocument/2006/relationships/ctrlProp" Target="../ctrlProps/ctrlProp253.xml"/><Relationship Id="rId21" Type="http://schemas.openxmlformats.org/officeDocument/2006/relationships/ctrlProp" Target="../ctrlProps/ctrlProp157.xml"/><Relationship Id="rId42" Type="http://schemas.openxmlformats.org/officeDocument/2006/relationships/ctrlProp" Target="../ctrlProps/ctrlProp178.xml"/><Relationship Id="rId63" Type="http://schemas.openxmlformats.org/officeDocument/2006/relationships/ctrlProp" Target="../ctrlProps/ctrlProp199.xml"/><Relationship Id="rId84" Type="http://schemas.openxmlformats.org/officeDocument/2006/relationships/ctrlProp" Target="../ctrlProps/ctrlProp220.xml"/><Relationship Id="rId138" Type="http://schemas.openxmlformats.org/officeDocument/2006/relationships/ctrlProp" Target="../ctrlProps/ctrlProp274.xml"/><Relationship Id="rId16" Type="http://schemas.openxmlformats.org/officeDocument/2006/relationships/ctrlProp" Target="../ctrlProps/ctrlProp152.xml"/><Relationship Id="rId107" Type="http://schemas.openxmlformats.org/officeDocument/2006/relationships/ctrlProp" Target="../ctrlProps/ctrlProp243.xml"/><Relationship Id="rId11" Type="http://schemas.openxmlformats.org/officeDocument/2006/relationships/ctrlProp" Target="../ctrlProps/ctrlProp147.xml"/><Relationship Id="rId32" Type="http://schemas.openxmlformats.org/officeDocument/2006/relationships/ctrlProp" Target="../ctrlProps/ctrlProp168.xml"/><Relationship Id="rId37" Type="http://schemas.openxmlformats.org/officeDocument/2006/relationships/ctrlProp" Target="../ctrlProps/ctrlProp173.xml"/><Relationship Id="rId53" Type="http://schemas.openxmlformats.org/officeDocument/2006/relationships/ctrlProp" Target="../ctrlProps/ctrlProp189.xml"/><Relationship Id="rId58" Type="http://schemas.openxmlformats.org/officeDocument/2006/relationships/ctrlProp" Target="../ctrlProps/ctrlProp194.xml"/><Relationship Id="rId74" Type="http://schemas.openxmlformats.org/officeDocument/2006/relationships/ctrlProp" Target="../ctrlProps/ctrlProp210.xml"/><Relationship Id="rId79" Type="http://schemas.openxmlformats.org/officeDocument/2006/relationships/ctrlProp" Target="../ctrlProps/ctrlProp215.xml"/><Relationship Id="rId102" Type="http://schemas.openxmlformats.org/officeDocument/2006/relationships/ctrlProp" Target="../ctrlProps/ctrlProp238.xml"/><Relationship Id="rId123" Type="http://schemas.openxmlformats.org/officeDocument/2006/relationships/ctrlProp" Target="../ctrlProps/ctrlProp259.xml"/><Relationship Id="rId128" Type="http://schemas.openxmlformats.org/officeDocument/2006/relationships/ctrlProp" Target="../ctrlProps/ctrlProp264.xml"/><Relationship Id="rId5" Type="http://schemas.openxmlformats.org/officeDocument/2006/relationships/ctrlProp" Target="../ctrlProps/ctrlProp141.xml"/><Relationship Id="rId90" Type="http://schemas.openxmlformats.org/officeDocument/2006/relationships/ctrlProp" Target="../ctrlProps/ctrlProp226.xml"/><Relationship Id="rId95" Type="http://schemas.openxmlformats.org/officeDocument/2006/relationships/ctrlProp" Target="../ctrlProps/ctrlProp231.xml"/><Relationship Id="rId22" Type="http://schemas.openxmlformats.org/officeDocument/2006/relationships/ctrlProp" Target="../ctrlProps/ctrlProp158.xml"/><Relationship Id="rId27" Type="http://schemas.openxmlformats.org/officeDocument/2006/relationships/ctrlProp" Target="../ctrlProps/ctrlProp163.xml"/><Relationship Id="rId43" Type="http://schemas.openxmlformats.org/officeDocument/2006/relationships/ctrlProp" Target="../ctrlProps/ctrlProp179.xml"/><Relationship Id="rId48" Type="http://schemas.openxmlformats.org/officeDocument/2006/relationships/ctrlProp" Target="../ctrlProps/ctrlProp184.xml"/><Relationship Id="rId64" Type="http://schemas.openxmlformats.org/officeDocument/2006/relationships/ctrlProp" Target="../ctrlProps/ctrlProp200.xml"/><Relationship Id="rId69" Type="http://schemas.openxmlformats.org/officeDocument/2006/relationships/ctrlProp" Target="../ctrlProps/ctrlProp205.xml"/><Relationship Id="rId113" Type="http://schemas.openxmlformats.org/officeDocument/2006/relationships/ctrlProp" Target="../ctrlProps/ctrlProp249.xml"/><Relationship Id="rId118" Type="http://schemas.openxmlformats.org/officeDocument/2006/relationships/ctrlProp" Target="../ctrlProps/ctrlProp254.xml"/><Relationship Id="rId134" Type="http://schemas.openxmlformats.org/officeDocument/2006/relationships/ctrlProp" Target="../ctrlProps/ctrlProp270.xml"/><Relationship Id="rId139" Type="http://schemas.openxmlformats.org/officeDocument/2006/relationships/ctrlProp" Target="../ctrlProps/ctrlProp275.xml"/><Relationship Id="rId80" Type="http://schemas.openxmlformats.org/officeDocument/2006/relationships/ctrlProp" Target="../ctrlProps/ctrlProp216.xml"/><Relationship Id="rId85" Type="http://schemas.openxmlformats.org/officeDocument/2006/relationships/ctrlProp" Target="../ctrlProps/ctrlProp221.xml"/><Relationship Id="rId12" Type="http://schemas.openxmlformats.org/officeDocument/2006/relationships/ctrlProp" Target="../ctrlProps/ctrlProp148.xml"/><Relationship Id="rId17" Type="http://schemas.openxmlformats.org/officeDocument/2006/relationships/ctrlProp" Target="../ctrlProps/ctrlProp153.xml"/><Relationship Id="rId33" Type="http://schemas.openxmlformats.org/officeDocument/2006/relationships/ctrlProp" Target="../ctrlProps/ctrlProp169.xml"/><Relationship Id="rId38" Type="http://schemas.openxmlformats.org/officeDocument/2006/relationships/ctrlProp" Target="../ctrlProps/ctrlProp174.xml"/><Relationship Id="rId59" Type="http://schemas.openxmlformats.org/officeDocument/2006/relationships/ctrlProp" Target="../ctrlProps/ctrlProp195.xml"/><Relationship Id="rId103" Type="http://schemas.openxmlformats.org/officeDocument/2006/relationships/ctrlProp" Target="../ctrlProps/ctrlProp239.xml"/><Relationship Id="rId108" Type="http://schemas.openxmlformats.org/officeDocument/2006/relationships/ctrlProp" Target="../ctrlProps/ctrlProp244.xml"/><Relationship Id="rId124" Type="http://schemas.openxmlformats.org/officeDocument/2006/relationships/ctrlProp" Target="../ctrlProps/ctrlProp260.xml"/><Relationship Id="rId129" Type="http://schemas.openxmlformats.org/officeDocument/2006/relationships/ctrlProp" Target="../ctrlProps/ctrlProp265.xml"/><Relationship Id="rId54" Type="http://schemas.openxmlformats.org/officeDocument/2006/relationships/ctrlProp" Target="../ctrlProps/ctrlProp190.xml"/><Relationship Id="rId70" Type="http://schemas.openxmlformats.org/officeDocument/2006/relationships/ctrlProp" Target="../ctrlProps/ctrlProp206.xml"/><Relationship Id="rId75" Type="http://schemas.openxmlformats.org/officeDocument/2006/relationships/ctrlProp" Target="../ctrlProps/ctrlProp211.xml"/><Relationship Id="rId91" Type="http://schemas.openxmlformats.org/officeDocument/2006/relationships/ctrlProp" Target="../ctrlProps/ctrlProp227.xml"/><Relationship Id="rId96" Type="http://schemas.openxmlformats.org/officeDocument/2006/relationships/ctrlProp" Target="../ctrlProps/ctrlProp232.xml"/><Relationship Id="rId140" Type="http://schemas.openxmlformats.org/officeDocument/2006/relationships/ctrlProp" Target="../ctrlProps/ctrlProp276.xml"/><Relationship Id="rId1" Type="http://schemas.openxmlformats.org/officeDocument/2006/relationships/printerSettings" Target="../printerSettings/printerSettings10.bin"/><Relationship Id="rId6" Type="http://schemas.openxmlformats.org/officeDocument/2006/relationships/ctrlProp" Target="../ctrlProps/ctrlProp142.xml"/><Relationship Id="rId23" Type="http://schemas.openxmlformats.org/officeDocument/2006/relationships/ctrlProp" Target="../ctrlProps/ctrlProp159.xml"/><Relationship Id="rId28" Type="http://schemas.openxmlformats.org/officeDocument/2006/relationships/ctrlProp" Target="../ctrlProps/ctrlProp164.xml"/><Relationship Id="rId49" Type="http://schemas.openxmlformats.org/officeDocument/2006/relationships/ctrlProp" Target="../ctrlProps/ctrlProp185.xml"/><Relationship Id="rId114" Type="http://schemas.openxmlformats.org/officeDocument/2006/relationships/ctrlProp" Target="../ctrlProps/ctrlProp250.xml"/><Relationship Id="rId119" Type="http://schemas.openxmlformats.org/officeDocument/2006/relationships/ctrlProp" Target="../ctrlProps/ctrlProp255.xml"/><Relationship Id="rId44" Type="http://schemas.openxmlformats.org/officeDocument/2006/relationships/ctrlProp" Target="../ctrlProps/ctrlProp180.xml"/><Relationship Id="rId60" Type="http://schemas.openxmlformats.org/officeDocument/2006/relationships/ctrlProp" Target="../ctrlProps/ctrlProp196.xml"/><Relationship Id="rId65" Type="http://schemas.openxmlformats.org/officeDocument/2006/relationships/ctrlProp" Target="../ctrlProps/ctrlProp201.xml"/><Relationship Id="rId81" Type="http://schemas.openxmlformats.org/officeDocument/2006/relationships/ctrlProp" Target="../ctrlProps/ctrlProp217.xml"/><Relationship Id="rId86" Type="http://schemas.openxmlformats.org/officeDocument/2006/relationships/ctrlProp" Target="../ctrlProps/ctrlProp222.xml"/><Relationship Id="rId130" Type="http://schemas.openxmlformats.org/officeDocument/2006/relationships/ctrlProp" Target="../ctrlProps/ctrlProp266.xml"/><Relationship Id="rId135" Type="http://schemas.openxmlformats.org/officeDocument/2006/relationships/ctrlProp" Target="../ctrlProps/ctrlProp271.xml"/><Relationship Id="rId13" Type="http://schemas.openxmlformats.org/officeDocument/2006/relationships/ctrlProp" Target="../ctrlProps/ctrlProp149.xml"/><Relationship Id="rId18" Type="http://schemas.openxmlformats.org/officeDocument/2006/relationships/ctrlProp" Target="../ctrlProps/ctrlProp154.xml"/><Relationship Id="rId39" Type="http://schemas.openxmlformats.org/officeDocument/2006/relationships/ctrlProp" Target="../ctrlProps/ctrlProp175.xml"/><Relationship Id="rId109" Type="http://schemas.openxmlformats.org/officeDocument/2006/relationships/ctrlProp" Target="../ctrlProps/ctrlProp245.xml"/><Relationship Id="rId34" Type="http://schemas.openxmlformats.org/officeDocument/2006/relationships/ctrlProp" Target="../ctrlProps/ctrlProp170.xml"/><Relationship Id="rId50" Type="http://schemas.openxmlformats.org/officeDocument/2006/relationships/ctrlProp" Target="../ctrlProps/ctrlProp186.xml"/><Relationship Id="rId55" Type="http://schemas.openxmlformats.org/officeDocument/2006/relationships/ctrlProp" Target="../ctrlProps/ctrlProp191.xml"/><Relationship Id="rId76" Type="http://schemas.openxmlformats.org/officeDocument/2006/relationships/ctrlProp" Target="../ctrlProps/ctrlProp212.xml"/><Relationship Id="rId97" Type="http://schemas.openxmlformats.org/officeDocument/2006/relationships/ctrlProp" Target="../ctrlProps/ctrlProp233.xml"/><Relationship Id="rId104" Type="http://schemas.openxmlformats.org/officeDocument/2006/relationships/ctrlProp" Target="../ctrlProps/ctrlProp240.xml"/><Relationship Id="rId120" Type="http://schemas.openxmlformats.org/officeDocument/2006/relationships/ctrlProp" Target="../ctrlProps/ctrlProp256.xml"/><Relationship Id="rId125" Type="http://schemas.openxmlformats.org/officeDocument/2006/relationships/ctrlProp" Target="../ctrlProps/ctrlProp261.xml"/><Relationship Id="rId7" Type="http://schemas.openxmlformats.org/officeDocument/2006/relationships/ctrlProp" Target="../ctrlProps/ctrlProp143.xml"/><Relationship Id="rId71" Type="http://schemas.openxmlformats.org/officeDocument/2006/relationships/ctrlProp" Target="../ctrlProps/ctrlProp207.xml"/><Relationship Id="rId92" Type="http://schemas.openxmlformats.org/officeDocument/2006/relationships/ctrlProp" Target="../ctrlProps/ctrlProp228.xml"/><Relationship Id="rId2" Type="http://schemas.openxmlformats.org/officeDocument/2006/relationships/drawing" Target="../drawings/drawing7.xml"/><Relationship Id="rId29" Type="http://schemas.openxmlformats.org/officeDocument/2006/relationships/ctrlProp" Target="../ctrlProps/ctrlProp165.xml"/><Relationship Id="rId24" Type="http://schemas.openxmlformats.org/officeDocument/2006/relationships/ctrlProp" Target="../ctrlProps/ctrlProp160.xml"/><Relationship Id="rId40" Type="http://schemas.openxmlformats.org/officeDocument/2006/relationships/ctrlProp" Target="../ctrlProps/ctrlProp176.xml"/><Relationship Id="rId45" Type="http://schemas.openxmlformats.org/officeDocument/2006/relationships/ctrlProp" Target="../ctrlProps/ctrlProp181.xml"/><Relationship Id="rId66" Type="http://schemas.openxmlformats.org/officeDocument/2006/relationships/ctrlProp" Target="../ctrlProps/ctrlProp202.xml"/><Relationship Id="rId87" Type="http://schemas.openxmlformats.org/officeDocument/2006/relationships/ctrlProp" Target="../ctrlProps/ctrlProp223.xml"/><Relationship Id="rId110" Type="http://schemas.openxmlformats.org/officeDocument/2006/relationships/ctrlProp" Target="../ctrlProps/ctrlProp246.xml"/><Relationship Id="rId115" Type="http://schemas.openxmlformats.org/officeDocument/2006/relationships/ctrlProp" Target="../ctrlProps/ctrlProp251.xml"/><Relationship Id="rId131" Type="http://schemas.openxmlformats.org/officeDocument/2006/relationships/ctrlProp" Target="../ctrlProps/ctrlProp267.xml"/><Relationship Id="rId136" Type="http://schemas.openxmlformats.org/officeDocument/2006/relationships/ctrlProp" Target="../ctrlProps/ctrlProp272.xml"/><Relationship Id="rId61" Type="http://schemas.openxmlformats.org/officeDocument/2006/relationships/ctrlProp" Target="../ctrlProps/ctrlProp197.xml"/><Relationship Id="rId82" Type="http://schemas.openxmlformats.org/officeDocument/2006/relationships/ctrlProp" Target="../ctrlProps/ctrlProp218.xml"/><Relationship Id="rId19" Type="http://schemas.openxmlformats.org/officeDocument/2006/relationships/ctrlProp" Target="../ctrlProps/ctrlProp155.xml"/><Relationship Id="rId14" Type="http://schemas.openxmlformats.org/officeDocument/2006/relationships/ctrlProp" Target="../ctrlProps/ctrlProp150.xml"/><Relationship Id="rId30" Type="http://schemas.openxmlformats.org/officeDocument/2006/relationships/ctrlProp" Target="../ctrlProps/ctrlProp166.xml"/><Relationship Id="rId35" Type="http://schemas.openxmlformats.org/officeDocument/2006/relationships/ctrlProp" Target="../ctrlProps/ctrlProp171.xml"/><Relationship Id="rId56" Type="http://schemas.openxmlformats.org/officeDocument/2006/relationships/ctrlProp" Target="../ctrlProps/ctrlProp192.xml"/><Relationship Id="rId77" Type="http://schemas.openxmlformats.org/officeDocument/2006/relationships/ctrlProp" Target="../ctrlProps/ctrlProp213.xml"/><Relationship Id="rId100" Type="http://schemas.openxmlformats.org/officeDocument/2006/relationships/ctrlProp" Target="../ctrlProps/ctrlProp236.xml"/><Relationship Id="rId105" Type="http://schemas.openxmlformats.org/officeDocument/2006/relationships/ctrlProp" Target="../ctrlProps/ctrlProp241.xml"/><Relationship Id="rId126" Type="http://schemas.openxmlformats.org/officeDocument/2006/relationships/ctrlProp" Target="../ctrlProps/ctrlProp262.xml"/><Relationship Id="rId8" Type="http://schemas.openxmlformats.org/officeDocument/2006/relationships/ctrlProp" Target="../ctrlProps/ctrlProp144.xml"/><Relationship Id="rId51" Type="http://schemas.openxmlformats.org/officeDocument/2006/relationships/ctrlProp" Target="../ctrlProps/ctrlProp187.xml"/><Relationship Id="rId72" Type="http://schemas.openxmlformats.org/officeDocument/2006/relationships/ctrlProp" Target="../ctrlProps/ctrlProp208.xml"/><Relationship Id="rId93" Type="http://schemas.openxmlformats.org/officeDocument/2006/relationships/ctrlProp" Target="../ctrlProps/ctrlProp229.xml"/><Relationship Id="rId98" Type="http://schemas.openxmlformats.org/officeDocument/2006/relationships/ctrlProp" Target="../ctrlProps/ctrlProp234.xml"/><Relationship Id="rId121" Type="http://schemas.openxmlformats.org/officeDocument/2006/relationships/ctrlProp" Target="../ctrlProps/ctrlProp257.xml"/><Relationship Id="rId3" Type="http://schemas.openxmlformats.org/officeDocument/2006/relationships/vmlDrawing" Target="../drawings/vmlDrawing3.vml"/><Relationship Id="rId25" Type="http://schemas.openxmlformats.org/officeDocument/2006/relationships/ctrlProp" Target="../ctrlProps/ctrlProp161.xml"/><Relationship Id="rId46" Type="http://schemas.openxmlformats.org/officeDocument/2006/relationships/ctrlProp" Target="../ctrlProps/ctrlProp182.xml"/><Relationship Id="rId67" Type="http://schemas.openxmlformats.org/officeDocument/2006/relationships/ctrlProp" Target="../ctrlProps/ctrlProp203.xml"/><Relationship Id="rId116" Type="http://schemas.openxmlformats.org/officeDocument/2006/relationships/ctrlProp" Target="../ctrlProps/ctrlProp252.xml"/><Relationship Id="rId137" Type="http://schemas.openxmlformats.org/officeDocument/2006/relationships/ctrlProp" Target="../ctrlProps/ctrlProp273.xml"/><Relationship Id="rId20" Type="http://schemas.openxmlformats.org/officeDocument/2006/relationships/ctrlProp" Target="../ctrlProps/ctrlProp156.xml"/><Relationship Id="rId41" Type="http://schemas.openxmlformats.org/officeDocument/2006/relationships/ctrlProp" Target="../ctrlProps/ctrlProp177.xml"/><Relationship Id="rId62" Type="http://schemas.openxmlformats.org/officeDocument/2006/relationships/ctrlProp" Target="../ctrlProps/ctrlProp198.xml"/><Relationship Id="rId83" Type="http://schemas.openxmlformats.org/officeDocument/2006/relationships/ctrlProp" Target="../ctrlProps/ctrlProp219.xml"/><Relationship Id="rId88" Type="http://schemas.openxmlformats.org/officeDocument/2006/relationships/ctrlProp" Target="../ctrlProps/ctrlProp224.xml"/><Relationship Id="rId111" Type="http://schemas.openxmlformats.org/officeDocument/2006/relationships/ctrlProp" Target="../ctrlProps/ctrlProp247.xml"/><Relationship Id="rId132" Type="http://schemas.openxmlformats.org/officeDocument/2006/relationships/ctrlProp" Target="../ctrlProps/ctrlProp268.xml"/><Relationship Id="rId15" Type="http://schemas.openxmlformats.org/officeDocument/2006/relationships/ctrlProp" Target="../ctrlProps/ctrlProp151.xml"/><Relationship Id="rId36" Type="http://schemas.openxmlformats.org/officeDocument/2006/relationships/ctrlProp" Target="../ctrlProps/ctrlProp172.xml"/><Relationship Id="rId57" Type="http://schemas.openxmlformats.org/officeDocument/2006/relationships/ctrlProp" Target="../ctrlProps/ctrlProp193.xml"/><Relationship Id="rId106" Type="http://schemas.openxmlformats.org/officeDocument/2006/relationships/ctrlProp" Target="../ctrlProps/ctrlProp242.xml"/><Relationship Id="rId127" Type="http://schemas.openxmlformats.org/officeDocument/2006/relationships/ctrlProp" Target="../ctrlProps/ctrlProp263.xml"/><Relationship Id="rId10" Type="http://schemas.openxmlformats.org/officeDocument/2006/relationships/ctrlProp" Target="../ctrlProps/ctrlProp146.xml"/><Relationship Id="rId31" Type="http://schemas.openxmlformats.org/officeDocument/2006/relationships/ctrlProp" Target="../ctrlProps/ctrlProp167.xml"/><Relationship Id="rId52" Type="http://schemas.openxmlformats.org/officeDocument/2006/relationships/ctrlProp" Target="../ctrlProps/ctrlProp188.xml"/><Relationship Id="rId73" Type="http://schemas.openxmlformats.org/officeDocument/2006/relationships/ctrlProp" Target="../ctrlProps/ctrlProp209.xml"/><Relationship Id="rId78" Type="http://schemas.openxmlformats.org/officeDocument/2006/relationships/ctrlProp" Target="../ctrlProps/ctrlProp214.xml"/><Relationship Id="rId94" Type="http://schemas.openxmlformats.org/officeDocument/2006/relationships/ctrlProp" Target="../ctrlProps/ctrlProp230.xml"/><Relationship Id="rId99" Type="http://schemas.openxmlformats.org/officeDocument/2006/relationships/ctrlProp" Target="../ctrlProps/ctrlProp235.xml"/><Relationship Id="rId101" Type="http://schemas.openxmlformats.org/officeDocument/2006/relationships/ctrlProp" Target="../ctrlProps/ctrlProp237.xml"/><Relationship Id="rId122" Type="http://schemas.openxmlformats.org/officeDocument/2006/relationships/ctrlProp" Target="../ctrlProps/ctrlProp258.xml"/><Relationship Id="rId4" Type="http://schemas.openxmlformats.org/officeDocument/2006/relationships/ctrlProp" Target="../ctrlProps/ctrlProp140.xml"/><Relationship Id="rId9" Type="http://schemas.openxmlformats.org/officeDocument/2006/relationships/ctrlProp" Target="../ctrlProps/ctrlProp145.xml"/><Relationship Id="rId26" Type="http://schemas.openxmlformats.org/officeDocument/2006/relationships/ctrlProp" Target="../ctrlProps/ctrlProp162.xml"/><Relationship Id="rId47" Type="http://schemas.openxmlformats.org/officeDocument/2006/relationships/ctrlProp" Target="../ctrlProps/ctrlProp183.xml"/><Relationship Id="rId68" Type="http://schemas.openxmlformats.org/officeDocument/2006/relationships/ctrlProp" Target="../ctrlProps/ctrlProp204.xml"/><Relationship Id="rId89" Type="http://schemas.openxmlformats.org/officeDocument/2006/relationships/ctrlProp" Target="../ctrlProps/ctrlProp225.xml"/><Relationship Id="rId112" Type="http://schemas.openxmlformats.org/officeDocument/2006/relationships/ctrlProp" Target="../ctrlProps/ctrlProp248.xml"/><Relationship Id="rId133" Type="http://schemas.openxmlformats.org/officeDocument/2006/relationships/ctrlProp" Target="../ctrlProps/ctrlProp269.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8" Type="http://schemas.openxmlformats.org/officeDocument/2006/relationships/table" Target="../tables/table13.xml"/><Relationship Id="rId13" Type="http://schemas.openxmlformats.org/officeDocument/2006/relationships/table" Target="../tables/table18.xml"/><Relationship Id="rId18" Type="http://schemas.openxmlformats.org/officeDocument/2006/relationships/table" Target="../tables/table23.xml"/><Relationship Id="rId3" Type="http://schemas.openxmlformats.org/officeDocument/2006/relationships/table" Target="../tables/table8.xml"/><Relationship Id="rId7" Type="http://schemas.openxmlformats.org/officeDocument/2006/relationships/table" Target="../tables/table12.xml"/><Relationship Id="rId12" Type="http://schemas.openxmlformats.org/officeDocument/2006/relationships/table" Target="../tables/table17.xml"/><Relationship Id="rId17" Type="http://schemas.openxmlformats.org/officeDocument/2006/relationships/table" Target="../tables/table22.xml"/><Relationship Id="rId2" Type="http://schemas.openxmlformats.org/officeDocument/2006/relationships/table" Target="../tables/table7.xml"/><Relationship Id="rId16" Type="http://schemas.openxmlformats.org/officeDocument/2006/relationships/table" Target="../tables/table21.xml"/><Relationship Id="rId20" Type="http://schemas.openxmlformats.org/officeDocument/2006/relationships/table" Target="../tables/table25.xml"/><Relationship Id="rId1" Type="http://schemas.openxmlformats.org/officeDocument/2006/relationships/printerSettings" Target="../printerSettings/printerSettings13.bin"/><Relationship Id="rId6" Type="http://schemas.openxmlformats.org/officeDocument/2006/relationships/table" Target="../tables/table11.xml"/><Relationship Id="rId11" Type="http://schemas.openxmlformats.org/officeDocument/2006/relationships/table" Target="../tables/table16.xml"/><Relationship Id="rId5" Type="http://schemas.openxmlformats.org/officeDocument/2006/relationships/table" Target="../tables/table10.xml"/><Relationship Id="rId15" Type="http://schemas.openxmlformats.org/officeDocument/2006/relationships/table" Target="../tables/table20.xml"/><Relationship Id="rId10" Type="http://schemas.openxmlformats.org/officeDocument/2006/relationships/table" Target="../tables/table15.xml"/><Relationship Id="rId19" Type="http://schemas.openxmlformats.org/officeDocument/2006/relationships/table" Target="../tables/table24.xml"/><Relationship Id="rId4" Type="http://schemas.openxmlformats.org/officeDocument/2006/relationships/table" Target="../tables/table9.xml"/><Relationship Id="rId9" Type="http://schemas.openxmlformats.org/officeDocument/2006/relationships/table" Target="../tables/table14.xml"/><Relationship Id="rId14" Type="http://schemas.openxmlformats.org/officeDocument/2006/relationships/table" Target="../tables/table19.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5.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8.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X401"/>
  <sheetViews>
    <sheetView workbookViewId="0"/>
  </sheetViews>
  <sheetFormatPr defaultColWidth="9" defaultRowHeight="28.5" x14ac:dyDescent="0.15"/>
  <cols>
    <col min="1" max="1" width="2.875" style="5" customWidth="1"/>
    <col min="2" max="2" width="8.375" style="36" customWidth="1"/>
    <col min="3" max="37" width="5.125" style="5" customWidth="1"/>
    <col min="38" max="38" width="9.5" style="5" customWidth="1"/>
    <col min="39" max="39" width="9.875" style="5" customWidth="1"/>
    <col min="40" max="40" width="16.875" style="5" customWidth="1"/>
    <col min="41" max="42" width="12.875" style="5" customWidth="1"/>
    <col min="43" max="43" width="18.125" style="5" customWidth="1"/>
    <col min="44" max="45" width="13.375" style="5" customWidth="1"/>
    <col min="46" max="46" width="18.625" style="5" customWidth="1"/>
    <col min="47" max="49" width="4.125" style="5" customWidth="1"/>
    <col min="50" max="60" width="5.5" style="5" customWidth="1"/>
    <col min="61" max="16384" width="9" style="5"/>
  </cols>
  <sheetData>
    <row r="1" spans="2:46" ht="29.25" customHeight="1" x14ac:dyDescent="0.15">
      <c r="B1" s="865" t="s">
        <v>104</v>
      </c>
      <c r="AL1" s="17"/>
      <c r="AM1" s="17"/>
      <c r="AN1" s="17"/>
      <c r="AO1" s="17"/>
      <c r="AP1" s="17"/>
      <c r="AQ1" s="17"/>
      <c r="AR1" s="17"/>
      <c r="AS1" s="17"/>
      <c r="AT1" s="17"/>
    </row>
    <row r="2" spans="2:46" ht="25.5" customHeight="1" x14ac:dyDescent="0.15">
      <c r="B2" s="865"/>
      <c r="C2" s="245" t="s">
        <v>315</v>
      </c>
      <c r="Q2" s="78"/>
      <c r="R2" s="79" t="s">
        <v>37</v>
      </c>
      <c r="S2" s="80"/>
      <c r="T2" s="80"/>
      <c r="U2" s="80"/>
      <c r="V2" s="80"/>
      <c r="W2" s="80"/>
      <c r="X2" s="80"/>
      <c r="Y2" s="80"/>
      <c r="Z2" s="80"/>
      <c r="AA2" s="80"/>
      <c r="AB2" s="80"/>
      <c r="AC2" s="80"/>
      <c r="AD2" s="80"/>
      <c r="AE2" s="81"/>
      <c r="AF2" s="78" t="s">
        <v>35</v>
      </c>
      <c r="AG2" s="78"/>
      <c r="AH2" s="78"/>
      <c r="AI2" s="78"/>
      <c r="AJ2" s="78"/>
      <c r="AK2" s="78"/>
      <c r="AL2" s="17"/>
      <c r="AM2" s="17"/>
      <c r="AN2" s="17"/>
      <c r="AO2" s="17"/>
      <c r="AP2" s="17"/>
      <c r="AQ2" s="17"/>
      <c r="AR2" s="17"/>
      <c r="AS2" s="17"/>
      <c r="AT2" s="17"/>
    </row>
    <row r="3" spans="2:46" ht="24.75" customHeight="1" x14ac:dyDescent="0.25">
      <c r="C3" s="77"/>
      <c r="Q3" s="80"/>
      <c r="R3" s="80"/>
      <c r="S3" s="80"/>
      <c r="T3" s="78" t="s">
        <v>33</v>
      </c>
      <c r="U3" s="78"/>
      <c r="V3" s="78"/>
      <c r="W3" s="78"/>
      <c r="X3" s="78"/>
      <c r="Y3" s="78"/>
      <c r="Z3" s="78"/>
      <c r="AA3" s="78"/>
      <c r="AB3" s="78"/>
      <c r="AC3" s="80"/>
      <c r="AD3" s="80"/>
      <c r="AE3" s="82"/>
      <c r="AF3" s="78" t="s">
        <v>38</v>
      </c>
      <c r="AG3" s="78"/>
      <c r="AH3" s="78"/>
      <c r="AI3" s="78"/>
      <c r="AJ3" s="78"/>
      <c r="AK3" s="78"/>
      <c r="AL3" s="17"/>
      <c r="AM3" s="17"/>
      <c r="AN3" s="17"/>
      <c r="AO3" s="17"/>
      <c r="AP3" s="17"/>
      <c r="AQ3" s="17"/>
      <c r="AR3" s="17"/>
      <c r="AS3" s="17"/>
      <c r="AT3" s="17"/>
    </row>
    <row r="4" spans="2:46" ht="27.75" customHeight="1" x14ac:dyDescent="0.15">
      <c r="C4" s="77"/>
      <c r="Q4" s="80"/>
      <c r="R4" s="80"/>
      <c r="S4" s="80"/>
      <c r="T4" s="78" t="s">
        <v>34</v>
      </c>
      <c r="U4" s="78"/>
      <c r="V4" s="78"/>
      <c r="W4" s="78"/>
      <c r="X4" s="78"/>
      <c r="Y4" s="78"/>
      <c r="Z4" s="78"/>
      <c r="AA4" s="78"/>
      <c r="AB4" s="81"/>
      <c r="AC4" s="80"/>
      <c r="AD4" s="80"/>
      <c r="AE4" s="80"/>
      <c r="AF4" s="78" t="s">
        <v>36</v>
      </c>
      <c r="AG4" s="78"/>
      <c r="AH4" s="78"/>
      <c r="AI4" s="78"/>
      <c r="AJ4" s="78"/>
      <c r="AK4" s="78"/>
      <c r="AL4" s="17"/>
      <c r="AM4" s="17"/>
      <c r="AN4" s="17"/>
      <c r="AO4" s="17"/>
      <c r="AP4" s="17"/>
      <c r="AQ4" s="17"/>
      <c r="AR4" s="17"/>
      <c r="AS4" s="17"/>
      <c r="AT4" s="17"/>
    </row>
    <row r="5" spans="2:46" ht="7.5" customHeight="1" x14ac:dyDescent="0.15">
      <c r="C5" s="77"/>
      <c r="V5" s="83"/>
      <c r="W5" s="83"/>
      <c r="X5" s="83"/>
      <c r="Y5" s="83"/>
      <c r="Z5" s="83"/>
      <c r="AA5" s="83"/>
      <c r="AB5" s="83"/>
      <c r="AC5" s="83"/>
      <c r="AD5" s="83"/>
      <c r="AI5" s="83"/>
      <c r="AJ5" s="83"/>
      <c r="AK5" s="83"/>
      <c r="AL5" s="17"/>
      <c r="AM5" s="17"/>
      <c r="AN5" s="17"/>
      <c r="AO5" s="17"/>
      <c r="AP5" s="17"/>
      <c r="AQ5" s="17"/>
      <c r="AR5" s="17"/>
      <c r="AS5" s="17"/>
      <c r="AT5" s="17"/>
    </row>
    <row r="6" spans="2:46" ht="48" customHeight="1" x14ac:dyDescent="0.15">
      <c r="D6" s="799" t="s">
        <v>507</v>
      </c>
      <c r="E6" s="799"/>
      <c r="F6" s="799"/>
      <c r="G6" s="799"/>
      <c r="H6" s="799"/>
      <c r="I6" s="799"/>
      <c r="J6" s="799"/>
      <c r="K6" s="799"/>
      <c r="L6" s="799"/>
      <c r="M6" s="799"/>
      <c r="N6" s="799"/>
      <c r="O6" s="799"/>
      <c r="P6" s="799"/>
      <c r="Q6" s="799"/>
      <c r="R6" s="799"/>
      <c r="S6" s="799"/>
      <c r="T6" s="799"/>
      <c r="U6" s="799"/>
      <c r="V6" s="799"/>
      <c r="W6" s="799"/>
      <c r="X6" s="799"/>
      <c r="Y6" s="799"/>
      <c r="Z6" s="799"/>
      <c r="AA6" s="799"/>
      <c r="AB6" s="799"/>
      <c r="AC6" s="799"/>
      <c r="AD6" s="17"/>
      <c r="AE6" s="17"/>
      <c r="AF6" s="17"/>
      <c r="AG6" s="17"/>
      <c r="AH6" s="17"/>
      <c r="AI6" s="17"/>
      <c r="AJ6" s="17"/>
      <c r="AK6" s="17"/>
      <c r="AL6" s="17"/>
      <c r="AM6" s="17"/>
      <c r="AN6" s="17"/>
      <c r="AO6" s="17"/>
      <c r="AP6" s="17"/>
      <c r="AQ6" s="17"/>
      <c r="AR6" s="17"/>
      <c r="AS6" s="17"/>
      <c r="AT6" s="17"/>
    </row>
    <row r="7" spans="2:46" ht="48" customHeight="1" x14ac:dyDescent="0.15">
      <c r="C7" s="17"/>
      <c r="D7" s="799"/>
      <c r="E7" s="799"/>
      <c r="F7" s="799"/>
      <c r="G7" s="799"/>
      <c r="H7" s="799"/>
      <c r="I7" s="799"/>
      <c r="J7" s="799"/>
      <c r="K7" s="799"/>
      <c r="L7" s="799"/>
      <c r="M7" s="799"/>
      <c r="N7" s="799"/>
      <c r="O7" s="799"/>
      <c r="P7" s="799"/>
      <c r="Q7" s="799"/>
      <c r="R7" s="799"/>
      <c r="S7" s="799"/>
      <c r="T7" s="799"/>
      <c r="U7" s="799"/>
      <c r="V7" s="799"/>
      <c r="W7" s="799"/>
      <c r="X7" s="799"/>
      <c r="Y7" s="799"/>
      <c r="Z7" s="799"/>
      <c r="AA7" s="799"/>
      <c r="AB7" s="799"/>
      <c r="AC7" s="799"/>
      <c r="AD7" s="17"/>
      <c r="AE7" s="17"/>
      <c r="AF7" s="17"/>
      <c r="AG7" s="17"/>
      <c r="AH7" s="17"/>
      <c r="AI7" s="17"/>
      <c r="AJ7" s="17"/>
      <c r="AK7" s="17"/>
      <c r="AL7" s="17"/>
      <c r="AM7" s="17"/>
      <c r="AN7" s="17"/>
      <c r="AO7" s="17"/>
      <c r="AP7" s="17"/>
      <c r="AQ7" s="17"/>
      <c r="AR7" s="17"/>
      <c r="AS7" s="17"/>
      <c r="AT7" s="17"/>
    </row>
    <row r="8" spans="2:46" ht="48" customHeight="1" x14ac:dyDescent="0.15">
      <c r="C8" s="17"/>
      <c r="D8" s="799"/>
      <c r="E8" s="799"/>
      <c r="F8" s="799"/>
      <c r="G8" s="799"/>
      <c r="H8" s="799"/>
      <c r="I8" s="799"/>
      <c r="J8" s="799"/>
      <c r="K8" s="799"/>
      <c r="L8" s="799"/>
      <c r="M8" s="799"/>
      <c r="N8" s="799"/>
      <c r="O8" s="799"/>
      <c r="P8" s="799"/>
      <c r="Q8" s="799"/>
      <c r="R8" s="799"/>
      <c r="S8" s="799"/>
      <c r="T8" s="799"/>
      <c r="U8" s="799"/>
      <c r="V8" s="799"/>
      <c r="W8" s="799"/>
      <c r="X8" s="799"/>
      <c r="Y8" s="799"/>
      <c r="Z8" s="799"/>
      <c r="AA8" s="799"/>
      <c r="AB8" s="799"/>
      <c r="AC8" s="799"/>
      <c r="AD8" s="17"/>
      <c r="AE8" s="17"/>
      <c r="AF8" s="17"/>
      <c r="AG8" s="17"/>
      <c r="AH8" s="17"/>
      <c r="AI8" s="17"/>
      <c r="AJ8" s="17"/>
      <c r="AK8" s="17"/>
      <c r="AL8" s="17"/>
      <c r="AM8" s="17"/>
      <c r="AN8" s="17"/>
      <c r="AO8" s="17"/>
      <c r="AP8" s="17"/>
      <c r="AQ8" s="17"/>
      <c r="AR8" s="17"/>
      <c r="AS8" s="17"/>
      <c r="AT8" s="17"/>
    </row>
    <row r="9" spans="2:46" ht="78.75" customHeight="1" x14ac:dyDescent="0.15">
      <c r="C9" s="17"/>
      <c r="D9" s="799"/>
      <c r="E9" s="799"/>
      <c r="F9" s="799"/>
      <c r="G9" s="799"/>
      <c r="H9" s="799"/>
      <c r="I9" s="799"/>
      <c r="J9" s="799"/>
      <c r="K9" s="799"/>
      <c r="L9" s="799"/>
      <c r="M9" s="799"/>
      <c r="N9" s="799"/>
      <c r="O9" s="799"/>
      <c r="P9" s="799"/>
      <c r="Q9" s="799"/>
      <c r="R9" s="799"/>
      <c r="S9" s="799"/>
      <c r="T9" s="799"/>
      <c r="U9" s="799"/>
      <c r="V9" s="799"/>
      <c r="W9" s="799"/>
      <c r="X9" s="799"/>
      <c r="Y9" s="799"/>
      <c r="Z9" s="799"/>
      <c r="AA9" s="799"/>
      <c r="AB9" s="799"/>
      <c r="AC9" s="799"/>
      <c r="AD9" s="17"/>
      <c r="AE9" s="17"/>
      <c r="AF9" s="17"/>
      <c r="AG9" s="17"/>
      <c r="AH9" s="17"/>
      <c r="AI9" s="17"/>
      <c r="AJ9" s="17"/>
      <c r="AK9" s="17"/>
      <c r="AL9" s="17"/>
      <c r="AM9" s="17"/>
      <c r="AN9" s="17"/>
      <c r="AO9" s="17"/>
      <c r="AP9" s="17"/>
      <c r="AQ9" s="17"/>
      <c r="AR9" s="17"/>
      <c r="AS9" s="17"/>
      <c r="AT9" s="17"/>
    </row>
    <row r="10" spans="2:46" ht="15" customHeight="1" x14ac:dyDescent="0.15">
      <c r="C10" s="84"/>
      <c r="D10" s="84"/>
      <c r="E10" s="84"/>
      <c r="F10" s="84"/>
      <c r="G10" s="84"/>
      <c r="H10" s="84"/>
      <c r="I10" s="84"/>
      <c r="J10" s="84"/>
      <c r="K10" s="84"/>
      <c r="L10" s="84"/>
      <c r="M10" s="84"/>
      <c r="N10" s="84"/>
      <c r="O10" s="84"/>
      <c r="P10" s="84"/>
      <c r="Q10" s="84"/>
      <c r="R10" s="84"/>
      <c r="S10" s="84"/>
      <c r="T10" s="84"/>
      <c r="U10" s="84"/>
      <c r="V10" s="84"/>
      <c r="W10" s="84"/>
      <c r="X10" s="84"/>
      <c r="Y10" s="84"/>
      <c r="Z10" s="17"/>
      <c r="AA10" s="17"/>
      <c r="AB10" s="17"/>
      <c r="AC10" s="17"/>
      <c r="AD10" s="17"/>
      <c r="AE10" s="17"/>
      <c r="AF10" s="17"/>
      <c r="AG10" s="17"/>
      <c r="AH10" s="17"/>
      <c r="AI10" s="17"/>
      <c r="AJ10" s="17"/>
      <c r="AK10" s="17"/>
      <c r="AL10" s="17"/>
      <c r="AM10" s="17"/>
      <c r="AN10" s="17"/>
      <c r="AO10" s="17"/>
      <c r="AP10" s="17"/>
      <c r="AQ10" s="17"/>
      <c r="AR10" s="17"/>
      <c r="AS10" s="17"/>
      <c r="AT10" s="17"/>
    </row>
    <row r="11" spans="2:46" ht="26.25" customHeight="1" x14ac:dyDescent="0.15">
      <c r="C11" s="84"/>
      <c r="D11" s="22" t="s">
        <v>285</v>
      </c>
      <c r="E11" s="84"/>
      <c r="F11" s="84"/>
      <c r="G11" s="84"/>
      <c r="H11" s="84"/>
      <c r="I11" s="84"/>
      <c r="J11" s="84"/>
      <c r="K11" s="84"/>
      <c r="L11" s="84"/>
      <c r="M11" s="84"/>
      <c r="N11" s="84"/>
      <c r="O11" s="84"/>
      <c r="P11" s="84"/>
      <c r="Q11" s="84"/>
      <c r="R11" s="84"/>
      <c r="S11" s="84"/>
      <c r="T11" s="84"/>
      <c r="U11" s="84"/>
      <c r="V11" s="84"/>
      <c r="W11" s="84"/>
      <c r="X11" s="84"/>
      <c r="Y11" s="84"/>
      <c r="Z11" s="17"/>
      <c r="AA11" s="17"/>
      <c r="AB11" s="17"/>
      <c r="AC11" s="17"/>
      <c r="AD11" s="17"/>
      <c r="AE11" s="17"/>
      <c r="AF11" s="17"/>
      <c r="AG11" s="17"/>
      <c r="AH11" s="17"/>
      <c r="AI11" s="17"/>
      <c r="AJ11" s="17"/>
      <c r="AK11" s="17"/>
      <c r="AL11" s="17"/>
      <c r="AM11" s="17"/>
      <c r="AN11" s="17"/>
      <c r="AO11" s="17"/>
      <c r="AP11" s="17"/>
      <c r="AQ11" s="17"/>
      <c r="AR11" s="17"/>
      <c r="AS11" s="17"/>
      <c r="AT11" s="17"/>
    </row>
    <row r="12" spans="2:46" ht="26.25" customHeight="1" x14ac:dyDescent="0.15">
      <c r="C12" s="84"/>
      <c r="D12" s="1015" t="s">
        <v>286</v>
      </c>
      <c r="E12" s="1016"/>
      <c r="F12" s="1016"/>
      <c r="G12" s="1016"/>
      <c r="H12" s="1016"/>
      <c r="I12" s="1016"/>
      <c r="J12" s="1016"/>
      <c r="K12" s="1017"/>
      <c r="L12" s="84"/>
      <c r="M12" s="84"/>
      <c r="N12" s="84"/>
      <c r="O12" s="84"/>
      <c r="P12" s="84"/>
      <c r="Q12" s="84"/>
      <c r="R12" s="84"/>
      <c r="S12" s="84"/>
      <c r="T12" s="84"/>
      <c r="U12" s="84"/>
      <c r="V12" s="84"/>
      <c r="W12" s="84"/>
      <c r="X12" s="84"/>
      <c r="Y12" s="84"/>
      <c r="Z12" s="17"/>
      <c r="AA12" s="17"/>
      <c r="AB12" s="17"/>
      <c r="AC12" s="17"/>
      <c r="AD12" s="17"/>
      <c r="AE12" s="17"/>
      <c r="AF12" s="17"/>
      <c r="AG12" s="17"/>
      <c r="AH12" s="17"/>
      <c r="AI12" s="17"/>
      <c r="AJ12" s="17"/>
      <c r="AK12" s="17"/>
      <c r="AL12" s="5" t="s">
        <v>287</v>
      </c>
      <c r="AM12" s="17"/>
      <c r="AN12" s="17"/>
      <c r="AO12" s="17" t="b">
        <f>+IF(D12=AL12,1)</f>
        <v>0</v>
      </c>
      <c r="AP12" s="17"/>
      <c r="AQ12" s="17"/>
      <c r="AR12" s="17"/>
      <c r="AS12" s="17"/>
      <c r="AT12" s="17"/>
    </row>
    <row r="13" spans="2:46" ht="26.25" customHeight="1" x14ac:dyDescent="0.15">
      <c r="C13" s="84"/>
      <c r="D13" s="84"/>
      <c r="E13" s="84"/>
      <c r="F13" s="84"/>
      <c r="G13" s="84"/>
      <c r="H13" s="84"/>
      <c r="I13" s="84"/>
      <c r="J13" s="84"/>
      <c r="K13" s="84"/>
      <c r="L13" s="84"/>
      <c r="M13" s="84"/>
      <c r="N13" s="84"/>
      <c r="O13" s="84"/>
      <c r="P13" s="84"/>
      <c r="Q13" s="84"/>
      <c r="R13" s="84"/>
      <c r="S13" s="84"/>
      <c r="T13" s="84"/>
      <c r="U13" s="84"/>
      <c r="V13" s="84"/>
      <c r="W13" s="84"/>
      <c r="X13" s="84"/>
      <c r="Y13" s="84"/>
      <c r="Z13" s="17"/>
      <c r="AA13" s="17"/>
      <c r="AB13" s="17"/>
      <c r="AC13" s="17"/>
      <c r="AD13" s="17"/>
      <c r="AE13" s="17"/>
      <c r="AF13" s="17"/>
      <c r="AG13" s="17"/>
      <c r="AH13" s="17"/>
      <c r="AI13" s="17"/>
      <c r="AJ13" s="17"/>
      <c r="AK13" s="17"/>
      <c r="AL13" s="240" t="s">
        <v>286</v>
      </c>
      <c r="AM13" s="17"/>
      <c r="AN13" s="17"/>
      <c r="AO13" s="17"/>
      <c r="AP13" s="17"/>
      <c r="AQ13" s="17"/>
      <c r="AR13" s="17"/>
      <c r="AS13" s="17"/>
      <c r="AT13" s="17"/>
    </row>
    <row r="14" spans="2:46" ht="51.75" customHeight="1" x14ac:dyDescent="0.15">
      <c r="C14" s="84"/>
      <c r="D14" s="1018" t="s">
        <v>288</v>
      </c>
      <c r="E14" s="1018"/>
      <c r="F14" s="1018"/>
      <c r="G14" s="1018"/>
      <c r="H14" s="1018"/>
      <c r="I14" s="1018"/>
      <c r="J14" s="1018"/>
      <c r="K14" s="1018"/>
      <c r="L14" s="1018"/>
      <c r="M14" s="1018"/>
      <c r="N14" s="1018"/>
      <c r="O14" s="1018"/>
      <c r="P14" s="1018"/>
      <c r="Q14" s="1018"/>
      <c r="R14" s="1018"/>
      <c r="S14" s="1018"/>
      <c r="T14" s="1018"/>
      <c r="U14" s="1018"/>
      <c r="V14" s="1018"/>
      <c r="W14" s="1018"/>
      <c r="X14" s="1018"/>
      <c r="Y14" s="1018"/>
      <c r="Z14" s="1018"/>
      <c r="AA14" s="1018"/>
      <c r="AB14" s="1018"/>
      <c r="AC14" s="1018"/>
      <c r="AD14" s="1018"/>
      <c r="AE14" s="1018"/>
      <c r="AF14" s="1018"/>
      <c r="AG14" s="1018"/>
      <c r="AH14" s="1018"/>
      <c r="AI14" s="1018"/>
      <c r="AJ14" s="1018"/>
      <c r="AK14" s="1018"/>
      <c r="AM14" s="17"/>
      <c r="AN14" s="17"/>
      <c r="AO14" s="17"/>
      <c r="AP14" s="17"/>
      <c r="AQ14" s="17"/>
      <c r="AR14" s="17"/>
      <c r="AS14" s="17"/>
      <c r="AT14" s="17"/>
    </row>
    <row r="15" spans="2:46" ht="15" customHeight="1" x14ac:dyDescent="0.15">
      <c r="C15" s="84"/>
      <c r="D15" s="84"/>
      <c r="E15" s="84"/>
      <c r="F15" s="84"/>
      <c r="G15" s="84"/>
      <c r="H15" s="84"/>
      <c r="I15" s="84"/>
      <c r="J15" s="84"/>
      <c r="K15" s="84"/>
      <c r="L15" s="84"/>
      <c r="M15" s="84"/>
      <c r="N15" s="84"/>
      <c r="O15" s="84"/>
      <c r="P15" s="84"/>
      <c r="Q15" s="84"/>
      <c r="R15" s="84"/>
      <c r="S15" s="84"/>
      <c r="T15" s="84"/>
      <c r="U15" s="84"/>
      <c r="V15" s="84"/>
      <c r="W15" s="84"/>
      <c r="X15" s="84"/>
      <c r="Y15" s="84"/>
      <c r="Z15" s="17"/>
      <c r="AA15" s="17"/>
      <c r="AB15" s="17"/>
      <c r="AC15" s="17"/>
      <c r="AD15" s="17"/>
      <c r="AE15" s="17"/>
      <c r="AF15" s="17"/>
      <c r="AG15" s="17"/>
      <c r="AH15" s="17"/>
      <c r="AI15" s="17"/>
      <c r="AJ15" s="17"/>
      <c r="AK15" s="17"/>
      <c r="AL15" s="17"/>
      <c r="AM15" s="17"/>
      <c r="AN15" s="17"/>
      <c r="AO15" s="17"/>
      <c r="AP15" s="17"/>
      <c r="AQ15" s="17"/>
      <c r="AR15" s="17"/>
      <c r="AS15" s="17"/>
      <c r="AT15" s="17"/>
    </row>
    <row r="16" spans="2:46" ht="15" customHeight="1" thickBot="1" x14ac:dyDescent="0.2">
      <c r="C16" s="84"/>
      <c r="D16" s="84"/>
      <c r="E16" s="84"/>
      <c r="F16" s="84"/>
      <c r="G16" s="84"/>
      <c r="H16" s="84"/>
      <c r="I16" s="84"/>
      <c r="J16" s="84"/>
      <c r="K16" s="84"/>
      <c r="L16" s="84"/>
      <c r="M16" s="84"/>
      <c r="N16" s="84"/>
      <c r="O16" s="84"/>
      <c r="P16" s="84"/>
      <c r="Q16" s="84"/>
      <c r="R16" s="84"/>
      <c r="S16" s="84"/>
      <c r="T16" s="84"/>
      <c r="U16" s="84"/>
      <c r="V16" s="84"/>
      <c r="W16" s="84"/>
      <c r="X16" s="84"/>
      <c r="Y16" s="84"/>
      <c r="Z16" s="17"/>
      <c r="AA16" s="17"/>
      <c r="AB16" s="17"/>
      <c r="AC16" s="17"/>
      <c r="AD16" s="17"/>
      <c r="AE16" s="17"/>
      <c r="AF16" s="17"/>
      <c r="AG16" s="17"/>
      <c r="AH16" s="17"/>
      <c r="AI16" s="17"/>
      <c r="AJ16" s="17"/>
      <c r="AK16" s="17"/>
      <c r="AL16" s="17"/>
      <c r="AM16" s="17"/>
      <c r="AN16" s="17"/>
      <c r="AO16" s="17"/>
      <c r="AP16" s="17"/>
      <c r="AQ16" s="17"/>
      <c r="AR16" s="17"/>
      <c r="AS16" s="17"/>
      <c r="AT16" s="17"/>
    </row>
    <row r="17" spans="2:46" ht="25.5" customHeight="1" x14ac:dyDescent="0.15">
      <c r="D17" s="1031" t="s">
        <v>153</v>
      </c>
      <c r="E17" s="1026"/>
      <c r="F17" s="1026"/>
      <c r="G17" s="1026"/>
      <c r="H17" s="1026"/>
      <c r="I17" s="1026"/>
      <c r="J17" s="1026"/>
      <c r="K17" s="1026"/>
      <c r="L17" s="1026"/>
      <c r="M17" s="1026"/>
      <c r="N17" s="1026"/>
      <c r="O17" s="1026"/>
      <c r="P17" s="1026"/>
      <c r="Q17" s="1026"/>
      <c r="R17" s="1026"/>
      <c r="S17" s="1026"/>
      <c r="T17" s="1026" t="s">
        <v>252</v>
      </c>
      <c r="U17" s="1026"/>
      <c r="V17" s="1026"/>
      <c r="W17" s="1026"/>
      <c r="X17" s="1026"/>
      <c r="Y17" s="1026"/>
      <c r="Z17" s="1026"/>
      <c r="AA17" s="1026"/>
      <c r="AB17" s="1026"/>
      <c r="AC17" s="1026"/>
      <c r="AD17" s="1026"/>
      <c r="AE17" s="1026"/>
      <c r="AF17" s="1026"/>
      <c r="AG17" s="1026"/>
      <c r="AH17" s="1026"/>
      <c r="AI17" s="1027"/>
      <c r="AJ17" s="17"/>
      <c r="AK17" s="17"/>
    </row>
    <row r="18" spans="2:46" ht="57" customHeight="1" x14ac:dyDescent="0.15">
      <c r="D18" s="1032" t="s">
        <v>474</v>
      </c>
      <c r="E18" s="1028"/>
      <c r="F18" s="1028"/>
      <c r="G18" s="1028"/>
      <c r="H18" s="1028"/>
      <c r="I18" s="1028"/>
      <c r="J18" s="1028"/>
      <c r="K18" s="1028"/>
      <c r="L18" s="1028"/>
      <c r="M18" s="1028"/>
      <c r="N18" s="1028"/>
      <c r="O18" s="1028"/>
      <c r="P18" s="1028"/>
      <c r="Q18" s="1028"/>
      <c r="R18" s="1028"/>
      <c r="S18" s="1028"/>
      <c r="T18" s="1028" t="s">
        <v>473</v>
      </c>
      <c r="U18" s="1028"/>
      <c r="V18" s="1028"/>
      <c r="W18" s="1028"/>
      <c r="X18" s="1028"/>
      <c r="Y18" s="1028"/>
      <c r="Z18" s="1028"/>
      <c r="AA18" s="1028"/>
      <c r="AB18" s="1028"/>
      <c r="AC18" s="1028"/>
      <c r="AD18" s="1028"/>
      <c r="AE18" s="1028"/>
      <c r="AF18" s="1028"/>
      <c r="AG18" s="1028"/>
      <c r="AH18" s="1028"/>
      <c r="AI18" s="1029"/>
      <c r="AJ18" s="17"/>
      <c r="AK18" s="17"/>
    </row>
    <row r="19" spans="2:46" ht="57" customHeight="1" thickBot="1" x14ac:dyDescent="0.2">
      <c r="D19" s="1005" t="s">
        <v>475</v>
      </c>
      <c r="E19" s="1006"/>
      <c r="F19" s="1006"/>
      <c r="G19" s="1006"/>
      <c r="H19" s="1006"/>
      <c r="I19" s="1006"/>
      <c r="J19" s="1006"/>
      <c r="K19" s="1006"/>
      <c r="L19" s="1006"/>
      <c r="M19" s="1006"/>
      <c r="N19" s="1006"/>
      <c r="O19" s="1006"/>
      <c r="P19" s="1006"/>
      <c r="Q19" s="1006"/>
      <c r="R19" s="1006"/>
      <c r="S19" s="1006"/>
      <c r="T19" s="1006" t="s">
        <v>476</v>
      </c>
      <c r="U19" s="1006"/>
      <c r="V19" s="1006"/>
      <c r="W19" s="1006"/>
      <c r="X19" s="1006"/>
      <c r="Y19" s="1006"/>
      <c r="Z19" s="1006"/>
      <c r="AA19" s="1006"/>
      <c r="AB19" s="1006"/>
      <c r="AC19" s="1006"/>
      <c r="AD19" s="1006"/>
      <c r="AE19" s="1006"/>
      <c r="AF19" s="1006"/>
      <c r="AG19" s="1006"/>
      <c r="AH19" s="1006"/>
      <c r="AI19" s="1030"/>
      <c r="AJ19" s="17"/>
      <c r="AK19" s="17"/>
    </row>
    <row r="20" spans="2:46" ht="18.75" customHeight="1" x14ac:dyDescent="0.15">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row>
    <row r="21" spans="2:46" ht="63" customHeight="1" x14ac:dyDescent="0.15">
      <c r="C21" s="869" t="s">
        <v>327</v>
      </c>
      <c r="D21" s="870"/>
      <c r="E21" s="870"/>
      <c r="F21" s="870"/>
      <c r="G21" s="870"/>
      <c r="H21" s="870"/>
      <c r="I21" s="870"/>
      <c r="J21" s="870"/>
      <c r="K21" s="870"/>
      <c r="L21" s="870"/>
      <c r="M21" s="870"/>
      <c r="N21" s="870"/>
      <c r="O21" s="870"/>
      <c r="P21" s="870"/>
      <c r="Q21" s="870"/>
      <c r="R21" s="870"/>
      <c r="S21" s="870"/>
      <c r="T21" s="870"/>
      <c r="U21" s="870"/>
      <c r="V21" s="870"/>
      <c r="W21" s="870"/>
      <c r="X21" s="870"/>
      <c r="Y21" s="870"/>
      <c r="Z21" s="870"/>
      <c r="AA21" s="870"/>
      <c r="AB21" s="870"/>
      <c r="AC21" s="870"/>
      <c r="AD21" s="870"/>
      <c r="AE21" s="870"/>
      <c r="AF21" s="870"/>
      <c r="AG21" s="870"/>
      <c r="AH21" s="870"/>
      <c r="AI21" s="870"/>
      <c r="AJ21" s="870"/>
      <c r="AK21" s="871"/>
    </row>
    <row r="22" spans="2:46" ht="13.5" customHeight="1" x14ac:dyDescent="0.15">
      <c r="C22" s="267"/>
      <c r="D22" s="85"/>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100"/>
      <c r="AF22" s="273"/>
      <c r="AG22" s="100"/>
      <c r="AH22" s="100"/>
      <c r="AI22" s="86"/>
      <c r="AJ22" s="86"/>
      <c r="AK22" s="186"/>
    </row>
    <row r="23" spans="2:46" ht="25.5" customHeight="1" x14ac:dyDescent="0.15">
      <c r="C23" s="52"/>
      <c r="D23" s="5" t="s">
        <v>328</v>
      </c>
      <c r="E23" s="84"/>
      <c r="F23" s="87"/>
      <c r="G23" s="87"/>
      <c r="H23" s="87"/>
      <c r="I23" s="87"/>
      <c r="J23" s="10"/>
      <c r="K23" s="10"/>
      <c r="L23" s="10"/>
      <c r="M23" s="10"/>
      <c r="N23" s="10"/>
      <c r="O23" s="10"/>
      <c r="P23" s="10"/>
      <c r="Q23" s="10"/>
      <c r="R23" s="10"/>
      <c r="S23" s="10"/>
      <c r="AK23" s="138"/>
    </row>
    <row r="24" spans="2:46" ht="14.25" customHeight="1" thickBot="1" x14ac:dyDescent="0.2">
      <c r="C24" s="52"/>
      <c r="D24" s="87"/>
      <c r="E24" s="84"/>
      <c r="F24" s="87"/>
      <c r="G24" s="87"/>
      <c r="H24" s="87"/>
      <c r="I24" s="87"/>
      <c r="J24" s="10"/>
      <c r="K24" s="10"/>
      <c r="L24" s="10"/>
      <c r="M24" s="10"/>
      <c r="N24" s="10"/>
      <c r="O24" s="10"/>
      <c r="P24" s="10"/>
      <c r="Q24" s="10"/>
      <c r="R24" s="10"/>
      <c r="S24" s="10"/>
      <c r="AK24" s="138"/>
    </row>
    <row r="25" spans="2:46" ht="32.25" customHeight="1" thickBot="1" x14ac:dyDescent="0.2">
      <c r="C25" s="52"/>
      <c r="F25" s="879"/>
      <c r="G25" s="880"/>
      <c r="H25" s="880"/>
      <c r="I25" s="880"/>
      <c r="J25" s="880"/>
      <c r="K25" s="880"/>
      <c r="L25" s="880"/>
      <c r="M25" s="880"/>
      <c r="N25" s="881"/>
      <c r="P25" s="5" t="s">
        <v>32</v>
      </c>
      <c r="AK25" s="138"/>
    </row>
    <row r="26" spans="2:46" ht="12.75" customHeight="1" x14ac:dyDescent="0.15">
      <c r="C26" s="268"/>
      <c r="D26" s="88"/>
      <c r="E26" s="89"/>
      <c r="F26" s="89"/>
      <c r="G26" s="89"/>
      <c r="H26" s="89"/>
      <c r="I26" s="90"/>
      <c r="J26" s="90"/>
      <c r="K26" s="90"/>
      <c r="L26" s="90"/>
      <c r="M26" s="90"/>
      <c r="N26" s="90"/>
      <c r="O26" s="90"/>
      <c r="P26" s="90"/>
      <c r="Q26" s="90"/>
      <c r="R26" s="90"/>
      <c r="S26" s="91"/>
      <c r="T26" s="91"/>
      <c r="U26" s="91"/>
      <c r="V26" s="882"/>
      <c r="W26" s="882"/>
      <c r="X26" s="882"/>
      <c r="Y26" s="882"/>
      <c r="Z26" s="882"/>
      <c r="AA26" s="882"/>
      <c r="AB26" s="882"/>
      <c r="AC26" s="882"/>
      <c r="AD26" s="882"/>
      <c r="AE26" s="90"/>
      <c r="AF26" s="90"/>
      <c r="AG26" s="92"/>
      <c r="AH26" s="90"/>
      <c r="AI26" s="93"/>
      <c r="AJ26" s="93"/>
      <c r="AK26" s="206"/>
    </row>
    <row r="27" spans="2:46" ht="31.5" customHeight="1" x14ac:dyDescent="0.15">
      <c r="B27" s="36" t="s">
        <v>105</v>
      </c>
      <c r="C27" s="70" t="s">
        <v>160</v>
      </c>
      <c r="D27" s="94"/>
      <c r="E27" s="94"/>
      <c r="F27" s="94"/>
      <c r="G27" s="94"/>
      <c r="H27" s="94"/>
      <c r="I27" s="94"/>
      <c r="J27" s="94"/>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269"/>
    </row>
    <row r="28" spans="2:46" ht="16.5" customHeight="1" thickBot="1" x14ac:dyDescent="0.2">
      <c r="C28" s="107"/>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95"/>
      <c r="AJ28" s="95"/>
      <c r="AK28" s="111"/>
      <c r="AL28" s="5" t="b">
        <v>0</v>
      </c>
    </row>
    <row r="29" spans="2:46" ht="24" customHeight="1" thickBot="1" x14ac:dyDescent="0.2">
      <c r="C29" s="71"/>
      <c r="D29" s="5" t="s">
        <v>52</v>
      </c>
      <c r="F29" s="904"/>
      <c r="G29" s="905"/>
      <c r="H29" s="905"/>
      <c r="I29" s="905"/>
      <c r="J29" s="905"/>
      <c r="K29" s="905"/>
      <c r="L29" s="905"/>
      <c r="M29" s="905"/>
      <c r="N29" s="905"/>
      <c r="O29" s="905"/>
      <c r="P29" s="905"/>
      <c r="Q29" s="905"/>
      <c r="R29" s="906"/>
      <c r="AK29" s="115"/>
    </row>
    <row r="30" spans="2:46" ht="23.25" customHeight="1" thickBot="1" x14ac:dyDescent="0.2">
      <c r="C30" s="71"/>
      <c r="F30" s="902"/>
      <c r="G30" s="903"/>
      <c r="H30" s="5" t="s">
        <v>5</v>
      </c>
      <c r="I30" s="902"/>
      <c r="J30" s="903"/>
      <c r="K30" s="5" t="s">
        <v>19</v>
      </c>
      <c r="AK30" s="115"/>
    </row>
    <row r="31" spans="2:46" ht="15.75" customHeight="1" x14ac:dyDescent="0.15">
      <c r="C31" s="204"/>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7"/>
      <c r="AJ31" s="97"/>
      <c r="AK31" s="270"/>
    </row>
    <row r="32" spans="2:46" ht="31.5" customHeight="1" x14ac:dyDescent="0.15">
      <c r="B32" s="36" t="s">
        <v>155</v>
      </c>
      <c r="C32" s="275" t="s">
        <v>486</v>
      </c>
      <c r="D32" s="94"/>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1038" t="s">
        <v>172</v>
      </c>
      <c r="AK32" s="1039"/>
    </row>
    <row r="33" spans="2:38" ht="50.45" customHeight="1" x14ac:dyDescent="0.15">
      <c r="C33" s="37"/>
      <c r="D33" s="850" t="s">
        <v>101</v>
      </c>
      <c r="E33" s="850"/>
      <c r="F33" s="850"/>
      <c r="G33" s="850"/>
      <c r="H33" s="850"/>
      <c r="I33" s="850"/>
      <c r="J33" s="850"/>
      <c r="K33" s="850"/>
      <c r="L33" s="850"/>
      <c r="M33" s="850"/>
      <c r="N33" s="850"/>
      <c r="O33" s="850"/>
      <c r="P33" s="850"/>
      <c r="Q33" s="850"/>
      <c r="R33" s="850"/>
      <c r="S33" s="850"/>
      <c r="T33" s="850"/>
      <c r="U33" s="850"/>
      <c r="V33" s="850"/>
      <c r="W33" s="850"/>
      <c r="X33" s="850"/>
      <c r="Y33" s="850"/>
      <c r="Z33" s="850"/>
      <c r="AA33" s="850"/>
      <c r="AB33" s="850"/>
      <c r="AC33" s="850"/>
      <c r="AD33" s="850"/>
      <c r="AE33" s="850"/>
      <c r="AF33" s="850"/>
      <c r="AG33" s="850"/>
      <c r="AH33" s="850"/>
      <c r="AI33" s="850"/>
      <c r="AK33" s="276"/>
    </row>
    <row r="34" spans="2:38" ht="75.95" customHeight="1" x14ac:dyDescent="0.15">
      <c r="C34" s="37"/>
      <c r="E34" s="98"/>
      <c r="F34" s="936" t="s">
        <v>487</v>
      </c>
      <c r="G34" s="936"/>
      <c r="H34" s="936"/>
      <c r="I34" s="936"/>
      <c r="J34" s="936"/>
      <c r="K34" s="936"/>
      <c r="L34" s="936"/>
      <c r="M34" s="936"/>
      <c r="N34" s="936"/>
      <c r="O34" s="936"/>
      <c r="P34" s="936"/>
      <c r="Q34" s="936"/>
      <c r="R34" s="936"/>
      <c r="S34" s="936"/>
      <c r="T34" s="936"/>
      <c r="U34" s="936"/>
      <c r="V34" s="936"/>
      <c r="W34" s="936"/>
      <c r="X34" s="936"/>
      <c r="Y34" s="936"/>
      <c r="Z34" s="936"/>
      <c r="AA34" s="936"/>
      <c r="AB34" s="936"/>
      <c r="AC34" s="936"/>
      <c r="AD34" s="936"/>
      <c r="AE34" s="17"/>
      <c r="AF34" s="17"/>
      <c r="AG34" s="17"/>
      <c r="AH34" s="17"/>
      <c r="AI34" s="17"/>
      <c r="AK34" s="277"/>
    </row>
    <row r="35" spans="2:38" ht="21.95" customHeight="1" x14ac:dyDescent="0.25">
      <c r="C35" s="37"/>
      <c r="E35" s="278" t="s">
        <v>488</v>
      </c>
      <c r="F35" s="99" t="s">
        <v>489</v>
      </c>
      <c r="G35" s="261"/>
      <c r="H35" s="261"/>
      <c r="I35" s="261"/>
      <c r="J35" s="261"/>
      <c r="K35" s="261"/>
      <c r="L35" s="261"/>
      <c r="M35" s="261"/>
      <c r="N35" s="84"/>
      <c r="O35" s="84"/>
      <c r="P35" s="84"/>
      <c r="Q35" s="84"/>
      <c r="R35" s="84"/>
      <c r="S35" s="84"/>
      <c r="T35" s="84"/>
      <c r="U35" s="84"/>
      <c r="V35" s="84"/>
      <c r="W35" s="84"/>
      <c r="X35" s="84"/>
      <c r="Y35" s="84"/>
      <c r="Z35" s="84"/>
      <c r="AA35" s="84"/>
      <c r="AB35" s="84"/>
      <c r="AC35" s="84"/>
      <c r="AD35" s="84"/>
      <c r="AE35" s="84"/>
      <c r="AF35" s="84"/>
      <c r="AG35" s="84"/>
      <c r="AH35" s="84"/>
      <c r="AI35" s="84"/>
      <c r="AK35" s="277"/>
    </row>
    <row r="36" spans="2:38" ht="21.95" customHeight="1" x14ac:dyDescent="0.25">
      <c r="C36" s="37"/>
      <c r="E36" s="278" t="s">
        <v>488</v>
      </c>
      <c r="F36" s="99" t="s">
        <v>490</v>
      </c>
      <c r="G36" s="261"/>
      <c r="H36" s="261"/>
      <c r="I36" s="261"/>
      <c r="J36" s="261"/>
      <c r="K36" s="261"/>
      <c r="L36" s="261"/>
      <c r="M36" s="261"/>
      <c r="N36" s="84"/>
      <c r="O36" s="84"/>
      <c r="P36" s="84"/>
      <c r="Q36" s="84"/>
      <c r="R36" s="84"/>
      <c r="S36" s="84"/>
      <c r="T36" s="84"/>
      <c r="U36" s="84"/>
      <c r="V36" s="84"/>
      <c r="W36" s="84"/>
      <c r="X36" s="84"/>
      <c r="Y36" s="84"/>
      <c r="Z36" s="84"/>
      <c r="AA36" s="84"/>
      <c r="AB36" s="84"/>
      <c r="AC36" s="84"/>
      <c r="AD36" s="84"/>
      <c r="AE36" s="84"/>
      <c r="AF36" s="84"/>
      <c r="AG36" s="84"/>
      <c r="AH36" s="84"/>
      <c r="AI36" s="84"/>
      <c r="AK36" s="277"/>
    </row>
    <row r="37" spans="2:38" ht="21.95" customHeight="1" x14ac:dyDescent="0.25">
      <c r="C37" s="37"/>
      <c r="E37" s="278" t="s">
        <v>488</v>
      </c>
      <c r="F37" s="99" t="s">
        <v>491</v>
      </c>
      <c r="G37" s="261"/>
      <c r="H37" s="261"/>
      <c r="I37" s="261"/>
      <c r="J37" s="261"/>
      <c r="K37" s="261"/>
      <c r="L37" s="261"/>
      <c r="M37" s="261"/>
      <c r="N37" s="84"/>
      <c r="O37" s="84"/>
      <c r="P37" s="84"/>
      <c r="Q37" s="84"/>
      <c r="R37" s="84"/>
      <c r="S37" s="84"/>
      <c r="T37" s="84"/>
      <c r="U37" s="84"/>
      <c r="V37" s="84"/>
      <c r="W37" s="84"/>
      <c r="X37" s="84"/>
      <c r="Y37" s="84"/>
      <c r="Z37" s="84"/>
      <c r="AA37" s="84"/>
      <c r="AB37" s="84"/>
      <c r="AC37" s="84"/>
      <c r="AD37" s="84"/>
      <c r="AE37" s="84"/>
      <c r="AF37" s="84"/>
      <c r="AG37" s="84"/>
      <c r="AH37" s="84"/>
      <c r="AI37" s="84"/>
      <c r="AK37" s="277"/>
    </row>
    <row r="38" spans="2:38" ht="21.95" customHeight="1" x14ac:dyDescent="0.25">
      <c r="C38" s="37"/>
      <c r="E38" s="278" t="s">
        <v>488</v>
      </c>
      <c r="F38" s="99" t="s">
        <v>492</v>
      </c>
      <c r="G38" s="261"/>
      <c r="H38" s="261"/>
      <c r="I38" s="261"/>
      <c r="J38" s="261"/>
      <c r="K38" s="261"/>
      <c r="L38" s="261"/>
      <c r="M38" s="261"/>
      <c r="N38" s="84"/>
      <c r="O38" s="84"/>
      <c r="P38" s="84"/>
      <c r="Q38" s="84"/>
      <c r="R38" s="84"/>
      <c r="S38" s="84"/>
      <c r="T38" s="84"/>
      <c r="U38" s="84"/>
      <c r="V38" s="84"/>
      <c r="W38" s="84"/>
      <c r="X38" s="84"/>
      <c r="Y38" s="84"/>
      <c r="Z38" s="84"/>
      <c r="AA38" s="84"/>
      <c r="AB38" s="84"/>
      <c r="AC38" s="84"/>
      <c r="AD38" s="84"/>
      <c r="AE38" s="84"/>
      <c r="AF38" s="84"/>
      <c r="AG38" s="84"/>
      <c r="AH38" s="84"/>
      <c r="AI38" s="84"/>
      <c r="AK38" s="277"/>
    </row>
    <row r="39" spans="2:38" ht="21.95" customHeight="1" x14ac:dyDescent="0.25">
      <c r="C39" s="37"/>
      <c r="E39" s="278" t="s">
        <v>488</v>
      </c>
      <c r="F39" s="99" t="s">
        <v>493</v>
      </c>
      <c r="G39" s="261"/>
      <c r="H39" s="261"/>
      <c r="I39" s="261"/>
      <c r="J39" s="261"/>
      <c r="K39" s="261"/>
      <c r="L39" s="261"/>
      <c r="M39" s="261"/>
      <c r="N39" s="84"/>
      <c r="O39" s="84"/>
      <c r="P39" s="84"/>
      <c r="Q39" s="84"/>
      <c r="R39" s="84"/>
      <c r="S39" s="84"/>
      <c r="T39" s="84"/>
      <c r="U39" s="84"/>
      <c r="V39" s="84"/>
      <c r="W39" s="84"/>
      <c r="X39" s="84"/>
      <c r="Y39" s="84"/>
      <c r="Z39" s="84"/>
      <c r="AA39" s="84"/>
      <c r="AB39" s="84"/>
      <c r="AC39" s="84"/>
      <c r="AD39" s="84"/>
      <c r="AE39" s="84"/>
      <c r="AF39" s="84"/>
      <c r="AG39" s="84"/>
      <c r="AH39" s="84"/>
      <c r="AI39" s="84"/>
      <c r="AK39" s="277"/>
    </row>
    <row r="40" spans="2:38" ht="21.95" customHeight="1" x14ac:dyDescent="0.25">
      <c r="C40" s="37"/>
      <c r="E40" s="278" t="s">
        <v>488</v>
      </c>
      <c r="F40" s="99" t="s">
        <v>494</v>
      </c>
      <c r="G40" s="261"/>
      <c r="H40" s="261"/>
      <c r="I40" s="261"/>
      <c r="J40" s="261"/>
      <c r="K40" s="261"/>
      <c r="L40" s="261"/>
      <c r="M40" s="261"/>
      <c r="N40" s="84"/>
      <c r="O40" s="84"/>
      <c r="P40" s="84"/>
      <c r="Q40" s="84"/>
      <c r="R40" s="84"/>
      <c r="S40" s="84"/>
      <c r="T40" s="84"/>
      <c r="U40" s="84"/>
      <c r="V40" s="84"/>
      <c r="W40" s="84"/>
      <c r="X40" s="84"/>
      <c r="Y40" s="84"/>
      <c r="Z40" s="84"/>
      <c r="AA40" s="84"/>
      <c r="AB40" s="84"/>
      <c r="AC40" s="84"/>
      <c r="AD40" s="84"/>
      <c r="AE40" s="84"/>
      <c r="AF40" s="84"/>
      <c r="AG40" s="84"/>
      <c r="AH40" s="84"/>
      <c r="AI40" s="84"/>
      <c r="AK40" s="277"/>
    </row>
    <row r="41" spans="2:38" ht="26.1" customHeight="1" thickBot="1" x14ac:dyDescent="0.3">
      <c r="C41" s="37"/>
      <c r="E41" s="99" t="s">
        <v>39</v>
      </c>
      <c r="F41" s="261"/>
      <c r="G41" s="261"/>
      <c r="H41" s="261"/>
      <c r="I41" s="261"/>
      <c r="J41" s="261"/>
      <c r="K41" s="261"/>
      <c r="L41" s="261"/>
      <c r="M41" s="261"/>
      <c r="N41" s="84"/>
      <c r="O41" s="84"/>
      <c r="P41" s="84"/>
      <c r="Q41" s="84"/>
      <c r="R41" s="84"/>
      <c r="S41" s="84"/>
      <c r="T41" s="84"/>
      <c r="U41" s="84"/>
      <c r="V41" s="84"/>
      <c r="W41" s="84"/>
      <c r="X41" s="84"/>
      <c r="Y41" s="84"/>
      <c r="Z41" s="84"/>
      <c r="AA41" s="84"/>
      <c r="AB41" s="84"/>
      <c r="AC41" s="84"/>
      <c r="AD41" s="84"/>
      <c r="AE41" s="84"/>
      <c r="AF41" s="84"/>
      <c r="AG41" s="84"/>
      <c r="AH41" s="84"/>
      <c r="AI41" s="84"/>
      <c r="AK41" s="277"/>
    </row>
    <row r="42" spans="2:38" ht="77.099999999999994" customHeight="1" thickBot="1" x14ac:dyDescent="0.2">
      <c r="C42" s="37"/>
      <c r="E42" s="1035"/>
      <c r="F42" s="1036"/>
      <c r="G42" s="1036"/>
      <c r="H42" s="1036"/>
      <c r="I42" s="1036"/>
      <c r="J42" s="1036"/>
      <c r="K42" s="1036"/>
      <c r="L42" s="1036"/>
      <c r="M42" s="1036"/>
      <c r="N42" s="1036"/>
      <c r="O42" s="1036"/>
      <c r="P42" s="1036"/>
      <c r="Q42" s="1036"/>
      <c r="R42" s="1036"/>
      <c r="S42" s="1036"/>
      <c r="T42" s="1036"/>
      <c r="U42" s="1036"/>
      <c r="V42" s="1036"/>
      <c r="W42" s="1036"/>
      <c r="X42" s="1036"/>
      <c r="Y42" s="1036"/>
      <c r="Z42" s="1036"/>
      <c r="AA42" s="1036"/>
      <c r="AB42" s="1036"/>
      <c r="AC42" s="1036"/>
      <c r="AD42" s="1037"/>
      <c r="AE42" s="84"/>
      <c r="AF42" s="84"/>
      <c r="AG42" s="84"/>
      <c r="AH42" s="84"/>
      <c r="AI42" s="84"/>
      <c r="AK42" s="277"/>
    </row>
    <row r="43" spans="2:38" ht="22.5" customHeight="1" x14ac:dyDescent="0.15">
      <c r="C43" s="37"/>
      <c r="E43" s="88"/>
      <c r="F43" s="88"/>
      <c r="G43" s="88"/>
      <c r="H43" s="88"/>
      <c r="I43" s="88"/>
      <c r="J43" s="88"/>
      <c r="K43" s="88"/>
      <c r="L43" s="88"/>
      <c r="M43" s="88"/>
      <c r="N43" s="88"/>
      <c r="O43" s="88"/>
      <c r="P43" s="88"/>
      <c r="Q43" s="88"/>
      <c r="R43" s="88"/>
      <c r="S43" s="88"/>
      <c r="T43" s="88"/>
      <c r="U43" s="88"/>
      <c r="V43" s="88"/>
      <c r="W43" s="88"/>
      <c r="X43" s="88"/>
      <c r="Y43" s="88"/>
      <c r="Z43" s="88"/>
      <c r="AA43" s="88"/>
      <c r="AB43" s="88"/>
      <c r="AC43" s="88"/>
      <c r="AD43" s="84"/>
      <c r="AE43" s="84"/>
      <c r="AF43" s="84"/>
      <c r="AG43" s="84"/>
      <c r="AH43" s="84"/>
      <c r="AI43" s="84"/>
      <c r="AJ43" s="88"/>
      <c r="AK43" s="279"/>
    </row>
    <row r="44" spans="2:38" ht="31.5" customHeight="1" x14ac:dyDescent="0.15">
      <c r="B44" s="36" t="s">
        <v>106</v>
      </c>
      <c r="C44" s="275" t="s">
        <v>495</v>
      </c>
      <c r="D44" s="76"/>
      <c r="E44" s="76"/>
      <c r="F44" s="76"/>
      <c r="G44" s="76"/>
      <c r="H44" s="76"/>
      <c r="I44" s="76"/>
      <c r="J44" s="76"/>
      <c r="K44" s="76"/>
      <c r="L44" s="76"/>
      <c r="M44" s="76"/>
      <c r="N44" s="76"/>
      <c r="O44" s="76"/>
      <c r="P44" s="76"/>
      <c r="Q44" s="76"/>
      <c r="R44" s="76"/>
      <c r="S44" s="76"/>
      <c r="T44" s="76"/>
      <c r="U44" s="76"/>
      <c r="V44" s="76"/>
      <c r="W44" s="76"/>
      <c r="X44" s="76"/>
      <c r="Y44" s="76"/>
      <c r="Z44" s="76"/>
      <c r="AA44" s="76"/>
      <c r="AB44" s="76"/>
      <c r="AC44" s="76"/>
      <c r="AD44" s="76"/>
      <c r="AE44" s="76"/>
      <c r="AF44" s="76"/>
      <c r="AG44" s="76"/>
      <c r="AH44" s="76"/>
      <c r="AI44" s="76"/>
      <c r="AJ44" s="866" t="s">
        <v>172</v>
      </c>
      <c r="AK44" s="1040"/>
    </row>
    <row r="45" spans="2:38" ht="45" customHeight="1" x14ac:dyDescent="0.15">
      <c r="C45" s="280"/>
      <c r="D45" s="850" t="s">
        <v>274</v>
      </c>
      <c r="E45" s="850"/>
      <c r="F45" s="850"/>
      <c r="G45" s="850"/>
      <c r="H45" s="850"/>
      <c r="I45" s="850"/>
      <c r="J45" s="850"/>
      <c r="K45" s="850"/>
      <c r="L45" s="850"/>
      <c r="M45" s="850"/>
      <c r="N45" s="850"/>
      <c r="O45" s="850"/>
      <c r="P45" s="850"/>
      <c r="Q45" s="850"/>
      <c r="R45" s="850"/>
      <c r="S45" s="850"/>
      <c r="T45" s="850"/>
      <c r="U45" s="850"/>
      <c r="V45" s="850"/>
      <c r="W45" s="850"/>
      <c r="X45" s="850"/>
      <c r="Y45" s="100"/>
      <c r="Z45" s="100"/>
      <c r="AA45" s="100"/>
      <c r="AB45" s="100"/>
      <c r="AC45" s="100"/>
      <c r="AD45" s="100"/>
      <c r="AE45" s="100"/>
      <c r="AF45" s="100"/>
      <c r="AG45" s="100"/>
      <c r="AH45" s="100"/>
      <c r="AI45" s="86"/>
      <c r="AJ45" s="86"/>
      <c r="AK45" s="276"/>
      <c r="AL45" s="19" t="b">
        <v>1</v>
      </c>
    </row>
    <row r="46" spans="2:38" ht="36.950000000000003" customHeight="1" x14ac:dyDescent="0.15">
      <c r="C46" s="281"/>
      <c r="D46" s="84"/>
      <c r="E46" s="84"/>
      <c r="F46" s="1041" t="s">
        <v>496</v>
      </c>
      <c r="G46" s="1042"/>
      <c r="H46" s="1042"/>
      <c r="I46" s="1042"/>
      <c r="J46" s="1042"/>
      <c r="K46" s="1042"/>
      <c r="L46" s="1042"/>
      <c r="M46" s="1042"/>
      <c r="N46" s="1043"/>
      <c r="O46" s="1041" t="s">
        <v>497</v>
      </c>
      <c r="P46" s="1042"/>
      <c r="Q46" s="1043"/>
      <c r="R46" s="1041" t="s">
        <v>207</v>
      </c>
      <c r="S46" s="1042"/>
      <c r="T46" s="1043"/>
      <c r="U46" s="1044" t="s">
        <v>498</v>
      </c>
      <c r="V46" s="1044"/>
      <c r="W46" s="1044"/>
      <c r="X46" s="1044"/>
      <c r="Y46" s="1044"/>
      <c r="Z46" s="1044"/>
      <c r="AA46" s="1044" t="s">
        <v>499</v>
      </c>
      <c r="AB46" s="1044"/>
      <c r="AC46" s="1044"/>
      <c r="AD46" s="1044"/>
      <c r="AE46" s="1044"/>
      <c r="AF46" s="1044"/>
      <c r="AG46" s="1044"/>
      <c r="AI46" s="102"/>
      <c r="AJ46" s="102"/>
      <c r="AK46" s="277"/>
    </row>
    <row r="47" spans="2:38" ht="36.950000000000003" customHeight="1" x14ac:dyDescent="0.15">
      <c r="C47" s="281"/>
      <c r="D47" s="84"/>
      <c r="E47" s="84"/>
      <c r="F47" s="1041" t="s">
        <v>500</v>
      </c>
      <c r="G47" s="1042"/>
      <c r="H47" s="1042"/>
      <c r="I47" s="1042"/>
      <c r="J47" s="1042"/>
      <c r="K47" s="1042"/>
      <c r="L47" s="1042"/>
      <c r="M47" s="1042"/>
      <c r="N47" s="1043"/>
      <c r="O47" s="1041"/>
      <c r="P47" s="1042"/>
      <c r="Q47" s="1043"/>
      <c r="R47" s="1041"/>
      <c r="S47" s="1042"/>
      <c r="T47" s="1043"/>
      <c r="U47" s="1041"/>
      <c r="V47" s="1042"/>
      <c r="W47" s="1042"/>
      <c r="X47" s="1042"/>
      <c r="Y47" s="1042"/>
      <c r="Z47" s="1042"/>
      <c r="AA47" s="1044"/>
      <c r="AB47" s="1044"/>
      <c r="AC47" s="1044"/>
      <c r="AD47" s="1044"/>
      <c r="AE47" s="1044"/>
      <c r="AF47" s="1044"/>
      <c r="AG47" s="1044"/>
      <c r="AI47" s="102"/>
      <c r="AJ47" s="102"/>
      <c r="AK47" s="277"/>
    </row>
    <row r="48" spans="2:38" ht="37.5" customHeight="1" x14ac:dyDescent="0.15">
      <c r="C48" s="37"/>
      <c r="E48" s="101"/>
      <c r="F48" s="1045" t="s">
        <v>501</v>
      </c>
      <c r="G48" s="1046"/>
      <c r="H48" s="1046"/>
      <c r="I48" s="1046"/>
      <c r="J48" s="1046"/>
      <c r="K48" s="1046"/>
      <c r="L48" s="1046"/>
      <c r="M48" s="1046"/>
      <c r="N48" s="1047"/>
      <c r="O48" s="1041"/>
      <c r="P48" s="1042"/>
      <c r="Q48" s="1043"/>
      <c r="R48" s="1041"/>
      <c r="S48" s="1042"/>
      <c r="T48" s="1043"/>
      <c r="U48" s="1041"/>
      <c r="V48" s="1042"/>
      <c r="W48" s="1042"/>
      <c r="X48" s="1042"/>
      <c r="Y48" s="1042"/>
      <c r="Z48" s="1042"/>
      <c r="AA48" s="1044"/>
      <c r="AB48" s="1044"/>
      <c r="AC48" s="1044"/>
      <c r="AD48" s="1044"/>
      <c r="AE48" s="1044"/>
      <c r="AF48" s="1044"/>
      <c r="AG48" s="1044"/>
      <c r="AI48" s="102"/>
      <c r="AJ48" s="102"/>
      <c r="AK48" s="277"/>
    </row>
    <row r="49" spans="2:38" ht="37.5" customHeight="1" x14ac:dyDescent="0.15">
      <c r="C49" s="37"/>
      <c r="E49" s="101"/>
      <c r="F49" s="1045" t="s">
        <v>502</v>
      </c>
      <c r="G49" s="1046"/>
      <c r="H49" s="1046"/>
      <c r="I49" s="1046"/>
      <c r="J49" s="1046"/>
      <c r="K49" s="1046"/>
      <c r="L49" s="1046"/>
      <c r="M49" s="1046"/>
      <c r="N49" s="1047"/>
      <c r="O49" s="1041"/>
      <c r="P49" s="1042"/>
      <c r="Q49" s="1043"/>
      <c r="R49" s="1041"/>
      <c r="S49" s="1042"/>
      <c r="T49" s="1043"/>
      <c r="U49" s="1041"/>
      <c r="V49" s="1042"/>
      <c r="W49" s="1042"/>
      <c r="X49" s="1042"/>
      <c r="Y49" s="1042"/>
      <c r="Z49" s="1042"/>
      <c r="AA49" s="1044"/>
      <c r="AB49" s="1044"/>
      <c r="AC49" s="1044"/>
      <c r="AD49" s="1044"/>
      <c r="AE49" s="1044"/>
      <c r="AF49" s="1044"/>
      <c r="AG49" s="1044"/>
      <c r="AI49" s="102"/>
      <c r="AJ49" s="102"/>
      <c r="AK49" s="277"/>
      <c r="AL49" s="5" t="b">
        <v>0</v>
      </c>
    </row>
    <row r="50" spans="2:38" ht="37.5" customHeight="1" x14ac:dyDescent="0.15">
      <c r="C50" s="37"/>
      <c r="E50" s="101"/>
      <c r="F50" s="1045" t="s">
        <v>503</v>
      </c>
      <c r="G50" s="1046"/>
      <c r="H50" s="1046"/>
      <c r="I50" s="1046"/>
      <c r="J50" s="1046"/>
      <c r="K50" s="1046"/>
      <c r="L50" s="1046"/>
      <c r="M50" s="1046"/>
      <c r="N50" s="1047"/>
      <c r="O50" s="1041"/>
      <c r="P50" s="1042"/>
      <c r="Q50" s="1043"/>
      <c r="R50" s="1041"/>
      <c r="S50" s="1042"/>
      <c r="T50" s="1043"/>
      <c r="U50" s="1041"/>
      <c r="V50" s="1042"/>
      <c r="W50" s="1042"/>
      <c r="X50" s="1042"/>
      <c r="Y50" s="1042"/>
      <c r="Z50" s="1042"/>
      <c r="AA50" s="1044"/>
      <c r="AB50" s="1044"/>
      <c r="AC50" s="1044"/>
      <c r="AD50" s="1044"/>
      <c r="AE50" s="1044"/>
      <c r="AF50" s="1044"/>
      <c r="AG50" s="1044"/>
      <c r="AI50" s="102"/>
      <c r="AJ50" s="102"/>
      <c r="AK50" s="277"/>
      <c r="AL50" s="5" t="b">
        <v>0</v>
      </c>
    </row>
    <row r="51" spans="2:38" ht="37.5" customHeight="1" x14ac:dyDescent="0.15">
      <c r="C51" s="37"/>
      <c r="E51" s="101"/>
      <c r="F51" s="1045" t="s">
        <v>504</v>
      </c>
      <c r="G51" s="1046"/>
      <c r="H51" s="1046"/>
      <c r="I51" s="1046"/>
      <c r="J51" s="1046"/>
      <c r="K51" s="1046"/>
      <c r="L51" s="1046"/>
      <c r="M51" s="1046"/>
      <c r="N51" s="1047"/>
      <c r="O51" s="1041"/>
      <c r="P51" s="1042"/>
      <c r="Q51" s="1043"/>
      <c r="R51" s="1041"/>
      <c r="S51" s="1042"/>
      <c r="T51" s="1043"/>
      <c r="U51" s="1041"/>
      <c r="V51" s="1042"/>
      <c r="W51" s="1042"/>
      <c r="X51" s="1042"/>
      <c r="Y51" s="1042"/>
      <c r="Z51" s="1042"/>
      <c r="AA51" s="1044"/>
      <c r="AB51" s="1044"/>
      <c r="AC51" s="1044"/>
      <c r="AD51" s="1044"/>
      <c r="AE51" s="1044"/>
      <c r="AF51" s="1044"/>
      <c r="AG51" s="1044"/>
      <c r="AI51" s="102"/>
      <c r="AJ51" s="102"/>
      <c r="AK51" s="277"/>
    </row>
    <row r="52" spans="2:38" ht="37.5" customHeight="1" x14ac:dyDescent="0.15">
      <c r="C52" s="37"/>
      <c r="E52" s="101"/>
      <c r="F52" s="1045" t="s">
        <v>505</v>
      </c>
      <c r="G52" s="1046"/>
      <c r="H52" s="1046"/>
      <c r="I52" s="1046"/>
      <c r="J52" s="1046"/>
      <c r="K52" s="1046"/>
      <c r="L52" s="1046"/>
      <c r="M52" s="1046"/>
      <c r="N52" s="1047"/>
      <c r="O52" s="1041"/>
      <c r="P52" s="1042"/>
      <c r="Q52" s="1043"/>
      <c r="R52" s="1041"/>
      <c r="S52" s="1042"/>
      <c r="T52" s="1043"/>
      <c r="U52" s="1041"/>
      <c r="V52" s="1042"/>
      <c r="W52" s="1042"/>
      <c r="X52" s="1042"/>
      <c r="Y52" s="1042"/>
      <c r="Z52" s="1042"/>
      <c r="AA52" s="1044"/>
      <c r="AB52" s="1044"/>
      <c r="AC52" s="1044"/>
      <c r="AD52" s="1044"/>
      <c r="AE52" s="1044"/>
      <c r="AF52" s="1044"/>
      <c r="AG52" s="1044"/>
      <c r="AI52" s="102"/>
      <c r="AJ52" s="102"/>
      <c r="AK52" s="277"/>
    </row>
    <row r="53" spans="2:38" ht="37.5" customHeight="1" x14ac:dyDescent="0.15">
      <c r="C53" s="37"/>
      <c r="E53" s="101"/>
      <c r="F53" s="1045" t="s">
        <v>506</v>
      </c>
      <c r="G53" s="1046"/>
      <c r="H53" s="1046"/>
      <c r="I53" s="1046"/>
      <c r="J53" s="1046"/>
      <c r="K53" s="1046"/>
      <c r="L53" s="1046"/>
      <c r="M53" s="1046"/>
      <c r="N53" s="1047"/>
      <c r="O53" s="1041"/>
      <c r="P53" s="1042"/>
      <c r="Q53" s="1043"/>
      <c r="R53" s="1041"/>
      <c r="S53" s="1042"/>
      <c r="T53" s="1043"/>
      <c r="U53" s="1041"/>
      <c r="V53" s="1042"/>
      <c r="W53" s="1042"/>
      <c r="X53" s="1042"/>
      <c r="Y53" s="1042"/>
      <c r="Z53" s="1042"/>
      <c r="AA53" s="1044"/>
      <c r="AB53" s="1044"/>
      <c r="AC53" s="1044"/>
      <c r="AD53" s="1044"/>
      <c r="AE53" s="1044"/>
      <c r="AF53" s="1044"/>
      <c r="AG53" s="1044"/>
      <c r="AI53" s="102"/>
      <c r="AJ53" s="102"/>
      <c r="AK53" s="277"/>
    </row>
    <row r="54" spans="2:38" ht="37.5" customHeight="1" x14ac:dyDescent="0.15">
      <c r="C54" s="37"/>
      <c r="E54" s="101"/>
      <c r="F54" s="1045"/>
      <c r="G54" s="1046"/>
      <c r="H54" s="1046"/>
      <c r="I54" s="1046"/>
      <c r="J54" s="1046"/>
      <c r="K54" s="1046"/>
      <c r="L54" s="1046"/>
      <c r="M54" s="1046"/>
      <c r="N54" s="1047"/>
      <c r="O54" s="1041"/>
      <c r="P54" s="1042"/>
      <c r="Q54" s="1043"/>
      <c r="R54" s="1041"/>
      <c r="S54" s="1042"/>
      <c r="T54" s="1043"/>
      <c r="U54" s="1041"/>
      <c r="V54" s="1042"/>
      <c r="W54" s="1042"/>
      <c r="X54" s="1042"/>
      <c r="Y54" s="1042"/>
      <c r="Z54" s="1042"/>
      <c r="AA54" s="1044"/>
      <c r="AB54" s="1044"/>
      <c r="AC54" s="1044"/>
      <c r="AD54" s="1044"/>
      <c r="AE54" s="1044"/>
      <c r="AF54" s="1044"/>
      <c r="AG54" s="1044"/>
      <c r="AI54" s="102"/>
      <c r="AJ54" s="102"/>
      <c r="AK54" s="277"/>
    </row>
    <row r="55" spans="2:38" ht="22.5" customHeight="1" x14ac:dyDescent="0.15">
      <c r="C55" s="282"/>
      <c r="D55" s="88"/>
      <c r="E55" s="88"/>
      <c r="F55" s="88"/>
      <c r="G55" s="88"/>
      <c r="H55" s="88"/>
      <c r="I55" s="88"/>
      <c r="J55" s="88"/>
      <c r="K55" s="88"/>
      <c r="L55" s="88"/>
      <c r="M55" s="88"/>
      <c r="N55" s="88"/>
      <c r="O55" s="88"/>
      <c r="P55" s="88"/>
      <c r="Q55" s="88"/>
      <c r="R55" s="88"/>
      <c r="S55" s="88"/>
      <c r="T55" s="88"/>
      <c r="U55" s="88"/>
      <c r="V55" s="88"/>
      <c r="W55" s="88"/>
      <c r="X55" s="88"/>
      <c r="Y55" s="88"/>
      <c r="Z55" s="88"/>
      <c r="AA55" s="88"/>
      <c r="AB55" s="88"/>
      <c r="AC55" s="88"/>
      <c r="AD55" s="88"/>
      <c r="AE55" s="88"/>
      <c r="AF55" s="88"/>
      <c r="AG55" s="88"/>
      <c r="AH55" s="88"/>
      <c r="AI55" s="93"/>
      <c r="AJ55" s="93"/>
      <c r="AK55" s="279"/>
    </row>
    <row r="56" spans="2:38" ht="32.25" hidden="1" customHeight="1" x14ac:dyDescent="0.15">
      <c r="B56" s="36" t="s">
        <v>107</v>
      </c>
      <c r="C56" s="70" t="s">
        <v>163</v>
      </c>
      <c r="D56" s="76"/>
      <c r="E56" s="76"/>
      <c r="F56" s="76"/>
      <c r="G56" s="76"/>
      <c r="H56" s="76"/>
      <c r="I56" s="76"/>
      <c r="J56" s="76"/>
      <c r="K56" s="76"/>
      <c r="L56" s="76"/>
      <c r="M56" s="76"/>
      <c r="N56" s="76"/>
      <c r="O56" s="76"/>
      <c r="P56" s="76"/>
      <c r="Q56" s="76"/>
      <c r="R56" s="76"/>
      <c r="S56" s="76"/>
      <c r="T56" s="76"/>
      <c r="U56" s="76"/>
      <c r="V56" s="76"/>
      <c r="W56" s="76"/>
      <c r="X56" s="76"/>
      <c r="Y56" s="76"/>
      <c r="Z56" s="76"/>
      <c r="AA56" s="76"/>
      <c r="AB56" s="76"/>
      <c r="AC56" s="76"/>
      <c r="AD56" s="76"/>
      <c r="AE56" s="76"/>
      <c r="AF56" s="76"/>
      <c r="AG56" s="76"/>
      <c r="AH56" s="76"/>
      <c r="AI56" s="76"/>
      <c r="AJ56" s="866" t="s">
        <v>172</v>
      </c>
      <c r="AK56" s="867"/>
    </row>
    <row r="57" spans="2:38" ht="15.75" hidden="1" customHeight="1" x14ac:dyDescent="0.15">
      <c r="C57" s="107"/>
      <c r="D57" s="100"/>
      <c r="E57" s="100"/>
      <c r="F57" s="100"/>
      <c r="G57" s="100"/>
      <c r="H57" s="100"/>
      <c r="I57" s="100"/>
      <c r="J57" s="100"/>
      <c r="K57" s="100"/>
      <c r="L57" s="100"/>
      <c r="M57" s="100"/>
      <c r="N57" s="100"/>
      <c r="O57" s="100"/>
      <c r="P57" s="100"/>
      <c r="Q57" s="100"/>
      <c r="R57" s="100"/>
      <c r="S57" s="100"/>
      <c r="T57" s="100"/>
      <c r="U57" s="100"/>
      <c r="V57" s="100"/>
      <c r="W57" s="100"/>
      <c r="X57" s="100"/>
      <c r="Y57" s="100"/>
      <c r="Z57" s="100"/>
      <c r="AA57" s="100"/>
      <c r="AB57" s="100"/>
      <c r="AC57" s="100"/>
      <c r="AD57" s="100"/>
      <c r="AE57" s="100"/>
      <c r="AF57" s="100"/>
      <c r="AG57" s="100"/>
      <c r="AH57" s="100"/>
      <c r="AI57" s="95"/>
      <c r="AJ57" s="95"/>
      <c r="AK57" s="111"/>
      <c r="AL57" s="5" t="b">
        <v>0</v>
      </c>
    </row>
    <row r="58" spans="2:38" ht="15.75" hidden="1" customHeight="1" x14ac:dyDescent="0.15">
      <c r="C58" s="71"/>
      <c r="D58" s="34" t="s">
        <v>330</v>
      </c>
      <c r="AI58" s="24"/>
      <c r="AJ58" s="24"/>
      <c r="AK58" s="115"/>
      <c r="AL58" s="5" t="b">
        <v>1</v>
      </c>
    </row>
    <row r="59" spans="2:38" ht="15.75" hidden="1" customHeight="1" x14ac:dyDescent="0.15">
      <c r="C59" s="71"/>
      <c r="D59" s="34" t="s">
        <v>310</v>
      </c>
      <c r="AI59" s="24"/>
      <c r="AJ59" s="24"/>
      <c r="AK59" s="115"/>
      <c r="AL59" s="19" t="b">
        <v>1</v>
      </c>
    </row>
    <row r="60" spans="2:38" ht="26.25" hidden="1" customHeight="1" thickBot="1" x14ac:dyDescent="0.2">
      <c r="C60" s="71"/>
      <c r="E60" s="5" t="s">
        <v>96</v>
      </c>
      <c r="AJ60" s="24"/>
      <c r="AK60" s="115"/>
      <c r="AL60" s="19" t="b">
        <v>1</v>
      </c>
    </row>
    <row r="61" spans="2:38" ht="26.25" hidden="1" customHeight="1" thickBot="1" x14ac:dyDescent="0.2">
      <c r="C61" s="71"/>
      <c r="E61" s="5" t="s">
        <v>20</v>
      </c>
      <c r="I61" s="40" t="s">
        <v>1</v>
      </c>
      <c r="J61" s="885" t="s">
        <v>354</v>
      </c>
      <c r="K61" s="886"/>
      <c r="L61" s="5" t="s">
        <v>2</v>
      </c>
      <c r="AJ61" s="24"/>
      <c r="AK61" s="115"/>
      <c r="AL61" s="19" t="b">
        <v>1</v>
      </c>
    </row>
    <row r="62" spans="2:38" ht="26.25" hidden="1" customHeight="1" thickBot="1" x14ac:dyDescent="0.2">
      <c r="C62" s="71"/>
      <c r="E62" s="5" t="s">
        <v>97</v>
      </c>
      <c r="I62" s="40" t="s">
        <v>1</v>
      </c>
      <c r="J62" s="885" t="s">
        <v>458</v>
      </c>
      <c r="K62" s="886"/>
      <c r="L62" s="5" t="s">
        <v>2</v>
      </c>
      <c r="M62" s="103" t="s">
        <v>275</v>
      </c>
      <c r="P62" s="103"/>
      <c r="Q62" s="103"/>
      <c r="R62" s="103"/>
      <c r="S62" s="103"/>
      <c r="T62" s="103"/>
      <c r="U62" s="103"/>
      <c r="V62" s="103"/>
      <c r="W62" s="103"/>
      <c r="X62" s="103"/>
      <c r="Y62" s="103"/>
      <c r="Z62" s="103"/>
      <c r="AJ62" s="24"/>
      <c r="AK62" s="115"/>
      <c r="AL62" s="19"/>
    </row>
    <row r="63" spans="2:38" ht="26.25" hidden="1" customHeight="1" thickBot="1" x14ac:dyDescent="0.2">
      <c r="C63" s="71"/>
      <c r="E63" s="5" t="s">
        <v>21</v>
      </c>
      <c r="I63" s="40" t="s">
        <v>1</v>
      </c>
      <c r="J63" s="885" t="s">
        <v>356</v>
      </c>
      <c r="K63" s="886"/>
      <c r="L63" s="5" t="s">
        <v>2</v>
      </c>
      <c r="AJ63" s="24"/>
      <c r="AK63" s="115"/>
      <c r="AL63" s="19" t="b">
        <v>1</v>
      </c>
    </row>
    <row r="64" spans="2:38" ht="26.25" hidden="1" customHeight="1" thickBot="1" x14ac:dyDescent="0.2">
      <c r="C64" s="71"/>
      <c r="E64" s="5" t="s">
        <v>98</v>
      </c>
      <c r="I64" s="40" t="s">
        <v>1</v>
      </c>
      <c r="J64" s="885" t="s">
        <v>355</v>
      </c>
      <c r="K64" s="886"/>
      <c r="L64" s="5" t="s">
        <v>2</v>
      </c>
      <c r="AJ64" s="24"/>
      <c r="AK64" s="115"/>
      <c r="AL64" s="19" t="b">
        <v>1</v>
      </c>
    </row>
    <row r="65" spans="2:38" ht="26.25" hidden="1" customHeight="1" thickBot="1" x14ac:dyDescent="0.2">
      <c r="C65" s="71"/>
      <c r="E65" s="5" t="s">
        <v>22</v>
      </c>
      <c r="I65" s="40" t="s">
        <v>1</v>
      </c>
      <c r="J65" s="883"/>
      <c r="K65" s="884"/>
      <c r="L65" s="5" t="s">
        <v>2</v>
      </c>
      <c r="M65" s="5" t="s">
        <v>103</v>
      </c>
      <c r="P65" s="17"/>
      <c r="Q65" s="17"/>
      <c r="R65" s="17"/>
      <c r="S65" s="17"/>
      <c r="T65" s="17"/>
      <c r="U65" s="17"/>
      <c r="V65" s="17"/>
      <c r="W65" s="17"/>
      <c r="X65" s="17"/>
      <c r="Y65" s="17"/>
      <c r="Z65" s="17"/>
      <c r="AA65" s="17"/>
      <c r="AB65" s="17"/>
      <c r="AC65" s="17"/>
      <c r="AD65" s="17"/>
      <c r="AE65" s="17"/>
      <c r="AF65" s="17"/>
      <c r="AG65" s="17"/>
      <c r="AH65" s="17"/>
      <c r="AI65" s="17"/>
      <c r="AJ65" s="24"/>
      <c r="AK65" s="115"/>
      <c r="AL65" s="19" t="b">
        <v>1</v>
      </c>
    </row>
    <row r="66" spans="2:38" ht="26.25" hidden="1" customHeight="1" thickBot="1" x14ac:dyDescent="0.2">
      <c r="C66" s="71"/>
      <c r="E66" s="5" t="s">
        <v>99</v>
      </c>
      <c r="I66" s="40" t="s">
        <v>1</v>
      </c>
      <c r="J66" s="1033"/>
      <c r="K66" s="1034"/>
      <c r="L66" s="5" t="s">
        <v>2</v>
      </c>
      <c r="M66" s="5" t="s">
        <v>102</v>
      </c>
      <c r="Y66" s="17"/>
      <c r="Z66" s="17"/>
      <c r="AA66" s="17"/>
      <c r="AB66" s="17"/>
      <c r="AC66" s="17"/>
      <c r="AD66" s="17"/>
      <c r="AE66" s="17"/>
      <c r="AF66" s="17"/>
      <c r="AG66" s="17"/>
      <c r="AH66" s="17"/>
      <c r="AI66" s="17"/>
      <c r="AJ66" s="24"/>
      <c r="AK66" s="115"/>
    </row>
    <row r="67" spans="2:38" ht="6.75" hidden="1" customHeight="1" thickBot="1" x14ac:dyDescent="0.2">
      <c r="C67" s="71"/>
      <c r="I67" s="40"/>
      <c r="J67" s="104"/>
      <c r="K67" s="104"/>
      <c r="O67" s="17"/>
      <c r="P67" s="17"/>
      <c r="Q67" s="17"/>
      <c r="R67" s="17"/>
      <c r="S67" s="17"/>
      <c r="T67" s="17"/>
      <c r="U67" s="17"/>
      <c r="V67" s="17"/>
      <c r="W67" s="17"/>
      <c r="X67" s="17"/>
      <c r="Y67" s="17"/>
      <c r="Z67" s="17"/>
      <c r="AA67" s="17"/>
      <c r="AB67" s="17"/>
      <c r="AC67" s="17"/>
      <c r="AD67" s="17"/>
      <c r="AE67" s="17"/>
      <c r="AF67" s="17"/>
      <c r="AG67" s="17"/>
      <c r="AH67" s="17"/>
      <c r="AI67" s="17"/>
      <c r="AJ67" s="24"/>
      <c r="AK67" s="115"/>
    </row>
    <row r="68" spans="2:38" ht="26.25" hidden="1" customHeight="1" thickBot="1" x14ac:dyDescent="0.2">
      <c r="C68" s="71"/>
      <c r="E68" s="5" t="s">
        <v>3</v>
      </c>
      <c r="F68" s="902">
        <v>2025</v>
      </c>
      <c r="G68" s="903"/>
      <c r="I68" s="902">
        <v>7</v>
      </c>
      <c r="J68" s="903"/>
      <c r="K68" s="5" t="s">
        <v>23</v>
      </c>
      <c r="L68" s="1003">
        <v>1</v>
      </c>
      <c r="M68" s="1004"/>
      <c r="N68" s="5" t="s">
        <v>24</v>
      </c>
      <c r="AJ68" s="24"/>
      <c r="AK68" s="115"/>
    </row>
    <row r="69" spans="2:38" ht="23.25" hidden="1" customHeight="1" x14ac:dyDescent="0.15">
      <c r="C69" s="204"/>
      <c r="D69" s="96"/>
      <c r="E69" s="105"/>
      <c r="F69" s="106"/>
      <c r="G69" s="96"/>
      <c r="H69" s="96"/>
      <c r="I69" s="96"/>
      <c r="J69" s="96"/>
      <c r="K69" s="96"/>
      <c r="L69" s="96"/>
      <c r="M69" s="96"/>
      <c r="N69" s="96"/>
      <c r="O69" s="96"/>
      <c r="P69" s="96"/>
      <c r="Q69" s="96"/>
      <c r="R69" s="96"/>
      <c r="S69" s="96"/>
      <c r="T69" s="96"/>
      <c r="U69" s="96"/>
      <c r="V69" s="96"/>
      <c r="W69" s="96"/>
      <c r="X69" s="96"/>
      <c r="Y69" s="96"/>
      <c r="Z69" s="96"/>
      <c r="AA69" s="96"/>
      <c r="AB69" s="96"/>
      <c r="AC69" s="96"/>
      <c r="AD69" s="96"/>
      <c r="AE69" s="96"/>
      <c r="AF69" s="96"/>
      <c r="AG69" s="96"/>
      <c r="AH69" s="96"/>
      <c r="AI69" s="97"/>
      <c r="AJ69" s="97"/>
      <c r="AK69" s="270"/>
    </row>
    <row r="70" spans="2:38" ht="32.25" hidden="1" customHeight="1" x14ac:dyDescent="0.15">
      <c r="B70" s="36" t="s">
        <v>108</v>
      </c>
      <c r="C70" s="70" t="s">
        <v>202</v>
      </c>
      <c r="D70" s="76"/>
      <c r="E70" s="76"/>
      <c r="F70" s="76"/>
      <c r="G70" s="76"/>
      <c r="H70" s="76"/>
      <c r="I70" s="76"/>
      <c r="J70" s="76"/>
      <c r="K70" s="76"/>
      <c r="L70" s="76"/>
      <c r="M70" s="76"/>
      <c r="N70" s="76"/>
      <c r="O70" s="76"/>
      <c r="P70" s="76"/>
      <c r="Q70" s="76"/>
      <c r="R70" s="76"/>
      <c r="S70" s="76"/>
      <c r="T70" s="76"/>
      <c r="U70" s="76"/>
      <c r="V70" s="76"/>
      <c r="W70" s="76"/>
      <c r="X70" s="76"/>
      <c r="Y70" s="76"/>
      <c r="Z70" s="76"/>
      <c r="AA70" s="76"/>
      <c r="AB70" s="76"/>
      <c r="AC70" s="76"/>
      <c r="AD70" s="76"/>
      <c r="AE70" s="76"/>
      <c r="AF70" s="76"/>
      <c r="AG70" s="76"/>
      <c r="AH70" s="76"/>
      <c r="AI70" s="76"/>
      <c r="AJ70" s="866" t="s">
        <v>173</v>
      </c>
      <c r="AK70" s="867"/>
    </row>
    <row r="71" spans="2:38" ht="16.5" hidden="1" customHeight="1" x14ac:dyDescent="0.15">
      <c r="C71" s="107"/>
      <c r="D71" s="100"/>
      <c r="E71" s="108"/>
      <c r="F71" s="109"/>
      <c r="G71" s="100"/>
      <c r="H71" s="100"/>
      <c r="I71" s="100"/>
      <c r="J71" s="100"/>
      <c r="K71" s="100"/>
      <c r="L71" s="100"/>
      <c r="M71" s="100"/>
      <c r="N71" s="100"/>
      <c r="O71" s="100"/>
      <c r="P71" s="100"/>
      <c r="Q71" s="100"/>
      <c r="R71" s="100"/>
      <c r="S71" s="100"/>
      <c r="T71" s="100"/>
      <c r="U71" s="100"/>
      <c r="V71" s="100"/>
      <c r="W71" s="100"/>
      <c r="X71" s="100"/>
      <c r="Y71" s="947" t="s">
        <v>276</v>
      </c>
      <c r="Z71" s="948"/>
      <c r="AA71" s="948"/>
      <c r="AB71" s="948"/>
      <c r="AC71" s="948"/>
      <c r="AD71" s="948"/>
      <c r="AE71" s="948"/>
      <c r="AF71" s="948"/>
      <c r="AG71" s="948"/>
      <c r="AH71" s="110"/>
      <c r="AI71" s="110"/>
      <c r="AJ71" s="95"/>
      <c r="AK71" s="111"/>
    </row>
    <row r="72" spans="2:38" ht="16.5" hidden="1" customHeight="1" thickBot="1" x14ac:dyDescent="0.2">
      <c r="C72" s="71"/>
      <c r="D72" s="5" t="s">
        <v>331</v>
      </c>
      <c r="V72" s="949" t="s">
        <v>278</v>
      </c>
      <c r="W72" s="949"/>
      <c r="Y72" s="949"/>
      <c r="Z72" s="949"/>
      <c r="AA72" s="949"/>
      <c r="AB72" s="949"/>
      <c r="AC72" s="949"/>
      <c r="AD72" s="949"/>
      <c r="AE72" s="949"/>
      <c r="AF72" s="949"/>
      <c r="AG72" s="949"/>
      <c r="AK72" s="138"/>
    </row>
    <row r="73" spans="2:38" ht="16.5" hidden="1" customHeight="1" x14ac:dyDescent="0.15">
      <c r="C73" s="71"/>
      <c r="D73" s="5" t="s">
        <v>301</v>
      </c>
      <c r="E73" s="38"/>
      <c r="F73" s="22"/>
      <c r="V73" s="877"/>
      <c r="W73" s="877"/>
      <c r="Y73" s="225" t="s">
        <v>265</v>
      </c>
      <c r="Z73" s="226"/>
      <c r="AA73" s="226"/>
      <c r="AB73" s="227"/>
      <c r="AC73" s="228"/>
      <c r="AD73" s="225" t="s">
        <v>457</v>
      </c>
      <c r="AE73" s="164"/>
      <c r="AF73" s="164"/>
      <c r="AG73" s="166"/>
      <c r="AK73" s="138"/>
    </row>
    <row r="74" spans="2:38" ht="16.5" hidden="1" customHeight="1" thickBot="1" x14ac:dyDescent="0.2">
      <c r="C74" s="71"/>
      <c r="D74" s="5" t="s">
        <v>134</v>
      </c>
      <c r="E74" s="38"/>
      <c r="F74" s="22"/>
      <c r="V74" s="806"/>
      <c r="W74" s="806"/>
      <c r="Y74" s="229" t="s">
        <v>241</v>
      </c>
      <c r="Z74" s="230"/>
      <c r="AA74" s="230"/>
      <c r="AB74" s="231"/>
      <c r="AC74" s="232"/>
      <c r="AD74" s="229"/>
      <c r="AE74" s="233"/>
      <c r="AF74" s="233"/>
      <c r="AG74" s="248"/>
      <c r="AK74" s="138"/>
    </row>
    <row r="75" spans="2:38" ht="16.5" hidden="1" customHeight="1" thickBot="1" x14ac:dyDescent="0.2">
      <c r="C75" s="71"/>
      <c r="V75" s="995" t="s">
        <v>279</v>
      </c>
      <c r="W75" s="996"/>
      <c r="Y75" s="229" t="s">
        <v>223</v>
      </c>
      <c r="Z75" s="230"/>
      <c r="AA75" s="230"/>
      <c r="AB75" s="231"/>
      <c r="AC75" s="232"/>
      <c r="AD75" s="247"/>
      <c r="AE75" s="233"/>
      <c r="AF75" s="233"/>
      <c r="AG75" s="248"/>
      <c r="AK75" s="138"/>
    </row>
    <row r="76" spans="2:38" ht="16.5" hidden="1" customHeight="1" x14ac:dyDescent="0.15">
      <c r="C76" s="71"/>
      <c r="E76" s="868"/>
      <c r="F76" s="907" t="s">
        <v>120</v>
      </c>
      <c r="G76" s="907"/>
      <c r="H76" s="907"/>
      <c r="I76" s="907"/>
      <c r="J76" s="877" t="s">
        <v>129</v>
      </c>
      <c r="K76" s="877"/>
      <c r="L76" s="877"/>
      <c r="M76" s="908"/>
      <c r="N76" s="909"/>
      <c r="O76" s="909"/>
      <c r="P76" s="909"/>
      <c r="Q76" s="909"/>
      <c r="R76" s="910"/>
      <c r="V76" s="997" t="s">
        <v>280</v>
      </c>
      <c r="W76" s="998"/>
      <c r="Y76" s="229" t="s">
        <v>255</v>
      </c>
      <c r="Z76" s="230"/>
      <c r="AA76" s="230"/>
      <c r="AB76" s="231"/>
      <c r="AC76" s="232"/>
      <c r="AD76" s="247"/>
      <c r="AE76" s="233"/>
      <c r="AF76" s="233"/>
      <c r="AG76" s="248"/>
      <c r="AK76" s="138"/>
    </row>
    <row r="77" spans="2:38" ht="16.5" hidden="1" customHeight="1" thickBot="1" x14ac:dyDescent="0.2">
      <c r="C77" s="71"/>
      <c r="E77" s="868"/>
      <c r="F77" s="907"/>
      <c r="G77" s="907"/>
      <c r="H77" s="907"/>
      <c r="I77" s="907"/>
      <c r="J77" s="877"/>
      <c r="K77" s="877"/>
      <c r="L77" s="877"/>
      <c r="M77" s="911"/>
      <c r="N77" s="912"/>
      <c r="O77" s="912"/>
      <c r="P77" s="912"/>
      <c r="Q77" s="912"/>
      <c r="R77" s="913"/>
      <c r="V77" s="1001" t="s">
        <v>281</v>
      </c>
      <c r="W77" s="1002"/>
      <c r="Y77" s="229" t="s">
        <v>258</v>
      </c>
      <c r="Z77" s="230"/>
      <c r="AA77" s="230"/>
      <c r="AB77" s="231"/>
      <c r="AC77" s="232"/>
      <c r="AD77" s="247"/>
      <c r="AE77" s="233"/>
      <c r="AF77" s="233"/>
      <c r="AG77" s="248"/>
      <c r="AK77" s="138"/>
    </row>
    <row r="78" spans="2:38" ht="16.5" hidden="1" customHeight="1" thickBot="1" x14ac:dyDescent="0.2">
      <c r="C78" s="71"/>
      <c r="V78" s="997" t="s">
        <v>282</v>
      </c>
      <c r="W78" s="998"/>
      <c r="Y78" s="229" t="s">
        <v>225</v>
      </c>
      <c r="Z78" s="230"/>
      <c r="AA78" s="230"/>
      <c r="AB78" s="231"/>
      <c r="AC78" s="232"/>
      <c r="AD78" s="247"/>
      <c r="AE78" s="233"/>
      <c r="AF78" s="233"/>
      <c r="AG78" s="248"/>
      <c r="AK78" s="138"/>
      <c r="AL78" s="19" t="b">
        <v>0</v>
      </c>
    </row>
    <row r="79" spans="2:38" ht="16.5" hidden="1" customHeight="1" x14ac:dyDescent="0.15">
      <c r="C79" s="71"/>
      <c r="E79" s="877" t="s">
        <v>253</v>
      </c>
      <c r="F79" s="877"/>
      <c r="G79" s="1025"/>
      <c r="H79" s="1019">
        <v>45839</v>
      </c>
      <c r="I79" s="1020"/>
      <c r="J79" s="1021"/>
      <c r="V79" s="997" t="s">
        <v>389</v>
      </c>
      <c r="W79" s="998"/>
      <c r="Y79" s="229" t="s">
        <v>390</v>
      </c>
      <c r="Z79" s="230"/>
      <c r="AA79" s="230"/>
      <c r="AB79" s="231"/>
      <c r="AC79" s="232"/>
      <c r="AD79" s="247"/>
      <c r="AE79" s="233"/>
      <c r="AF79" s="233"/>
      <c r="AG79" s="248"/>
      <c r="AK79" s="138"/>
    </row>
    <row r="80" spans="2:38" ht="16.5" hidden="1" customHeight="1" thickBot="1" x14ac:dyDescent="0.2">
      <c r="C80" s="71"/>
      <c r="E80" s="877"/>
      <c r="F80" s="877"/>
      <c r="G80" s="1025"/>
      <c r="H80" s="1022"/>
      <c r="I80" s="1023"/>
      <c r="J80" s="1024"/>
      <c r="V80" s="997" t="s">
        <v>482</v>
      </c>
      <c r="W80" s="998"/>
      <c r="Y80" s="229" t="s">
        <v>483</v>
      </c>
      <c r="Z80" s="230"/>
      <c r="AA80" s="230"/>
      <c r="AB80" s="231"/>
      <c r="AC80" s="232"/>
      <c r="AD80" s="247"/>
      <c r="AE80" s="233"/>
      <c r="AF80" s="233"/>
      <c r="AG80" s="248"/>
      <c r="AK80" s="138"/>
    </row>
    <row r="81" spans="3:44" ht="16.5" hidden="1" customHeight="1" x14ac:dyDescent="0.15">
      <c r="C81" s="71"/>
      <c r="V81" s="999"/>
      <c r="W81" s="1000"/>
      <c r="Y81" s="229"/>
      <c r="Z81" s="230"/>
      <c r="AA81" s="230"/>
      <c r="AB81" s="231"/>
      <c r="AC81" s="232"/>
      <c r="AD81" s="247"/>
      <c r="AE81" s="233"/>
      <c r="AF81" s="233"/>
      <c r="AG81" s="248"/>
      <c r="AK81" s="138"/>
    </row>
    <row r="82" spans="3:44" ht="16.5" hidden="1" customHeight="1" x14ac:dyDescent="0.15">
      <c r="C82" s="71"/>
      <c r="D82" s="5" t="s">
        <v>270</v>
      </c>
      <c r="V82" s="999"/>
      <c r="W82" s="1000"/>
      <c r="Y82" s="229"/>
      <c r="Z82" s="230"/>
      <c r="AA82" s="230"/>
      <c r="AB82" s="231"/>
      <c r="AC82" s="232"/>
      <c r="AD82" s="247"/>
      <c r="AE82" s="233"/>
      <c r="AF82" s="233"/>
      <c r="AG82" s="248"/>
      <c r="AK82" s="138"/>
    </row>
    <row r="83" spans="3:44" ht="16.5" hidden="1" customHeight="1" thickBot="1" x14ac:dyDescent="0.2">
      <c r="C83" s="71"/>
      <c r="D83" s="5" t="s">
        <v>254</v>
      </c>
      <c r="V83" s="1007"/>
      <c r="W83" s="1008"/>
      <c r="Y83" s="112"/>
      <c r="Z83" s="113"/>
      <c r="AA83" s="113"/>
      <c r="AB83" s="114"/>
      <c r="AD83" s="112"/>
      <c r="AE83" s="113"/>
      <c r="AF83" s="113"/>
      <c r="AG83" s="114"/>
      <c r="AK83" s="138"/>
      <c r="AM83" s="5" t="s">
        <v>266</v>
      </c>
    </row>
    <row r="84" spans="3:44" ht="16.5" hidden="1" customHeight="1" x14ac:dyDescent="0.15">
      <c r="C84" s="71"/>
      <c r="D84" s="5" t="s">
        <v>263</v>
      </c>
      <c r="Y84" s="877" t="s">
        <v>319</v>
      </c>
      <c r="Z84" s="877"/>
      <c r="AA84" s="877"/>
      <c r="AB84" s="877"/>
      <c r="AC84" s="877"/>
      <c r="AD84" s="877"/>
      <c r="AE84" s="877"/>
      <c r="AF84" s="877"/>
      <c r="AG84" s="877"/>
      <c r="AH84" s="877"/>
      <c r="AI84" s="877"/>
      <c r="AK84" s="138"/>
      <c r="AM84" s="5" t="s">
        <v>267</v>
      </c>
    </row>
    <row r="85" spans="3:44" ht="18.75" hidden="1" customHeight="1" thickBot="1" x14ac:dyDescent="0.2">
      <c r="C85" s="71"/>
      <c r="S85" s="72"/>
      <c r="Y85" s="877"/>
      <c r="Z85" s="877"/>
      <c r="AA85" s="877"/>
      <c r="AB85" s="877"/>
      <c r="AC85" s="877"/>
      <c r="AD85" s="877"/>
      <c r="AE85" s="877"/>
      <c r="AF85" s="877"/>
      <c r="AG85" s="877"/>
      <c r="AH85" s="877"/>
      <c r="AI85" s="877"/>
      <c r="AJ85" s="17"/>
      <c r="AK85" s="115"/>
    </row>
    <row r="86" spans="3:44" ht="21" hidden="1" customHeight="1" x14ac:dyDescent="0.15">
      <c r="C86" s="71"/>
      <c r="E86" s="877" t="s">
        <v>119</v>
      </c>
      <c r="F86" s="877"/>
      <c r="G86" s="872">
        <v>26</v>
      </c>
      <c r="H86" s="873"/>
      <c r="I86" s="876" t="s">
        <v>117</v>
      </c>
      <c r="J86" s="878" t="s">
        <v>135</v>
      </c>
      <c r="K86" s="878"/>
      <c r="L86" s="878"/>
      <c r="M86" s="878"/>
      <c r="N86" s="878"/>
      <c r="O86" s="872">
        <v>8</v>
      </c>
      <c r="P86" s="873"/>
      <c r="Q86" s="877" t="s">
        <v>118</v>
      </c>
      <c r="S86" s="5" t="str">
        <f>IF($G$86&lt;&gt;($AL$89+'従業員名簿　別紙用'!AF9),$AM$83,IF($G$86=($AL$89+'従業員名簿　別紙用'!AF9),$AM$84,""))</f>
        <v>※左の欄で設定した従業員数と下記の従業員名簿および別紙従業員名簿の人数が整合しています。</v>
      </c>
      <c r="AI86" s="24"/>
      <c r="AJ86" s="24"/>
      <c r="AK86" s="115"/>
      <c r="AM86" s="5" t="s">
        <v>268</v>
      </c>
    </row>
    <row r="87" spans="3:44" ht="21" hidden="1" customHeight="1" thickBot="1" x14ac:dyDescent="0.2">
      <c r="C87" s="71"/>
      <c r="E87" s="877"/>
      <c r="F87" s="877"/>
      <c r="G87" s="874"/>
      <c r="H87" s="875"/>
      <c r="I87" s="876"/>
      <c r="J87" s="878"/>
      <c r="K87" s="878"/>
      <c r="L87" s="878"/>
      <c r="M87" s="878"/>
      <c r="N87" s="878"/>
      <c r="O87" s="874"/>
      <c r="P87" s="875"/>
      <c r="Q87" s="877"/>
      <c r="S87" s="5" t="str">
        <f>IF($O$86&lt;&gt;$AM$89,$AM$86,IF($O$86=$AM$89,$AM$87))</f>
        <v>※左の欄で設定した災害対策本部人員数と下記の従業員名簿の災害対策本部役職の人数が整合しています。</v>
      </c>
      <c r="AI87" s="24"/>
      <c r="AJ87" s="24"/>
      <c r="AK87" s="115"/>
      <c r="AM87" s="5" t="s">
        <v>269</v>
      </c>
    </row>
    <row r="88" spans="3:44" ht="16.5" hidden="1" customHeight="1" thickBot="1" x14ac:dyDescent="0.2">
      <c r="C88" s="71"/>
      <c r="AI88" s="24"/>
      <c r="AJ88" s="24"/>
      <c r="AK88" s="115"/>
    </row>
    <row r="89" spans="3:44" ht="44.25" hidden="1" customHeight="1" x14ac:dyDescent="0.15">
      <c r="C89" s="71"/>
      <c r="E89" s="940" t="s">
        <v>283</v>
      </c>
      <c r="F89" s="753"/>
      <c r="G89" s="754"/>
      <c r="H89" s="752" t="s">
        <v>122</v>
      </c>
      <c r="I89" s="753"/>
      <c r="J89" s="753"/>
      <c r="K89" s="753"/>
      <c r="L89" s="754"/>
      <c r="M89" s="752" t="s">
        <v>123</v>
      </c>
      <c r="N89" s="753"/>
      <c r="O89" s="754"/>
      <c r="P89" s="752" t="s">
        <v>124</v>
      </c>
      <c r="Q89" s="753"/>
      <c r="R89" s="754"/>
      <c r="S89" s="752" t="s">
        <v>127</v>
      </c>
      <c r="T89" s="753"/>
      <c r="U89" s="754"/>
      <c r="V89" s="737" t="s">
        <v>132</v>
      </c>
      <c r="W89" s="738"/>
      <c r="X89" s="737" t="s">
        <v>203</v>
      </c>
      <c r="Y89" s="738"/>
      <c r="Z89" s="737" t="s">
        <v>205</v>
      </c>
      <c r="AA89" s="738"/>
      <c r="AB89" s="737" t="s">
        <v>251</v>
      </c>
      <c r="AC89" s="738"/>
      <c r="AD89" s="737" t="s">
        <v>206</v>
      </c>
      <c r="AE89" s="748"/>
      <c r="AF89" s="738"/>
      <c r="AG89" s="741" t="s">
        <v>248</v>
      </c>
      <c r="AH89" s="742"/>
      <c r="AI89" s="743"/>
      <c r="AK89" s="115"/>
      <c r="AL89" s="5">
        <f>COUNTA($E$90:$G$110,E113:G136)</f>
        <v>26</v>
      </c>
      <c r="AM89" s="5">
        <f>COUNTIF($AM$90:$AM$110,"&lt;&gt;0")</f>
        <v>8</v>
      </c>
    </row>
    <row r="90" spans="3:44" ht="30.75" hidden="1" customHeight="1" x14ac:dyDescent="0.15">
      <c r="C90" s="71"/>
      <c r="E90" s="762" t="s">
        <v>363</v>
      </c>
      <c r="F90" s="756"/>
      <c r="G90" s="757"/>
      <c r="H90" s="763" t="s">
        <v>391</v>
      </c>
      <c r="I90" s="764"/>
      <c r="J90" s="764"/>
      <c r="K90" s="764"/>
      <c r="L90" s="765"/>
      <c r="M90" s="217" t="s">
        <v>433</v>
      </c>
      <c r="N90" s="218"/>
      <c r="O90" s="219"/>
      <c r="P90" s="733" t="s">
        <v>434</v>
      </c>
      <c r="Q90" s="734"/>
      <c r="R90" s="735"/>
      <c r="S90" s="755" t="s">
        <v>357</v>
      </c>
      <c r="T90" s="756"/>
      <c r="U90" s="757"/>
      <c r="V90" s="54">
        <v>0.5</v>
      </c>
      <c r="W90" s="56" t="s">
        <v>131</v>
      </c>
      <c r="X90" s="74"/>
      <c r="Y90" s="61" t="s">
        <v>204</v>
      </c>
      <c r="Z90" s="728" t="s">
        <v>16</v>
      </c>
      <c r="AA90" s="729"/>
      <c r="AB90" s="60">
        <f>IF(Z90="","",IF(Z90="徒歩",(V90/2),IF(Z90="自転車",(V90/5))))</f>
        <v>0.25</v>
      </c>
      <c r="AC90" s="116" t="s">
        <v>133</v>
      </c>
      <c r="AD90" s="724" t="s">
        <v>265</v>
      </c>
      <c r="AE90" s="725"/>
      <c r="AF90" s="744"/>
      <c r="AG90" s="724"/>
      <c r="AH90" s="725"/>
      <c r="AI90" s="736"/>
      <c r="AK90" s="115"/>
      <c r="AM90" s="5" t="str">
        <f t="shared" ref="AM90:AM100" si="0">IF($AD90&lt;&gt;"",IF($E90&lt;&gt;"",E90,0),0)</f>
        <v>A</v>
      </c>
      <c r="AN90" s="25" t="str">
        <f>($AD90)&amp;""</f>
        <v>災害対策本部長</v>
      </c>
      <c r="AO90" s="5" t="str">
        <f>($E90)&amp;""</f>
        <v>A</v>
      </c>
      <c r="AP90" s="5" t="str">
        <f>($S90)&amp;""</f>
        <v>園長</v>
      </c>
      <c r="AQ90" s="25" t="str">
        <f>($AG90)&amp;""</f>
        <v/>
      </c>
      <c r="AR90" s="5" t="str">
        <f>($E90)&amp;""</f>
        <v>A</v>
      </c>
    </row>
    <row r="91" spans="3:44" ht="30.75" hidden="1" customHeight="1" x14ac:dyDescent="0.15">
      <c r="C91" s="71"/>
      <c r="E91" s="762" t="s">
        <v>364</v>
      </c>
      <c r="F91" s="756"/>
      <c r="G91" s="757"/>
      <c r="H91" s="763" t="s">
        <v>391</v>
      </c>
      <c r="I91" s="764"/>
      <c r="J91" s="764"/>
      <c r="K91" s="764"/>
      <c r="L91" s="765"/>
      <c r="M91" s="217" t="s">
        <v>433</v>
      </c>
      <c r="N91" s="218"/>
      <c r="O91" s="219"/>
      <c r="P91" s="733" t="s">
        <v>434</v>
      </c>
      <c r="Q91" s="734"/>
      <c r="R91" s="735"/>
      <c r="S91" s="755" t="s">
        <v>358</v>
      </c>
      <c r="T91" s="756"/>
      <c r="U91" s="757"/>
      <c r="V91" s="54">
        <v>0.5</v>
      </c>
      <c r="W91" s="57" t="s">
        <v>131</v>
      </c>
      <c r="X91" s="74"/>
      <c r="Y91" s="61" t="s">
        <v>204</v>
      </c>
      <c r="Z91" s="728" t="s">
        <v>16</v>
      </c>
      <c r="AA91" s="729"/>
      <c r="AB91" s="60">
        <f t="shared" ref="AB91:AB97" si="1">IF(Z91="","",IF(Z91="徒歩",(V91/2),IF(Z91="自転車",(V91/5))))</f>
        <v>0.25</v>
      </c>
      <c r="AC91" s="117" t="s">
        <v>133</v>
      </c>
      <c r="AD91" s="724" t="s">
        <v>241</v>
      </c>
      <c r="AE91" s="725"/>
      <c r="AF91" s="744"/>
      <c r="AG91" s="724" t="s">
        <v>457</v>
      </c>
      <c r="AH91" s="725"/>
      <c r="AI91" s="736"/>
      <c r="AK91" s="115"/>
      <c r="AM91" s="5" t="str">
        <f t="shared" si="0"/>
        <v>B</v>
      </c>
      <c r="AN91" s="25" t="str">
        <f t="shared" ref="AN91:AN136" si="2">($AD91)&amp;""</f>
        <v>災害対策副本部長</v>
      </c>
      <c r="AO91" s="5" t="str">
        <f t="shared" ref="AO91:AO136" si="3">($E91)&amp;""</f>
        <v>B</v>
      </c>
      <c r="AP91" s="5" t="str">
        <f t="shared" ref="AP91:AP136" si="4">($S91)&amp;""</f>
        <v>副園長</v>
      </c>
      <c r="AQ91" s="25" t="str">
        <f t="shared" ref="AQ91:AQ136" si="5">($AG91)&amp;""</f>
        <v>本部長代理</v>
      </c>
      <c r="AR91" s="5" t="str">
        <f t="shared" ref="AR91:AR136" si="6">($E91)&amp;""</f>
        <v>B</v>
      </c>
    </row>
    <row r="92" spans="3:44" ht="30.75" hidden="1" customHeight="1" x14ac:dyDescent="0.15">
      <c r="C92" s="71"/>
      <c r="E92" s="762" t="s">
        <v>365</v>
      </c>
      <c r="F92" s="756"/>
      <c r="G92" s="757"/>
      <c r="H92" s="763" t="s">
        <v>391</v>
      </c>
      <c r="I92" s="764"/>
      <c r="J92" s="764"/>
      <c r="K92" s="764"/>
      <c r="L92" s="765"/>
      <c r="M92" s="217" t="s">
        <v>433</v>
      </c>
      <c r="N92" s="218"/>
      <c r="O92" s="219"/>
      <c r="P92" s="733" t="s">
        <v>434</v>
      </c>
      <c r="Q92" s="734"/>
      <c r="R92" s="735"/>
      <c r="S92" s="755" t="s">
        <v>359</v>
      </c>
      <c r="T92" s="756"/>
      <c r="U92" s="757"/>
      <c r="V92" s="55">
        <v>1</v>
      </c>
      <c r="W92" s="57" t="s">
        <v>131</v>
      </c>
      <c r="X92" s="74"/>
      <c r="Y92" s="61" t="s">
        <v>204</v>
      </c>
      <c r="Z92" s="728" t="s">
        <v>16</v>
      </c>
      <c r="AA92" s="729"/>
      <c r="AB92" s="60">
        <f t="shared" si="1"/>
        <v>0.5</v>
      </c>
      <c r="AC92" s="117" t="s">
        <v>133</v>
      </c>
      <c r="AD92" s="724" t="s">
        <v>289</v>
      </c>
      <c r="AE92" s="725"/>
      <c r="AF92" s="744"/>
      <c r="AG92" s="724"/>
      <c r="AH92" s="725"/>
      <c r="AI92" s="736"/>
      <c r="AK92" s="115"/>
      <c r="AM92" s="5" t="str">
        <f t="shared" si="0"/>
        <v>C</v>
      </c>
      <c r="AN92" s="25" t="str">
        <f t="shared" si="2"/>
        <v>総務班班長</v>
      </c>
      <c r="AO92" s="5" t="str">
        <f t="shared" si="3"/>
        <v>C</v>
      </c>
      <c r="AP92" s="5" t="str">
        <f t="shared" si="4"/>
        <v>保育士</v>
      </c>
      <c r="AQ92" s="25" t="str">
        <f t="shared" si="5"/>
        <v/>
      </c>
      <c r="AR92" s="5" t="str">
        <f t="shared" si="6"/>
        <v>C</v>
      </c>
    </row>
    <row r="93" spans="3:44" ht="30.75" hidden="1" customHeight="1" x14ac:dyDescent="0.15">
      <c r="C93" s="71"/>
      <c r="E93" s="762" t="s">
        <v>366</v>
      </c>
      <c r="F93" s="756"/>
      <c r="G93" s="757"/>
      <c r="H93" s="763" t="s">
        <v>391</v>
      </c>
      <c r="I93" s="764"/>
      <c r="J93" s="764"/>
      <c r="K93" s="764"/>
      <c r="L93" s="765"/>
      <c r="M93" s="217" t="s">
        <v>433</v>
      </c>
      <c r="N93" s="218"/>
      <c r="O93" s="219"/>
      <c r="P93" s="733" t="s">
        <v>434</v>
      </c>
      <c r="Q93" s="734"/>
      <c r="R93" s="735"/>
      <c r="S93" s="755" t="s">
        <v>359</v>
      </c>
      <c r="T93" s="756"/>
      <c r="U93" s="757"/>
      <c r="V93" s="55">
        <v>5</v>
      </c>
      <c r="W93" s="57" t="s">
        <v>131</v>
      </c>
      <c r="X93" s="74"/>
      <c r="Y93" s="61" t="s">
        <v>204</v>
      </c>
      <c r="Z93" s="728" t="s">
        <v>16</v>
      </c>
      <c r="AA93" s="729"/>
      <c r="AB93" s="60">
        <f t="shared" si="1"/>
        <v>2.5</v>
      </c>
      <c r="AC93" s="117" t="s">
        <v>133</v>
      </c>
      <c r="AD93" s="724" t="s">
        <v>290</v>
      </c>
      <c r="AE93" s="725"/>
      <c r="AF93" s="744"/>
      <c r="AG93" s="724"/>
      <c r="AH93" s="725"/>
      <c r="AI93" s="736"/>
      <c r="AK93" s="115"/>
      <c r="AM93" s="5" t="str">
        <f t="shared" si="0"/>
        <v>D</v>
      </c>
      <c r="AN93" s="25" t="str">
        <f t="shared" si="2"/>
        <v>情報収集班班長</v>
      </c>
      <c r="AO93" s="5" t="str">
        <f t="shared" si="3"/>
        <v>D</v>
      </c>
      <c r="AP93" s="5" t="str">
        <f t="shared" si="4"/>
        <v>保育士</v>
      </c>
      <c r="AQ93" s="25" t="str">
        <f t="shared" si="5"/>
        <v/>
      </c>
      <c r="AR93" s="5" t="str">
        <f t="shared" si="6"/>
        <v>D</v>
      </c>
    </row>
    <row r="94" spans="3:44" ht="30.75" hidden="1" customHeight="1" x14ac:dyDescent="0.15">
      <c r="C94" s="71"/>
      <c r="E94" s="762" t="s">
        <v>367</v>
      </c>
      <c r="F94" s="756"/>
      <c r="G94" s="757"/>
      <c r="H94" s="763" t="s">
        <v>391</v>
      </c>
      <c r="I94" s="764"/>
      <c r="J94" s="764"/>
      <c r="K94" s="764"/>
      <c r="L94" s="765"/>
      <c r="M94" s="217" t="s">
        <v>433</v>
      </c>
      <c r="N94" s="218"/>
      <c r="O94" s="219"/>
      <c r="P94" s="733" t="s">
        <v>434</v>
      </c>
      <c r="Q94" s="734"/>
      <c r="R94" s="735"/>
      <c r="S94" s="755" t="s">
        <v>359</v>
      </c>
      <c r="T94" s="756"/>
      <c r="U94" s="757"/>
      <c r="V94" s="55">
        <v>5</v>
      </c>
      <c r="W94" s="58" t="s">
        <v>131</v>
      </c>
      <c r="X94" s="74"/>
      <c r="Y94" s="61" t="s">
        <v>133</v>
      </c>
      <c r="Z94" s="728" t="s">
        <v>16</v>
      </c>
      <c r="AA94" s="729"/>
      <c r="AB94" s="60">
        <f t="shared" si="1"/>
        <v>2.5</v>
      </c>
      <c r="AC94" s="118" t="s">
        <v>133</v>
      </c>
      <c r="AD94" s="724" t="s">
        <v>293</v>
      </c>
      <c r="AE94" s="725"/>
      <c r="AF94" s="744"/>
      <c r="AG94" s="724"/>
      <c r="AH94" s="725"/>
      <c r="AI94" s="736"/>
      <c r="AK94" s="115"/>
      <c r="AM94" s="5" t="str">
        <f t="shared" si="0"/>
        <v>E</v>
      </c>
      <c r="AN94" s="25" t="str">
        <f t="shared" si="2"/>
        <v>安否確認班班長</v>
      </c>
      <c r="AO94" s="5" t="str">
        <f t="shared" si="3"/>
        <v>E</v>
      </c>
      <c r="AP94" s="5" t="str">
        <f t="shared" si="4"/>
        <v>保育士</v>
      </c>
      <c r="AQ94" s="25" t="str">
        <f t="shared" si="5"/>
        <v/>
      </c>
      <c r="AR94" s="5" t="str">
        <f t="shared" si="6"/>
        <v>E</v>
      </c>
    </row>
    <row r="95" spans="3:44" ht="30.75" hidden="1" customHeight="1" x14ac:dyDescent="0.15">
      <c r="C95" s="71"/>
      <c r="E95" s="762" t="s">
        <v>368</v>
      </c>
      <c r="F95" s="756"/>
      <c r="G95" s="757"/>
      <c r="H95" s="763" t="s">
        <v>391</v>
      </c>
      <c r="I95" s="764"/>
      <c r="J95" s="764"/>
      <c r="K95" s="764"/>
      <c r="L95" s="765"/>
      <c r="M95" s="217" t="s">
        <v>433</v>
      </c>
      <c r="N95" s="218"/>
      <c r="O95" s="219"/>
      <c r="P95" s="733" t="s">
        <v>434</v>
      </c>
      <c r="Q95" s="734"/>
      <c r="R95" s="735"/>
      <c r="S95" s="755" t="s">
        <v>359</v>
      </c>
      <c r="T95" s="756"/>
      <c r="U95" s="757"/>
      <c r="V95" s="55">
        <v>5</v>
      </c>
      <c r="W95" s="58" t="s">
        <v>131</v>
      </c>
      <c r="X95" s="74"/>
      <c r="Y95" s="61" t="s">
        <v>133</v>
      </c>
      <c r="Z95" s="728" t="s">
        <v>16</v>
      </c>
      <c r="AA95" s="729"/>
      <c r="AB95" s="60">
        <f t="shared" si="1"/>
        <v>2.5</v>
      </c>
      <c r="AC95" s="118" t="s">
        <v>133</v>
      </c>
      <c r="AD95" s="724" t="s">
        <v>292</v>
      </c>
      <c r="AE95" s="725"/>
      <c r="AF95" s="744"/>
      <c r="AG95" s="724"/>
      <c r="AH95" s="725"/>
      <c r="AI95" s="736"/>
      <c r="AK95" s="115"/>
      <c r="AM95" s="5" t="str">
        <f t="shared" si="0"/>
        <v>F</v>
      </c>
      <c r="AN95" s="25" t="str">
        <f t="shared" si="2"/>
        <v>復旧対応班班長</v>
      </c>
      <c r="AO95" s="5" t="str">
        <f t="shared" si="3"/>
        <v>F</v>
      </c>
      <c r="AP95" s="5" t="str">
        <f t="shared" si="4"/>
        <v>保育士</v>
      </c>
      <c r="AQ95" s="25" t="str">
        <f t="shared" si="5"/>
        <v/>
      </c>
      <c r="AR95" s="5" t="str">
        <f t="shared" si="6"/>
        <v>F</v>
      </c>
    </row>
    <row r="96" spans="3:44" ht="30.75" hidden="1" customHeight="1" x14ac:dyDescent="0.15">
      <c r="C96" s="71"/>
      <c r="E96" s="258" t="s">
        <v>369</v>
      </c>
      <c r="F96" s="215"/>
      <c r="G96" s="216"/>
      <c r="H96" s="763" t="s">
        <v>391</v>
      </c>
      <c r="I96" s="764"/>
      <c r="J96" s="764"/>
      <c r="K96" s="764"/>
      <c r="L96" s="765"/>
      <c r="M96" s="217" t="s">
        <v>433</v>
      </c>
      <c r="N96" s="218"/>
      <c r="O96" s="219"/>
      <c r="P96" s="733" t="s">
        <v>434</v>
      </c>
      <c r="Q96" s="734"/>
      <c r="R96" s="735"/>
      <c r="S96" s="755" t="s">
        <v>361</v>
      </c>
      <c r="T96" s="756"/>
      <c r="U96" s="757"/>
      <c r="V96" s="55">
        <v>5</v>
      </c>
      <c r="W96" s="58" t="s">
        <v>131</v>
      </c>
      <c r="X96" s="74"/>
      <c r="Y96" s="61" t="s">
        <v>133</v>
      </c>
      <c r="Z96" s="728" t="s">
        <v>16</v>
      </c>
      <c r="AA96" s="729"/>
      <c r="AB96" s="60">
        <f t="shared" si="1"/>
        <v>2.5</v>
      </c>
      <c r="AC96" s="118" t="s">
        <v>133</v>
      </c>
      <c r="AD96" s="724" t="s">
        <v>291</v>
      </c>
      <c r="AE96" s="725"/>
      <c r="AF96" s="744"/>
      <c r="AG96" s="724"/>
      <c r="AH96" s="725"/>
      <c r="AI96" s="736"/>
      <c r="AK96" s="115"/>
      <c r="AM96" s="5" t="str">
        <f t="shared" si="0"/>
        <v>G</v>
      </c>
      <c r="AN96" s="25" t="str">
        <f t="shared" si="2"/>
        <v>広報班班長</v>
      </c>
      <c r="AO96" s="5" t="str">
        <f t="shared" si="3"/>
        <v>G</v>
      </c>
      <c r="AP96" s="5" t="str">
        <f t="shared" si="4"/>
        <v>調理員</v>
      </c>
      <c r="AQ96" s="25" t="str">
        <f t="shared" si="5"/>
        <v/>
      </c>
      <c r="AR96" s="5" t="str">
        <f t="shared" si="6"/>
        <v>G</v>
      </c>
    </row>
    <row r="97" spans="3:44" ht="30.75" hidden="1" customHeight="1" x14ac:dyDescent="0.15">
      <c r="C97" s="71"/>
      <c r="E97" s="258" t="s">
        <v>388</v>
      </c>
      <c r="F97" s="215"/>
      <c r="G97" s="216"/>
      <c r="H97" s="763" t="s">
        <v>391</v>
      </c>
      <c r="I97" s="764"/>
      <c r="J97" s="764"/>
      <c r="K97" s="764"/>
      <c r="L97" s="765"/>
      <c r="M97" s="217" t="s">
        <v>433</v>
      </c>
      <c r="N97" s="218"/>
      <c r="O97" s="219"/>
      <c r="P97" s="733" t="s">
        <v>434</v>
      </c>
      <c r="Q97" s="734"/>
      <c r="R97" s="735"/>
      <c r="S97" s="223" t="s">
        <v>362</v>
      </c>
      <c r="T97" s="215"/>
      <c r="U97" s="216"/>
      <c r="V97" s="55">
        <v>5</v>
      </c>
      <c r="W97" s="58" t="s">
        <v>131</v>
      </c>
      <c r="X97" s="74"/>
      <c r="Y97" s="61" t="s">
        <v>133</v>
      </c>
      <c r="Z97" s="728" t="s">
        <v>16</v>
      </c>
      <c r="AA97" s="729"/>
      <c r="AB97" s="60">
        <f t="shared" si="1"/>
        <v>2.5</v>
      </c>
      <c r="AC97" s="118" t="s">
        <v>133</v>
      </c>
      <c r="AD97" s="724" t="s">
        <v>483</v>
      </c>
      <c r="AE97" s="725"/>
      <c r="AF97" s="744"/>
      <c r="AG97" s="724"/>
      <c r="AH97" s="725"/>
      <c r="AI97" s="736"/>
      <c r="AK97" s="115"/>
      <c r="AM97" s="5" t="str">
        <f t="shared" si="0"/>
        <v>H</v>
      </c>
      <c r="AN97" s="25" t="str">
        <f t="shared" si="2"/>
        <v>保護者班班長</v>
      </c>
      <c r="AO97" s="5" t="str">
        <f t="shared" si="3"/>
        <v>H</v>
      </c>
      <c r="AP97" s="5" t="str">
        <f t="shared" si="4"/>
        <v>事務員</v>
      </c>
      <c r="AQ97" s="25" t="str">
        <f t="shared" si="5"/>
        <v/>
      </c>
      <c r="AR97" s="5" t="str">
        <f t="shared" si="6"/>
        <v>H</v>
      </c>
    </row>
    <row r="98" spans="3:44" ht="30.75" hidden="1" customHeight="1" x14ac:dyDescent="0.15">
      <c r="C98" s="71"/>
      <c r="E98" s="258"/>
      <c r="F98" s="215"/>
      <c r="G98" s="216"/>
      <c r="H98" s="763"/>
      <c r="I98" s="764"/>
      <c r="J98" s="764"/>
      <c r="K98" s="764"/>
      <c r="L98" s="765"/>
      <c r="M98" s="217"/>
      <c r="N98" s="218"/>
      <c r="O98" s="219"/>
      <c r="P98" s="733"/>
      <c r="Q98" s="734"/>
      <c r="R98" s="735"/>
      <c r="S98" s="755"/>
      <c r="T98" s="756"/>
      <c r="U98" s="757"/>
      <c r="V98" s="55"/>
      <c r="W98" s="58" t="s">
        <v>131</v>
      </c>
      <c r="X98" s="74"/>
      <c r="Y98" s="61" t="s">
        <v>133</v>
      </c>
      <c r="Z98" s="728"/>
      <c r="AA98" s="768"/>
      <c r="AB98" s="60" t="str">
        <f t="shared" ref="AB98:AB136" si="7">IF(Z98="","",IF(Z98="徒歩",(V98/5),IF(Z98="自転車",(V98/10))))</f>
        <v/>
      </c>
      <c r="AC98" s="118" t="s">
        <v>133</v>
      </c>
      <c r="AD98" s="724"/>
      <c r="AE98" s="725"/>
      <c r="AF98" s="744"/>
      <c r="AG98" s="724"/>
      <c r="AH98" s="725"/>
      <c r="AI98" s="736"/>
      <c r="AK98" s="115"/>
      <c r="AM98" s="5">
        <f t="shared" si="0"/>
        <v>0</v>
      </c>
      <c r="AN98" s="25" t="str">
        <f t="shared" si="2"/>
        <v/>
      </c>
      <c r="AO98" s="5" t="str">
        <f t="shared" si="3"/>
        <v/>
      </c>
      <c r="AP98" s="5" t="str">
        <f t="shared" si="4"/>
        <v/>
      </c>
      <c r="AQ98" s="25" t="str">
        <f t="shared" si="5"/>
        <v/>
      </c>
      <c r="AR98" s="5" t="str">
        <f t="shared" si="6"/>
        <v/>
      </c>
    </row>
    <row r="99" spans="3:44" ht="30.75" hidden="1" customHeight="1" x14ac:dyDescent="0.15">
      <c r="C99" s="71"/>
      <c r="E99" s="258"/>
      <c r="F99" s="215"/>
      <c r="G99" s="216"/>
      <c r="H99" s="763"/>
      <c r="I99" s="764"/>
      <c r="J99" s="764"/>
      <c r="K99" s="764"/>
      <c r="L99" s="765"/>
      <c r="M99" s="217"/>
      <c r="N99" s="218"/>
      <c r="O99" s="219"/>
      <c r="P99" s="217"/>
      <c r="Q99" s="218"/>
      <c r="R99" s="219"/>
      <c r="S99" s="755"/>
      <c r="T99" s="756"/>
      <c r="U99" s="757"/>
      <c r="V99" s="55"/>
      <c r="W99" s="58" t="s">
        <v>131</v>
      </c>
      <c r="X99" s="74"/>
      <c r="Y99" s="61" t="s">
        <v>133</v>
      </c>
      <c r="Z99" s="728"/>
      <c r="AA99" s="768"/>
      <c r="AB99" s="60" t="str">
        <f t="shared" si="7"/>
        <v/>
      </c>
      <c r="AC99" s="118" t="s">
        <v>133</v>
      </c>
      <c r="AD99" s="724"/>
      <c r="AE99" s="725"/>
      <c r="AF99" s="744"/>
      <c r="AG99" s="724"/>
      <c r="AH99" s="725"/>
      <c r="AI99" s="736"/>
      <c r="AK99" s="115"/>
      <c r="AM99" s="5">
        <f t="shared" si="0"/>
        <v>0</v>
      </c>
      <c r="AN99" s="25" t="str">
        <f t="shared" si="2"/>
        <v/>
      </c>
      <c r="AO99" s="5" t="str">
        <f t="shared" si="3"/>
        <v/>
      </c>
      <c r="AP99" s="5" t="str">
        <f t="shared" si="4"/>
        <v/>
      </c>
      <c r="AQ99" s="25" t="str">
        <f t="shared" si="5"/>
        <v/>
      </c>
      <c r="AR99" s="5" t="str">
        <f t="shared" si="6"/>
        <v/>
      </c>
    </row>
    <row r="100" spans="3:44" ht="30.75" hidden="1" customHeight="1" x14ac:dyDescent="0.15">
      <c r="C100" s="71"/>
      <c r="E100" s="258"/>
      <c r="F100" s="215"/>
      <c r="G100" s="216"/>
      <c r="H100" s="763"/>
      <c r="I100" s="764"/>
      <c r="J100" s="764"/>
      <c r="K100" s="764"/>
      <c r="L100" s="765"/>
      <c r="M100" s="217"/>
      <c r="N100" s="218"/>
      <c r="O100" s="219"/>
      <c r="P100" s="217"/>
      <c r="Q100" s="218"/>
      <c r="R100" s="219"/>
      <c r="S100" s="755"/>
      <c r="T100" s="756"/>
      <c r="U100" s="757"/>
      <c r="V100" s="55"/>
      <c r="W100" s="58" t="s">
        <v>131</v>
      </c>
      <c r="X100" s="74"/>
      <c r="Y100" s="61" t="s">
        <v>133</v>
      </c>
      <c r="Z100" s="728"/>
      <c r="AA100" s="768"/>
      <c r="AB100" s="60" t="str">
        <f t="shared" si="7"/>
        <v/>
      </c>
      <c r="AC100" s="118" t="s">
        <v>133</v>
      </c>
      <c r="AD100" s="724"/>
      <c r="AE100" s="725"/>
      <c r="AF100" s="744"/>
      <c r="AG100" s="724"/>
      <c r="AH100" s="725"/>
      <c r="AI100" s="736"/>
      <c r="AK100" s="115"/>
      <c r="AM100" s="5">
        <f t="shared" si="0"/>
        <v>0</v>
      </c>
      <c r="AN100" s="25" t="str">
        <f t="shared" si="2"/>
        <v/>
      </c>
      <c r="AO100" s="5" t="str">
        <f t="shared" si="3"/>
        <v/>
      </c>
      <c r="AP100" s="5" t="str">
        <f t="shared" si="4"/>
        <v/>
      </c>
      <c r="AQ100" s="25" t="str">
        <f t="shared" si="5"/>
        <v/>
      </c>
      <c r="AR100" s="5" t="str">
        <f t="shared" si="6"/>
        <v/>
      </c>
    </row>
    <row r="101" spans="3:44" ht="30.75" hidden="1" customHeight="1" x14ac:dyDescent="0.15">
      <c r="C101" s="71"/>
      <c r="E101" s="258"/>
      <c r="F101" s="215"/>
      <c r="G101" s="216"/>
      <c r="H101" s="223"/>
      <c r="I101" s="259"/>
      <c r="J101" s="259"/>
      <c r="K101" s="259"/>
      <c r="L101" s="260"/>
      <c r="M101" s="217"/>
      <c r="N101" s="218"/>
      <c r="O101" s="219"/>
      <c r="P101" s="217"/>
      <c r="Q101" s="218"/>
      <c r="R101" s="219"/>
      <c r="S101" s="749"/>
      <c r="T101" s="750"/>
      <c r="U101" s="751"/>
      <c r="V101" s="55"/>
      <c r="W101" s="58" t="s">
        <v>131</v>
      </c>
      <c r="X101" s="74"/>
      <c r="Y101" s="61" t="s">
        <v>133</v>
      </c>
      <c r="Z101" s="728"/>
      <c r="AA101" s="768"/>
      <c r="AB101" s="60" t="str">
        <f t="shared" si="7"/>
        <v/>
      </c>
      <c r="AC101" s="118" t="s">
        <v>133</v>
      </c>
      <c r="AD101" s="724"/>
      <c r="AE101" s="725"/>
      <c r="AF101" s="744"/>
      <c r="AG101" s="724"/>
      <c r="AH101" s="725"/>
      <c r="AI101" s="736"/>
      <c r="AK101" s="115"/>
      <c r="AM101" s="5">
        <f t="shared" ref="AM101:AM136" si="8">IF($AD101&lt;&gt;"",IF($E101&lt;&gt;"",E101,0),0)</f>
        <v>0</v>
      </c>
      <c r="AN101" s="25" t="str">
        <f t="shared" si="2"/>
        <v/>
      </c>
      <c r="AO101" s="5" t="str">
        <f t="shared" si="3"/>
        <v/>
      </c>
      <c r="AP101" s="5" t="str">
        <f t="shared" si="4"/>
        <v/>
      </c>
      <c r="AQ101" s="25" t="str">
        <f t="shared" si="5"/>
        <v/>
      </c>
      <c r="AR101" s="5" t="str">
        <f t="shared" si="6"/>
        <v/>
      </c>
    </row>
    <row r="102" spans="3:44" ht="30.75" hidden="1" customHeight="1" x14ac:dyDescent="0.15">
      <c r="C102" s="71"/>
      <c r="E102" s="258"/>
      <c r="F102" s="215"/>
      <c r="G102" s="216"/>
      <c r="H102" s="223"/>
      <c r="I102" s="259"/>
      <c r="J102" s="259"/>
      <c r="K102" s="259"/>
      <c r="L102" s="260"/>
      <c r="M102" s="217"/>
      <c r="N102" s="218"/>
      <c r="O102" s="219"/>
      <c r="P102" s="217"/>
      <c r="Q102" s="218"/>
      <c r="R102" s="219"/>
      <c r="S102" s="755"/>
      <c r="T102" s="756"/>
      <c r="U102" s="757"/>
      <c r="V102" s="55"/>
      <c r="W102" s="58" t="s">
        <v>131</v>
      </c>
      <c r="X102" s="74"/>
      <c r="Y102" s="61" t="s">
        <v>133</v>
      </c>
      <c r="Z102" s="728"/>
      <c r="AA102" s="768"/>
      <c r="AB102" s="60" t="str">
        <f t="shared" si="7"/>
        <v/>
      </c>
      <c r="AC102" s="118" t="s">
        <v>133</v>
      </c>
      <c r="AD102" s="724"/>
      <c r="AE102" s="725"/>
      <c r="AF102" s="744"/>
      <c r="AG102" s="724"/>
      <c r="AH102" s="725"/>
      <c r="AI102" s="736"/>
      <c r="AK102" s="115"/>
      <c r="AM102" s="5">
        <f t="shared" si="8"/>
        <v>0</v>
      </c>
      <c r="AN102" s="25" t="str">
        <f t="shared" si="2"/>
        <v/>
      </c>
      <c r="AO102" s="5" t="str">
        <f t="shared" si="3"/>
        <v/>
      </c>
      <c r="AP102" s="5" t="str">
        <f t="shared" si="4"/>
        <v/>
      </c>
      <c r="AQ102" s="25" t="str">
        <f t="shared" si="5"/>
        <v/>
      </c>
      <c r="AR102" s="5" t="str">
        <f t="shared" si="6"/>
        <v/>
      </c>
    </row>
    <row r="103" spans="3:44" ht="30.75" hidden="1" customHeight="1" x14ac:dyDescent="0.15">
      <c r="C103" s="71"/>
      <c r="E103" s="258"/>
      <c r="F103" s="215"/>
      <c r="G103" s="216"/>
      <c r="H103" s="223"/>
      <c r="I103" s="259"/>
      <c r="J103" s="259"/>
      <c r="K103" s="259"/>
      <c r="L103" s="260"/>
      <c r="M103" s="217"/>
      <c r="N103" s="218"/>
      <c r="O103" s="219"/>
      <c r="P103" s="217"/>
      <c r="Q103" s="218"/>
      <c r="R103" s="219"/>
      <c r="S103" s="749"/>
      <c r="T103" s="750"/>
      <c r="U103" s="751"/>
      <c r="V103" s="55"/>
      <c r="W103" s="58" t="s">
        <v>131</v>
      </c>
      <c r="X103" s="74"/>
      <c r="Y103" s="61" t="s">
        <v>133</v>
      </c>
      <c r="Z103" s="728"/>
      <c r="AA103" s="768"/>
      <c r="AB103" s="60" t="str">
        <f t="shared" si="7"/>
        <v/>
      </c>
      <c r="AC103" s="118" t="s">
        <v>133</v>
      </c>
      <c r="AD103" s="724"/>
      <c r="AE103" s="725"/>
      <c r="AF103" s="744"/>
      <c r="AG103" s="724"/>
      <c r="AH103" s="725"/>
      <c r="AI103" s="736"/>
      <c r="AK103" s="115"/>
      <c r="AM103" s="5">
        <f t="shared" si="8"/>
        <v>0</v>
      </c>
      <c r="AN103" s="25" t="str">
        <f t="shared" si="2"/>
        <v/>
      </c>
      <c r="AO103" s="5" t="str">
        <f t="shared" si="3"/>
        <v/>
      </c>
      <c r="AP103" s="5" t="str">
        <f t="shared" si="4"/>
        <v/>
      </c>
      <c r="AQ103" s="25" t="str">
        <f>($AG103)&amp;""</f>
        <v/>
      </c>
      <c r="AR103" s="5" t="str">
        <f t="shared" si="6"/>
        <v/>
      </c>
    </row>
    <row r="104" spans="3:44" ht="30.75" hidden="1" customHeight="1" x14ac:dyDescent="0.15">
      <c r="C104" s="71"/>
      <c r="E104" s="258"/>
      <c r="F104" s="215"/>
      <c r="G104" s="216"/>
      <c r="H104" s="223"/>
      <c r="I104" s="259"/>
      <c r="J104" s="259"/>
      <c r="K104" s="259"/>
      <c r="L104" s="260"/>
      <c r="M104" s="217"/>
      <c r="N104" s="218"/>
      <c r="O104" s="219"/>
      <c r="P104" s="217"/>
      <c r="Q104" s="218"/>
      <c r="R104" s="219"/>
      <c r="S104" s="755"/>
      <c r="T104" s="756"/>
      <c r="U104" s="757"/>
      <c r="V104" s="55"/>
      <c r="W104" s="58" t="s">
        <v>131</v>
      </c>
      <c r="X104" s="74"/>
      <c r="Y104" s="61" t="s">
        <v>133</v>
      </c>
      <c r="Z104" s="728"/>
      <c r="AA104" s="768"/>
      <c r="AB104" s="60" t="str">
        <f t="shared" si="7"/>
        <v/>
      </c>
      <c r="AC104" s="118" t="s">
        <v>133</v>
      </c>
      <c r="AD104" s="724"/>
      <c r="AE104" s="725"/>
      <c r="AF104" s="744"/>
      <c r="AG104" s="724"/>
      <c r="AH104" s="725"/>
      <c r="AI104" s="736"/>
      <c r="AK104" s="115"/>
      <c r="AM104" s="5">
        <f t="shared" si="8"/>
        <v>0</v>
      </c>
      <c r="AN104" s="25" t="str">
        <f t="shared" si="2"/>
        <v/>
      </c>
      <c r="AO104" s="5" t="str">
        <f t="shared" si="3"/>
        <v/>
      </c>
      <c r="AP104" s="5" t="str">
        <f t="shared" si="4"/>
        <v/>
      </c>
      <c r="AQ104" s="25" t="str">
        <f t="shared" si="5"/>
        <v/>
      </c>
      <c r="AR104" s="5" t="str">
        <f t="shared" si="6"/>
        <v/>
      </c>
    </row>
    <row r="105" spans="3:44" ht="30.75" hidden="1" customHeight="1" x14ac:dyDescent="0.15">
      <c r="C105" s="71"/>
      <c r="E105" s="258"/>
      <c r="F105" s="215"/>
      <c r="G105" s="216"/>
      <c r="H105" s="223"/>
      <c r="I105" s="259"/>
      <c r="J105" s="259"/>
      <c r="K105" s="259"/>
      <c r="L105" s="260"/>
      <c r="M105" s="217"/>
      <c r="N105" s="218"/>
      <c r="O105" s="219"/>
      <c r="P105" s="217"/>
      <c r="Q105" s="218"/>
      <c r="R105" s="219"/>
      <c r="S105" s="749"/>
      <c r="T105" s="750"/>
      <c r="U105" s="751"/>
      <c r="V105" s="55"/>
      <c r="W105" s="58" t="s">
        <v>131</v>
      </c>
      <c r="X105" s="74"/>
      <c r="Y105" s="61" t="s">
        <v>133</v>
      </c>
      <c r="Z105" s="728"/>
      <c r="AA105" s="768"/>
      <c r="AB105" s="60" t="str">
        <f t="shared" si="7"/>
        <v/>
      </c>
      <c r="AC105" s="118" t="s">
        <v>133</v>
      </c>
      <c r="AD105" s="724"/>
      <c r="AE105" s="725"/>
      <c r="AF105" s="744"/>
      <c r="AG105" s="724"/>
      <c r="AH105" s="725"/>
      <c r="AI105" s="736"/>
      <c r="AK105" s="115"/>
      <c r="AM105" s="5">
        <f t="shared" si="8"/>
        <v>0</v>
      </c>
      <c r="AN105" s="25" t="str">
        <f t="shared" si="2"/>
        <v/>
      </c>
      <c r="AO105" s="5" t="str">
        <f t="shared" si="3"/>
        <v/>
      </c>
      <c r="AP105" s="5" t="str">
        <f t="shared" si="4"/>
        <v/>
      </c>
      <c r="AQ105" s="25" t="str">
        <f t="shared" si="5"/>
        <v/>
      </c>
      <c r="AR105" s="5" t="str">
        <f t="shared" si="6"/>
        <v/>
      </c>
    </row>
    <row r="106" spans="3:44" ht="30.75" hidden="1" customHeight="1" x14ac:dyDescent="0.15">
      <c r="C106" s="71"/>
      <c r="E106" s="258"/>
      <c r="F106" s="215"/>
      <c r="G106" s="216"/>
      <c r="H106" s="223"/>
      <c r="I106" s="259"/>
      <c r="J106" s="259"/>
      <c r="K106" s="259"/>
      <c r="L106" s="260"/>
      <c r="M106" s="217"/>
      <c r="N106" s="218"/>
      <c r="O106" s="219"/>
      <c r="P106" s="217"/>
      <c r="Q106" s="218"/>
      <c r="R106" s="219"/>
      <c r="S106" s="755"/>
      <c r="T106" s="756"/>
      <c r="U106" s="757"/>
      <c r="V106" s="55"/>
      <c r="W106" s="58" t="s">
        <v>131</v>
      </c>
      <c r="X106" s="74"/>
      <c r="Y106" s="61" t="s">
        <v>133</v>
      </c>
      <c r="Z106" s="728"/>
      <c r="AA106" s="768"/>
      <c r="AB106" s="60" t="str">
        <f t="shared" si="7"/>
        <v/>
      </c>
      <c r="AC106" s="118" t="s">
        <v>133</v>
      </c>
      <c r="AD106" s="724"/>
      <c r="AE106" s="725"/>
      <c r="AF106" s="744"/>
      <c r="AG106" s="724"/>
      <c r="AH106" s="725"/>
      <c r="AI106" s="736"/>
      <c r="AK106" s="115"/>
      <c r="AM106" s="5">
        <f t="shared" si="8"/>
        <v>0</v>
      </c>
      <c r="AN106" s="25" t="str">
        <f t="shared" si="2"/>
        <v/>
      </c>
      <c r="AO106" s="5" t="str">
        <f t="shared" si="3"/>
        <v/>
      </c>
      <c r="AP106" s="5" t="str">
        <f t="shared" si="4"/>
        <v/>
      </c>
      <c r="AQ106" s="25" t="str">
        <f t="shared" si="5"/>
        <v/>
      </c>
      <c r="AR106" s="5" t="str">
        <f t="shared" si="6"/>
        <v/>
      </c>
    </row>
    <row r="107" spans="3:44" ht="30.75" hidden="1" customHeight="1" x14ac:dyDescent="0.15">
      <c r="C107" s="71"/>
      <c r="E107" s="762"/>
      <c r="F107" s="756"/>
      <c r="G107" s="757"/>
      <c r="H107" s="763"/>
      <c r="I107" s="764"/>
      <c r="J107" s="764"/>
      <c r="K107" s="764"/>
      <c r="L107" s="765"/>
      <c r="M107" s="733"/>
      <c r="N107" s="734"/>
      <c r="O107" s="735"/>
      <c r="P107" s="733"/>
      <c r="Q107" s="734"/>
      <c r="R107" s="735"/>
      <c r="S107" s="730"/>
      <c r="T107" s="731"/>
      <c r="U107" s="732"/>
      <c r="V107" s="55"/>
      <c r="W107" s="58" t="s">
        <v>131</v>
      </c>
      <c r="X107" s="74"/>
      <c r="Y107" s="61" t="s">
        <v>204</v>
      </c>
      <c r="Z107" s="728"/>
      <c r="AA107" s="729"/>
      <c r="AB107" s="60" t="str">
        <f t="shared" si="7"/>
        <v/>
      </c>
      <c r="AC107" s="118" t="s">
        <v>133</v>
      </c>
      <c r="AD107" s="724"/>
      <c r="AE107" s="725"/>
      <c r="AF107" s="744"/>
      <c r="AG107" s="724"/>
      <c r="AH107" s="725"/>
      <c r="AI107" s="736"/>
      <c r="AK107" s="115"/>
      <c r="AM107" s="5">
        <f t="shared" si="8"/>
        <v>0</v>
      </c>
      <c r="AN107" s="25" t="str">
        <f t="shared" si="2"/>
        <v/>
      </c>
      <c r="AO107" s="5" t="str">
        <f t="shared" si="3"/>
        <v/>
      </c>
      <c r="AP107" s="5" t="str">
        <f t="shared" si="4"/>
        <v/>
      </c>
      <c r="AQ107" s="25" t="str">
        <f t="shared" si="5"/>
        <v/>
      </c>
      <c r="AR107" s="5" t="str">
        <f t="shared" si="6"/>
        <v/>
      </c>
    </row>
    <row r="108" spans="3:44" ht="30.75" hidden="1" customHeight="1" x14ac:dyDescent="0.15">
      <c r="C108" s="71"/>
      <c r="E108" s="762"/>
      <c r="F108" s="756"/>
      <c r="G108" s="757"/>
      <c r="H108" s="763"/>
      <c r="I108" s="764"/>
      <c r="J108" s="764"/>
      <c r="K108" s="764"/>
      <c r="L108" s="765"/>
      <c r="M108" s="733"/>
      <c r="N108" s="734"/>
      <c r="O108" s="735"/>
      <c r="P108" s="733"/>
      <c r="Q108" s="734"/>
      <c r="R108" s="735"/>
      <c r="S108" s="730"/>
      <c r="T108" s="731"/>
      <c r="U108" s="732"/>
      <c r="V108" s="55"/>
      <c r="W108" s="58" t="s">
        <v>131</v>
      </c>
      <c r="X108" s="74"/>
      <c r="Y108" s="61" t="s">
        <v>204</v>
      </c>
      <c r="Z108" s="728"/>
      <c r="AA108" s="729"/>
      <c r="AB108" s="60" t="str">
        <f t="shared" si="7"/>
        <v/>
      </c>
      <c r="AC108" s="118" t="s">
        <v>133</v>
      </c>
      <c r="AD108" s="724"/>
      <c r="AE108" s="725"/>
      <c r="AF108" s="744"/>
      <c r="AG108" s="724"/>
      <c r="AH108" s="725"/>
      <c r="AI108" s="736"/>
      <c r="AK108" s="115"/>
      <c r="AM108" s="5">
        <f t="shared" si="8"/>
        <v>0</v>
      </c>
      <c r="AN108" s="25" t="str">
        <f t="shared" si="2"/>
        <v/>
      </c>
      <c r="AO108" s="5" t="str">
        <f t="shared" si="3"/>
        <v/>
      </c>
      <c r="AP108" s="5" t="str">
        <f t="shared" si="4"/>
        <v/>
      </c>
      <c r="AQ108" s="25" t="str">
        <f t="shared" si="5"/>
        <v/>
      </c>
      <c r="AR108" s="5" t="str">
        <f t="shared" si="6"/>
        <v/>
      </c>
    </row>
    <row r="109" spans="3:44" ht="30.75" hidden="1" customHeight="1" x14ac:dyDescent="0.15">
      <c r="C109" s="71"/>
      <c r="E109" s="762"/>
      <c r="F109" s="756"/>
      <c r="G109" s="757"/>
      <c r="H109" s="763"/>
      <c r="I109" s="764"/>
      <c r="J109" s="764"/>
      <c r="K109" s="764"/>
      <c r="L109" s="765"/>
      <c r="M109" s="733"/>
      <c r="N109" s="734"/>
      <c r="O109" s="735"/>
      <c r="P109" s="733"/>
      <c r="Q109" s="734"/>
      <c r="R109" s="735"/>
      <c r="S109" s="730"/>
      <c r="T109" s="731"/>
      <c r="U109" s="732"/>
      <c r="V109" s="54"/>
      <c r="W109" s="257" t="s">
        <v>131</v>
      </c>
      <c r="X109" s="74"/>
      <c r="Y109" s="61" t="s">
        <v>204</v>
      </c>
      <c r="Z109" s="728"/>
      <c r="AA109" s="729"/>
      <c r="AB109" s="60" t="str">
        <f t="shared" si="7"/>
        <v/>
      </c>
      <c r="AC109" s="116" t="s">
        <v>133</v>
      </c>
      <c r="AD109" s="724"/>
      <c r="AE109" s="725"/>
      <c r="AF109" s="744"/>
      <c r="AG109" s="724"/>
      <c r="AH109" s="725"/>
      <c r="AI109" s="736"/>
      <c r="AK109" s="115"/>
      <c r="AM109" s="5">
        <f t="shared" si="8"/>
        <v>0</v>
      </c>
      <c r="AN109" s="25" t="str">
        <f t="shared" si="2"/>
        <v/>
      </c>
      <c r="AO109" s="5" t="str">
        <f t="shared" si="3"/>
        <v/>
      </c>
      <c r="AP109" s="5" t="str">
        <f t="shared" si="4"/>
        <v/>
      </c>
      <c r="AQ109" s="25" t="str">
        <f t="shared" si="5"/>
        <v/>
      </c>
      <c r="AR109" s="5" t="str">
        <f t="shared" si="6"/>
        <v/>
      </c>
    </row>
    <row r="110" spans="3:44" ht="30.75" hidden="1" customHeight="1" thickBot="1" x14ac:dyDescent="0.2">
      <c r="C110" s="71"/>
      <c r="E110" s="770"/>
      <c r="F110" s="771"/>
      <c r="G110" s="772"/>
      <c r="H110" s="773"/>
      <c r="I110" s="774"/>
      <c r="J110" s="774"/>
      <c r="K110" s="774"/>
      <c r="L110" s="775"/>
      <c r="M110" s="887"/>
      <c r="N110" s="888"/>
      <c r="O110" s="889"/>
      <c r="P110" s="887"/>
      <c r="Q110" s="888"/>
      <c r="R110" s="889"/>
      <c r="S110" s="914"/>
      <c r="T110" s="915"/>
      <c r="U110" s="916"/>
      <c r="V110" s="69"/>
      <c r="W110" s="59" t="s">
        <v>131</v>
      </c>
      <c r="X110" s="75"/>
      <c r="Y110" s="62" t="s">
        <v>204</v>
      </c>
      <c r="Z110" s="766"/>
      <c r="AA110" s="767"/>
      <c r="AB110" s="63" t="str">
        <f t="shared" si="7"/>
        <v/>
      </c>
      <c r="AC110" s="119" t="s">
        <v>133</v>
      </c>
      <c r="AD110" s="758"/>
      <c r="AE110" s="759"/>
      <c r="AF110" s="760"/>
      <c r="AG110" s="758"/>
      <c r="AH110" s="759"/>
      <c r="AI110" s="761"/>
      <c r="AK110" s="115"/>
      <c r="AM110" s="5">
        <f t="shared" si="8"/>
        <v>0</v>
      </c>
      <c r="AN110" s="25" t="str">
        <f t="shared" si="2"/>
        <v/>
      </c>
      <c r="AO110" s="5" t="str">
        <f t="shared" si="3"/>
        <v/>
      </c>
      <c r="AP110" s="5" t="str">
        <f t="shared" si="4"/>
        <v/>
      </c>
      <c r="AQ110" s="25" t="str">
        <f t="shared" si="5"/>
        <v/>
      </c>
      <c r="AR110" s="5" t="str">
        <f t="shared" si="6"/>
        <v/>
      </c>
    </row>
    <row r="111" spans="3:44" ht="16.5" hidden="1" customHeight="1" thickBot="1" x14ac:dyDescent="0.2">
      <c r="C111" s="71"/>
      <c r="AI111" s="24"/>
      <c r="AJ111" s="24"/>
      <c r="AK111" s="115"/>
    </row>
    <row r="112" spans="3:44" ht="30.75" hidden="1" customHeight="1" x14ac:dyDescent="0.15">
      <c r="C112" s="71"/>
      <c r="E112" s="769" t="s">
        <v>121</v>
      </c>
      <c r="F112" s="753"/>
      <c r="G112" s="754"/>
      <c r="H112" s="752" t="s">
        <v>122</v>
      </c>
      <c r="I112" s="753"/>
      <c r="J112" s="753"/>
      <c r="K112" s="753"/>
      <c r="L112" s="754"/>
      <c r="M112" s="752" t="s">
        <v>123</v>
      </c>
      <c r="N112" s="753"/>
      <c r="O112" s="754"/>
      <c r="P112" s="752" t="s">
        <v>124</v>
      </c>
      <c r="Q112" s="753"/>
      <c r="R112" s="754"/>
      <c r="S112" s="752" t="s">
        <v>127</v>
      </c>
      <c r="T112" s="753"/>
      <c r="U112" s="754"/>
      <c r="V112" s="737" t="s">
        <v>132</v>
      </c>
      <c r="W112" s="738"/>
      <c r="X112" s="737" t="s">
        <v>203</v>
      </c>
      <c r="Y112" s="738"/>
      <c r="Z112" s="737" t="s">
        <v>205</v>
      </c>
      <c r="AA112" s="738"/>
      <c r="AB112" s="737" t="s">
        <v>251</v>
      </c>
      <c r="AC112" s="738"/>
      <c r="AD112" s="737" t="s">
        <v>284</v>
      </c>
      <c r="AE112" s="748"/>
      <c r="AF112" s="748"/>
      <c r="AG112" s="739"/>
      <c r="AH112" s="740"/>
      <c r="AI112" s="740"/>
      <c r="AK112" s="115"/>
      <c r="AN112" s="25"/>
      <c r="AQ112" s="25"/>
    </row>
    <row r="113" spans="3:44" ht="30.75" hidden="1" customHeight="1" x14ac:dyDescent="0.15">
      <c r="C113" s="71"/>
      <c r="E113" s="762" t="s">
        <v>370</v>
      </c>
      <c r="F113" s="756"/>
      <c r="G113" s="757"/>
      <c r="H113" s="763" t="s">
        <v>392</v>
      </c>
      <c r="I113" s="764"/>
      <c r="J113" s="764"/>
      <c r="K113" s="764"/>
      <c r="L113" s="765"/>
      <c r="M113" s="745" t="s">
        <v>433</v>
      </c>
      <c r="N113" s="746"/>
      <c r="O113" s="747"/>
      <c r="P113" s="733" t="s">
        <v>434</v>
      </c>
      <c r="Q113" s="734"/>
      <c r="R113" s="735"/>
      <c r="S113" s="730"/>
      <c r="T113" s="731"/>
      <c r="U113" s="732"/>
      <c r="V113" s="55">
        <v>10</v>
      </c>
      <c r="W113" s="58" t="s">
        <v>131</v>
      </c>
      <c r="X113" s="74"/>
      <c r="Y113" s="61" t="s">
        <v>204</v>
      </c>
      <c r="Z113" s="728" t="s">
        <v>201</v>
      </c>
      <c r="AA113" s="729"/>
      <c r="AB113" s="60">
        <f>IF(Z113="","",IF(Z113="徒歩",(V113/2),IF(Z113="自転車",(V113/5))))</f>
        <v>2</v>
      </c>
      <c r="AC113" s="118" t="s">
        <v>133</v>
      </c>
      <c r="AD113" s="724" t="s">
        <v>280</v>
      </c>
      <c r="AE113" s="725"/>
      <c r="AF113" s="736"/>
      <c r="AG113" s="726"/>
      <c r="AH113" s="727"/>
      <c r="AI113" s="727"/>
      <c r="AK113" s="115"/>
      <c r="AM113" s="5" t="str">
        <f t="shared" si="8"/>
        <v>a</v>
      </c>
      <c r="AN113" s="25" t="str">
        <f t="shared" si="2"/>
        <v>情報収集班</v>
      </c>
      <c r="AO113" s="5" t="str">
        <f t="shared" si="3"/>
        <v>a</v>
      </c>
      <c r="AP113" s="5" t="str">
        <f t="shared" si="4"/>
        <v/>
      </c>
      <c r="AQ113" s="25" t="str">
        <f t="shared" si="5"/>
        <v/>
      </c>
      <c r="AR113" s="5" t="str">
        <f t="shared" si="6"/>
        <v>a</v>
      </c>
    </row>
    <row r="114" spans="3:44" ht="30.75" hidden="1" customHeight="1" x14ac:dyDescent="0.15">
      <c r="C114" s="71"/>
      <c r="E114" s="762" t="s">
        <v>371</v>
      </c>
      <c r="F114" s="756"/>
      <c r="G114" s="757"/>
      <c r="H114" s="763" t="s">
        <v>392</v>
      </c>
      <c r="I114" s="764"/>
      <c r="J114" s="764"/>
      <c r="K114" s="764"/>
      <c r="L114" s="765"/>
      <c r="M114" s="745" t="s">
        <v>433</v>
      </c>
      <c r="N114" s="746"/>
      <c r="O114" s="747"/>
      <c r="P114" s="733" t="s">
        <v>434</v>
      </c>
      <c r="Q114" s="734"/>
      <c r="R114" s="735"/>
      <c r="S114" s="730"/>
      <c r="T114" s="731"/>
      <c r="U114" s="732"/>
      <c r="V114" s="55">
        <v>10</v>
      </c>
      <c r="W114" s="58" t="s">
        <v>131</v>
      </c>
      <c r="X114" s="74"/>
      <c r="Y114" s="61" t="s">
        <v>204</v>
      </c>
      <c r="Z114" s="728" t="s">
        <v>201</v>
      </c>
      <c r="AA114" s="729"/>
      <c r="AB114" s="60">
        <f t="shared" ref="AB114:AB130" si="9">IF(Z114="","",IF(Z114="徒歩",(V114/2),IF(Z114="自転車",(V114/5))))</f>
        <v>2</v>
      </c>
      <c r="AC114" s="118" t="s">
        <v>133</v>
      </c>
      <c r="AD114" s="724" t="s">
        <v>280</v>
      </c>
      <c r="AE114" s="725"/>
      <c r="AF114" s="736"/>
      <c r="AG114" s="726"/>
      <c r="AH114" s="727"/>
      <c r="AI114" s="727"/>
      <c r="AK114" s="115"/>
      <c r="AM114" s="5" t="str">
        <f t="shared" si="8"/>
        <v>b</v>
      </c>
      <c r="AN114" s="25" t="str">
        <f t="shared" si="2"/>
        <v>情報収集班</v>
      </c>
      <c r="AO114" s="5" t="str">
        <f t="shared" si="3"/>
        <v>b</v>
      </c>
      <c r="AP114" s="5" t="str">
        <f t="shared" si="4"/>
        <v/>
      </c>
      <c r="AQ114" s="25" t="str">
        <f t="shared" si="5"/>
        <v/>
      </c>
      <c r="AR114" s="5" t="str">
        <f t="shared" si="6"/>
        <v>b</v>
      </c>
    </row>
    <row r="115" spans="3:44" ht="30.75" hidden="1" customHeight="1" x14ac:dyDescent="0.15">
      <c r="C115" s="71"/>
      <c r="E115" s="762" t="s">
        <v>372</v>
      </c>
      <c r="F115" s="756"/>
      <c r="G115" s="757"/>
      <c r="H115" s="763" t="s">
        <v>393</v>
      </c>
      <c r="I115" s="764"/>
      <c r="J115" s="764"/>
      <c r="K115" s="764"/>
      <c r="L115" s="765"/>
      <c r="M115" s="745" t="s">
        <v>433</v>
      </c>
      <c r="N115" s="746"/>
      <c r="O115" s="747"/>
      <c r="P115" s="733" t="s">
        <v>434</v>
      </c>
      <c r="Q115" s="734"/>
      <c r="R115" s="735"/>
      <c r="S115" s="730"/>
      <c r="T115" s="731"/>
      <c r="U115" s="732"/>
      <c r="V115" s="55">
        <v>12</v>
      </c>
      <c r="W115" s="58" t="s">
        <v>131</v>
      </c>
      <c r="X115" s="74"/>
      <c r="Y115" s="61" t="s">
        <v>204</v>
      </c>
      <c r="Z115" s="728" t="s">
        <v>201</v>
      </c>
      <c r="AA115" s="729"/>
      <c r="AB115" s="60">
        <f t="shared" si="9"/>
        <v>2.4</v>
      </c>
      <c r="AC115" s="118" t="s">
        <v>133</v>
      </c>
      <c r="AD115" s="724" t="s">
        <v>281</v>
      </c>
      <c r="AE115" s="725"/>
      <c r="AF115" s="736"/>
      <c r="AG115" s="726"/>
      <c r="AH115" s="727"/>
      <c r="AI115" s="727"/>
      <c r="AK115" s="115"/>
      <c r="AM115" s="5" t="str">
        <f t="shared" si="8"/>
        <v>c</v>
      </c>
      <c r="AN115" s="25" t="str">
        <f t="shared" si="2"/>
        <v>復旧対策班</v>
      </c>
      <c r="AO115" s="5" t="str">
        <f t="shared" si="3"/>
        <v>c</v>
      </c>
      <c r="AP115" s="5" t="str">
        <f t="shared" si="4"/>
        <v/>
      </c>
      <c r="AQ115" s="25" t="str">
        <f t="shared" si="5"/>
        <v/>
      </c>
      <c r="AR115" s="5" t="str">
        <f t="shared" si="6"/>
        <v>c</v>
      </c>
    </row>
    <row r="116" spans="3:44" ht="30.75" hidden="1" customHeight="1" x14ac:dyDescent="0.15">
      <c r="C116" s="71"/>
      <c r="E116" s="762" t="s">
        <v>373</v>
      </c>
      <c r="F116" s="756"/>
      <c r="G116" s="757"/>
      <c r="H116" s="763" t="s">
        <v>393</v>
      </c>
      <c r="I116" s="764"/>
      <c r="J116" s="764"/>
      <c r="K116" s="764"/>
      <c r="L116" s="765"/>
      <c r="M116" s="745" t="s">
        <v>433</v>
      </c>
      <c r="N116" s="746"/>
      <c r="O116" s="747"/>
      <c r="P116" s="733" t="s">
        <v>434</v>
      </c>
      <c r="Q116" s="734"/>
      <c r="R116" s="735"/>
      <c r="S116" s="730"/>
      <c r="T116" s="731"/>
      <c r="U116" s="732"/>
      <c r="V116" s="55">
        <v>12</v>
      </c>
      <c r="W116" s="58" t="s">
        <v>131</v>
      </c>
      <c r="X116" s="74"/>
      <c r="Y116" s="61" t="s">
        <v>204</v>
      </c>
      <c r="Z116" s="728" t="s">
        <v>201</v>
      </c>
      <c r="AA116" s="729"/>
      <c r="AB116" s="60">
        <f t="shared" si="9"/>
        <v>2.4</v>
      </c>
      <c r="AC116" s="118" t="s">
        <v>133</v>
      </c>
      <c r="AD116" s="724" t="s">
        <v>281</v>
      </c>
      <c r="AE116" s="725"/>
      <c r="AF116" s="736"/>
      <c r="AG116" s="726"/>
      <c r="AH116" s="727"/>
      <c r="AI116" s="727"/>
      <c r="AK116" s="115"/>
      <c r="AM116" s="5" t="str">
        <f t="shared" si="8"/>
        <v>d</v>
      </c>
      <c r="AN116" s="25" t="str">
        <f t="shared" si="2"/>
        <v>復旧対策班</v>
      </c>
      <c r="AO116" s="5" t="str">
        <f t="shared" si="3"/>
        <v>d</v>
      </c>
      <c r="AP116" s="5" t="str">
        <f t="shared" si="4"/>
        <v/>
      </c>
      <c r="AQ116" s="25" t="str">
        <f t="shared" si="5"/>
        <v/>
      </c>
      <c r="AR116" s="5" t="str">
        <f t="shared" si="6"/>
        <v>d</v>
      </c>
    </row>
    <row r="117" spans="3:44" ht="30.75" hidden="1" customHeight="1" x14ac:dyDescent="0.15">
      <c r="C117" s="71"/>
      <c r="E117" s="762" t="s">
        <v>374</v>
      </c>
      <c r="F117" s="756"/>
      <c r="G117" s="757"/>
      <c r="H117" s="763" t="s">
        <v>393</v>
      </c>
      <c r="I117" s="764"/>
      <c r="J117" s="764"/>
      <c r="K117" s="764"/>
      <c r="L117" s="765"/>
      <c r="M117" s="745" t="s">
        <v>433</v>
      </c>
      <c r="N117" s="746"/>
      <c r="O117" s="747"/>
      <c r="P117" s="733" t="s">
        <v>434</v>
      </c>
      <c r="Q117" s="734"/>
      <c r="R117" s="735"/>
      <c r="S117" s="730"/>
      <c r="T117" s="731"/>
      <c r="U117" s="732"/>
      <c r="V117" s="55">
        <v>15</v>
      </c>
      <c r="W117" s="58" t="s">
        <v>131</v>
      </c>
      <c r="X117" s="74"/>
      <c r="Y117" s="61" t="s">
        <v>204</v>
      </c>
      <c r="Z117" s="728" t="s">
        <v>201</v>
      </c>
      <c r="AA117" s="729"/>
      <c r="AB117" s="60">
        <f t="shared" si="9"/>
        <v>3</v>
      </c>
      <c r="AC117" s="118" t="s">
        <v>133</v>
      </c>
      <c r="AD117" s="724" t="s">
        <v>282</v>
      </c>
      <c r="AE117" s="725"/>
      <c r="AF117" s="736"/>
      <c r="AG117" s="726"/>
      <c r="AH117" s="727"/>
      <c r="AI117" s="727"/>
      <c r="AK117" s="115"/>
      <c r="AM117" s="5" t="str">
        <f t="shared" si="8"/>
        <v>e</v>
      </c>
      <c r="AN117" s="25" t="str">
        <f t="shared" si="2"/>
        <v>安否確認班</v>
      </c>
      <c r="AO117" s="5" t="str">
        <f t="shared" si="3"/>
        <v>e</v>
      </c>
      <c r="AP117" s="5" t="str">
        <f t="shared" si="4"/>
        <v/>
      </c>
      <c r="AQ117" s="25" t="str">
        <f t="shared" si="5"/>
        <v/>
      </c>
      <c r="AR117" s="5" t="str">
        <f t="shared" si="6"/>
        <v>e</v>
      </c>
    </row>
    <row r="118" spans="3:44" ht="30.75" hidden="1" customHeight="1" x14ac:dyDescent="0.15">
      <c r="C118" s="71"/>
      <c r="E118" s="762" t="s">
        <v>375</v>
      </c>
      <c r="F118" s="756"/>
      <c r="G118" s="757"/>
      <c r="H118" s="763" t="s">
        <v>393</v>
      </c>
      <c r="I118" s="764"/>
      <c r="J118" s="764"/>
      <c r="K118" s="764"/>
      <c r="L118" s="765"/>
      <c r="M118" s="745" t="s">
        <v>433</v>
      </c>
      <c r="N118" s="746"/>
      <c r="O118" s="747"/>
      <c r="P118" s="733" t="s">
        <v>434</v>
      </c>
      <c r="Q118" s="734"/>
      <c r="R118" s="735"/>
      <c r="S118" s="730"/>
      <c r="T118" s="731"/>
      <c r="U118" s="732"/>
      <c r="V118" s="55">
        <v>15</v>
      </c>
      <c r="W118" s="58" t="s">
        <v>131</v>
      </c>
      <c r="X118" s="74"/>
      <c r="Y118" s="61" t="s">
        <v>204</v>
      </c>
      <c r="Z118" s="728" t="s">
        <v>201</v>
      </c>
      <c r="AA118" s="729"/>
      <c r="AB118" s="60">
        <f t="shared" si="9"/>
        <v>3</v>
      </c>
      <c r="AC118" s="118" t="s">
        <v>133</v>
      </c>
      <c r="AD118" s="724" t="s">
        <v>282</v>
      </c>
      <c r="AE118" s="725"/>
      <c r="AF118" s="736"/>
      <c r="AG118" s="726"/>
      <c r="AH118" s="727"/>
      <c r="AI118" s="727"/>
      <c r="AK118" s="115"/>
      <c r="AM118" s="5" t="str">
        <f t="shared" si="8"/>
        <v>f</v>
      </c>
      <c r="AN118" s="25" t="str">
        <f t="shared" si="2"/>
        <v>安否確認班</v>
      </c>
      <c r="AO118" s="5" t="str">
        <f t="shared" si="3"/>
        <v>f</v>
      </c>
      <c r="AP118" s="5" t="str">
        <f t="shared" si="4"/>
        <v/>
      </c>
      <c r="AQ118" s="25" t="str">
        <f t="shared" si="5"/>
        <v/>
      </c>
      <c r="AR118" s="5" t="str">
        <f t="shared" si="6"/>
        <v>f</v>
      </c>
    </row>
    <row r="119" spans="3:44" ht="30.75" hidden="1" customHeight="1" x14ac:dyDescent="0.15">
      <c r="C119" s="71"/>
      <c r="E119" s="762" t="s">
        <v>376</v>
      </c>
      <c r="F119" s="756"/>
      <c r="G119" s="757"/>
      <c r="H119" s="763" t="s">
        <v>393</v>
      </c>
      <c r="I119" s="764"/>
      <c r="J119" s="764"/>
      <c r="K119" s="764"/>
      <c r="L119" s="765"/>
      <c r="M119" s="745" t="s">
        <v>433</v>
      </c>
      <c r="N119" s="746"/>
      <c r="O119" s="747"/>
      <c r="P119" s="733" t="s">
        <v>434</v>
      </c>
      <c r="Q119" s="734"/>
      <c r="R119" s="735"/>
      <c r="S119" s="730"/>
      <c r="T119" s="731"/>
      <c r="U119" s="732"/>
      <c r="V119" s="55">
        <v>18</v>
      </c>
      <c r="W119" s="58" t="s">
        <v>131</v>
      </c>
      <c r="X119" s="74"/>
      <c r="Y119" s="61" t="s">
        <v>204</v>
      </c>
      <c r="Z119" s="728" t="s">
        <v>201</v>
      </c>
      <c r="AA119" s="729"/>
      <c r="AB119" s="60">
        <f t="shared" si="9"/>
        <v>3.6</v>
      </c>
      <c r="AC119" s="118" t="s">
        <v>133</v>
      </c>
      <c r="AD119" s="724" t="s">
        <v>389</v>
      </c>
      <c r="AE119" s="725"/>
      <c r="AF119" s="725"/>
      <c r="AG119" s="726"/>
      <c r="AH119" s="727"/>
      <c r="AI119" s="727"/>
      <c r="AK119" s="115"/>
      <c r="AM119" s="5" t="str">
        <f t="shared" si="8"/>
        <v>g</v>
      </c>
      <c r="AN119" s="25" t="str">
        <f t="shared" si="2"/>
        <v>広報班</v>
      </c>
      <c r="AO119" s="5" t="str">
        <f t="shared" si="3"/>
        <v>g</v>
      </c>
      <c r="AP119" s="5" t="str">
        <f t="shared" si="4"/>
        <v/>
      </c>
      <c r="AQ119" s="25" t="str">
        <f t="shared" si="5"/>
        <v/>
      </c>
      <c r="AR119" s="5" t="str">
        <f t="shared" si="6"/>
        <v>g</v>
      </c>
    </row>
    <row r="120" spans="3:44" ht="30.75" hidden="1" customHeight="1" x14ac:dyDescent="0.15">
      <c r="C120" s="71"/>
      <c r="E120" s="762" t="s">
        <v>377</v>
      </c>
      <c r="F120" s="756"/>
      <c r="G120" s="757"/>
      <c r="H120" s="763" t="s">
        <v>393</v>
      </c>
      <c r="I120" s="764"/>
      <c r="J120" s="764"/>
      <c r="K120" s="764"/>
      <c r="L120" s="765"/>
      <c r="M120" s="745" t="s">
        <v>433</v>
      </c>
      <c r="N120" s="746"/>
      <c r="O120" s="747"/>
      <c r="P120" s="733" t="s">
        <v>434</v>
      </c>
      <c r="Q120" s="734"/>
      <c r="R120" s="735"/>
      <c r="S120" s="730"/>
      <c r="T120" s="731"/>
      <c r="U120" s="732"/>
      <c r="V120" s="55">
        <v>18</v>
      </c>
      <c r="W120" s="58" t="s">
        <v>131</v>
      </c>
      <c r="X120" s="74"/>
      <c r="Y120" s="61" t="s">
        <v>204</v>
      </c>
      <c r="Z120" s="728" t="s">
        <v>201</v>
      </c>
      <c r="AA120" s="729"/>
      <c r="AB120" s="60">
        <f t="shared" si="9"/>
        <v>3.6</v>
      </c>
      <c r="AC120" s="118" t="s">
        <v>133</v>
      </c>
      <c r="AD120" s="724" t="s">
        <v>389</v>
      </c>
      <c r="AE120" s="725"/>
      <c r="AF120" s="725"/>
      <c r="AG120" s="726"/>
      <c r="AH120" s="727"/>
      <c r="AI120" s="727"/>
      <c r="AK120" s="115"/>
      <c r="AM120" s="5" t="str">
        <f t="shared" si="8"/>
        <v>h</v>
      </c>
      <c r="AN120" s="25" t="str">
        <f t="shared" si="2"/>
        <v>広報班</v>
      </c>
      <c r="AO120" s="5" t="str">
        <f t="shared" si="3"/>
        <v>h</v>
      </c>
      <c r="AP120" s="5" t="str">
        <f t="shared" si="4"/>
        <v/>
      </c>
      <c r="AQ120" s="25" t="str">
        <f t="shared" si="5"/>
        <v/>
      </c>
      <c r="AR120" s="5" t="str">
        <f t="shared" si="6"/>
        <v>h</v>
      </c>
    </row>
    <row r="121" spans="3:44" ht="30.75" hidden="1" customHeight="1" x14ac:dyDescent="0.15">
      <c r="C121" s="71"/>
      <c r="E121" s="762" t="s">
        <v>378</v>
      </c>
      <c r="F121" s="756"/>
      <c r="G121" s="757"/>
      <c r="H121" s="763" t="s">
        <v>393</v>
      </c>
      <c r="I121" s="764"/>
      <c r="J121" s="764"/>
      <c r="K121" s="764"/>
      <c r="L121" s="765"/>
      <c r="M121" s="745" t="s">
        <v>433</v>
      </c>
      <c r="N121" s="746"/>
      <c r="O121" s="747"/>
      <c r="P121" s="733" t="s">
        <v>434</v>
      </c>
      <c r="Q121" s="734"/>
      <c r="R121" s="735"/>
      <c r="S121" s="730"/>
      <c r="T121" s="731"/>
      <c r="U121" s="732"/>
      <c r="V121" s="55">
        <v>20</v>
      </c>
      <c r="W121" s="58" t="s">
        <v>131</v>
      </c>
      <c r="X121" s="74"/>
      <c r="Y121" s="61" t="s">
        <v>204</v>
      </c>
      <c r="Z121" s="728" t="s">
        <v>201</v>
      </c>
      <c r="AA121" s="729"/>
      <c r="AB121" s="60">
        <f t="shared" si="9"/>
        <v>4</v>
      </c>
      <c r="AC121" s="118" t="s">
        <v>133</v>
      </c>
      <c r="AD121" s="724" t="s">
        <v>482</v>
      </c>
      <c r="AE121" s="725"/>
      <c r="AF121" s="736"/>
      <c r="AG121" s="726"/>
      <c r="AH121" s="727"/>
      <c r="AI121" s="727"/>
      <c r="AK121" s="115"/>
      <c r="AM121" s="5" t="str">
        <f t="shared" si="8"/>
        <v>i</v>
      </c>
      <c r="AN121" s="25" t="str">
        <f t="shared" si="2"/>
        <v>保護者班</v>
      </c>
      <c r="AO121" s="5" t="str">
        <f t="shared" si="3"/>
        <v>i</v>
      </c>
      <c r="AP121" s="5" t="str">
        <f t="shared" si="4"/>
        <v/>
      </c>
      <c r="AQ121" s="25" t="str">
        <f t="shared" si="5"/>
        <v/>
      </c>
      <c r="AR121" s="5" t="str">
        <f t="shared" si="6"/>
        <v>i</v>
      </c>
    </row>
    <row r="122" spans="3:44" ht="30.75" hidden="1" customHeight="1" x14ac:dyDescent="0.15">
      <c r="C122" s="71"/>
      <c r="E122" s="762" t="s">
        <v>379</v>
      </c>
      <c r="F122" s="756"/>
      <c r="G122" s="757"/>
      <c r="H122" s="763" t="s">
        <v>393</v>
      </c>
      <c r="I122" s="764"/>
      <c r="J122" s="764"/>
      <c r="K122" s="764"/>
      <c r="L122" s="765"/>
      <c r="M122" s="745" t="s">
        <v>433</v>
      </c>
      <c r="N122" s="746"/>
      <c r="O122" s="747"/>
      <c r="P122" s="733" t="s">
        <v>434</v>
      </c>
      <c r="Q122" s="734"/>
      <c r="R122" s="735"/>
      <c r="S122" s="730"/>
      <c r="T122" s="731"/>
      <c r="U122" s="732"/>
      <c r="V122" s="55">
        <v>20</v>
      </c>
      <c r="W122" s="58" t="s">
        <v>131</v>
      </c>
      <c r="X122" s="74"/>
      <c r="Y122" s="61" t="s">
        <v>204</v>
      </c>
      <c r="Z122" s="728" t="s">
        <v>201</v>
      </c>
      <c r="AA122" s="729"/>
      <c r="AB122" s="60">
        <f t="shared" si="9"/>
        <v>4</v>
      </c>
      <c r="AC122" s="118" t="s">
        <v>133</v>
      </c>
      <c r="AD122" s="724" t="s">
        <v>482</v>
      </c>
      <c r="AE122" s="725"/>
      <c r="AF122" s="736"/>
      <c r="AG122" s="726"/>
      <c r="AH122" s="727"/>
      <c r="AI122" s="727"/>
      <c r="AK122" s="115"/>
      <c r="AM122" s="5" t="str">
        <f t="shared" si="8"/>
        <v>j</v>
      </c>
      <c r="AN122" s="25" t="str">
        <f t="shared" si="2"/>
        <v>保護者班</v>
      </c>
      <c r="AO122" s="5" t="str">
        <f t="shared" si="3"/>
        <v>j</v>
      </c>
      <c r="AP122" s="5" t="str">
        <f t="shared" si="4"/>
        <v/>
      </c>
      <c r="AQ122" s="25" t="str">
        <f t="shared" si="5"/>
        <v/>
      </c>
      <c r="AR122" s="5" t="str">
        <f t="shared" si="6"/>
        <v>j</v>
      </c>
    </row>
    <row r="123" spans="3:44" ht="30.75" hidden="1" customHeight="1" x14ac:dyDescent="0.15">
      <c r="C123" s="71"/>
      <c r="E123" s="762" t="s">
        <v>380</v>
      </c>
      <c r="F123" s="756"/>
      <c r="G123" s="757"/>
      <c r="H123" s="763" t="s">
        <v>393</v>
      </c>
      <c r="I123" s="764"/>
      <c r="J123" s="764"/>
      <c r="K123" s="764"/>
      <c r="L123" s="765"/>
      <c r="M123" s="745" t="s">
        <v>433</v>
      </c>
      <c r="N123" s="746"/>
      <c r="O123" s="747"/>
      <c r="P123" s="733" t="s">
        <v>434</v>
      </c>
      <c r="Q123" s="734"/>
      <c r="R123" s="735"/>
      <c r="S123" s="730"/>
      <c r="T123" s="731"/>
      <c r="U123" s="732"/>
      <c r="V123" s="55">
        <v>20</v>
      </c>
      <c r="W123" s="58" t="s">
        <v>131</v>
      </c>
      <c r="X123" s="74"/>
      <c r="Y123" s="61" t="s">
        <v>204</v>
      </c>
      <c r="Z123" s="728" t="s">
        <v>201</v>
      </c>
      <c r="AA123" s="729"/>
      <c r="AB123" s="60">
        <f t="shared" si="9"/>
        <v>4</v>
      </c>
      <c r="AC123" s="118" t="s">
        <v>133</v>
      </c>
      <c r="AD123" s="724" t="s">
        <v>280</v>
      </c>
      <c r="AE123" s="725"/>
      <c r="AF123" s="725"/>
      <c r="AG123" s="726"/>
      <c r="AH123" s="727"/>
      <c r="AI123" s="727"/>
      <c r="AK123" s="115"/>
      <c r="AM123" s="5" t="str">
        <f t="shared" si="8"/>
        <v>k</v>
      </c>
      <c r="AN123" s="25" t="str">
        <f t="shared" si="2"/>
        <v>情報収集班</v>
      </c>
      <c r="AO123" s="5" t="str">
        <f t="shared" si="3"/>
        <v>k</v>
      </c>
      <c r="AP123" s="5" t="str">
        <f t="shared" si="4"/>
        <v/>
      </c>
      <c r="AQ123" s="25" t="str">
        <f t="shared" si="5"/>
        <v/>
      </c>
      <c r="AR123" s="5" t="str">
        <f t="shared" si="6"/>
        <v>k</v>
      </c>
    </row>
    <row r="124" spans="3:44" ht="30.75" hidden="1" customHeight="1" x14ac:dyDescent="0.15">
      <c r="C124" s="71"/>
      <c r="E124" s="762" t="s">
        <v>381</v>
      </c>
      <c r="F124" s="756"/>
      <c r="G124" s="757"/>
      <c r="H124" s="763" t="s">
        <v>393</v>
      </c>
      <c r="I124" s="764"/>
      <c r="J124" s="764"/>
      <c r="K124" s="764"/>
      <c r="L124" s="765"/>
      <c r="M124" s="745" t="s">
        <v>433</v>
      </c>
      <c r="N124" s="746"/>
      <c r="O124" s="747"/>
      <c r="P124" s="733" t="s">
        <v>434</v>
      </c>
      <c r="Q124" s="734"/>
      <c r="R124" s="735"/>
      <c r="S124" s="730"/>
      <c r="T124" s="731"/>
      <c r="U124" s="732"/>
      <c r="V124" s="55">
        <v>20</v>
      </c>
      <c r="W124" s="58" t="s">
        <v>131</v>
      </c>
      <c r="X124" s="74"/>
      <c r="Y124" s="61" t="s">
        <v>204</v>
      </c>
      <c r="Z124" s="728" t="s">
        <v>201</v>
      </c>
      <c r="AA124" s="729"/>
      <c r="AB124" s="60">
        <f t="shared" si="9"/>
        <v>4</v>
      </c>
      <c r="AC124" s="118" t="s">
        <v>133</v>
      </c>
      <c r="AD124" s="724" t="s">
        <v>281</v>
      </c>
      <c r="AE124" s="725"/>
      <c r="AF124" s="725"/>
      <c r="AG124" s="726"/>
      <c r="AH124" s="727"/>
      <c r="AI124" s="727"/>
      <c r="AK124" s="115"/>
      <c r="AM124" s="5" t="str">
        <f t="shared" si="8"/>
        <v>l</v>
      </c>
      <c r="AN124" s="25" t="str">
        <f t="shared" si="2"/>
        <v>復旧対策班</v>
      </c>
      <c r="AO124" s="5" t="str">
        <f t="shared" si="3"/>
        <v>l</v>
      </c>
      <c r="AP124" s="5" t="str">
        <f t="shared" si="4"/>
        <v/>
      </c>
      <c r="AQ124" s="25" t="str">
        <f t="shared" si="5"/>
        <v/>
      </c>
      <c r="AR124" s="5" t="str">
        <f t="shared" si="6"/>
        <v>l</v>
      </c>
    </row>
    <row r="125" spans="3:44" ht="30.75" hidden="1" customHeight="1" x14ac:dyDescent="0.15">
      <c r="C125" s="71"/>
      <c r="E125" s="762" t="s">
        <v>382</v>
      </c>
      <c r="F125" s="756"/>
      <c r="G125" s="757"/>
      <c r="H125" s="763" t="s">
        <v>393</v>
      </c>
      <c r="I125" s="764"/>
      <c r="J125" s="764"/>
      <c r="K125" s="764"/>
      <c r="L125" s="765"/>
      <c r="M125" s="745" t="s">
        <v>433</v>
      </c>
      <c r="N125" s="746"/>
      <c r="O125" s="747"/>
      <c r="P125" s="733" t="s">
        <v>434</v>
      </c>
      <c r="Q125" s="734"/>
      <c r="R125" s="735"/>
      <c r="S125" s="730"/>
      <c r="T125" s="731"/>
      <c r="U125" s="732"/>
      <c r="V125" s="55">
        <v>25</v>
      </c>
      <c r="W125" s="58" t="s">
        <v>131</v>
      </c>
      <c r="X125" s="74"/>
      <c r="Y125" s="61" t="s">
        <v>204</v>
      </c>
      <c r="Z125" s="728" t="s">
        <v>201</v>
      </c>
      <c r="AA125" s="729"/>
      <c r="AB125" s="60">
        <f t="shared" si="9"/>
        <v>5</v>
      </c>
      <c r="AC125" s="118" t="s">
        <v>133</v>
      </c>
      <c r="AD125" s="724" t="s">
        <v>282</v>
      </c>
      <c r="AE125" s="725"/>
      <c r="AF125" s="725"/>
      <c r="AG125" s="726"/>
      <c r="AH125" s="727"/>
      <c r="AI125" s="727"/>
      <c r="AK125" s="115"/>
      <c r="AM125" s="5" t="str">
        <f t="shared" si="8"/>
        <v>m</v>
      </c>
      <c r="AN125" s="25" t="str">
        <f t="shared" si="2"/>
        <v>安否確認班</v>
      </c>
      <c r="AO125" s="5" t="str">
        <f t="shared" si="3"/>
        <v>m</v>
      </c>
      <c r="AP125" s="5" t="str">
        <f t="shared" si="4"/>
        <v/>
      </c>
      <c r="AQ125" s="25" t="str">
        <f t="shared" si="5"/>
        <v/>
      </c>
      <c r="AR125" s="5" t="str">
        <f t="shared" si="6"/>
        <v>m</v>
      </c>
    </row>
    <row r="126" spans="3:44" ht="30.75" hidden="1" customHeight="1" x14ac:dyDescent="0.15">
      <c r="C126" s="71"/>
      <c r="E126" s="762" t="s">
        <v>383</v>
      </c>
      <c r="F126" s="756"/>
      <c r="G126" s="757"/>
      <c r="H126" s="763" t="s">
        <v>393</v>
      </c>
      <c r="I126" s="764"/>
      <c r="J126" s="764"/>
      <c r="K126" s="764"/>
      <c r="L126" s="765"/>
      <c r="M126" s="745" t="s">
        <v>433</v>
      </c>
      <c r="N126" s="746"/>
      <c r="O126" s="747"/>
      <c r="P126" s="733" t="s">
        <v>434</v>
      </c>
      <c r="Q126" s="734"/>
      <c r="R126" s="735"/>
      <c r="S126" s="730"/>
      <c r="T126" s="731"/>
      <c r="U126" s="732"/>
      <c r="V126" s="55">
        <v>30</v>
      </c>
      <c r="W126" s="58" t="s">
        <v>131</v>
      </c>
      <c r="X126" s="74"/>
      <c r="Y126" s="61" t="s">
        <v>204</v>
      </c>
      <c r="Z126" s="728" t="s">
        <v>201</v>
      </c>
      <c r="AA126" s="729"/>
      <c r="AB126" s="60">
        <f t="shared" si="9"/>
        <v>6</v>
      </c>
      <c r="AC126" s="118" t="s">
        <v>133</v>
      </c>
      <c r="AD126" s="724" t="s">
        <v>389</v>
      </c>
      <c r="AE126" s="725"/>
      <c r="AF126" s="725"/>
      <c r="AG126" s="726"/>
      <c r="AH126" s="727"/>
      <c r="AI126" s="727"/>
      <c r="AK126" s="115"/>
      <c r="AM126" s="5" t="str">
        <f t="shared" si="8"/>
        <v>n</v>
      </c>
      <c r="AN126" s="25" t="str">
        <f t="shared" si="2"/>
        <v>広報班</v>
      </c>
      <c r="AO126" s="5" t="str">
        <f t="shared" si="3"/>
        <v>n</v>
      </c>
      <c r="AP126" s="5" t="str">
        <f t="shared" si="4"/>
        <v/>
      </c>
      <c r="AQ126" s="25" t="str">
        <f t="shared" si="5"/>
        <v/>
      </c>
      <c r="AR126" s="5" t="str">
        <f t="shared" si="6"/>
        <v>n</v>
      </c>
    </row>
    <row r="127" spans="3:44" ht="30.75" hidden="1" customHeight="1" x14ac:dyDescent="0.15">
      <c r="C127" s="71"/>
      <c r="E127" s="762" t="s">
        <v>384</v>
      </c>
      <c r="F127" s="756"/>
      <c r="G127" s="757"/>
      <c r="H127" s="763" t="s">
        <v>393</v>
      </c>
      <c r="I127" s="764"/>
      <c r="J127" s="764"/>
      <c r="K127" s="764"/>
      <c r="L127" s="765"/>
      <c r="M127" s="745" t="s">
        <v>433</v>
      </c>
      <c r="N127" s="746"/>
      <c r="O127" s="747"/>
      <c r="P127" s="733" t="s">
        <v>434</v>
      </c>
      <c r="Q127" s="734"/>
      <c r="R127" s="735"/>
      <c r="S127" s="730"/>
      <c r="T127" s="731"/>
      <c r="U127" s="732"/>
      <c r="V127" s="55">
        <v>30</v>
      </c>
      <c r="W127" s="58" t="s">
        <v>131</v>
      </c>
      <c r="X127" s="74"/>
      <c r="Y127" s="61" t="s">
        <v>204</v>
      </c>
      <c r="Z127" s="728" t="s">
        <v>201</v>
      </c>
      <c r="AA127" s="729"/>
      <c r="AB127" s="60">
        <f t="shared" si="9"/>
        <v>6</v>
      </c>
      <c r="AC127" s="118" t="s">
        <v>133</v>
      </c>
      <c r="AD127" s="724" t="s">
        <v>482</v>
      </c>
      <c r="AE127" s="725"/>
      <c r="AF127" s="736"/>
      <c r="AG127" s="726"/>
      <c r="AH127" s="727"/>
      <c r="AI127" s="727"/>
      <c r="AK127" s="115"/>
      <c r="AM127" s="5" t="str">
        <f t="shared" si="8"/>
        <v>o</v>
      </c>
      <c r="AN127" s="25" t="str">
        <f t="shared" si="2"/>
        <v>保護者班</v>
      </c>
      <c r="AO127" s="5" t="str">
        <f t="shared" si="3"/>
        <v>o</v>
      </c>
      <c r="AP127" s="5" t="str">
        <f t="shared" si="4"/>
        <v/>
      </c>
      <c r="AQ127" s="25" t="str">
        <f t="shared" si="5"/>
        <v/>
      </c>
      <c r="AR127" s="5" t="str">
        <f t="shared" si="6"/>
        <v>o</v>
      </c>
    </row>
    <row r="128" spans="3:44" ht="30.75" hidden="1" customHeight="1" x14ac:dyDescent="0.15">
      <c r="C128" s="71"/>
      <c r="E128" s="762" t="s">
        <v>385</v>
      </c>
      <c r="F128" s="756"/>
      <c r="G128" s="757"/>
      <c r="H128" s="763" t="s">
        <v>394</v>
      </c>
      <c r="I128" s="764"/>
      <c r="J128" s="764"/>
      <c r="K128" s="764"/>
      <c r="L128" s="765"/>
      <c r="M128" s="745" t="s">
        <v>433</v>
      </c>
      <c r="N128" s="746"/>
      <c r="O128" s="747"/>
      <c r="P128" s="733" t="s">
        <v>434</v>
      </c>
      <c r="Q128" s="734"/>
      <c r="R128" s="735"/>
      <c r="S128" s="730"/>
      <c r="T128" s="731"/>
      <c r="U128" s="732"/>
      <c r="V128" s="55">
        <v>30</v>
      </c>
      <c r="W128" s="58" t="s">
        <v>131</v>
      </c>
      <c r="X128" s="74"/>
      <c r="Y128" s="61" t="s">
        <v>204</v>
      </c>
      <c r="Z128" s="728" t="s">
        <v>201</v>
      </c>
      <c r="AA128" s="729"/>
      <c r="AB128" s="60">
        <f t="shared" si="9"/>
        <v>6</v>
      </c>
      <c r="AC128" s="118" t="s">
        <v>133</v>
      </c>
      <c r="AD128" s="724" t="s">
        <v>280</v>
      </c>
      <c r="AE128" s="725"/>
      <c r="AF128" s="725"/>
      <c r="AG128" s="726"/>
      <c r="AH128" s="727"/>
      <c r="AI128" s="727"/>
      <c r="AK128" s="115"/>
      <c r="AM128" s="5" t="str">
        <f t="shared" si="8"/>
        <v>p</v>
      </c>
      <c r="AN128" s="25" t="str">
        <f t="shared" si="2"/>
        <v>情報収集班</v>
      </c>
      <c r="AO128" s="5" t="str">
        <f t="shared" si="3"/>
        <v>p</v>
      </c>
      <c r="AP128" s="5" t="str">
        <f t="shared" si="4"/>
        <v/>
      </c>
      <c r="AQ128" s="25" t="str">
        <f t="shared" si="5"/>
        <v/>
      </c>
      <c r="AR128" s="5" t="str">
        <f t="shared" si="6"/>
        <v>p</v>
      </c>
    </row>
    <row r="129" spans="2:44" ht="30.75" hidden="1" customHeight="1" x14ac:dyDescent="0.15">
      <c r="C129" s="71"/>
      <c r="E129" s="762" t="s">
        <v>386</v>
      </c>
      <c r="F129" s="756"/>
      <c r="G129" s="757"/>
      <c r="H129" s="763" t="s">
        <v>395</v>
      </c>
      <c r="I129" s="764"/>
      <c r="J129" s="764"/>
      <c r="K129" s="764"/>
      <c r="L129" s="765"/>
      <c r="M129" s="745" t="s">
        <v>433</v>
      </c>
      <c r="N129" s="746"/>
      <c r="O129" s="747"/>
      <c r="P129" s="733" t="s">
        <v>434</v>
      </c>
      <c r="Q129" s="734"/>
      <c r="R129" s="735"/>
      <c r="S129" s="730"/>
      <c r="T129" s="731"/>
      <c r="U129" s="732"/>
      <c r="V129" s="55">
        <v>30</v>
      </c>
      <c r="W129" s="58" t="s">
        <v>131</v>
      </c>
      <c r="X129" s="74"/>
      <c r="Y129" s="61" t="s">
        <v>204</v>
      </c>
      <c r="Z129" s="728" t="s">
        <v>201</v>
      </c>
      <c r="AA129" s="729"/>
      <c r="AB129" s="60">
        <f t="shared" si="9"/>
        <v>6</v>
      </c>
      <c r="AC129" s="118" t="s">
        <v>133</v>
      </c>
      <c r="AD129" s="724" t="s">
        <v>280</v>
      </c>
      <c r="AE129" s="725"/>
      <c r="AF129" s="725"/>
      <c r="AG129" s="726"/>
      <c r="AH129" s="727"/>
      <c r="AI129" s="727"/>
      <c r="AK129" s="115"/>
      <c r="AM129" s="5" t="str">
        <f t="shared" si="8"/>
        <v>q</v>
      </c>
      <c r="AN129" s="25" t="str">
        <f t="shared" si="2"/>
        <v>情報収集班</v>
      </c>
      <c r="AO129" s="5" t="str">
        <f t="shared" si="3"/>
        <v>q</v>
      </c>
      <c r="AP129" s="5" t="str">
        <f t="shared" si="4"/>
        <v/>
      </c>
      <c r="AQ129" s="25" t="str">
        <f t="shared" si="5"/>
        <v/>
      </c>
      <c r="AR129" s="5" t="str">
        <f t="shared" si="6"/>
        <v>q</v>
      </c>
    </row>
    <row r="130" spans="2:44" ht="30.75" hidden="1" customHeight="1" x14ac:dyDescent="0.15">
      <c r="C130" s="71"/>
      <c r="E130" s="762" t="s">
        <v>387</v>
      </c>
      <c r="F130" s="756"/>
      <c r="G130" s="757"/>
      <c r="H130" s="763" t="s">
        <v>396</v>
      </c>
      <c r="I130" s="764"/>
      <c r="J130" s="764"/>
      <c r="K130" s="764"/>
      <c r="L130" s="765"/>
      <c r="M130" s="745" t="s">
        <v>433</v>
      </c>
      <c r="N130" s="746"/>
      <c r="O130" s="747"/>
      <c r="P130" s="733" t="s">
        <v>434</v>
      </c>
      <c r="Q130" s="734"/>
      <c r="R130" s="735"/>
      <c r="S130" s="730"/>
      <c r="T130" s="731"/>
      <c r="U130" s="732"/>
      <c r="V130" s="55">
        <v>30</v>
      </c>
      <c r="W130" s="58" t="s">
        <v>131</v>
      </c>
      <c r="X130" s="74"/>
      <c r="Y130" s="61" t="s">
        <v>204</v>
      </c>
      <c r="Z130" s="728" t="s">
        <v>201</v>
      </c>
      <c r="AA130" s="729"/>
      <c r="AB130" s="60">
        <f t="shared" si="9"/>
        <v>6</v>
      </c>
      <c r="AC130" s="118" t="s">
        <v>133</v>
      </c>
      <c r="AD130" s="724" t="s">
        <v>280</v>
      </c>
      <c r="AE130" s="725"/>
      <c r="AF130" s="725"/>
      <c r="AG130" s="726"/>
      <c r="AH130" s="727"/>
      <c r="AI130" s="727"/>
      <c r="AK130" s="115"/>
      <c r="AM130" s="5" t="str">
        <f t="shared" si="8"/>
        <v>r</v>
      </c>
      <c r="AN130" s="25" t="str">
        <f t="shared" si="2"/>
        <v>情報収集班</v>
      </c>
      <c r="AO130" s="5" t="str">
        <f t="shared" si="3"/>
        <v>r</v>
      </c>
      <c r="AP130" s="5" t="str">
        <f t="shared" si="4"/>
        <v/>
      </c>
      <c r="AQ130" s="25" t="str">
        <f t="shared" si="5"/>
        <v/>
      </c>
      <c r="AR130" s="5" t="str">
        <f t="shared" si="6"/>
        <v>r</v>
      </c>
    </row>
    <row r="131" spans="2:44" ht="30.75" hidden="1" customHeight="1" x14ac:dyDescent="0.15">
      <c r="C131" s="71"/>
      <c r="E131" s="762"/>
      <c r="F131" s="756"/>
      <c r="G131" s="757"/>
      <c r="H131" s="763"/>
      <c r="I131" s="764"/>
      <c r="J131" s="764"/>
      <c r="K131" s="764"/>
      <c r="L131" s="765"/>
      <c r="M131" s="733"/>
      <c r="N131" s="734"/>
      <c r="O131" s="735"/>
      <c r="P131" s="733"/>
      <c r="Q131" s="734"/>
      <c r="R131" s="735"/>
      <c r="S131" s="730"/>
      <c r="T131" s="731"/>
      <c r="U131" s="732"/>
      <c r="V131" s="55"/>
      <c r="W131" s="58" t="s">
        <v>131</v>
      </c>
      <c r="X131" s="74"/>
      <c r="Y131" s="61" t="s">
        <v>204</v>
      </c>
      <c r="Z131" s="728"/>
      <c r="AA131" s="729"/>
      <c r="AB131" s="60" t="str">
        <f t="shared" si="7"/>
        <v/>
      </c>
      <c r="AC131" s="118" t="s">
        <v>133</v>
      </c>
      <c r="AD131" s="724"/>
      <c r="AE131" s="725"/>
      <c r="AF131" s="725"/>
      <c r="AG131" s="726"/>
      <c r="AH131" s="727"/>
      <c r="AI131" s="727"/>
      <c r="AK131" s="115"/>
      <c r="AM131" s="5">
        <f t="shared" si="8"/>
        <v>0</v>
      </c>
      <c r="AN131" s="25" t="str">
        <f t="shared" si="2"/>
        <v/>
      </c>
      <c r="AO131" s="5" t="str">
        <f t="shared" si="3"/>
        <v/>
      </c>
      <c r="AP131" s="5" t="str">
        <f t="shared" si="4"/>
        <v/>
      </c>
      <c r="AQ131" s="25" t="str">
        <f t="shared" si="5"/>
        <v/>
      </c>
      <c r="AR131" s="5" t="str">
        <f t="shared" si="6"/>
        <v/>
      </c>
    </row>
    <row r="132" spans="2:44" ht="30.75" hidden="1" customHeight="1" x14ac:dyDescent="0.15">
      <c r="C132" s="71"/>
      <c r="E132" s="762"/>
      <c r="F132" s="756"/>
      <c r="G132" s="757"/>
      <c r="H132" s="763"/>
      <c r="I132" s="764"/>
      <c r="J132" s="764"/>
      <c r="K132" s="764"/>
      <c r="L132" s="765"/>
      <c r="M132" s="733"/>
      <c r="N132" s="734"/>
      <c r="O132" s="735"/>
      <c r="P132" s="733"/>
      <c r="Q132" s="734"/>
      <c r="R132" s="735"/>
      <c r="S132" s="730"/>
      <c r="T132" s="731"/>
      <c r="U132" s="732"/>
      <c r="V132" s="55"/>
      <c r="W132" s="58" t="s">
        <v>131</v>
      </c>
      <c r="X132" s="74"/>
      <c r="Y132" s="61" t="s">
        <v>204</v>
      </c>
      <c r="Z132" s="728"/>
      <c r="AA132" s="729"/>
      <c r="AB132" s="60" t="str">
        <f t="shared" si="7"/>
        <v/>
      </c>
      <c r="AC132" s="118" t="s">
        <v>133</v>
      </c>
      <c r="AD132" s="724"/>
      <c r="AE132" s="725"/>
      <c r="AF132" s="725"/>
      <c r="AG132" s="726"/>
      <c r="AH132" s="727"/>
      <c r="AI132" s="727"/>
      <c r="AK132" s="115"/>
      <c r="AM132" s="5">
        <f t="shared" si="8"/>
        <v>0</v>
      </c>
      <c r="AN132" s="25" t="str">
        <f t="shared" si="2"/>
        <v/>
      </c>
      <c r="AO132" s="5" t="str">
        <f t="shared" si="3"/>
        <v/>
      </c>
      <c r="AP132" s="5" t="str">
        <f t="shared" si="4"/>
        <v/>
      </c>
      <c r="AQ132" s="244" t="str">
        <f t="shared" si="5"/>
        <v/>
      </c>
      <c r="AR132" s="5" t="str">
        <f t="shared" si="6"/>
        <v/>
      </c>
    </row>
    <row r="133" spans="2:44" ht="30.75" hidden="1" customHeight="1" x14ac:dyDescent="0.15">
      <c r="C133" s="71"/>
      <c r="E133" s="762"/>
      <c r="F133" s="756"/>
      <c r="G133" s="757"/>
      <c r="H133" s="763"/>
      <c r="I133" s="764"/>
      <c r="J133" s="764"/>
      <c r="K133" s="764"/>
      <c r="L133" s="765"/>
      <c r="M133" s="733"/>
      <c r="N133" s="734"/>
      <c r="O133" s="735"/>
      <c r="P133" s="733"/>
      <c r="Q133" s="734"/>
      <c r="R133" s="735"/>
      <c r="S133" s="730"/>
      <c r="T133" s="731"/>
      <c r="U133" s="732"/>
      <c r="V133" s="55"/>
      <c r="W133" s="58" t="s">
        <v>131</v>
      </c>
      <c r="X133" s="74"/>
      <c r="Y133" s="61" t="s">
        <v>204</v>
      </c>
      <c r="Z133" s="728"/>
      <c r="AA133" s="729"/>
      <c r="AB133" s="60" t="str">
        <f t="shared" si="7"/>
        <v/>
      </c>
      <c r="AC133" s="118" t="s">
        <v>133</v>
      </c>
      <c r="AD133" s="724"/>
      <c r="AE133" s="725"/>
      <c r="AF133" s="725"/>
      <c r="AG133" s="726"/>
      <c r="AH133" s="727"/>
      <c r="AI133" s="727"/>
      <c r="AK133" s="115"/>
      <c r="AM133" s="5">
        <f t="shared" si="8"/>
        <v>0</v>
      </c>
      <c r="AN133" s="25" t="str">
        <f t="shared" si="2"/>
        <v/>
      </c>
      <c r="AO133" s="5" t="str">
        <f t="shared" si="3"/>
        <v/>
      </c>
      <c r="AP133" s="5" t="str">
        <f t="shared" si="4"/>
        <v/>
      </c>
      <c r="AQ133" s="25" t="str">
        <f t="shared" si="5"/>
        <v/>
      </c>
      <c r="AR133" s="5" t="str">
        <f t="shared" si="6"/>
        <v/>
      </c>
    </row>
    <row r="134" spans="2:44" ht="30.75" hidden="1" customHeight="1" x14ac:dyDescent="0.15">
      <c r="C134" s="71"/>
      <c r="E134" s="762"/>
      <c r="F134" s="756"/>
      <c r="G134" s="757"/>
      <c r="H134" s="763"/>
      <c r="I134" s="764"/>
      <c r="J134" s="764"/>
      <c r="K134" s="764"/>
      <c r="L134" s="765"/>
      <c r="M134" s="733"/>
      <c r="N134" s="734"/>
      <c r="O134" s="735"/>
      <c r="P134" s="733"/>
      <c r="Q134" s="734"/>
      <c r="R134" s="735"/>
      <c r="S134" s="730"/>
      <c r="T134" s="731"/>
      <c r="U134" s="732"/>
      <c r="V134" s="55"/>
      <c r="W134" s="58" t="s">
        <v>131</v>
      </c>
      <c r="X134" s="74"/>
      <c r="Y134" s="61" t="s">
        <v>204</v>
      </c>
      <c r="Z134" s="728"/>
      <c r="AA134" s="729"/>
      <c r="AB134" s="60" t="str">
        <f t="shared" si="7"/>
        <v/>
      </c>
      <c r="AC134" s="118" t="s">
        <v>133</v>
      </c>
      <c r="AD134" s="724"/>
      <c r="AE134" s="725"/>
      <c r="AF134" s="725"/>
      <c r="AG134" s="726"/>
      <c r="AH134" s="727"/>
      <c r="AI134" s="727"/>
      <c r="AK134" s="115"/>
      <c r="AM134" s="5">
        <f t="shared" si="8"/>
        <v>0</v>
      </c>
      <c r="AN134" s="25" t="str">
        <f t="shared" si="2"/>
        <v/>
      </c>
      <c r="AO134" s="5" t="str">
        <f t="shared" si="3"/>
        <v/>
      </c>
      <c r="AP134" s="5" t="str">
        <f t="shared" si="4"/>
        <v/>
      </c>
      <c r="AQ134" s="25" t="str">
        <f t="shared" si="5"/>
        <v/>
      </c>
      <c r="AR134" s="5" t="str">
        <f t="shared" si="6"/>
        <v/>
      </c>
    </row>
    <row r="135" spans="2:44" ht="30.75" hidden="1" customHeight="1" x14ac:dyDescent="0.15">
      <c r="C135" s="71"/>
      <c r="E135" s="762"/>
      <c r="F135" s="756"/>
      <c r="G135" s="757"/>
      <c r="H135" s="763"/>
      <c r="I135" s="764"/>
      <c r="J135" s="764"/>
      <c r="K135" s="764"/>
      <c r="L135" s="765"/>
      <c r="M135" s="733"/>
      <c r="N135" s="734"/>
      <c r="O135" s="735"/>
      <c r="P135" s="733"/>
      <c r="Q135" s="734"/>
      <c r="R135" s="735"/>
      <c r="S135" s="730"/>
      <c r="T135" s="731"/>
      <c r="U135" s="732"/>
      <c r="V135" s="55"/>
      <c r="W135" s="58" t="s">
        <v>131</v>
      </c>
      <c r="X135" s="74"/>
      <c r="Y135" s="61" t="s">
        <v>204</v>
      </c>
      <c r="Z135" s="728"/>
      <c r="AA135" s="729"/>
      <c r="AB135" s="60" t="str">
        <f t="shared" si="7"/>
        <v/>
      </c>
      <c r="AC135" s="118" t="s">
        <v>133</v>
      </c>
      <c r="AD135" s="724"/>
      <c r="AE135" s="725"/>
      <c r="AF135" s="725"/>
      <c r="AG135" s="726"/>
      <c r="AH135" s="727"/>
      <c r="AI135" s="727"/>
      <c r="AK135" s="115"/>
      <c r="AM135" s="5">
        <f t="shared" si="8"/>
        <v>0</v>
      </c>
      <c r="AN135" s="25" t="str">
        <f t="shared" si="2"/>
        <v/>
      </c>
      <c r="AO135" s="5" t="str">
        <f t="shared" si="3"/>
        <v/>
      </c>
      <c r="AP135" s="5" t="str">
        <f t="shared" si="4"/>
        <v/>
      </c>
      <c r="AQ135" s="25" t="str">
        <f t="shared" si="5"/>
        <v/>
      </c>
      <c r="AR135" s="5" t="str">
        <f t="shared" si="6"/>
        <v/>
      </c>
    </row>
    <row r="136" spans="2:44" ht="30.75" hidden="1" customHeight="1" x14ac:dyDescent="0.15">
      <c r="C136" s="71"/>
      <c r="E136" s="762"/>
      <c r="F136" s="756"/>
      <c r="G136" s="757"/>
      <c r="H136" s="763"/>
      <c r="I136" s="764"/>
      <c r="J136" s="764"/>
      <c r="K136" s="764"/>
      <c r="L136" s="765"/>
      <c r="M136" s="733"/>
      <c r="N136" s="734"/>
      <c r="O136" s="735"/>
      <c r="P136" s="733"/>
      <c r="Q136" s="734"/>
      <c r="R136" s="735"/>
      <c r="S136" s="730"/>
      <c r="T136" s="731"/>
      <c r="U136" s="732"/>
      <c r="V136" s="55"/>
      <c r="W136" s="58" t="s">
        <v>131</v>
      </c>
      <c r="X136" s="74"/>
      <c r="Y136" s="61" t="s">
        <v>204</v>
      </c>
      <c r="Z136" s="728"/>
      <c r="AA136" s="729"/>
      <c r="AB136" s="60" t="str">
        <f t="shared" si="7"/>
        <v/>
      </c>
      <c r="AC136" s="118" t="s">
        <v>133</v>
      </c>
      <c r="AD136" s="724"/>
      <c r="AE136" s="725"/>
      <c r="AF136" s="725"/>
      <c r="AG136" s="726"/>
      <c r="AH136" s="727"/>
      <c r="AI136" s="727"/>
      <c r="AK136" s="115"/>
      <c r="AM136" s="5">
        <f t="shared" si="8"/>
        <v>0</v>
      </c>
      <c r="AN136" s="25" t="str">
        <f t="shared" si="2"/>
        <v/>
      </c>
      <c r="AO136" s="5" t="str">
        <f t="shared" si="3"/>
        <v/>
      </c>
      <c r="AP136" s="5" t="str">
        <f t="shared" si="4"/>
        <v/>
      </c>
      <c r="AQ136" s="25" t="str">
        <f t="shared" si="5"/>
        <v/>
      </c>
      <c r="AR136" s="5" t="str">
        <f t="shared" si="6"/>
        <v/>
      </c>
    </row>
    <row r="137" spans="2:44" ht="23.25" hidden="1" customHeight="1" x14ac:dyDescent="0.15">
      <c r="C137" s="204"/>
      <c r="D137" s="96"/>
      <c r="E137" s="105"/>
      <c r="F137" s="106"/>
      <c r="G137" s="96"/>
      <c r="H137" s="96"/>
      <c r="I137" s="96"/>
      <c r="J137" s="96"/>
      <c r="K137" s="96"/>
      <c r="L137" s="96"/>
      <c r="M137" s="96"/>
      <c r="N137" s="96"/>
      <c r="O137" s="96"/>
      <c r="P137" s="96"/>
      <c r="Q137" s="96"/>
      <c r="R137" s="96"/>
      <c r="S137" s="96"/>
      <c r="T137" s="96"/>
      <c r="U137" s="96"/>
      <c r="V137" s="96"/>
      <c r="W137" s="96"/>
      <c r="X137" s="96"/>
      <c r="Y137" s="96"/>
      <c r="Z137" s="96"/>
      <c r="AA137" s="96"/>
      <c r="AB137" s="96"/>
      <c r="AC137" s="96"/>
      <c r="AD137" s="96"/>
      <c r="AE137" s="96"/>
      <c r="AF137" s="96"/>
      <c r="AG137" s="96"/>
      <c r="AH137" s="96"/>
      <c r="AI137" s="96"/>
      <c r="AJ137" s="96"/>
      <c r="AK137" s="270"/>
    </row>
    <row r="138" spans="2:44" ht="31.5" hidden="1" customHeight="1" x14ac:dyDescent="0.15">
      <c r="B138" s="36" t="s">
        <v>109</v>
      </c>
      <c r="C138" s="70" t="s">
        <v>346</v>
      </c>
      <c r="D138" s="94"/>
      <c r="E138" s="94"/>
      <c r="F138" s="94"/>
      <c r="G138" s="94"/>
      <c r="H138" s="94"/>
      <c r="I138" s="94"/>
      <c r="J138" s="94"/>
      <c r="K138" s="94"/>
      <c r="L138" s="94"/>
      <c r="M138" s="94"/>
      <c r="N138" s="94"/>
      <c r="O138" s="94"/>
      <c r="P138" s="94"/>
      <c r="Q138" s="94"/>
      <c r="R138" s="94"/>
      <c r="S138" s="94"/>
      <c r="T138" s="94"/>
      <c r="U138" s="94"/>
      <c r="V138" s="94"/>
      <c r="W138" s="94"/>
      <c r="X138" s="94"/>
      <c r="Y138" s="94"/>
      <c r="Z138" s="94"/>
      <c r="AA138" s="94"/>
      <c r="AB138" s="94"/>
      <c r="AC138" s="94"/>
      <c r="AD138" s="94"/>
      <c r="AE138" s="94"/>
      <c r="AF138" s="94"/>
      <c r="AG138" s="94"/>
      <c r="AH138" s="94"/>
      <c r="AI138" s="94"/>
      <c r="AJ138" s="866" t="s">
        <v>174</v>
      </c>
      <c r="AK138" s="867"/>
    </row>
    <row r="139" spans="2:44" ht="15.75" hidden="1" customHeight="1" x14ac:dyDescent="0.15">
      <c r="C139" s="107"/>
      <c r="D139" s="100"/>
      <c r="E139" s="100"/>
      <c r="F139" s="100"/>
      <c r="G139" s="100"/>
      <c r="H139" s="100"/>
      <c r="I139" s="100"/>
      <c r="J139" s="100"/>
      <c r="K139" s="100"/>
      <c r="L139" s="100"/>
      <c r="M139" s="100"/>
      <c r="N139" s="100"/>
      <c r="O139" s="100"/>
      <c r="P139" s="100"/>
      <c r="Q139" s="100"/>
      <c r="R139" s="100"/>
      <c r="S139" s="100"/>
      <c r="T139" s="100"/>
      <c r="U139" s="100"/>
      <c r="V139" s="100"/>
      <c r="W139" s="100"/>
      <c r="X139" s="100"/>
      <c r="Y139" s="100"/>
      <c r="Z139" s="100"/>
      <c r="AA139" s="100"/>
      <c r="AB139" s="100"/>
      <c r="AC139" s="100"/>
      <c r="AD139" s="100"/>
      <c r="AE139" s="100"/>
      <c r="AF139" s="100"/>
      <c r="AG139" s="100"/>
      <c r="AH139" s="100"/>
      <c r="AI139" s="95"/>
      <c r="AJ139" s="95"/>
      <c r="AK139" s="111"/>
    </row>
    <row r="140" spans="2:44" ht="15.75" hidden="1" customHeight="1" x14ac:dyDescent="0.15">
      <c r="C140" s="71"/>
      <c r="D140" s="5" t="s">
        <v>332</v>
      </c>
      <c r="AI140" s="24"/>
      <c r="AJ140" s="24"/>
      <c r="AK140" s="115"/>
    </row>
    <row r="141" spans="2:44" ht="36.75" hidden="1" customHeight="1" x14ac:dyDescent="0.15">
      <c r="C141" s="71"/>
      <c r="D141" s="798" t="s">
        <v>333</v>
      </c>
      <c r="E141" s="798"/>
      <c r="F141" s="798"/>
      <c r="G141" s="798"/>
      <c r="H141" s="798"/>
      <c r="I141" s="798"/>
      <c r="J141" s="798"/>
      <c r="K141" s="798"/>
      <c r="L141" s="798"/>
      <c r="M141" s="798"/>
      <c r="N141" s="798"/>
      <c r="O141" s="798"/>
      <c r="P141" s="798"/>
      <c r="Q141" s="798"/>
      <c r="R141" s="798"/>
      <c r="S141" s="798"/>
      <c r="T141" s="798"/>
      <c r="U141" s="266"/>
      <c r="V141" s="266"/>
      <c r="W141" s="266"/>
      <c r="X141" s="266"/>
      <c r="Y141" s="266"/>
      <c r="Z141" s="266"/>
      <c r="AI141" s="24"/>
      <c r="AJ141" s="24"/>
      <c r="AK141" s="115"/>
    </row>
    <row r="142" spans="2:44" ht="44.25" hidden="1" customHeight="1" x14ac:dyDescent="0.15">
      <c r="C142" s="71"/>
      <c r="D142" s="798" t="s">
        <v>345</v>
      </c>
      <c r="E142" s="798"/>
      <c r="F142" s="798"/>
      <c r="G142" s="798"/>
      <c r="H142" s="798"/>
      <c r="I142" s="798"/>
      <c r="J142" s="798"/>
      <c r="K142" s="798"/>
      <c r="L142" s="798"/>
      <c r="M142" s="798"/>
      <c r="N142" s="798"/>
      <c r="O142" s="798"/>
      <c r="P142" s="798"/>
      <c r="Q142" s="798"/>
      <c r="R142" s="798"/>
      <c r="S142" s="798"/>
      <c r="T142" s="798"/>
      <c r="U142" s="121"/>
      <c r="V142" s="121"/>
      <c r="W142" s="121"/>
      <c r="X142" s="121"/>
      <c r="Y142" s="121"/>
      <c r="Z142" s="121"/>
      <c r="AA142" s="121"/>
      <c r="AI142" s="24"/>
      <c r="AJ142" s="24"/>
      <c r="AK142" s="115"/>
    </row>
    <row r="143" spans="2:44" ht="15.75" hidden="1" customHeight="1" x14ac:dyDescent="0.15">
      <c r="C143" s="71"/>
      <c r="D143" s="5" t="s">
        <v>30</v>
      </c>
      <c r="AI143" s="24"/>
      <c r="AJ143" s="24"/>
      <c r="AK143" s="115"/>
    </row>
    <row r="144" spans="2:44" ht="26.25" hidden="1" customHeight="1" thickBot="1" x14ac:dyDescent="0.2">
      <c r="C144" s="71"/>
      <c r="D144" s="5" t="s">
        <v>128</v>
      </c>
      <c r="K144" s="5" t="s">
        <v>31</v>
      </c>
      <c r="AI144" s="24"/>
      <c r="AJ144" s="24"/>
      <c r="AK144" s="115"/>
    </row>
    <row r="145" spans="2:39" ht="26.25" hidden="1" customHeight="1" thickBot="1" x14ac:dyDescent="0.2">
      <c r="C145" s="71"/>
      <c r="E145" s="5" t="s">
        <v>12</v>
      </c>
      <c r="G145" s="902" t="s">
        <v>397</v>
      </c>
      <c r="H145" s="968"/>
      <c r="I145" s="968"/>
      <c r="J145" s="968"/>
      <c r="K145" s="968"/>
      <c r="L145" s="903"/>
      <c r="M145" s="40" t="s">
        <v>3</v>
      </c>
      <c r="N145" s="899">
        <v>600</v>
      </c>
      <c r="O145" s="900"/>
      <c r="P145" s="901"/>
      <c r="Q145" s="5" t="s">
        <v>25</v>
      </c>
      <c r="AI145" s="24"/>
      <c r="AJ145" s="24"/>
      <c r="AK145" s="115"/>
    </row>
    <row r="146" spans="2:39" ht="6" hidden="1" customHeight="1" x14ac:dyDescent="0.15">
      <c r="C146" s="71"/>
      <c r="G146" s="38"/>
      <c r="H146" s="38"/>
      <c r="I146" s="22"/>
      <c r="J146" s="6"/>
      <c r="K146" s="122"/>
      <c r="AI146" s="24"/>
      <c r="AJ146" s="24"/>
      <c r="AK146" s="115"/>
    </row>
    <row r="147" spans="2:39" ht="26.25" hidden="1" customHeight="1" thickBot="1" x14ac:dyDescent="0.2">
      <c r="C147" s="71"/>
      <c r="E147" s="5" t="s">
        <v>13</v>
      </c>
      <c r="H147" s="101"/>
      <c r="I147" s="5" t="s">
        <v>28</v>
      </c>
      <c r="M147" s="936" t="s">
        <v>311</v>
      </c>
      <c r="N147" s="936"/>
      <c r="O147" s="936"/>
      <c r="P147" s="936"/>
      <c r="Q147" s="936"/>
      <c r="R147" s="936"/>
      <c r="S147" s="936"/>
      <c r="T147" s="936"/>
      <c r="U147" s="936"/>
      <c r="V147" s="936"/>
      <c r="W147" s="936"/>
      <c r="X147" s="936"/>
      <c r="Y147" s="936"/>
      <c r="Z147" s="936"/>
      <c r="AA147" s="936"/>
      <c r="AB147" s="936"/>
      <c r="AC147" s="936"/>
      <c r="AI147" s="24"/>
      <c r="AJ147" s="24"/>
      <c r="AK147" s="115"/>
      <c r="AL147" s="19" t="b">
        <v>1</v>
      </c>
    </row>
    <row r="148" spans="2:39" ht="26.25" hidden="1" customHeight="1" thickBot="1" x14ac:dyDescent="0.2">
      <c r="C148" s="71"/>
      <c r="G148" s="38"/>
      <c r="H148" s="123"/>
      <c r="I148" s="124" t="s">
        <v>239</v>
      </c>
      <c r="J148" s="125" t="s">
        <v>240</v>
      </c>
      <c r="K148" s="126"/>
      <c r="L148" s="5" t="s">
        <v>17</v>
      </c>
      <c r="M148" s="936"/>
      <c r="N148" s="936"/>
      <c r="O148" s="936"/>
      <c r="P148" s="936"/>
      <c r="Q148" s="936"/>
      <c r="R148" s="936"/>
      <c r="S148" s="936"/>
      <c r="T148" s="936"/>
      <c r="U148" s="936"/>
      <c r="V148" s="936"/>
      <c r="W148" s="936"/>
      <c r="X148" s="936"/>
      <c r="Y148" s="936"/>
      <c r="Z148" s="936"/>
      <c r="AA148" s="936"/>
      <c r="AB148" s="936"/>
      <c r="AC148" s="936"/>
      <c r="AI148" s="24"/>
      <c r="AJ148" s="24"/>
      <c r="AK148" s="115"/>
      <c r="AL148" s="19" t="b">
        <v>0</v>
      </c>
    </row>
    <row r="149" spans="2:39" ht="6" hidden="1" customHeight="1" thickBot="1" x14ac:dyDescent="0.2">
      <c r="C149" s="71"/>
      <c r="G149" s="38"/>
      <c r="H149" s="38"/>
      <c r="I149" s="22"/>
      <c r="K149" s="38"/>
      <c r="AI149" s="24"/>
      <c r="AJ149" s="24"/>
      <c r="AK149" s="115"/>
    </row>
    <row r="150" spans="2:39" ht="33.75" hidden="1" customHeight="1" thickBot="1" x14ac:dyDescent="0.2">
      <c r="C150" s="71"/>
      <c r="D150" s="16"/>
      <c r="E150" s="16" t="s">
        <v>14</v>
      </c>
      <c r="F150" s="16"/>
      <c r="G150" s="16"/>
      <c r="H150" s="120" t="s">
        <v>3</v>
      </c>
      <c r="I150" s="127">
        <v>10</v>
      </c>
      <c r="J150" s="5" t="s">
        <v>26</v>
      </c>
      <c r="K150" s="16"/>
      <c r="M150" s="816" t="s">
        <v>334</v>
      </c>
      <c r="N150" s="816"/>
      <c r="O150" s="816"/>
      <c r="P150" s="816"/>
      <c r="Q150" s="816"/>
      <c r="R150" s="816"/>
      <c r="S150" s="816"/>
      <c r="T150" s="816"/>
      <c r="U150" s="816"/>
      <c r="V150" s="816"/>
      <c r="W150" s="816"/>
      <c r="X150" s="816"/>
      <c r="Y150" s="816"/>
      <c r="Z150" s="816"/>
      <c r="AA150" s="816"/>
      <c r="AB150" s="816"/>
      <c r="AC150" s="816"/>
      <c r="AD150" s="816"/>
      <c r="AE150" s="17"/>
      <c r="AF150" s="17"/>
      <c r="AG150" s="17"/>
      <c r="AH150" s="17"/>
      <c r="AI150" s="24"/>
      <c r="AJ150" s="24"/>
      <c r="AK150" s="115"/>
    </row>
    <row r="151" spans="2:39" ht="33.75" hidden="1" customHeight="1" thickBot="1" x14ac:dyDescent="0.2">
      <c r="C151" s="71"/>
      <c r="D151" s="16"/>
      <c r="E151" s="898" t="s">
        <v>15</v>
      </c>
      <c r="F151" s="898"/>
      <c r="G151" s="898"/>
      <c r="H151" s="40" t="s">
        <v>3</v>
      </c>
      <c r="I151" s="128">
        <v>20</v>
      </c>
      <c r="J151" s="5" t="s">
        <v>18</v>
      </c>
      <c r="M151" s="799" t="s">
        <v>335</v>
      </c>
      <c r="N151" s="799"/>
      <c r="O151" s="799"/>
      <c r="P151" s="799"/>
      <c r="Q151" s="799"/>
      <c r="R151" s="799"/>
      <c r="S151" s="799"/>
      <c r="T151" s="799"/>
      <c r="U151" s="799"/>
      <c r="V151" s="799"/>
      <c r="W151" s="799"/>
      <c r="X151" s="799"/>
      <c r="Y151" s="799"/>
      <c r="Z151" s="799"/>
      <c r="AA151" s="799"/>
      <c r="AB151" s="799"/>
      <c r="AC151" s="799"/>
      <c r="AD151" s="799"/>
      <c r="AE151" s="799"/>
      <c r="AF151" s="17"/>
      <c r="AG151" s="17"/>
      <c r="AH151" s="17"/>
      <c r="AI151" s="24"/>
      <c r="AJ151" s="24"/>
      <c r="AK151" s="115"/>
    </row>
    <row r="152" spans="2:39" ht="23.25" hidden="1" customHeight="1" x14ac:dyDescent="0.15">
      <c r="C152" s="131"/>
      <c r="D152" s="106"/>
      <c r="E152" s="96"/>
      <c r="F152" s="106"/>
      <c r="G152" s="106"/>
      <c r="H152" s="106"/>
      <c r="I152" s="106"/>
      <c r="J152" s="106"/>
      <c r="K152" s="106"/>
      <c r="L152" s="106"/>
      <c r="M152" s="106"/>
      <c r="N152" s="106"/>
      <c r="O152" s="96"/>
      <c r="P152" s="96"/>
      <c r="Q152" s="96"/>
      <c r="R152" s="96"/>
      <c r="S152" s="96"/>
      <c r="T152" s="96"/>
      <c r="U152" s="96"/>
      <c r="V152" s="96"/>
      <c r="W152" s="96"/>
      <c r="X152" s="96"/>
      <c r="Y152" s="96"/>
      <c r="Z152" s="96"/>
      <c r="AA152" s="96"/>
      <c r="AB152" s="96"/>
      <c r="AC152" s="96"/>
      <c r="AD152" s="96"/>
      <c r="AE152" s="96"/>
      <c r="AF152" s="96"/>
      <c r="AG152" s="96"/>
      <c r="AH152" s="96"/>
      <c r="AI152" s="96"/>
      <c r="AJ152" s="96"/>
      <c r="AK152" s="132"/>
    </row>
    <row r="153" spans="2:39" ht="31.5" hidden="1" customHeight="1" x14ac:dyDescent="0.15">
      <c r="B153" s="36" t="s">
        <v>110</v>
      </c>
      <c r="C153" s="70" t="s">
        <v>348</v>
      </c>
      <c r="D153" s="94"/>
      <c r="E153" s="94"/>
      <c r="F153" s="94"/>
      <c r="G153" s="94"/>
      <c r="H153" s="94"/>
      <c r="I153" s="94"/>
      <c r="J153" s="94"/>
      <c r="K153" s="94"/>
      <c r="L153" s="94"/>
      <c r="M153" s="94"/>
      <c r="N153" s="94"/>
      <c r="O153" s="94"/>
      <c r="P153" s="94"/>
      <c r="Q153" s="94"/>
      <c r="R153" s="94"/>
      <c r="S153" s="94"/>
      <c r="T153" s="94"/>
      <c r="U153" s="94"/>
      <c r="V153" s="94"/>
      <c r="W153" s="94"/>
      <c r="X153" s="94"/>
      <c r="Y153" s="94"/>
      <c r="Z153" s="94"/>
      <c r="AA153" s="94"/>
      <c r="AB153" s="94"/>
      <c r="AC153" s="94"/>
      <c r="AD153" s="94"/>
      <c r="AE153" s="94"/>
      <c r="AF153" s="94"/>
      <c r="AG153" s="94"/>
      <c r="AH153" s="94"/>
      <c r="AI153" s="94"/>
      <c r="AJ153" s="866" t="s">
        <v>167</v>
      </c>
      <c r="AK153" s="867"/>
    </row>
    <row r="154" spans="2:39" ht="31.5" hidden="1" customHeight="1" x14ac:dyDescent="0.15">
      <c r="C154" s="133"/>
      <c r="D154" s="109" t="s">
        <v>100</v>
      </c>
      <c r="E154" s="109"/>
      <c r="F154" s="109"/>
      <c r="G154" s="109"/>
      <c r="H154" s="109"/>
      <c r="I154" s="109"/>
      <c r="J154" s="109"/>
      <c r="K154" s="109"/>
      <c r="L154" s="109"/>
      <c r="M154" s="109"/>
      <c r="N154" s="109"/>
      <c r="O154" s="100"/>
      <c r="P154" s="100"/>
      <c r="Q154" s="100"/>
      <c r="R154" s="100"/>
      <c r="S154" s="100"/>
      <c r="T154" s="100"/>
      <c r="U154" s="100"/>
      <c r="V154" s="100"/>
      <c r="W154" s="100"/>
      <c r="X154" s="100"/>
      <c r="Y154" s="100"/>
      <c r="Z154" s="100"/>
      <c r="AA154" s="100"/>
      <c r="AB154" s="100"/>
      <c r="AC154" s="100"/>
      <c r="AD154" s="100"/>
      <c r="AE154" s="100"/>
      <c r="AF154" s="100"/>
      <c r="AG154" s="100"/>
      <c r="AH154" s="100"/>
      <c r="AI154" s="100"/>
      <c r="AJ154" s="100"/>
      <c r="AK154" s="134"/>
    </row>
    <row r="155" spans="2:39" ht="13.5" hidden="1" customHeight="1" thickBot="1" x14ac:dyDescent="0.2">
      <c r="C155" s="129"/>
      <c r="V155" s="17"/>
      <c r="AI155" s="17"/>
      <c r="AJ155" s="17"/>
      <c r="AK155" s="130"/>
    </row>
    <row r="156" spans="2:39" ht="31.5" hidden="1" customHeight="1" thickBot="1" x14ac:dyDescent="0.2">
      <c r="C156" s="129"/>
      <c r="E156" s="865" t="s">
        <v>302</v>
      </c>
      <c r="F156" s="865"/>
      <c r="G156" s="5" t="s">
        <v>303</v>
      </c>
      <c r="I156" s="941" t="s">
        <v>307</v>
      </c>
      <c r="J156" s="942"/>
      <c r="K156" s="942"/>
      <c r="L156" s="943"/>
      <c r="M156" s="893" t="s">
        <v>308</v>
      </c>
      <c r="N156" s="878"/>
      <c r="O156" s="878"/>
      <c r="P156" s="878"/>
      <c r="Q156" s="878"/>
      <c r="R156" s="878"/>
      <c r="S156" s="878"/>
      <c r="T156" s="878"/>
      <c r="U156" s="878"/>
      <c r="V156" s="878"/>
      <c r="W156" s="878"/>
      <c r="X156" s="878"/>
      <c r="AI156" s="17"/>
      <c r="AJ156" s="17"/>
      <c r="AK156" s="130"/>
    </row>
    <row r="157" spans="2:39" ht="18" hidden="1" customHeight="1" x14ac:dyDescent="0.15">
      <c r="C157" s="129"/>
      <c r="D157" s="5" t="s">
        <v>336</v>
      </c>
      <c r="E157" s="17"/>
      <c r="F157" s="17"/>
      <c r="G157" s="17"/>
      <c r="H157" s="17"/>
      <c r="I157" s="17"/>
      <c r="J157" s="17"/>
      <c r="K157" s="17"/>
      <c r="L157" s="17"/>
      <c r="M157" s="17"/>
      <c r="N157" s="17"/>
      <c r="O157" s="17"/>
      <c r="P157" s="17"/>
      <c r="Q157" s="17"/>
      <c r="R157" s="17"/>
      <c r="S157" s="17"/>
      <c r="T157" s="17"/>
      <c r="U157" s="17"/>
      <c r="V157" s="17"/>
      <c r="W157" s="17"/>
      <c r="AI157" s="17"/>
      <c r="AJ157" s="17"/>
      <c r="AK157" s="130"/>
      <c r="AM157" s="13"/>
    </row>
    <row r="158" spans="2:39" ht="18" hidden="1" customHeight="1" x14ac:dyDescent="0.15">
      <c r="C158" s="129"/>
      <c r="D158" s="5" t="s">
        <v>259</v>
      </c>
      <c r="E158" s="17"/>
      <c r="F158" s="17"/>
      <c r="G158" s="17"/>
      <c r="H158" s="17"/>
      <c r="I158" s="17"/>
      <c r="J158" s="17"/>
      <c r="K158" s="17"/>
      <c r="L158" s="17"/>
      <c r="M158" s="17"/>
      <c r="N158" s="17"/>
      <c r="O158" s="17"/>
      <c r="P158" s="17"/>
      <c r="Q158" s="17"/>
      <c r="R158" s="17"/>
      <c r="S158" s="17"/>
      <c r="T158" s="17"/>
      <c r="U158" s="17"/>
      <c r="V158" s="17"/>
      <c r="W158" s="17"/>
      <c r="AI158" s="17"/>
      <c r="AJ158" s="17"/>
      <c r="AK158" s="130"/>
      <c r="AM158" s="13"/>
    </row>
    <row r="159" spans="2:39" ht="15.75" hidden="1" customHeight="1" x14ac:dyDescent="0.15">
      <c r="C159" s="129"/>
      <c r="E159" s="17"/>
      <c r="F159" s="17"/>
      <c r="G159" s="17"/>
      <c r="H159" s="17"/>
      <c r="I159" s="17"/>
      <c r="J159" s="17"/>
      <c r="K159" s="17"/>
      <c r="L159" s="17"/>
      <c r="M159" s="17"/>
      <c r="N159" s="17"/>
      <c r="O159" s="17"/>
      <c r="P159" s="17"/>
      <c r="Q159" s="17"/>
      <c r="R159" s="17"/>
      <c r="S159" s="17"/>
      <c r="T159" s="17"/>
      <c r="U159" s="17"/>
      <c r="V159" s="17"/>
      <c r="W159" s="17"/>
      <c r="AI159" s="17"/>
      <c r="AJ159" s="17"/>
      <c r="AK159" s="130"/>
      <c r="AM159" s="13"/>
    </row>
    <row r="160" spans="2:39" ht="15.75" hidden="1" customHeight="1" x14ac:dyDescent="0.15">
      <c r="C160" s="129"/>
      <c r="D160" s="135"/>
      <c r="E160" s="256"/>
      <c r="F160" s="256"/>
      <c r="G160" s="256"/>
      <c r="H160" s="256"/>
      <c r="I160" s="256"/>
      <c r="J160" s="256"/>
      <c r="K160" s="256"/>
      <c r="L160" s="256"/>
      <c r="M160" s="256"/>
      <c r="N160" s="256"/>
      <c r="O160" s="256"/>
      <c r="P160" s="256"/>
      <c r="Q160" s="256"/>
      <c r="R160" s="256"/>
      <c r="S160" s="256"/>
      <c r="T160" s="256"/>
      <c r="U160" s="256"/>
      <c r="V160" s="256"/>
      <c r="W160" s="256"/>
      <c r="X160" s="100"/>
      <c r="Y160" s="100"/>
      <c r="Z160" s="100"/>
      <c r="AA160" s="100"/>
      <c r="AB160" s="100"/>
      <c r="AC160" s="100"/>
      <c r="AD160" s="100"/>
      <c r="AE160" s="136"/>
      <c r="AI160" s="17"/>
      <c r="AJ160" s="17"/>
      <c r="AK160" s="130"/>
      <c r="AM160" s="13"/>
    </row>
    <row r="161" spans="3:41" ht="27.75" hidden="1" customHeight="1" x14ac:dyDescent="0.15">
      <c r="C161" s="129"/>
      <c r="D161" s="52"/>
      <c r="E161" s="962" t="s">
        <v>243</v>
      </c>
      <c r="F161" s="963"/>
      <c r="G161" s="963"/>
      <c r="H161" s="963"/>
      <c r="I161" s="963"/>
      <c r="J161" s="963"/>
      <c r="K161" s="964"/>
      <c r="L161" s="137"/>
      <c r="M161" s="965" t="s">
        <v>244</v>
      </c>
      <c r="N161" s="965"/>
      <c r="O161" s="965"/>
      <c r="P161" s="17"/>
      <c r="Q161" s="17"/>
      <c r="R161" s="878" t="s">
        <v>246</v>
      </c>
      <c r="S161" s="878"/>
      <c r="T161" s="878"/>
      <c r="U161" s="17"/>
      <c r="V161" s="17"/>
      <c r="W161" s="17"/>
      <c r="AE161" s="138"/>
      <c r="AI161" s="17"/>
      <c r="AJ161" s="17"/>
      <c r="AK161" s="130"/>
      <c r="AM161" s="13"/>
    </row>
    <row r="162" spans="3:41" ht="18" hidden="1" customHeight="1" thickBot="1" x14ac:dyDescent="0.2">
      <c r="C162" s="129"/>
      <c r="D162" s="52"/>
      <c r="E162" s="17"/>
      <c r="F162" s="17"/>
      <c r="G162" s="17"/>
      <c r="H162" s="17"/>
      <c r="I162" s="17"/>
      <c r="J162" s="17"/>
      <c r="K162" s="17"/>
      <c r="L162" s="17"/>
      <c r="M162" s="17"/>
      <c r="N162" s="17"/>
      <c r="O162" s="17"/>
      <c r="P162" s="17"/>
      <c r="Q162" s="17"/>
      <c r="R162" s="17"/>
      <c r="S162" s="17"/>
      <c r="T162" s="17"/>
      <c r="U162" s="17"/>
      <c r="V162" s="17"/>
      <c r="W162" s="17"/>
      <c r="AE162" s="138"/>
      <c r="AI162" s="17"/>
      <c r="AJ162" s="17"/>
      <c r="AK162" s="130"/>
      <c r="AM162" s="13"/>
    </row>
    <row r="163" spans="3:41" ht="25.5" hidden="1" customHeight="1" thickBot="1" x14ac:dyDescent="0.2">
      <c r="C163" s="129"/>
      <c r="D163" s="52"/>
      <c r="E163" s="780" t="str">
        <f>$Y$73&amp;""</f>
        <v>災害対策本部長</v>
      </c>
      <c r="F163" s="780"/>
      <c r="G163" s="780"/>
      <c r="H163" s="38" t="s">
        <v>242</v>
      </c>
      <c r="I163" s="795" t="str">
        <f>IF($AL$163=1,VLOOKUP(Y73,$AN$90:$AO$136,2,FALSE),"")</f>
        <v>A</v>
      </c>
      <c r="J163" s="796"/>
      <c r="K163" s="797"/>
      <c r="L163" s="40" t="s">
        <v>240</v>
      </c>
      <c r="M163" s="795" t="str">
        <f>IF($AM$163=1,VLOOKUP(AD73,$AQ$90:$AR$136,2,FALSE),"")</f>
        <v>B</v>
      </c>
      <c r="N163" s="796"/>
      <c r="O163" s="797"/>
      <c r="P163" s="5" t="s">
        <v>245</v>
      </c>
      <c r="U163" s="17"/>
      <c r="V163" s="17"/>
      <c r="W163" s="17"/>
      <c r="AE163" s="138"/>
      <c r="AI163" s="17"/>
      <c r="AJ163" s="17"/>
      <c r="AK163" s="130"/>
      <c r="AL163" s="5">
        <f>IF(Y73&lt;&gt;"",1,0)</f>
        <v>1</v>
      </c>
      <c r="AM163" s="5">
        <f>IF(AD73&lt;&gt;"",1,0)</f>
        <v>1</v>
      </c>
      <c r="AO163" s="5" t="str">
        <f t="shared" ref="AO163:AO173" si="10">SUBSTITUTE($Y73,"班長","")</f>
        <v>災害対策本部長</v>
      </c>
    </row>
    <row r="164" spans="3:41" ht="10.5" hidden="1" customHeight="1" thickBot="1" x14ac:dyDescent="0.2">
      <c r="C164" s="129"/>
      <c r="D164" s="52"/>
      <c r="U164" s="17"/>
      <c r="V164" s="17"/>
      <c r="W164" s="17"/>
      <c r="AE164" s="138"/>
      <c r="AI164" s="17"/>
      <c r="AJ164" s="17"/>
      <c r="AK164" s="130"/>
      <c r="AO164" s="5" t="str">
        <f t="shared" si="10"/>
        <v>災害対策副本部長</v>
      </c>
    </row>
    <row r="165" spans="3:41" ht="25.5" hidden="1" customHeight="1" thickBot="1" x14ac:dyDescent="0.2">
      <c r="C165" s="129"/>
      <c r="D165" s="52"/>
      <c r="E165" s="780" t="str">
        <f>$Y$74&amp;""</f>
        <v>災害対策副本部長</v>
      </c>
      <c r="F165" s="780"/>
      <c r="G165" s="780"/>
      <c r="H165" s="38" t="s">
        <v>242</v>
      </c>
      <c r="I165" s="795" t="str">
        <f>IF($AL$165=1,VLOOKUP(Y74,$AN$90:$AO$136,2,FALSE),"")</f>
        <v>B</v>
      </c>
      <c r="J165" s="796"/>
      <c r="K165" s="797"/>
      <c r="L165" s="40" t="s">
        <v>240</v>
      </c>
      <c r="M165" s="795" t="str">
        <f>IF($AM$165=1,VLOOKUP(AD74,$AQ$90:$AR$136,2,FALSE),"")</f>
        <v/>
      </c>
      <c r="N165" s="796"/>
      <c r="O165" s="797"/>
      <c r="P165" s="5" t="s">
        <v>245</v>
      </c>
      <c r="U165" s="17"/>
      <c r="V165" s="17"/>
      <c r="W165" s="17"/>
      <c r="AE165" s="138"/>
      <c r="AI165" s="17"/>
      <c r="AJ165" s="17"/>
      <c r="AK165" s="130"/>
      <c r="AL165" s="5">
        <f>IF(Y74&lt;&gt;"",1,0)</f>
        <v>1</v>
      </c>
      <c r="AM165" s="5">
        <f>IF(AD74&lt;&gt;"",1,0)</f>
        <v>0</v>
      </c>
      <c r="AO165" s="5" t="str">
        <f t="shared" si="10"/>
        <v>総務班</v>
      </c>
    </row>
    <row r="166" spans="3:41" ht="10.5" hidden="1" customHeight="1" thickBot="1" x14ac:dyDescent="0.2">
      <c r="C166" s="129"/>
      <c r="D166" s="52"/>
      <c r="U166" s="17"/>
      <c r="V166" s="17"/>
      <c r="W166" s="17"/>
      <c r="AE166" s="138"/>
      <c r="AI166" s="17"/>
      <c r="AJ166" s="17"/>
      <c r="AK166" s="130"/>
      <c r="AO166" s="5" t="str">
        <f t="shared" si="10"/>
        <v>情報収集班</v>
      </c>
    </row>
    <row r="167" spans="3:41" ht="25.5" hidden="1" customHeight="1" thickBot="1" x14ac:dyDescent="0.2">
      <c r="C167" s="129"/>
      <c r="D167" s="52"/>
      <c r="E167" s="780" t="str">
        <f>$Y$75&amp;""</f>
        <v>総務班班長</v>
      </c>
      <c r="F167" s="780"/>
      <c r="G167" s="780"/>
      <c r="H167" s="38" t="s">
        <v>242</v>
      </c>
      <c r="I167" s="795" t="str">
        <f>IF($AL$167=1,VLOOKUP(Y75,$AN$90:$AO$136,2,FALSE),"")</f>
        <v>C</v>
      </c>
      <c r="J167" s="796"/>
      <c r="K167" s="797"/>
      <c r="L167" s="40" t="s">
        <v>240</v>
      </c>
      <c r="M167" s="795" t="str">
        <f>IF($AM$167=1,VLOOKUP(AD75,$AQ$90:$AR$136,2,FALSE),"")</f>
        <v/>
      </c>
      <c r="N167" s="796"/>
      <c r="O167" s="797"/>
      <c r="P167" s="5" t="s">
        <v>245</v>
      </c>
      <c r="U167" s="17"/>
      <c r="V167" s="17"/>
      <c r="W167" s="17"/>
      <c r="AE167" s="138"/>
      <c r="AI167" s="17"/>
      <c r="AJ167" s="17"/>
      <c r="AK167" s="130"/>
      <c r="AL167" s="5">
        <f>IF(Y75&lt;&gt;"",1,0)</f>
        <v>1</v>
      </c>
      <c r="AM167" s="5">
        <f>IF(AD75&lt;&gt;"",1,0)</f>
        <v>0</v>
      </c>
      <c r="AO167" s="5" t="str">
        <f t="shared" si="10"/>
        <v>復旧対応班</v>
      </c>
    </row>
    <row r="168" spans="3:41" ht="10.5" hidden="1" customHeight="1" thickBot="1" x14ac:dyDescent="0.2">
      <c r="C168" s="129"/>
      <c r="D168" s="52"/>
      <c r="U168" s="17"/>
      <c r="V168" s="17"/>
      <c r="W168" s="17"/>
      <c r="AE168" s="138"/>
      <c r="AI168" s="17"/>
      <c r="AJ168" s="17"/>
      <c r="AK168" s="130"/>
      <c r="AO168" s="5" t="str">
        <f t="shared" si="10"/>
        <v>安否確認班</v>
      </c>
    </row>
    <row r="169" spans="3:41" ht="25.5" hidden="1" customHeight="1" thickBot="1" x14ac:dyDescent="0.2">
      <c r="C169" s="129"/>
      <c r="D169" s="52"/>
      <c r="E169" s="780" t="str">
        <f>$Y$76&amp;""</f>
        <v>情報収集班班長</v>
      </c>
      <c r="F169" s="780"/>
      <c r="G169" s="780"/>
      <c r="H169" s="38" t="s">
        <v>242</v>
      </c>
      <c r="I169" s="795" t="str">
        <f>IF($AL$169=1,VLOOKUP(Y76,$AN$90:$AO$136,2,FALSE),"")</f>
        <v>D</v>
      </c>
      <c r="J169" s="796"/>
      <c r="K169" s="797"/>
      <c r="L169" s="40" t="s">
        <v>240</v>
      </c>
      <c r="M169" s="795" t="str">
        <f>IF($AM$169=1,VLOOKUP(AD76,$AQ$90:$AR$136,2,FALSE),"")</f>
        <v/>
      </c>
      <c r="N169" s="796"/>
      <c r="O169" s="797"/>
      <c r="P169" s="5" t="s">
        <v>245</v>
      </c>
      <c r="U169" s="17"/>
      <c r="V169" s="17"/>
      <c r="W169" s="17"/>
      <c r="AE169" s="138"/>
      <c r="AI169" s="17"/>
      <c r="AJ169" s="17"/>
      <c r="AK169" s="130"/>
      <c r="AL169" s="5">
        <f>IF(Y76&lt;&gt;"",1,0)</f>
        <v>1</v>
      </c>
      <c r="AM169" s="5">
        <f>IF(AD76&lt;&gt;"",1,0)</f>
        <v>0</v>
      </c>
      <c r="AO169" s="5" t="str">
        <f t="shared" si="10"/>
        <v>広報班</v>
      </c>
    </row>
    <row r="170" spans="3:41" ht="10.5" hidden="1" customHeight="1" thickBot="1" x14ac:dyDescent="0.2">
      <c r="C170" s="129"/>
      <c r="D170" s="52"/>
      <c r="U170" s="17"/>
      <c r="V170" s="17"/>
      <c r="W170" s="17"/>
      <c r="AE170" s="138"/>
      <c r="AI170" s="17"/>
      <c r="AJ170" s="17"/>
      <c r="AK170" s="130"/>
      <c r="AO170" s="5" t="str">
        <f t="shared" si="10"/>
        <v>保護者班</v>
      </c>
    </row>
    <row r="171" spans="3:41" ht="25.5" hidden="1" customHeight="1" thickBot="1" x14ac:dyDescent="0.2">
      <c r="C171" s="129"/>
      <c r="D171" s="52"/>
      <c r="E171" s="780" t="str">
        <f>$Y$77&amp;""</f>
        <v>復旧対応班班長</v>
      </c>
      <c r="F171" s="780"/>
      <c r="G171" s="780"/>
      <c r="H171" s="38" t="s">
        <v>242</v>
      </c>
      <c r="I171" s="795" t="str">
        <f>IF($AL$171=1,VLOOKUP(Y77,$AN$90:$AO$136,2,FALSE),"")</f>
        <v>F</v>
      </c>
      <c r="J171" s="796"/>
      <c r="K171" s="797"/>
      <c r="L171" s="40" t="s">
        <v>240</v>
      </c>
      <c r="M171" s="795" t="str">
        <f>IF($AM$171=1,VLOOKUP(AD77,$AQ$90:$AR$136,2,FALSE),"")</f>
        <v/>
      </c>
      <c r="N171" s="796"/>
      <c r="O171" s="797"/>
      <c r="P171" s="5" t="s">
        <v>245</v>
      </c>
      <c r="V171" s="17"/>
      <c r="W171" s="17"/>
      <c r="AE171" s="138"/>
      <c r="AI171" s="17"/>
      <c r="AJ171" s="17"/>
      <c r="AK171" s="130"/>
      <c r="AL171" s="5">
        <f>IF(Y77&lt;&gt;"",1,0)</f>
        <v>1</v>
      </c>
      <c r="AM171" s="5">
        <f>IF(AD77&lt;&gt;"",1,0)</f>
        <v>0</v>
      </c>
      <c r="AO171" s="5" t="str">
        <f t="shared" si="10"/>
        <v/>
      </c>
    </row>
    <row r="172" spans="3:41" ht="10.5" hidden="1" customHeight="1" thickBot="1" x14ac:dyDescent="0.2">
      <c r="C172" s="129"/>
      <c r="D172" s="52"/>
      <c r="V172" s="17"/>
      <c r="W172" s="17"/>
      <c r="AE172" s="138"/>
      <c r="AI172" s="17"/>
      <c r="AJ172" s="17"/>
      <c r="AK172" s="130"/>
      <c r="AO172" s="5" t="str">
        <f t="shared" si="10"/>
        <v/>
      </c>
    </row>
    <row r="173" spans="3:41" ht="25.5" hidden="1" customHeight="1" thickBot="1" x14ac:dyDescent="0.2">
      <c r="C173" s="129"/>
      <c r="D173" s="52"/>
      <c r="E173" s="780" t="str">
        <f>$Y$78&amp;""</f>
        <v>安否確認班班長</v>
      </c>
      <c r="F173" s="780"/>
      <c r="G173" s="780"/>
      <c r="H173" s="38" t="s">
        <v>242</v>
      </c>
      <c r="I173" s="795" t="str">
        <f>IF($AL$173=1,VLOOKUP(Y78,$AN$90:$AO$136,2,FALSE),"")</f>
        <v>E</v>
      </c>
      <c r="J173" s="796"/>
      <c r="K173" s="797"/>
      <c r="L173" s="40" t="s">
        <v>240</v>
      </c>
      <c r="M173" s="795" t="str">
        <f>IF($AM$173=1,VLOOKUP(AD78,$AQ$90:$AR$136,2,FALSE),"")</f>
        <v/>
      </c>
      <c r="N173" s="796"/>
      <c r="O173" s="797"/>
      <c r="P173" s="5" t="s">
        <v>245</v>
      </c>
      <c r="V173" s="17"/>
      <c r="W173" s="17"/>
      <c r="AE173" s="138"/>
      <c r="AI173" s="17"/>
      <c r="AJ173" s="17"/>
      <c r="AK173" s="130"/>
      <c r="AL173" s="5">
        <f>IF(Y78&lt;&gt;"",1,0)</f>
        <v>1</v>
      </c>
      <c r="AM173" s="5">
        <f>IF(AD78&lt;&gt;"",1,0)</f>
        <v>0</v>
      </c>
      <c r="AO173" s="5" t="str">
        <f t="shared" si="10"/>
        <v/>
      </c>
    </row>
    <row r="174" spans="3:41" ht="10.5" hidden="1" customHeight="1" thickBot="1" x14ac:dyDescent="0.2">
      <c r="C174" s="129"/>
      <c r="D174" s="52"/>
      <c r="V174" s="17"/>
      <c r="W174" s="17"/>
      <c r="AE174" s="138"/>
      <c r="AI174" s="17"/>
      <c r="AJ174" s="17"/>
      <c r="AK174" s="130"/>
    </row>
    <row r="175" spans="3:41" ht="25.5" hidden="1" customHeight="1" thickBot="1" x14ac:dyDescent="0.2">
      <c r="C175" s="129"/>
      <c r="D175" s="52"/>
      <c r="E175" s="780" t="str">
        <f>$Y$79&amp;""</f>
        <v>広報班班長</v>
      </c>
      <c r="F175" s="780"/>
      <c r="G175" s="780"/>
      <c r="H175" s="38" t="s">
        <v>242</v>
      </c>
      <c r="I175" s="795" t="str">
        <f>IF($AL$175=1,VLOOKUP(Y79,$AN$90:$AO$136,2,FALSE),"")</f>
        <v>G</v>
      </c>
      <c r="J175" s="796"/>
      <c r="K175" s="797"/>
      <c r="L175" s="40" t="s">
        <v>240</v>
      </c>
      <c r="M175" s="795" t="str">
        <f>IF($AM$175=1,VLOOKUP(AD79,$AQ$90:$AR$136,2,FALSE),"")</f>
        <v/>
      </c>
      <c r="N175" s="796"/>
      <c r="O175" s="797"/>
      <c r="P175" s="5" t="s">
        <v>245</v>
      </c>
      <c r="V175" s="17"/>
      <c r="W175" s="17"/>
      <c r="AE175" s="138"/>
      <c r="AI175" s="17"/>
      <c r="AJ175" s="17"/>
      <c r="AK175" s="130"/>
      <c r="AL175" s="5">
        <f>IF(Y79&lt;&gt;"",1,0)</f>
        <v>1</v>
      </c>
      <c r="AM175" s="5">
        <f>IF(AD79&lt;&gt;"",1,0)</f>
        <v>0</v>
      </c>
    </row>
    <row r="176" spans="3:41" ht="10.5" hidden="1" customHeight="1" thickBot="1" x14ac:dyDescent="0.2">
      <c r="C176" s="129"/>
      <c r="D176" s="52"/>
      <c r="V176" s="17"/>
      <c r="W176" s="17"/>
      <c r="AE176" s="138"/>
      <c r="AI176" s="17"/>
      <c r="AJ176" s="17"/>
      <c r="AK176" s="130"/>
    </row>
    <row r="177" spans="2:39" ht="25.5" hidden="1" customHeight="1" thickBot="1" x14ac:dyDescent="0.2">
      <c r="C177" s="129"/>
      <c r="D177" s="52"/>
      <c r="E177" s="780" t="str">
        <f>$Y$80&amp;""</f>
        <v>保護者班班長</v>
      </c>
      <c r="F177" s="780"/>
      <c r="G177" s="780"/>
      <c r="H177" s="38" t="s">
        <v>242</v>
      </c>
      <c r="I177" s="795" t="str">
        <f>IF($AL$177=1,VLOOKUP(Y80,$AN$90:$AO$136,2,FALSE),"")</f>
        <v>H</v>
      </c>
      <c r="J177" s="796"/>
      <c r="K177" s="797"/>
      <c r="L177" s="40" t="s">
        <v>240</v>
      </c>
      <c r="M177" s="795" t="str">
        <f>IF($AM$177=1,VLOOKUP(AD80,$AQ$90:$AR$136,2,FALSE),"")</f>
        <v/>
      </c>
      <c r="N177" s="796"/>
      <c r="O177" s="797"/>
      <c r="P177" s="5" t="s">
        <v>245</v>
      </c>
      <c r="V177" s="17"/>
      <c r="W177" s="17"/>
      <c r="AE177" s="138"/>
      <c r="AI177" s="17"/>
      <c r="AJ177" s="17"/>
      <c r="AK177" s="130"/>
      <c r="AL177" s="5">
        <f>IF(Y80&lt;&gt;"",1,0)</f>
        <v>1</v>
      </c>
      <c r="AM177" s="5">
        <f>IF(AD80&lt;&gt;"",1,0)</f>
        <v>0</v>
      </c>
    </row>
    <row r="178" spans="2:39" ht="10.5" hidden="1" customHeight="1" thickBot="1" x14ac:dyDescent="0.2">
      <c r="C178" s="129"/>
      <c r="D178" s="52"/>
      <c r="V178" s="17"/>
      <c r="W178" s="17"/>
      <c r="AE178" s="138"/>
      <c r="AI178" s="17"/>
      <c r="AJ178" s="17"/>
      <c r="AK178" s="130"/>
    </row>
    <row r="179" spans="2:39" ht="25.5" hidden="1" customHeight="1" thickBot="1" x14ac:dyDescent="0.2">
      <c r="C179" s="129"/>
      <c r="D179" s="52"/>
      <c r="E179" s="780" t="str">
        <f>$Y$81&amp;""</f>
        <v/>
      </c>
      <c r="F179" s="780"/>
      <c r="G179" s="780"/>
      <c r="H179" s="38" t="s">
        <v>242</v>
      </c>
      <c r="I179" s="795" t="str">
        <f>IF($AL$179=1,VLOOKUP(Y81,$AN$90:$AO$136,2,FALSE),"")</f>
        <v/>
      </c>
      <c r="J179" s="796"/>
      <c r="K179" s="797"/>
      <c r="L179" s="40" t="s">
        <v>240</v>
      </c>
      <c r="M179" s="795" t="str">
        <f>IF($AM$179=1,VLOOKUP(AD81,$AQ$90:$AR$136,2,FALSE),"")</f>
        <v/>
      </c>
      <c r="N179" s="796"/>
      <c r="O179" s="797"/>
      <c r="P179" s="5" t="s">
        <v>245</v>
      </c>
      <c r="U179" s="17"/>
      <c r="V179" s="17"/>
      <c r="W179" s="17"/>
      <c r="AE179" s="138"/>
      <c r="AI179" s="17"/>
      <c r="AJ179" s="17"/>
      <c r="AK179" s="130"/>
      <c r="AL179" s="5">
        <f>IF(Y81&lt;&gt;"",1,0)</f>
        <v>0</v>
      </c>
      <c r="AM179" s="5">
        <f>IF(AD81&lt;&gt;"",1,0)</f>
        <v>0</v>
      </c>
    </row>
    <row r="180" spans="2:39" ht="18" hidden="1" customHeight="1" x14ac:dyDescent="0.15">
      <c r="C180" s="129"/>
      <c r="D180" s="53"/>
      <c r="E180" s="96"/>
      <c r="F180" s="96"/>
      <c r="G180" s="96"/>
      <c r="H180" s="96"/>
      <c r="I180" s="96"/>
      <c r="J180" s="96"/>
      <c r="K180" s="96"/>
      <c r="L180" s="96"/>
      <c r="M180" s="96"/>
      <c r="N180" s="96"/>
      <c r="O180" s="96"/>
      <c r="P180" s="96"/>
      <c r="Q180" s="96"/>
      <c r="R180" s="96"/>
      <c r="S180" s="96"/>
      <c r="T180" s="96"/>
      <c r="U180" s="91"/>
      <c r="V180" s="91"/>
      <c r="W180" s="91"/>
      <c r="X180" s="96"/>
      <c r="Y180" s="96"/>
      <c r="Z180" s="96"/>
      <c r="AA180" s="96"/>
      <c r="AB180" s="96"/>
      <c r="AC180" s="96"/>
      <c r="AD180" s="96"/>
      <c r="AE180" s="118"/>
      <c r="AI180" s="17"/>
      <c r="AJ180" s="17"/>
      <c r="AK180" s="130"/>
    </row>
    <row r="181" spans="2:39" ht="22.5" hidden="1" customHeight="1" x14ac:dyDescent="0.15">
      <c r="C181" s="129"/>
      <c r="U181" s="17"/>
      <c r="V181" s="17"/>
      <c r="W181" s="17"/>
      <c r="AI181" s="17"/>
      <c r="AJ181" s="17"/>
      <c r="AK181" s="130"/>
    </row>
    <row r="182" spans="2:39" ht="31.5" hidden="1" customHeight="1" x14ac:dyDescent="0.15">
      <c r="B182" s="36" t="s">
        <v>113</v>
      </c>
      <c r="C182" s="70" t="s">
        <v>347</v>
      </c>
      <c r="D182" s="94"/>
      <c r="E182" s="94"/>
      <c r="F182" s="94"/>
      <c r="G182" s="94"/>
      <c r="H182" s="94"/>
      <c r="I182" s="94"/>
      <c r="J182" s="94"/>
      <c r="K182" s="94"/>
      <c r="L182" s="94"/>
      <c r="M182" s="94"/>
      <c r="N182" s="94"/>
      <c r="O182" s="94"/>
      <c r="P182" s="94"/>
      <c r="Q182" s="94"/>
      <c r="R182" s="94"/>
      <c r="S182" s="94"/>
      <c r="T182" s="94"/>
      <c r="U182" s="94"/>
      <c r="V182" s="94"/>
      <c r="W182" s="94"/>
      <c r="X182" s="94"/>
      <c r="Y182" s="94"/>
      <c r="Z182" s="94"/>
      <c r="AA182" s="94"/>
      <c r="AB182" s="94"/>
      <c r="AC182" s="94"/>
      <c r="AD182" s="94"/>
      <c r="AE182" s="94"/>
      <c r="AF182" s="94"/>
      <c r="AG182" s="94"/>
      <c r="AH182" s="94"/>
      <c r="AI182" s="94"/>
      <c r="AJ182" s="866" t="s">
        <v>168</v>
      </c>
      <c r="AK182" s="867"/>
    </row>
    <row r="183" spans="2:39" ht="37.5" hidden="1" customHeight="1" x14ac:dyDescent="0.15">
      <c r="C183" s="262"/>
      <c r="D183" s="939" t="s">
        <v>337</v>
      </c>
      <c r="E183" s="939"/>
      <c r="F183" s="939"/>
      <c r="G183" s="939"/>
      <c r="H183" s="939"/>
      <c r="I183" s="939"/>
      <c r="J183" s="939"/>
      <c r="K183" s="939"/>
      <c r="L183" s="939"/>
      <c r="M183" s="939"/>
      <c r="N183" s="939"/>
      <c r="O183" s="939"/>
      <c r="P183" s="939"/>
      <c r="Q183" s="939"/>
      <c r="R183" s="939"/>
      <c r="S183" s="939"/>
      <c r="T183" s="939"/>
      <c r="U183" s="939"/>
      <c r="V183" s="939"/>
      <c r="W183" s="939"/>
      <c r="X183" s="939"/>
      <c r="Y183" s="939"/>
      <c r="Z183" s="939"/>
      <c r="AA183" s="939"/>
      <c r="AB183" s="939"/>
      <c r="AC183" s="939"/>
      <c r="AD183" s="939"/>
      <c r="AE183" s="939"/>
      <c r="AF183" s="939"/>
      <c r="AG183" s="939"/>
      <c r="AH183" s="939"/>
      <c r="AI183" s="939"/>
      <c r="AJ183" s="939"/>
      <c r="AK183" s="134"/>
    </row>
    <row r="184" spans="2:39" ht="37.5" hidden="1" customHeight="1" x14ac:dyDescent="0.15">
      <c r="C184" s="210"/>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39"/>
      <c r="AJ184" s="139"/>
      <c r="AK184" s="130"/>
    </row>
    <row r="185" spans="2:39" ht="31.5" hidden="1" customHeight="1" x14ac:dyDescent="0.15">
      <c r="C185" s="210"/>
      <c r="F185" s="5" t="s">
        <v>53</v>
      </c>
      <c r="G185" s="17"/>
      <c r="H185" s="17"/>
      <c r="I185" s="17"/>
      <c r="J185" s="17"/>
      <c r="K185" s="17"/>
      <c r="L185" s="17"/>
      <c r="M185" s="17"/>
      <c r="N185" s="17"/>
      <c r="O185" s="17"/>
      <c r="P185" s="17"/>
      <c r="Q185" s="17"/>
      <c r="R185" s="17"/>
      <c r="S185" s="17"/>
      <c r="T185" s="17"/>
      <c r="U185" s="17"/>
      <c r="AJ185" s="139"/>
      <c r="AK185" s="130"/>
    </row>
    <row r="186" spans="2:39" ht="18" hidden="1" customHeight="1" x14ac:dyDescent="0.15">
      <c r="C186" s="210"/>
      <c r="F186" s="135" t="s">
        <v>485</v>
      </c>
      <c r="G186" s="256"/>
      <c r="H186" s="256"/>
      <c r="I186" s="256"/>
      <c r="J186" s="256"/>
      <c r="K186" s="256"/>
      <c r="L186" s="256"/>
      <c r="M186" s="256"/>
      <c r="N186" s="256"/>
      <c r="O186" s="256"/>
      <c r="P186" s="256"/>
      <c r="Q186" s="256"/>
      <c r="R186" s="256"/>
      <c r="S186" s="256"/>
      <c r="T186" s="256"/>
      <c r="U186" s="263"/>
      <c r="AJ186" s="139"/>
      <c r="AK186" s="130"/>
    </row>
    <row r="187" spans="2:39" ht="18" hidden="1" customHeight="1" x14ac:dyDescent="0.15">
      <c r="C187" s="210"/>
      <c r="F187" s="52" t="s">
        <v>484</v>
      </c>
      <c r="G187" s="17"/>
      <c r="H187" s="17"/>
      <c r="I187" s="17"/>
      <c r="J187" s="17"/>
      <c r="K187" s="17"/>
      <c r="L187" s="17"/>
      <c r="M187" s="17"/>
      <c r="N187" s="17"/>
      <c r="O187" s="17"/>
      <c r="P187" s="17"/>
      <c r="Q187" s="17"/>
      <c r="R187" s="17"/>
      <c r="S187" s="17"/>
      <c r="T187" s="17"/>
      <c r="U187" s="211"/>
      <c r="AJ187" s="139"/>
      <c r="AK187" s="130"/>
    </row>
    <row r="188" spans="2:39" ht="18" hidden="1" customHeight="1" x14ac:dyDescent="0.15">
      <c r="C188" s="210"/>
      <c r="F188" s="52" t="s">
        <v>340</v>
      </c>
      <c r="G188" s="17"/>
      <c r="H188" s="17"/>
      <c r="I188" s="17"/>
      <c r="J188" s="17"/>
      <c r="K188" s="17"/>
      <c r="L188" s="17"/>
      <c r="M188" s="17"/>
      <c r="N188" s="17"/>
      <c r="O188" s="17"/>
      <c r="P188" s="17"/>
      <c r="Q188" s="17"/>
      <c r="R188" s="17"/>
      <c r="S188" s="17"/>
      <c r="T188" s="17"/>
      <c r="U188" s="211"/>
      <c r="AJ188" s="139"/>
      <c r="AK188" s="130"/>
    </row>
    <row r="189" spans="2:39" ht="18" hidden="1" customHeight="1" x14ac:dyDescent="0.15">
      <c r="C189" s="210"/>
      <c r="F189" s="52"/>
      <c r="G189" s="17"/>
      <c r="H189" s="17"/>
      <c r="I189" s="17"/>
      <c r="J189" s="17"/>
      <c r="K189" s="17"/>
      <c r="L189" s="17"/>
      <c r="M189" s="17"/>
      <c r="N189" s="17"/>
      <c r="O189" s="17"/>
      <c r="P189" s="17"/>
      <c r="Q189" s="17"/>
      <c r="R189" s="17"/>
      <c r="S189" s="17"/>
      <c r="T189" s="17"/>
      <c r="U189" s="211"/>
      <c r="AJ189" s="139"/>
      <c r="AK189" s="130"/>
    </row>
    <row r="190" spans="2:39" ht="18" hidden="1" customHeight="1" x14ac:dyDescent="0.15">
      <c r="C190" s="210"/>
      <c r="F190" s="52"/>
      <c r="U190" s="138"/>
      <c r="AJ190" s="139"/>
      <c r="AK190" s="130"/>
    </row>
    <row r="191" spans="2:39" ht="18" hidden="1" customHeight="1" x14ac:dyDescent="0.15">
      <c r="C191" s="210"/>
      <c r="F191" s="52"/>
      <c r="U191" s="138"/>
      <c r="AJ191" s="139"/>
      <c r="AK191" s="130"/>
    </row>
    <row r="192" spans="2:39" ht="18" hidden="1" customHeight="1" x14ac:dyDescent="0.15">
      <c r="C192" s="210"/>
      <c r="F192" s="53"/>
      <c r="G192" s="96"/>
      <c r="H192" s="96"/>
      <c r="I192" s="96"/>
      <c r="J192" s="96"/>
      <c r="K192" s="96"/>
      <c r="L192" s="96"/>
      <c r="M192" s="96"/>
      <c r="N192" s="96"/>
      <c r="O192" s="96"/>
      <c r="P192" s="96"/>
      <c r="Q192" s="96"/>
      <c r="R192" s="96"/>
      <c r="S192" s="96"/>
      <c r="T192" s="96"/>
      <c r="U192" s="118"/>
      <c r="AJ192" s="139"/>
      <c r="AK192" s="130"/>
    </row>
    <row r="193" spans="2:42" ht="18" hidden="1" customHeight="1" x14ac:dyDescent="0.15">
      <c r="C193" s="210"/>
      <c r="T193" s="17"/>
      <c r="U193" s="17"/>
      <c r="V193" s="17"/>
      <c r="W193" s="17"/>
      <c r="X193" s="17"/>
      <c r="Y193" s="17"/>
      <c r="Z193" s="17"/>
      <c r="AA193" s="17"/>
      <c r="AI193" s="139"/>
      <c r="AJ193" s="139"/>
      <c r="AK193" s="130"/>
    </row>
    <row r="194" spans="2:42" ht="31.5" hidden="1" customHeight="1" thickBot="1" x14ac:dyDescent="0.2">
      <c r="C194" s="52"/>
      <c r="E194" s="806" t="s">
        <v>341</v>
      </c>
      <c r="F194" s="806"/>
      <c r="G194" s="806"/>
      <c r="H194" s="806"/>
      <c r="I194" s="806"/>
      <c r="J194" s="806"/>
      <c r="K194" s="806"/>
      <c r="L194" s="806"/>
      <c r="M194" s="806"/>
      <c r="N194" s="806"/>
      <c r="O194" s="806"/>
      <c r="P194" s="806"/>
      <c r="Q194" s="806"/>
      <c r="R194" s="806"/>
      <c r="S194" s="806"/>
      <c r="T194" s="806"/>
      <c r="U194" s="806"/>
      <c r="V194" s="806"/>
      <c r="W194" s="806"/>
      <c r="X194" s="806"/>
      <c r="Y194" s="806"/>
      <c r="Z194" s="806"/>
      <c r="AA194" s="806"/>
      <c r="AB194" s="806"/>
      <c r="AC194" s="806"/>
      <c r="AD194" s="806"/>
      <c r="AE194" s="17"/>
      <c r="AF194" s="17"/>
      <c r="AG194" s="17"/>
      <c r="AH194" s="17"/>
      <c r="AI194" s="139"/>
      <c r="AJ194" s="139"/>
      <c r="AK194" s="130"/>
    </row>
    <row r="195" spans="2:42" ht="41.25" hidden="1" customHeight="1" thickBot="1" x14ac:dyDescent="0.2">
      <c r="C195" s="210"/>
      <c r="E195" s="784" t="s">
        <v>459</v>
      </c>
      <c r="F195" s="785"/>
      <c r="G195" s="785"/>
      <c r="H195" s="785"/>
      <c r="I195" s="785"/>
      <c r="J195" s="785"/>
      <c r="K195" s="785"/>
      <c r="L195" s="785"/>
      <c r="M195" s="785"/>
      <c r="N195" s="785"/>
      <c r="O195" s="785"/>
      <c r="P195" s="785"/>
      <c r="Q195" s="785"/>
      <c r="R195" s="785"/>
      <c r="S195" s="785"/>
      <c r="T195" s="785"/>
      <c r="U195" s="785"/>
      <c r="V195" s="785"/>
      <c r="W195" s="785"/>
      <c r="X195" s="785"/>
      <c r="Y195" s="785"/>
      <c r="Z195" s="785"/>
      <c r="AA195" s="785"/>
      <c r="AB195" s="785"/>
      <c r="AC195" s="785"/>
      <c r="AD195" s="786"/>
      <c r="AE195" s="17"/>
      <c r="AF195" s="17"/>
      <c r="AG195" s="17"/>
      <c r="AH195" s="17"/>
      <c r="AI195" s="139"/>
      <c r="AJ195" s="139"/>
      <c r="AK195" s="130"/>
    </row>
    <row r="196" spans="2:42" ht="22.5" hidden="1" customHeight="1" x14ac:dyDescent="0.15">
      <c r="C196" s="252"/>
      <c r="D196" s="91"/>
      <c r="E196" s="91"/>
      <c r="F196" s="91"/>
      <c r="G196" s="91"/>
      <c r="H196" s="91"/>
      <c r="I196" s="91"/>
      <c r="J196" s="91"/>
      <c r="K196" s="91"/>
      <c r="L196" s="91"/>
      <c r="M196" s="91"/>
      <c r="N196" s="91"/>
      <c r="O196" s="91"/>
      <c r="P196" s="91"/>
      <c r="Q196" s="91"/>
      <c r="R196" s="91"/>
      <c r="S196" s="91"/>
      <c r="T196" s="91"/>
      <c r="U196" s="91"/>
      <c r="V196" s="91"/>
      <c r="W196" s="91"/>
      <c r="X196" s="91"/>
      <c r="Y196" s="91"/>
      <c r="Z196" s="91"/>
      <c r="AA196" s="91"/>
      <c r="AB196" s="91"/>
      <c r="AC196" s="91"/>
      <c r="AD196" s="91"/>
      <c r="AE196" s="91"/>
      <c r="AF196" s="91"/>
      <c r="AG196" s="91"/>
      <c r="AH196" s="91"/>
      <c r="AI196" s="140"/>
      <c r="AJ196" s="140"/>
      <c r="AK196" s="132"/>
    </row>
    <row r="197" spans="2:42" ht="31.5" hidden="1" customHeight="1" x14ac:dyDescent="0.15">
      <c r="B197" s="36" t="s">
        <v>114</v>
      </c>
      <c r="C197" s="70" t="s">
        <v>349</v>
      </c>
      <c r="D197" s="94"/>
      <c r="E197" s="94"/>
      <c r="F197" s="94"/>
      <c r="G197" s="94"/>
      <c r="H197" s="94"/>
      <c r="I197" s="94"/>
      <c r="J197" s="94"/>
      <c r="K197" s="94"/>
      <c r="L197" s="94"/>
      <c r="M197" s="94"/>
      <c r="N197" s="94"/>
      <c r="O197" s="94"/>
      <c r="P197" s="94"/>
      <c r="Q197" s="94"/>
      <c r="R197" s="94"/>
      <c r="S197" s="94"/>
      <c r="T197" s="94"/>
      <c r="U197" s="94"/>
      <c r="V197" s="94"/>
      <c r="W197" s="94"/>
      <c r="X197" s="94"/>
      <c r="Y197" s="94"/>
      <c r="Z197" s="94"/>
      <c r="AA197" s="94"/>
      <c r="AB197" s="94"/>
      <c r="AC197" s="94"/>
      <c r="AD197" s="94"/>
      <c r="AE197" s="94"/>
      <c r="AF197" s="94"/>
      <c r="AG197" s="94"/>
      <c r="AH197" s="94"/>
      <c r="AI197" s="94"/>
      <c r="AJ197" s="866" t="s">
        <v>460</v>
      </c>
      <c r="AK197" s="867"/>
    </row>
    <row r="198" spans="2:42" ht="57.75" hidden="1" customHeight="1" x14ac:dyDescent="0.15">
      <c r="C198" s="135"/>
      <c r="D198" s="850" t="s">
        <v>321</v>
      </c>
      <c r="E198" s="850"/>
      <c r="F198" s="850"/>
      <c r="G198" s="850"/>
      <c r="H198" s="850"/>
      <c r="I198" s="850"/>
      <c r="J198" s="850"/>
      <c r="K198" s="850"/>
      <c r="L198" s="850"/>
      <c r="M198" s="850"/>
      <c r="N198" s="850"/>
      <c r="O198" s="850"/>
      <c r="P198" s="850"/>
      <c r="Q198" s="850"/>
      <c r="R198" s="850"/>
      <c r="S198" s="850"/>
      <c r="T198" s="850"/>
      <c r="U198" s="850"/>
      <c r="V198" s="850"/>
      <c r="W198" s="850"/>
      <c r="X198" s="850"/>
      <c r="Y198" s="850"/>
      <c r="Z198" s="850"/>
      <c r="AA198" s="850"/>
      <c r="AB198" s="850"/>
      <c r="AC198" s="850"/>
      <c r="AD198" s="850"/>
      <c r="AE198" s="850"/>
      <c r="AF198" s="850"/>
      <c r="AG198" s="850"/>
      <c r="AH198" s="850"/>
      <c r="AI198" s="850"/>
      <c r="AJ198" s="850"/>
      <c r="AK198" s="134"/>
    </row>
    <row r="199" spans="2:42" ht="24.75" hidden="1" customHeight="1" x14ac:dyDescent="0.15">
      <c r="C199" s="52"/>
      <c r="D199" s="5" t="s">
        <v>65</v>
      </c>
      <c r="AI199" s="139"/>
      <c r="AJ199" s="139"/>
      <c r="AK199" s="130"/>
    </row>
    <row r="200" spans="2:42" ht="31.5" hidden="1" customHeight="1" thickBot="1" x14ac:dyDescent="0.2">
      <c r="C200" s="52"/>
      <c r="E200" s="776" t="s">
        <v>40</v>
      </c>
      <c r="F200" s="776"/>
      <c r="G200" s="776"/>
      <c r="H200" s="776"/>
      <c r="I200" s="776"/>
      <c r="J200" s="776"/>
      <c r="K200" s="776"/>
      <c r="L200" s="776"/>
      <c r="M200" s="224" t="s">
        <v>137</v>
      </c>
      <c r="N200" s="255"/>
      <c r="O200" s="255"/>
      <c r="P200" s="255"/>
      <c r="Q200" s="255"/>
      <c r="R200" s="255"/>
      <c r="S200" s="255"/>
      <c r="T200" s="255"/>
      <c r="U200" s="255"/>
      <c r="V200" s="255"/>
      <c r="W200" s="255"/>
      <c r="X200" s="255"/>
      <c r="Y200" s="255"/>
      <c r="Z200" s="255"/>
      <c r="AA200" s="255"/>
      <c r="AB200" s="255"/>
      <c r="AC200" s="255"/>
      <c r="AD200" s="255"/>
      <c r="AE200" s="255"/>
      <c r="AF200" s="255"/>
      <c r="AG200" s="740" t="s">
        <v>312</v>
      </c>
      <c r="AH200" s="740"/>
      <c r="AI200" s="740"/>
      <c r="AJ200" s="139"/>
      <c r="AK200" s="130"/>
    </row>
    <row r="201" spans="2:42" ht="31.5" hidden="1" customHeight="1" x14ac:dyDescent="0.15">
      <c r="C201" s="52"/>
      <c r="E201" s="890" t="s">
        <v>62</v>
      </c>
      <c r="F201" s="891"/>
      <c r="G201" s="892"/>
      <c r="H201" s="851" t="s">
        <v>55</v>
      </c>
      <c r="I201" s="852"/>
      <c r="J201" s="852"/>
      <c r="K201" s="852"/>
      <c r="L201" s="853"/>
      <c r="M201" s="241" t="s">
        <v>413</v>
      </c>
      <c r="N201" s="141"/>
      <c r="O201" s="141"/>
      <c r="P201" s="141"/>
      <c r="Q201" s="141"/>
      <c r="R201" s="141"/>
      <c r="S201" s="141"/>
      <c r="T201" s="141"/>
      <c r="U201" s="141"/>
      <c r="V201" s="141"/>
      <c r="W201" s="141"/>
      <c r="X201" s="141"/>
      <c r="Y201" s="141"/>
      <c r="Z201" s="141"/>
      <c r="AA201" s="141"/>
      <c r="AB201" s="141"/>
      <c r="AC201" s="141"/>
      <c r="AD201" s="141"/>
      <c r="AE201" s="141"/>
      <c r="AF201" s="141"/>
      <c r="AG201" s="50"/>
      <c r="AH201" s="142"/>
      <c r="AI201" s="49"/>
      <c r="AJ201" s="139"/>
      <c r="AK201" s="130"/>
      <c r="AL201" s="19" t="b">
        <v>1</v>
      </c>
      <c r="AM201" s="5">
        <f>IF(H201="","",IF(AL201=TRUE,COUNTIF(AL$201:AL201,AL201),""))</f>
        <v>1</v>
      </c>
      <c r="AN201" s="72" t="str">
        <f t="shared" ref="AN201:AN206" si="11">IF(H201="","",IF(AL201=TRUE,H201,""))</f>
        <v>電気</v>
      </c>
      <c r="AO201" s="5" t="str">
        <f t="shared" ref="AO201:AO206" si="12">IF(ROW(A1)&gt;MAX(AM$201:AM$206),"",INDEX($H201:$L206,MATCH(ROW(A1),$AM201:$AM206,0),COLUMN(A1)))</f>
        <v>電気</v>
      </c>
      <c r="AP201" s="5">
        <f>IF(AO201&lt;&gt;"",COUNTIF($AO$201:AO201,AO201),"")</f>
        <v>1</v>
      </c>
    </row>
    <row r="202" spans="2:42" ht="31.5" hidden="1" customHeight="1" x14ac:dyDescent="0.15">
      <c r="C202" s="52"/>
      <c r="E202" s="893"/>
      <c r="F202" s="878"/>
      <c r="G202" s="894"/>
      <c r="H202" s="803" t="s">
        <v>56</v>
      </c>
      <c r="I202" s="804"/>
      <c r="J202" s="804"/>
      <c r="K202" s="804"/>
      <c r="L202" s="805"/>
      <c r="M202" s="143" t="s">
        <v>414</v>
      </c>
      <c r="N202" s="254"/>
      <c r="O202" s="254"/>
      <c r="P202" s="254"/>
      <c r="Q202" s="254"/>
      <c r="R202" s="254"/>
      <c r="S202" s="254"/>
      <c r="T202" s="254"/>
      <c r="U202" s="254"/>
      <c r="V202" s="254"/>
      <c r="W202" s="254"/>
      <c r="X202" s="254"/>
      <c r="Y202" s="254"/>
      <c r="Z202" s="254"/>
      <c r="AA202" s="254"/>
      <c r="AB202" s="254"/>
      <c r="AC202" s="254"/>
      <c r="AD202" s="254"/>
      <c r="AE202" s="254"/>
      <c r="AF202" s="254"/>
      <c r="AG202" s="50"/>
      <c r="AH202" s="142"/>
      <c r="AI202" s="49"/>
      <c r="AJ202" s="139"/>
      <c r="AK202" s="130"/>
      <c r="AL202" s="19" t="b">
        <v>1</v>
      </c>
      <c r="AM202" s="5">
        <f>IF(H202="","",IF(AL202=TRUE,COUNTIF(AL$201:AL202,AL202),""))</f>
        <v>2</v>
      </c>
      <c r="AN202" s="72" t="str">
        <f t="shared" si="11"/>
        <v>水道</v>
      </c>
      <c r="AO202" s="5" t="str">
        <f t="shared" si="12"/>
        <v>水道</v>
      </c>
      <c r="AP202" s="5">
        <f>IF(AO202&lt;&gt;"",COUNTIF($AO$201:AO202,AO202),"")</f>
        <v>1</v>
      </c>
    </row>
    <row r="203" spans="2:42" ht="31.5" hidden="1" customHeight="1" x14ac:dyDescent="0.15">
      <c r="C203" s="52"/>
      <c r="E203" s="893"/>
      <c r="F203" s="878"/>
      <c r="G203" s="894"/>
      <c r="H203" s="803" t="s">
        <v>60</v>
      </c>
      <c r="I203" s="804"/>
      <c r="J203" s="804"/>
      <c r="K203" s="804"/>
      <c r="L203" s="805"/>
      <c r="M203" s="143" t="s">
        <v>415</v>
      </c>
      <c r="N203" s="254"/>
      <c r="O203" s="254"/>
      <c r="P203" s="254"/>
      <c r="Q203" s="254"/>
      <c r="R203" s="254"/>
      <c r="S203" s="254"/>
      <c r="T203" s="254"/>
      <c r="U203" s="254"/>
      <c r="V203" s="254"/>
      <c r="W203" s="254"/>
      <c r="X203" s="254"/>
      <c r="Y203" s="254"/>
      <c r="Z203" s="254"/>
      <c r="AA203" s="254"/>
      <c r="AB203" s="254"/>
      <c r="AC203" s="254"/>
      <c r="AD203" s="254"/>
      <c r="AE203" s="254"/>
      <c r="AF203" s="254"/>
      <c r="AG203" s="50"/>
      <c r="AH203" s="142"/>
      <c r="AI203" s="49"/>
      <c r="AJ203" s="139"/>
      <c r="AK203" s="130"/>
      <c r="AL203" s="19" t="b">
        <v>1</v>
      </c>
      <c r="AM203" s="5">
        <f>IF(H203="","",IF(AL203=TRUE,COUNTIF(AL$201:AL203,AL203),""))</f>
        <v>3</v>
      </c>
      <c r="AN203" s="72" t="str">
        <f t="shared" si="11"/>
        <v>道路</v>
      </c>
      <c r="AO203" s="5" t="str">
        <f t="shared" si="12"/>
        <v>道路</v>
      </c>
      <c r="AP203" s="5">
        <f>IF(AO203&lt;&gt;"",COUNTIF($AO$201:AO203,AO203),"")</f>
        <v>1</v>
      </c>
    </row>
    <row r="204" spans="2:42" ht="31.5" hidden="1" customHeight="1" x14ac:dyDescent="0.15">
      <c r="C204" s="52"/>
      <c r="E204" s="893"/>
      <c r="F204" s="878"/>
      <c r="G204" s="894"/>
      <c r="H204" s="803"/>
      <c r="I204" s="804"/>
      <c r="J204" s="804"/>
      <c r="K204" s="804"/>
      <c r="L204" s="805"/>
      <c r="M204" s="143"/>
      <c r="N204" s="254"/>
      <c r="O204" s="254"/>
      <c r="P204" s="254"/>
      <c r="Q204" s="254"/>
      <c r="R204" s="254"/>
      <c r="S204" s="254"/>
      <c r="T204" s="254"/>
      <c r="U204" s="254"/>
      <c r="V204" s="254"/>
      <c r="W204" s="254"/>
      <c r="X204" s="254"/>
      <c r="Y204" s="254"/>
      <c r="Z204" s="254"/>
      <c r="AA204" s="254"/>
      <c r="AB204" s="254"/>
      <c r="AC204" s="254"/>
      <c r="AD204" s="254"/>
      <c r="AE204" s="254"/>
      <c r="AF204" s="254"/>
      <c r="AG204" s="50"/>
      <c r="AH204" s="142"/>
      <c r="AI204" s="49"/>
      <c r="AJ204" s="139"/>
      <c r="AK204" s="130"/>
      <c r="AL204" s="19" t="b">
        <v>0</v>
      </c>
      <c r="AM204" s="5" t="str">
        <f>IF(H204="","",IF(AL204=TRUE,COUNTIF(AL$201:AL204,AL204),""))</f>
        <v/>
      </c>
      <c r="AN204" s="72" t="str">
        <f t="shared" si="11"/>
        <v/>
      </c>
      <c r="AO204" s="5" t="str">
        <f t="shared" si="12"/>
        <v/>
      </c>
      <c r="AP204" s="5" t="str">
        <f>IF(AO204&lt;&gt;"",COUNTIF($AO$201:AO204,AO204),"")</f>
        <v/>
      </c>
    </row>
    <row r="205" spans="2:42" ht="31.5" hidden="1" customHeight="1" x14ac:dyDescent="0.15">
      <c r="C205" s="52"/>
      <c r="E205" s="893"/>
      <c r="F205" s="878"/>
      <c r="G205" s="894"/>
      <c r="H205" s="803"/>
      <c r="I205" s="804"/>
      <c r="J205" s="804"/>
      <c r="K205" s="804"/>
      <c r="L205" s="805"/>
      <c r="M205" s="143"/>
      <c r="N205" s="254"/>
      <c r="O205" s="254"/>
      <c r="P205" s="254"/>
      <c r="Q205" s="254"/>
      <c r="R205" s="254"/>
      <c r="S205" s="254"/>
      <c r="T205" s="254"/>
      <c r="U205" s="254"/>
      <c r="V205" s="254"/>
      <c r="W205" s="254"/>
      <c r="X205" s="254"/>
      <c r="Y205" s="254"/>
      <c r="Z205" s="254"/>
      <c r="AA205" s="254"/>
      <c r="AB205" s="254"/>
      <c r="AC205" s="254"/>
      <c r="AD205" s="254"/>
      <c r="AE205" s="254"/>
      <c r="AF205" s="254"/>
      <c r="AG205" s="50"/>
      <c r="AH205" s="142"/>
      <c r="AI205" s="49"/>
      <c r="AJ205" s="139"/>
      <c r="AK205" s="130"/>
      <c r="AL205" s="19" t="b">
        <v>0</v>
      </c>
      <c r="AM205" s="5" t="str">
        <f>IF(H205="","",IF(AL205=TRUE,COUNTIF(AL$201:AL205,AL205),""))</f>
        <v/>
      </c>
      <c r="AN205" s="72" t="str">
        <f t="shared" si="11"/>
        <v/>
      </c>
      <c r="AO205" s="5" t="str">
        <f t="shared" si="12"/>
        <v/>
      </c>
      <c r="AP205" s="5" t="str">
        <f>IF(AO205&lt;&gt;"",COUNTIF($AO$201:AO205,AO205),"")</f>
        <v/>
      </c>
    </row>
    <row r="206" spans="2:42" ht="31.5" hidden="1" customHeight="1" thickBot="1" x14ac:dyDescent="0.2">
      <c r="C206" s="52"/>
      <c r="E206" s="895"/>
      <c r="F206" s="896"/>
      <c r="G206" s="897"/>
      <c r="H206" s="800"/>
      <c r="I206" s="801"/>
      <c r="J206" s="801"/>
      <c r="K206" s="801"/>
      <c r="L206" s="802"/>
      <c r="M206" s="144"/>
      <c r="N206" s="183"/>
      <c r="O206" s="183"/>
      <c r="P206" s="183"/>
      <c r="Q206" s="183"/>
      <c r="R206" s="183"/>
      <c r="S206" s="183"/>
      <c r="T206" s="183"/>
      <c r="U206" s="183"/>
      <c r="V206" s="183"/>
      <c r="W206" s="183"/>
      <c r="X206" s="183"/>
      <c r="Y206" s="183"/>
      <c r="Z206" s="183"/>
      <c r="AA206" s="183"/>
      <c r="AB206" s="183"/>
      <c r="AC206" s="183"/>
      <c r="AD206" s="183"/>
      <c r="AE206" s="183"/>
      <c r="AF206" s="183"/>
      <c r="AG206" s="50"/>
      <c r="AH206" s="142"/>
      <c r="AI206" s="49"/>
      <c r="AJ206" s="139"/>
      <c r="AK206" s="130"/>
      <c r="AL206" s="19" t="b">
        <v>0</v>
      </c>
      <c r="AM206" s="5" t="str">
        <f>IF(H206="","",IF(AL206=TRUE,COUNTIF(AL$201:AL206,AL206),""))</f>
        <v/>
      </c>
      <c r="AN206" s="72" t="str">
        <f t="shared" si="11"/>
        <v/>
      </c>
      <c r="AO206" s="5" t="str">
        <f t="shared" si="12"/>
        <v/>
      </c>
      <c r="AP206" s="5" t="str">
        <f>IF(AO206&lt;&gt;"",COUNTIF($AO$201:AO206,AO206),"")</f>
        <v/>
      </c>
    </row>
    <row r="207" spans="2:42" ht="22.5" hidden="1" customHeight="1" x14ac:dyDescent="0.15">
      <c r="C207" s="52"/>
      <c r="D207" s="145"/>
      <c r="E207" s="145"/>
      <c r="F207" s="145"/>
      <c r="G207" s="145"/>
      <c r="H207" s="145"/>
      <c r="I207" s="145"/>
      <c r="J207" s="145"/>
      <c r="K207" s="145"/>
      <c r="L207" s="17"/>
      <c r="M207" s="17"/>
      <c r="N207" s="17"/>
      <c r="O207" s="17"/>
      <c r="P207" s="17"/>
      <c r="Q207" s="17"/>
      <c r="R207" s="17"/>
      <c r="S207" s="17"/>
      <c r="T207" s="17"/>
      <c r="U207" s="17"/>
      <c r="V207" s="17"/>
      <c r="AJ207" s="139"/>
      <c r="AK207" s="130"/>
    </row>
    <row r="208" spans="2:42" ht="22.5" hidden="1" customHeight="1" x14ac:dyDescent="0.15">
      <c r="C208" s="52"/>
      <c r="D208" s="5" t="s">
        <v>342</v>
      </c>
      <c r="E208" s="17"/>
      <c r="F208" s="145"/>
      <c r="G208" s="145"/>
      <c r="H208" s="145"/>
      <c r="I208" s="145"/>
      <c r="J208" s="145"/>
      <c r="K208" s="145"/>
      <c r="L208" s="17"/>
      <c r="M208" s="17"/>
      <c r="N208" s="17"/>
      <c r="O208" s="17"/>
      <c r="P208" s="17"/>
      <c r="Q208" s="17"/>
      <c r="R208" s="17"/>
      <c r="S208" s="17"/>
      <c r="T208" s="17"/>
      <c r="U208" s="17"/>
      <c r="V208" s="17"/>
      <c r="AJ208" s="139"/>
      <c r="AK208" s="130"/>
    </row>
    <row r="209" spans="3:42" ht="31.5" hidden="1" customHeight="1" thickBot="1" x14ac:dyDescent="0.2">
      <c r="C209" s="52"/>
      <c r="E209" s="776" t="s">
        <v>40</v>
      </c>
      <c r="F209" s="776"/>
      <c r="G209" s="776"/>
      <c r="H209" s="776"/>
      <c r="I209" s="776"/>
      <c r="J209" s="776"/>
      <c r="K209" s="776"/>
      <c r="L209" s="776"/>
      <c r="M209" s="224" t="s">
        <v>136</v>
      </c>
      <c r="N209" s="255"/>
      <c r="O209" s="255"/>
      <c r="P209" s="255"/>
      <c r="Q209" s="255"/>
      <c r="R209" s="255"/>
      <c r="S209" s="255"/>
      <c r="T209" s="255"/>
      <c r="U209" s="255"/>
      <c r="V209" s="255"/>
      <c r="W209" s="255"/>
      <c r="X209" s="255"/>
      <c r="Y209" s="255"/>
      <c r="Z209" s="255"/>
      <c r="AA209" s="255"/>
      <c r="AB209" s="255"/>
      <c r="AC209" s="255"/>
      <c r="AD209" s="255"/>
      <c r="AE209" s="255"/>
      <c r="AF209" s="255"/>
      <c r="AG209" s="740" t="s">
        <v>312</v>
      </c>
      <c r="AH209" s="740"/>
      <c r="AI209" s="740"/>
      <c r="AJ209" s="139"/>
      <c r="AK209" s="130"/>
    </row>
    <row r="210" spans="3:42" ht="31.5" hidden="1" customHeight="1" x14ac:dyDescent="0.15">
      <c r="C210" s="52"/>
      <c r="E210" s="807" t="s">
        <v>44</v>
      </c>
      <c r="F210" s="808"/>
      <c r="G210" s="809"/>
      <c r="H210" s="851" t="s">
        <v>398</v>
      </c>
      <c r="I210" s="852"/>
      <c r="J210" s="852"/>
      <c r="K210" s="852"/>
      <c r="L210" s="853"/>
      <c r="M210" s="241" t="s">
        <v>416</v>
      </c>
      <c r="N210" s="141"/>
      <c r="O210" s="141"/>
      <c r="P210" s="141"/>
      <c r="Q210" s="141"/>
      <c r="R210" s="141"/>
      <c r="S210" s="141"/>
      <c r="T210" s="141"/>
      <c r="U210" s="141"/>
      <c r="V210" s="141"/>
      <c r="W210" s="141"/>
      <c r="X210" s="141"/>
      <c r="Y210" s="141"/>
      <c r="Z210" s="141"/>
      <c r="AA210" s="141"/>
      <c r="AB210" s="141"/>
      <c r="AC210" s="141"/>
      <c r="AD210" s="141"/>
      <c r="AE210" s="141"/>
      <c r="AF210" s="146"/>
      <c r="AG210" s="50"/>
      <c r="AH210" s="142"/>
      <c r="AI210" s="49"/>
      <c r="AJ210" s="139"/>
      <c r="AK210" s="130"/>
      <c r="AL210" s="19" t="b">
        <v>1</v>
      </c>
      <c r="AM210" s="5">
        <f>IF(H210="","",IF(AL210=TRUE,COUNTIF(AL$210:AL210,AL210),""))</f>
        <v>1</v>
      </c>
      <c r="AN210" s="72" t="str">
        <f>IF(H210="","",IF(AL210=TRUE,H210,""))</f>
        <v>保育士</v>
      </c>
      <c r="AO210" s="5" t="str">
        <f>IF(ROW(A1)&gt;MAX(AM$210:AM$212),"",INDEX($H210:$L212,MATCH(ROW(A1),$AM210:$AM212,0),COLUMN(A1)))</f>
        <v>保育士</v>
      </c>
      <c r="AP210" s="5">
        <f>IF(AO210&lt;&gt;"",COUNTIF($AO$210:AO210,AO210),"")</f>
        <v>1</v>
      </c>
    </row>
    <row r="211" spans="3:42" ht="31.5" hidden="1" customHeight="1" x14ac:dyDescent="0.15">
      <c r="C211" s="52"/>
      <c r="E211" s="810"/>
      <c r="F211" s="811"/>
      <c r="G211" s="812"/>
      <c r="H211" s="803" t="s">
        <v>399</v>
      </c>
      <c r="I211" s="804"/>
      <c r="J211" s="804"/>
      <c r="K211" s="804"/>
      <c r="L211" s="805"/>
      <c r="M211" s="143" t="s">
        <v>417</v>
      </c>
      <c r="N211" s="254"/>
      <c r="O211" s="254"/>
      <c r="P211" s="254"/>
      <c r="Q211" s="254"/>
      <c r="R211" s="254"/>
      <c r="S211" s="254"/>
      <c r="T211" s="254"/>
      <c r="U211" s="254"/>
      <c r="V211" s="254"/>
      <c r="W211" s="254"/>
      <c r="X211" s="254"/>
      <c r="Y211" s="254"/>
      <c r="Z211" s="254"/>
      <c r="AA211" s="254"/>
      <c r="AB211" s="254"/>
      <c r="AC211" s="254"/>
      <c r="AD211" s="254"/>
      <c r="AE211" s="254"/>
      <c r="AF211" s="147"/>
      <c r="AG211" s="50"/>
      <c r="AH211" s="142"/>
      <c r="AI211" s="49"/>
      <c r="AJ211" s="139"/>
      <c r="AK211" s="130"/>
      <c r="AL211" s="19" t="b">
        <v>1</v>
      </c>
      <c r="AM211" s="5">
        <f>IF(H211="","",IF(AL211=TRUE,COUNTIF(AL$210:AL211,AL211),""))</f>
        <v>2</v>
      </c>
      <c r="AN211" s="72" t="str">
        <f>IF(H211="","",IF(AL211=TRUE,H211,""))</f>
        <v>調理員</v>
      </c>
      <c r="AO211" s="5" t="str">
        <f>IF(ROW(A2)&gt;MAX(AM$210:AM$212),"",INDEX($H211:$L213,MATCH(ROW(A2),$AM211:$AM213,0),COLUMN(A2)))</f>
        <v>調理員</v>
      </c>
      <c r="AP211" s="5">
        <f>IF(AO211&lt;&gt;"",COUNTIF($AO$210:AO211,AO211),"")</f>
        <v>1</v>
      </c>
    </row>
    <row r="212" spans="3:42" ht="31.5" hidden="1" customHeight="1" thickBot="1" x14ac:dyDescent="0.2">
      <c r="C212" s="52"/>
      <c r="E212" s="813"/>
      <c r="F212" s="814"/>
      <c r="G212" s="815"/>
      <c r="H212" s="800" t="s">
        <v>27</v>
      </c>
      <c r="I212" s="801"/>
      <c r="J212" s="801"/>
      <c r="K212" s="801"/>
      <c r="L212" s="802"/>
      <c r="M212" s="148"/>
      <c r="N212" s="149"/>
      <c r="O212" s="149"/>
      <c r="P212" s="149"/>
      <c r="Q212" s="149"/>
      <c r="R212" s="149"/>
      <c r="S212" s="149"/>
      <c r="T212" s="149"/>
      <c r="U212" s="149"/>
      <c r="V212" s="149"/>
      <c r="W212" s="149"/>
      <c r="X212" s="149"/>
      <c r="Y212" s="149"/>
      <c r="Z212" s="149"/>
      <c r="AA212" s="149"/>
      <c r="AB212" s="149"/>
      <c r="AC212" s="149"/>
      <c r="AD212" s="149"/>
      <c r="AE212" s="149"/>
      <c r="AF212" s="150"/>
      <c r="AG212" s="50"/>
      <c r="AH212" s="142"/>
      <c r="AI212" s="49"/>
      <c r="AJ212" s="139"/>
      <c r="AK212" s="130"/>
      <c r="AL212" s="19" t="b">
        <v>0</v>
      </c>
      <c r="AM212" s="5" t="str">
        <f>IF(H212="","",IF(AL212=TRUE,COUNTIF(AL$210:AL212,AL212),""))</f>
        <v/>
      </c>
      <c r="AN212" s="72" t="str">
        <f>IF(H212="","",IF(AL212=TRUE,H212,""))</f>
        <v/>
      </c>
      <c r="AO212" s="5" t="str">
        <f>IF(ROW(A3)&gt;MAX(AM$210:AM$212),"",INDEX($H212:$L214,MATCH(ROW(A3),$AM212:$AM214,0),COLUMN(A3)))</f>
        <v/>
      </c>
      <c r="AP212" s="5" t="str">
        <f>IF(AO212&lt;&gt;"",COUNTIF($AO$210:AO212,AO212),"")</f>
        <v/>
      </c>
    </row>
    <row r="213" spans="3:42" ht="24" hidden="1" customHeight="1" thickBot="1" x14ac:dyDescent="0.2">
      <c r="C213" s="52"/>
      <c r="E213" s="12"/>
      <c r="AJ213" s="139"/>
      <c r="AK213" s="130"/>
    </row>
    <row r="214" spans="3:42" ht="31.5" hidden="1" customHeight="1" x14ac:dyDescent="0.15">
      <c r="C214" s="52"/>
      <c r="E214" s="854" t="s">
        <v>45</v>
      </c>
      <c r="F214" s="860" t="s">
        <v>61</v>
      </c>
      <c r="G214" s="861"/>
      <c r="H214" s="851" t="s">
        <v>400</v>
      </c>
      <c r="I214" s="852"/>
      <c r="J214" s="852"/>
      <c r="K214" s="852"/>
      <c r="L214" s="853"/>
      <c r="M214" s="241" t="s">
        <v>430</v>
      </c>
      <c r="N214" s="141"/>
      <c r="O214" s="141"/>
      <c r="P214" s="141"/>
      <c r="Q214" s="141"/>
      <c r="R214" s="141"/>
      <c r="S214" s="141"/>
      <c r="T214" s="241" t="s">
        <v>440</v>
      </c>
      <c r="U214" s="141"/>
      <c r="V214" s="141"/>
      <c r="W214" s="141"/>
      <c r="X214" s="141"/>
      <c r="Y214" s="141"/>
      <c r="Z214" s="141"/>
      <c r="AA214" s="141"/>
      <c r="AB214" s="141"/>
      <c r="AC214" s="141"/>
      <c r="AD214" s="141"/>
      <c r="AE214" s="141"/>
      <c r="AF214" s="146"/>
      <c r="AG214" s="50"/>
      <c r="AH214" s="142"/>
      <c r="AI214" s="49"/>
      <c r="AJ214" s="139"/>
      <c r="AK214" s="130"/>
      <c r="AL214" s="19" t="b">
        <v>0</v>
      </c>
      <c r="AM214" s="5" t="str">
        <f>IF(H214="","",IF(AL214=TRUE,COUNTIF(AL$214:AL214,AL214),""))</f>
        <v/>
      </c>
      <c r="AN214" s="72" t="str">
        <f t="shared" ref="AN214:AN220" si="13">IF(H214="","",IF(AL214=TRUE,H214,""))</f>
        <v/>
      </c>
      <c r="AO214" s="5" t="str">
        <f>IF(ROW(A1)&gt;MAX(AM$214:AM$216),"",INDEX($H214:$L216,MATCH(ROW(A1),$AM214:$AM216,0),COLUMN(A1)))</f>
        <v>事務室</v>
      </c>
      <c r="AP214" s="5">
        <f>IF(AO214&lt;&gt;"",COUNTIF($AO$214:AO214,AO214),"")</f>
        <v>1</v>
      </c>
    </row>
    <row r="215" spans="3:42" ht="31.5" hidden="1" customHeight="1" x14ac:dyDescent="0.15">
      <c r="C215" s="52"/>
      <c r="E215" s="855"/>
      <c r="F215" s="819"/>
      <c r="G215" s="820"/>
      <c r="H215" s="803" t="s">
        <v>403</v>
      </c>
      <c r="I215" s="804"/>
      <c r="J215" s="804"/>
      <c r="K215" s="804"/>
      <c r="L215" s="805"/>
      <c r="M215" s="143" t="s">
        <v>442</v>
      </c>
      <c r="N215" s="254"/>
      <c r="O215" s="254"/>
      <c r="P215" s="254"/>
      <c r="Q215" s="254"/>
      <c r="R215" s="254"/>
      <c r="S215" s="254"/>
      <c r="T215" s="143" t="s">
        <v>441</v>
      </c>
      <c r="U215" s="254"/>
      <c r="V215" s="254"/>
      <c r="W215" s="254"/>
      <c r="X215" s="254"/>
      <c r="Y215" s="254"/>
      <c r="Z215" s="254"/>
      <c r="AA215" s="254"/>
      <c r="AB215" s="254"/>
      <c r="AC215" s="254"/>
      <c r="AD215" s="254"/>
      <c r="AE215" s="254"/>
      <c r="AF215" s="147"/>
      <c r="AG215" s="50"/>
      <c r="AH215" s="142"/>
      <c r="AI215" s="49"/>
      <c r="AJ215" s="139"/>
      <c r="AK215" s="130"/>
      <c r="AL215" s="19" t="b">
        <v>1</v>
      </c>
      <c r="AM215" s="5">
        <f>IF(H215="","",IF(AL215=TRUE,COUNTIF(AL$214:AL215,AL215),""))</f>
        <v>1</v>
      </c>
      <c r="AN215" s="72" t="str">
        <f t="shared" si="13"/>
        <v>事務室</v>
      </c>
      <c r="AO215" s="5" t="str">
        <f>IF(ROW(A2)&gt;MAX(AM$214:AM$216),"",INDEX($H215:$L217,MATCH(ROW(A2),$AM215:$AM217,0),COLUMN(A2)))</f>
        <v/>
      </c>
      <c r="AP215" s="5" t="str">
        <f>IF(AO215&lt;&gt;"",COUNTIF($AO$214:AO215,AO215),"")</f>
        <v/>
      </c>
    </row>
    <row r="216" spans="3:42" ht="31.5" hidden="1" customHeight="1" x14ac:dyDescent="0.15">
      <c r="C216" s="52"/>
      <c r="E216" s="855"/>
      <c r="F216" s="862"/>
      <c r="G216" s="863"/>
      <c r="H216" s="777"/>
      <c r="I216" s="778"/>
      <c r="J216" s="778"/>
      <c r="K216" s="778"/>
      <c r="L216" s="779"/>
      <c r="M216" s="151"/>
      <c r="N216" s="101"/>
      <c r="O216" s="101"/>
      <c r="P216" s="101"/>
      <c r="Q216" s="101"/>
      <c r="R216" s="101"/>
      <c r="S216" s="101"/>
      <c r="T216" s="151"/>
      <c r="U216" s="101"/>
      <c r="V216" s="101"/>
      <c r="W216" s="101"/>
      <c r="X216" s="101"/>
      <c r="Y216" s="101"/>
      <c r="Z216" s="101"/>
      <c r="AA216" s="101"/>
      <c r="AB216" s="101"/>
      <c r="AC216" s="101"/>
      <c r="AD216" s="101"/>
      <c r="AE216" s="101"/>
      <c r="AF216" s="152"/>
      <c r="AG216" s="50"/>
      <c r="AH216" s="142"/>
      <c r="AI216" s="49"/>
      <c r="AJ216" s="139"/>
      <c r="AK216" s="130"/>
      <c r="AL216" s="19" t="b">
        <v>0</v>
      </c>
      <c r="AM216" s="5" t="str">
        <f>IF(H216="","",IF(AL216=TRUE,COUNTIF(AL$214:AL216,AL216),""))</f>
        <v/>
      </c>
      <c r="AN216" s="72" t="str">
        <f t="shared" si="13"/>
        <v/>
      </c>
      <c r="AO216" s="5" t="str">
        <f>IF(ROW(A3)&gt;MAX(AM$214:AM$216),"",INDEX($H216:$L218,MATCH(ROW(A3),$AM216:$AM218,0),COLUMN(A3)))</f>
        <v/>
      </c>
      <c r="AP216" s="5" t="str">
        <f>IF(AO216&lt;&gt;"",COUNTIF($AO$214:AO216,AO216),"")</f>
        <v/>
      </c>
    </row>
    <row r="217" spans="3:42" ht="31.5" hidden="1" customHeight="1" x14ac:dyDescent="0.15">
      <c r="C217" s="52"/>
      <c r="E217" s="855"/>
      <c r="F217" s="817" t="s">
        <v>51</v>
      </c>
      <c r="G217" s="818"/>
      <c r="H217" s="781" t="s">
        <v>405</v>
      </c>
      <c r="I217" s="782"/>
      <c r="J217" s="782"/>
      <c r="K217" s="782"/>
      <c r="L217" s="783"/>
      <c r="M217" s="242" t="s">
        <v>435</v>
      </c>
      <c r="N217" s="153"/>
      <c r="O217" s="153"/>
      <c r="P217" s="153"/>
      <c r="Q217" s="153"/>
      <c r="R217" s="153"/>
      <c r="S217" s="153"/>
      <c r="T217" s="242" t="s">
        <v>417</v>
      </c>
      <c r="U217" s="153"/>
      <c r="V217" s="153"/>
      <c r="W217" s="153"/>
      <c r="X217" s="153"/>
      <c r="Y217" s="153"/>
      <c r="Z217" s="153"/>
      <c r="AA217" s="153"/>
      <c r="AB217" s="153"/>
      <c r="AC217" s="153"/>
      <c r="AD217" s="153"/>
      <c r="AE217" s="153"/>
      <c r="AF217" s="154"/>
      <c r="AG217" s="50"/>
      <c r="AH217" s="142"/>
      <c r="AI217" s="49"/>
      <c r="AJ217" s="139"/>
      <c r="AK217" s="130"/>
      <c r="AL217" s="19" t="b">
        <v>1</v>
      </c>
      <c r="AM217" s="5">
        <f>IF(H217="","",IF(AL217=TRUE,COUNTIF(AL$217:AL217,AL217),""))</f>
        <v>1</v>
      </c>
      <c r="AN217" s="72" t="str">
        <f t="shared" si="13"/>
        <v>調理場</v>
      </c>
      <c r="AO217" s="5" t="str">
        <f>IF(ROW(A1)&gt;MAX(AM$217:AM$220),"",INDEX($H217:$L220,MATCH(ROW(A1),$AM217:$AM220,0),COLUMN(A1)))</f>
        <v>調理場</v>
      </c>
      <c r="AP217" s="5">
        <f>IF(AO217&lt;&gt;"",COUNTIF($AO$217:AO217,AO217),"")</f>
        <v>1</v>
      </c>
    </row>
    <row r="218" spans="3:42" ht="31.5" hidden="1" customHeight="1" x14ac:dyDescent="0.15">
      <c r="C218" s="52"/>
      <c r="E218" s="855"/>
      <c r="F218" s="819"/>
      <c r="G218" s="820"/>
      <c r="H218" s="803" t="s">
        <v>401</v>
      </c>
      <c r="I218" s="804"/>
      <c r="J218" s="804"/>
      <c r="K218" s="804"/>
      <c r="L218" s="805"/>
      <c r="M218" s="151" t="s">
        <v>431</v>
      </c>
      <c r="N218" s="254"/>
      <c r="O218" s="254"/>
      <c r="P218" s="254"/>
      <c r="Q218" s="254"/>
      <c r="R218" s="254"/>
      <c r="S218" s="254"/>
      <c r="T218" s="143" t="s">
        <v>418</v>
      </c>
      <c r="U218" s="254"/>
      <c r="V218" s="254"/>
      <c r="W218" s="254"/>
      <c r="X218" s="254"/>
      <c r="Y218" s="254"/>
      <c r="Z218" s="254"/>
      <c r="AA218" s="254"/>
      <c r="AB218" s="254"/>
      <c r="AC218" s="254"/>
      <c r="AD218" s="254"/>
      <c r="AE218" s="254"/>
      <c r="AF218" s="147"/>
      <c r="AG218" s="50"/>
      <c r="AH218" s="142"/>
      <c r="AI218" s="49"/>
      <c r="AJ218" s="139"/>
      <c r="AK218" s="130"/>
      <c r="AL218" s="19" t="b">
        <v>0</v>
      </c>
      <c r="AM218" s="5" t="str">
        <f>IF(H218="","",IF(AL218=TRUE,COUNTIF(AL$217:AL218,AL218),""))</f>
        <v/>
      </c>
      <c r="AN218" s="72" t="str">
        <f t="shared" si="13"/>
        <v/>
      </c>
      <c r="AO218" s="5" t="str">
        <f>IF(ROW(A2)&gt;MAX(AM$217:AM$220),"",INDEX($H218:$L221,MATCH(ROW(A2),$AM218:$AM221,0),COLUMN(A2)))</f>
        <v/>
      </c>
      <c r="AP218" s="5" t="str">
        <f>IF(AO218&lt;&gt;"",COUNTIF($AO$217:AO218,AO218),"")</f>
        <v/>
      </c>
    </row>
    <row r="219" spans="3:42" ht="31.5" hidden="1" customHeight="1" x14ac:dyDescent="0.15">
      <c r="C219" s="52"/>
      <c r="E219" s="855"/>
      <c r="F219" s="819"/>
      <c r="G219" s="820"/>
      <c r="H219" s="803"/>
      <c r="I219" s="804"/>
      <c r="J219" s="804"/>
      <c r="K219" s="804"/>
      <c r="L219" s="805"/>
      <c r="M219" s="143"/>
      <c r="N219" s="254"/>
      <c r="O219" s="254"/>
      <c r="P219" s="254"/>
      <c r="Q219" s="254"/>
      <c r="R219" s="254"/>
      <c r="S219" s="254"/>
      <c r="T219" s="143"/>
      <c r="U219" s="254"/>
      <c r="V219" s="254"/>
      <c r="W219" s="254"/>
      <c r="X219" s="254"/>
      <c r="Y219" s="254"/>
      <c r="Z219" s="254"/>
      <c r="AA219" s="254"/>
      <c r="AB219" s="254"/>
      <c r="AC219" s="254"/>
      <c r="AD219" s="254"/>
      <c r="AE219" s="254"/>
      <c r="AF219" s="147"/>
      <c r="AG219" s="50"/>
      <c r="AH219" s="142"/>
      <c r="AI219" s="49"/>
      <c r="AJ219" s="139"/>
      <c r="AK219" s="130"/>
      <c r="AL219" s="19" t="b">
        <v>0</v>
      </c>
      <c r="AM219" s="5" t="str">
        <f>IF(H219="","",IF(AL219=TRUE,COUNTIF(AL$217:AL219,AL219),""))</f>
        <v/>
      </c>
      <c r="AN219" s="72" t="str">
        <f t="shared" si="13"/>
        <v/>
      </c>
      <c r="AO219" s="5" t="str">
        <f>IF(ROW(A3)&gt;MAX(AM$217:AM$220),"",INDEX($H219:$L222,MATCH(ROW(A3),$AM219:$AM222,0),COLUMN(A3)))</f>
        <v/>
      </c>
      <c r="AP219" s="5" t="str">
        <f>IF(AO219&lt;&gt;"",COUNTIF($AO$217:AO219,AO219),"")</f>
        <v/>
      </c>
    </row>
    <row r="220" spans="3:42" ht="31.5" hidden="1" customHeight="1" x14ac:dyDescent="0.15">
      <c r="C220" s="52"/>
      <c r="E220" s="855"/>
      <c r="F220" s="862"/>
      <c r="G220" s="863"/>
      <c r="H220" s="777"/>
      <c r="I220" s="778"/>
      <c r="J220" s="778"/>
      <c r="K220" s="778"/>
      <c r="L220" s="779"/>
      <c r="M220" s="155"/>
      <c r="N220" s="264"/>
      <c r="O220" s="264"/>
      <c r="P220" s="264"/>
      <c r="Q220" s="264"/>
      <c r="R220" s="264"/>
      <c r="S220" s="264"/>
      <c r="T220" s="155"/>
      <c r="U220" s="264"/>
      <c r="V220" s="264"/>
      <c r="W220" s="264"/>
      <c r="X220" s="264"/>
      <c r="Y220" s="264"/>
      <c r="Z220" s="264"/>
      <c r="AA220" s="264"/>
      <c r="AB220" s="264"/>
      <c r="AC220" s="264"/>
      <c r="AD220" s="264"/>
      <c r="AE220" s="264"/>
      <c r="AF220" s="156"/>
      <c r="AG220" s="50"/>
      <c r="AH220" s="142"/>
      <c r="AI220" s="49"/>
      <c r="AJ220" s="139"/>
      <c r="AK220" s="130"/>
      <c r="AL220" s="19" t="b">
        <v>0</v>
      </c>
      <c r="AM220" s="5" t="str">
        <f>IF(H220="","",IF(AL220=TRUE,COUNTIF(AL$217:AL220,AL220),""))</f>
        <v/>
      </c>
      <c r="AN220" s="72" t="str">
        <f t="shared" si="13"/>
        <v/>
      </c>
      <c r="AO220" s="5" t="str">
        <f>IF(ROW(A4)&gt;MAX(AM$217:AM$220),"",INDEX($H220:$L223,MATCH(ROW(A4),$AM220:$AM223,0),COLUMN(A4)))</f>
        <v/>
      </c>
      <c r="AP220" s="5" t="str">
        <f>IF(AO220&lt;&gt;"",COUNTIF($AO$217:AO220,AO220),"")</f>
        <v/>
      </c>
    </row>
    <row r="221" spans="3:42" ht="31.5" hidden="1" customHeight="1" x14ac:dyDescent="0.15">
      <c r="C221" s="52"/>
      <c r="E221" s="855"/>
      <c r="F221" s="817" t="s">
        <v>343</v>
      </c>
      <c r="G221" s="818"/>
      <c r="H221" s="857" t="s">
        <v>94</v>
      </c>
      <c r="I221" s="858"/>
      <c r="J221" s="858"/>
      <c r="K221" s="858"/>
      <c r="L221" s="859"/>
      <c r="M221" s="157" t="s">
        <v>436</v>
      </c>
      <c r="N221" s="158"/>
      <c r="O221" s="158"/>
      <c r="P221" s="158"/>
      <c r="Q221" s="158"/>
      <c r="R221" s="158"/>
      <c r="S221" s="158"/>
      <c r="T221" s="157" t="s">
        <v>439</v>
      </c>
      <c r="U221" s="158"/>
      <c r="V221" s="158"/>
      <c r="W221" s="158"/>
      <c r="X221" s="158"/>
      <c r="Y221" s="158"/>
      <c r="Z221" s="158"/>
      <c r="AA221" s="158"/>
      <c r="AB221" s="158"/>
      <c r="AC221" s="158"/>
      <c r="AD221" s="158"/>
      <c r="AE221" s="158"/>
      <c r="AF221" s="159"/>
      <c r="AG221" s="50"/>
      <c r="AH221" s="142"/>
      <c r="AI221" s="49"/>
      <c r="AJ221" s="139"/>
      <c r="AK221" s="130"/>
      <c r="AL221" s="19" t="b">
        <v>1</v>
      </c>
      <c r="AM221" s="5">
        <f>IF(H221="","",IF(AL221=TRUE,COUNTIF(AL$221:AL221,AL221),""))</f>
        <v>1</v>
      </c>
      <c r="AN221" s="72" t="str">
        <f t="shared" ref="AN221:AN233" si="14">IF(H221="","",IF(AL221=TRUE,H221,""))</f>
        <v>備品</v>
      </c>
      <c r="AO221" s="5" t="str">
        <f>IF(ROW(A1)&gt;MAX(AM$221:AM$224),"",INDEX($H221:$L224,MATCH(ROW(A1),$AM221:$AM224,0),COLUMN(A1)))</f>
        <v>備品</v>
      </c>
      <c r="AP221" s="5">
        <f>IF(AO221&lt;&gt;"",COUNTIF($AO$221:AO221,AO221),"")</f>
        <v>1</v>
      </c>
    </row>
    <row r="222" spans="3:42" ht="31.5" hidden="1" customHeight="1" x14ac:dyDescent="0.15">
      <c r="C222" s="52"/>
      <c r="E222" s="855"/>
      <c r="F222" s="819"/>
      <c r="G222" s="820"/>
      <c r="H222" s="803" t="s">
        <v>419</v>
      </c>
      <c r="I222" s="804"/>
      <c r="J222" s="804"/>
      <c r="K222" s="804"/>
      <c r="L222" s="805"/>
      <c r="M222" s="143" t="s">
        <v>437</v>
      </c>
      <c r="N222" s="254"/>
      <c r="O222" s="254"/>
      <c r="P222" s="254"/>
      <c r="Q222" s="254"/>
      <c r="R222" s="254"/>
      <c r="S222" s="254"/>
      <c r="T222" s="143" t="s">
        <v>439</v>
      </c>
      <c r="U222" s="254"/>
      <c r="V222" s="254"/>
      <c r="W222" s="254"/>
      <c r="X222" s="254"/>
      <c r="Y222" s="254"/>
      <c r="Z222" s="254"/>
      <c r="AA222" s="254"/>
      <c r="AB222" s="254"/>
      <c r="AC222" s="254"/>
      <c r="AD222" s="254"/>
      <c r="AE222" s="254"/>
      <c r="AF222" s="147"/>
      <c r="AG222" s="50"/>
      <c r="AH222" s="142"/>
      <c r="AI222" s="49"/>
      <c r="AJ222" s="139"/>
      <c r="AK222" s="130"/>
      <c r="AL222" s="19" t="b">
        <v>0</v>
      </c>
      <c r="AM222" s="5" t="str">
        <f>IF(H222="","",IF(AL222=TRUE,COUNTIF(AL$221:AL222,AL222),""))</f>
        <v/>
      </c>
      <c r="AN222" s="72" t="str">
        <f t="shared" si="14"/>
        <v/>
      </c>
      <c r="AO222" s="5" t="str">
        <f>IF(ROW(A2)&gt;MAX(AM$221:AM$224),"",INDEX($H222:$L225,MATCH(ROW(A2),$AM222:$AM225,0),COLUMN(A2)))</f>
        <v>原材料（給食）</v>
      </c>
      <c r="AP222" s="5">
        <f>IF(AO222&lt;&gt;"",COUNTIF($AO$221:AO222,AO222),"")</f>
        <v>1</v>
      </c>
    </row>
    <row r="223" spans="3:42" ht="31.5" hidden="1" customHeight="1" x14ac:dyDescent="0.15">
      <c r="C223" s="52"/>
      <c r="E223" s="855"/>
      <c r="F223" s="819"/>
      <c r="G223" s="820"/>
      <c r="H223" s="803" t="s">
        <v>412</v>
      </c>
      <c r="I223" s="804"/>
      <c r="J223" s="804"/>
      <c r="K223" s="804"/>
      <c r="L223" s="805"/>
      <c r="M223" s="143" t="s">
        <v>438</v>
      </c>
      <c r="N223" s="254"/>
      <c r="O223" s="254"/>
      <c r="P223" s="254"/>
      <c r="Q223" s="254"/>
      <c r="R223" s="254"/>
      <c r="S223" s="254"/>
      <c r="T223" s="143" t="s">
        <v>439</v>
      </c>
      <c r="U223" s="254"/>
      <c r="V223" s="254"/>
      <c r="W223" s="254"/>
      <c r="X223" s="254"/>
      <c r="Y223" s="254"/>
      <c r="Z223" s="254"/>
      <c r="AA223" s="254"/>
      <c r="AB223" s="254"/>
      <c r="AC223" s="254"/>
      <c r="AD223" s="254"/>
      <c r="AE223" s="254"/>
      <c r="AF223" s="147"/>
      <c r="AG223" s="50"/>
      <c r="AH223" s="142"/>
      <c r="AI223" s="49"/>
      <c r="AJ223" s="139"/>
      <c r="AK223" s="130"/>
      <c r="AL223" s="19" t="b">
        <v>1</v>
      </c>
      <c r="AM223" s="5">
        <f>IF(H223="","",IF(AL223=TRUE,COUNTIF(AL$221:AL223,AL223),""))</f>
        <v>2</v>
      </c>
      <c r="AN223" s="72" t="str">
        <f t="shared" si="14"/>
        <v>原材料（給食）</v>
      </c>
      <c r="AO223" s="5" t="str">
        <f>IF(ROW(A3)&gt;MAX(AM$221:AM$224),"",INDEX($H223:$L226,MATCH(ROW(A3),$AM223:$AM226,0),COLUMN(A3)))</f>
        <v/>
      </c>
      <c r="AP223" s="5" t="str">
        <f>IF(AO223&lt;&gt;"",COUNTIF($AO$221:AO223,AO223),"")</f>
        <v/>
      </c>
    </row>
    <row r="224" spans="3:42" ht="31.5" hidden="1" customHeight="1" thickBot="1" x14ac:dyDescent="0.2">
      <c r="C224" s="52"/>
      <c r="E224" s="856"/>
      <c r="F224" s="821"/>
      <c r="G224" s="822"/>
      <c r="H224" s="800"/>
      <c r="I224" s="801"/>
      <c r="J224" s="801"/>
      <c r="K224" s="801"/>
      <c r="L224" s="802"/>
      <c r="M224" s="160"/>
      <c r="N224" s="149"/>
      <c r="O224" s="149"/>
      <c r="P224" s="149"/>
      <c r="Q224" s="149"/>
      <c r="R224" s="149"/>
      <c r="S224" s="149"/>
      <c r="T224" s="160"/>
      <c r="U224" s="149"/>
      <c r="V224" s="149"/>
      <c r="W224" s="149"/>
      <c r="X224" s="149"/>
      <c r="Y224" s="149"/>
      <c r="Z224" s="149"/>
      <c r="AA224" s="149"/>
      <c r="AB224" s="149"/>
      <c r="AC224" s="149"/>
      <c r="AD224" s="149"/>
      <c r="AE224" s="149"/>
      <c r="AF224" s="150"/>
      <c r="AG224" s="50"/>
      <c r="AH224" s="142"/>
      <c r="AI224" s="49"/>
      <c r="AJ224" s="139"/>
      <c r="AK224" s="130"/>
      <c r="AL224" s="19" t="b">
        <v>0</v>
      </c>
      <c r="AM224" s="5" t="str">
        <f>IF(H224="","",IF(AL224=TRUE,COUNTIF(AL$221:AL224,AL224),""))</f>
        <v/>
      </c>
      <c r="AN224" s="72" t="str">
        <f t="shared" si="14"/>
        <v/>
      </c>
      <c r="AO224" s="5" t="str">
        <f>IF(ROW(A4)&gt;MAX(AM$221:AM$224),"",INDEX($H224:$L227,MATCH(ROW(A4),$AM224:$AM227,0),COLUMN(A4)))</f>
        <v/>
      </c>
      <c r="AP224" s="5" t="str">
        <f>IF(AO224&lt;&gt;"",COUNTIF($AO$221:AO224,AO224),"")</f>
        <v/>
      </c>
    </row>
    <row r="225" spans="2:50" ht="24" hidden="1" customHeight="1" thickBot="1" x14ac:dyDescent="0.2">
      <c r="C225" s="52"/>
      <c r="E225" s="12"/>
      <c r="AJ225" s="139"/>
      <c r="AK225" s="130"/>
      <c r="AN225" s="72"/>
    </row>
    <row r="226" spans="2:50" ht="31.5" hidden="1" customHeight="1" x14ac:dyDescent="0.15">
      <c r="C226" s="52"/>
      <c r="E226" s="854" t="s">
        <v>46</v>
      </c>
      <c r="F226" s="860" t="s">
        <v>43</v>
      </c>
      <c r="G226" s="861"/>
      <c r="H226" s="851" t="s">
        <v>93</v>
      </c>
      <c r="I226" s="852"/>
      <c r="J226" s="852"/>
      <c r="K226" s="852"/>
      <c r="L226" s="853"/>
      <c r="M226" s="241" t="s">
        <v>420</v>
      </c>
      <c r="N226" s="141"/>
      <c r="O226" s="141"/>
      <c r="P226" s="141"/>
      <c r="Q226" s="141"/>
      <c r="R226" s="141"/>
      <c r="S226" s="141"/>
      <c r="T226" s="241" t="s">
        <v>422</v>
      </c>
      <c r="U226" s="141"/>
      <c r="V226" s="141"/>
      <c r="W226" s="141"/>
      <c r="X226" s="141"/>
      <c r="Y226" s="141"/>
      <c r="Z226" s="141"/>
      <c r="AA226" s="141"/>
      <c r="AB226" s="141"/>
      <c r="AC226" s="141"/>
      <c r="AD226" s="141"/>
      <c r="AE226" s="141"/>
      <c r="AF226" s="146"/>
      <c r="AG226" s="50"/>
      <c r="AH226" s="142"/>
      <c r="AI226" s="49"/>
      <c r="AJ226" s="139"/>
      <c r="AK226" s="130"/>
      <c r="AL226" s="19" t="b">
        <v>1</v>
      </c>
      <c r="AM226" s="5">
        <f>IF(H226="","",IF(AL226=TRUE,COUNTIF(AL$226:AL226,AL226),""))</f>
        <v>1</v>
      </c>
      <c r="AN226" s="72" t="str">
        <f t="shared" si="14"/>
        <v>事務処理用PC</v>
      </c>
      <c r="AO226" s="5" t="str">
        <f>IF(ROW(A1)&gt;MAX(AM$226:AM$227),"",INDEX($H226:$L227,MATCH(ROW(A1),$AM226:$AM227,0),COLUMN(A1)))</f>
        <v>事務処理用PC</v>
      </c>
      <c r="AP226" s="5">
        <f>IF(AO226&lt;&gt;"",COUNTIF($AO$226:AO226,AO226),"")</f>
        <v>1</v>
      </c>
    </row>
    <row r="227" spans="2:50" ht="31.5" hidden="1" customHeight="1" x14ac:dyDescent="0.15">
      <c r="C227" s="52"/>
      <c r="E227" s="855"/>
      <c r="F227" s="862"/>
      <c r="G227" s="863"/>
      <c r="H227" s="777" t="s">
        <v>27</v>
      </c>
      <c r="I227" s="778"/>
      <c r="J227" s="778"/>
      <c r="K227" s="778"/>
      <c r="L227" s="779"/>
      <c r="M227" s="243" t="s">
        <v>421</v>
      </c>
      <c r="N227" s="161"/>
      <c r="O227" s="161"/>
      <c r="P227" s="161"/>
      <c r="Q227" s="161"/>
      <c r="R227" s="161"/>
      <c r="S227" s="161"/>
      <c r="T227" s="243" t="s">
        <v>423</v>
      </c>
      <c r="U227" s="161"/>
      <c r="V227" s="161"/>
      <c r="W227" s="161"/>
      <c r="X227" s="161"/>
      <c r="Y227" s="161"/>
      <c r="Z227" s="161"/>
      <c r="AA227" s="161"/>
      <c r="AB227" s="161"/>
      <c r="AC227" s="161"/>
      <c r="AD227" s="161"/>
      <c r="AE227" s="161"/>
      <c r="AF227" s="162"/>
      <c r="AG227" s="50"/>
      <c r="AH227" s="142"/>
      <c r="AI227" s="49"/>
      <c r="AJ227" s="139"/>
      <c r="AK227" s="130"/>
      <c r="AL227" s="19" t="b">
        <v>1</v>
      </c>
      <c r="AM227" s="5">
        <f>IF(H227="","",IF(AL227=TRUE,COUNTIF(AL$226:AL227,AL227),""))</f>
        <v>2</v>
      </c>
      <c r="AN227" s="72" t="str">
        <f t="shared" si="14"/>
        <v>その他</v>
      </c>
      <c r="AO227" s="5" t="str">
        <f>IF(ROW(A2)&gt;MAX(AM$226:AM$227),"",INDEX($H227:$L228,MATCH(ROW(A2),$AM227:$AM228,0),COLUMN(A2)))</f>
        <v>その他</v>
      </c>
      <c r="AP227" s="5">
        <f>IF(AO227&lt;&gt;"",COUNTIF($AO$226:AO227,AO227),"")</f>
        <v>1</v>
      </c>
    </row>
    <row r="228" spans="2:50" ht="31.5" hidden="1" customHeight="1" x14ac:dyDescent="0.15">
      <c r="C228" s="52"/>
      <c r="E228" s="855"/>
      <c r="F228" s="817" t="s">
        <v>66</v>
      </c>
      <c r="G228" s="818"/>
      <c r="H228" s="781" t="s">
        <v>63</v>
      </c>
      <c r="I228" s="782"/>
      <c r="J228" s="782"/>
      <c r="K228" s="782"/>
      <c r="L228" s="783"/>
      <c r="M228" s="157" t="s">
        <v>424</v>
      </c>
      <c r="N228" s="158"/>
      <c r="O228" s="158"/>
      <c r="P228" s="158"/>
      <c r="Q228" s="158"/>
      <c r="R228" s="158"/>
      <c r="S228" s="158"/>
      <c r="T228" s="157" t="s">
        <v>425</v>
      </c>
      <c r="U228" s="158"/>
      <c r="V228" s="158"/>
      <c r="W228" s="158"/>
      <c r="X228" s="158"/>
      <c r="Y228" s="158"/>
      <c r="Z228" s="158"/>
      <c r="AA228" s="158"/>
      <c r="AB228" s="158"/>
      <c r="AC228" s="158"/>
      <c r="AD228" s="158"/>
      <c r="AE228" s="158"/>
      <c r="AF228" s="159"/>
      <c r="AG228" s="50"/>
      <c r="AH228" s="142"/>
      <c r="AI228" s="49"/>
      <c r="AJ228" s="139"/>
      <c r="AK228" s="130"/>
      <c r="AL228" s="19" t="b">
        <v>1</v>
      </c>
      <c r="AM228" s="5">
        <f>IF(H228="","",IF(AL228=TRUE,COUNTIF(AL$228:AL228,AL228),""))</f>
        <v>1</v>
      </c>
      <c r="AN228" s="72" t="str">
        <f>IF(H228="","",IF(AL228=TRUE,H228,""))</f>
        <v>顧客情報</v>
      </c>
      <c r="AO228" s="5" t="str">
        <f>IF(ROW(A1)&gt;MAX(AM$228:AM$229),"",INDEX($H228:$L229,MATCH(ROW(A1),$AM228:$AM229,0),COLUMN(A1)))</f>
        <v>顧客情報</v>
      </c>
      <c r="AP228" s="5">
        <f>IF(AO228&lt;&gt;"",COUNTIF($AO$228:AO228,AO228),"")</f>
        <v>1</v>
      </c>
    </row>
    <row r="229" spans="2:50" ht="31.5" hidden="1" customHeight="1" thickBot="1" x14ac:dyDescent="0.2">
      <c r="C229" s="52"/>
      <c r="E229" s="856"/>
      <c r="F229" s="821"/>
      <c r="G229" s="822"/>
      <c r="H229" s="800"/>
      <c r="I229" s="801"/>
      <c r="J229" s="801"/>
      <c r="K229" s="801"/>
      <c r="L229" s="802"/>
      <c r="M229" s="160"/>
      <c r="N229" s="149"/>
      <c r="O229" s="149"/>
      <c r="P229" s="149"/>
      <c r="Q229" s="149"/>
      <c r="R229" s="149"/>
      <c r="S229" s="149"/>
      <c r="T229" s="160"/>
      <c r="U229" s="149"/>
      <c r="V229" s="149"/>
      <c r="W229" s="149"/>
      <c r="X229" s="149"/>
      <c r="Y229" s="149"/>
      <c r="Z229" s="149"/>
      <c r="AA229" s="149"/>
      <c r="AB229" s="149"/>
      <c r="AC229" s="149"/>
      <c r="AD229" s="149"/>
      <c r="AE229" s="149"/>
      <c r="AF229" s="150"/>
      <c r="AG229" s="50"/>
      <c r="AH229" s="142"/>
      <c r="AI229" s="49"/>
      <c r="AJ229" s="139"/>
      <c r="AK229" s="130"/>
      <c r="AL229" s="19" t="b">
        <v>0</v>
      </c>
      <c r="AM229" s="5" t="str">
        <f>IF(H229="","",IF(AL229=TRUE,COUNTIF(AL$228:AL229,AL229),""))</f>
        <v/>
      </c>
      <c r="AN229" s="72" t="str">
        <f t="shared" si="14"/>
        <v/>
      </c>
      <c r="AO229" s="5" t="str">
        <f>IF(ROW(A2)&gt;MAX(AM$228:AM$229),"",INDEX($H229:$L230,MATCH(ROW(A2),$AM229:$AM230,0),COLUMN(A2)))</f>
        <v/>
      </c>
      <c r="AP229" s="5" t="str">
        <f>IF(AO229&lt;&gt;"",COUNTIF($AO$228:AO229,AO229),"")</f>
        <v/>
      </c>
    </row>
    <row r="230" spans="2:50" ht="21.75" hidden="1" customHeight="1" x14ac:dyDescent="0.15">
      <c r="C230" s="52"/>
      <c r="AJ230" s="139"/>
      <c r="AK230" s="130"/>
      <c r="AN230" s="72"/>
    </row>
    <row r="231" spans="2:50" ht="24" hidden="1" customHeight="1" thickBot="1" x14ac:dyDescent="0.2">
      <c r="C231" s="52"/>
      <c r="E231" s="12" t="s">
        <v>50</v>
      </c>
      <c r="AJ231" s="139"/>
      <c r="AK231" s="130"/>
      <c r="AN231" s="72"/>
    </row>
    <row r="232" spans="2:50" ht="32.25" hidden="1" customHeight="1" x14ac:dyDescent="0.15">
      <c r="C232" s="52"/>
      <c r="D232" s="17"/>
      <c r="E232" s="957"/>
      <c r="F232" s="958"/>
      <c r="G232" s="958"/>
      <c r="H232" s="937"/>
      <c r="I232" s="938"/>
      <c r="J232" s="938"/>
      <c r="K232" s="938"/>
      <c r="L232" s="938"/>
      <c r="M232" s="163"/>
      <c r="N232" s="164"/>
      <c r="O232" s="164"/>
      <c r="P232" s="164"/>
      <c r="Q232" s="164"/>
      <c r="R232" s="164"/>
      <c r="S232" s="164"/>
      <c r="T232" s="165"/>
      <c r="U232" s="164"/>
      <c r="V232" s="164"/>
      <c r="W232" s="164"/>
      <c r="X232" s="164"/>
      <c r="Y232" s="164"/>
      <c r="Z232" s="164"/>
      <c r="AA232" s="164"/>
      <c r="AB232" s="164"/>
      <c r="AC232" s="164"/>
      <c r="AD232" s="164"/>
      <c r="AE232" s="164"/>
      <c r="AF232" s="166"/>
      <c r="AG232" s="50"/>
      <c r="AH232" s="167"/>
      <c r="AI232" s="49"/>
      <c r="AJ232" s="139"/>
      <c r="AK232" s="130"/>
      <c r="AL232" s="19" t="b">
        <v>0</v>
      </c>
      <c r="AM232" s="5" t="str">
        <f>IF(H232="","",IF(AL232=TRUE,COUNTIF(AL$232:AL232,AL232),""))</f>
        <v/>
      </c>
      <c r="AN232" s="72" t="str">
        <f t="shared" si="14"/>
        <v/>
      </c>
      <c r="AO232" s="5" t="str">
        <f>IF(ROW(A1)&gt;MAX(AM$232:AM$233),"",INDEX($H232:$L233,MATCH(ROW(A1),$AM232:$AM233,0),COLUMN(A1)))</f>
        <v/>
      </c>
      <c r="AP232" s="5" t="str">
        <f>IF(AO232&lt;&gt;"",COUNTIF($AO$232:AO232,AO232),"")</f>
        <v/>
      </c>
    </row>
    <row r="233" spans="2:50" ht="32.25" hidden="1" customHeight="1" thickBot="1" x14ac:dyDescent="0.2">
      <c r="C233" s="52"/>
      <c r="D233" s="22"/>
      <c r="E233" s="959"/>
      <c r="F233" s="960"/>
      <c r="G233" s="960"/>
      <c r="H233" s="951"/>
      <c r="I233" s="952"/>
      <c r="J233" s="952"/>
      <c r="K233" s="952"/>
      <c r="L233" s="952"/>
      <c r="M233" s="168"/>
      <c r="N233" s="113"/>
      <c r="O233" s="113"/>
      <c r="P233" s="113"/>
      <c r="Q233" s="113"/>
      <c r="R233" s="113"/>
      <c r="S233" s="113"/>
      <c r="T233" s="169"/>
      <c r="U233" s="113"/>
      <c r="V233" s="113"/>
      <c r="W233" s="113"/>
      <c r="X233" s="113"/>
      <c r="Y233" s="113"/>
      <c r="Z233" s="113"/>
      <c r="AA233" s="113"/>
      <c r="AB233" s="113"/>
      <c r="AC233" s="113"/>
      <c r="AD233" s="113"/>
      <c r="AE233" s="113"/>
      <c r="AF233" s="114"/>
      <c r="AG233" s="50"/>
      <c r="AH233" s="167"/>
      <c r="AI233" s="49"/>
      <c r="AJ233" s="139"/>
      <c r="AK233" s="130"/>
      <c r="AL233" s="19" t="b">
        <v>0</v>
      </c>
      <c r="AM233" s="5" t="str">
        <f>IF(H233="","",IF(AL233=TRUE,COUNTIF(AL$232:AL233,AL233),""))</f>
        <v/>
      </c>
      <c r="AN233" s="72" t="str">
        <f t="shared" si="14"/>
        <v/>
      </c>
      <c r="AO233" s="5" t="str">
        <f>IF(ROW(A2)&gt;MAX(AM$232:AM$233),"",INDEX($H233:$L234,MATCH(ROW(A2),$AM233:$AM234,0),COLUMN(A2)))</f>
        <v/>
      </c>
      <c r="AP233" s="5" t="str">
        <f>IF(AO233&lt;&gt;"",COUNTIF($AO$232:AO233,AO233),"")</f>
        <v/>
      </c>
    </row>
    <row r="234" spans="2:50" ht="22.5" hidden="1" customHeight="1" x14ac:dyDescent="0.15">
      <c r="C234" s="53"/>
      <c r="D234" s="91"/>
      <c r="E234" s="91"/>
      <c r="F234" s="91"/>
      <c r="G234" s="91"/>
      <c r="H234" s="91"/>
      <c r="I234" s="91"/>
      <c r="J234" s="91"/>
      <c r="K234" s="91"/>
      <c r="L234" s="91"/>
      <c r="M234" s="91"/>
      <c r="N234" s="91"/>
      <c r="O234" s="91"/>
      <c r="P234" s="91"/>
      <c r="Q234" s="91"/>
      <c r="R234" s="91"/>
      <c r="S234" s="91"/>
      <c r="T234" s="91"/>
      <c r="U234" s="91"/>
      <c r="V234" s="91"/>
      <c r="W234" s="91"/>
      <c r="X234" s="91"/>
      <c r="Y234" s="91"/>
      <c r="Z234" s="91"/>
      <c r="AA234" s="91"/>
      <c r="AB234" s="91"/>
      <c r="AC234" s="91"/>
      <c r="AD234" s="96"/>
      <c r="AE234" s="96"/>
      <c r="AF234" s="91"/>
      <c r="AG234" s="91"/>
      <c r="AH234" s="91"/>
      <c r="AI234" s="96"/>
      <c r="AJ234" s="140"/>
      <c r="AK234" s="132"/>
    </row>
    <row r="235" spans="2:50" ht="31.5" hidden="1" customHeight="1" x14ac:dyDescent="0.15">
      <c r="B235" s="36" t="s">
        <v>115</v>
      </c>
      <c r="C235" s="70" t="s">
        <v>350</v>
      </c>
      <c r="D235" s="94"/>
      <c r="E235" s="94"/>
      <c r="F235" s="94"/>
      <c r="G235" s="94"/>
      <c r="H235" s="94"/>
      <c r="I235" s="94"/>
      <c r="J235" s="94"/>
      <c r="K235" s="94"/>
      <c r="L235" s="94"/>
      <c r="M235" s="94"/>
      <c r="N235" s="94"/>
      <c r="O235" s="94"/>
      <c r="P235" s="94"/>
      <c r="Q235" s="94"/>
      <c r="R235" s="94"/>
      <c r="S235" s="94"/>
      <c r="T235" s="94"/>
      <c r="U235" s="94"/>
      <c r="V235" s="94"/>
      <c r="W235" s="94"/>
      <c r="X235" s="94"/>
      <c r="Y235" s="94"/>
      <c r="Z235" s="94"/>
      <c r="AA235" s="94"/>
      <c r="AB235" s="94"/>
      <c r="AC235" s="94"/>
      <c r="AD235" s="94"/>
      <c r="AE235" s="94"/>
      <c r="AF235" s="94"/>
      <c r="AG235" s="94"/>
      <c r="AH235" s="94"/>
      <c r="AI235" s="94"/>
      <c r="AJ235" s="866" t="s">
        <v>461</v>
      </c>
      <c r="AK235" s="867"/>
    </row>
    <row r="236" spans="2:50" ht="57.75" hidden="1" customHeight="1" x14ac:dyDescent="0.15">
      <c r="C236" s="135"/>
      <c r="D236" s="939" t="s">
        <v>313</v>
      </c>
      <c r="E236" s="939"/>
      <c r="F236" s="939"/>
      <c r="G236" s="939"/>
      <c r="H236" s="939"/>
      <c r="I236" s="939"/>
      <c r="J236" s="939"/>
      <c r="K236" s="939"/>
      <c r="L236" s="939"/>
      <c r="M236" s="939"/>
      <c r="N236" s="939"/>
      <c r="O236" s="939"/>
      <c r="P236" s="939"/>
      <c r="Q236" s="939"/>
      <c r="R236" s="939"/>
      <c r="S236" s="939"/>
      <c r="T236" s="939"/>
      <c r="U236" s="939"/>
      <c r="V236" s="939"/>
      <c r="W236" s="939"/>
      <c r="X236" s="939"/>
      <c r="Y236" s="939"/>
      <c r="Z236" s="939"/>
      <c r="AA236" s="939"/>
      <c r="AB236" s="939"/>
      <c r="AC236" s="939"/>
      <c r="AD236" s="939"/>
      <c r="AE236" s="939"/>
      <c r="AF236" s="939"/>
      <c r="AG236" s="939"/>
      <c r="AH236" s="939"/>
      <c r="AI236" s="939"/>
      <c r="AJ236" s="939"/>
      <c r="AK236" s="134"/>
    </row>
    <row r="237" spans="2:50" ht="24.75" hidden="1" customHeight="1" x14ac:dyDescent="0.15">
      <c r="C237" s="52"/>
      <c r="D237" s="5" t="s">
        <v>65</v>
      </c>
      <c r="AI237" s="139"/>
      <c r="AJ237" s="139"/>
      <c r="AK237" s="130"/>
    </row>
    <row r="238" spans="2:50" ht="31.5" hidden="1" customHeight="1" thickBot="1" x14ac:dyDescent="0.2">
      <c r="C238" s="52"/>
      <c r="E238" s="776" t="s">
        <v>64</v>
      </c>
      <c r="F238" s="776"/>
      <c r="G238" s="776"/>
      <c r="H238" s="776"/>
      <c r="I238" s="776"/>
      <c r="J238" s="776"/>
      <c r="K238" s="776"/>
      <c r="L238" s="776"/>
      <c r="M238" s="787" t="s">
        <v>318</v>
      </c>
      <c r="N238" s="787"/>
      <c r="O238" s="787"/>
      <c r="P238" s="787"/>
      <c r="Q238" s="787"/>
      <c r="R238" s="787"/>
      <c r="S238" s="787"/>
      <c r="T238" s="787"/>
      <c r="U238" s="787"/>
      <c r="V238" s="787"/>
      <c r="W238" s="787"/>
      <c r="X238" s="787"/>
      <c r="Y238" s="787"/>
      <c r="Z238" s="787"/>
      <c r="AA238" s="787"/>
      <c r="AB238" s="787"/>
      <c r="AC238" s="787"/>
      <c r="AD238" s="787"/>
      <c r="AE238" s="787"/>
      <c r="AF238" s="787"/>
      <c r="AG238" s="12"/>
      <c r="AH238" s="12"/>
      <c r="AI238" s="12"/>
      <c r="AJ238" s="12"/>
      <c r="AK238" s="130"/>
    </row>
    <row r="239" spans="2:50" ht="31.5" hidden="1" customHeight="1" x14ac:dyDescent="0.15">
      <c r="C239" s="52"/>
      <c r="E239" s="890" t="s">
        <v>62</v>
      </c>
      <c r="F239" s="891"/>
      <c r="G239" s="892"/>
      <c r="H239" s="933" t="str">
        <f t="shared" ref="H239:H244" si="15">$H201</f>
        <v>電気</v>
      </c>
      <c r="I239" s="934"/>
      <c r="J239" s="934"/>
      <c r="K239" s="934"/>
      <c r="L239" s="935"/>
      <c r="M239" s="241" t="s">
        <v>426</v>
      </c>
      <c r="N239" s="141"/>
      <c r="O239" s="141"/>
      <c r="P239" s="141"/>
      <c r="Q239" s="141"/>
      <c r="R239" s="141"/>
      <c r="S239" s="141"/>
      <c r="T239" s="141"/>
      <c r="U239" s="141"/>
      <c r="V239" s="141"/>
      <c r="W239" s="141"/>
      <c r="X239" s="141"/>
      <c r="Y239" s="141"/>
      <c r="Z239" s="141"/>
      <c r="AA239" s="141"/>
      <c r="AB239" s="141"/>
      <c r="AC239" s="141"/>
      <c r="AD239" s="141"/>
      <c r="AE239" s="141"/>
      <c r="AF239" s="146"/>
      <c r="AH239" s="101"/>
      <c r="AJ239" s="101"/>
      <c r="AK239" s="130"/>
      <c r="AL239" s="19" t="b">
        <v>1</v>
      </c>
      <c r="AM239" s="19" t="b">
        <v>0</v>
      </c>
      <c r="AN239" s="5">
        <f>IF(H239="","",IF(AL239=TRUE,COUNTIF(AL$239:AL239,AL239),""))</f>
        <v>1</v>
      </c>
      <c r="AO239" s="72" t="str">
        <f t="shared" ref="AO239:AO244" si="16">IF(H239="","",IF(AL239=TRUE,H239,""))</f>
        <v>電気</v>
      </c>
      <c r="AP239" s="5" t="str">
        <f t="shared" ref="AP239:AP244" si="17">IF(ROW(A1)&gt;MAX(AN$239:AN$244),"",INDEX($H239:$L244,MATCH(ROW(A1),$AN239:$AN244,0),COLUMN(A1)))</f>
        <v>電気</v>
      </c>
      <c r="AT239" s="5" t="str">
        <f t="shared" ref="AT239:AT244" si="18">IF(H239="","",$E$239)</f>
        <v>インフラ</v>
      </c>
      <c r="AU239" s="5" t="str">
        <f>IF(H239="","",IF(AM239=TRUE,COUNTIF(AM$239:AM239,AM239),""))</f>
        <v/>
      </c>
      <c r="AV239" s="5" t="str">
        <f t="shared" ref="AV239:AV247" si="19">IF(ROW(A1)&gt;MAX(AU$239:AU$271),"",INDEX($AT239:$AT271,MATCH(ROW(A1),$AU239:$AU271,0),COLUMN(A1)))</f>
        <v>インフラ</v>
      </c>
      <c r="AW239" s="5" t="str">
        <f t="shared" ref="AW239:AW247" si="20">IF(ROW(A1)&gt;MAX(AU$239:AU$271),"",INDEX($H239:$L271,MATCH(ROW(A1),$AU239:$AU271,0),COLUMN(A1)))</f>
        <v>道路</v>
      </c>
      <c r="AX239" s="5" t="str">
        <f t="shared" ref="AX239:AX245" si="21">IF(ROW(A1)&gt;MAX(AU$239:AU$271),"",INDEX($M239:$M271,MATCH(ROW(A1),$AU239:$AU271,0),COLUMN(A1)))</f>
        <v>道路が通行止めとなる。</v>
      </c>
    </row>
    <row r="240" spans="2:50" ht="31.5" hidden="1" customHeight="1" x14ac:dyDescent="0.15">
      <c r="C240" s="52"/>
      <c r="E240" s="893"/>
      <c r="F240" s="878"/>
      <c r="G240" s="894"/>
      <c r="H240" s="829" t="str">
        <f t="shared" si="15"/>
        <v>水道</v>
      </c>
      <c r="I240" s="830"/>
      <c r="J240" s="830"/>
      <c r="K240" s="830"/>
      <c r="L240" s="831"/>
      <c r="M240" s="143" t="s">
        <v>427</v>
      </c>
      <c r="N240" s="254"/>
      <c r="O240" s="254"/>
      <c r="P240" s="254"/>
      <c r="Q240" s="254"/>
      <c r="R240" s="254"/>
      <c r="S240" s="254"/>
      <c r="T240" s="254"/>
      <c r="U240" s="254"/>
      <c r="V240" s="254"/>
      <c r="W240" s="254"/>
      <c r="X240" s="254"/>
      <c r="Y240" s="254"/>
      <c r="Z240" s="254"/>
      <c r="AA240" s="254"/>
      <c r="AB240" s="254"/>
      <c r="AC240" s="254"/>
      <c r="AD240" s="254"/>
      <c r="AE240" s="254"/>
      <c r="AF240" s="147"/>
      <c r="AH240" s="101"/>
      <c r="AJ240" s="101"/>
      <c r="AK240" s="130"/>
      <c r="AL240" s="19" t="b">
        <v>1</v>
      </c>
      <c r="AM240" s="19" t="b">
        <v>0</v>
      </c>
      <c r="AN240" s="5">
        <f>IF(H240="","",IF(AL240=TRUE,COUNTIF(AL$239:AL240,AL240),""))</f>
        <v>2</v>
      </c>
      <c r="AO240" s="72" t="str">
        <f t="shared" si="16"/>
        <v>水道</v>
      </c>
      <c r="AP240" s="5" t="str">
        <f t="shared" si="17"/>
        <v>水道</v>
      </c>
      <c r="AT240" s="5" t="str">
        <f t="shared" si="18"/>
        <v>インフラ</v>
      </c>
      <c r="AU240" s="5" t="str">
        <f>IF(H240="","",IF(AM240=TRUE,COUNTIF(AM$239:AM240,AM240),""))</f>
        <v/>
      </c>
      <c r="AV240" s="5" t="str">
        <f t="shared" si="19"/>
        <v>人</v>
      </c>
      <c r="AW240" s="5" t="str">
        <f t="shared" si="20"/>
        <v>保育士</v>
      </c>
      <c r="AX240" s="5" t="str">
        <f t="shared" si="21"/>
        <v>通行規制等により参集に遅れが生じる、もしくは参集不可能となる</v>
      </c>
    </row>
    <row r="241" spans="3:50" ht="31.5" hidden="1" customHeight="1" x14ac:dyDescent="0.15">
      <c r="C241" s="52"/>
      <c r="E241" s="893"/>
      <c r="F241" s="878"/>
      <c r="G241" s="894"/>
      <c r="H241" s="829" t="str">
        <f t="shared" si="15"/>
        <v>道路</v>
      </c>
      <c r="I241" s="830"/>
      <c r="J241" s="830"/>
      <c r="K241" s="830"/>
      <c r="L241" s="831"/>
      <c r="M241" s="143" t="s">
        <v>428</v>
      </c>
      <c r="N241" s="254"/>
      <c r="O241" s="254"/>
      <c r="P241" s="254"/>
      <c r="Q241" s="254"/>
      <c r="R241" s="254"/>
      <c r="S241" s="254"/>
      <c r="T241" s="254"/>
      <c r="U241" s="254"/>
      <c r="V241" s="254"/>
      <c r="W241" s="254"/>
      <c r="X241" s="254"/>
      <c r="Y241" s="254"/>
      <c r="Z241" s="254"/>
      <c r="AA241" s="254"/>
      <c r="AB241" s="254"/>
      <c r="AC241" s="254"/>
      <c r="AD241" s="254"/>
      <c r="AE241" s="254"/>
      <c r="AF241" s="147"/>
      <c r="AH241" s="101"/>
      <c r="AJ241" s="101"/>
      <c r="AK241" s="130"/>
      <c r="AL241" s="19" t="b">
        <v>0</v>
      </c>
      <c r="AM241" s="19" t="b">
        <v>1</v>
      </c>
      <c r="AN241" s="5" t="str">
        <f>IF(H241="","",IF(AL241=TRUE,COUNTIF(AL$239:AL241,AL241),""))</f>
        <v/>
      </c>
      <c r="AO241" s="72" t="str">
        <f t="shared" si="16"/>
        <v/>
      </c>
      <c r="AP241" s="5" t="str">
        <f t="shared" si="17"/>
        <v/>
      </c>
      <c r="AT241" s="5" t="str">
        <f t="shared" si="18"/>
        <v>インフラ</v>
      </c>
      <c r="AU241" s="5">
        <f>IF(H241="","",IF(AM241=TRUE,COUNTIF(AM$239:AM241,AM241),""))</f>
        <v>1</v>
      </c>
      <c r="AV241" s="5" t="str">
        <f t="shared" si="19"/>
        <v>人</v>
      </c>
      <c r="AW241" s="5" t="str">
        <f t="shared" si="20"/>
        <v>調理員</v>
      </c>
      <c r="AX241" s="5" t="str">
        <f t="shared" si="21"/>
        <v>通行規制等により参集に遅れが生じる、もしくは参集不可能となる</v>
      </c>
    </row>
    <row r="242" spans="3:50" ht="31.5" hidden="1" customHeight="1" x14ac:dyDescent="0.15">
      <c r="C242" s="52"/>
      <c r="E242" s="893"/>
      <c r="F242" s="878"/>
      <c r="G242" s="894"/>
      <c r="H242" s="829">
        <f t="shared" si="15"/>
        <v>0</v>
      </c>
      <c r="I242" s="830"/>
      <c r="J242" s="830"/>
      <c r="K242" s="830"/>
      <c r="L242" s="831"/>
      <c r="M242" s="143"/>
      <c r="N242" s="254"/>
      <c r="O242" s="254"/>
      <c r="P242" s="254"/>
      <c r="Q242" s="254"/>
      <c r="R242" s="254"/>
      <c r="S242" s="254"/>
      <c r="T242" s="254"/>
      <c r="U242" s="254"/>
      <c r="V242" s="254"/>
      <c r="W242" s="254"/>
      <c r="X242" s="254"/>
      <c r="Y242" s="254"/>
      <c r="Z242" s="254"/>
      <c r="AA242" s="254"/>
      <c r="AB242" s="254"/>
      <c r="AC242" s="254"/>
      <c r="AD242" s="254"/>
      <c r="AE242" s="254"/>
      <c r="AF242" s="147"/>
      <c r="AH242" s="101"/>
      <c r="AJ242" s="101"/>
      <c r="AK242" s="130"/>
      <c r="AL242" s="19" t="b">
        <v>0</v>
      </c>
      <c r="AM242" s="19" t="b">
        <v>0</v>
      </c>
      <c r="AN242" s="5" t="str">
        <f>IF(H242="","",IF(AL242=TRUE,COUNTIF(AL$239:AL242,AL242),""))</f>
        <v/>
      </c>
      <c r="AO242" s="72" t="str">
        <f t="shared" si="16"/>
        <v/>
      </c>
      <c r="AP242" s="5" t="str">
        <f t="shared" si="17"/>
        <v/>
      </c>
      <c r="AT242" s="5" t="str">
        <f t="shared" si="18"/>
        <v>インフラ</v>
      </c>
      <c r="AU242" s="5" t="str">
        <f>IF(H242="","",IF(AM242=TRUE,COUNTIF(AM$239:AM242,AM242),""))</f>
        <v/>
      </c>
      <c r="AV242" s="5" t="str">
        <f t="shared" si="19"/>
        <v/>
      </c>
      <c r="AW242" s="5" t="str">
        <f t="shared" si="20"/>
        <v/>
      </c>
      <c r="AX242" s="5" t="str">
        <f t="shared" si="21"/>
        <v/>
      </c>
    </row>
    <row r="243" spans="3:50" ht="31.5" hidden="1" customHeight="1" x14ac:dyDescent="0.15">
      <c r="C243" s="52"/>
      <c r="E243" s="893"/>
      <c r="F243" s="878"/>
      <c r="G243" s="894"/>
      <c r="H243" s="829">
        <f t="shared" si="15"/>
        <v>0</v>
      </c>
      <c r="I243" s="830"/>
      <c r="J243" s="830"/>
      <c r="K243" s="830"/>
      <c r="L243" s="831"/>
      <c r="M243" s="143"/>
      <c r="N243" s="254"/>
      <c r="O243" s="254"/>
      <c r="P243" s="254"/>
      <c r="Q243" s="254"/>
      <c r="R243" s="254"/>
      <c r="S243" s="254"/>
      <c r="T243" s="254"/>
      <c r="U243" s="254"/>
      <c r="V243" s="254"/>
      <c r="W243" s="254"/>
      <c r="X243" s="254"/>
      <c r="Y243" s="254"/>
      <c r="Z243" s="254"/>
      <c r="AA243" s="254"/>
      <c r="AB243" s="254"/>
      <c r="AC243" s="254"/>
      <c r="AD243" s="254"/>
      <c r="AE243" s="254"/>
      <c r="AF243" s="147"/>
      <c r="AH243" s="101"/>
      <c r="AJ243" s="101"/>
      <c r="AK243" s="130"/>
      <c r="AL243" s="19" t="b">
        <v>0</v>
      </c>
      <c r="AM243" s="19" t="b">
        <v>0</v>
      </c>
      <c r="AN243" s="5" t="str">
        <f>IF(H243="","",IF(AL243=TRUE,COUNTIF(AL$239:AL243,AL243),""))</f>
        <v/>
      </c>
      <c r="AO243" s="72" t="str">
        <f t="shared" si="16"/>
        <v/>
      </c>
      <c r="AP243" s="5" t="str">
        <f t="shared" si="17"/>
        <v/>
      </c>
      <c r="AT243" s="5" t="str">
        <f t="shared" si="18"/>
        <v>インフラ</v>
      </c>
      <c r="AU243" s="5" t="str">
        <f>IF(H243="","",IF(AM243=TRUE,COUNTIF(AM$239:AM243,AM243),""))</f>
        <v/>
      </c>
      <c r="AV243" s="5" t="str">
        <f t="shared" si="19"/>
        <v/>
      </c>
      <c r="AW243" s="5" t="str">
        <f t="shared" si="20"/>
        <v/>
      </c>
      <c r="AX243" s="5" t="str">
        <f t="shared" si="21"/>
        <v/>
      </c>
    </row>
    <row r="244" spans="3:50" ht="31.5" hidden="1" customHeight="1" thickBot="1" x14ac:dyDescent="0.2">
      <c r="C244" s="52"/>
      <c r="E244" s="895"/>
      <c r="F244" s="896"/>
      <c r="G244" s="897"/>
      <c r="H244" s="823">
        <f t="shared" si="15"/>
        <v>0</v>
      </c>
      <c r="I244" s="824"/>
      <c r="J244" s="824"/>
      <c r="K244" s="824"/>
      <c r="L244" s="825"/>
      <c r="M244" s="144"/>
      <c r="N244" s="183"/>
      <c r="O244" s="183"/>
      <c r="P244" s="183"/>
      <c r="Q244" s="183"/>
      <c r="R244" s="183"/>
      <c r="S244" s="183"/>
      <c r="T244" s="183"/>
      <c r="U244" s="183"/>
      <c r="V244" s="183"/>
      <c r="W244" s="183"/>
      <c r="X244" s="183"/>
      <c r="Y244" s="183"/>
      <c r="Z244" s="183"/>
      <c r="AA244" s="183"/>
      <c r="AB244" s="183"/>
      <c r="AC244" s="183"/>
      <c r="AD244" s="183"/>
      <c r="AE244" s="183"/>
      <c r="AF244" s="170"/>
      <c r="AH244" s="101"/>
      <c r="AJ244" s="101"/>
      <c r="AK244" s="130"/>
      <c r="AL244" s="19" t="b">
        <v>0</v>
      </c>
      <c r="AM244" s="19" t="b">
        <v>0</v>
      </c>
      <c r="AN244" s="5" t="str">
        <f>IF(H244="","",IF(AL244=TRUE,COUNTIF(AL$239:AL244,AL244),""))</f>
        <v/>
      </c>
      <c r="AO244" s="72" t="str">
        <f t="shared" si="16"/>
        <v/>
      </c>
      <c r="AP244" s="5" t="str">
        <f t="shared" si="17"/>
        <v/>
      </c>
      <c r="AT244" s="5" t="str">
        <f t="shared" si="18"/>
        <v>インフラ</v>
      </c>
      <c r="AU244" s="5" t="str">
        <f>IF(H244="","",IF(AM244=TRUE,COUNTIF(AM$239:AM244,AM244),""))</f>
        <v/>
      </c>
      <c r="AV244" s="5" t="str">
        <f t="shared" si="19"/>
        <v/>
      </c>
      <c r="AW244" s="5" t="str">
        <f t="shared" si="20"/>
        <v/>
      </c>
      <c r="AX244" s="5" t="str">
        <f t="shared" si="21"/>
        <v/>
      </c>
    </row>
    <row r="245" spans="3:50" ht="22.5" hidden="1" customHeight="1" x14ac:dyDescent="0.15">
      <c r="C245" s="52"/>
      <c r="D245" s="145"/>
      <c r="E245" s="145"/>
      <c r="F245" s="145"/>
      <c r="G245" s="145"/>
      <c r="H245" s="145"/>
      <c r="I245" s="145"/>
      <c r="J245" s="145"/>
      <c r="K245" s="145"/>
      <c r="L245" s="17"/>
      <c r="M245" s="17"/>
      <c r="N245" s="17"/>
      <c r="O245" s="17"/>
      <c r="P245" s="17"/>
      <c r="Q245" s="17"/>
      <c r="R245" s="17"/>
      <c r="S245" s="17"/>
      <c r="T245" s="17"/>
      <c r="U245" s="17"/>
      <c r="V245" s="17"/>
      <c r="AK245" s="130"/>
      <c r="AU245" s="5" t="str">
        <f>IF(H245="","",IF(AM245=TRUE,COUNTIF(AM$239:AM245,AM245),""))</f>
        <v/>
      </c>
      <c r="AV245" s="5" t="str">
        <f t="shared" si="19"/>
        <v/>
      </c>
      <c r="AW245" s="5" t="str">
        <f t="shared" si="20"/>
        <v/>
      </c>
      <c r="AX245" s="5" t="str">
        <f t="shared" si="21"/>
        <v/>
      </c>
    </row>
    <row r="246" spans="3:50" ht="22.5" hidden="1" customHeight="1" x14ac:dyDescent="0.15">
      <c r="C246" s="52"/>
      <c r="D246" s="5" t="s">
        <v>342</v>
      </c>
      <c r="E246" s="17"/>
      <c r="F246" s="145"/>
      <c r="G246" s="145"/>
      <c r="H246" s="145"/>
      <c r="I246" s="145"/>
      <c r="J246" s="145"/>
      <c r="K246" s="145"/>
      <c r="L246" s="17"/>
      <c r="AK246" s="130"/>
      <c r="AU246" s="5" t="str">
        <f>IF(H246="","",IF(AM246=TRUE,COUNTIF(AM$239:AM246,AM246),""))</f>
        <v/>
      </c>
      <c r="AV246" s="5" t="str">
        <f t="shared" si="19"/>
        <v/>
      </c>
      <c r="AW246" s="5" t="str">
        <f t="shared" si="20"/>
        <v/>
      </c>
      <c r="AX246" s="5" t="str">
        <f>IF(ROW(A8)&gt;MAX(AU$239:AU$271),"",INDEX($M247:$M278,MATCH(ROW(A8),$AU246:$AU278,0),COLUMN(A8)))</f>
        <v/>
      </c>
    </row>
    <row r="247" spans="3:50" ht="31.5" hidden="1" customHeight="1" thickBot="1" x14ac:dyDescent="0.2">
      <c r="C247" s="52"/>
      <c r="E247" s="776" t="s">
        <v>64</v>
      </c>
      <c r="F247" s="776"/>
      <c r="G247" s="776"/>
      <c r="H247" s="776"/>
      <c r="I247" s="776"/>
      <c r="J247" s="776"/>
      <c r="K247" s="776"/>
      <c r="L247" s="776"/>
      <c r="M247" s="787" t="s">
        <v>322</v>
      </c>
      <c r="N247" s="787"/>
      <c r="O247" s="787"/>
      <c r="P247" s="787"/>
      <c r="Q247" s="787"/>
      <c r="R247" s="787"/>
      <c r="S247" s="787"/>
      <c r="T247" s="787"/>
      <c r="U247" s="787"/>
      <c r="V247" s="787"/>
      <c r="W247" s="787"/>
      <c r="X247" s="787"/>
      <c r="Y247" s="787"/>
      <c r="Z247" s="787"/>
      <c r="AA247" s="787"/>
      <c r="AB247" s="787"/>
      <c r="AC247" s="787"/>
      <c r="AD247" s="787"/>
      <c r="AE247" s="787"/>
      <c r="AF247" s="787"/>
      <c r="AG247" s="12"/>
      <c r="AH247" s="12"/>
      <c r="AI247" s="12"/>
      <c r="AJ247" s="12"/>
      <c r="AK247" s="130"/>
      <c r="AU247" s="5" t="str">
        <f>IF(H247="","",IF(AM247=TRUE,COUNTIF(AM$239:AM247,AM247),""))</f>
        <v/>
      </c>
      <c r="AV247" s="5" t="str">
        <f t="shared" si="19"/>
        <v/>
      </c>
      <c r="AW247" s="5" t="str">
        <f t="shared" si="20"/>
        <v/>
      </c>
      <c r="AX247" s="5" t="str">
        <f>IF(ROW(A9)&gt;MAX(AU$239:AU$271),"",INDEX($M247:$M279,MATCH(ROW(A9),$AU247:$AU279,0),COLUMN(A9)))</f>
        <v/>
      </c>
    </row>
    <row r="248" spans="3:50" ht="31.5" hidden="1" customHeight="1" x14ac:dyDescent="0.15">
      <c r="C248" s="52"/>
      <c r="E248" s="807" t="s">
        <v>44</v>
      </c>
      <c r="F248" s="808"/>
      <c r="G248" s="809"/>
      <c r="H248" s="851" t="s">
        <v>398</v>
      </c>
      <c r="I248" s="852"/>
      <c r="J248" s="852"/>
      <c r="K248" s="852"/>
      <c r="L248" s="853"/>
      <c r="M248" s="241" t="s">
        <v>429</v>
      </c>
      <c r="N248" s="141"/>
      <c r="O248" s="141"/>
      <c r="P248" s="141"/>
      <c r="Q248" s="141"/>
      <c r="R248" s="141"/>
      <c r="S248" s="141"/>
      <c r="T248" s="141"/>
      <c r="U248" s="141"/>
      <c r="V248" s="141"/>
      <c r="W248" s="141"/>
      <c r="X248" s="141"/>
      <c r="Y248" s="141"/>
      <c r="Z248" s="141"/>
      <c r="AA248" s="141"/>
      <c r="AB248" s="141"/>
      <c r="AC248" s="141"/>
      <c r="AD248" s="141"/>
      <c r="AE248" s="141"/>
      <c r="AF248" s="146"/>
      <c r="AH248" s="101"/>
      <c r="AJ248" s="101"/>
      <c r="AK248" s="130"/>
      <c r="AL248" s="19" t="b">
        <v>0</v>
      </c>
      <c r="AM248" s="19" t="b">
        <v>1</v>
      </c>
      <c r="AN248" s="5" t="str">
        <f>IF(H248="","",IF(AL248=TRUE,COUNTIF(AL$248:AL248,AL248),""))</f>
        <v/>
      </c>
      <c r="AO248" s="72" t="str">
        <f>IF(H248="","",IF(AL248=TRUE,H248,""))</f>
        <v/>
      </c>
      <c r="AP248" s="5" t="str">
        <f>IF(ROW(A1)&gt;MAX(AN$248:AN$250),"",INDEX($H248:$L250,MATCH(ROW(A1),$AN248:$AN250,0),COLUMN(A1)))</f>
        <v/>
      </c>
      <c r="AT248" s="5" t="str">
        <f>IF(H248="","",$E$248)</f>
        <v>人</v>
      </c>
      <c r="AU248" s="5">
        <f>IF(H248="","",IF(AM248=TRUE,COUNTIF(AM$239:AM248,AM248),""))</f>
        <v>2</v>
      </c>
      <c r="AV248" s="5" t="str">
        <f t="shared" ref="AV248:AV257" si="22">IF(ROW(A17)&gt;MAX(AU$239:AU$271),"",INDEX($AT248:$AT280,MATCH(ROW(A17),$AU248:$AU280,0),COLUMN(A17)))</f>
        <v/>
      </c>
      <c r="AW248" s="5" t="str">
        <f t="shared" ref="AW248:AW257" si="23">IF(ROW(A17)&gt;MAX(AU$239:AU$271),"",INDEX($H248:$L280,MATCH(ROW(A17),$AU248:$AU280,0),COLUMN(A17)))</f>
        <v/>
      </c>
      <c r="AX248" s="5" t="str">
        <f t="shared" ref="AX248:AX257" si="24">IF(ROW(A17)&gt;MAX(AU$239:AU$271),"",INDEX($M248:$M280,MATCH(ROW(A17),$AU248:$AU280,0),COLUMN(A17)))</f>
        <v/>
      </c>
    </row>
    <row r="249" spans="3:50" ht="31.5" hidden="1" customHeight="1" x14ac:dyDescent="0.15">
      <c r="C249" s="52"/>
      <c r="E249" s="810"/>
      <c r="F249" s="811"/>
      <c r="G249" s="812"/>
      <c r="H249" s="803" t="s">
        <v>360</v>
      </c>
      <c r="I249" s="804"/>
      <c r="J249" s="804"/>
      <c r="K249" s="804"/>
      <c r="L249" s="805"/>
      <c r="M249" s="157" t="s">
        <v>429</v>
      </c>
      <c r="N249" s="158"/>
      <c r="O249" s="158"/>
      <c r="P249" s="158"/>
      <c r="Q249" s="158"/>
      <c r="R249" s="158"/>
      <c r="S249" s="158"/>
      <c r="T249" s="158"/>
      <c r="U249" s="158"/>
      <c r="V249" s="158"/>
      <c r="W249" s="158"/>
      <c r="X249" s="158"/>
      <c r="Y249" s="158"/>
      <c r="Z249" s="158"/>
      <c r="AA249" s="158"/>
      <c r="AB249" s="158"/>
      <c r="AC249" s="158"/>
      <c r="AD249" s="158"/>
      <c r="AE249" s="158"/>
      <c r="AF249" s="159"/>
      <c r="AH249" s="101"/>
      <c r="AJ249" s="101"/>
      <c r="AK249" s="130"/>
      <c r="AL249" s="19" t="b">
        <v>0</v>
      </c>
      <c r="AM249" s="19" t="b">
        <v>1</v>
      </c>
      <c r="AN249" s="5" t="str">
        <f>IF(H249="","",IF(AL249=TRUE,COUNTIF(AL$248:AL249,AL249),""))</f>
        <v/>
      </c>
      <c r="AO249" s="72" t="str">
        <f>IF(H249="","",IF(AL249=TRUE,H249,""))</f>
        <v/>
      </c>
      <c r="AP249" s="5" t="str">
        <f>IF(ROW(A2)&gt;MAX(AN$248:AN$250),"",INDEX($H249:$L251,MATCH(ROW(A2),$AN249:$AN251,0),COLUMN(A2)))</f>
        <v/>
      </c>
      <c r="AT249" s="5" t="str">
        <f>IF(H249="","",$E$248)</f>
        <v>人</v>
      </c>
      <c r="AU249" s="5">
        <f>IF(H249="","",IF(AM249=TRUE,COUNTIF(AM$239:AM249,AM249),""))</f>
        <v>3</v>
      </c>
      <c r="AV249" s="5" t="str">
        <f t="shared" si="22"/>
        <v/>
      </c>
      <c r="AW249" s="5" t="str">
        <f t="shared" si="23"/>
        <v/>
      </c>
      <c r="AX249" s="5" t="str">
        <f t="shared" si="24"/>
        <v/>
      </c>
    </row>
    <row r="250" spans="3:50" ht="31.5" hidden="1" customHeight="1" thickBot="1" x14ac:dyDescent="0.2">
      <c r="C250" s="52"/>
      <c r="E250" s="813"/>
      <c r="F250" s="814"/>
      <c r="G250" s="815"/>
      <c r="H250" s="800"/>
      <c r="I250" s="801"/>
      <c r="J250" s="801"/>
      <c r="K250" s="801"/>
      <c r="L250" s="802"/>
      <c r="M250" s="144"/>
      <c r="N250" s="183"/>
      <c r="O250" s="183"/>
      <c r="P250" s="183"/>
      <c r="Q250" s="183"/>
      <c r="R250" s="183"/>
      <c r="S250" s="183"/>
      <c r="T250" s="183"/>
      <c r="U250" s="183"/>
      <c r="V250" s="183"/>
      <c r="W250" s="183"/>
      <c r="X250" s="183"/>
      <c r="Y250" s="183"/>
      <c r="Z250" s="183"/>
      <c r="AA250" s="183"/>
      <c r="AB250" s="183"/>
      <c r="AC250" s="183"/>
      <c r="AD250" s="183"/>
      <c r="AE250" s="183"/>
      <c r="AF250" s="170"/>
      <c r="AH250" s="101"/>
      <c r="AJ250" s="101"/>
      <c r="AK250" s="130"/>
      <c r="AL250" s="19" t="b">
        <v>0</v>
      </c>
      <c r="AM250" s="19" t="b">
        <v>0</v>
      </c>
      <c r="AN250" s="5" t="str">
        <f>IF(H250="","",IF(AL250=TRUE,COUNTIF(AL$248:AL250,AL250),""))</f>
        <v/>
      </c>
      <c r="AO250" s="72" t="str">
        <f>IF(H250="","",IF(AL250=TRUE,H250,""))</f>
        <v/>
      </c>
      <c r="AP250" s="5" t="str">
        <f>IF(ROW(A3)&gt;MAX(AN$248:AN$250),"",INDEX($H250:$L252,MATCH(ROW(A3),$AN250:$AN252,0),COLUMN(A3)))</f>
        <v/>
      </c>
      <c r="AT250" s="5" t="str">
        <f>IF(H250="","",$E$248)</f>
        <v/>
      </c>
      <c r="AU250" s="5" t="str">
        <f>IF(H250="","",IF(AM250=TRUE,COUNTIF(AM$239:AM250,AM250),""))</f>
        <v/>
      </c>
      <c r="AV250" s="5" t="str">
        <f t="shared" si="22"/>
        <v/>
      </c>
      <c r="AW250" s="5" t="str">
        <f t="shared" si="23"/>
        <v/>
      </c>
      <c r="AX250" s="5" t="str">
        <f t="shared" si="24"/>
        <v/>
      </c>
    </row>
    <row r="251" spans="3:50" ht="24" hidden="1" customHeight="1" thickBot="1" x14ac:dyDescent="0.2">
      <c r="C251" s="52"/>
      <c r="E251" s="12"/>
      <c r="AK251" s="130"/>
      <c r="AU251" s="5" t="str">
        <f>IF(H251="","",IF(AM251=TRUE,COUNTIF(AM$239:AM251,AM251),""))</f>
        <v/>
      </c>
      <c r="AV251" s="5" t="str">
        <f t="shared" si="22"/>
        <v/>
      </c>
      <c r="AW251" s="5" t="str">
        <f t="shared" si="23"/>
        <v/>
      </c>
      <c r="AX251" s="5" t="str">
        <f t="shared" si="24"/>
        <v/>
      </c>
    </row>
    <row r="252" spans="3:50" ht="31.5" hidden="1" customHeight="1" x14ac:dyDescent="0.15">
      <c r="C252" s="52"/>
      <c r="E252" s="854" t="s">
        <v>45</v>
      </c>
      <c r="F252" s="860" t="s">
        <v>61</v>
      </c>
      <c r="G252" s="861"/>
      <c r="H252" s="851" t="s">
        <v>402</v>
      </c>
      <c r="I252" s="852"/>
      <c r="J252" s="852"/>
      <c r="K252" s="852"/>
      <c r="L252" s="853"/>
      <c r="M252" s="241" t="s">
        <v>443</v>
      </c>
      <c r="N252" s="141"/>
      <c r="O252" s="141"/>
      <c r="P252" s="141"/>
      <c r="Q252" s="141"/>
      <c r="R252" s="141"/>
      <c r="S252" s="141"/>
      <c r="T252" s="141"/>
      <c r="U252" s="141"/>
      <c r="V252" s="141"/>
      <c r="W252" s="141"/>
      <c r="X252" s="141"/>
      <c r="Y252" s="141"/>
      <c r="Z252" s="141"/>
      <c r="AA252" s="141"/>
      <c r="AB252" s="141"/>
      <c r="AC252" s="141"/>
      <c r="AD252" s="141"/>
      <c r="AE252" s="141"/>
      <c r="AF252" s="146"/>
      <c r="AH252" s="101"/>
      <c r="AJ252" s="101"/>
      <c r="AK252" s="130"/>
      <c r="AL252" s="19" t="b">
        <v>1</v>
      </c>
      <c r="AM252" s="19" t="b">
        <v>0</v>
      </c>
      <c r="AN252" s="5">
        <f>IF(H252="","",IF(AL252=TRUE,COUNTIF(AL$252:AL252,AL252),""))</f>
        <v>1</v>
      </c>
      <c r="AO252" s="72" t="str">
        <f>IF(H252="","",IF(AL252=TRUE,H252,""))</f>
        <v>事務室</v>
      </c>
      <c r="AP252" s="5" t="str">
        <f t="shared" ref="AP252:AP260" si="25">IF(ROW(A1)&gt;MAX(AN$252:AN$262),"",INDEX($H252:$L262,MATCH(ROW(A1),$AN252:$AN262,0),COLUMN(A1)))</f>
        <v>事務室</v>
      </c>
      <c r="AT252" s="5" t="str">
        <f t="shared" ref="AT252:AT262" si="26">IF(H252="","",$E$252)</f>
        <v>物</v>
      </c>
      <c r="AU252" s="5" t="str">
        <f>IF(H252="","",IF(AM252=TRUE,COUNTIF(AM$239:AM252,AM252),""))</f>
        <v/>
      </c>
      <c r="AV252" s="5" t="str">
        <f t="shared" si="22"/>
        <v/>
      </c>
      <c r="AW252" s="5" t="str">
        <f t="shared" si="23"/>
        <v/>
      </c>
      <c r="AX252" s="5" t="str">
        <f t="shared" si="24"/>
        <v/>
      </c>
    </row>
    <row r="253" spans="3:50" ht="31.5" hidden="1" customHeight="1" x14ac:dyDescent="0.15">
      <c r="C253" s="52"/>
      <c r="E253" s="855"/>
      <c r="F253" s="819"/>
      <c r="G253" s="820"/>
      <c r="H253" s="803"/>
      <c r="I253" s="804"/>
      <c r="J253" s="804"/>
      <c r="K253" s="804"/>
      <c r="L253" s="805"/>
      <c r="M253" s="143"/>
      <c r="N253" s="254"/>
      <c r="O253" s="254"/>
      <c r="P253" s="254"/>
      <c r="Q253" s="254"/>
      <c r="R253" s="254"/>
      <c r="S253" s="254"/>
      <c r="T253" s="254"/>
      <c r="U253" s="254"/>
      <c r="V253" s="254"/>
      <c r="W253" s="254"/>
      <c r="X253" s="254"/>
      <c r="Y253" s="254"/>
      <c r="Z253" s="254"/>
      <c r="AA253" s="254"/>
      <c r="AB253" s="254"/>
      <c r="AC253" s="254"/>
      <c r="AD253" s="254"/>
      <c r="AE253" s="254"/>
      <c r="AF253" s="147"/>
      <c r="AH253" s="101"/>
      <c r="AJ253" s="101"/>
      <c r="AK253" s="130"/>
      <c r="AL253" s="19" t="b">
        <v>0</v>
      </c>
      <c r="AM253" s="19" t="b">
        <v>0</v>
      </c>
      <c r="AN253" s="5" t="str">
        <f>IF(H253="","",IF(AL253=TRUE,COUNTIF(AL$252:AL253,AL253),""))</f>
        <v/>
      </c>
      <c r="AO253" s="72" t="str">
        <f t="shared" ref="AO253:AO262" si="27">IF(H253="","",IF(AL253=TRUE,H253,""))</f>
        <v/>
      </c>
      <c r="AP253" s="5" t="str">
        <f t="shared" si="25"/>
        <v>調理場</v>
      </c>
      <c r="AT253" s="5" t="str">
        <f t="shared" si="26"/>
        <v/>
      </c>
      <c r="AU253" s="5" t="str">
        <f>IF(H253="","",IF(AM253=TRUE,COUNTIF(AM$239:AM253,AM253),""))</f>
        <v/>
      </c>
      <c r="AV253" s="5" t="str">
        <f t="shared" si="22"/>
        <v/>
      </c>
      <c r="AW253" s="5" t="str">
        <f t="shared" si="23"/>
        <v/>
      </c>
      <c r="AX253" s="5" t="str">
        <f t="shared" si="24"/>
        <v/>
      </c>
    </row>
    <row r="254" spans="3:50" ht="31.5" hidden="1" customHeight="1" x14ac:dyDescent="0.15">
      <c r="C254" s="52"/>
      <c r="E254" s="855"/>
      <c r="F254" s="862"/>
      <c r="G254" s="863"/>
      <c r="H254" s="777"/>
      <c r="I254" s="778"/>
      <c r="J254" s="778"/>
      <c r="K254" s="778"/>
      <c r="L254" s="779"/>
      <c r="M254" s="155"/>
      <c r="N254" s="264"/>
      <c r="O254" s="264"/>
      <c r="P254" s="264"/>
      <c r="Q254" s="264"/>
      <c r="R254" s="264"/>
      <c r="S254" s="264"/>
      <c r="T254" s="264"/>
      <c r="U254" s="264"/>
      <c r="V254" s="264"/>
      <c r="W254" s="264"/>
      <c r="X254" s="264"/>
      <c r="Y254" s="264"/>
      <c r="Z254" s="264"/>
      <c r="AA254" s="264"/>
      <c r="AB254" s="264"/>
      <c r="AC254" s="264"/>
      <c r="AD254" s="264"/>
      <c r="AE254" s="264"/>
      <c r="AF254" s="156"/>
      <c r="AH254" s="101"/>
      <c r="AJ254" s="101"/>
      <c r="AK254" s="130"/>
      <c r="AL254" s="19" t="b">
        <v>0</v>
      </c>
      <c r="AM254" s="19" t="b">
        <v>0</v>
      </c>
      <c r="AN254" s="5" t="str">
        <f>IF(H254="","",IF(AL254=TRUE,COUNTIF(AL$252:AL254,AL254),""))</f>
        <v/>
      </c>
      <c r="AO254" s="72" t="str">
        <f t="shared" si="27"/>
        <v/>
      </c>
      <c r="AP254" s="5" t="str">
        <f t="shared" si="25"/>
        <v>備品</v>
      </c>
      <c r="AT254" s="5" t="str">
        <f t="shared" si="26"/>
        <v/>
      </c>
      <c r="AU254" s="5" t="str">
        <f>IF(H254="","",IF(AM254=TRUE,COUNTIF(AM$239:AM254,AM254),""))</f>
        <v/>
      </c>
      <c r="AV254" s="5" t="str">
        <f t="shared" si="22"/>
        <v/>
      </c>
      <c r="AW254" s="5" t="str">
        <f t="shared" si="23"/>
        <v/>
      </c>
      <c r="AX254" s="5" t="str">
        <f t="shared" si="24"/>
        <v/>
      </c>
    </row>
    <row r="255" spans="3:50" ht="31.5" hidden="1" customHeight="1" x14ac:dyDescent="0.15">
      <c r="C255" s="52"/>
      <c r="E255" s="855"/>
      <c r="F255" s="817" t="s">
        <v>51</v>
      </c>
      <c r="G255" s="818"/>
      <c r="H255" s="781" t="s">
        <v>404</v>
      </c>
      <c r="I255" s="782"/>
      <c r="J255" s="782"/>
      <c r="K255" s="782"/>
      <c r="L255" s="783"/>
      <c r="M255" s="242" t="s">
        <v>444</v>
      </c>
      <c r="N255" s="153"/>
      <c r="O255" s="153"/>
      <c r="P255" s="153"/>
      <c r="Q255" s="153"/>
      <c r="R255" s="153"/>
      <c r="S255" s="153"/>
      <c r="T255" s="153"/>
      <c r="U255" s="153"/>
      <c r="V255" s="153"/>
      <c r="W255" s="153"/>
      <c r="X255" s="153"/>
      <c r="Y255" s="153"/>
      <c r="Z255" s="153"/>
      <c r="AA255" s="153"/>
      <c r="AB255" s="153"/>
      <c r="AC255" s="153"/>
      <c r="AD255" s="153"/>
      <c r="AE255" s="153"/>
      <c r="AF255" s="154"/>
      <c r="AH255" s="101"/>
      <c r="AJ255" s="101"/>
      <c r="AK255" s="130"/>
      <c r="AL255" s="19" t="b">
        <v>1</v>
      </c>
      <c r="AM255" s="19" t="b">
        <v>0</v>
      </c>
      <c r="AN255" s="5">
        <f>IF(H255="","",IF(AL255=TRUE,COUNTIF(AL$252:AL255,AL255),""))</f>
        <v>2</v>
      </c>
      <c r="AO255" s="72" t="str">
        <f t="shared" si="27"/>
        <v>調理場</v>
      </c>
      <c r="AP255" s="5" t="str">
        <f t="shared" si="25"/>
        <v>原材料（給食）</v>
      </c>
      <c r="AT255" s="5" t="str">
        <f t="shared" si="26"/>
        <v>物</v>
      </c>
      <c r="AU255" s="5" t="str">
        <f>IF(H255="","",IF(AM255=TRUE,COUNTIF(AM$239:AM255,AM255),""))</f>
        <v/>
      </c>
      <c r="AV255" s="5" t="str">
        <f t="shared" si="22"/>
        <v/>
      </c>
      <c r="AW255" s="5" t="str">
        <f t="shared" si="23"/>
        <v/>
      </c>
      <c r="AX255" s="5" t="str">
        <f t="shared" si="24"/>
        <v/>
      </c>
    </row>
    <row r="256" spans="3:50" ht="31.5" hidden="1" customHeight="1" x14ac:dyDescent="0.15">
      <c r="C256" s="52"/>
      <c r="E256" s="855"/>
      <c r="F256" s="819"/>
      <c r="G256" s="820"/>
      <c r="H256" s="803"/>
      <c r="I256" s="804"/>
      <c r="J256" s="804"/>
      <c r="K256" s="804"/>
      <c r="L256" s="805"/>
      <c r="M256" s="143"/>
      <c r="N256" s="254"/>
      <c r="O256" s="254"/>
      <c r="P256" s="254"/>
      <c r="Q256" s="254"/>
      <c r="R256" s="254"/>
      <c r="S256" s="254"/>
      <c r="T256" s="254"/>
      <c r="U256" s="254"/>
      <c r="V256" s="254"/>
      <c r="W256" s="254"/>
      <c r="X256" s="254"/>
      <c r="Y256" s="254"/>
      <c r="Z256" s="254"/>
      <c r="AA256" s="254"/>
      <c r="AB256" s="254"/>
      <c r="AC256" s="254"/>
      <c r="AD256" s="254"/>
      <c r="AE256" s="254"/>
      <c r="AF256" s="147"/>
      <c r="AH256" s="101"/>
      <c r="AJ256" s="101"/>
      <c r="AK256" s="130"/>
      <c r="AL256" s="19" t="b">
        <v>0</v>
      </c>
      <c r="AM256" s="19" t="b">
        <v>0</v>
      </c>
      <c r="AN256" s="5" t="str">
        <f>IF(H256="","",IF(AL256=TRUE,COUNTIF(AL$252:AL256,AL256),""))</f>
        <v/>
      </c>
      <c r="AO256" s="72" t="str">
        <f t="shared" si="27"/>
        <v/>
      </c>
      <c r="AP256" s="5" t="str">
        <f t="shared" si="25"/>
        <v/>
      </c>
      <c r="AT256" s="5" t="str">
        <f t="shared" si="26"/>
        <v/>
      </c>
      <c r="AU256" s="5" t="str">
        <f>IF(H256="","",IF(AM256=TRUE,COUNTIF(AM$239:AM256,AM256),""))</f>
        <v/>
      </c>
      <c r="AV256" s="5" t="str">
        <f t="shared" si="22"/>
        <v/>
      </c>
      <c r="AW256" s="5" t="str">
        <f t="shared" si="23"/>
        <v/>
      </c>
      <c r="AX256" s="5" t="str">
        <f t="shared" si="24"/>
        <v/>
      </c>
    </row>
    <row r="257" spans="3:50" ht="31.5" hidden="1" customHeight="1" x14ac:dyDescent="0.15">
      <c r="C257" s="52"/>
      <c r="E257" s="855"/>
      <c r="F257" s="819"/>
      <c r="G257" s="820"/>
      <c r="H257" s="803"/>
      <c r="I257" s="804"/>
      <c r="J257" s="804"/>
      <c r="K257" s="804"/>
      <c r="L257" s="805"/>
      <c r="M257" s="143"/>
      <c r="N257" s="254"/>
      <c r="O257" s="254"/>
      <c r="P257" s="254"/>
      <c r="Q257" s="254"/>
      <c r="R257" s="254"/>
      <c r="S257" s="254"/>
      <c r="T257" s="254"/>
      <c r="U257" s="254"/>
      <c r="V257" s="254"/>
      <c r="W257" s="254"/>
      <c r="X257" s="254"/>
      <c r="Y257" s="254"/>
      <c r="Z257" s="254"/>
      <c r="AA257" s="254"/>
      <c r="AB257" s="254"/>
      <c r="AC257" s="254"/>
      <c r="AD257" s="254"/>
      <c r="AE257" s="254"/>
      <c r="AF257" s="147"/>
      <c r="AH257" s="101"/>
      <c r="AJ257" s="101"/>
      <c r="AK257" s="130"/>
      <c r="AL257" s="19" t="b">
        <v>0</v>
      </c>
      <c r="AM257" s="19" t="b">
        <v>0</v>
      </c>
      <c r="AN257" s="5" t="str">
        <f>IF(H257="","",IF(AL257=TRUE,COUNTIF(AL$252:AL257,AL257),""))</f>
        <v/>
      </c>
      <c r="AO257" s="72" t="str">
        <f t="shared" si="27"/>
        <v/>
      </c>
      <c r="AP257" s="5" t="str">
        <f t="shared" si="25"/>
        <v/>
      </c>
      <c r="AT257" s="5" t="str">
        <f t="shared" si="26"/>
        <v/>
      </c>
      <c r="AU257" s="5" t="str">
        <f>IF(H257="","",IF(AM257=TRUE,COUNTIF(AM$239:AM257,AM257),""))</f>
        <v/>
      </c>
      <c r="AV257" s="5" t="str">
        <f t="shared" si="22"/>
        <v/>
      </c>
      <c r="AW257" s="5" t="str">
        <f t="shared" si="23"/>
        <v/>
      </c>
      <c r="AX257" s="5" t="str">
        <f t="shared" si="24"/>
        <v/>
      </c>
    </row>
    <row r="258" spans="3:50" ht="31.5" hidden="1" customHeight="1" x14ac:dyDescent="0.15">
      <c r="C258" s="52"/>
      <c r="E258" s="855"/>
      <c r="F258" s="862"/>
      <c r="G258" s="863"/>
      <c r="H258" s="777"/>
      <c r="I258" s="778"/>
      <c r="J258" s="778"/>
      <c r="K258" s="778"/>
      <c r="L258" s="779"/>
      <c r="M258" s="151"/>
      <c r="N258" s="101"/>
      <c r="O258" s="101"/>
      <c r="P258" s="101"/>
      <c r="Q258" s="101"/>
      <c r="R258" s="101"/>
      <c r="S258" s="101"/>
      <c r="T258" s="101"/>
      <c r="U258" s="101"/>
      <c r="V258" s="101"/>
      <c r="W258" s="101"/>
      <c r="X258" s="101"/>
      <c r="Y258" s="101"/>
      <c r="Z258" s="101"/>
      <c r="AA258" s="101"/>
      <c r="AB258" s="101"/>
      <c r="AC258" s="101"/>
      <c r="AD258" s="101"/>
      <c r="AE258" s="101"/>
      <c r="AF258" s="152"/>
      <c r="AH258" s="101"/>
      <c r="AJ258" s="101"/>
      <c r="AK258" s="130"/>
      <c r="AL258" s="19" t="b">
        <v>0</v>
      </c>
      <c r="AM258" s="19" t="b">
        <v>0</v>
      </c>
      <c r="AN258" s="5" t="str">
        <f>IF(H258="","",IF(AL258=TRUE,COUNTIF(AL$252:AL258,AL258),""))</f>
        <v/>
      </c>
      <c r="AO258" s="72"/>
      <c r="AP258" s="5" t="str">
        <f t="shared" si="25"/>
        <v/>
      </c>
      <c r="AT258" s="5" t="str">
        <f t="shared" si="26"/>
        <v/>
      </c>
    </row>
    <row r="259" spans="3:50" ht="31.5" hidden="1" customHeight="1" x14ac:dyDescent="0.15">
      <c r="C259" s="52"/>
      <c r="E259" s="855"/>
      <c r="F259" s="817" t="s">
        <v>432</v>
      </c>
      <c r="G259" s="818"/>
      <c r="H259" s="857" t="s">
        <v>94</v>
      </c>
      <c r="I259" s="858"/>
      <c r="J259" s="858"/>
      <c r="K259" s="858"/>
      <c r="L259" s="859"/>
      <c r="M259" s="242" t="s">
        <v>445</v>
      </c>
      <c r="N259" s="153"/>
      <c r="O259" s="153"/>
      <c r="P259" s="153"/>
      <c r="Q259" s="153"/>
      <c r="R259" s="153"/>
      <c r="S259" s="153"/>
      <c r="T259" s="153"/>
      <c r="U259" s="153"/>
      <c r="V259" s="153"/>
      <c r="W259" s="153"/>
      <c r="X259" s="153"/>
      <c r="Y259" s="153"/>
      <c r="Z259" s="153"/>
      <c r="AA259" s="153"/>
      <c r="AB259" s="153"/>
      <c r="AC259" s="153"/>
      <c r="AD259" s="153"/>
      <c r="AE259" s="153"/>
      <c r="AF259" s="154"/>
      <c r="AH259" s="101"/>
      <c r="AJ259" s="101"/>
      <c r="AK259" s="130"/>
      <c r="AL259" s="19" t="b">
        <v>1</v>
      </c>
      <c r="AM259" s="19" t="b">
        <v>0</v>
      </c>
      <c r="AN259" s="5">
        <f>IF(H259="","",IF(AL259=TRUE,COUNTIF(AL$252:AL259,AL259),""))</f>
        <v>3</v>
      </c>
      <c r="AO259" s="72" t="str">
        <f t="shared" si="27"/>
        <v>備品</v>
      </c>
      <c r="AP259" s="5" t="str">
        <f t="shared" si="25"/>
        <v/>
      </c>
      <c r="AT259" s="5" t="str">
        <f t="shared" si="26"/>
        <v>物</v>
      </c>
      <c r="AU259" s="5" t="str">
        <f>IF(H259="","",IF(AM259=TRUE,COUNTIF(AM$239:AM259,AM259),""))</f>
        <v/>
      </c>
      <c r="AV259" s="5" t="str">
        <f>IF(ROW(A27)&gt;MAX(AU$239:AU$271),"",INDEX($AT259:$AT290,MATCH(ROW(A27),$AU259:$AU290,0),COLUMN(A27)))</f>
        <v/>
      </c>
      <c r="AW259" s="5" t="str">
        <f>IF(ROW(A27)&gt;MAX(AU$239:AU$271),"",INDEX($H259:$L290,MATCH(ROW(A27),$AU259:$AU290,0),COLUMN(A27)))</f>
        <v/>
      </c>
      <c r="AX259" s="5" t="str">
        <f>IF(ROW(A27)&gt;MAX(AU$239:AU$271),"",INDEX($M259:$M290,MATCH(ROW(A27),$AU259:$AU290,0),COLUMN(A27)))</f>
        <v/>
      </c>
    </row>
    <row r="260" spans="3:50" ht="31.5" hidden="1" customHeight="1" x14ac:dyDescent="0.15">
      <c r="C260" s="52"/>
      <c r="E260" s="855"/>
      <c r="F260" s="819"/>
      <c r="G260" s="820"/>
      <c r="H260" s="803" t="s">
        <v>411</v>
      </c>
      <c r="I260" s="804"/>
      <c r="J260" s="804"/>
      <c r="K260" s="804"/>
      <c r="L260" s="805"/>
      <c r="M260" s="143" t="s">
        <v>453</v>
      </c>
      <c r="N260" s="254"/>
      <c r="O260" s="254"/>
      <c r="P260" s="254"/>
      <c r="Q260" s="254"/>
      <c r="R260" s="254"/>
      <c r="S260" s="254"/>
      <c r="T260" s="254"/>
      <c r="U260" s="254"/>
      <c r="V260" s="254"/>
      <c r="W260" s="254"/>
      <c r="X260" s="254"/>
      <c r="Y260" s="254"/>
      <c r="Z260" s="254"/>
      <c r="AA260" s="254"/>
      <c r="AB260" s="254"/>
      <c r="AC260" s="254"/>
      <c r="AD260" s="254"/>
      <c r="AE260" s="254"/>
      <c r="AF260" s="147"/>
      <c r="AH260" s="101"/>
      <c r="AJ260" s="101"/>
      <c r="AK260" s="130"/>
      <c r="AL260" s="19" t="b">
        <v>1</v>
      </c>
      <c r="AM260" s="19" t="b">
        <v>0</v>
      </c>
      <c r="AN260" s="5">
        <f>IF(H260="","",IF(AL260=TRUE,COUNTIF(AL$252:AL260,AL260),""))</f>
        <v>4</v>
      </c>
      <c r="AO260" s="72" t="str">
        <f t="shared" si="27"/>
        <v>原材料（給食）</v>
      </c>
      <c r="AP260" s="5" t="str">
        <f t="shared" si="25"/>
        <v/>
      </c>
      <c r="AT260" s="5" t="str">
        <f t="shared" si="26"/>
        <v>物</v>
      </c>
      <c r="AU260" s="5" t="str">
        <f>IF(H260="","",IF(AM260=TRUE,COUNTIF(AM$239:AM260,AM260),""))</f>
        <v/>
      </c>
      <c r="AV260" s="5" t="str">
        <f>IF(ROW(A28)&gt;MAX(AU$239:AU$271),"",INDEX($AT260:$AT291,MATCH(ROW(A28),$AU260:$AU291,0),COLUMN(A28)))</f>
        <v/>
      </c>
      <c r="AW260" s="5" t="str">
        <f>IF(ROW(A28)&gt;MAX(AU$239:AU$271),"",INDEX($H260:$L291,MATCH(ROW(A28),$AU260:$AU291,0),COLUMN(A28)))</f>
        <v/>
      </c>
      <c r="AX260" s="5" t="str">
        <f>IF(ROW(A28)&gt;MAX(AU$239:AU$271),"",INDEX($M260:$M291,MATCH(ROW(A28),$AU260:$AU291,0),COLUMN(A28)))</f>
        <v/>
      </c>
    </row>
    <row r="261" spans="3:50" ht="31.5" hidden="1" customHeight="1" x14ac:dyDescent="0.15">
      <c r="C261" s="52"/>
      <c r="E261" s="855"/>
      <c r="F261" s="819"/>
      <c r="G261" s="820"/>
      <c r="H261" s="803"/>
      <c r="I261" s="804"/>
      <c r="J261" s="804"/>
      <c r="K261" s="804"/>
      <c r="L261" s="805"/>
      <c r="M261" s="143"/>
      <c r="N261" s="254"/>
      <c r="O261" s="254"/>
      <c r="P261" s="254"/>
      <c r="Q261" s="254"/>
      <c r="R261" s="254"/>
      <c r="S261" s="254"/>
      <c r="T261" s="254"/>
      <c r="U261" s="254"/>
      <c r="V261" s="254"/>
      <c r="W261" s="254"/>
      <c r="X261" s="254"/>
      <c r="Y261" s="254"/>
      <c r="Z261" s="254"/>
      <c r="AA261" s="254"/>
      <c r="AB261" s="254"/>
      <c r="AC261" s="254"/>
      <c r="AD261" s="254"/>
      <c r="AE261" s="254"/>
      <c r="AF261" s="147"/>
      <c r="AH261" s="101"/>
      <c r="AJ261" s="101"/>
      <c r="AK261" s="130"/>
      <c r="AL261" s="19" t="b">
        <v>0</v>
      </c>
      <c r="AM261" s="19" t="b">
        <v>0</v>
      </c>
      <c r="AN261" s="5" t="str">
        <f>IF(H261="","",IF(AL261=TRUE,COUNTIF(AL$252:AL261,AL261),""))</f>
        <v/>
      </c>
      <c r="AO261" s="72" t="str">
        <f t="shared" si="27"/>
        <v/>
      </c>
      <c r="AP261" s="5" t="str">
        <f>IF(ROW(A17)&gt;MAX(AN$252:AN$262),"",INDEX($H261:$L271,MATCH(ROW(A17),$AN261:$AN271,0),COLUMN(A17)))</f>
        <v/>
      </c>
      <c r="AT261" s="5" t="str">
        <f t="shared" si="26"/>
        <v/>
      </c>
      <c r="AU261" s="5" t="str">
        <f>IF(H261="","",IF(AM261=TRUE,COUNTIF(AM$239:AM261,AM261),""))</f>
        <v/>
      </c>
      <c r="AV261" s="5" t="str">
        <f>IF(ROW(A29)&gt;MAX(AU$239:AU$271),"",INDEX($AT261:$AT292,MATCH(ROW(A29),$AU261:$AU292,0),COLUMN(A29)))</f>
        <v/>
      </c>
      <c r="AW261" s="5" t="str">
        <f>IF(ROW(A29)&gt;MAX(AU$239:AU$271),"",INDEX($H261:$L292,MATCH(ROW(A29),$AU261:$AU292,0),COLUMN(A29)))</f>
        <v/>
      </c>
      <c r="AX261" s="5" t="str">
        <f>IF(ROW(A29)&gt;MAX(AU$239:AU$271),"",INDEX($M261:$M292,MATCH(ROW(A29),$AU261:$AU292,0),COLUMN(A29)))</f>
        <v/>
      </c>
    </row>
    <row r="262" spans="3:50" ht="31.5" hidden="1" customHeight="1" thickBot="1" x14ac:dyDescent="0.2">
      <c r="C262" s="52"/>
      <c r="E262" s="856"/>
      <c r="F262" s="821"/>
      <c r="G262" s="822"/>
      <c r="H262" s="800"/>
      <c r="I262" s="801"/>
      <c r="J262" s="801"/>
      <c r="K262" s="801"/>
      <c r="L262" s="802"/>
      <c r="M262" s="144"/>
      <c r="N262" s="183"/>
      <c r="O262" s="183"/>
      <c r="P262" s="183"/>
      <c r="Q262" s="183"/>
      <c r="R262" s="183"/>
      <c r="S262" s="183"/>
      <c r="T262" s="183"/>
      <c r="U262" s="183"/>
      <c r="V262" s="183"/>
      <c r="W262" s="183"/>
      <c r="X262" s="183"/>
      <c r="Y262" s="183"/>
      <c r="Z262" s="183"/>
      <c r="AA262" s="183"/>
      <c r="AB262" s="183"/>
      <c r="AC262" s="183"/>
      <c r="AD262" s="183"/>
      <c r="AE262" s="183"/>
      <c r="AF262" s="170"/>
      <c r="AH262" s="101"/>
      <c r="AJ262" s="101"/>
      <c r="AK262" s="130"/>
      <c r="AL262" s="19" t="b">
        <v>0</v>
      </c>
      <c r="AM262" s="19" t="b">
        <v>0</v>
      </c>
      <c r="AN262" s="5" t="str">
        <f>IF(H262="","",IF(AL262=TRUE,COUNTIF(AL$252:AL262,AL262),""))</f>
        <v/>
      </c>
      <c r="AO262" s="72" t="str">
        <f t="shared" si="27"/>
        <v/>
      </c>
      <c r="AP262" s="5" t="str">
        <f>IF(ROW(A18)&gt;MAX(AN$252:AN$262),"",INDEX($H262:$L272,MATCH(ROW(A18),$AN262:$AN272,0),COLUMN(A18)))</f>
        <v/>
      </c>
      <c r="AT262" s="5" t="str">
        <f t="shared" si="26"/>
        <v/>
      </c>
      <c r="AU262" s="5" t="str">
        <f>IF(H262="","",IF(AM262=TRUE,COUNTIF(AM$239:AM262,AM262),""))</f>
        <v/>
      </c>
      <c r="AV262" s="5" t="str">
        <f>IF(ROW(A30)&gt;MAX(AU$239:AU$271),"",INDEX($AT262:$AT293,MATCH(ROW(A30),$AU262:$AU293,0),COLUMN(A30)))</f>
        <v/>
      </c>
      <c r="AW262" s="5" t="str">
        <f>IF(ROW(A30)&gt;MAX(AU$239:AU$271),"",INDEX($H262:$L293,MATCH(ROW(A30),$AU262:$AU293,0),COLUMN(A30)))</f>
        <v/>
      </c>
      <c r="AX262" s="5" t="str">
        <f>IF(ROW(A30)&gt;MAX(AU$239:AU$271),"",INDEX($M262:$M293,MATCH(ROW(A30),$AU262:$AU293,0),COLUMN(A30)))</f>
        <v/>
      </c>
    </row>
    <row r="263" spans="3:50" ht="24" hidden="1" customHeight="1" thickBot="1" x14ac:dyDescent="0.2">
      <c r="C263" s="52"/>
      <c r="E263" s="12"/>
      <c r="AK263" s="130"/>
      <c r="AU263" s="5" t="str">
        <f>IF(H263="","",IF(AM263=TRUE,COUNTIF(AM$239:AM263,AM263),""))</f>
        <v/>
      </c>
      <c r="AV263" s="5" t="str">
        <f>IF(ROW(A31)&gt;MAX(AU$239:AU$271),"",INDEX($AT263:$AT294,MATCH(ROW(A31),$AU263:$AU294,0),COLUMN(A31)))</f>
        <v/>
      </c>
      <c r="AW263" s="5" t="str">
        <f>IF(ROW(A31)&gt;MAX(AU$239:AU$271),"",INDEX($H263:$L294,MATCH(ROW(A31),$AU263:$AU294,0),COLUMN(A31)))</f>
        <v/>
      </c>
      <c r="AX263" s="5" t="str">
        <f>IF(ROW(A31)&gt;MAX(AU$239:AU$271),"",INDEX($M263:$M294,MATCH(ROW(A31),$AU263:$AU294,0),COLUMN(A31)))</f>
        <v/>
      </c>
    </row>
    <row r="264" spans="3:50" ht="31.5" hidden="1" customHeight="1" x14ac:dyDescent="0.15">
      <c r="C264" s="52"/>
      <c r="E264" s="854" t="s">
        <v>46</v>
      </c>
      <c r="F264" s="860" t="s">
        <v>43</v>
      </c>
      <c r="G264" s="861"/>
      <c r="H264" s="851" t="s">
        <v>408</v>
      </c>
      <c r="I264" s="852"/>
      <c r="J264" s="852"/>
      <c r="K264" s="852"/>
      <c r="L264" s="853"/>
      <c r="M264" s="241" t="s">
        <v>446</v>
      </c>
      <c r="N264" s="141"/>
      <c r="O264" s="141"/>
      <c r="P264" s="141"/>
      <c r="Q264" s="141"/>
      <c r="R264" s="141"/>
      <c r="S264" s="141"/>
      <c r="T264" s="141"/>
      <c r="U264" s="141"/>
      <c r="V264" s="141"/>
      <c r="W264" s="141"/>
      <c r="X264" s="141"/>
      <c r="Y264" s="141"/>
      <c r="Z264" s="141"/>
      <c r="AA264" s="141"/>
      <c r="AB264" s="141"/>
      <c r="AC264" s="141"/>
      <c r="AD264" s="141"/>
      <c r="AE264" s="141"/>
      <c r="AF264" s="146"/>
      <c r="AH264" s="101"/>
      <c r="AJ264" s="101"/>
      <c r="AK264" s="130"/>
      <c r="AL264" s="19" t="b">
        <v>1</v>
      </c>
      <c r="AM264" s="19" t="b">
        <v>0</v>
      </c>
      <c r="AN264" s="5">
        <f>IF(H264="","",IF(AL264=TRUE,COUNTIF(AL$264:AL264,AL264),""))</f>
        <v>1</v>
      </c>
      <c r="AO264" s="72" t="str">
        <f>IF(H264="","",IF(AL264=TRUE,H264,""))</f>
        <v>その他</v>
      </c>
      <c r="AP264" s="5" t="str">
        <f>IF(ROW(A1)&gt;MAX(AN$264:AN$267),"",INDEX($H264:$L267,MATCH(ROW(A1),$AN264:$AN267,0),COLUMN(A1)))</f>
        <v>その他</v>
      </c>
      <c r="AT264" s="5" t="str">
        <f>IF(H264="","",$E$264)</f>
        <v>情報</v>
      </c>
      <c r="AU264" s="5" t="str">
        <f>IF(H264="","",IF(AM264=TRUE,COUNTIF(AM$239:AM264,AM264),""))</f>
        <v/>
      </c>
      <c r="AV264" s="5" t="e">
        <f>IF(ROW(#REF!)&gt;MAX(AU$239:AU$271),"",INDEX($AT264:$AT294,MATCH(ROW(#REF!),$AU264:$AU294,0),COLUMN(#REF!)))</f>
        <v>#REF!</v>
      </c>
      <c r="AW264" s="5" t="e">
        <f>IF(ROW(#REF!)&gt;MAX(AU$239:AU$271),"",INDEX($H264:$L294,MATCH(ROW(#REF!),$AU264:$AU294,0),COLUMN(#REF!)))</f>
        <v>#REF!</v>
      </c>
      <c r="AX264" s="5" t="e">
        <f>IF(ROW(#REF!)&gt;MAX(AU$239:AU$271),"",INDEX($M264:$M294,MATCH(ROW(#REF!),$AU264:$AU294,0),COLUMN(#REF!)))</f>
        <v>#REF!</v>
      </c>
    </row>
    <row r="265" spans="3:50" ht="31.5" hidden="1" customHeight="1" x14ac:dyDescent="0.15">
      <c r="C265" s="52"/>
      <c r="E265" s="855"/>
      <c r="F265" s="862"/>
      <c r="G265" s="863"/>
      <c r="H265" s="777"/>
      <c r="I265" s="778"/>
      <c r="J265" s="778"/>
      <c r="K265" s="778"/>
      <c r="L265" s="779"/>
      <c r="M265" s="155"/>
      <c r="N265" s="264"/>
      <c r="O265" s="264"/>
      <c r="P265" s="264"/>
      <c r="Q265" s="264"/>
      <c r="R265" s="264"/>
      <c r="S265" s="264"/>
      <c r="T265" s="264"/>
      <c r="U265" s="264"/>
      <c r="V265" s="264"/>
      <c r="W265" s="264"/>
      <c r="X265" s="264"/>
      <c r="Y265" s="264"/>
      <c r="Z265" s="264"/>
      <c r="AA265" s="264"/>
      <c r="AB265" s="264"/>
      <c r="AC265" s="264"/>
      <c r="AD265" s="264"/>
      <c r="AE265" s="264"/>
      <c r="AF265" s="156"/>
      <c r="AH265" s="101"/>
      <c r="AJ265" s="101"/>
      <c r="AK265" s="130"/>
      <c r="AL265" s="19" t="b">
        <v>0</v>
      </c>
      <c r="AM265" s="19" t="b">
        <v>0</v>
      </c>
      <c r="AN265" s="5" t="str">
        <f>IF(H265="","",IF(AL265=TRUE,COUNTIF(AL$264:AL265,AL265),""))</f>
        <v/>
      </c>
      <c r="AO265" s="72" t="str">
        <f>IF(H265="","",IF(AL265=TRUE,H265,""))</f>
        <v/>
      </c>
      <c r="AP265" s="5" t="str">
        <f>IF(ROW(A2)&gt;MAX(AN$264:AN$267),"",INDEX($H265:$L268,MATCH(ROW(A2),$AN265:$AN268,0),COLUMN(A2)))</f>
        <v>顧客情報</v>
      </c>
      <c r="AT265" s="5" t="str">
        <f>IF(H265="","",$E$264)</f>
        <v/>
      </c>
      <c r="AU265" s="5" t="str">
        <f>IF(H265="","",IF(AM265=TRUE,COUNTIF(AM$239:AM265,AM265),""))</f>
        <v/>
      </c>
      <c r="AV265" s="5" t="e">
        <f>IF(ROW(#REF!)&gt;MAX(AU$239:AU$271),"",INDEX($AT265:$AT320,MATCH(ROW(#REF!),$AU265:$AU320,0),COLUMN(#REF!)))</f>
        <v>#REF!</v>
      </c>
      <c r="AW265" s="5" t="e">
        <f>IF(ROW(#REF!)&gt;MAX(AU$239:AU$271),"",INDEX($H265:$L320,MATCH(ROW(#REF!),$AU265:$AU320,0),COLUMN(#REF!)))</f>
        <v>#REF!</v>
      </c>
      <c r="AX265" s="5" t="e">
        <f>IF(ROW(#REF!)&gt;MAX(AU$239:AU$271),"",INDEX($M265:$M320,MATCH(ROW(#REF!),$AU265:$AU320,0),COLUMN(#REF!)))</f>
        <v>#REF!</v>
      </c>
    </row>
    <row r="266" spans="3:50" ht="31.5" hidden="1" customHeight="1" x14ac:dyDescent="0.15">
      <c r="C266" s="52"/>
      <c r="E266" s="855"/>
      <c r="F266" s="817" t="s">
        <v>66</v>
      </c>
      <c r="G266" s="818"/>
      <c r="H266" s="781" t="s">
        <v>63</v>
      </c>
      <c r="I266" s="782"/>
      <c r="J266" s="782"/>
      <c r="K266" s="782"/>
      <c r="L266" s="783"/>
      <c r="M266" s="157" t="s">
        <v>447</v>
      </c>
      <c r="N266" s="153"/>
      <c r="O266" s="153"/>
      <c r="P266" s="153"/>
      <c r="Q266" s="153"/>
      <c r="R266" s="153"/>
      <c r="S266" s="153"/>
      <c r="T266" s="153"/>
      <c r="U266" s="153"/>
      <c r="V266" s="153"/>
      <c r="W266" s="153"/>
      <c r="X266" s="153"/>
      <c r="Y266" s="153"/>
      <c r="Z266" s="153"/>
      <c r="AA266" s="153"/>
      <c r="AB266" s="153"/>
      <c r="AC266" s="153"/>
      <c r="AD266" s="153"/>
      <c r="AE266" s="153"/>
      <c r="AF266" s="154"/>
      <c r="AH266" s="101"/>
      <c r="AJ266" s="101"/>
      <c r="AK266" s="130"/>
      <c r="AL266" s="19" t="b">
        <v>1</v>
      </c>
      <c r="AM266" s="19" t="b">
        <v>0</v>
      </c>
      <c r="AN266" s="5">
        <f>IF(H266="","",IF(AL266=TRUE,COUNTIF(AL$264:AL266,AL266),""))</f>
        <v>2</v>
      </c>
      <c r="AO266" s="72" t="str">
        <f>IF(H266="","",IF(AL266=TRUE,H266,""))</f>
        <v>顧客情報</v>
      </c>
      <c r="AP266" s="5" t="str">
        <f>IF(ROW(A3)&gt;MAX(AN$264:AN$267),"",INDEX($H266:$L269,MATCH(ROW(A3),$AN266:$AN269,0),COLUMN(A3)))</f>
        <v/>
      </c>
      <c r="AT266" s="5" t="str">
        <f>IF(H266="","",$E$264)</f>
        <v>情報</v>
      </c>
      <c r="AU266" s="5" t="str">
        <f>IF(H266="","",IF(AM266=TRUE,COUNTIF(AM$239:AM266,AM266),""))</f>
        <v/>
      </c>
      <c r="AV266" s="5" t="e">
        <f>IF(ROW(#REF!)&gt;MAX(AU$239:AU$271),"",INDEX($AT266:$AT321,MATCH(ROW(#REF!),$AU266:$AU321,0),COLUMN(#REF!)))</f>
        <v>#REF!</v>
      </c>
      <c r="AW266" s="5" t="e">
        <f>IF(ROW(#REF!)&gt;MAX(AU$239:AU$271),"",INDEX($H266:$L321,MATCH(ROW(#REF!),$AU266:$AU321,0),COLUMN(#REF!)))</f>
        <v>#REF!</v>
      </c>
      <c r="AX266" s="5" t="e">
        <f>IF(ROW(#REF!)&gt;MAX(AU$239:AU$271),"",INDEX($M266:$M321,MATCH(ROW(#REF!),$AU266:$AU321,0),COLUMN(#REF!)))</f>
        <v>#REF!</v>
      </c>
    </row>
    <row r="267" spans="3:50" ht="31.5" hidden="1" customHeight="1" thickBot="1" x14ac:dyDescent="0.2">
      <c r="C267" s="52"/>
      <c r="E267" s="856"/>
      <c r="F267" s="821"/>
      <c r="G267" s="822"/>
      <c r="H267" s="800"/>
      <c r="I267" s="801"/>
      <c r="J267" s="801"/>
      <c r="K267" s="801"/>
      <c r="L267" s="802"/>
      <c r="M267" s="144"/>
      <c r="N267" s="183"/>
      <c r="O267" s="183"/>
      <c r="P267" s="183"/>
      <c r="Q267" s="183"/>
      <c r="R267" s="183"/>
      <c r="S267" s="183"/>
      <c r="T267" s="183"/>
      <c r="U267" s="183"/>
      <c r="V267" s="183"/>
      <c r="W267" s="183"/>
      <c r="X267" s="183"/>
      <c r="Y267" s="183"/>
      <c r="Z267" s="183"/>
      <c r="AA267" s="183"/>
      <c r="AB267" s="183"/>
      <c r="AC267" s="183"/>
      <c r="AD267" s="183"/>
      <c r="AE267" s="183"/>
      <c r="AF267" s="170"/>
      <c r="AH267" s="101"/>
      <c r="AJ267" s="101"/>
      <c r="AK267" s="130"/>
      <c r="AL267" s="19" t="b">
        <v>0</v>
      </c>
      <c r="AM267" s="19" t="b">
        <v>0</v>
      </c>
      <c r="AN267" s="5" t="str">
        <f>IF(H267="","",IF(AL267=TRUE,COUNTIF(AL$264:AL267,AL267),""))</f>
        <v/>
      </c>
      <c r="AO267" s="72" t="str">
        <f>IF(H267="","",IF(AL267=TRUE,H267,""))</f>
        <v/>
      </c>
      <c r="AP267" s="5" t="str">
        <f>IF(ROW(A4)&gt;MAX(AN$264:AN$267),"",INDEX($H267:$L270,MATCH(ROW(A4),$AN267:$AN270,0),COLUMN(A4)))</f>
        <v/>
      </c>
      <c r="AT267" s="5" t="str">
        <f>IF(H267="","",$E$264)</f>
        <v/>
      </c>
      <c r="AU267" s="5" t="str">
        <f>IF(H267="","",IF(AM267=TRUE,COUNTIF(AM$239:AM267,AM267),""))</f>
        <v/>
      </c>
      <c r="AV267" s="5" t="e">
        <f>IF(ROW(#REF!)&gt;MAX(AU$239:AU$271),"",INDEX($AT267:$AT322,MATCH(ROW(#REF!),$AU267:$AU322,0),COLUMN(#REF!)))</f>
        <v>#REF!</v>
      </c>
      <c r="AW267" s="5" t="e">
        <f>IF(ROW(#REF!)&gt;MAX(AU$239:AU$271),"",INDEX($H267:$L322,MATCH(ROW(#REF!),$AU267:$AU322,0),COLUMN(#REF!)))</f>
        <v>#REF!</v>
      </c>
      <c r="AX267" s="5" t="e">
        <f>IF(ROW(#REF!)&gt;MAX(AU$239:AU$271),"",INDEX($M267:$M322,MATCH(ROW(#REF!),$AU267:$AU322,0),COLUMN(#REF!)))</f>
        <v>#REF!</v>
      </c>
    </row>
    <row r="268" spans="3:50" ht="21.75" hidden="1" customHeight="1" x14ac:dyDescent="0.15">
      <c r="C268" s="52"/>
      <c r="AK268" s="130"/>
      <c r="AU268" s="5" t="str">
        <f>IF(H268="","",IF(AM268=TRUE,COUNTIF(AM$239:AM268,AM268),""))</f>
        <v/>
      </c>
      <c r="AV268" s="5" t="e">
        <f>IF(ROW(#REF!)&gt;MAX(AU$239:AU$271),"",INDEX($AT268:$AT323,MATCH(ROW(#REF!),$AU268:$AU323,0),COLUMN(#REF!)))</f>
        <v>#REF!</v>
      </c>
      <c r="AW268" s="5" t="e">
        <f>IF(ROW(#REF!)&gt;MAX(AU$239:AU$271),"",INDEX($H268:$L323,MATCH(ROW(#REF!),$AU268:$AU323,0),COLUMN(#REF!)))</f>
        <v>#REF!</v>
      </c>
      <c r="AX268" s="5" t="e">
        <f>IF(ROW(#REF!)&gt;MAX(AU$239:AU$271),"",INDEX($M268:$M323,MATCH(ROW(#REF!),$AU268:$AU323,0),COLUMN(#REF!)))</f>
        <v>#REF!</v>
      </c>
    </row>
    <row r="269" spans="3:50" ht="24" hidden="1" customHeight="1" thickBot="1" x14ac:dyDescent="0.2">
      <c r="C269" s="52"/>
      <c r="E269" s="12" t="s">
        <v>50</v>
      </c>
      <c r="AK269" s="130"/>
      <c r="AU269" s="5" t="str">
        <f>IF(H269="","",IF(AM269=TRUE,COUNTIF(AM$239:AM269,AM269),""))</f>
        <v/>
      </c>
      <c r="AV269" s="5" t="e">
        <f>IF(ROW(#REF!)&gt;MAX(AU$239:AU$271),"",INDEX($AT269:$AT324,MATCH(ROW(#REF!),$AU269:$AU324,0),COLUMN(#REF!)))</f>
        <v>#REF!</v>
      </c>
      <c r="AW269" s="5" t="e">
        <f>IF(ROW(#REF!)&gt;MAX(AU$239:AU$271),"",INDEX($H269:$L324,MATCH(ROW(#REF!),$AU269:$AU324,0),COLUMN(#REF!)))</f>
        <v>#REF!</v>
      </c>
      <c r="AX269" s="5" t="e">
        <f>IF(ROW(#REF!)&gt;MAX(AU$239:AU$271),"",INDEX($M269:$M324,MATCH(ROW(#REF!),$AU269:$AU324,0),COLUMN(#REF!)))</f>
        <v>#REF!</v>
      </c>
    </row>
    <row r="270" spans="3:50" ht="32.25" hidden="1" customHeight="1" x14ac:dyDescent="0.15">
      <c r="C270" s="52"/>
      <c r="D270" s="17"/>
      <c r="E270" s="957"/>
      <c r="F270" s="958"/>
      <c r="G270" s="958"/>
      <c r="H270" s="937"/>
      <c r="I270" s="938"/>
      <c r="J270" s="938"/>
      <c r="K270" s="938"/>
      <c r="L270" s="961"/>
      <c r="M270" s="165"/>
      <c r="N270" s="164"/>
      <c r="O270" s="164"/>
      <c r="P270" s="164"/>
      <c r="Q270" s="164"/>
      <c r="R270" s="164"/>
      <c r="S270" s="164"/>
      <c r="T270" s="164"/>
      <c r="U270" s="164"/>
      <c r="V270" s="164"/>
      <c r="W270" s="164"/>
      <c r="X270" s="164"/>
      <c r="Y270" s="164"/>
      <c r="Z270" s="164"/>
      <c r="AA270" s="164"/>
      <c r="AB270" s="164"/>
      <c r="AC270" s="164"/>
      <c r="AD270" s="164"/>
      <c r="AE270" s="164"/>
      <c r="AF270" s="166"/>
      <c r="AH270" s="101"/>
      <c r="AJ270" s="101"/>
      <c r="AK270" s="130"/>
      <c r="AL270" s="19" t="b">
        <v>0</v>
      </c>
      <c r="AM270" s="19" t="b">
        <v>0</v>
      </c>
      <c r="AN270" s="5" t="str">
        <f>IF(H270="","",IF(AL270=TRUE,COUNTIF(AL$270:AL270,AL270),""))</f>
        <v/>
      </c>
      <c r="AO270" s="72" t="str">
        <f>IF(H270="","",IF(AL270=TRUE,H270,""))</f>
        <v/>
      </c>
      <c r="AP270" s="5" t="str">
        <f>IF(ROW(A1)&gt;MAX(AN$270:AN$271),"",INDEX($H270:$L271,MATCH(ROW(A1),$AN266:$AN267,0),COLUMN(A1)))</f>
        <v/>
      </c>
      <c r="AT270" s="5" t="str">
        <f>IF(H270="","",$E$270)</f>
        <v/>
      </c>
      <c r="AU270" s="5" t="str">
        <f>IF(H270="","",IF(AM270=TRUE,COUNTIF(AM$239:AM270,AM270),""))</f>
        <v/>
      </c>
      <c r="AV270" s="5" t="e">
        <f>IF(ROW(#REF!)&gt;MAX(AU$239:AU$271),"",INDEX($AT270:$AT325,MATCH(ROW(#REF!),$AU270:$AU325,0),COLUMN(#REF!)))</f>
        <v>#REF!</v>
      </c>
      <c r="AW270" s="5" t="e">
        <f>IF(ROW(#REF!)&gt;MAX(AU$239:AU$271),"",INDEX($H270:$L325,MATCH(ROW(#REF!),$AU270:$AU325,0),COLUMN(#REF!)))</f>
        <v>#REF!</v>
      </c>
      <c r="AX270" s="5" t="e">
        <f>IF(ROW(#REF!)&gt;MAX(AU$239:AU$271),"",INDEX($M270:$M325,MATCH(ROW(#REF!),$AU270:$AU325,0),COLUMN(#REF!)))</f>
        <v>#REF!</v>
      </c>
    </row>
    <row r="271" spans="3:50" ht="32.25" hidden="1" customHeight="1" thickBot="1" x14ac:dyDescent="0.2">
      <c r="C271" s="52"/>
      <c r="D271" s="22"/>
      <c r="E271" s="959"/>
      <c r="F271" s="960"/>
      <c r="G271" s="960"/>
      <c r="H271" s="951"/>
      <c r="I271" s="952"/>
      <c r="J271" s="952"/>
      <c r="K271" s="952"/>
      <c r="L271" s="967"/>
      <c r="M271" s="171"/>
      <c r="N271" s="172"/>
      <c r="O271" s="172"/>
      <c r="P271" s="172"/>
      <c r="Q271" s="172"/>
      <c r="R271" s="172"/>
      <c r="S271" s="172"/>
      <c r="T271" s="172"/>
      <c r="U271" s="172"/>
      <c r="V271" s="172"/>
      <c r="W271" s="172"/>
      <c r="X271" s="172"/>
      <c r="Y271" s="172"/>
      <c r="Z271" s="172"/>
      <c r="AA271" s="172"/>
      <c r="AB271" s="172"/>
      <c r="AC271" s="172"/>
      <c r="AD271" s="172"/>
      <c r="AE271" s="172"/>
      <c r="AF271" s="249"/>
      <c r="AH271" s="101"/>
      <c r="AJ271" s="101"/>
      <c r="AK271" s="130"/>
      <c r="AL271" s="19" t="b">
        <v>0</v>
      </c>
      <c r="AM271" s="19" t="b">
        <v>0</v>
      </c>
      <c r="AN271" s="5" t="str">
        <f>IF(H271="","",IF(AL271=TRUE,COUNTIF(AL$270:AL271,AL271),""))</f>
        <v/>
      </c>
      <c r="AO271" s="72" t="str">
        <f>IF(H271="","",IF(AL271=TRUE,H271,""))</f>
        <v/>
      </c>
      <c r="AP271" s="5" t="str">
        <f>IF(ROW(A2)&gt;MAX(AN$270:AN$271),"",INDEX($H271:$L272,MATCH(ROW(A2),$AN267:$AN268,0),COLUMN(A2)))</f>
        <v/>
      </c>
      <c r="AT271" s="5" t="str">
        <f>IF(H271="","",$E$270)</f>
        <v/>
      </c>
      <c r="AU271" s="5" t="str">
        <f>IF(H271="","",IF(AM271=TRUE,COUNTIF(AM$239:AM271,AM271),""))</f>
        <v/>
      </c>
      <c r="AV271" s="5" t="e">
        <f>IF(ROW(#REF!)&gt;MAX(AU$239:AU$271),"",INDEX($AT271:$AT325,MATCH(ROW(#REF!),$AU271:$AU325,0),COLUMN(#REF!)))</f>
        <v>#REF!</v>
      </c>
      <c r="AW271" s="5" t="e">
        <f>IF(ROW(#REF!)&gt;MAX(AU$239:AU$271),"",INDEX($H271:$L325,MATCH(ROW(#REF!),$AU271:$AU325,0),COLUMN(#REF!)))</f>
        <v>#REF!</v>
      </c>
      <c r="AX271" s="5" t="e">
        <f>IF(ROW(#REF!)&gt;MAX(AU$239:AU$271),"",INDEX($M271:$M325,MATCH(ROW(#REF!),$AU271:$AU325,0),COLUMN(#REF!)))</f>
        <v>#REF!</v>
      </c>
    </row>
    <row r="272" spans="3:50" ht="30.75" hidden="1" customHeight="1" x14ac:dyDescent="0.15">
      <c r="C272" s="52"/>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39"/>
      <c r="AI272" s="139"/>
      <c r="AK272" s="130"/>
    </row>
    <row r="273" spans="2:45" ht="39" hidden="1" customHeight="1" x14ac:dyDescent="0.15">
      <c r="C273" s="52"/>
      <c r="D273" s="966" t="s">
        <v>208</v>
      </c>
      <c r="E273" s="966"/>
      <c r="F273" s="966"/>
      <c r="G273" s="966"/>
      <c r="H273" s="966"/>
      <c r="I273" s="966"/>
      <c r="J273" s="966"/>
      <c r="K273" s="966"/>
      <c r="L273" s="966"/>
      <c r="M273" s="966"/>
      <c r="N273" s="966"/>
      <c r="O273" s="966"/>
      <c r="P273" s="966"/>
      <c r="Q273" s="966"/>
      <c r="R273" s="966"/>
      <c r="S273" s="966"/>
      <c r="T273" s="966"/>
      <c r="U273" s="966"/>
      <c r="V273" s="966"/>
      <c r="W273" s="966"/>
      <c r="X273" s="966"/>
      <c r="Y273" s="966"/>
      <c r="Z273" s="966"/>
      <c r="AA273" s="966"/>
      <c r="AB273" s="966"/>
      <c r="AC273" s="966"/>
      <c r="AD273" s="966"/>
      <c r="AE273" s="966"/>
      <c r="AF273" s="966"/>
      <c r="AG273" s="966"/>
      <c r="AH273" s="966"/>
      <c r="AI273" s="966"/>
      <c r="AJ273" s="966"/>
      <c r="AK273" s="173"/>
    </row>
    <row r="274" spans="2:45" ht="22.5" hidden="1" customHeight="1" x14ac:dyDescent="0.15">
      <c r="C274" s="252"/>
      <c r="D274" s="91"/>
      <c r="E274" s="91"/>
      <c r="F274" s="91"/>
      <c r="G274" s="91"/>
      <c r="H274" s="91"/>
      <c r="I274" s="91"/>
      <c r="J274" s="91"/>
      <c r="K274" s="91"/>
      <c r="L274" s="91"/>
      <c r="M274" s="91"/>
      <c r="N274" s="91"/>
      <c r="O274" s="91"/>
      <c r="P274" s="91"/>
      <c r="Q274" s="91"/>
      <c r="R274" s="91"/>
      <c r="S274" s="91"/>
      <c r="T274" s="91"/>
      <c r="U274" s="91"/>
      <c r="V274" s="91"/>
      <c r="W274" s="91"/>
      <c r="X274" s="91"/>
      <c r="Y274" s="91"/>
      <c r="Z274" s="91"/>
      <c r="AA274" s="91"/>
      <c r="AB274" s="91"/>
      <c r="AC274" s="91"/>
      <c r="AD274" s="91"/>
      <c r="AE274" s="91"/>
      <c r="AF274" s="91"/>
      <c r="AG274" s="91"/>
      <c r="AH274" s="91"/>
      <c r="AI274" s="174"/>
      <c r="AJ274" s="174"/>
      <c r="AK274" s="175"/>
    </row>
    <row r="275" spans="2:45" ht="31.5" hidden="1" customHeight="1" x14ac:dyDescent="0.15">
      <c r="B275" s="36" t="s">
        <v>116</v>
      </c>
      <c r="C275" s="70" t="s">
        <v>351</v>
      </c>
      <c r="D275" s="94"/>
      <c r="E275" s="94"/>
      <c r="F275" s="94"/>
      <c r="G275" s="94"/>
      <c r="H275" s="94"/>
      <c r="I275" s="94"/>
      <c r="J275" s="94"/>
      <c r="K275" s="94"/>
      <c r="L275" s="94"/>
      <c r="M275" s="94"/>
      <c r="N275" s="94"/>
      <c r="O275" s="94"/>
      <c r="P275" s="94"/>
      <c r="Q275" s="94"/>
      <c r="R275" s="94"/>
      <c r="S275" s="94"/>
      <c r="T275" s="94"/>
      <c r="U275" s="94"/>
      <c r="V275" s="94"/>
      <c r="W275" s="94"/>
      <c r="X275" s="94"/>
      <c r="Y275" s="94"/>
      <c r="Z275" s="94"/>
      <c r="AA275" s="94"/>
      <c r="AB275" s="94"/>
      <c r="AC275" s="94"/>
      <c r="AD275" s="94"/>
      <c r="AE275" s="94"/>
      <c r="AF275" s="94"/>
      <c r="AG275" s="94"/>
      <c r="AH275" s="94"/>
      <c r="AI275" s="94"/>
      <c r="AJ275" s="866" t="s">
        <v>169</v>
      </c>
      <c r="AK275" s="867"/>
    </row>
    <row r="276" spans="2:45" ht="57.75" hidden="1" customHeight="1" x14ac:dyDescent="0.15">
      <c r="C276" s="135"/>
      <c r="D276" s="939" t="s">
        <v>314</v>
      </c>
      <c r="E276" s="939"/>
      <c r="F276" s="939"/>
      <c r="G276" s="939"/>
      <c r="H276" s="939"/>
      <c r="I276" s="939"/>
      <c r="J276" s="939"/>
      <c r="K276" s="939"/>
      <c r="L276" s="939"/>
      <c r="M276" s="939"/>
      <c r="N276" s="939"/>
      <c r="O276" s="939"/>
      <c r="P276" s="939"/>
      <c r="Q276" s="939"/>
      <c r="R276" s="939"/>
      <c r="S276" s="939"/>
      <c r="T276" s="939"/>
      <c r="U276" s="939"/>
      <c r="V276" s="939"/>
      <c r="W276" s="939"/>
      <c r="X276" s="939"/>
      <c r="Y276" s="939"/>
      <c r="Z276" s="939"/>
      <c r="AA276" s="939"/>
      <c r="AB276" s="939"/>
      <c r="AC276" s="939"/>
      <c r="AD276" s="939"/>
      <c r="AE276" s="939"/>
      <c r="AF276" s="939"/>
      <c r="AG276" s="939"/>
      <c r="AH276" s="939"/>
      <c r="AI276" s="939"/>
      <c r="AJ276" s="939"/>
      <c r="AK276" s="134"/>
    </row>
    <row r="277" spans="2:45" ht="23.25" hidden="1" customHeight="1" x14ac:dyDescent="0.25">
      <c r="C277" s="52"/>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864" t="s">
        <v>67</v>
      </c>
      <c r="AI277" s="864"/>
      <c r="AJ277" s="864"/>
      <c r="AK277" s="130"/>
    </row>
    <row r="278" spans="2:45" ht="31.5" hidden="1" customHeight="1" thickBot="1" x14ac:dyDescent="0.2">
      <c r="C278" s="52"/>
      <c r="E278" s="787" t="s">
        <v>47</v>
      </c>
      <c r="F278" s="787"/>
      <c r="G278" s="787"/>
      <c r="H278" s="787"/>
      <c r="I278" s="787"/>
      <c r="J278" s="787"/>
      <c r="K278" s="787" t="s">
        <v>318</v>
      </c>
      <c r="L278" s="787"/>
      <c r="M278" s="787"/>
      <c r="N278" s="787"/>
      <c r="O278" s="787"/>
      <c r="P278" s="787"/>
      <c r="Q278" s="787"/>
      <c r="R278" s="787"/>
      <c r="S278" s="787"/>
      <c r="T278" s="787"/>
      <c r="U278" s="787" t="s">
        <v>48</v>
      </c>
      <c r="V278" s="787"/>
      <c r="W278" s="787"/>
      <c r="X278" s="787"/>
      <c r="Y278" s="787"/>
      <c r="Z278" s="787"/>
      <c r="AA278" s="787"/>
      <c r="AB278" s="787"/>
      <c r="AC278" s="787" t="s">
        <v>272</v>
      </c>
      <c r="AD278" s="787"/>
      <c r="AE278" s="787"/>
      <c r="AF278" s="787"/>
      <c r="AG278" s="787"/>
      <c r="AH278" s="250" t="s">
        <v>68</v>
      </c>
      <c r="AI278" s="250" t="s">
        <v>317</v>
      </c>
      <c r="AJ278" s="250" t="s">
        <v>69</v>
      </c>
      <c r="AK278" s="130"/>
    </row>
    <row r="279" spans="2:45" ht="31.5" hidden="1" customHeight="1" x14ac:dyDescent="0.15">
      <c r="C279" s="52"/>
      <c r="E279" s="827" t="s">
        <v>294</v>
      </c>
      <c r="F279" s="828"/>
      <c r="G279" s="851" t="s">
        <v>295</v>
      </c>
      <c r="H279" s="852"/>
      <c r="I279" s="852"/>
      <c r="J279" s="853"/>
      <c r="K279" s="241" t="s">
        <v>426</v>
      </c>
      <c r="L279" s="141"/>
      <c r="M279" s="141"/>
      <c r="N279" s="141"/>
      <c r="O279" s="141"/>
      <c r="P279" s="141"/>
      <c r="Q279" s="141"/>
      <c r="R279" s="141"/>
      <c r="S279" s="141"/>
      <c r="T279" s="141"/>
      <c r="U279" s="241" t="s">
        <v>448</v>
      </c>
      <c r="V279" s="176"/>
      <c r="W279" s="176"/>
      <c r="X279" s="141"/>
      <c r="Y279" s="141"/>
      <c r="Z279" s="141"/>
      <c r="AA279" s="141"/>
      <c r="AB279" s="141"/>
      <c r="AC279" s="969" t="s">
        <v>296</v>
      </c>
      <c r="AD279" s="970"/>
      <c r="AE279" s="970"/>
      <c r="AF279" s="970"/>
      <c r="AG279" s="971"/>
      <c r="AH279" s="177"/>
      <c r="AI279" s="177"/>
      <c r="AJ279" s="178"/>
      <c r="AK279" s="130"/>
      <c r="AL279" s="19" t="b">
        <v>1</v>
      </c>
      <c r="AM279" s="19" t="b">
        <v>0</v>
      </c>
      <c r="AN279" s="19" t="b">
        <v>0</v>
      </c>
      <c r="AO279" s="5" t="str">
        <f>IF(E279="","",IF(AM279=TRUE,COUNTIF(AM$279:AM279,AM279),""))</f>
        <v/>
      </c>
      <c r="AP279" s="5" t="str">
        <f>IF(ROW(A1)&gt;MAX(AO$279:AO$293),"",INDEX($E279:$F293,MATCH(ROW(A1),$AO279:$AO293,0),COLUMN(A1)))</f>
        <v>物</v>
      </c>
      <c r="AQ279" s="5" t="str">
        <f>IF(ROW(A1)&gt;MAX(AO$279:AO$293),"",INDEX($G279:$G293,MATCH(ROW(A1),$AO279:$AO293,0),COLUMN(A1)))</f>
        <v>調理場</v>
      </c>
      <c r="AR279" s="5" t="str">
        <f>IF(ROW(A1)&gt;MAX(AO$279:AO$293),"",INDEX($K279:$K293,MATCH(ROW(A1),$AO279:$AO293,0),COLUMN(A1)))</f>
        <v>地震により火災やガス漏れが発生する恐れがある。</v>
      </c>
      <c r="AS279" s="5" t="str">
        <f>IF(ROW(A1)&gt;MAX(AO$279:AO$293),"",INDEX($U279:$U293,MATCH(ROW(A1),$AO279:$AO293,0),COLUMN(A1)))</f>
        <v>身の安全を確保した後、ガス栓を閉めるなどの二次災害を防止する。</v>
      </c>
    </row>
    <row r="280" spans="2:45" ht="31.5" hidden="1" customHeight="1" x14ac:dyDescent="0.15">
      <c r="C280" s="52"/>
      <c r="E280" s="793" t="s">
        <v>294</v>
      </c>
      <c r="F280" s="794"/>
      <c r="G280" s="803" t="s">
        <v>297</v>
      </c>
      <c r="H280" s="804"/>
      <c r="I280" s="804"/>
      <c r="J280" s="805"/>
      <c r="K280" s="157" t="s">
        <v>427</v>
      </c>
      <c r="L280" s="254"/>
      <c r="M280" s="254"/>
      <c r="N280" s="254"/>
      <c r="O280" s="254"/>
      <c r="P280" s="254"/>
      <c r="Q280" s="254"/>
      <c r="R280" s="254"/>
      <c r="S280" s="254"/>
      <c r="T280" s="254"/>
      <c r="U280" s="143" t="s">
        <v>449</v>
      </c>
      <c r="V280" s="179"/>
      <c r="W280" s="179"/>
      <c r="X280" s="254"/>
      <c r="Y280" s="254"/>
      <c r="Z280" s="254"/>
      <c r="AA280" s="254"/>
      <c r="AB280" s="254"/>
      <c r="AC280" s="954" t="s">
        <v>450</v>
      </c>
      <c r="AD280" s="955"/>
      <c r="AE280" s="955"/>
      <c r="AF280" s="955"/>
      <c r="AG280" s="956"/>
      <c r="AH280" s="180"/>
      <c r="AI280" s="180"/>
      <c r="AJ280" s="181"/>
      <c r="AK280" s="130"/>
      <c r="AL280" s="19" t="b">
        <v>1</v>
      </c>
      <c r="AM280" s="19" t="b">
        <v>0</v>
      </c>
      <c r="AN280" s="19" t="b">
        <v>0</v>
      </c>
      <c r="AO280" s="5" t="str">
        <f>IF(E280="","",IF(AM280=TRUE,COUNTIF(AM$279:AM280,AM280),""))</f>
        <v/>
      </c>
      <c r="AP280" s="5" t="str">
        <f>IF(ROW(A2)&gt;MAX(AO$279:AO$293),"",INDEX($E280:$F294,MATCH(ROW(A2),$AO280:$AO294,0),COLUMN(A2)))</f>
        <v/>
      </c>
      <c r="AQ280" s="5" t="str">
        <f>IF(ROW(A2)&gt;MAX(AO$279:AO$293),"",INDEX($G280:$G294,MATCH(ROW(A2),$AO280:$AO294,0),COLUMN(A2)))</f>
        <v/>
      </c>
      <c r="AR280" s="5" t="str">
        <f>IF(ROW(A2)&gt;MAX(AO$279:AO$293),"",INDEX($K280:$K294,MATCH(ROW(A2),$AO280:$AO294,0),COLUMN(A2)))</f>
        <v/>
      </c>
      <c r="AS280" s="5" t="str">
        <f>IF(ROW(A2)&gt;MAX(AO$279:AO$293),"",INDEX($U280:$U294,MATCH(ROW(A2),$AO280:$AO294,0),COLUMN(A2)))</f>
        <v/>
      </c>
    </row>
    <row r="281" spans="2:45" ht="31.5" hidden="1" customHeight="1" x14ac:dyDescent="0.15">
      <c r="C281" s="52"/>
      <c r="E281" s="793" t="s">
        <v>41</v>
      </c>
      <c r="F281" s="794"/>
      <c r="G281" s="803" t="s">
        <v>402</v>
      </c>
      <c r="H281" s="804"/>
      <c r="I281" s="804"/>
      <c r="J281" s="805"/>
      <c r="K281" s="143" t="s">
        <v>443</v>
      </c>
      <c r="L281" s="254"/>
      <c r="M281" s="254"/>
      <c r="N281" s="254"/>
      <c r="O281" s="254"/>
      <c r="P281" s="254"/>
      <c r="Q281" s="254"/>
      <c r="R281" s="254"/>
      <c r="S281" s="254"/>
      <c r="T281" s="254"/>
      <c r="U281" s="143" t="s">
        <v>451</v>
      </c>
      <c r="V281" s="179"/>
      <c r="W281" s="179"/>
      <c r="X281" s="254"/>
      <c r="Y281" s="254"/>
      <c r="Z281" s="254"/>
      <c r="AA281" s="254"/>
      <c r="AB281" s="254"/>
      <c r="AC281" s="954" t="s">
        <v>296</v>
      </c>
      <c r="AD281" s="955"/>
      <c r="AE281" s="955"/>
      <c r="AF281" s="955"/>
      <c r="AG281" s="956"/>
      <c r="AH281" s="180"/>
      <c r="AI281" s="180"/>
      <c r="AJ281" s="181"/>
      <c r="AK281" s="130"/>
      <c r="AL281" s="19" t="b">
        <v>1</v>
      </c>
      <c r="AM281" s="19" t="b">
        <v>0</v>
      </c>
      <c r="AN281" s="19" t="b">
        <v>0</v>
      </c>
      <c r="AO281" s="5" t="str">
        <f>IF(E281="","",IF(AM281=TRUE,COUNTIF(AM$279:AM281,AM281),""))</f>
        <v/>
      </c>
      <c r="AP281" s="5" t="str">
        <f>IF(ROW(A3)&gt;MAX(AO$279:AO$293),"",INDEX($E281:$F294,MATCH(ROW(A3),$AO281:$AO294,0),COLUMN(A3)))</f>
        <v/>
      </c>
      <c r="AQ281" s="5" t="str">
        <f>IF(ROW(A3)&gt;MAX(AO$279:AO$293),"",INDEX($G281:$G294,MATCH(ROW(A3),$AO281:$AO294,0),COLUMN(A3)))</f>
        <v/>
      </c>
      <c r="AR281" s="5" t="str">
        <f>IF(ROW(A3)&gt;MAX(AO$279:AO$293),"",INDEX($K281:$K294,MATCH(ROW(A3),$AO281:$AO294,0),COLUMN(A3)))</f>
        <v/>
      </c>
      <c r="AS281" s="5" t="str">
        <f>IF(ROW(A3)&gt;MAX(AO$279:AO$293),"",INDEX($U281:$U294,MATCH(ROW(A3),$AO281:$AO294,0),COLUMN(A3)))</f>
        <v/>
      </c>
    </row>
    <row r="282" spans="2:45" ht="31.5" hidden="1" customHeight="1" x14ac:dyDescent="0.15">
      <c r="C282" s="52"/>
      <c r="E282" s="793" t="s">
        <v>41</v>
      </c>
      <c r="F282" s="794"/>
      <c r="G282" s="803" t="s">
        <v>404</v>
      </c>
      <c r="H282" s="804"/>
      <c r="I282" s="804"/>
      <c r="J282" s="805"/>
      <c r="K282" s="143" t="s">
        <v>444</v>
      </c>
      <c r="L282" s="254"/>
      <c r="M282" s="254"/>
      <c r="N282" s="254"/>
      <c r="O282" s="254"/>
      <c r="P282" s="254"/>
      <c r="Q282" s="254"/>
      <c r="R282" s="254"/>
      <c r="S282" s="254"/>
      <c r="T282" s="254"/>
      <c r="U282" s="143" t="s">
        <v>452</v>
      </c>
      <c r="V282" s="179"/>
      <c r="W282" s="179"/>
      <c r="X282" s="254"/>
      <c r="Y282" s="254"/>
      <c r="Z282" s="254"/>
      <c r="AA282" s="254"/>
      <c r="AB282" s="254"/>
      <c r="AC282" s="954" t="s">
        <v>299</v>
      </c>
      <c r="AD282" s="955"/>
      <c r="AE282" s="955"/>
      <c r="AF282" s="955"/>
      <c r="AG282" s="956"/>
      <c r="AH282" s="180"/>
      <c r="AI282" s="180"/>
      <c r="AJ282" s="181"/>
      <c r="AK282" s="130"/>
      <c r="AL282" s="19" t="b">
        <v>0</v>
      </c>
      <c r="AM282" s="19" t="b">
        <v>1</v>
      </c>
      <c r="AN282" s="19" t="b">
        <v>0</v>
      </c>
      <c r="AO282" s="5">
        <f>IF(E282="","",IF(AM282=TRUE,COUNTIF(AM$279:AM282,AM282),""))</f>
        <v>1</v>
      </c>
      <c r="AP282" s="5" t="str">
        <f t="shared" ref="AP282:AP287" si="28">IF(ROW(A4)&gt;MAX(AO$279:AO$293),"",INDEX($E282:$F320,MATCH(ROW(A4),$AO282:$AO320,0),COLUMN(A4)))</f>
        <v/>
      </c>
      <c r="AQ282" s="5" t="str">
        <f t="shared" ref="AQ282:AQ287" si="29">IF(ROW(A4)&gt;MAX(AO$279:AO$293),"",INDEX($G282:$G320,MATCH(ROW(A4),$AO282:$AO320,0),COLUMN(A4)))</f>
        <v/>
      </c>
      <c r="AR282" s="5" t="str">
        <f>IF(ROW(A4)&gt;MAX(AO$279:AO$293),"",INDEX($K282:$K294,MATCH(ROW(A4),$AO282:$AO294,0),COLUMN(A4)))</f>
        <v/>
      </c>
      <c r="AS282" s="5" t="str">
        <f t="shared" ref="AS282:AS287" si="30">IF(ROW(A4)&gt;MAX(AO$279:AO$293),"",INDEX($V282:$V320,MATCH(ROW(A4),$AO282:$AO320,0),COLUMN(A4)))</f>
        <v/>
      </c>
    </row>
    <row r="283" spans="2:45" ht="31.5" hidden="1" customHeight="1" x14ac:dyDescent="0.15">
      <c r="C283" s="52"/>
      <c r="E283" s="793" t="s">
        <v>41</v>
      </c>
      <c r="F283" s="794"/>
      <c r="G283" s="803" t="s">
        <v>411</v>
      </c>
      <c r="H283" s="804"/>
      <c r="I283" s="804"/>
      <c r="J283" s="805"/>
      <c r="K283" s="143" t="s">
        <v>453</v>
      </c>
      <c r="L283" s="254"/>
      <c r="M283" s="254"/>
      <c r="N283" s="254"/>
      <c r="O283" s="254"/>
      <c r="P283" s="254"/>
      <c r="Q283" s="254"/>
      <c r="R283" s="254"/>
      <c r="S283" s="254"/>
      <c r="T283" s="254"/>
      <c r="U283" s="143" t="s">
        <v>454</v>
      </c>
      <c r="V283" s="179"/>
      <c r="W283" s="179"/>
      <c r="X283" s="254"/>
      <c r="Y283" s="254"/>
      <c r="Z283" s="254"/>
      <c r="AA283" s="254"/>
      <c r="AB283" s="254"/>
      <c r="AC283" s="954" t="s">
        <v>296</v>
      </c>
      <c r="AD283" s="955"/>
      <c r="AE283" s="955"/>
      <c r="AF283" s="955"/>
      <c r="AG283" s="956"/>
      <c r="AH283" s="180"/>
      <c r="AI283" s="180"/>
      <c r="AJ283" s="181"/>
      <c r="AK283" s="130"/>
      <c r="AL283" s="19" t="b">
        <v>1</v>
      </c>
      <c r="AM283" s="19" t="b">
        <v>0</v>
      </c>
      <c r="AN283" s="19" t="b">
        <v>0</v>
      </c>
      <c r="AO283" s="5" t="str">
        <f>IF(E283="","",IF(AM283=TRUE,COUNTIF(AM$279:AM283,AM283),""))</f>
        <v/>
      </c>
      <c r="AP283" s="5" t="str">
        <f t="shared" si="28"/>
        <v/>
      </c>
      <c r="AQ283" s="5" t="str">
        <f t="shared" si="29"/>
        <v/>
      </c>
      <c r="AR283" s="5" t="str">
        <f>IF(ROW(A5)&gt;MAX(AO$279:AO$293),"",INDEX($K283:$K294,MATCH(ROW(A5),$AO283:$AO294,0),COLUMN(A5)))</f>
        <v/>
      </c>
      <c r="AS283" s="5" t="str">
        <f t="shared" si="30"/>
        <v/>
      </c>
    </row>
    <row r="284" spans="2:45" ht="31.5" hidden="1" customHeight="1" x14ac:dyDescent="0.15">
      <c r="C284" s="52"/>
      <c r="D284" s="121"/>
      <c r="E284" s="793" t="s">
        <v>42</v>
      </c>
      <c r="F284" s="794"/>
      <c r="G284" s="803" t="s">
        <v>408</v>
      </c>
      <c r="H284" s="804"/>
      <c r="I284" s="804"/>
      <c r="J284" s="805"/>
      <c r="K284" s="143" t="s">
        <v>447</v>
      </c>
      <c r="L284" s="254"/>
      <c r="M284" s="254"/>
      <c r="N284" s="254"/>
      <c r="O284" s="254"/>
      <c r="P284" s="254"/>
      <c r="Q284" s="254"/>
      <c r="R284" s="254"/>
      <c r="S284" s="254"/>
      <c r="T284" s="254"/>
      <c r="U284" s="143" t="s">
        <v>455</v>
      </c>
      <c r="V284" s="179"/>
      <c r="W284" s="179"/>
      <c r="X284" s="254"/>
      <c r="Y284" s="254"/>
      <c r="Z284" s="254"/>
      <c r="AA284" s="254"/>
      <c r="AB284" s="254"/>
      <c r="AC284" s="954" t="s">
        <v>450</v>
      </c>
      <c r="AD284" s="955"/>
      <c r="AE284" s="955"/>
      <c r="AF284" s="955"/>
      <c r="AG284" s="956"/>
      <c r="AH284" s="180"/>
      <c r="AI284" s="180"/>
      <c r="AJ284" s="181"/>
      <c r="AK284" s="130"/>
      <c r="AL284" s="19" t="b">
        <v>1</v>
      </c>
      <c r="AM284" s="19" t="b">
        <v>0</v>
      </c>
      <c r="AN284" s="19" t="b">
        <v>0</v>
      </c>
      <c r="AO284" s="5" t="str">
        <f>IF(E284="","",IF(AM284=TRUE,COUNTIF(AM$279:AM284,AM284),""))</f>
        <v/>
      </c>
      <c r="AP284" s="5" t="str">
        <f t="shared" si="28"/>
        <v/>
      </c>
      <c r="AQ284" s="5" t="str">
        <f t="shared" si="29"/>
        <v/>
      </c>
      <c r="AR284" s="5" t="str">
        <f>IF(ROW(A6)&gt;MAX(AO$279:AO$293),"",INDEX($K284:$K294,MATCH(ROW(A6),$AO284:$AO294,0),COLUMN(A6)))</f>
        <v/>
      </c>
      <c r="AS284" s="5" t="str">
        <f t="shared" si="30"/>
        <v/>
      </c>
    </row>
    <row r="285" spans="2:45" ht="31.5" hidden="1" customHeight="1" x14ac:dyDescent="0.15">
      <c r="C285" s="52"/>
      <c r="D285" s="121"/>
      <c r="E285" s="793" t="s">
        <v>42</v>
      </c>
      <c r="F285" s="794"/>
      <c r="G285" s="803" t="s">
        <v>408</v>
      </c>
      <c r="H285" s="804"/>
      <c r="I285" s="804"/>
      <c r="J285" s="805"/>
      <c r="K285" s="143" t="s">
        <v>446</v>
      </c>
      <c r="L285" s="254"/>
      <c r="M285" s="254"/>
      <c r="N285" s="254"/>
      <c r="O285" s="254"/>
      <c r="P285" s="254"/>
      <c r="Q285" s="254"/>
      <c r="R285" s="254"/>
      <c r="S285" s="254"/>
      <c r="T285" s="254"/>
      <c r="U285" s="143" t="s">
        <v>456</v>
      </c>
      <c r="V285" s="179"/>
      <c r="W285" s="179"/>
      <c r="X285" s="254"/>
      <c r="Y285" s="254"/>
      <c r="Z285" s="254"/>
      <c r="AA285" s="254"/>
      <c r="AB285" s="254"/>
      <c r="AC285" s="954" t="s">
        <v>298</v>
      </c>
      <c r="AD285" s="955"/>
      <c r="AE285" s="955"/>
      <c r="AF285" s="955"/>
      <c r="AG285" s="956"/>
      <c r="AH285" s="180"/>
      <c r="AI285" s="180"/>
      <c r="AJ285" s="181"/>
      <c r="AK285" s="130"/>
      <c r="AL285" s="19" t="b">
        <v>1</v>
      </c>
      <c r="AM285" s="19" t="b">
        <v>0</v>
      </c>
      <c r="AN285" s="19" t="b">
        <v>0</v>
      </c>
      <c r="AO285" s="5" t="str">
        <f>IF(E285="","",IF(AM285=TRUE,COUNTIF(AM$279:AM285,AM285),""))</f>
        <v/>
      </c>
      <c r="AP285" s="5" t="str">
        <f t="shared" si="28"/>
        <v/>
      </c>
      <c r="AQ285" s="5" t="str">
        <f t="shared" si="29"/>
        <v/>
      </c>
      <c r="AR285" s="5" t="str">
        <f>IF(ROW(A7)&gt;MAX(AO$279:AO$293),"",INDEX($K285:$K294,MATCH(ROW(A7),$AO285:$AO294,0),COLUMN(A7)))</f>
        <v/>
      </c>
      <c r="AS285" s="5" t="str">
        <f t="shared" si="30"/>
        <v/>
      </c>
    </row>
    <row r="286" spans="2:45" ht="31.5" hidden="1" customHeight="1" x14ac:dyDescent="0.15">
      <c r="C286" s="52"/>
      <c r="D286" s="121"/>
      <c r="E286" s="793"/>
      <c r="F286" s="794"/>
      <c r="G286" s="803"/>
      <c r="H286" s="804"/>
      <c r="I286" s="804"/>
      <c r="J286" s="805"/>
      <c r="K286" s="143"/>
      <c r="L286" s="179"/>
      <c r="M286" s="179"/>
      <c r="N286" s="179"/>
      <c r="O286" s="179"/>
      <c r="P286" s="179"/>
      <c r="Q286" s="179"/>
      <c r="R286" s="179"/>
      <c r="S286" s="179"/>
      <c r="T286" s="179"/>
      <c r="U286" s="143"/>
      <c r="V286" s="179"/>
      <c r="W286" s="179"/>
      <c r="X286" s="254"/>
      <c r="Y286" s="254"/>
      <c r="Z286" s="254"/>
      <c r="AA286" s="254"/>
      <c r="AB286" s="254"/>
      <c r="AC286" s="954"/>
      <c r="AD286" s="955"/>
      <c r="AE286" s="955"/>
      <c r="AF286" s="955"/>
      <c r="AG286" s="956"/>
      <c r="AH286" s="180"/>
      <c r="AI286" s="180"/>
      <c r="AJ286" s="181"/>
      <c r="AK286" s="130"/>
      <c r="AL286" s="19" t="b">
        <v>0</v>
      </c>
      <c r="AM286" s="19" t="b">
        <v>0</v>
      </c>
      <c r="AN286" s="19" t="b">
        <v>0</v>
      </c>
      <c r="AO286" s="5" t="str">
        <f>IF(E286="","",IF(AM286=TRUE,COUNTIF(AM$279:AM286,AM286),""))</f>
        <v/>
      </c>
      <c r="AP286" s="5" t="str">
        <f t="shared" si="28"/>
        <v/>
      </c>
      <c r="AQ286" s="5" t="str">
        <f t="shared" si="29"/>
        <v/>
      </c>
      <c r="AR286" s="5" t="str">
        <f>IF(ROW(A8)&gt;MAX(AO$279:AO$293),"",INDEX($K286:$K294,MATCH(ROW(A8),$AO286:$AO294,0),COLUMN(A8)))</f>
        <v/>
      </c>
      <c r="AS286" s="5" t="str">
        <f t="shared" si="30"/>
        <v/>
      </c>
    </row>
    <row r="287" spans="2:45" ht="31.5" hidden="1" customHeight="1" x14ac:dyDescent="0.15">
      <c r="C287" s="52"/>
      <c r="D287" s="121"/>
      <c r="E287" s="793"/>
      <c r="F287" s="794"/>
      <c r="G287" s="803"/>
      <c r="H287" s="804"/>
      <c r="I287" s="804"/>
      <c r="J287" s="805"/>
      <c r="K287" s="143"/>
      <c r="L287" s="254"/>
      <c r="M287" s="254"/>
      <c r="N287" s="254"/>
      <c r="O287" s="254"/>
      <c r="P287" s="254"/>
      <c r="Q287" s="254"/>
      <c r="R287" s="254"/>
      <c r="S287" s="254"/>
      <c r="T287" s="254"/>
      <c r="U287" s="143"/>
      <c r="V287" s="179"/>
      <c r="W287" s="179"/>
      <c r="X287" s="254"/>
      <c r="Y287" s="254"/>
      <c r="Z287" s="254"/>
      <c r="AA287" s="254"/>
      <c r="AB287" s="254"/>
      <c r="AC287" s="954"/>
      <c r="AD287" s="955"/>
      <c r="AE287" s="955"/>
      <c r="AF287" s="955"/>
      <c r="AG287" s="956"/>
      <c r="AH287" s="180"/>
      <c r="AI287" s="180"/>
      <c r="AJ287" s="181"/>
      <c r="AK287" s="130"/>
      <c r="AL287" s="19" t="b">
        <v>0</v>
      </c>
      <c r="AM287" s="19" t="b">
        <v>0</v>
      </c>
      <c r="AN287" s="19" t="b">
        <v>0</v>
      </c>
      <c r="AO287" s="5" t="str">
        <f>IF(E287="","",IF(AM287=TRUE,COUNTIF(AM$279:AM287,AM287),""))</f>
        <v/>
      </c>
      <c r="AP287" s="5" t="str">
        <f t="shared" si="28"/>
        <v/>
      </c>
      <c r="AQ287" s="5" t="str">
        <f t="shared" si="29"/>
        <v/>
      </c>
      <c r="AR287" s="5" t="str">
        <f>IF(ROW(A9)&gt;MAX(AO$279:AO$293),"",INDEX($K287:$K294,MATCH(ROW(A9),$AO287:$AO294,0),COLUMN(A9)))</f>
        <v/>
      </c>
      <c r="AS287" s="5" t="str">
        <f t="shared" si="30"/>
        <v/>
      </c>
    </row>
    <row r="288" spans="2:45" ht="31.5" hidden="1" customHeight="1" x14ac:dyDescent="0.15">
      <c r="C288" s="52"/>
      <c r="D288" s="121"/>
      <c r="E288" s="793"/>
      <c r="F288" s="794"/>
      <c r="G288" s="803"/>
      <c r="H288" s="804"/>
      <c r="I288" s="804"/>
      <c r="J288" s="805"/>
      <c r="K288" s="143"/>
      <c r="L288" s="254"/>
      <c r="M288" s="254"/>
      <c r="N288" s="254"/>
      <c r="O288" s="254"/>
      <c r="P288" s="254"/>
      <c r="Q288" s="254"/>
      <c r="R288" s="254"/>
      <c r="S288" s="254"/>
      <c r="T288" s="254"/>
      <c r="U288" s="143"/>
      <c r="V288" s="179"/>
      <c r="W288" s="179"/>
      <c r="X288" s="254"/>
      <c r="Y288" s="254"/>
      <c r="Z288" s="254"/>
      <c r="AA288" s="254"/>
      <c r="AB288" s="254"/>
      <c r="AC288" s="954"/>
      <c r="AD288" s="955"/>
      <c r="AE288" s="955"/>
      <c r="AF288" s="955"/>
      <c r="AG288" s="956"/>
      <c r="AH288" s="180"/>
      <c r="AI288" s="180"/>
      <c r="AJ288" s="181"/>
      <c r="AK288" s="130"/>
      <c r="AL288" s="19" t="b">
        <v>0</v>
      </c>
      <c r="AM288" s="19" t="b">
        <v>0</v>
      </c>
      <c r="AN288" s="19" t="b">
        <v>0</v>
      </c>
      <c r="AO288" s="5" t="str">
        <f>IF(E288="","",IF(AM288=TRUE,COUNTIF(AM$279:AM288,AM288),""))</f>
        <v/>
      </c>
      <c r="AP288" s="5" t="str">
        <f>IF(ROW(A17)&gt;MAX(AO$279:AO$293),"",INDEX($E288:$F325,MATCH(ROW(A17),$AO288:$AO325,0),COLUMN(A17)))</f>
        <v/>
      </c>
      <c r="AQ288" s="5" t="str">
        <f>IF(ROW(A17)&gt;MAX(AO$279:AO$293),"",INDEX($G288:$G325,MATCH(ROW(A17),$AO288:$AO325,0),COLUMN(A17)))</f>
        <v/>
      </c>
      <c r="AR288" s="5" t="str">
        <f>IF(ROW(A17)&gt;MAX(AO$279:AO$293),"",INDEX($K288:$K294,MATCH(ROW(A17),$AO288:$AO294,0),COLUMN(A17)))</f>
        <v/>
      </c>
      <c r="AS288" s="5" t="str">
        <f>IF(ROW(A17)&gt;MAX(AO$279:AO$293),"",INDEX($V288:$V325,MATCH(ROW(A17),$AO288:$AO325,0),COLUMN(A17)))</f>
        <v/>
      </c>
    </row>
    <row r="289" spans="2:45" ht="31.5" hidden="1" customHeight="1" x14ac:dyDescent="0.15">
      <c r="C289" s="52"/>
      <c r="D289" s="121"/>
      <c r="E289" s="793"/>
      <c r="F289" s="794"/>
      <c r="G289" s="803"/>
      <c r="H289" s="804"/>
      <c r="I289" s="804"/>
      <c r="J289" s="805"/>
      <c r="K289" s="143"/>
      <c r="L289" s="254"/>
      <c r="M289" s="254"/>
      <c r="N289" s="254"/>
      <c r="O289" s="254"/>
      <c r="P289" s="254"/>
      <c r="Q289" s="254"/>
      <c r="R289" s="254"/>
      <c r="S289" s="254"/>
      <c r="T289" s="254"/>
      <c r="U289" s="143"/>
      <c r="V289" s="179"/>
      <c r="W289" s="179"/>
      <c r="X289" s="254"/>
      <c r="Y289" s="254"/>
      <c r="Z289" s="254"/>
      <c r="AA289" s="254"/>
      <c r="AB289" s="254"/>
      <c r="AC289" s="954"/>
      <c r="AD289" s="955"/>
      <c r="AE289" s="955"/>
      <c r="AF289" s="955"/>
      <c r="AG289" s="956"/>
      <c r="AH289" s="180"/>
      <c r="AI289" s="180"/>
      <c r="AJ289" s="181"/>
      <c r="AK289" s="130"/>
      <c r="AL289" s="19" t="b">
        <v>0</v>
      </c>
      <c r="AM289" s="19" t="b">
        <v>0</v>
      </c>
      <c r="AN289" s="19" t="b">
        <v>0</v>
      </c>
      <c r="AO289" s="5" t="str">
        <f>IF(E289="","",IF(AM289=TRUE,COUNTIF(AM$279:AM289,AM289),""))</f>
        <v/>
      </c>
      <c r="AP289" s="5" t="str">
        <f>IF(ROW(A18)&gt;MAX(AO$279:AO$293),"",INDEX($E289:$F326,MATCH(ROW(A18),$AO289:$AO326,0),COLUMN(A18)))</f>
        <v/>
      </c>
      <c r="AQ289" s="5" t="str">
        <f>IF(ROW(A18)&gt;MAX(AO$279:AO$293),"",INDEX($G289:$G326,MATCH(ROW(A18),$AO289:$AO326,0),COLUMN(A18)))</f>
        <v/>
      </c>
      <c r="AR289" s="5" t="str">
        <f>IF(ROW(A18)&gt;MAX(AO$279:AO$293),"",INDEX($K289:$K294,MATCH(ROW(A18),$AO289:$AO294,0),COLUMN(A18)))</f>
        <v/>
      </c>
      <c r="AS289" s="5" t="str">
        <f>IF(ROW(A18)&gt;MAX(AO$279:AO$293),"",INDEX($V289:$V326,MATCH(ROW(A18),$AO289:$AO326,0),COLUMN(A18)))</f>
        <v/>
      </c>
    </row>
    <row r="290" spans="2:45" ht="31.5" hidden="1" customHeight="1" x14ac:dyDescent="0.15">
      <c r="C290" s="52"/>
      <c r="D290" s="121"/>
      <c r="E290" s="793"/>
      <c r="F290" s="794"/>
      <c r="G290" s="803"/>
      <c r="H290" s="804"/>
      <c r="I290" s="804"/>
      <c r="J290" s="805"/>
      <c r="K290" s="143"/>
      <c r="L290" s="254"/>
      <c r="M290" s="254"/>
      <c r="N290" s="254"/>
      <c r="O290" s="254"/>
      <c r="P290" s="254"/>
      <c r="Q290" s="254"/>
      <c r="R290" s="254"/>
      <c r="S290" s="254"/>
      <c r="T290" s="254"/>
      <c r="U290" s="143"/>
      <c r="V290" s="179"/>
      <c r="W290" s="179"/>
      <c r="X290" s="254"/>
      <c r="Y290" s="254"/>
      <c r="Z290" s="254"/>
      <c r="AA290" s="254"/>
      <c r="AB290" s="254"/>
      <c r="AC290" s="954"/>
      <c r="AD290" s="955"/>
      <c r="AE290" s="955"/>
      <c r="AF290" s="955"/>
      <c r="AG290" s="956"/>
      <c r="AH290" s="180"/>
      <c r="AI290" s="180"/>
      <c r="AJ290" s="181"/>
      <c r="AK290" s="130"/>
      <c r="AL290" s="19" t="b">
        <v>0</v>
      </c>
      <c r="AM290" s="19" t="b">
        <v>0</v>
      </c>
      <c r="AN290" s="19" t="b">
        <v>0</v>
      </c>
      <c r="AO290" s="5" t="str">
        <f>IF(E290="","",IF(AM290=TRUE,COUNTIF(AM$279:AM290,AM290),""))</f>
        <v/>
      </c>
      <c r="AP290" s="5" t="str">
        <f>IF(ROW(A19)&gt;MAX(AO$279:AO$293),"",INDEX($E290:$F294,MATCH(ROW(A19),$AO290:$AO294,0),COLUMN(A19)))</f>
        <v/>
      </c>
      <c r="AQ290" s="5" t="str">
        <f>IF(ROW(A19)&gt;MAX(AO$279:AO$293),"",INDEX($G290:$G294,MATCH(ROW(A19),$AO290:$AO294,0),COLUMN(A19)))</f>
        <v/>
      </c>
      <c r="AR290" s="5" t="str">
        <f>IF(ROW(A19)&gt;MAX(AO$279:AO$293),"",INDEX($K290:$K294,MATCH(ROW(A19),$AO290:$AO294,0),COLUMN(A19)))</f>
        <v/>
      </c>
      <c r="AS290" s="5" t="str">
        <f>IF(ROW(A19)&gt;MAX(AO$279:AO$293),"",INDEX($V290:$V294,MATCH(ROW(A19),$AO290:$AO294,0),COLUMN(A19)))</f>
        <v/>
      </c>
    </row>
    <row r="291" spans="2:45" ht="31.5" hidden="1" customHeight="1" x14ac:dyDescent="0.15">
      <c r="C291" s="129"/>
      <c r="D291" s="121"/>
      <c r="E291" s="793"/>
      <c r="F291" s="794"/>
      <c r="G291" s="803" t="s">
        <v>151</v>
      </c>
      <c r="H291" s="804"/>
      <c r="I291" s="804"/>
      <c r="J291" s="805"/>
      <c r="K291" s="143"/>
      <c r="L291" s="254"/>
      <c r="M291" s="254"/>
      <c r="N291" s="254"/>
      <c r="O291" s="254"/>
      <c r="P291" s="254"/>
      <c r="Q291" s="254"/>
      <c r="R291" s="254"/>
      <c r="S291" s="254"/>
      <c r="T291" s="254"/>
      <c r="U291" s="143"/>
      <c r="V291" s="179"/>
      <c r="W291" s="179"/>
      <c r="X291" s="254"/>
      <c r="Y291" s="254"/>
      <c r="Z291" s="254"/>
      <c r="AA291" s="254"/>
      <c r="AB291" s="254"/>
      <c r="AC291" s="954"/>
      <c r="AD291" s="955"/>
      <c r="AE291" s="955"/>
      <c r="AF291" s="955"/>
      <c r="AG291" s="956"/>
      <c r="AH291" s="180"/>
      <c r="AI291" s="180"/>
      <c r="AJ291" s="181"/>
      <c r="AK291" s="130"/>
      <c r="AL291" s="19" t="b">
        <v>0</v>
      </c>
      <c r="AM291" s="19" t="b">
        <v>0</v>
      </c>
      <c r="AN291" s="19" t="b">
        <v>0</v>
      </c>
      <c r="AO291" s="5" t="str">
        <f>IF(E291="","",IF(AM291=TRUE,COUNTIF(AM$279:AM291,AM291),""))</f>
        <v/>
      </c>
      <c r="AP291" s="5" t="str">
        <f>IF(ROW(A20)&gt;MAX(AO$279:AO$293),"",INDEX($E291:$F294,MATCH(ROW(A20),$AO291:$AO294,0),COLUMN(A20)))</f>
        <v/>
      </c>
      <c r="AQ291" s="5" t="str">
        <f>IF(ROW(A20)&gt;MAX(AO$279:AO$293),"",INDEX($G291:$G294,MATCH(ROW(A20),$AO291:$AO294,0),COLUMN(A20)))</f>
        <v/>
      </c>
      <c r="AR291" s="5" t="str">
        <f>IF(ROW(A20)&gt;MAX(AO$279:AO$293),"",INDEX($K291:$K294,MATCH(ROW(A20),$AO291:$AO294,0),COLUMN(A20)))</f>
        <v/>
      </c>
      <c r="AS291" s="5" t="str">
        <f>IF(ROW(A20)&gt;MAX(AO$279:AO$293),"",INDEX($V291:$V294,MATCH(ROW(A20),$AO291:$AO294,0),COLUMN(A20)))</f>
        <v/>
      </c>
    </row>
    <row r="292" spans="2:45" ht="30.75" hidden="1" customHeight="1" x14ac:dyDescent="0.15">
      <c r="C292" s="129"/>
      <c r="D292" s="121"/>
      <c r="E292" s="793"/>
      <c r="F292" s="794"/>
      <c r="G292" s="803" t="s">
        <v>151</v>
      </c>
      <c r="H292" s="804"/>
      <c r="I292" s="804"/>
      <c r="J292" s="805"/>
      <c r="K292" s="143"/>
      <c r="L292" s="254"/>
      <c r="M292" s="254"/>
      <c r="N292" s="254"/>
      <c r="O292" s="254"/>
      <c r="P292" s="254"/>
      <c r="Q292" s="254"/>
      <c r="R292" s="254"/>
      <c r="S292" s="254"/>
      <c r="T292" s="254"/>
      <c r="U292" s="143"/>
      <c r="V292" s="179"/>
      <c r="W292" s="179"/>
      <c r="X292" s="254"/>
      <c r="Y292" s="254"/>
      <c r="Z292" s="254"/>
      <c r="AA292" s="254"/>
      <c r="AB292" s="254"/>
      <c r="AC292" s="954"/>
      <c r="AD292" s="955"/>
      <c r="AE292" s="955"/>
      <c r="AF292" s="955"/>
      <c r="AG292" s="956"/>
      <c r="AH292" s="180"/>
      <c r="AI292" s="180"/>
      <c r="AJ292" s="181"/>
      <c r="AK292" s="130"/>
      <c r="AL292" s="19" t="b">
        <v>0</v>
      </c>
      <c r="AM292" s="19" t="b">
        <v>0</v>
      </c>
      <c r="AN292" s="19" t="b">
        <v>0</v>
      </c>
      <c r="AO292" s="5" t="str">
        <f>IF(E292="","",IF(AM292=TRUE,COUNTIF(AM$279:AM292,AM292),""))</f>
        <v/>
      </c>
      <c r="AP292" s="5" t="str">
        <f>IF(ROW(A21)&gt;MAX(AO$279:AO$293),"",INDEX($E292:$F294,MATCH(ROW(A21),$AO292:$AO294,0),COLUMN(A21)))</f>
        <v/>
      </c>
      <c r="AQ292" s="5" t="str">
        <f>IF(ROW(A21)&gt;MAX(AO$279:AO$293),"",INDEX($G292:$G294,MATCH(ROW(A21),$AO292:$AO294,0),COLUMN(A21)))</f>
        <v/>
      </c>
      <c r="AR292" s="5" t="str">
        <f>IF(ROW(A21)&gt;MAX(AO$279:AO$293),"",INDEX($K292:$K294,MATCH(ROW(A21),$AO292:$AO294,0),COLUMN(A21)))</f>
        <v/>
      </c>
      <c r="AS292" s="5" t="str">
        <f>IF(ROW(A21)&gt;MAX(AO$279:AO$293),"",INDEX($V292:$V294,MATCH(ROW(A21),$AO292:$AO294,0),COLUMN(A21)))</f>
        <v/>
      </c>
    </row>
    <row r="293" spans="2:45" ht="30.75" hidden="1" customHeight="1" thickBot="1" x14ac:dyDescent="0.2">
      <c r="C293" s="129"/>
      <c r="D293" s="121"/>
      <c r="E293" s="791"/>
      <c r="F293" s="792"/>
      <c r="G293" s="800"/>
      <c r="H293" s="801"/>
      <c r="I293" s="801"/>
      <c r="J293" s="802"/>
      <c r="K293" s="144"/>
      <c r="L293" s="183"/>
      <c r="M293" s="183"/>
      <c r="N293" s="183"/>
      <c r="O293" s="183"/>
      <c r="P293" s="183"/>
      <c r="Q293" s="183"/>
      <c r="R293" s="183"/>
      <c r="S293" s="183"/>
      <c r="T293" s="183"/>
      <c r="U293" s="144"/>
      <c r="V293" s="182"/>
      <c r="W293" s="182"/>
      <c r="X293" s="183"/>
      <c r="Y293" s="183"/>
      <c r="Z293" s="183"/>
      <c r="AA293" s="183"/>
      <c r="AB293" s="183"/>
      <c r="AC293" s="992"/>
      <c r="AD293" s="993"/>
      <c r="AE293" s="993"/>
      <c r="AF293" s="993"/>
      <c r="AG293" s="994"/>
      <c r="AH293" s="184"/>
      <c r="AI293" s="184"/>
      <c r="AJ293" s="185"/>
      <c r="AK293" s="130"/>
      <c r="AL293" s="19" t="b">
        <v>0</v>
      </c>
      <c r="AM293" s="19" t="b">
        <v>0</v>
      </c>
      <c r="AN293" s="19" t="b">
        <v>0</v>
      </c>
      <c r="AO293" s="5" t="str">
        <f>IF(E293="","",IF(AM293=TRUE,COUNTIF(AM$279:AM293,AM293),""))</f>
        <v/>
      </c>
      <c r="AP293" s="5" t="str">
        <f>IF(ROW(A22)&gt;MAX(AO$279:AO$293),"",INDEX($E293:$F294,MATCH(ROW(A22),$AO293:$AO294,0),COLUMN(A22)))</f>
        <v/>
      </c>
      <c r="AQ293" s="5" t="str">
        <f>IF(ROW(A22)&gt;MAX(AO$279:AO$293),"",INDEX($G293:$G294,MATCH(ROW(A22),$AO293:$AO294,0),COLUMN(A22)))</f>
        <v/>
      </c>
      <c r="AR293" s="5" t="str">
        <f>IF(ROW(A22)&gt;MAX(AO$279:AO$293),"",INDEX($K293:$K294,MATCH(ROW(A22),$AO293:$AO294,0),COLUMN(A22)))</f>
        <v/>
      </c>
      <c r="AS293" s="5" t="str">
        <f>IF(ROW(A22)&gt;MAX(AO$279:AO$293),"",INDEX($V293:$V294,MATCH(ROW(A22),$AO293:$AO294,0),COLUMN(A22)))</f>
        <v/>
      </c>
    </row>
    <row r="294" spans="2:45" ht="25.5" hidden="1" customHeight="1" x14ac:dyDescent="0.15">
      <c r="C294" s="53"/>
      <c r="D294" s="96"/>
      <c r="E294" s="96"/>
      <c r="F294" s="96"/>
      <c r="G294" s="96"/>
      <c r="H294" s="96"/>
      <c r="I294" s="96"/>
      <c r="J294" s="96"/>
      <c r="K294" s="96"/>
      <c r="L294" s="96"/>
      <c r="M294" s="96"/>
      <c r="N294" s="96"/>
      <c r="O294" s="96"/>
      <c r="P294" s="96"/>
      <c r="Q294" s="96"/>
      <c r="R294" s="96"/>
      <c r="S294" s="96"/>
      <c r="T294" s="96"/>
      <c r="U294" s="96"/>
      <c r="V294" s="96"/>
      <c r="W294" s="96"/>
      <c r="X294" s="96"/>
      <c r="Y294" s="96"/>
      <c r="Z294" s="96"/>
      <c r="AA294" s="96"/>
      <c r="AB294" s="96"/>
      <c r="AC294" s="96"/>
      <c r="AD294" s="96"/>
      <c r="AE294" s="96"/>
      <c r="AF294" s="96"/>
      <c r="AG294" s="96"/>
      <c r="AH294" s="96"/>
      <c r="AI294" s="140"/>
      <c r="AJ294" s="140"/>
      <c r="AK294" s="132"/>
    </row>
    <row r="295" spans="2:45" ht="31.5" hidden="1" customHeight="1" x14ac:dyDescent="0.15">
      <c r="B295" s="36" t="s">
        <v>154</v>
      </c>
      <c r="C295" s="70" t="s">
        <v>352</v>
      </c>
      <c r="D295" s="76"/>
      <c r="E295" s="76"/>
      <c r="F295" s="76"/>
      <c r="G295" s="76"/>
      <c r="H295" s="76"/>
      <c r="I295" s="76"/>
      <c r="J295" s="76"/>
      <c r="K295" s="76"/>
      <c r="L295" s="76"/>
      <c r="M295" s="76"/>
      <c r="N295" s="76"/>
      <c r="O295" s="76"/>
      <c r="P295" s="76"/>
      <c r="Q295" s="76"/>
      <c r="R295" s="76"/>
      <c r="S295" s="76"/>
      <c r="T295" s="76"/>
      <c r="U295" s="76"/>
      <c r="V295" s="76"/>
      <c r="W295" s="76"/>
      <c r="X295" s="76"/>
      <c r="Y295" s="76"/>
      <c r="Z295" s="76"/>
      <c r="AA295" s="76"/>
      <c r="AB295" s="76"/>
      <c r="AC295" s="76"/>
      <c r="AD295" s="76"/>
      <c r="AE295" s="76"/>
      <c r="AF295" s="76"/>
      <c r="AG295" s="76"/>
      <c r="AH295" s="76"/>
      <c r="AI295" s="76"/>
      <c r="AJ295" s="866" t="s">
        <v>250</v>
      </c>
      <c r="AK295" s="867"/>
    </row>
    <row r="296" spans="2:45" ht="17.25" hidden="1" customHeight="1" x14ac:dyDescent="0.15">
      <c r="C296" s="107"/>
      <c r="D296" s="100"/>
      <c r="E296" s="100"/>
      <c r="F296" s="100"/>
      <c r="G296" s="100"/>
      <c r="H296" s="108"/>
      <c r="I296" s="108"/>
      <c r="J296" s="108"/>
      <c r="K296" s="108"/>
      <c r="L296" s="108"/>
      <c r="M296" s="108"/>
      <c r="N296" s="108"/>
      <c r="O296" s="108"/>
      <c r="P296" s="108"/>
      <c r="Q296" s="274"/>
      <c r="R296" s="108"/>
      <c r="S296" s="108"/>
      <c r="T296" s="108"/>
      <c r="U296" s="108"/>
      <c r="V296" s="108"/>
      <c r="W296" s="108"/>
      <c r="X296" s="108"/>
      <c r="Y296" s="108"/>
      <c r="Z296" s="108"/>
      <c r="AA296" s="100"/>
      <c r="AB296" s="100"/>
      <c r="AC296" s="100"/>
      <c r="AD296" s="100"/>
      <c r="AE296" s="100"/>
      <c r="AF296" s="100"/>
      <c r="AG296" s="100"/>
      <c r="AH296" s="100"/>
      <c r="AI296" s="86"/>
      <c r="AJ296" s="86"/>
      <c r="AK296" s="186"/>
    </row>
    <row r="297" spans="2:45" ht="26.25" hidden="1" customHeight="1" x14ac:dyDescent="0.15">
      <c r="C297" s="71"/>
      <c r="D297" s="799" t="s">
        <v>344</v>
      </c>
      <c r="E297" s="799"/>
      <c r="F297" s="799"/>
      <c r="G297" s="799"/>
      <c r="H297" s="799"/>
      <c r="I297" s="799"/>
      <c r="J297" s="799"/>
      <c r="K297" s="799"/>
      <c r="L297" s="799"/>
      <c r="M297" s="799"/>
      <c r="N297" s="799"/>
      <c r="O297" s="799"/>
      <c r="P297" s="799"/>
      <c r="Q297" s="799"/>
      <c r="R297" s="799"/>
      <c r="S297" s="799"/>
      <c r="T297" s="799"/>
      <c r="U297" s="799"/>
      <c r="V297" s="799"/>
      <c r="W297" s="799"/>
      <c r="X297" s="799"/>
      <c r="Y297" s="799"/>
      <c r="Z297" s="799"/>
      <c r="AA297" s="799"/>
      <c r="AB297" s="799"/>
      <c r="AC297" s="799"/>
      <c r="AD297" s="799"/>
      <c r="AE297" s="799"/>
      <c r="AF297" s="799"/>
      <c r="AG297" s="799"/>
      <c r="AH297" s="799"/>
      <c r="AI297" s="799"/>
      <c r="AJ297" s="799"/>
      <c r="AK297" s="187"/>
    </row>
    <row r="298" spans="2:45" ht="26.25" hidden="1" customHeight="1" thickBot="1" x14ac:dyDescent="0.2">
      <c r="C298" s="71"/>
      <c r="D298" s="799"/>
      <c r="E298" s="799"/>
      <c r="F298" s="799"/>
      <c r="G298" s="799"/>
      <c r="H298" s="799"/>
      <c r="I298" s="799"/>
      <c r="J298" s="799"/>
      <c r="K298" s="799"/>
      <c r="L298" s="799"/>
      <c r="M298" s="799"/>
      <c r="N298" s="799"/>
      <c r="O298" s="799"/>
      <c r="P298" s="799"/>
      <c r="Q298" s="799"/>
      <c r="R298" s="799"/>
      <c r="S298" s="799"/>
      <c r="T298" s="799"/>
      <c r="U298" s="799"/>
      <c r="V298" s="799"/>
      <c r="W298" s="799"/>
      <c r="X298" s="799"/>
      <c r="Y298" s="799"/>
      <c r="Z298" s="799"/>
      <c r="AA298" s="799"/>
      <c r="AB298" s="799"/>
      <c r="AC298" s="799"/>
      <c r="AD298" s="799"/>
      <c r="AE298" s="799"/>
      <c r="AF298" s="799"/>
      <c r="AG298" s="799"/>
      <c r="AH298" s="799"/>
      <c r="AI298" s="799"/>
      <c r="AJ298" s="799"/>
      <c r="AK298" s="187"/>
    </row>
    <row r="299" spans="2:45" ht="26.25" hidden="1" customHeight="1" thickBot="1" x14ac:dyDescent="0.2">
      <c r="C299" s="71"/>
      <c r="E299" s="22" t="s">
        <v>29</v>
      </c>
      <c r="G299" s="188">
        <v>2</v>
      </c>
      <c r="H299" s="5" t="s">
        <v>130</v>
      </c>
      <c r="I299" s="927" t="s">
        <v>466</v>
      </c>
      <c r="J299" s="928"/>
      <c r="K299" s="929"/>
      <c r="L299" s="37" t="s">
        <v>247</v>
      </c>
      <c r="AI299" s="102"/>
      <c r="AJ299" s="102"/>
      <c r="AK299" s="187"/>
    </row>
    <row r="300" spans="2:45" ht="18.75" hidden="1" customHeight="1" x14ac:dyDescent="0.15">
      <c r="C300" s="71"/>
      <c r="I300" s="38"/>
      <c r="J300" s="38"/>
      <c r="K300" s="38"/>
      <c r="L300" s="38"/>
      <c r="M300" s="38"/>
      <c r="N300" s="38"/>
      <c r="O300" s="38"/>
      <c r="P300" s="38"/>
      <c r="Q300" s="38"/>
      <c r="R300" s="40"/>
      <c r="S300" s="38"/>
      <c r="T300" s="38"/>
      <c r="AK300" s="187"/>
    </row>
    <row r="301" spans="2:45" ht="18.75" hidden="1" customHeight="1" x14ac:dyDescent="0.15">
      <c r="C301" s="71"/>
      <c r="H301" s="38"/>
      <c r="I301" s="38"/>
      <c r="J301" s="38"/>
      <c r="K301" s="38"/>
      <c r="L301" s="38"/>
      <c r="M301" s="38"/>
      <c r="N301" s="38"/>
      <c r="O301" s="38"/>
      <c r="P301" s="38"/>
      <c r="Q301" s="40"/>
      <c r="R301" s="38"/>
      <c r="S301" s="38"/>
      <c r="T301" s="38"/>
      <c r="AK301" s="187"/>
    </row>
    <row r="302" spans="2:45" ht="18.75" hidden="1" customHeight="1" thickBot="1" x14ac:dyDescent="0.3">
      <c r="C302" s="71"/>
      <c r="E302" s="950" t="s">
        <v>171</v>
      </c>
      <c r="F302" s="950"/>
      <c r="G302" s="950"/>
      <c r="H302" s="950"/>
      <c r="I302" s="950"/>
      <c r="J302" s="950"/>
      <c r="K302" s="950"/>
      <c r="L302" s="950"/>
      <c r="M302" s="950"/>
      <c r="N302" s="38"/>
      <c r="O302" s="38"/>
      <c r="P302" s="38"/>
      <c r="Q302" s="40"/>
      <c r="R302" s="38"/>
      <c r="S302" s="38"/>
      <c r="T302" s="38"/>
      <c r="AK302" s="187"/>
    </row>
    <row r="303" spans="2:45" ht="48" hidden="1" customHeight="1" x14ac:dyDescent="0.15">
      <c r="C303" s="71"/>
      <c r="E303" s="1009" t="s">
        <v>467</v>
      </c>
      <c r="F303" s="1010"/>
      <c r="G303" s="1010"/>
      <c r="H303" s="1010"/>
      <c r="I303" s="1010"/>
      <c r="J303" s="1010"/>
      <c r="K303" s="1010"/>
      <c r="L303" s="1010"/>
      <c r="M303" s="1010"/>
      <c r="N303" s="1010"/>
      <c r="O303" s="1010"/>
      <c r="P303" s="1010"/>
      <c r="Q303" s="1010"/>
      <c r="R303" s="1010"/>
      <c r="S303" s="1010"/>
      <c r="T303" s="1010"/>
      <c r="U303" s="1010"/>
      <c r="V303" s="1010"/>
      <c r="W303" s="1010"/>
      <c r="X303" s="1010"/>
      <c r="Y303" s="1010"/>
      <c r="Z303" s="1010"/>
      <c r="AA303" s="1010"/>
      <c r="AB303" s="1010"/>
      <c r="AC303" s="1010"/>
      <c r="AD303" s="1010"/>
      <c r="AE303" s="1010"/>
      <c r="AF303" s="1010"/>
      <c r="AG303" s="1011"/>
      <c r="AH303" s="40"/>
      <c r="AI303" s="38"/>
      <c r="AJ303" s="38"/>
      <c r="AK303" s="187"/>
    </row>
    <row r="304" spans="2:45" ht="48" hidden="1" customHeight="1" thickBot="1" x14ac:dyDescent="0.2">
      <c r="C304" s="71"/>
      <c r="E304" s="1012"/>
      <c r="F304" s="1013"/>
      <c r="G304" s="1013"/>
      <c r="H304" s="1013"/>
      <c r="I304" s="1013"/>
      <c r="J304" s="1013"/>
      <c r="K304" s="1013"/>
      <c r="L304" s="1013"/>
      <c r="M304" s="1013"/>
      <c r="N304" s="1013"/>
      <c r="O304" s="1013"/>
      <c r="P304" s="1013"/>
      <c r="Q304" s="1013"/>
      <c r="R304" s="1013"/>
      <c r="S304" s="1013"/>
      <c r="T304" s="1013"/>
      <c r="U304" s="1013"/>
      <c r="V304" s="1013"/>
      <c r="W304" s="1013"/>
      <c r="X304" s="1013"/>
      <c r="Y304" s="1013"/>
      <c r="Z304" s="1013"/>
      <c r="AA304" s="1013"/>
      <c r="AB304" s="1013"/>
      <c r="AC304" s="1013"/>
      <c r="AD304" s="1013"/>
      <c r="AE304" s="1013"/>
      <c r="AF304" s="1013"/>
      <c r="AG304" s="1014"/>
      <c r="AH304" s="40"/>
      <c r="AI304" s="38"/>
      <c r="AJ304" s="38"/>
      <c r="AK304" s="187"/>
    </row>
    <row r="305" spans="3:37" ht="18.75" hidden="1" customHeight="1" x14ac:dyDescent="0.15">
      <c r="C305" s="71"/>
      <c r="H305" s="38"/>
      <c r="I305" s="38"/>
      <c r="J305" s="38"/>
      <c r="K305" s="38"/>
      <c r="L305" s="38"/>
      <c r="M305" s="38"/>
      <c r="N305" s="38"/>
      <c r="O305" s="38"/>
      <c r="P305" s="38"/>
      <c r="Q305" s="40"/>
      <c r="R305" s="38"/>
      <c r="S305" s="38"/>
      <c r="T305" s="38"/>
      <c r="Y305" s="38"/>
      <c r="Z305" s="38"/>
      <c r="AA305" s="38"/>
      <c r="AB305" s="38"/>
      <c r="AC305" s="38"/>
      <c r="AD305" s="38"/>
      <c r="AE305" s="38"/>
      <c r="AF305" s="38"/>
      <c r="AG305" s="38"/>
      <c r="AH305" s="40"/>
      <c r="AI305" s="38"/>
      <c r="AJ305" s="38"/>
      <c r="AK305" s="187"/>
    </row>
    <row r="306" spans="3:37" ht="18.75" hidden="1" customHeight="1" x14ac:dyDescent="0.15">
      <c r="C306" s="71"/>
      <c r="D306" s="5" t="s">
        <v>273</v>
      </c>
      <c r="H306" s="38"/>
      <c r="I306" s="38"/>
      <c r="J306" s="38"/>
      <c r="K306" s="38"/>
      <c r="L306" s="38"/>
      <c r="M306" s="38"/>
      <c r="N306" s="38"/>
      <c r="O306" s="38"/>
      <c r="P306" s="38"/>
      <c r="Q306" s="40"/>
      <c r="R306" s="38"/>
      <c r="S306" s="38"/>
      <c r="T306" s="38"/>
      <c r="U306" s="38"/>
      <c r="V306" s="38"/>
      <c r="W306" s="38"/>
      <c r="X306" s="38"/>
      <c r="Y306" s="38"/>
      <c r="Z306" s="38"/>
      <c r="AI306" s="102"/>
      <c r="AJ306" s="102"/>
      <c r="AK306" s="187"/>
    </row>
    <row r="307" spans="3:37" ht="48.75" hidden="1" customHeight="1" x14ac:dyDescent="0.15">
      <c r="C307" s="71"/>
      <c r="D307" s="799" t="s">
        <v>324</v>
      </c>
      <c r="E307" s="799"/>
      <c r="F307" s="799"/>
      <c r="G307" s="799"/>
      <c r="H307" s="799"/>
      <c r="I307" s="799"/>
      <c r="J307" s="799"/>
      <c r="K307" s="799"/>
      <c r="L307" s="799"/>
      <c r="M307" s="799"/>
      <c r="N307" s="799"/>
      <c r="O307" s="799"/>
      <c r="P307" s="799"/>
      <c r="Q307" s="799"/>
      <c r="R307" s="799"/>
      <c r="S307" s="799"/>
      <c r="T307" s="799"/>
      <c r="U307" s="799"/>
      <c r="V307" s="799"/>
      <c r="W307" s="799"/>
      <c r="X307" s="799"/>
      <c r="Y307" s="799"/>
      <c r="Z307" s="799"/>
      <c r="AA307" s="799"/>
      <c r="AB307" s="799"/>
      <c r="AC307" s="799"/>
      <c r="AD307" s="799"/>
      <c r="AE307" s="799"/>
      <c r="AF307" s="799"/>
      <c r="AG307" s="799"/>
      <c r="AH307" s="799"/>
      <c r="AI307" s="799"/>
      <c r="AJ307" s="799"/>
      <c r="AK307" s="187"/>
    </row>
    <row r="308" spans="3:37" ht="18.75" hidden="1" customHeight="1" x14ac:dyDescent="0.15">
      <c r="C308" s="71"/>
      <c r="D308" s="799"/>
      <c r="E308" s="799"/>
      <c r="F308" s="799"/>
      <c r="G308" s="799"/>
      <c r="H308" s="799"/>
      <c r="I308" s="799"/>
      <c r="J308" s="799"/>
      <c r="K308" s="799"/>
      <c r="L308" s="799"/>
      <c r="M308" s="799"/>
      <c r="N308" s="799"/>
      <c r="O308" s="799"/>
      <c r="P308" s="799"/>
      <c r="Q308" s="799"/>
      <c r="R308" s="799"/>
      <c r="S308" s="799"/>
      <c r="T308" s="799"/>
      <c r="U308" s="799"/>
      <c r="V308" s="799"/>
      <c r="W308" s="799"/>
      <c r="X308" s="799"/>
      <c r="Y308" s="799"/>
      <c r="Z308" s="799"/>
      <c r="AA308" s="799"/>
      <c r="AB308" s="799"/>
      <c r="AC308" s="799"/>
      <c r="AD308" s="799"/>
      <c r="AE308" s="799"/>
      <c r="AF308" s="799"/>
      <c r="AG308" s="799"/>
      <c r="AH308" s="799"/>
      <c r="AI308" s="799"/>
      <c r="AJ308" s="799"/>
      <c r="AK308" s="187"/>
    </row>
    <row r="309" spans="3:37" ht="33.75" hidden="1" customHeight="1" thickBot="1" x14ac:dyDescent="0.2">
      <c r="C309" s="71"/>
      <c r="E309" s="787" t="s">
        <v>152</v>
      </c>
      <c r="F309" s="787"/>
      <c r="G309" s="787"/>
      <c r="H309" s="787"/>
      <c r="I309" s="787"/>
      <c r="J309" s="787"/>
      <c r="K309" s="787" t="s">
        <v>320</v>
      </c>
      <c r="L309" s="787"/>
      <c r="M309" s="787"/>
      <c r="N309" s="787"/>
      <c r="O309" s="787"/>
      <c r="P309" s="787"/>
      <c r="Q309" s="787"/>
      <c r="R309" s="787"/>
      <c r="S309" s="787"/>
      <c r="T309" s="787"/>
      <c r="U309" s="787"/>
      <c r="V309" s="787" t="s">
        <v>260</v>
      </c>
      <c r="W309" s="787"/>
      <c r="X309" s="787"/>
      <c r="Y309" s="787"/>
      <c r="Z309" s="787"/>
      <c r="AA309" s="787"/>
      <c r="AB309" s="787"/>
      <c r="AC309" s="787"/>
      <c r="AD309" s="787"/>
      <c r="AE309" s="787"/>
      <c r="AF309" s="787"/>
      <c r="AG309" s="787"/>
      <c r="AH309" s="949" t="s">
        <v>261</v>
      </c>
      <c r="AI309" s="949"/>
      <c r="AJ309" s="949"/>
      <c r="AK309" s="187"/>
    </row>
    <row r="310" spans="3:37" ht="36" hidden="1" customHeight="1" x14ac:dyDescent="0.15">
      <c r="C310" s="71"/>
      <c r="E310" s="925" t="str">
        <f t="shared" ref="E310:E317" si="31">$AV239</f>
        <v>インフラ</v>
      </c>
      <c r="F310" s="926"/>
      <c r="G310" s="933" t="str">
        <f t="shared" ref="G310:G317" si="32">$AW239</f>
        <v>道路</v>
      </c>
      <c r="H310" s="934"/>
      <c r="I310" s="934"/>
      <c r="J310" s="935"/>
      <c r="K310" s="841" t="str">
        <f t="shared" ref="K310:K317" si="33">$AX239</f>
        <v>道路が通行止めとなる。</v>
      </c>
      <c r="L310" s="842"/>
      <c r="M310" s="842"/>
      <c r="N310" s="842"/>
      <c r="O310" s="842"/>
      <c r="P310" s="842"/>
      <c r="Q310" s="842"/>
      <c r="R310" s="842"/>
      <c r="S310" s="842"/>
      <c r="T310" s="842"/>
      <c r="U310" s="843"/>
      <c r="V310" s="980" t="s">
        <v>468</v>
      </c>
      <c r="W310" s="981"/>
      <c r="X310" s="981"/>
      <c r="Y310" s="981"/>
      <c r="Z310" s="981"/>
      <c r="AA310" s="981"/>
      <c r="AB310" s="981"/>
      <c r="AC310" s="981"/>
      <c r="AD310" s="981"/>
      <c r="AE310" s="981"/>
      <c r="AF310" s="981"/>
      <c r="AG310" s="982"/>
      <c r="AH310" s="986"/>
      <c r="AI310" s="987"/>
      <c r="AJ310" s="988"/>
      <c r="AK310" s="187"/>
    </row>
    <row r="311" spans="3:37" ht="36" hidden="1" customHeight="1" x14ac:dyDescent="0.15">
      <c r="C311" s="71"/>
      <c r="E311" s="919" t="str">
        <f t="shared" si="31"/>
        <v>人</v>
      </c>
      <c r="F311" s="920"/>
      <c r="G311" s="829" t="str">
        <f t="shared" si="32"/>
        <v>保育士</v>
      </c>
      <c r="H311" s="830"/>
      <c r="I311" s="830"/>
      <c r="J311" s="831"/>
      <c r="K311" s="844" t="str">
        <f t="shared" si="33"/>
        <v>通行規制等により参集に遅れが生じる、もしくは参集不可能となる</v>
      </c>
      <c r="L311" s="845"/>
      <c r="M311" s="845"/>
      <c r="N311" s="845"/>
      <c r="O311" s="845"/>
      <c r="P311" s="845"/>
      <c r="Q311" s="845"/>
      <c r="R311" s="845"/>
      <c r="S311" s="845"/>
      <c r="T311" s="845"/>
      <c r="U311" s="846"/>
      <c r="V311" s="974" t="s">
        <v>469</v>
      </c>
      <c r="W311" s="975"/>
      <c r="X311" s="975"/>
      <c r="Y311" s="975"/>
      <c r="Z311" s="975"/>
      <c r="AA311" s="975"/>
      <c r="AB311" s="975"/>
      <c r="AC311" s="975"/>
      <c r="AD311" s="975"/>
      <c r="AE311" s="975"/>
      <c r="AF311" s="975"/>
      <c r="AG311" s="976"/>
      <c r="AH311" s="989"/>
      <c r="AI311" s="990"/>
      <c r="AJ311" s="991"/>
      <c r="AK311" s="187"/>
    </row>
    <row r="312" spans="3:37" ht="36" hidden="1" customHeight="1" x14ac:dyDescent="0.15">
      <c r="C312" s="71"/>
      <c r="E312" s="919" t="str">
        <f t="shared" si="31"/>
        <v>人</v>
      </c>
      <c r="F312" s="920"/>
      <c r="G312" s="829" t="str">
        <f t="shared" si="32"/>
        <v>調理員</v>
      </c>
      <c r="H312" s="830"/>
      <c r="I312" s="830"/>
      <c r="J312" s="831"/>
      <c r="K312" s="844" t="str">
        <f t="shared" si="33"/>
        <v>通行規制等により参集に遅れが生じる、もしくは参集不可能となる</v>
      </c>
      <c r="L312" s="845"/>
      <c r="M312" s="845"/>
      <c r="N312" s="845"/>
      <c r="O312" s="845"/>
      <c r="P312" s="845"/>
      <c r="Q312" s="845"/>
      <c r="R312" s="845"/>
      <c r="S312" s="845"/>
      <c r="T312" s="845"/>
      <c r="U312" s="846"/>
      <c r="V312" s="974" t="s">
        <v>470</v>
      </c>
      <c r="W312" s="975"/>
      <c r="X312" s="975"/>
      <c r="Y312" s="975"/>
      <c r="Z312" s="975"/>
      <c r="AA312" s="975"/>
      <c r="AB312" s="975"/>
      <c r="AC312" s="975"/>
      <c r="AD312" s="975"/>
      <c r="AE312" s="975"/>
      <c r="AF312" s="975"/>
      <c r="AG312" s="976"/>
      <c r="AH312" s="989"/>
      <c r="AI312" s="990"/>
      <c r="AJ312" s="991"/>
      <c r="AK312" s="187"/>
    </row>
    <row r="313" spans="3:37" ht="36" hidden="1" customHeight="1" x14ac:dyDescent="0.15">
      <c r="C313" s="71"/>
      <c r="E313" s="919" t="str">
        <f t="shared" si="31"/>
        <v/>
      </c>
      <c r="F313" s="920"/>
      <c r="G313" s="829" t="str">
        <f t="shared" si="32"/>
        <v/>
      </c>
      <c r="H313" s="830"/>
      <c r="I313" s="830"/>
      <c r="J313" s="831"/>
      <c r="K313" s="844" t="str">
        <f t="shared" si="33"/>
        <v/>
      </c>
      <c r="L313" s="845"/>
      <c r="M313" s="845"/>
      <c r="N313" s="845"/>
      <c r="O313" s="845"/>
      <c r="P313" s="845"/>
      <c r="Q313" s="845"/>
      <c r="R313" s="845"/>
      <c r="S313" s="845"/>
      <c r="T313" s="845"/>
      <c r="U313" s="846"/>
      <c r="V313" s="974"/>
      <c r="W313" s="975"/>
      <c r="X313" s="975"/>
      <c r="Y313" s="975"/>
      <c r="Z313" s="975"/>
      <c r="AA313" s="975"/>
      <c r="AB313" s="975"/>
      <c r="AC313" s="975"/>
      <c r="AD313" s="975"/>
      <c r="AE313" s="975"/>
      <c r="AF313" s="975"/>
      <c r="AG313" s="976"/>
      <c r="AH313" s="989"/>
      <c r="AI313" s="990"/>
      <c r="AJ313" s="991"/>
      <c r="AK313" s="187"/>
    </row>
    <row r="314" spans="3:37" ht="36" hidden="1" customHeight="1" x14ac:dyDescent="0.15">
      <c r="C314" s="71"/>
      <c r="E314" s="919" t="str">
        <f t="shared" si="31"/>
        <v/>
      </c>
      <c r="F314" s="920"/>
      <c r="G314" s="829" t="str">
        <f t="shared" si="32"/>
        <v/>
      </c>
      <c r="H314" s="830"/>
      <c r="I314" s="830"/>
      <c r="J314" s="831"/>
      <c r="K314" s="844" t="str">
        <f t="shared" si="33"/>
        <v/>
      </c>
      <c r="L314" s="845"/>
      <c r="M314" s="845"/>
      <c r="N314" s="845"/>
      <c r="O314" s="845"/>
      <c r="P314" s="845"/>
      <c r="Q314" s="845"/>
      <c r="R314" s="845"/>
      <c r="S314" s="845"/>
      <c r="T314" s="845"/>
      <c r="U314" s="846"/>
      <c r="V314" s="974"/>
      <c r="W314" s="975"/>
      <c r="X314" s="975"/>
      <c r="Y314" s="975"/>
      <c r="Z314" s="975"/>
      <c r="AA314" s="975"/>
      <c r="AB314" s="975"/>
      <c r="AC314" s="975"/>
      <c r="AD314" s="975"/>
      <c r="AE314" s="975"/>
      <c r="AF314" s="975"/>
      <c r="AG314" s="976"/>
      <c r="AH314" s="989"/>
      <c r="AI314" s="990"/>
      <c r="AJ314" s="991"/>
      <c r="AK314" s="187"/>
    </row>
    <row r="315" spans="3:37" ht="36" hidden="1" customHeight="1" x14ac:dyDescent="0.15">
      <c r="C315" s="71"/>
      <c r="E315" s="919" t="str">
        <f t="shared" si="31"/>
        <v/>
      </c>
      <c r="F315" s="920"/>
      <c r="G315" s="829" t="str">
        <f t="shared" si="32"/>
        <v/>
      </c>
      <c r="H315" s="830"/>
      <c r="I315" s="830"/>
      <c r="J315" s="831"/>
      <c r="K315" s="844" t="str">
        <f t="shared" si="33"/>
        <v/>
      </c>
      <c r="L315" s="845"/>
      <c r="M315" s="845"/>
      <c r="N315" s="845"/>
      <c r="O315" s="845"/>
      <c r="P315" s="845"/>
      <c r="Q315" s="845"/>
      <c r="R315" s="845"/>
      <c r="S315" s="845"/>
      <c r="T315" s="845"/>
      <c r="U315" s="846"/>
      <c r="V315" s="974"/>
      <c r="W315" s="975"/>
      <c r="X315" s="975"/>
      <c r="Y315" s="975"/>
      <c r="Z315" s="975"/>
      <c r="AA315" s="975"/>
      <c r="AB315" s="975"/>
      <c r="AC315" s="975"/>
      <c r="AD315" s="975"/>
      <c r="AE315" s="975"/>
      <c r="AF315" s="975"/>
      <c r="AG315" s="976"/>
      <c r="AH315" s="989"/>
      <c r="AI315" s="990"/>
      <c r="AJ315" s="991"/>
      <c r="AK315" s="187"/>
    </row>
    <row r="316" spans="3:37" ht="36" hidden="1" customHeight="1" x14ac:dyDescent="0.15">
      <c r="C316" s="71"/>
      <c r="E316" s="919" t="str">
        <f t="shared" si="31"/>
        <v/>
      </c>
      <c r="F316" s="920"/>
      <c r="G316" s="829" t="str">
        <f t="shared" si="32"/>
        <v/>
      </c>
      <c r="H316" s="830"/>
      <c r="I316" s="830"/>
      <c r="J316" s="831"/>
      <c r="K316" s="847" t="str">
        <f t="shared" si="33"/>
        <v/>
      </c>
      <c r="L316" s="848"/>
      <c r="M316" s="848"/>
      <c r="N316" s="848"/>
      <c r="O316" s="848"/>
      <c r="P316" s="848"/>
      <c r="Q316" s="848"/>
      <c r="R316" s="848"/>
      <c r="S316" s="848"/>
      <c r="T316" s="848"/>
      <c r="U316" s="849"/>
      <c r="V316" s="974"/>
      <c r="W316" s="975"/>
      <c r="X316" s="975"/>
      <c r="Y316" s="975"/>
      <c r="Z316" s="975"/>
      <c r="AA316" s="975"/>
      <c r="AB316" s="975"/>
      <c r="AC316" s="975"/>
      <c r="AD316" s="975"/>
      <c r="AE316" s="975"/>
      <c r="AF316" s="975"/>
      <c r="AG316" s="976"/>
      <c r="AH316" s="989"/>
      <c r="AI316" s="990"/>
      <c r="AJ316" s="991"/>
      <c r="AK316" s="187"/>
    </row>
    <row r="317" spans="3:37" ht="36" hidden="1" customHeight="1" thickBot="1" x14ac:dyDescent="0.2">
      <c r="C317" s="71"/>
      <c r="E317" s="972" t="str">
        <f t="shared" si="31"/>
        <v/>
      </c>
      <c r="F317" s="973"/>
      <c r="G317" s="823" t="str">
        <f t="shared" si="32"/>
        <v/>
      </c>
      <c r="H317" s="824"/>
      <c r="I317" s="824"/>
      <c r="J317" s="825"/>
      <c r="K317" s="930" t="str">
        <f t="shared" si="33"/>
        <v/>
      </c>
      <c r="L317" s="931"/>
      <c r="M317" s="931"/>
      <c r="N317" s="931"/>
      <c r="O317" s="931"/>
      <c r="P317" s="931"/>
      <c r="Q317" s="931"/>
      <c r="R317" s="931"/>
      <c r="S317" s="931"/>
      <c r="T317" s="931"/>
      <c r="U317" s="932"/>
      <c r="V317" s="983"/>
      <c r="W317" s="984"/>
      <c r="X317" s="984"/>
      <c r="Y317" s="984"/>
      <c r="Z317" s="984"/>
      <c r="AA317" s="984"/>
      <c r="AB317" s="984"/>
      <c r="AC317" s="984"/>
      <c r="AD317" s="984"/>
      <c r="AE317" s="984"/>
      <c r="AF317" s="984"/>
      <c r="AG317" s="985"/>
      <c r="AH317" s="788"/>
      <c r="AI317" s="789"/>
      <c r="AJ317" s="790"/>
      <c r="AK317" s="187"/>
    </row>
    <row r="318" spans="3:37" ht="18.75" hidden="1" customHeight="1" x14ac:dyDescent="0.15">
      <c r="C318" s="71"/>
      <c r="H318" s="38"/>
      <c r="I318" s="38"/>
      <c r="J318" s="38"/>
      <c r="K318" s="38"/>
      <c r="L318" s="38"/>
      <c r="M318" s="38"/>
      <c r="N318" s="38"/>
      <c r="O318" s="38"/>
      <c r="P318" s="38"/>
      <c r="Q318" s="40"/>
      <c r="R318" s="38"/>
      <c r="S318" s="38"/>
      <c r="T318" s="38"/>
      <c r="U318" s="38"/>
      <c r="V318" s="38"/>
      <c r="W318" s="38"/>
      <c r="X318" s="38"/>
      <c r="Y318" s="38"/>
      <c r="Z318" s="38"/>
      <c r="AI318" s="102"/>
      <c r="AJ318" s="102"/>
      <c r="AK318" s="187"/>
    </row>
    <row r="319" spans="3:37" ht="27.75" hidden="1" customHeight="1" x14ac:dyDescent="0.15">
      <c r="C319" s="52"/>
      <c r="D319" s="5" t="s">
        <v>316</v>
      </c>
      <c r="AK319" s="130"/>
    </row>
    <row r="320" spans="3:37" ht="25.5" hidden="1" customHeight="1" thickBot="1" x14ac:dyDescent="0.2">
      <c r="C320" s="52"/>
      <c r="F320" s="787" t="s">
        <v>166</v>
      </c>
      <c r="G320" s="787"/>
      <c r="H320" s="787"/>
      <c r="I320" s="787"/>
      <c r="J320" s="787"/>
      <c r="K320" s="787"/>
      <c r="L320" s="787"/>
      <c r="M320" s="787"/>
      <c r="N320" s="787"/>
      <c r="O320" s="787"/>
      <c r="P320" s="787"/>
      <c r="Q320" s="787"/>
      <c r="R320" s="787"/>
      <c r="S320" s="787"/>
      <c r="T320" s="787"/>
      <c r="U320" s="787"/>
      <c r="V320" s="787" t="s">
        <v>95</v>
      </c>
      <c r="W320" s="787"/>
      <c r="X320" s="787"/>
      <c r="Y320" s="787"/>
      <c r="Z320" s="787"/>
      <c r="AA320" s="787"/>
      <c r="AB320" s="787"/>
      <c r="AC320" s="787"/>
      <c r="AD320" s="787"/>
      <c r="AE320" s="787"/>
      <c r="AF320" s="787"/>
      <c r="AG320" s="787"/>
      <c r="AH320" s="787"/>
      <c r="AI320" s="787"/>
      <c r="AJ320" s="787"/>
      <c r="AK320" s="130"/>
    </row>
    <row r="321" spans="2:37" ht="27" hidden="1" customHeight="1" x14ac:dyDescent="0.15">
      <c r="C321" s="52"/>
      <c r="D321" s="121"/>
      <c r="E321" s="922" t="s">
        <v>58</v>
      </c>
      <c r="F321" s="143"/>
      <c r="G321" s="192"/>
      <c r="H321" s="192"/>
      <c r="I321" s="192"/>
      <c r="J321" s="179"/>
      <c r="K321" s="254"/>
      <c r="L321" s="254"/>
      <c r="M321" s="254"/>
      <c r="N321" s="254"/>
      <c r="O321" s="254"/>
      <c r="P321" s="254"/>
      <c r="Q321" s="254"/>
      <c r="R321" s="254"/>
      <c r="S321" s="254"/>
      <c r="T321" s="254"/>
      <c r="U321" s="254"/>
      <c r="V321" s="143"/>
      <c r="W321" s="176"/>
      <c r="X321" s="141"/>
      <c r="Y321" s="141"/>
      <c r="Z321" s="141"/>
      <c r="AA321" s="141"/>
      <c r="AB321" s="141"/>
      <c r="AC321" s="141"/>
      <c r="AD321" s="141"/>
      <c r="AE321" s="141"/>
      <c r="AF321" s="141"/>
      <c r="AG321" s="141"/>
      <c r="AH321" s="141"/>
      <c r="AI321" s="141"/>
      <c r="AJ321" s="193"/>
      <c r="AK321" s="130"/>
    </row>
    <row r="322" spans="2:37" ht="27" hidden="1" customHeight="1" x14ac:dyDescent="0.15">
      <c r="C322" s="129"/>
      <c r="D322" s="121"/>
      <c r="E322" s="923"/>
      <c r="F322" s="143"/>
      <c r="G322" s="192"/>
      <c r="H322" s="192"/>
      <c r="I322" s="192"/>
      <c r="J322" s="179"/>
      <c r="K322" s="254"/>
      <c r="L322" s="254"/>
      <c r="M322" s="254"/>
      <c r="N322" s="254"/>
      <c r="O322" s="254"/>
      <c r="P322" s="254"/>
      <c r="Q322" s="254"/>
      <c r="R322" s="254"/>
      <c r="S322" s="254"/>
      <c r="T322" s="254"/>
      <c r="U322" s="254"/>
      <c r="V322" s="143"/>
      <c r="W322" s="179"/>
      <c r="X322" s="254"/>
      <c r="Y322" s="254"/>
      <c r="Z322" s="254"/>
      <c r="AA322" s="254"/>
      <c r="AB322" s="254"/>
      <c r="AC322" s="254"/>
      <c r="AD322" s="254"/>
      <c r="AE322" s="254"/>
      <c r="AF322" s="254"/>
      <c r="AG322" s="254"/>
      <c r="AH322" s="254"/>
      <c r="AI322" s="254"/>
      <c r="AJ322" s="194"/>
      <c r="AK322" s="130"/>
    </row>
    <row r="323" spans="2:37" ht="27" hidden="1" customHeight="1" x14ac:dyDescent="0.15">
      <c r="C323" s="129"/>
      <c r="D323" s="121"/>
      <c r="E323" s="924"/>
      <c r="F323" s="155"/>
      <c r="G323" s="195"/>
      <c r="H323" s="195"/>
      <c r="I323" s="195"/>
      <c r="J323" s="196"/>
      <c r="K323" s="264"/>
      <c r="L323" s="264"/>
      <c r="M323" s="264"/>
      <c r="N323" s="264"/>
      <c r="O323" s="264"/>
      <c r="P323" s="264"/>
      <c r="Q323" s="264"/>
      <c r="R323" s="264"/>
      <c r="S323" s="264"/>
      <c r="T323" s="264"/>
      <c r="U323" s="264"/>
      <c r="V323" s="155"/>
      <c r="W323" s="196"/>
      <c r="X323" s="264"/>
      <c r="Y323" s="264"/>
      <c r="Z323" s="264"/>
      <c r="AA323" s="264"/>
      <c r="AB323" s="264"/>
      <c r="AC323" s="264"/>
      <c r="AD323" s="264"/>
      <c r="AE323" s="264"/>
      <c r="AF323" s="264"/>
      <c r="AG323" s="264"/>
      <c r="AH323" s="264"/>
      <c r="AI323" s="264"/>
      <c r="AJ323" s="197"/>
      <c r="AK323" s="130"/>
    </row>
    <row r="324" spans="2:37" ht="27" hidden="1" customHeight="1" x14ac:dyDescent="0.15">
      <c r="C324" s="129"/>
      <c r="D324" s="121"/>
      <c r="E324" s="921" t="s">
        <v>49</v>
      </c>
      <c r="F324" s="198"/>
      <c r="G324" s="199"/>
      <c r="H324" s="199"/>
      <c r="I324" s="199"/>
      <c r="J324" s="199"/>
      <c r="K324" s="199"/>
      <c r="L324" s="199"/>
      <c r="M324" s="199"/>
      <c r="N324" s="199"/>
      <c r="O324" s="199"/>
      <c r="P324" s="199"/>
      <c r="Q324" s="199"/>
      <c r="R324" s="199"/>
      <c r="S324" s="199"/>
      <c r="T324" s="199"/>
      <c r="U324" s="199"/>
      <c r="V324" s="198"/>
      <c r="W324" s="200"/>
      <c r="X324" s="199"/>
      <c r="Y324" s="199"/>
      <c r="Z324" s="199"/>
      <c r="AA324" s="199"/>
      <c r="AB324" s="199"/>
      <c r="AC324" s="199"/>
      <c r="AD324" s="199"/>
      <c r="AE324" s="199"/>
      <c r="AF324" s="199"/>
      <c r="AG324" s="199"/>
      <c r="AH324" s="199"/>
      <c r="AI324" s="199"/>
      <c r="AJ324" s="201"/>
      <c r="AK324" s="130"/>
    </row>
    <row r="325" spans="2:37" ht="27" hidden="1" customHeight="1" thickBot="1" x14ac:dyDescent="0.2">
      <c r="C325" s="129"/>
      <c r="D325" s="121"/>
      <c r="E325" s="856"/>
      <c r="F325" s="265"/>
      <c r="G325" s="202"/>
      <c r="H325" s="202"/>
      <c r="I325" s="202"/>
      <c r="J325" s="202"/>
      <c r="K325" s="202"/>
      <c r="L325" s="202"/>
      <c r="M325" s="202"/>
      <c r="N325" s="202"/>
      <c r="O325" s="202"/>
      <c r="P325" s="202"/>
      <c r="Q325" s="202"/>
      <c r="R325" s="202"/>
      <c r="S325" s="202"/>
      <c r="T325" s="202"/>
      <c r="U325" s="202"/>
      <c r="V325" s="265"/>
      <c r="W325" s="251"/>
      <c r="X325" s="202"/>
      <c r="Y325" s="202"/>
      <c r="Z325" s="202"/>
      <c r="AA325" s="202"/>
      <c r="AB325" s="202"/>
      <c r="AC325" s="202"/>
      <c r="AD325" s="202"/>
      <c r="AE325" s="202"/>
      <c r="AF325" s="202"/>
      <c r="AG325" s="202"/>
      <c r="AH325" s="202"/>
      <c r="AI325" s="202"/>
      <c r="AJ325" s="203"/>
      <c r="AK325" s="130"/>
    </row>
    <row r="326" spans="2:37" ht="17.25" hidden="1" customHeight="1" x14ac:dyDescent="0.15">
      <c r="C326" s="52"/>
      <c r="AI326" s="139"/>
      <c r="AJ326" s="139"/>
      <c r="AK326" s="130"/>
    </row>
    <row r="327" spans="2:37" ht="18.75" hidden="1" customHeight="1" x14ac:dyDescent="0.15">
      <c r="C327" s="204"/>
      <c r="D327" s="96"/>
      <c r="E327" s="96"/>
      <c r="F327" s="96"/>
      <c r="G327" s="96"/>
      <c r="H327" s="105"/>
      <c r="I327" s="105"/>
      <c r="J327" s="105"/>
      <c r="K327" s="105"/>
      <c r="L327" s="105"/>
      <c r="M327" s="105"/>
      <c r="N327" s="105"/>
      <c r="O327" s="105"/>
      <c r="P327" s="105"/>
      <c r="Q327" s="205"/>
      <c r="R327" s="105"/>
      <c r="S327" s="105"/>
      <c r="T327" s="105"/>
      <c r="U327" s="105"/>
      <c r="V327" s="105"/>
      <c r="W327" s="105"/>
      <c r="X327" s="105"/>
      <c r="Y327" s="105"/>
      <c r="Z327" s="105"/>
      <c r="AA327" s="96"/>
      <c r="AB327" s="96"/>
      <c r="AC327" s="96"/>
      <c r="AD327" s="96"/>
      <c r="AE327" s="96"/>
      <c r="AF327" s="96"/>
      <c r="AG327" s="96"/>
      <c r="AH327" s="96"/>
      <c r="AI327" s="93"/>
      <c r="AJ327" s="93"/>
      <c r="AK327" s="206"/>
    </row>
    <row r="328" spans="2:37" ht="32.1" hidden="1" customHeight="1" x14ac:dyDescent="0.15">
      <c r="B328" s="36" t="s">
        <v>156</v>
      </c>
      <c r="C328" s="70" t="s">
        <v>353</v>
      </c>
      <c r="D328" s="76"/>
      <c r="E328" s="76"/>
      <c r="F328" s="76"/>
      <c r="G328" s="76"/>
      <c r="H328" s="76"/>
      <c r="I328" s="76"/>
      <c r="J328" s="76"/>
      <c r="K328" s="76"/>
      <c r="L328" s="76"/>
      <c r="M328" s="76"/>
      <c r="N328" s="76"/>
      <c r="O328" s="76"/>
      <c r="P328" s="76"/>
      <c r="Q328" s="76"/>
      <c r="R328" s="76"/>
      <c r="S328" s="76"/>
      <c r="T328" s="76"/>
      <c r="U328" s="76"/>
      <c r="V328" s="76"/>
      <c r="W328" s="76"/>
      <c r="X328" s="76"/>
      <c r="Y328" s="76"/>
      <c r="Z328" s="76"/>
      <c r="AA328" s="76"/>
      <c r="AB328" s="76"/>
      <c r="AC328" s="76"/>
      <c r="AD328" s="76"/>
      <c r="AE328" s="76"/>
      <c r="AF328" s="76"/>
      <c r="AG328" s="76"/>
      <c r="AH328" s="76"/>
      <c r="AI328" s="76"/>
      <c r="AJ328" s="866" t="s">
        <v>170</v>
      </c>
      <c r="AK328" s="867"/>
    </row>
    <row r="329" spans="2:37" ht="15.6" hidden="1" customHeight="1" x14ac:dyDescent="0.15">
      <c r="C329" s="71"/>
      <c r="H329" s="38"/>
      <c r="I329" s="38"/>
      <c r="J329" s="38"/>
      <c r="K329" s="38"/>
      <c r="L329" s="38"/>
      <c r="M329" s="38"/>
      <c r="N329" s="38"/>
      <c r="O329" s="38"/>
      <c r="P329" s="38"/>
      <c r="Q329" s="40"/>
      <c r="R329" s="38"/>
      <c r="S329" s="38"/>
      <c r="T329" s="38"/>
      <c r="U329" s="38"/>
      <c r="V329" s="38"/>
      <c r="W329" s="38"/>
      <c r="X329" s="38"/>
      <c r="Y329" s="38"/>
      <c r="Z329" s="38"/>
      <c r="AI329" s="86"/>
      <c r="AJ329" s="86"/>
      <c r="AK329" s="186"/>
    </row>
    <row r="330" spans="2:37" hidden="1" x14ac:dyDescent="0.15">
      <c r="C330" s="52"/>
      <c r="E330" s="5" t="s">
        <v>165</v>
      </c>
      <c r="AK330" s="138"/>
    </row>
    <row r="331" spans="2:37" ht="15.75" hidden="1" customHeight="1" x14ac:dyDescent="0.15">
      <c r="C331" s="52"/>
      <c r="AK331" s="138"/>
    </row>
    <row r="332" spans="2:37" s="51" customFormat="1" ht="16.5" hidden="1" customHeight="1" x14ac:dyDescent="0.15">
      <c r="C332" s="207"/>
      <c r="E332" s="826" t="s">
        <v>47</v>
      </c>
      <c r="F332" s="826"/>
      <c r="G332" s="826"/>
      <c r="H332" s="826"/>
      <c r="I332" s="826"/>
      <c r="J332" s="826"/>
      <c r="K332" s="826" t="s">
        <v>323</v>
      </c>
      <c r="L332" s="826"/>
      <c r="M332" s="826"/>
      <c r="N332" s="826"/>
      <c r="O332" s="826"/>
      <c r="P332" s="826"/>
      <c r="Q332" s="826"/>
      <c r="R332" s="826"/>
      <c r="S332" s="826"/>
      <c r="T332" s="826"/>
      <c r="U332" s="826"/>
      <c r="V332" s="953" t="s">
        <v>48</v>
      </c>
      <c r="W332" s="953"/>
      <c r="X332" s="953"/>
      <c r="Y332" s="953"/>
      <c r="Z332" s="953"/>
      <c r="AA332" s="953"/>
      <c r="AB332" s="953"/>
      <c r="AC332" s="953"/>
      <c r="AD332" s="953"/>
      <c r="AE332" s="953"/>
      <c r="AF332" s="953"/>
      <c r="AG332" s="953"/>
      <c r="AH332" s="953"/>
      <c r="AK332" s="208"/>
    </row>
    <row r="333" spans="2:37" s="17" customFormat="1" ht="20.25" hidden="1" customHeight="1" x14ac:dyDescent="0.15">
      <c r="B333" s="209"/>
      <c r="C333" s="210"/>
      <c r="E333" s="917" t="str">
        <f>IF($E279&lt;&gt;"",$E279,"")</f>
        <v>インフラ</v>
      </c>
      <c r="F333" s="918"/>
      <c r="G333" s="832" t="str">
        <f>IF($G279&lt;&gt;"",$G279,"")</f>
        <v>電気</v>
      </c>
      <c r="H333" s="833"/>
      <c r="I333" s="833"/>
      <c r="J333" s="834"/>
      <c r="K333" s="832" t="str">
        <f>IF($K279&lt;&gt;"",$K279,"")</f>
        <v>電気が供給されない</v>
      </c>
      <c r="L333" s="833"/>
      <c r="M333" s="833"/>
      <c r="N333" s="833"/>
      <c r="O333" s="833"/>
      <c r="P333" s="833"/>
      <c r="Q333" s="833"/>
      <c r="R333" s="833"/>
      <c r="S333" s="833"/>
      <c r="T333" s="833"/>
      <c r="U333" s="834"/>
      <c r="V333" s="977" t="str">
        <f>IF($U279&lt;&gt;"",$U279,"")</f>
        <v>発動発電機を用意する。</v>
      </c>
      <c r="W333" s="978"/>
      <c r="X333" s="978"/>
      <c r="Y333" s="978"/>
      <c r="Z333" s="978"/>
      <c r="AA333" s="978"/>
      <c r="AB333" s="978"/>
      <c r="AC333" s="978"/>
      <c r="AD333" s="978"/>
      <c r="AE333" s="978"/>
      <c r="AF333" s="978"/>
      <c r="AG333" s="978"/>
      <c r="AH333" s="979"/>
      <c r="AK333" s="211"/>
    </row>
    <row r="334" spans="2:37" s="48" customFormat="1" ht="15" hidden="1" customHeight="1" x14ac:dyDescent="0.15">
      <c r="B334" s="212"/>
      <c r="C334" s="213"/>
      <c r="E334" s="835" t="s">
        <v>157</v>
      </c>
      <c r="F334" s="836"/>
      <c r="G334" s="836"/>
      <c r="H334" s="836"/>
      <c r="I334" s="836"/>
      <c r="J334" s="837"/>
      <c r="K334" s="835" t="s">
        <v>158</v>
      </c>
      <c r="L334" s="836"/>
      <c r="M334" s="836"/>
      <c r="N334" s="836"/>
      <c r="O334" s="836"/>
      <c r="P334" s="837"/>
      <c r="Q334" s="835" t="s">
        <v>159</v>
      </c>
      <c r="R334" s="836"/>
      <c r="S334" s="836"/>
      <c r="T334" s="836"/>
      <c r="U334" s="836"/>
      <c r="V334" s="836"/>
      <c r="W334" s="836"/>
      <c r="X334" s="836"/>
      <c r="Y334" s="837"/>
      <c r="Z334" s="835" t="s">
        <v>159</v>
      </c>
      <c r="AA334" s="836"/>
      <c r="AB334" s="836"/>
      <c r="AC334" s="836"/>
      <c r="AD334" s="836"/>
      <c r="AE334" s="836"/>
      <c r="AF334" s="836"/>
      <c r="AG334" s="836"/>
      <c r="AH334" s="837"/>
      <c r="AK334" s="214"/>
    </row>
    <row r="335" spans="2:37" s="17" customFormat="1" ht="51" hidden="1" customHeight="1" x14ac:dyDescent="0.15">
      <c r="B335" s="209"/>
      <c r="C335" s="210"/>
      <c r="E335" s="838"/>
      <c r="F335" s="839"/>
      <c r="G335" s="839"/>
      <c r="H335" s="839"/>
      <c r="I335" s="839"/>
      <c r="J335" s="840"/>
      <c r="K335" s="838"/>
      <c r="L335" s="839"/>
      <c r="M335" s="839"/>
      <c r="N335" s="839"/>
      <c r="O335" s="839"/>
      <c r="P335" s="840"/>
      <c r="Q335" s="838"/>
      <c r="R335" s="839"/>
      <c r="S335" s="839"/>
      <c r="T335" s="839"/>
      <c r="U335" s="839"/>
      <c r="V335" s="839"/>
      <c r="W335" s="839"/>
      <c r="X335" s="839"/>
      <c r="Y335" s="840"/>
      <c r="Z335" s="838"/>
      <c r="AA335" s="839"/>
      <c r="AB335" s="839"/>
      <c r="AC335" s="839"/>
      <c r="AD335" s="839"/>
      <c r="AE335" s="839"/>
      <c r="AF335" s="839"/>
      <c r="AG335" s="839"/>
      <c r="AH335" s="840"/>
      <c r="AK335" s="211"/>
    </row>
    <row r="336" spans="2:37" s="17" customFormat="1" ht="15.75" hidden="1" customHeight="1" x14ac:dyDescent="0.15">
      <c r="B336" s="209"/>
      <c r="C336" s="210"/>
      <c r="AK336" s="211"/>
    </row>
    <row r="337" spans="2:37" s="51" customFormat="1" ht="16.5" hidden="1" customHeight="1" x14ac:dyDescent="0.15">
      <c r="C337" s="207"/>
      <c r="E337" s="826" t="s">
        <v>47</v>
      </c>
      <c r="F337" s="826"/>
      <c r="G337" s="826"/>
      <c r="H337" s="826"/>
      <c r="I337" s="826"/>
      <c r="J337" s="826"/>
      <c r="K337" s="826" t="s">
        <v>323</v>
      </c>
      <c r="L337" s="826"/>
      <c r="M337" s="826"/>
      <c r="N337" s="826"/>
      <c r="O337" s="826"/>
      <c r="P337" s="826"/>
      <c r="Q337" s="826"/>
      <c r="R337" s="826"/>
      <c r="S337" s="826"/>
      <c r="T337" s="826"/>
      <c r="U337" s="826"/>
      <c r="V337" s="953" t="s">
        <v>48</v>
      </c>
      <c r="W337" s="953"/>
      <c r="X337" s="953"/>
      <c r="Y337" s="953"/>
      <c r="Z337" s="953"/>
      <c r="AA337" s="953"/>
      <c r="AB337" s="953"/>
      <c r="AC337" s="953"/>
      <c r="AD337" s="953"/>
      <c r="AE337" s="953"/>
      <c r="AF337" s="953"/>
      <c r="AG337" s="953"/>
      <c r="AH337" s="953"/>
      <c r="AK337" s="208"/>
    </row>
    <row r="338" spans="2:37" s="17" customFormat="1" ht="20.25" hidden="1" customHeight="1" x14ac:dyDescent="0.15">
      <c r="B338" s="209"/>
      <c r="C338" s="210"/>
      <c r="E338" s="917" t="str">
        <f>IF($E280&lt;&gt;"",$E280,"")</f>
        <v>インフラ</v>
      </c>
      <c r="F338" s="918"/>
      <c r="G338" s="832" t="str">
        <f>IF($G280&lt;&gt;"",$G280,"")</f>
        <v>水道</v>
      </c>
      <c r="H338" s="833"/>
      <c r="I338" s="833"/>
      <c r="J338" s="834"/>
      <c r="K338" s="832" t="str">
        <f>IF($K280&lt;&gt;"",$K280,"")</f>
        <v>飲料水や生活用水が供給されない</v>
      </c>
      <c r="L338" s="833"/>
      <c r="M338" s="833"/>
      <c r="N338" s="833"/>
      <c r="O338" s="833"/>
      <c r="P338" s="833"/>
      <c r="Q338" s="833"/>
      <c r="R338" s="833"/>
      <c r="S338" s="833"/>
      <c r="T338" s="833"/>
      <c r="U338" s="834"/>
      <c r="V338" s="977" t="str">
        <f>IF($U280&lt;&gt;"",$U280,"")</f>
        <v>給水施設を確認しておく。</v>
      </c>
      <c r="W338" s="978"/>
      <c r="X338" s="978"/>
      <c r="Y338" s="978"/>
      <c r="Z338" s="978"/>
      <c r="AA338" s="978"/>
      <c r="AB338" s="978"/>
      <c r="AC338" s="978"/>
      <c r="AD338" s="978"/>
      <c r="AE338" s="978"/>
      <c r="AF338" s="978"/>
      <c r="AG338" s="978"/>
      <c r="AH338" s="979"/>
      <c r="AK338" s="211"/>
    </row>
    <row r="339" spans="2:37" s="48" customFormat="1" ht="15" hidden="1" customHeight="1" x14ac:dyDescent="0.15">
      <c r="B339" s="212"/>
      <c r="C339" s="213"/>
      <c r="E339" s="835" t="s">
        <v>157</v>
      </c>
      <c r="F339" s="836"/>
      <c r="G339" s="836"/>
      <c r="H339" s="836"/>
      <c r="I339" s="836"/>
      <c r="J339" s="837"/>
      <c r="K339" s="835" t="s">
        <v>158</v>
      </c>
      <c r="L339" s="836"/>
      <c r="M339" s="836"/>
      <c r="N339" s="836"/>
      <c r="O339" s="836"/>
      <c r="P339" s="837"/>
      <c r="Q339" s="835" t="s">
        <v>159</v>
      </c>
      <c r="R339" s="836"/>
      <c r="S339" s="836"/>
      <c r="T339" s="836"/>
      <c r="U339" s="836"/>
      <c r="V339" s="836"/>
      <c r="W339" s="836"/>
      <c r="X339" s="836"/>
      <c r="Y339" s="837"/>
      <c r="Z339" s="835" t="s">
        <v>159</v>
      </c>
      <c r="AA339" s="836"/>
      <c r="AB339" s="836"/>
      <c r="AC339" s="836"/>
      <c r="AD339" s="836"/>
      <c r="AE339" s="836"/>
      <c r="AF339" s="836"/>
      <c r="AG339" s="836"/>
      <c r="AH339" s="837"/>
      <c r="AK339" s="214"/>
    </row>
    <row r="340" spans="2:37" s="17" customFormat="1" ht="51" hidden="1" customHeight="1" x14ac:dyDescent="0.15">
      <c r="B340" s="209"/>
      <c r="C340" s="210"/>
      <c r="E340" s="944"/>
      <c r="F340" s="945"/>
      <c r="G340" s="945"/>
      <c r="H340" s="945"/>
      <c r="I340" s="945"/>
      <c r="J340" s="946"/>
      <c r="K340" s="944"/>
      <c r="L340" s="945"/>
      <c r="M340" s="945"/>
      <c r="N340" s="945"/>
      <c r="O340" s="945"/>
      <c r="P340" s="946"/>
      <c r="Q340" s="944"/>
      <c r="R340" s="945"/>
      <c r="S340" s="945"/>
      <c r="T340" s="945"/>
      <c r="U340" s="945"/>
      <c r="V340" s="945"/>
      <c r="W340" s="945"/>
      <c r="X340" s="945"/>
      <c r="Y340" s="946"/>
      <c r="Z340" s="944"/>
      <c r="AA340" s="945"/>
      <c r="AB340" s="945"/>
      <c r="AC340" s="945"/>
      <c r="AD340" s="945"/>
      <c r="AE340" s="945"/>
      <c r="AF340" s="945"/>
      <c r="AG340" s="945"/>
      <c r="AH340" s="946"/>
      <c r="AK340" s="211"/>
    </row>
    <row r="341" spans="2:37" s="17" customFormat="1" ht="15.75" hidden="1" customHeight="1" x14ac:dyDescent="0.15">
      <c r="B341" s="209"/>
      <c r="C341" s="210"/>
      <c r="AK341" s="211"/>
    </row>
    <row r="342" spans="2:37" s="51" customFormat="1" ht="16.5" hidden="1" customHeight="1" x14ac:dyDescent="0.15">
      <c r="C342" s="207"/>
      <c r="E342" s="826" t="s">
        <v>47</v>
      </c>
      <c r="F342" s="826"/>
      <c r="G342" s="826"/>
      <c r="H342" s="826"/>
      <c r="I342" s="826"/>
      <c r="J342" s="826"/>
      <c r="K342" s="826" t="s">
        <v>323</v>
      </c>
      <c r="L342" s="826"/>
      <c r="M342" s="826"/>
      <c r="N342" s="826"/>
      <c r="O342" s="826"/>
      <c r="P342" s="826"/>
      <c r="Q342" s="826"/>
      <c r="R342" s="826"/>
      <c r="S342" s="826"/>
      <c r="T342" s="826"/>
      <c r="U342" s="826"/>
      <c r="V342" s="953" t="s">
        <v>48</v>
      </c>
      <c r="W342" s="953"/>
      <c r="X342" s="953"/>
      <c r="Y342" s="953"/>
      <c r="Z342" s="953"/>
      <c r="AA342" s="953"/>
      <c r="AB342" s="953"/>
      <c r="AC342" s="953"/>
      <c r="AD342" s="953"/>
      <c r="AE342" s="953"/>
      <c r="AF342" s="953"/>
      <c r="AG342" s="953"/>
      <c r="AH342" s="953"/>
      <c r="AK342" s="208"/>
    </row>
    <row r="343" spans="2:37" s="17" customFormat="1" ht="20.25" hidden="1" customHeight="1" x14ac:dyDescent="0.15">
      <c r="B343" s="209"/>
      <c r="C343" s="210"/>
      <c r="E343" s="917" t="str">
        <f>IF($E281&lt;&gt;"",$E281,"")</f>
        <v>物</v>
      </c>
      <c r="F343" s="918"/>
      <c r="G343" s="832" t="str">
        <f>IF($G281&lt;&gt;"",$G281,"")</f>
        <v>事務室</v>
      </c>
      <c r="H343" s="833"/>
      <c r="I343" s="833"/>
      <c r="J343" s="834"/>
      <c r="K343" s="832" t="str">
        <f>IF($K281&lt;&gt;"",$K281,"")</f>
        <v>耐震化が完了していないため、倒壊の恐れがある。</v>
      </c>
      <c r="L343" s="833"/>
      <c r="M343" s="833"/>
      <c r="N343" s="833"/>
      <c r="O343" s="833"/>
      <c r="P343" s="833"/>
      <c r="Q343" s="833"/>
      <c r="R343" s="833"/>
      <c r="S343" s="833"/>
      <c r="T343" s="833"/>
      <c r="U343" s="834"/>
      <c r="V343" s="977" t="str">
        <f>IF($U281&lt;&gt;"",$U281,"")</f>
        <v>早急に耐震補強を実施する。</v>
      </c>
      <c r="W343" s="978"/>
      <c r="X343" s="978"/>
      <c r="Y343" s="978"/>
      <c r="Z343" s="978"/>
      <c r="AA343" s="978"/>
      <c r="AB343" s="978"/>
      <c r="AC343" s="978"/>
      <c r="AD343" s="978"/>
      <c r="AE343" s="978"/>
      <c r="AF343" s="978"/>
      <c r="AG343" s="978"/>
      <c r="AH343" s="979"/>
      <c r="AK343" s="211"/>
    </row>
    <row r="344" spans="2:37" s="48" customFormat="1" ht="15" hidden="1" customHeight="1" x14ac:dyDescent="0.15">
      <c r="B344" s="212"/>
      <c r="C344" s="213"/>
      <c r="E344" s="835" t="s">
        <v>157</v>
      </c>
      <c r="F344" s="836"/>
      <c r="G344" s="836"/>
      <c r="H344" s="836"/>
      <c r="I344" s="836"/>
      <c r="J344" s="837"/>
      <c r="K344" s="835" t="s">
        <v>158</v>
      </c>
      <c r="L344" s="836"/>
      <c r="M344" s="836"/>
      <c r="N344" s="836"/>
      <c r="O344" s="836"/>
      <c r="P344" s="837"/>
      <c r="Q344" s="835" t="s">
        <v>159</v>
      </c>
      <c r="R344" s="836"/>
      <c r="S344" s="836"/>
      <c r="T344" s="836"/>
      <c r="U344" s="836"/>
      <c r="V344" s="836"/>
      <c r="W344" s="836"/>
      <c r="X344" s="836"/>
      <c r="Y344" s="837"/>
      <c r="Z344" s="835" t="s">
        <v>159</v>
      </c>
      <c r="AA344" s="836"/>
      <c r="AB344" s="836"/>
      <c r="AC344" s="836"/>
      <c r="AD344" s="836"/>
      <c r="AE344" s="836"/>
      <c r="AF344" s="836"/>
      <c r="AG344" s="836"/>
      <c r="AH344" s="837"/>
      <c r="AK344" s="214"/>
    </row>
    <row r="345" spans="2:37" s="17" customFormat="1" ht="51" hidden="1" customHeight="1" x14ac:dyDescent="0.15">
      <c r="B345" s="209"/>
      <c r="C345" s="210"/>
      <c r="E345" s="944"/>
      <c r="F345" s="945"/>
      <c r="G345" s="945"/>
      <c r="H345" s="945"/>
      <c r="I345" s="945"/>
      <c r="J345" s="946"/>
      <c r="K345" s="944"/>
      <c r="L345" s="945"/>
      <c r="M345" s="945"/>
      <c r="N345" s="945"/>
      <c r="O345" s="945"/>
      <c r="P345" s="946"/>
      <c r="Q345" s="944"/>
      <c r="R345" s="945"/>
      <c r="S345" s="945"/>
      <c r="T345" s="945"/>
      <c r="U345" s="945"/>
      <c r="V345" s="945"/>
      <c r="W345" s="945"/>
      <c r="X345" s="945"/>
      <c r="Y345" s="946"/>
      <c r="Z345" s="944"/>
      <c r="AA345" s="945"/>
      <c r="AB345" s="945"/>
      <c r="AC345" s="945"/>
      <c r="AD345" s="945"/>
      <c r="AE345" s="945"/>
      <c r="AF345" s="945"/>
      <c r="AG345" s="945"/>
      <c r="AH345" s="946"/>
      <c r="AK345" s="211"/>
    </row>
    <row r="346" spans="2:37" s="17" customFormat="1" ht="15.75" hidden="1" customHeight="1" x14ac:dyDescent="0.15">
      <c r="B346" s="209"/>
      <c r="C346" s="210"/>
      <c r="AK346" s="211"/>
    </row>
    <row r="347" spans="2:37" s="51" customFormat="1" ht="16.5" hidden="1" customHeight="1" x14ac:dyDescent="0.15">
      <c r="C347" s="207"/>
      <c r="E347" s="826" t="s">
        <v>47</v>
      </c>
      <c r="F347" s="826"/>
      <c r="G347" s="826"/>
      <c r="H347" s="826"/>
      <c r="I347" s="826"/>
      <c r="J347" s="826"/>
      <c r="K347" s="826" t="s">
        <v>323</v>
      </c>
      <c r="L347" s="826"/>
      <c r="M347" s="826"/>
      <c r="N347" s="826"/>
      <c r="O347" s="826"/>
      <c r="P347" s="826"/>
      <c r="Q347" s="826"/>
      <c r="R347" s="826"/>
      <c r="S347" s="826"/>
      <c r="T347" s="826"/>
      <c r="U347" s="826"/>
      <c r="V347" s="953" t="s">
        <v>48</v>
      </c>
      <c r="W347" s="953"/>
      <c r="X347" s="953"/>
      <c r="Y347" s="953"/>
      <c r="Z347" s="953"/>
      <c r="AA347" s="953"/>
      <c r="AB347" s="953"/>
      <c r="AC347" s="953"/>
      <c r="AD347" s="953"/>
      <c r="AE347" s="953"/>
      <c r="AF347" s="953"/>
      <c r="AG347" s="953"/>
      <c r="AH347" s="953"/>
      <c r="AK347" s="208"/>
    </row>
    <row r="348" spans="2:37" s="17" customFormat="1" ht="20.25" hidden="1" customHeight="1" x14ac:dyDescent="0.15">
      <c r="B348" s="209"/>
      <c r="C348" s="210"/>
      <c r="E348" s="917" t="str">
        <f>IF($E282&lt;&gt;"",$E282,"")</f>
        <v>物</v>
      </c>
      <c r="F348" s="918"/>
      <c r="G348" s="832" t="str">
        <f>IF($G282&lt;&gt;"",$G282,"")</f>
        <v>調理場</v>
      </c>
      <c r="H348" s="833"/>
      <c r="I348" s="833"/>
      <c r="J348" s="834"/>
      <c r="K348" s="832" t="str">
        <f>IF($K282&lt;&gt;"",$K282,"")</f>
        <v>地震により火災やガス漏れが発生する恐れがある。</v>
      </c>
      <c r="L348" s="833"/>
      <c r="M348" s="833"/>
      <c r="N348" s="833"/>
      <c r="O348" s="833"/>
      <c r="P348" s="833"/>
      <c r="Q348" s="833"/>
      <c r="R348" s="833"/>
      <c r="S348" s="833"/>
      <c r="T348" s="833"/>
      <c r="U348" s="834"/>
      <c r="V348" s="977" t="str">
        <f>IF($U282&lt;&gt;"",$U282,"")</f>
        <v>身の安全を確保した後、ガス栓を閉めるなどの二次災害を防止する。</v>
      </c>
      <c r="W348" s="978"/>
      <c r="X348" s="978"/>
      <c r="Y348" s="978"/>
      <c r="Z348" s="978"/>
      <c r="AA348" s="978"/>
      <c r="AB348" s="978"/>
      <c r="AC348" s="978"/>
      <c r="AD348" s="978"/>
      <c r="AE348" s="978"/>
      <c r="AF348" s="978"/>
      <c r="AG348" s="978"/>
      <c r="AH348" s="979"/>
      <c r="AK348" s="211"/>
    </row>
    <row r="349" spans="2:37" s="48" customFormat="1" ht="15" hidden="1" customHeight="1" x14ac:dyDescent="0.15">
      <c r="B349" s="212"/>
      <c r="C349" s="213"/>
      <c r="E349" s="835" t="s">
        <v>157</v>
      </c>
      <c r="F349" s="836"/>
      <c r="G349" s="836"/>
      <c r="H349" s="836"/>
      <c r="I349" s="836"/>
      <c r="J349" s="837"/>
      <c r="K349" s="835" t="s">
        <v>158</v>
      </c>
      <c r="L349" s="836"/>
      <c r="M349" s="836"/>
      <c r="N349" s="836"/>
      <c r="O349" s="836"/>
      <c r="P349" s="837"/>
      <c r="Q349" s="835" t="s">
        <v>159</v>
      </c>
      <c r="R349" s="836"/>
      <c r="S349" s="836"/>
      <c r="T349" s="836"/>
      <c r="U349" s="836"/>
      <c r="V349" s="836"/>
      <c r="W349" s="836"/>
      <c r="X349" s="836"/>
      <c r="Y349" s="837"/>
      <c r="Z349" s="835" t="s">
        <v>159</v>
      </c>
      <c r="AA349" s="836"/>
      <c r="AB349" s="836"/>
      <c r="AC349" s="836"/>
      <c r="AD349" s="836"/>
      <c r="AE349" s="836"/>
      <c r="AF349" s="836"/>
      <c r="AG349" s="836"/>
      <c r="AH349" s="837"/>
      <c r="AK349" s="214"/>
    </row>
    <row r="350" spans="2:37" s="17" customFormat="1" ht="51" hidden="1" customHeight="1" x14ac:dyDescent="0.15">
      <c r="B350" s="209"/>
      <c r="C350" s="210"/>
      <c r="E350" s="944"/>
      <c r="F350" s="945"/>
      <c r="G350" s="945"/>
      <c r="H350" s="945"/>
      <c r="I350" s="945"/>
      <c r="J350" s="946"/>
      <c r="K350" s="944"/>
      <c r="L350" s="945"/>
      <c r="M350" s="945"/>
      <c r="N350" s="945"/>
      <c r="O350" s="945"/>
      <c r="P350" s="946"/>
      <c r="Q350" s="944"/>
      <c r="R350" s="945"/>
      <c r="S350" s="945"/>
      <c r="T350" s="945"/>
      <c r="U350" s="945"/>
      <c r="V350" s="945"/>
      <c r="W350" s="945"/>
      <c r="X350" s="945"/>
      <c r="Y350" s="946"/>
      <c r="Z350" s="944"/>
      <c r="AA350" s="945"/>
      <c r="AB350" s="945"/>
      <c r="AC350" s="945"/>
      <c r="AD350" s="945"/>
      <c r="AE350" s="945"/>
      <c r="AF350" s="945"/>
      <c r="AG350" s="945"/>
      <c r="AH350" s="946"/>
      <c r="AK350" s="211"/>
    </row>
    <row r="351" spans="2:37" s="17" customFormat="1" ht="15.75" hidden="1" customHeight="1" x14ac:dyDescent="0.15">
      <c r="B351" s="209"/>
      <c r="C351" s="210"/>
      <c r="AK351" s="211"/>
    </row>
    <row r="352" spans="2:37" s="51" customFormat="1" ht="16.5" hidden="1" customHeight="1" x14ac:dyDescent="0.15">
      <c r="C352" s="207"/>
      <c r="E352" s="826" t="s">
        <v>47</v>
      </c>
      <c r="F352" s="826"/>
      <c r="G352" s="826"/>
      <c r="H352" s="826"/>
      <c r="I352" s="826"/>
      <c r="J352" s="826"/>
      <c r="K352" s="826" t="s">
        <v>323</v>
      </c>
      <c r="L352" s="826"/>
      <c r="M352" s="826"/>
      <c r="N352" s="826"/>
      <c r="O352" s="826"/>
      <c r="P352" s="826"/>
      <c r="Q352" s="826"/>
      <c r="R352" s="826"/>
      <c r="S352" s="826"/>
      <c r="T352" s="826"/>
      <c r="U352" s="826"/>
      <c r="V352" s="953" t="s">
        <v>48</v>
      </c>
      <c r="W352" s="953"/>
      <c r="X352" s="953"/>
      <c r="Y352" s="953"/>
      <c r="Z352" s="953"/>
      <c r="AA352" s="953"/>
      <c r="AB352" s="953"/>
      <c r="AC352" s="953"/>
      <c r="AD352" s="953"/>
      <c r="AE352" s="953"/>
      <c r="AF352" s="953"/>
      <c r="AG352" s="953"/>
      <c r="AH352" s="953"/>
      <c r="AK352" s="208"/>
    </row>
    <row r="353" spans="2:37" s="17" customFormat="1" ht="20.25" hidden="1" customHeight="1" x14ac:dyDescent="0.15">
      <c r="B353" s="209"/>
      <c r="C353" s="210"/>
      <c r="E353" s="917" t="str">
        <f>IF($E283&lt;&gt;"",$E283,"")</f>
        <v>物</v>
      </c>
      <c r="F353" s="918"/>
      <c r="G353" s="832" t="str">
        <f>IF($G283&lt;&gt;"",$G283,"")</f>
        <v>原材料（給食）</v>
      </c>
      <c r="H353" s="833"/>
      <c r="I353" s="833"/>
      <c r="J353" s="834"/>
      <c r="K353" s="832" t="str">
        <f>IF($K283&lt;&gt;"",$K283,"")</f>
        <v>調理場に保管されているが、火災などにより使用できなくなる。</v>
      </c>
      <c r="L353" s="833"/>
      <c r="M353" s="833"/>
      <c r="N353" s="833"/>
      <c r="O353" s="833"/>
      <c r="P353" s="833"/>
      <c r="Q353" s="833"/>
      <c r="R353" s="833"/>
      <c r="S353" s="833"/>
      <c r="T353" s="833"/>
      <c r="U353" s="834"/>
      <c r="V353" s="977" t="str">
        <f>IF($U283&lt;&gt;"",$U283,"")</f>
        <v>別の場所に保管する。</v>
      </c>
      <c r="W353" s="978"/>
      <c r="X353" s="978"/>
      <c r="Y353" s="978"/>
      <c r="Z353" s="978"/>
      <c r="AA353" s="978"/>
      <c r="AB353" s="978"/>
      <c r="AC353" s="978"/>
      <c r="AD353" s="978"/>
      <c r="AE353" s="978"/>
      <c r="AF353" s="978"/>
      <c r="AG353" s="978"/>
      <c r="AH353" s="979"/>
      <c r="AK353" s="211"/>
    </row>
    <row r="354" spans="2:37" s="48" customFormat="1" ht="15" hidden="1" customHeight="1" x14ac:dyDescent="0.15">
      <c r="B354" s="212"/>
      <c r="C354" s="213"/>
      <c r="E354" s="835" t="s">
        <v>157</v>
      </c>
      <c r="F354" s="836"/>
      <c r="G354" s="836"/>
      <c r="H354" s="836"/>
      <c r="I354" s="836"/>
      <c r="J354" s="837"/>
      <c r="K354" s="835" t="s">
        <v>158</v>
      </c>
      <c r="L354" s="836"/>
      <c r="M354" s="836"/>
      <c r="N354" s="836"/>
      <c r="O354" s="836"/>
      <c r="P354" s="837"/>
      <c r="Q354" s="835" t="s">
        <v>159</v>
      </c>
      <c r="R354" s="836"/>
      <c r="S354" s="836"/>
      <c r="T354" s="836"/>
      <c r="U354" s="836"/>
      <c r="V354" s="836"/>
      <c r="W354" s="836"/>
      <c r="X354" s="836"/>
      <c r="Y354" s="837"/>
      <c r="Z354" s="835" t="s">
        <v>159</v>
      </c>
      <c r="AA354" s="836"/>
      <c r="AB354" s="836"/>
      <c r="AC354" s="836"/>
      <c r="AD354" s="836"/>
      <c r="AE354" s="836"/>
      <c r="AF354" s="836"/>
      <c r="AG354" s="836"/>
      <c r="AH354" s="837"/>
      <c r="AK354" s="214"/>
    </row>
    <row r="355" spans="2:37" s="17" customFormat="1" ht="51" hidden="1" customHeight="1" x14ac:dyDescent="0.15">
      <c r="B355" s="209"/>
      <c r="C355" s="210"/>
      <c r="E355" s="944"/>
      <c r="F355" s="945"/>
      <c r="G355" s="945"/>
      <c r="H355" s="945"/>
      <c r="I355" s="945"/>
      <c r="J355" s="946"/>
      <c r="K355" s="944"/>
      <c r="L355" s="945"/>
      <c r="M355" s="945"/>
      <c r="N355" s="945"/>
      <c r="O355" s="945"/>
      <c r="P355" s="946"/>
      <c r="Q355" s="944"/>
      <c r="R355" s="945"/>
      <c r="S355" s="945"/>
      <c r="T355" s="945"/>
      <c r="U355" s="945"/>
      <c r="V355" s="945"/>
      <c r="W355" s="945"/>
      <c r="X355" s="945"/>
      <c r="Y355" s="946"/>
      <c r="Z355" s="944"/>
      <c r="AA355" s="945"/>
      <c r="AB355" s="945"/>
      <c r="AC355" s="945"/>
      <c r="AD355" s="945"/>
      <c r="AE355" s="945"/>
      <c r="AF355" s="945"/>
      <c r="AG355" s="945"/>
      <c r="AH355" s="946"/>
      <c r="AK355" s="211"/>
    </row>
    <row r="356" spans="2:37" s="17" customFormat="1" ht="15.75" hidden="1" customHeight="1" x14ac:dyDescent="0.15">
      <c r="B356" s="209"/>
      <c r="C356" s="210"/>
      <c r="AK356" s="211"/>
    </row>
    <row r="357" spans="2:37" s="51" customFormat="1" ht="16.5" hidden="1" customHeight="1" x14ac:dyDescent="0.15">
      <c r="C357" s="207"/>
      <c r="E357" s="826" t="s">
        <v>47</v>
      </c>
      <c r="F357" s="826"/>
      <c r="G357" s="826"/>
      <c r="H357" s="826"/>
      <c r="I357" s="826"/>
      <c r="J357" s="826"/>
      <c r="K357" s="826" t="s">
        <v>323</v>
      </c>
      <c r="L357" s="826"/>
      <c r="M357" s="826"/>
      <c r="N357" s="826"/>
      <c r="O357" s="826"/>
      <c r="P357" s="826"/>
      <c r="Q357" s="826"/>
      <c r="R357" s="826"/>
      <c r="S357" s="826"/>
      <c r="T357" s="826"/>
      <c r="U357" s="826"/>
      <c r="V357" s="953" t="s">
        <v>48</v>
      </c>
      <c r="W357" s="953"/>
      <c r="X357" s="953"/>
      <c r="Y357" s="953"/>
      <c r="Z357" s="953"/>
      <c r="AA357" s="953"/>
      <c r="AB357" s="953"/>
      <c r="AC357" s="953"/>
      <c r="AD357" s="953"/>
      <c r="AE357" s="953"/>
      <c r="AF357" s="953"/>
      <c r="AG357" s="953"/>
      <c r="AH357" s="953"/>
      <c r="AK357" s="208"/>
    </row>
    <row r="358" spans="2:37" s="17" customFormat="1" ht="20.25" hidden="1" customHeight="1" x14ac:dyDescent="0.15">
      <c r="B358" s="209"/>
      <c r="C358" s="210"/>
      <c r="E358" s="917" t="str">
        <f>IF($E284&lt;&gt;"",$E284,"")</f>
        <v>情報</v>
      </c>
      <c r="F358" s="918"/>
      <c r="G358" s="832" t="str">
        <f>IF($G284&lt;&gt;"",$G284,"")</f>
        <v>その他</v>
      </c>
      <c r="H358" s="833"/>
      <c r="I358" s="833"/>
      <c r="J358" s="834"/>
      <c r="K358" s="832" t="str">
        <f>IF($K284&lt;&gt;"",$K284,"")</f>
        <v>保護者への連絡ができなくなる。</v>
      </c>
      <c r="L358" s="833"/>
      <c r="M358" s="833"/>
      <c r="N358" s="833"/>
      <c r="O358" s="833"/>
      <c r="P358" s="833"/>
      <c r="Q358" s="833"/>
      <c r="R358" s="833"/>
      <c r="S358" s="833"/>
      <c r="T358" s="833"/>
      <c r="U358" s="834"/>
      <c r="V358" s="977" t="str">
        <f>IF($U284&lt;&gt;"",$U284,"")</f>
        <v>紙媒体でも用意しておく</v>
      </c>
      <c r="W358" s="978"/>
      <c r="X358" s="978"/>
      <c r="Y358" s="978"/>
      <c r="Z358" s="978"/>
      <c r="AA358" s="978"/>
      <c r="AB358" s="978"/>
      <c r="AC358" s="978"/>
      <c r="AD358" s="978"/>
      <c r="AE358" s="978"/>
      <c r="AF358" s="978"/>
      <c r="AG358" s="978"/>
      <c r="AH358" s="979"/>
      <c r="AK358" s="211"/>
    </row>
    <row r="359" spans="2:37" s="48" customFormat="1" ht="15" hidden="1" customHeight="1" x14ac:dyDescent="0.15">
      <c r="B359" s="212"/>
      <c r="C359" s="213"/>
      <c r="E359" s="835" t="s">
        <v>157</v>
      </c>
      <c r="F359" s="836"/>
      <c r="G359" s="836"/>
      <c r="H359" s="836"/>
      <c r="I359" s="836"/>
      <c r="J359" s="837"/>
      <c r="K359" s="835" t="s">
        <v>158</v>
      </c>
      <c r="L359" s="836"/>
      <c r="M359" s="836"/>
      <c r="N359" s="836"/>
      <c r="O359" s="836"/>
      <c r="P359" s="837"/>
      <c r="Q359" s="835" t="s">
        <v>159</v>
      </c>
      <c r="R359" s="836"/>
      <c r="S359" s="836"/>
      <c r="T359" s="836"/>
      <c r="U359" s="836"/>
      <c r="V359" s="836"/>
      <c r="W359" s="836"/>
      <c r="X359" s="836"/>
      <c r="Y359" s="837"/>
      <c r="Z359" s="835" t="s">
        <v>159</v>
      </c>
      <c r="AA359" s="836"/>
      <c r="AB359" s="836"/>
      <c r="AC359" s="836"/>
      <c r="AD359" s="836"/>
      <c r="AE359" s="836"/>
      <c r="AF359" s="836"/>
      <c r="AG359" s="836"/>
      <c r="AH359" s="837"/>
      <c r="AK359" s="214"/>
    </row>
    <row r="360" spans="2:37" s="17" customFormat="1" ht="51" hidden="1" customHeight="1" x14ac:dyDescent="0.15">
      <c r="B360" s="209"/>
      <c r="C360" s="210"/>
      <c r="E360" s="944"/>
      <c r="F360" s="945"/>
      <c r="G360" s="945"/>
      <c r="H360" s="945"/>
      <c r="I360" s="945"/>
      <c r="J360" s="946"/>
      <c r="K360" s="944"/>
      <c r="L360" s="945"/>
      <c r="M360" s="945"/>
      <c r="N360" s="945"/>
      <c r="O360" s="945"/>
      <c r="P360" s="946"/>
      <c r="Q360" s="944"/>
      <c r="R360" s="945"/>
      <c r="S360" s="945"/>
      <c r="T360" s="945"/>
      <c r="U360" s="945"/>
      <c r="V360" s="945"/>
      <c r="W360" s="945"/>
      <c r="X360" s="945"/>
      <c r="Y360" s="946"/>
      <c r="Z360" s="944"/>
      <c r="AA360" s="945"/>
      <c r="AB360" s="945"/>
      <c r="AC360" s="945"/>
      <c r="AD360" s="945"/>
      <c r="AE360" s="945"/>
      <c r="AF360" s="945"/>
      <c r="AG360" s="945"/>
      <c r="AH360" s="946"/>
      <c r="AK360" s="211"/>
    </row>
    <row r="361" spans="2:37" s="17" customFormat="1" ht="15.75" hidden="1" customHeight="1" x14ac:dyDescent="0.15">
      <c r="B361" s="209"/>
      <c r="C361" s="210"/>
      <c r="AK361" s="211"/>
    </row>
    <row r="362" spans="2:37" s="51" customFormat="1" ht="16.5" hidden="1" customHeight="1" x14ac:dyDescent="0.15">
      <c r="C362" s="207"/>
      <c r="E362" s="826" t="s">
        <v>47</v>
      </c>
      <c r="F362" s="826"/>
      <c r="G362" s="826"/>
      <c r="H362" s="826"/>
      <c r="I362" s="826"/>
      <c r="J362" s="826"/>
      <c r="K362" s="826" t="s">
        <v>323</v>
      </c>
      <c r="L362" s="826"/>
      <c r="M362" s="826"/>
      <c r="N362" s="826"/>
      <c r="O362" s="826"/>
      <c r="P362" s="826"/>
      <c r="Q362" s="826"/>
      <c r="R362" s="826"/>
      <c r="S362" s="826"/>
      <c r="T362" s="826"/>
      <c r="U362" s="826"/>
      <c r="V362" s="953" t="s">
        <v>48</v>
      </c>
      <c r="W362" s="953"/>
      <c r="X362" s="953"/>
      <c r="Y362" s="953"/>
      <c r="Z362" s="953"/>
      <c r="AA362" s="953"/>
      <c r="AB362" s="953"/>
      <c r="AC362" s="953"/>
      <c r="AD362" s="953"/>
      <c r="AE362" s="953"/>
      <c r="AF362" s="953"/>
      <c r="AG362" s="953"/>
      <c r="AH362" s="953"/>
      <c r="AK362" s="208"/>
    </row>
    <row r="363" spans="2:37" s="17" customFormat="1" ht="20.25" hidden="1" customHeight="1" x14ac:dyDescent="0.15">
      <c r="B363" s="209"/>
      <c r="C363" s="210"/>
      <c r="E363" s="917" t="str">
        <f>IF($E285&lt;&gt;"",$E285,"")</f>
        <v>情報</v>
      </c>
      <c r="F363" s="918"/>
      <c r="G363" s="832" t="str">
        <f>IF($G285&lt;&gt;"",$G285,"")</f>
        <v>その他</v>
      </c>
      <c r="H363" s="833"/>
      <c r="I363" s="833"/>
      <c r="J363" s="834"/>
      <c r="K363" s="832" t="str">
        <f>IF($K285&lt;&gt;"",$K285,"")</f>
        <v>電話回線がつながらず、保護者や、医療機関への連絡が取れなくなる</v>
      </c>
      <c r="L363" s="833"/>
      <c r="M363" s="833"/>
      <c r="N363" s="833"/>
      <c r="O363" s="833"/>
      <c r="P363" s="833"/>
      <c r="Q363" s="833"/>
      <c r="R363" s="833"/>
      <c r="S363" s="833"/>
      <c r="T363" s="833"/>
      <c r="U363" s="834"/>
      <c r="V363" s="977" t="str">
        <f>IF($U285&lt;&gt;"",$U285,"")</f>
        <v>充電済の携帯電話等を準備しておく</v>
      </c>
      <c r="W363" s="978"/>
      <c r="X363" s="978"/>
      <c r="Y363" s="978"/>
      <c r="Z363" s="978"/>
      <c r="AA363" s="978"/>
      <c r="AB363" s="978"/>
      <c r="AC363" s="978"/>
      <c r="AD363" s="978"/>
      <c r="AE363" s="978"/>
      <c r="AF363" s="978"/>
      <c r="AG363" s="978"/>
      <c r="AH363" s="979"/>
      <c r="AK363" s="211"/>
    </row>
    <row r="364" spans="2:37" s="48" customFormat="1" ht="15" hidden="1" customHeight="1" x14ac:dyDescent="0.15">
      <c r="B364" s="212"/>
      <c r="C364" s="213"/>
      <c r="E364" s="835" t="s">
        <v>157</v>
      </c>
      <c r="F364" s="836"/>
      <c r="G364" s="836"/>
      <c r="H364" s="836"/>
      <c r="I364" s="836"/>
      <c r="J364" s="837"/>
      <c r="K364" s="835" t="s">
        <v>158</v>
      </c>
      <c r="L364" s="836"/>
      <c r="M364" s="836"/>
      <c r="N364" s="836"/>
      <c r="O364" s="836"/>
      <c r="P364" s="837"/>
      <c r="Q364" s="835" t="s">
        <v>159</v>
      </c>
      <c r="R364" s="836"/>
      <c r="S364" s="836"/>
      <c r="T364" s="836"/>
      <c r="U364" s="836"/>
      <c r="V364" s="836"/>
      <c r="W364" s="836"/>
      <c r="X364" s="836"/>
      <c r="Y364" s="837"/>
      <c r="Z364" s="835" t="s">
        <v>159</v>
      </c>
      <c r="AA364" s="836"/>
      <c r="AB364" s="836"/>
      <c r="AC364" s="836"/>
      <c r="AD364" s="836"/>
      <c r="AE364" s="836"/>
      <c r="AF364" s="836"/>
      <c r="AG364" s="836"/>
      <c r="AH364" s="837"/>
      <c r="AK364" s="214"/>
    </row>
    <row r="365" spans="2:37" s="17" customFormat="1" ht="51" hidden="1" customHeight="1" x14ac:dyDescent="0.15">
      <c r="B365" s="209"/>
      <c r="C365" s="210"/>
      <c r="E365" s="944"/>
      <c r="F365" s="945"/>
      <c r="G365" s="945"/>
      <c r="H365" s="945"/>
      <c r="I365" s="945"/>
      <c r="J365" s="946"/>
      <c r="K365" s="944"/>
      <c r="L365" s="945"/>
      <c r="M365" s="945"/>
      <c r="N365" s="945"/>
      <c r="O365" s="945"/>
      <c r="P365" s="946"/>
      <c r="Q365" s="944"/>
      <c r="R365" s="945"/>
      <c r="S365" s="945"/>
      <c r="T365" s="945"/>
      <c r="U365" s="945"/>
      <c r="V365" s="945"/>
      <c r="W365" s="945"/>
      <c r="X365" s="945"/>
      <c r="Y365" s="946"/>
      <c r="Z365" s="944"/>
      <c r="AA365" s="945"/>
      <c r="AB365" s="945"/>
      <c r="AC365" s="945"/>
      <c r="AD365" s="945"/>
      <c r="AE365" s="945"/>
      <c r="AF365" s="945"/>
      <c r="AG365" s="945"/>
      <c r="AH365" s="946"/>
      <c r="AK365" s="211"/>
    </row>
    <row r="366" spans="2:37" s="17" customFormat="1" ht="15.75" hidden="1" customHeight="1" x14ac:dyDescent="0.15">
      <c r="B366" s="209"/>
      <c r="C366" s="210"/>
      <c r="AK366" s="211"/>
    </row>
    <row r="367" spans="2:37" s="51" customFormat="1" ht="16.5" hidden="1" customHeight="1" x14ac:dyDescent="0.15">
      <c r="C367" s="207"/>
      <c r="E367" s="826" t="s">
        <v>47</v>
      </c>
      <c r="F367" s="826"/>
      <c r="G367" s="826"/>
      <c r="H367" s="826"/>
      <c r="I367" s="826"/>
      <c r="J367" s="826"/>
      <c r="K367" s="826" t="s">
        <v>323</v>
      </c>
      <c r="L367" s="826"/>
      <c r="M367" s="826"/>
      <c r="N367" s="826"/>
      <c r="O367" s="826"/>
      <c r="P367" s="826"/>
      <c r="Q367" s="826"/>
      <c r="R367" s="826"/>
      <c r="S367" s="826"/>
      <c r="T367" s="826"/>
      <c r="U367" s="826"/>
      <c r="V367" s="953" t="s">
        <v>48</v>
      </c>
      <c r="W367" s="953"/>
      <c r="X367" s="953"/>
      <c r="Y367" s="953"/>
      <c r="Z367" s="953"/>
      <c r="AA367" s="953"/>
      <c r="AB367" s="953"/>
      <c r="AC367" s="953"/>
      <c r="AD367" s="953"/>
      <c r="AE367" s="953"/>
      <c r="AF367" s="953"/>
      <c r="AG367" s="953"/>
      <c r="AH367" s="953"/>
      <c r="AK367" s="208"/>
    </row>
    <row r="368" spans="2:37" s="17" customFormat="1" ht="20.25" hidden="1" customHeight="1" x14ac:dyDescent="0.15">
      <c r="B368" s="209"/>
      <c r="C368" s="210"/>
      <c r="E368" s="917" t="str">
        <f>IF($E286&lt;&gt;"",$E286,"")</f>
        <v/>
      </c>
      <c r="F368" s="918"/>
      <c r="G368" s="832" t="str">
        <f>IF($G286&lt;&gt;"",$G286,"")</f>
        <v/>
      </c>
      <c r="H368" s="833"/>
      <c r="I368" s="833"/>
      <c r="J368" s="834"/>
      <c r="K368" s="832" t="str">
        <f>IF($K286&lt;&gt;"",$K286,"")</f>
        <v/>
      </c>
      <c r="L368" s="833"/>
      <c r="M368" s="833"/>
      <c r="N368" s="833"/>
      <c r="O368" s="833"/>
      <c r="P368" s="833"/>
      <c r="Q368" s="833"/>
      <c r="R368" s="833"/>
      <c r="S368" s="833"/>
      <c r="T368" s="833"/>
      <c r="U368" s="834"/>
      <c r="V368" s="977" t="str">
        <f>IF($U286&lt;&gt;"",$U286,"")</f>
        <v/>
      </c>
      <c r="W368" s="978"/>
      <c r="X368" s="978"/>
      <c r="Y368" s="978"/>
      <c r="Z368" s="978"/>
      <c r="AA368" s="978"/>
      <c r="AB368" s="978"/>
      <c r="AC368" s="978"/>
      <c r="AD368" s="978"/>
      <c r="AE368" s="978"/>
      <c r="AF368" s="978"/>
      <c r="AG368" s="978"/>
      <c r="AH368" s="979"/>
      <c r="AK368" s="211"/>
    </row>
    <row r="369" spans="2:37" s="48" customFormat="1" ht="15" hidden="1" customHeight="1" x14ac:dyDescent="0.15">
      <c r="B369" s="212"/>
      <c r="C369" s="213"/>
      <c r="E369" s="835" t="s">
        <v>157</v>
      </c>
      <c r="F369" s="836"/>
      <c r="G369" s="836"/>
      <c r="H369" s="836"/>
      <c r="I369" s="836"/>
      <c r="J369" s="837"/>
      <c r="K369" s="835" t="s">
        <v>158</v>
      </c>
      <c r="L369" s="836"/>
      <c r="M369" s="836"/>
      <c r="N369" s="836"/>
      <c r="O369" s="836"/>
      <c r="P369" s="837"/>
      <c r="Q369" s="835" t="s">
        <v>159</v>
      </c>
      <c r="R369" s="836"/>
      <c r="S369" s="836"/>
      <c r="T369" s="836"/>
      <c r="U369" s="836"/>
      <c r="V369" s="836"/>
      <c r="W369" s="836"/>
      <c r="X369" s="836"/>
      <c r="Y369" s="837"/>
      <c r="Z369" s="835" t="s">
        <v>159</v>
      </c>
      <c r="AA369" s="836"/>
      <c r="AB369" s="836"/>
      <c r="AC369" s="836"/>
      <c r="AD369" s="836"/>
      <c r="AE369" s="836"/>
      <c r="AF369" s="836"/>
      <c r="AG369" s="836"/>
      <c r="AH369" s="837"/>
      <c r="AK369" s="214"/>
    </row>
    <row r="370" spans="2:37" s="17" customFormat="1" ht="51" hidden="1" customHeight="1" x14ac:dyDescent="0.15">
      <c r="B370" s="209"/>
      <c r="C370" s="210"/>
      <c r="E370" s="838"/>
      <c r="F370" s="839"/>
      <c r="G370" s="839"/>
      <c r="H370" s="839"/>
      <c r="I370" s="839"/>
      <c r="J370" s="840"/>
      <c r="K370" s="838"/>
      <c r="L370" s="839"/>
      <c r="M370" s="839"/>
      <c r="N370" s="839"/>
      <c r="O370" s="839"/>
      <c r="P370" s="840"/>
      <c r="Q370" s="838"/>
      <c r="R370" s="839"/>
      <c r="S370" s="839"/>
      <c r="T370" s="839"/>
      <c r="U370" s="839"/>
      <c r="V370" s="839"/>
      <c r="W370" s="839"/>
      <c r="X370" s="839"/>
      <c r="Y370" s="840"/>
      <c r="Z370" s="944"/>
      <c r="AA370" s="945"/>
      <c r="AB370" s="945"/>
      <c r="AC370" s="945"/>
      <c r="AD370" s="945"/>
      <c r="AE370" s="945"/>
      <c r="AF370" s="945"/>
      <c r="AG370" s="945"/>
      <c r="AH370" s="946"/>
      <c r="AK370" s="211"/>
    </row>
    <row r="371" spans="2:37" s="17" customFormat="1" ht="15.75" hidden="1" customHeight="1" x14ac:dyDescent="0.15">
      <c r="B371" s="209"/>
      <c r="C371" s="210"/>
      <c r="AK371" s="211"/>
    </row>
    <row r="372" spans="2:37" s="51" customFormat="1" ht="16.5" hidden="1" customHeight="1" x14ac:dyDescent="0.15">
      <c r="C372" s="207"/>
      <c r="E372" s="826" t="s">
        <v>47</v>
      </c>
      <c r="F372" s="826"/>
      <c r="G372" s="826"/>
      <c r="H372" s="826"/>
      <c r="I372" s="826"/>
      <c r="J372" s="826"/>
      <c r="K372" s="826" t="s">
        <v>323</v>
      </c>
      <c r="L372" s="826"/>
      <c r="M372" s="826"/>
      <c r="N372" s="826"/>
      <c r="O372" s="826"/>
      <c r="P372" s="826"/>
      <c r="Q372" s="826"/>
      <c r="R372" s="826"/>
      <c r="S372" s="826"/>
      <c r="T372" s="826"/>
      <c r="U372" s="826"/>
      <c r="V372" s="953" t="s">
        <v>48</v>
      </c>
      <c r="W372" s="953"/>
      <c r="X372" s="953"/>
      <c r="Y372" s="953"/>
      <c r="Z372" s="953"/>
      <c r="AA372" s="953"/>
      <c r="AB372" s="953"/>
      <c r="AC372" s="953"/>
      <c r="AD372" s="953"/>
      <c r="AE372" s="953"/>
      <c r="AF372" s="953"/>
      <c r="AG372" s="953"/>
      <c r="AH372" s="953"/>
      <c r="AK372" s="208"/>
    </row>
    <row r="373" spans="2:37" s="17" customFormat="1" ht="20.25" hidden="1" customHeight="1" x14ac:dyDescent="0.15">
      <c r="B373" s="209"/>
      <c r="C373" s="210"/>
      <c r="E373" s="917" t="str">
        <f>IF($E287&lt;&gt;"",$E287,"")</f>
        <v/>
      </c>
      <c r="F373" s="918"/>
      <c r="G373" s="832" t="str">
        <f>IF($G287&lt;&gt;"",$G287,"")</f>
        <v/>
      </c>
      <c r="H373" s="833"/>
      <c r="I373" s="833"/>
      <c r="J373" s="834"/>
      <c r="K373" s="832" t="str">
        <f>IF($K287&lt;&gt;"",$K287,"")</f>
        <v/>
      </c>
      <c r="L373" s="833"/>
      <c r="M373" s="833"/>
      <c r="N373" s="833"/>
      <c r="O373" s="833"/>
      <c r="P373" s="833"/>
      <c r="Q373" s="833"/>
      <c r="R373" s="833"/>
      <c r="S373" s="833"/>
      <c r="T373" s="833"/>
      <c r="U373" s="834"/>
      <c r="V373" s="977" t="str">
        <f>IF($U287&lt;&gt;"",$U287,"")</f>
        <v/>
      </c>
      <c r="W373" s="978"/>
      <c r="X373" s="978"/>
      <c r="Y373" s="978"/>
      <c r="Z373" s="978"/>
      <c r="AA373" s="978"/>
      <c r="AB373" s="978"/>
      <c r="AC373" s="978"/>
      <c r="AD373" s="978"/>
      <c r="AE373" s="978"/>
      <c r="AF373" s="978"/>
      <c r="AG373" s="978"/>
      <c r="AH373" s="979"/>
      <c r="AK373" s="211"/>
    </row>
    <row r="374" spans="2:37" s="48" customFormat="1" ht="15" hidden="1" customHeight="1" x14ac:dyDescent="0.15">
      <c r="B374" s="212"/>
      <c r="C374" s="213"/>
      <c r="E374" s="835" t="s">
        <v>157</v>
      </c>
      <c r="F374" s="836"/>
      <c r="G374" s="836"/>
      <c r="H374" s="836"/>
      <c r="I374" s="836"/>
      <c r="J374" s="837"/>
      <c r="K374" s="835" t="s">
        <v>158</v>
      </c>
      <c r="L374" s="836"/>
      <c r="M374" s="836"/>
      <c r="N374" s="836"/>
      <c r="O374" s="836"/>
      <c r="P374" s="837"/>
      <c r="Q374" s="835" t="s">
        <v>159</v>
      </c>
      <c r="R374" s="836"/>
      <c r="S374" s="836"/>
      <c r="T374" s="836"/>
      <c r="U374" s="836"/>
      <c r="V374" s="836"/>
      <c r="W374" s="836"/>
      <c r="X374" s="836"/>
      <c r="Y374" s="837"/>
      <c r="Z374" s="835" t="s">
        <v>159</v>
      </c>
      <c r="AA374" s="836"/>
      <c r="AB374" s="836"/>
      <c r="AC374" s="836"/>
      <c r="AD374" s="836"/>
      <c r="AE374" s="836"/>
      <c r="AF374" s="836"/>
      <c r="AG374" s="836"/>
      <c r="AH374" s="837"/>
      <c r="AK374" s="214"/>
    </row>
    <row r="375" spans="2:37" s="17" customFormat="1" ht="51" hidden="1" customHeight="1" x14ac:dyDescent="0.15">
      <c r="B375" s="209"/>
      <c r="C375" s="210"/>
      <c r="E375" s="944"/>
      <c r="F375" s="945"/>
      <c r="G375" s="945"/>
      <c r="H375" s="945"/>
      <c r="I375" s="945"/>
      <c r="J375" s="946"/>
      <c r="K375" s="944"/>
      <c r="L375" s="945"/>
      <c r="M375" s="945"/>
      <c r="N375" s="945"/>
      <c r="O375" s="945"/>
      <c r="P375" s="946"/>
      <c r="Q375" s="944"/>
      <c r="R375" s="945"/>
      <c r="S375" s="945"/>
      <c r="T375" s="945"/>
      <c r="U375" s="945"/>
      <c r="V375" s="945"/>
      <c r="W375" s="945"/>
      <c r="X375" s="945"/>
      <c r="Y375" s="946"/>
      <c r="Z375" s="944"/>
      <c r="AA375" s="945"/>
      <c r="AB375" s="945"/>
      <c r="AC375" s="945"/>
      <c r="AD375" s="945"/>
      <c r="AE375" s="945"/>
      <c r="AF375" s="945"/>
      <c r="AG375" s="945"/>
      <c r="AH375" s="946"/>
      <c r="AK375" s="211"/>
    </row>
    <row r="376" spans="2:37" s="17" customFormat="1" ht="15.75" hidden="1" customHeight="1" x14ac:dyDescent="0.15">
      <c r="B376" s="209"/>
      <c r="C376" s="210"/>
      <c r="AK376" s="211"/>
    </row>
    <row r="377" spans="2:37" s="51" customFormat="1" ht="16.5" hidden="1" customHeight="1" x14ac:dyDescent="0.15">
      <c r="C377" s="207"/>
      <c r="E377" s="826" t="s">
        <v>47</v>
      </c>
      <c r="F377" s="826"/>
      <c r="G377" s="826"/>
      <c r="H377" s="826"/>
      <c r="I377" s="826"/>
      <c r="J377" s="826"/>
      <c r="K377" s="826" t="s">
        <v>323</v>
      </c>
      <c r="L377" s="826"/>
      <c r="M377" s="826"/>
      <c r="N377" s="826"/>
      <c r="O377" s="826"/>
      <c r="P377" s="826"/>
      <c r="Q377" s="826"/>
      <c r="R377" s="826"/>
      <c r="S377" s="826"/>
      <c r="T377" s="826"/>
      <c r="U377" s="826"/>
      <c r="V377" s="953" t="s">
        <v>48</v>
      </c>
      <c r="W377" s="953"/>
      <c r="X377" s="953"/>
      <c r="Y377" s="953"/>
      <c r="Z377" s="953"/>
      <c r="AA377" s="953"/>
      <c r="AB377" s="953"/>
      <c r="AC377" s="953"/>
      <c r="AD377" s="953"/>
      <c r="AE377" s="953"/>
      <c r="AF377" s="953"/>
      <c r="AG377" s="953"/>
      <c r="AH377" s="953"/>
      <c r="AK377" s="208"/>
    </row>
    <row r="378" spans="2:37" s="17" customFormat="1" ht="20.25" hidden="1" customHeight="1" x14ac:dyDescent="0.15">
      <c r="B378" s="209"/>
      <c r="C378" s="210"/>
      <c r="E378" s="917" t="str">
        <f>IF($E288&lt;&gt;"",$E288,"")</f>
        <v/>
      </c>
      <c r="F378" s="918"/>
      <c r="G378" s="832" t="str">
        <f>IF($G288&lt;&gt;"",$G288,"")</f>
        <v/>
      </c>
      <c r="H378" s="833"/>
      <c r="I378" s="833"/>
      <c r="J378" s="834"/>
      <c r="K378" s="832" t="str">
        <f>IF($K288&lt;&gt;"",$K288,"")</f>
        <v/>
      </c>
      <c r="L378" s="833"/>
      <c r="M378" s="833"/>
      <c r="N378" s="833"/>
      <c r="O378" s="833"/>
      <c r="P378" s="833"/>
      <c r="Q378" s="833"/>
      <c r="R378" s="833"/>
      <c r="S378" s="833"/>
      <c r="T378" s="833"/>
      <c r="U378" s="834"/>
      <c r="V378" s="977" t="str">
        <f>IF($U288&lt;&gt;"",$U288,"")</f>
        <v/>
      </c>
      <c r="W378" s="978"/>
      <c r="X378" s="978"/>
      <c r="Y378" s="978"/>
      <c r="Z378" s="978"/>
      <c r="AA378" s="978"/>
      <c r="AB378" s="978"/>
      <c r="AC378" s="978"/>
      <c r="AD378" s="978"/>
      <c r="AE378" s="978"/>
      <c r="AF378" s="978"/>
      <c r="AG378" s="978"/>
      <c r="AH378" s="979"/>
      <c r="AK378" s="211"/>
    </row>
    <row r="379" spans="2:37" s="48" customFormat="1" ht="15" hidden="1" customHeight="1" x14ac:dyDescent="0.15">
      <c r="B379" s="212"/>
      <c r="C379" s="213"/>
      <c r="E379" s="835" t="s">
        <v>157</v>
      </c>
      <c r="F379" s="836"/>
      <c r="G379" s="836"/>
      <c r="H379" s="836"/>
      <c r="I379" s="836"/>
      <c r="J379" s="837"/>
      <c r="K379" s="835" t="s">
        <v>158</v>
      </c>
      <c r="L379" s="836"/>
      <c r="M379" s="836"/>
      <c r="N379" s="836"/>
      <c r="O379" s="836"/>
      <c r="P379" s="837"/>
      <c r="Q379" s="835" t="s">
        <v>159</v>
      </c>
      <c r="R379" s="836"/>
      <c r="S379" s="836"/>
      <c r="T379" s="836"/>
      <c r="U379" s="836"/>
      <c r="V379" s="836"/>
      <c r="W379" s="836"/>
      <c r="X379" s="836"/>
      <c r="Y379" s="837"/>
      <c r="Z379" s="835" t="s">
        <v>159</v>
      </c>
      <c r="AA379" s="836"/>
      <c r="AB379" s="836"/>
      <c r="AC379" s="836"/>
      <c r="AD379" s="836"/>
      <c r="AE379" s="836"/>
      <c r="AF379" s="836"/>
      <c r="AG379" s="836"/>
      <c r="AH379" s="837"/>
      <c r="AK379" s="214"/>
    </row>
    <row r="380" spans="2:37" s="17" customFormat="1" ht="51" hidden="1" customHeight="1" x14ac:dyDescent="0.15">
      <c r="B380" s="209"/>
      <c r="C380" s="210"/>
      <c r="E380" s="944"/>
      <c r="F380" s="945"/>
      <c r="G380" s="945"/>
      <c r="H380" s="945"/>
      <c r="I380" s="945"/>
      <c r="J380" s="946"/>
      <c r="K380" s="944"/>
      <c r="L380" s="945"/>
      <c r="M380" s="945"/>
      <c r="N380" s="945"/>
      <c r="O380" s="945"/>
      <c r="P380" s="946"/>
      <c r="Q380" s="944"/>
      <c r="R380" s="945"/>
      <c r="S380" s="945"/>
      <c r="T380" s="945"/>
      <c r="U380" s="945"/>
      <c r="V380" s="945"/>
      <c r="W380" s="945"/>
      <c r="X380" s="945"/>
      <c r="Y380" s="946"/>
      <c r="Z380" s="944"/>
      <c r="AA380" s="945"/>
      <c r="AB380" s="945"/>
      <c r="AC380" s="945"/>
      <c r="AD380" s="945"/>
      <c r="AE380" s="945"/>
      <c r="AF380" s="945"/>
      <c r="AG380" s="945"/>
      <c r="AH380" s="946"/>
      <c r="AK380" s="211"/>
    </row>
    <row r="381" spans="2:37" s="17" customFormat="1" ht="15.75" hidden="1" customHeight="1" x14ac:dyDescent="0.15">
      <c r="B381" s="209"/>
      <c r="C381" s="210"/>
      <c r="AK381" s="211"/>
    </row>
    <row r="382" spans="2:37" s="51" customFormat="1" ht="16.5" hidden="1" customHeight="1" x14ac:dyDescent="0.15">
      <c r="C382" s="207"/>
      <c r="E382" s="826" t="s">
        <v>47</v>
      </c>
      <c r="F382" s="826"/>
      <c r="G382" s="826"/>
      <c r="H382" s="826"/>
      <c r="I382" s="826"/>
      <c r="J382" s="826"/>
      <c r="K382" s="826" t="s">
        <v>323</v>
      </c>
      <c r="L382" s="826"/>
      <c r="M382" s="826"/>
      <c r="N382" s="826"/>
      <c r="O382" s="826"/>
      <c r="P382" s="826"/>
      <c r="Q382" s="826"/>
      <c r="R382" s="826"/>
      <c r="S382" s="826"/>
      <c r="T382" s="826"/>
      <c r="U382" s="826"/>
      <c r="V382" s="953" t="s">
        <v>48</v>
      </c>
      <c r="W382" s="953"/>
      <c r="X382" s="953"/>
      <c r="Y382" s="953"/>
      <c r="Z382" s="953"/>
      <c r="AA382" s="953"/>
      <c r="AB382" s="953"/>
      <c r="AC382" s="953"/>
      <c r="AD382" s="953"/>
      <c r="AE382" s="953"/>
      <c r="AF382" s="953"/>
      <c r="AG382" s="953"/>
      <c r="AH382" s="953"/>
      <c r="AK382" s="208"/>
    </row>
    <row r="383" spans="2:37" s="17" customFormat="1" ht="20.25" hidden="1" customHeight="1" x14ac:dyDescent="0.15">
      <c r="B383" s="209"/>
      <c r="C383" s="210"/>
      <c r="E383" s="917" t="str">
        <f>IF($E289&lt;&gt;"",$E289,"")</f>
        <v/>
      </c>
      <c r="F383" s="918"/>
      <c r="G383" s="832" t="str">
        <f>IF($G289&lt;&gt;"",$G289,"")</f>
        <v/>
      </c>
      <c r="H383" s="833"/>
      <c r="I383" s="833"/>
      <c r="J383" s="834"/>
      <c r="K383" s="832" t="str">
        <f>IF($K289&lt;&gt;"",$K289,"")</f>
        <v/>
      </c>
      <c r="L383" s="833"/>
      <c r="M383" s="833"/>
      <c r="N383" s="833"/>
      <c r="O383" s="833"/>
      <c r="P383" s="833"/>
      <c r="Q383" s="833"/>
      <c r="R383" s="833"/>
      <c r="S383" s="833"/>
      <c r="T383" s="833"/>
      <c r="U383" s="834"/>
      <c r="V383" s="977" t="str">
        <f>IF($U289&lt;&gt;"",$U289,"")</f>
        <v/>
      </c>
      <c r="W383" s="978"/>
      <c r="X383" s="978"/>
      <c r="Y383" s="978"/>
      <c r="Z383" s="978"/>
      <c r="AA383" s="978"/>
      <c r="AB383" s="978"/>
      <c r="AC383" s="978"/>
      <c r="AD383" s="978"/>
      <c r="AE383" s="978"/>
      <c r="AF383" s="978"/>
      <c r="AG383" s="978"/>
      <c r="AH383" s="979"/>
      <c r="AK383" s="211"/>
    </row>
    <row r="384" spans="2:37" s="48" customFormat="1" ht="15" hidden="1" customHeight="1" x14ac:dyDescent="0.15">
      <c r="B384" s="212"/>
      <c r="C384" s="213"/>
      <c r="E384" s="835" t="s">
        <v>157</v>
      </c>
      <c r="F384" s="836"/>
      <c r="G384" s="836"/>
      <c r="H384" s="836"/>
      <c r="I384" s="836"/>
      <c r="J384" s="837"/>
      <c r="K384" s="835" t="s">
        <v>158</v>
      </c>
      <c r="L384" s="836"/>
      <c r="M384" s="836"/>
      <c r="N384" s="836"/>
      <c r="O384" s="836"/>
      <c r="P384" s="837"/>
      <c r="Q384" s="835" t="s">
        <v>159</v>
      </c>
      <c r="R384" s="836"/>
      <c r="S384" s="836"/>
      <c r="T384" s="836"/>
      <c r="U384" s="836"/>
      <c r="V384" s="836"/>
      <c r="W384" s="836"/>
      <c r="X384" s="836"/>
      <c r="Y384" s="837"/>
      <c r="Z384" s="835" t="s">
        <v>159</v>
      </c>
      <c r="AA384" s="836"/>
      <c r="AB384" s="836"/>
      <c r="AC384" s="836"/>
      <c r="AD384" s="836"/>
      <c r="AE384" s="836"/>
      <c r="AF384" s="836"/>
      <c r="AG384" s="836"/>
      <c r="AH384" s="837"/>
      <c r="AK384" s="214"/>
    </row>
    <row r="385" spans="2:37" s="17" customFormat="1" ht="51" hidden="1" customHeight="1" x14ac:dyDescent="0.15">
      <c r="B385" s="209"/>
      <c r="C385" s="210"/>
      <c r="E385" s="944"/>
      <c r="F385" s="945"/>
      <c r="G385" s="945"/>
      <c r="H385" s="945"/>
      <c r="I385" s="945"/>
      <c r="J385" s="946"/>
      <c r="K385" s="944"/>
      <c r="L385" s="945"/>
      <c r="M385" s="945"/>
      <c r="N385" s="945"/>
      <c r="O385" s="945"/>
      <c r="P385" s="946"/>
      <c r="Q385" s="944"/>
      <c r="R385" s="945"/>
      <c r="S385" s="945"/>
      <c r="T385" s="945"/>
      <c r="U385" s="945"/>
      <c r="V385" s="945"/>
      <c r="W385" s="945"/>
      <c r="X385" s="945"/>
      <c r="Y385" s="946"/>
      <c r="Z385" s="944"/>
      <c r="AA385" s="945"/>
      <c r="AB385" s="945"/>
      <c r="AC385" s="945"/>
      <c r="AD385" s="945"/>
      <c r="AE385" s="945"/>
      <c r="AF385" s="945"/>
      <c r="AG385" s="945"/>
      <c r="AH385" s="946"/>
      <c r="AK385" s="211"/>
    </row>
    <row r="386" spans="2:37" s="17" customFormat="1" ht="15.75" hidden="1" customHeight="1" x14ac:dyDescent="0.15">
      <c r="B386" s="209"/>
      <c r="C386" s="210"/>
      <c r="AK386" s="211"/>
    </row>
    <row r="387" spans="2:37" s="51" customFormat="1" ht="16.5" hidden="1" customHeight="1" x14ac:dyDescent="0.15">
      <c r="C387" s="207"/>
      <c r="E387" s="826" t="s">
        <v>47</v>
      </c>
      <c r="F387" s="826"/>
      <c r="G387" s="826"/>
      <c r="H387" s="826"/>
      <c r="I387" s="826"/>
      <c r="J387" s="826"/>
      <c r="K387" s="826" t="s">
        <v>323</v>
      </c>
      <c r="L387" s="826"/>
      <c r="M387" s="826"/>
      <c r="N387" s="826"/>
      <c r="O387" s="826"/>
      <c r="P387" s="826"/>
      <c r="Q387" s="826"/>
      <c r="R387" s="826"/>
      <c r="S387" s="826"/>
      <c r="T387" s="826"/>
      <c r="U387" s="826"/>
      <c r="V387" s="953" t="s">
        <v>48</v>
      </c>
      <c r="W387" s="953"/>
      <c r="X387" s="953"/>
      <c r="Y387" s="953"/>
      <c r="Z387" s="953"/>
      <c r="AA387" s="953"/>
      <c r="AB387" s="953"/>
      <c r="AC387" s="953"/>
      <c r="AD387" s="953"/>
      <c r="AE387" s="953"/>
      <c r="AF387" s="953"/>
      <c r="AG387" s="953"/>
      <c r="AH387" s="953"/>
      <c r="AK387" s="208"/>
    </row>
    <row r="388" spans="2:37" s="17" customFormat="1" ht="20.25" hidden="1" customHeight="1" x14ac:dyDescent="0.15">
      <c r="B388" s="209"/>
      <c r="C388" s="210"/>
      <c r="E388" s="917" t="str">
        <f>IF($E290&lt;&gt;"",$E290,"")</f>
        <v/>
      </c>
      <c r="F388" s="918"/>
      <c r="G388" s="832" t="str">
        <f>IF($G290&lt;&gt;"",$G290,"")</f>
        <v/>
      </c>
      <c r="H388" s="833"/>
      <c r="I388" s="833"/>
      <c r="J388" s="834"/>
      <c r="K388" s="832" t="str">
        <f>IF($K290&lt;&gt;"",$K290,"")</f>
        <v/>
      </c>
      <c r="L388" s="833"/>
      <c r="M388" s="833"/>
      <c r="N388" s="833"/>
      <c r="O388" s="833"/>
      <c r="P388" s="833"/>
      <c r="Q388" s="833"/>
      <c r="R388" s="833"/>
      <c r="S388" s="833"/>
      <c r="T388" s="833"/>
      <c r="U388" s="834"/>
      <c r="V388" s="977" t="str">
        <f>IF($U290&lt;&gt;"",$U290,"")</f>
        <v/>
      </c>
      <c r="W388" s="978"/>
      <c r="X388" s="978"/>
      <c r="Y388" s="978"/>
      <c r="Z388" s="978"/>
      <c r="AA388" s="978"/>
      <c r="AB388" s="978"/>
      <c r="AC388" s="978"/>
      <c r="AD388" s="978"/>
      <c r="AE388" s="978"/>
      <c r="AF388" s="978"/>
      <c r="AG388" s="978"/>
      <c r="AH388" s="979"/>
      <c r="AK388" s="211"/>
    </row>
    <row r="389" spans="2:37" s="48" customFormat="1" ht="15" hidden="1" customHeight="1" x14ac:dyDescent="0.15">
      <c r="B389" s="212"/>
      <c r="C389" s="213"/>
      <c r="E389" s="835" t="s">
        <v>157</v>
      </c>
      <c r="F389" s="836"/>
      <c r="G389" s="836"/>
      <c r="H389" s="836"/>
      <c r="I389" s="836"/>
      <c r="J389" s="837"/>
      <c r="K389" s="835" t="s">
        <v>158</v>
      </c>
      <c r="L389" s="836"/>
      <c r="M389" s="836"/>
      <c r="N389" s="836"/>
      <c r="O389" s="836"/>
      <c r="P389" s="837"/>
      <c r="Q389" s="835" t="s">
        <v>159</v>
      </c>
      <c r="R389" s="836"/>
      <c r="S389" s="836"/>
      <c r="T389" s="836"/>
      <c r="U389" s="836"/>
      <c r="V389" s="836"/>
      <c r="W389" s="836"/>
      <c r="X389" s="836"/>
      <c r="Y389" s="837"/>
      <c r="Z389" s="835" t="s">
        <v>159</v>
      </c>
      <c r="AA389" s="836"/>
      <c r="AB389" s="836"/>
      <c r="AC389" s="836"/>
      <c r="AD389" s="836"/>
      <c r="AE389" s="836"/>
      <c r="AF389" s="836"/>
      <c r="AG389" s="836"/>
      <c r="AH389" s="837"/>
      <c r="AK389" s="214"/>
    </row>
    <row r="390" spans="2:37" s="17" customFormat="1" ht="51" hidden="1" customHeight="1" x14ac:dyDescent="0.15">
      <c r="B390" s="209"/>
      <c r="C390" s="210"/>
      <c r="E390" s="944"/>
      <c r="F390" s="945"/>
      <c r="G390" s="945"/>
      <c r="H390" s="945"/>
      <c r="I390" s="945"/>
      <c r="J390" s="946"/>
      <c r="K390" s="944"/>
      <c r="L390" s="945"/>
      <c r="M390" s="945"/>
      <c r="N390" s="945"/>
      <c r="O390" s="945"/>
      <c r="P390" s="946"/>
      <c r="Q390" s="944"/>
      <c r="R390" s="945"/>
      <c r="S390" s="945"/>
      <c r="T390" s="945"/>
      <c r="U390" s="945"/>
      <c r="V390" s="945"/>
      <c r="W390" s="945"/>
      <c r="X390" s="945"/>
      <c r="Y390" s="946"/>
      <c r="Z390" s="944"/>
      <c r="AA390" s="945"/>
      <c r="AB390" s="945"/>
      <c r="AC390" s="945"/>
      <c r="AD390" s="945"/>
      <c r="AE390" s="945"/>
      <c r="AF390" s="945"/>
      <c r="AG390" s="945"/>
      <c r="AH390" s="946"/>
      <c r="AK390" s="211"/>
    </row>
    <row r="391" spans="2:37" s="17" customFormat="1" ht="15.75" hidden="1" customHeight="1" x14ac:dyDescent="0.15">
      <c r="B391" s="209"/>
      <c r="C391" s="210"/>
      <c r="AK391" s="211"/>
    </row>
    <row r="392" spans="2:37" s="51" customFormat="1" ht="16.5" hidden="1" customHeight="1" x14ac:dyDescent="0.15">
      <c r="C392" s="207"/>
      <c r="E392" s="826" t="s">
        <v>47</v>
      </c>
      <c r="F392" s="826"/>
      <c r="G392" s="826"/>
      <c r="H392" s="826"/>
      <c r="I392" s="826"/>
      <c r="J392" s="826"/>
      <c r="K392" s="826" t="s">
        <v>323</v>
      </c>
      <c r="L392" s="826"/>
      <c r="M392" s="826"/>
      <c r="N392" s="826"/>
      <c r="O392" s="826"/>
      <c r="P392" s="826"/>
      <c r="Q392" s="826"/>
      <c r="R392" s="826"/>
      <c r="S392" s="826"/>
      <c r="T392" s="826"/>
      <c r="U392" s="826"/>
      <c r="V392" s="953" t="s">
        <v>48</v>
      </c>
      <c r="W392" s="953"/>
      <c r="X392" s="953"/>
      <c r="Y392" s="953"/>
      <c r="Z392" s="953"/>
      <c r="AA392" s="953"/>
      <c r="AB392" s="953"/>
      <c r="AC392" s="953"/>
      <c r="AD392" s="953"/>
      <c r="AE392" s="953"/>
      <c r="AF392" s="953"/>
      <c r="AG392" s="953"/>
      <c r="AH392" s="953"/>
      <c r="AK392" s="208"/>
    </row>
    <row r="393" spans="2:37" s="17" customFormat="1" ht="20.25" hidden="1" customHeight="1" x14ac:dyDescent="0.15">
      <c r="B393" s="209"/>
      <c r="C393" s="210"/>
      <c r="E393" s="917" t="str">
        <f>IF($E291&lt;&gt;"",$E291,"")</f>
        <v/>
      </c>
      <c r="F393" s="918"/>
      <c r="G393" s="832" t="str">
        <f>IF($G291&lt;&gt;"",$G291,"")</f>
        <v/>
      </c>
      <c r="H393" s="833"/>
      <c r="I393" s="833"/>
      <c r="J393" s="834"/>
      <c r="K393" s="832" t="str">
        <f>IF($K291&lt;&gt;"",$K291,"")</f>
        <v/>
      </c>
      <c r="L393" s="833"/>
      <c r="M393" s="833"/>
      <c r="N393" s="833"/>
      <c r="O393" s="833"/>
      <c r="P393" s="833"/>
      <c r="Q393" s="833"/>
      <c r="R393" s="833"/>
      <c r="S393" s="833"/>
      <c r="T393" s="833"/>
      <c r="U393" s="834"/>
      <c r="V393" s="977" t="str">
        <f>IF($U291&lt;&gt;"",$U291,"")</f>
        <v/>
      </c>
      <c r="W393" s="978"/>
      <c r="X393" s="978"/>
      <c r="Y393" s="978"/>
      <c r="Z393" s="978"/>
      <c r="AA393" s="978"/>
      <c r="AB393" s="978"/>
      <c r="AC393" s="978"/>
      <c r="AD393" s="978"/>
      <c r="AE393" s="978"/>
      <c r="AF393" s="978"/>
      <c r="AG393" s="978"/>
      <c r="AH393" s="979"/>
      <c r="AK393" s="211"/>
    </row>
    <row r="394" spans="2:37" s="48" customFormat="1" ht="15" hidden="1" customHeight="1" x14ac:dyDescent="0.15">
      <c r="B394" s="212"/>
      <c r="C394" s="213"/>
      <c r="E394" s="835" t="s">
        <v>157</v>
      </c>
      <c r="F394" s="836"/>
      <c r="G394" s="836"/>
      <c r="H394" s="836"/>
      <c r="I394" s="836"/>
      <c r="J394" s="837"/>
      <c r="K394" s="835" t="s">
        <v>158</v>
      </c>
      <c r="L394" s="836"/>
      <c r="M394" s="836"/>
      <c r="N394" s="836"/>
      <c r="O394" s="836"/>
      <c r="P394" s="837"/>
      <c r="Q394" s="835" t="s">
        <v>159</v>
      </c>
      <c r="R394" s="836"/>
      <c r="S394" s="836"/>
      <c r="T394" s="836"/>
      <c r="U394" s="836"/>
      <c r="V394" s="836"/>
      <c r="W394" s="836"/>
      <c r="X394" s="836"/>
      <c r="Y394" s="837"/>
      <c r="Z394" s="835" t="s">
        <v>159</v>
      </c>
      <c r="AA394" s="836"/>
      <c r="AB394" s="836"/>
      <c r="AC394" s="836"/>
      <c r="AD394" s="836"/>
      <c r="AE394" s="836"/>
      <c r="AF394" s="836"/>
      <c r="AG394" s="836"/>
      <c r="AH394" s="837"/>
      <c r="AK394" s="214"/>
    </row>
    <row r="395" spans="2:37" s="17" customFormat="1" ht="51" hidden="1" customHeight="1" x14ac:dyDescent="0.15">
      <c r="B395" s="209"/>
      <c r="C395" s="210"/>
      <c r="E395" s="944"/>
      <c r="F395" s="945"/>
      <c r="G395" s="945"/>
      <c r="H395" s="945"/>
      <c r="I395" s="945"/>
      <c r="J395" s="946"/>
      <c r="K395" s="944"/>
      <c r="L395" s="945"/>
      <c r="M395" s="945"/>
      <c r="N395" s="945"/>
      <c r="O395" s="945"/>
      <c r="P395" s="946"/>
      <c r="Q395" s="944"/>
      <c r="R395" s="945"/>
      <c r="S395" s="945"/>
      <c r="T395" s="945"/>
      <c r="U395" s="945"/>
      <c r="V395" s="945"/>
      <c r="W395" s="945"/>
      <c r="X395" s="945"/>
      <c r="Y395" s="946"/>
      <c r="Z395" s="944"/>
      <c r="AA395" s="945"/>
      <c r="AB395" s="945"/>
      <c r="AC395" s="945"/>
      <c r="AD395" s="945"/>
      <c r="AE395" s="945"/>
      <c r="AF395" s="945"/>
      <c r="AG395" s="945"/>
      <c r="AH395" s="946"/>
      <c r="AK395" s="211"/>
    </row>
    <row r="396" spans="2:37" s="17" customFormat="1" ht="15.75" hidden="1" customHeight="1" x14ac:dyDescent="0.15">
      <c r="B396" s="209"/>
      <c r="C396" s="210"/>
      <c r="AK396" s="211"/>
    </row>
    <row r="397" spans="2:37" s="51" customFormat="1" ht="16.5" hidden="1" customHeight="1" x14ac:dyDescent="0.15">
      <c r="C397" s="207"/>
      <c r="E397" s="826" t="s">
        <v>47</v>
      </c>
      <c r="F397" s="826"/>
      <c r="G397" s="826"/>
      <c r="H397" s="826"/>
      <c r="I397" s="826"/>
      <c r="J397" s="826"/>
      <c r="K397" s="826" t="s">
        <v>323</v>
      </c>
      <c r="L397" s="826"/>
      <c r="M397" s="826"/>
      <c r="N397" s="826"/>
      <c r="O397" s="826"/>
      <c r="P397" s="826"/>
      <c r="Q397" s="826"/>
      <c r="R397" s="826"/>
      <c r="S397" s="826"/>
      <c r="T397" s="826"/>
      <c r="U397" s="826"/>
      <c r="V397" s="953" t="s">
        <v>48</v>
      </c>
      <c r="W397" s="953"/>
      <c r="X397" s="953"/>
      <c r="Y397" s="953"/>
      <c r="Z397" s="953"/>
      <c r="AA397" s="953"/>
      <c r="AB397" s="953"/>
      <c r="AC397" s="953"/>
      <c r="AD397" s="953"/>
      <c r="AE397" s="953"/>
      <c r="AF397" s="953"/>
      <c r="AG397" s="953"/>
      <c r="AH397" s="953"/>
      <c r="AK397" s="208"/>
    </row>
    <row r="398" spans="2:37" s="17" customFormat="1" ht="20.25" hidden="1" customHeight="1" x14ac:dyDescent="0.15">
      <c r="B398" s="209"/>
      <c r="C398" s="210"/>
      <c r="E398" s="917" t="str">
        <f>IF($E292&lt;&gt;"",$E292,"")</f>
        <v/>
      </c>
      <c r="F398" s="918"/>
      <c r="G398" s="832" t="str">
        <f>IF($G292&lt;&gt;"",$G292,"")</f>
        <v/>
      </c>
      <c r="H398" s="833"/>
      <c r="I398" s="833"/>
      <c r="J398" s="834"/>
      <c r="K398" s="832" t="str">
        <f>IF($K292&lt;&gt;"",$K292,"")</f>
        <v/>
      </c>
      <c r="L398" s="833"/>
      <c r="M398" s="833"/>
      <c r="N398" s="833"/>
      <c r="O398" s="833"/>
      <c r="P398" s="833"/>
      <c r="Q398" s="833"/>
      <c r="R398" s="833"/>
      <c r="S398" s="833"/>
      <c r="T398" s="833"/>
      <c r="U398" s="834"/>
      <c r="V398" s="977" t="str">
        <f>IF($U292&lt;&gt;"",$U292,"")</f>
        <v/>
      </c>
      <c r="W398" s="978"/>
      <c r="X398" s="978"/>
      <c r="Y398" s="978"/>
      <c r="Z398" s="978"/>
      <c r="AA398" s="978"/>
      <c r="AB398" s="978"/>
      <c r="AC398" s="978"/>
      <c r="AD398" s="978"/>
      <c r="AE398" s="978"/>
      <c r="AF398" s="978"/>
      <c r="AG398" s="978"/>
      <c r="AH398" s="979"/>
      <c r="AK398" s="211"/>
    </row>
    <row r="399" spans="2:37" s="48" customFormat="1" ht="15" hidden="1" customHeight="1" x14ac:dyDescent="0.15">
      <c r="B399" s="212"/>
      <c r="C399" s="213"/>
      <c r="E399" s="835" t="s">
        <v>157</v>
      </c>
      <c r="F399" s="836"/>
      <c r="G399" s="836"/>
      <c r="H399" s="836"/>
      <c r="I399" s="836"/>
      <c r="J399" s="837"/>
      <c r="K399" s="835" t="s">
        <v>158</v>
      </c>
      <c r="L399" s="836"/>
      <c r="M399" s="836"/>
      <c r="N399" s="836"/>
      <c r="O399" s="836"/>
      <c r="P399" s="837"/>
      <c r="Q399" s="835" t="s">
        <v>159</v>
      </c>
      <c r="R399" s="836"/>
      <c r="S399" s="836"/>
      <c r="T399" s="836"/>
      <c r="U399" s="836"/>
      <c r="V399" s="836"/>
      <c r="W399" s="836"/>
      <c r="X399" s="836"/>
      <c r="Y399" s="837"/>
      <c r="Z399" s="835" t="s">
        <v>159</v>
      </c>
      <c r="AA399" s="836"/>
      <c r="AB399" s="836"/>
      <c r="AC399" s="836"/>
      <c r="AD399" s="836"/>
      <c r="AE399" s="836"/>
      <c r="AF399" s="836"/>
      <c r="AG399" s="836"/>
      <c r="AH399" s="837"/>
      <c r="AK399" s="214"/>
    </row>
    <row r="400" spans="2:37" s="17" customFormat="1" ht="51" hidden="1" customHeight="1" x14ac:dyDescent="0.15">
      <c r="B400" s="209"/>
      <c r="C400" s="210"/>
      <c r="E400" s="944"/>
      <c r="F400" s="945"/>
      <c r="G400" s="945"/>
      <c r="H400" s="945"/>
      <c r="I400" s="945"/>
      <c r="J400" s="946"/>
      <c r="K400" s="944"/>
      <c r="L400" s="945"/>
      <c r="M400" s="945"/>
      <c r="N400" s="945"/>
      <c r="O400" s="945"/>
      <c r="P400" s="946"/>
      <c r="Q400" s="944"/>
      <c r="R400" s="945"/>
      <c r="S400" s="945"/>
      <c r="T400" s="945"/>
      <c r="U400" s="945"/>
      <c r="V400" s="945"/>
      <c r="W400" s="945"/>
      <c r="X400" s="945"/>
      <c r="Y400" s="946"/>
      <c r="Z400" s="944"/>
      <c r="AA400" s="945"/>
      <c r="AB400" s="945"/>
      <c r="AC400" s="945"/>
      <c r="AD400" s="945"/>
      <c r="AE400" s="945"/>
      <c r="AF400" s="945"/>
      <c r="AG400" s="945"/>
      <c r="AH400" s="946"/>
      <c r="AK400" s="211"/>
    </row>
    <row r="401" spans="2:37" s="17" customFormat="1" ht="15.75" customHeight="1" x14ac:dyDescent="0.15">
      <c r="B401" s="209"/>
      <c r="C401" s="252"/>
      <c r="D401" s="91"/>
      <c r="E401" s="91"/>
      <c r="F401" s="91"/>
      <c r="G401" s="91"/>
      <c r="H401" s="91"/>
      <c r="I401" s="91"/>
      <c r="J401" s="91"/>
      <c r="K401" s="91"/>
      <c r="L401" s="91"/>
      <c r="M401" s="91"/>
      <c r="N401" s="91"/>
      <c r="O401" s="91"/>
      <c r="P401" s="91"/>
      <c r="Q401" s="91"/>
      <c r="R401" s="91"/>
      <c r="S401" s="91"/>
      <c r="T401" s="91"/>
      <c r="U401" s="91"/>
      <c r="V401" s="91"/>
      <c r="W401" s="91"/>
      <c r="X401" s="91"/>
      <c r="Y401" s="91"/>
      <c r="Z401" s="91"/>
      <c r="AA401" s="91"/>
      <c r="AB401" s="91"/>
      <c r="AC401" s="91"/>
      <c r="AD401" s="91"/>
      <c r="AE401" s="91"/>
      <c r="AF401" s="91"/>
      <c r="AG401" s="91"/>
      <c r="AH401" s="91"/>
      <c r="AI401" s="91"/>
      <c r="AJ401" s="91"/>
      <c r="AK401" s="253"/>
    </row>
  </sheetData>
  <protectedRanges>
    <protectedRange sqref="D12:K12" name="範囲35"/>
    <protectedRange sqref="M76:R77" name="範囲31"/>
    <protectedRange sqref="F25:N25" name="範囲28"/>
    <protectedRange sqref="G299 I299:K299 E303:AG304 V310:AJ317" name="範囲24"/>
    <protectedRange sqref="D228:L228 N228:AK228 D201:AK227 K279:K280 K284 D229:AK272" name="範囲20"/>
    <protectedRange sqref="E161:K161 I156:L156" name="範囲18"/>
    <protectedRange sqref="E90:AA110 E113:AA136" name="範囲12"/>
    <protectedRange sqref="J61:K66" name="範囲8"/>
    <protectedRange sqref="F30:G30" name="範囲2"/>
    <protectedRange sqref="F29:R29" name="範囲1"/>
    <protectedRange sqref="I30:J30" name="範囲3"/>
    <protectedRange sqref="F68:G68 I68:J68 L68:M68" name="範囲9"/>
    <protectedRange sqref="E76:E77 H79:J80 G86:H87 O86:P87 Y73:AB83 AD73:AG83" name="範囲11"/>
    <protectedRange sqref="AD90:AI110 AD113:AI136" name="範囲13"/>
    <protectedRange sqref="E195:AD195" name="範囲19"/>
    <protectedRange sqref="E287:AJ293 E279:J280 L279:AJ280 E281:AJ283 E284:J286 L284:AJ286 K285:K286" name="範囲21"/>
    <protectedRange sqref="F321:AJ325" name="範囲25"/>
    <protectedRange sqref="E335:AH335 E340:AH340 E345:AH345 E350:AH350 E355:AH355 E360:AH360 E365:AH365 E370:AH370 E375:AH375 E380:AH380 E385:AH385 E390:AH390 E395:AH395 E400:AH400" name="範囲27"/>
    <protectedRange sqref="V73:W83" name="範囲34"/>
    <protectedRange sqref="M228" name="範囲20_1"/>
    <protectedRange sqref="E48:E54" name="範囲6_1"/>
    <protectedRange sqref="E34" name="範囲4_2"/>
    <protectedRange sqref="E42:AD42" name="範囲5_2"/>
    <protectedRange sqref="AL59:AL65" name="範囲29_1"/>
    <protectedRange sqref="AL45" name="範囲30_2"/>
  </protectedRanges>
  <dataConsolidate/>
  <mergeCells count="894">
    <mergeCell ref="F53:N53"/>
    <mergeCell ref="O53:Q53"/>
    <mergeCell ref="R53:T53"/>
    <mergeCell ref="U53:Z53"/>
    <mergeCell ref="AA53:AG53"/>
    <mergeCell ref="F54:N54"/>
    <mergeCell ref="O54:Q54"/>
    <mergeCell ref="R54:T54"/>
    <mergeCell ref="U54:Z54"/>
    <mergeCell ref="AA54:AG54"/>
    <mergeCell ref="F51:N51"/>
    <mergeCell ref="O51:Q51"/>
    <mergeCell ref="R51:T51"/>
    <mergeCell ref="U51:Z51"/>
    <mergeCell ref="AA51:AG51"/>
    <mergeCell ref="F52:N52"/>
    <mergeCell ref="O52:Q52"/>
    <mergeCell ref="R52:T52"/>
    <mergeCell ref="U52:Z52"/>
    <mergeCell ref="AA52:AG52"/>
    <mergeCell ref="F49:N49"/>
    <mergeCell ref="O49:Q49"/>
    <mergeCell ref="R49:T49"/>
    <mergeCell ref="U49:Z49"/>
    <mergeCell ref="AA49:AG49"/>
    <mergeCell ref="F50:N50"/>
    <mergeCell ref="O50:Q50"/>
    <mergeCell ref="R50:T50"/>
    <mergeCell ref="U50:Z50"/>
    <mergeCell ref="AA50:AG50"/>
    <mergeCell ref="F47:N47"/>
    <mergeCell ref="O47:Q47"/>
    <mergeCell ref="R47:T47"/>
    <mergeCell ref="U47:Z47"/>
    <mergeCell ref="AA47:AG47"/>
    <mergeCell ref="F48:N48"/>
    <mergeCell ref="O48:Q48"/>
    <mergeCell ref="R48:T48"/>
    <mergeCell ref="U48:Z48"/>
    <mergeCell ref="AA48:AG48"/>
    <mergeCell ref="AJ32:AK32"/>
    <mergeCell ref="D33:AI33"/>
    <mergeCell ref="F34:AD34"/>
    <mergeCell ref="AJ44:AK44"/>
    <mergeCell ref="D45:X45"/>
    <mergeCell ref="F46:N46"/>
    <mergeCell ref="O46:Q46"/>
    <mergeCell ref="R46:T46"/>
    <mergeCell ref="U46:Z46"/>
    <mergeCell ref="AA46:AG46"/>
    <mergeCell ref="E303:AG304"/>
    <mergeCell ref="V72:W72"/>
    <mergeCell ref="V112:W112"/>
    <mergeCell ref="AB112:AC112"/>
    <mergeCell ref="D12:K12"/>
    <mergeCell ref="D14:AK14"/>
    <mergeCell ref="D6:AC9"/>
    <mergeCell ref="H79:J80"/>
    <mergeCell ref="E79:G80"/>
    <mergeCell ref="Z103:AA103"/>
    <mergeCell ref="T17:AI17"/>
    <mergeCell ref="T18:AI18"/>
    <mergeCell ref="T19:AI19"/>
    <mergeCell ref="Z98:AA98"/>
    <mergeCell ref="Z99:AA99"/>
    <mergeCell ref="Z100:AA100"/>
    <mergeCell ref="Z101:AA101"/>
    <mergeCell ref="Z102:AA102"/>
    <mergeCell ref="D17:S17"/>
    <mergeCell ref="D18:S18"/>
    <mergeCell ref="J66:K66"/>
    <mergeCell ref="F68:G68"/>
    <mergeCell ref="I68:J68"/>
    <mergeCell ref="E42:AD42"/>
    <mergeCell ref="L68:M68"/>
    <mergeCell ref="D19:S19"/>
    <mergeCell ref="V83:W83"/>
    <mergeCell ref="M156:X156"/>
    <mergeCell ref="Z355:AH355"/>
    <mergeCell ref="Q359:Y359"/>
    <mergeCell ref="K335:P335"/>
    <mergeCell ref="Z360:AH360"/>
    <mergeCell ref="V358:AH358"/>
    <mergeCell ref="V353:AH353"/>
    <mergeCell ref="AC285:AG285"/>
    <mergeCell ref="AC286:AG286"/>
    <mergeCell ref="AC287:AG287"/>
    <mergeCell ref="AC288:AG288"/>
    <mergeCell ref="AC289:AG289"/>
    <mergeCell ref="AC290:AG290"/>
    <mergeCell ref="AH316:AJ316"/>
    <mergeCell ref="Z339:AH339"/>
    <mergeCell ref="Q339:Y339"/>
    <mergeCell ref="Q340:Y340"/>
    <mergeCell ref="Z340:AH340"/>
    <mergeCell ref="V338:AH338"/>
    <mergeCell ref="V337:AH337"/>
    <mergeCell ref="V342:AH342"/>
    <mergeCell ref="AC293:AG293"/>
    <mergeCell ref="V73:W73"/>
    <mergeCell ref="V74:W74"/>
    <mergeCell ref="V75:W75"/>
    <mergeCell ref="V76:W76"/>
    <mergeCell ref="V78:W78"/>
    <mergeCell ref="V79:W79"/>
    <mergeCell ref="V80:W80"/>
    <mergeCell ref="V81:W81"/>
    <mergeCell ref="V82:W82"/>
    <mergeCell ref="Z95:AA95"/>
    <mergeCell ref="Z96:AA96"/>
    <mergeCell ref="Z93:AA93"/>
    <mergeCell ref="Z97:AA97"/>
    <mergeCell ref="Z114:AA114"/>
    <mergeCell ref="Z115:AA115"/>
    <mergeCell ref="Z116:AA116"/>
    <mergeCell ref="Z94:AA94"/>
    <mergeCell ref="AD108:AF108"/>
    <mergeCell ref="AD109:AF109"/>
    <mergeCell ref="AD115:AF115"/>
    <mergeCell ref="Z90:AA90"/>
    <mergeCell ref="Z91:AA91"/>
    <mergeCell ref="V77:W77"/>
    <mergeCell ref="Q400:Y400"/>
    <mergeCell ref="Z400:AH400"/>
    <mergeCell ref="Z369:AH369"/>
    <mergeCell ref="Q369:Y369"/>
    <mergeCell ref="D307:AJ308"/>
    <mergeCell ref="AH309:AJ309"/>
    <mergeCell ref="V310:AG310"/>
    <mergeCell ref="V311:AG311"/>
    <mergeCell ref="V313:AG313"/>
    <mergeCell ref="V314:AG314"/>
    <mergeCell ref="V315:AG315"/>
    <mergeCell ref="V316:AG316"/>
    <mergeCell ref="V317:AG317"/>
    <mergeCell ref="AH310:AJ310"/>
    <mergeCell ref="AH311:AJ311"/>
    <mergeCell ref="AH312:AJ312"/>
    <mergeCell ref="AH313:AJ313"/>
    <mergeCell ref="AH314:AJ314"/>
    <mergeCell ref="AH315:AJ315"/>
    <mergeCell ref="V397:AH397"/>
    <mergeCell ref="V348:AH348"/>
    <mergeCell ref="V343:AH343"/>
    <mergeCell ref="Z394:AH394"/>
    <mergeCell ref="V347:AH347"/>
    <mergeCell ref="Q395:Y395"/>
    <mergeCell ref="Q399:Y399"/>
    <mergeCell ref="Z399:AH399"/>
    <mergeCell ref="K343:U343"/>
    <mergeCell ref="K353:U353"/>
    <mergeCell ref="V398:AH398"/>
    <mergeCell ref="V393:AH393"/>
    <mergeCell ref="V388:AH388"/>
    <mergeCell ref="V383:AH383"/>
    <mergeCell ref="V378:AH378"/>
    <mergeCell ref="V373:AH373"/>
    <mergeCell ref="V368:AH368"/>
    <mergeCell ref="V363:AH363"/>
    <mergeCell ref="Q370:Y370"/>
    <mergeCell ref="Z370:AH370"/>
    <mergeCell ref="Q344:Y344"/>
    <mergeCell ref="Z344:AH344"/>
    <mergeCell ref="Q345:Y345"/>
    <mergeCell ref="Z345:AH345"/>
    <mergeCell ref="Q349:Y349"/>
    <mergeCell ref="Q354:Y354"/>
    <mergeCell ref="Z354:AH354"/>
    <mergeCell ref="Z359:AH359"/>
    <mergeCell ref="Q360:Y360"/>
    <mergeCell ref="Z395:AH395"/>
    <mergeCell ref="Z389:AH389"/>
    <mergeCell ref="Q390:Y390"/>
    <mergeCell ref="V333:AH333"/>
    <mergeCell ref="V332:AH332"/>
    <mergeCell ref="Z334:AH334"/>
    <mergeCell ref="Q334:Y334"/>
    <mergeCell ref="Q335:Y335"/>
    <mergeCell ref="V352:AH352"/>
    <mergeCell ref="Z349:AH349"/>
    <mergeCell ref="Q350:Y350"/>
    <mergeCell ref="Z350:AH350"/>
    <mergeCell ref="K338:U338"/>
    <mergeCell ref="K340:P340"/>
    <mergeCell ref="Z335:AH335"/>
    <mergeCell ref="K352:U352"/>
    <mergeCell ref="Z380:AH380"/>
    <mergeCell ref="Q384:Y384"/>
    <mergeCell ref="Z384:AH384"/>
    <mergeCell ref="Q385:Y385"/>
    <mergeCell ref="Z385:AH385"/>
    <mergeCell ref="K373:U373"/>
    <mergeCell ref="K368:U368"/>
    <mergeCell ref="K375:P375"/>
    <mergeCell ref="AJ275:AK275"/>
    <mergeCell ref="AJ295:AK295"/>
    <mergeCell ref="AJ328:AK328"/>
    <mergeCell ref="G285:J285"/>
    <mergeCell ref="G288:J288"/>
    <mergeCell ref="G289:J289"/>
    <mergeCell ref="E288:F288"/>
    <mergeCell ref="E289:F289"/>
    <mergeCell ref="AC281:AG281"/>
    <mergeCell ref="AC282:AG282"/>
    <mergeCell ref="AC283:AG283"/>
    <mergeCell ref="AC284:AG284"/>
    <mergeCell ref="K278:T278"/>
    <mergeCell ref="U278:AB278"/>
    <mergeCell ref="AC278:AG278"/>
    <mergeCell ref="AC279:AG279"/>
    <mergeCell ref="AC280:AG280"/>
    <mergeCell ref="E317:F317"/>
    <mergeCell ref="G317:J317"/>
    <mergeCell ref="V320:AJ320"/>
    <mergeCell ref="V312:AG312"/>
    <mergeCell ref="V309:AG309"/>
    <mergeCell ref="F320:U320"/>
    <mergeCell ref="E316:F316"/>
    <mergeCell ref="AJ138:AK138"/>
    <mergeCell ref="AC291:AG291"/>
    <mergeCell ref="AC292:AG292"/>
    <mergeCell ref="G279:J279"/>
    <mergeCell ref="E270:G270"/>
    <mergeCell ref="E271:G271"/>
    <mergeCell ref="H270:L270"/>
    <mergeCell ref="E161:K161"/>
    <mergeCell ref="M161:O161"/>
    <mergeCell ref="H266:L266"/>
    <mergeCell ref="D236:AJ236"/>
    <mergeCell ref="M238:AF238"/>
    <mergeCell ref="M247:AF247"/>
    <mergeCell ref="D273:AJ273"/>
    <mergeCell ref="D276:AJ276"/>
    <mergeCell ref="H271:L271"/>
    <mergeCell ref="AJ197:AK197"/>
    <mergeCell ref="G145:L145"/>
    <mergeCell ref="AJ235:AK235"/>
    <mergeCell ref="E201:G206"/>
    <mergeCell ref="E232:G232"/>
    <mergeCell ref="E233:G233"/>
    <mergeCell ref="H240:L240"/>
    <mergeCell ref="F226:G227"/>
    <mergeCell ref="E390:J390"/>
    <mergeCell ref="K390:P390"/>
    <mergeCell ref="K389:P389"/>
    <mergeCell ref="Z390:AH390"/>
    <mergeCell ref="G378:J378"/>
    <mergeCell ref="K363:U363"/>
    <mergeCell ref="E372:J372"/>
    <mergeCell ref="K372:U372"/>
    <mergeCell ref="E373:F373"/>
    <mergeCell ref="G373:J373"/>
    <mergeCell ref="V372:AH372"/>
    <mergeCell ref="V377:AH377"/>
    <mergeCell ref="V382:AH382"/>
    <mergeCell ref="V387:AH387"/>
    <mergeCell ref="Z364:AH364"/>
    <mergeCell ref="Q365:Y365"/>
    <mergeCell ref="Z365:AH365"/>
    <mergeCell ref="Q374:Y374"/>
    <mergeCell ref="Z374:AH374"/>
    <mergeCell ref="Q375:Y375"/>
    <mergeCell ref="Z375:AH375"/>
    <mergeCell ref="Q379:Y379"/>
    <mergeCell ref="Z379:AH379"/>
    <mergeCell ref="Q380:Y380"/>
    <mergeCell ref="E388:F388"/>
    <mergeCell ref="G388:J388"/>
    <mergeCell ref="E379:J379"/>
    <mergeCell ref="K379:P379"/>
    <mergeCell ref="E380:J380"/>
    <mergeCell ref="K388:U388"/>
    <mergeCell ref="K383:U383"/>
    <mergeCell ref="K378:U378"/>
    <mergeCell ref="E383:F383"/>
    <mergeCell ref="K384:P384"/>
    <mergeCell ref="E385:J385"/>
    <mergeCell ref="K385:P385"/>
    <mergeCell ref="G383:J383"/>
    <mergeCell ref="K380:P380"/>
    <mergeCell ref="E382:J382"/>
    <mergeCell ref="K382:U382"/>
    <mergeCell ref="E378:F378"/>
    <mergeCell ref="E387:J387"/>
    <mergeCell ref="K387:U387"/>
    <mergeCell ref="E357:J357"/>
    <mergeCell ref="K357:U357"/>
    <mergeCell ref="E359:J359"/>
    <mergeCell ref="K359:P359"/>
    <mergeCell ref="K358:U358"/>
    <mergeCell ref="E353:F353"/>
    <mergeCell ref="G353:J353"/>
    <mergeCell ref="E358:F358"/>
    <mergeCell ref="E377:J377"/>
    <mergeCell ref="K377:U377"/>
    <mergeCell ref="G358:J358"/>
    <mergeCell ref="E363:F363"/>
    <mergeCell ref="G363:J363"/>
    <mergeCell ref="Q355:Y355"/>
    <mergeCell ref="Q364:Y364"/>
    <mergeCell ref="V357:AH357"/>
    <mergeCell ref="V362:AH362"/>
    <mergeCell ref="V367:AH367"/>
    <mergeCell ref="E355:J355"/>
    <mergeCell ref="K355:P355"/>
    <mergeCell ref="E364:J364"/>
    <mergeCell ref="K364:P364"/>
    <mergeCell ref="E344:J344"/>
    <mergeCell ref="K344:P344"/>
    <mergeCell ref="E345:J345"/>
    <mergeCell ref="K345:P345"/>
    <mergeCell ref="E354:J354"/>
    <mergeCell ref="K354:P354"/>
    <mergeCell ref="E350:J350"/>
    <mergeCell ref="K350:P350"/>
    <mergeCell ref="E352:J352"/>
    <mergeCell ref="K348:U348"/>
    <mergeCell ref="E343:F343"/>
    <mergeCell ref="G343:J343"/>
    <mergeCell ref="E348:F348"/>
    <mergeCell ref="E349:J349"/>
    <mergeCell ref="K349:P349"/>
    <mergeCell ref="E400:J400"/>
    <mergeCell ref="K400:P400"/>
    <mergeCell ref="E399:J399"/>
    <mergeCell ref="K398:U398"/>
    <mergeCell ref="K394:P394"/>
    <mergeCell ref="E395:J395"/>
    <mergeCell ref="K395:P395"/>
    <mergeCell ref="Q394:Y394"/>
    <mergeCell ref="E384:J384"/>
    <mergeCell ref="G398:J398"/>
    <mergeCell ref="E394:J394"/>
    <mergeCell ref="K393:U393"/>
    <mergeCell ref="E397:J397"/>
    <mergeCell ref="K397:U397"/>
    <mergeCell ref="E393:F393"/>
    <mergeCell ref="G393:J393"/>
    <mergeCell ref="E398:F398"/>
    <mergeCell ref="Q389:Y389"/>
    <mergeCell ref="V392:AH392"/>
    <mergeCell ref="E392:J392"/>
    <mergeCell ref="K392:U392"/>
    <mergeCell ref="E389:J389"/>
    <mergeCell ref="K339:P339"/>
    <mergeCell ref="E339:J339"/>
    <mergeCell ref="E124:G124"/>
    <mergeCell ref="K399:P399"/>
    <mergeCell ref="E368:F368"/>
    <mergeCell ref="G348:J348"/>
    <mergeCell ref="E365:J365"/>
    <mergeCell ref="K365:P365"/>
    <mergeCell ref="E367:J367"/>
    <mergeCell ref="K367:U367"/>
    <mergeCell ref="E374:J374"/>
    <mergeCell ref="K374:P374"/>
    <mergeCell ref="E375:J375"/>
    <mergeCell ref="E370:J370"/>
    <mergeCell ref="K370:P370"/>
    <mergeCell ref="G368:J368"/>
    <mergeCell ref="K362:U362"/>
    <mergeCell ref="E342:J342"/>
    <mergeCell ref="K342:U342"/>
    <mergeCell ref="E347:J347"/>
    <mergeCell ref="K347:U347"/>
    <mergeCell ref="J76:L77"/>
    <mergeCell ref="E340:J340"/>
    <mergeCell ref="Y84:AI85"/>
    <mergeCell ref="Y71:AG72"/>
    <mergeCell ref="E360:J360"/>
    <mergeCell ref="K360:P360"/>
    <mergeCell ref="E362:J362"/>
    <mergeCell ref="E369:J369"/>
    <mergeCell ref="K369:P369"/>
    <mergeCell ref="E309:J309"/>
    <mergeCell ref="K309:U309"/>
    <mergeCell ref="E302:M302"/>
    <mergeCell ref="F255:G258"/>
    <mergeCell ref="H258:L258"/>
    <mergeCell ref="E247:L247"/>
    <mergeCell ref="H233:L233"/>
    <mergeCell ref="H239:L239"/>
    <mergeCell ref="H221:L221"/>
    <mergeCell ref="H222:L222"/>
    <mergeCell ref="H223:L223"/>
    <mergeCell ref="H224:L224"/>
    <mergeCell ref="H226:L226"/>
    <mergeCell ref="H227:L227"/>
    <mergeCell ref="H228:L228"/>
    <mergeCell ref="E89:G89"/>
    <mergeCell ref="I156:L156"/>
    <mergeCell ref="H204:L204"/>
    <mergeCell ref="E200:L200"/>
    <mergeCell ref="E125:G125"/>
    <mergeCell ref="H124:L124"/>
    <mergeCell ref="H125:L125"/>
    <mergeCell ref="H130:L130"/>
    <mergeCell ref="H131:L131"/>
    <mergeCell ref="E126:G126"/>
    <mergeCell ref="E130:G130"/>
    <mergeCell ref="E131:G131"/>
    <mergeCell ref="H134:L134"/>
    <mergeCell ref="H135:L135"/>
    <mergeCell ref="E128:G128"/>
    <mergeCell ref="E135:G135"/>
    <mergeCell ref="H203:L203"/>
    <mergeCell ref="E136:G136"/>
    <mergeCell ref="E167:G167"/>
    <mergeCell ref="H90:L90"/>
    <mergeCell ref="H128:L128"/>
    <mergeCell ref="H129:L129"/>
    <mergeCell ref="H91:L91"/>
    <mergeCell ref="H92:L92"/>
    <mergeCell ref="R161:T161"/>
    <mergeCell ref="H136:L136"/>
    <mergeCell ref="M147:AC148"/>
    <mergeCell ref="E156:F156"/>
    <mergeCell ref="G281:J281"/>
    <mergeCell ref="S134:U134"/>
    <mergeCell ref="E134:G134"/>
    <mergeCell ref="H232:L232"/>
    <mergeCell ref="H216:L216"/>
    <mergeCell ref="H217:L217"/>
    <mergeCell ref="H218:L218"/>
    <mergeCell ref="H219:L219"/>
    <mergeCell ref="E209:L209"/>
    <mergeCell ref="H212:L212"/>
    <mergeCell ref="H214:L214"/>
    <mergeCell ref="H229:L229"/>
    <mergeCell ref="M134:O134"/>
    <mergeCell ref="P134:R134"/>
    <mergeCell ref="M175:O175"/>
    <mergeCell ref="M177:O177"/>
    <mergeCell ref="M179:O179"/>
    <mergeCell ref="H210:L210"/>
    <mergeCell ref="E165:G165"/>
    <mergeCell ref="D183:AJ183"/>
    <mergeCell ref="E338:F338"/>
    <mergeCell ref="G338:J338"/>
    <mergeCell ref="G280:J280"/>
    <mergeCell ref="G312:J312"/>
    <mergeCell ref="E313:F313"/>
    <mergeCell ref="G313:J313"/>
    <mergeCell ref="E314:F314"/>
    <mergeCell ref="G314:J314"/>
    <mergeCell ref="E315:F315"/>
    <mergeCell ref="G282:J282"/>
    <mergeCell ref="E324:E325"/>
    <mergeCell ref="E321:E323"/>
    <mergeCell ref="E310:F310"/>
    <mergeCell ref="E332:J332"/>
    <mergeCell ref="I299:K299"/>
    <mergeCell ref="K317:U317"/>
    <mergeCell ref="G315:J315"/>
    <mergeCell ref="G310:J310"/>
    <mergeCell ref="E311:F311"/>
    <mergeCell ref="G311:J311"/>
    <mergeCell ref="E312:F312"/>
    <mergeCell ref="K332:U332"/>
    <mergeCell ref="E333:F333"/>
    <mergeCell ref="G333:J333"/>
    <mergeCell ref="P115:R115"/>
    <mergeCell ref="H93:L93"/>
    <mergeCell ref="H94:L94"/>
    <mergeCell ref="H95:L95"/>
    <mergeCell ref="M120:O120"/>
    <mergeCell ref="M121:O121"/>
    <mergeCell ref="H96:L96"/>
    <mergeCell ref="H97:L97"/>
    <mergeCell ref="H98:L98"/>
    <mergeCell ref="P93:R93"/>
    <mergeCell ref="P94:R94"/>
    <mergeCell ref="P95:R95"/>
    <mergeCell ref="H113:L113"/>
    <mergeCell ref="P116:R116"/>
    <mergeCell ref="P117:R117"/>
    <mergeCell ref="M114:O114"/>
    <mergeCell ref="M115:O115"/>
    <mergeCell ref="M116:O116"/>
    <mergeCell ref="M117:O117"/>
    <mergeCell ref="P114:R114"/>
    <mergeCell ref="M130:O130"/>
    <mergeCell ref="S130:U130"/>
    <mergeCell ref="M119:O119"/>
    <mergeCell ref="S117:U117"/>
    <mergeCell ref="S110:U110"/>
    <mergeCell ref="S112:U112"/>
    <mergeCell ref="P112:R112"/>
    <mergeCell ref="S96:U96"/>
    <mergeCell ref="S98:U98"/>
    <mergeCell ref="S99:U99"/>
    <mergeCell ref="S114:U114"/>
    <mergeCell ref="S115:U115"/>
    <mergeCell ref="S116:U116"/>
    <mergeCell ref="P96:R96"/>
    <mergeCell ref="P97:R97"/>
    <mergeCell ref="P98:R98"/>
    <mergeCell ref="P125:R125"/>
    <mergeCell ref="S124:U124"/>
    <mergeCell ref="P126:R126"/>
    <mergeCell ref="P127:R127"/>
    <mergeCell ref="M126:O126"/>
    <mergeCell ref="M127:O127"/>
    <mergeCell ref="M113:O113"/>
    <mergeCell ref="P113:R113"/>
    <mergeCell ref="E129:G129"/>
    <mergeCell ref="E151:G151"/>
    <mergeCell ref="N145:P145"/>
    <mergeCell ref="S126:U126"/>
    <mergeCell ref="F30:G30"/>
    <mergeCell ref="I30:J30"/>
    <mergeCell ref="F29:R29"/>
    <mergeCell ref="S131:U131"/>
    <mergeCell ref="J61:K61"/>
    <mergeCell ref="J62:K62"/>
    <mergeCell ref="J64:K64"/>
    <mergeCell ref="F76:I77"/>
    <mergeCell ref="M76:R77"/>
    <mergeCell ref="M89:O89"/>
    <mergeCell ref="P89:R89"/>
    <mergeCell ref="S113:U113"/>
    <mergeCell ref="P108:R108"/>
    <mergeCell ref="P109:R109"/>
    <mergeCell ref="S127:U127"/>
    <mergeCell ref="S100:U100"/>
    <mergeCell ref="E114:G114"/>
    <mergeCell ref="M124:O124"/>
    <mergeCell ref="P131:R131"/>
    <mergeCell ref="M133:O133"/>
    <mergeCell ref="E239:G244"/>
    <mergeCell ref="E252:E262"/>
    <mergeCell ref="F252:G254"/>
    <mergeCell ref="E248:G250"/>
    <mergeCell ref="F259:G262"/>
    <mergeCell ref="I163:K163"/>
    <mergeCell ref="I179:K179"/>
    <mergeCell ref="I177:K177"/>
    <mergeCell ref="I175:K175"/>
    <mergeCell ref="I173:K173"/>
    <mergeCell ref="I171:K171"/>
    <mergeCell ref="I169:K169"/>
    <mergeCell ref="I167:K167"/>
    <mergeCell ref="H257:L257"/>
    <mergeCell ref="I165:K165"/>
    <mergeCell ref="E214:E224"/>
    <mergeCell ref="E226:E229"/>
    <mergeCell ref="H256:L256"/>
    <mergeCell ref="F214:G216"/>
    <mergeCell ref="E169:G169"/>
    <mergeCell ref="H211:L211"/>
    <mergeCell ref="H202:L202"/>
    <mergeCell ref="H206:L206"/>
    <mergeCell ref="H215:L215"/>
    <mergeCell ref="V26:AD26"/>
    <mergeCell ref="J65:K65"/>
    <mergeCell ref="AJ56:AK56"/>
    <mergeCell ref="J63:K63"/>
    <mergeCell ref="AJ153:AK153"/>
    <mergeCell ref="AJ182:AK182"/>
    <mergeCell ref="M163:O163"/>
    <mergeCell ref="M165:O165"/>
    <mergeCell ref="M167:O167"/>
    <mergeCell ref="M169:O169"/>
    <mergeCell ref="AG108:AI108"/>
    <mergeCell ref="AG109:AI109"/>
    <mergeCell ref="AD89:AF89"/>
    <mergeCell ref="M110:O110"/>
    <mergeCell ref="P110:R110"/>
    <mergeCell ref="M108:O108"/>
    <mergeCell ref="M109:O109"/>
    <mergeCell ref="P90:R90"/>
    <mergeCell ref="P91:R91"/>
    <mergeCell ref="P92:R92"/>
    <mergeCell ref="P107:R107"/>
    <mergeCell ref="M107:O107"/>
    <mergeCell ref="S102:U102"/>
    <mergeCell ref="S107:U107"/>
    <mergeCell ref="E115:G115"/>
    <mergeCell ref="H114:L114"/>
    <mergeCell ref="H115:L115"/>
    <mergeCell ref="P132:R132"/>
    <mergeCell ref="P133:R133"/>
    <mergeCell ref="E122:G122"/>
    <mergeCell ref="E116:G116"/>
    <mergeCell ref="E117:G117"/>
    <mergeCell ref="H116:L116"/>
    <mergeCell ref="H117:L117"/>
    <mergeCell ref="M131:O131"/>
    <mergeCell ref="P130:R130"/>
    <mergeCell ref="E133:G133"/>
    <mergeCell ref="H132:L132"/>
    <mergeCell ref="H133:L133"/>
    <mergeCell ref="M132:O132"/>
    <mergeCell ref="E127:G127"/>
    <mergeCell ref="H126:L126"/>
    <mergeCell ref="H127:L127"/>
    <mergeCell ref="E132:G132"/>
    <mergeCell ref="M128:O128"/>
    <mergeCell ref="M129:O129"/>
    <mergeCell ref="P128:R128"/>
    <mergeCell ref="P129:R129"/>
    <mergeCell ref="AH277:AJ277"/>
    <mergeCell ref="H248:L248"/>
    <mergeCell ref="H249:L249"/>
    <mergeCell ref="H250:L250"/>
    <mergeCell ref="H252:L252"/>
    <mergeCell ref="F217:G220"/>
    <mergeCell ref="B1:B2"/>
    <mergeCell ref="AJ70:AK70"/>
    <mergeCell ref="E76:E77"/>
    <mergeCell ref="E90:G90"/>
    <mergeCell ref="E91:G91"/>
    <mergeCell ref="E92:G92"/>
    <mergeCell ref="E93:G93"/>
    <mergeCell ref="E94:G94"/>
    <mergeCell ref="E95:G95"/>
    <mergeCell ref="C21:AK21"/>
    <mergeCell ref="G86:H87"/>
    <mergeCell ref="I86:I87"/>
    <mergeCell ref="O86:P87"/>
    <mergeCell ref="Q86:Q87"/>
    <mergeCell ref="J86:N87"/>
    <mergeCell ref="E86:F87"/>
    <mergeCell ref="H89:L89"/>
    <mergeCell ref="F25:N25"/>
    <mergeCell ref="H205:L205"/>
    <mergeCell ref="E173:G173"/>
    <mergeCell ref="E175:G175"/>
    <mergeCell ref="E177:G177"/>
    <mergeCell ref="E179:G179"/>
    <mergeCell ref="D198:AJ198"/>
    <mergeCell ref="AG200:AI200"/>
    <mergeCell ref="AG209:AI209"/>
    <mergeCell ref="D297:AJ298"/>
    <mergeCell ref="H201:L201"/>
    <mergeCell ref="E264:E267"/>
    <mergeCell ref="H253:L253"/>
    <mergeCell ref="H254:L254"/>
    <mergeCell ref="H259:L259"/>
    <mergeCell ref="H260:L260"/>
    <mergeCell ref="H261:L261"/>
    <mergeCell ref="H262:L262"/>
    <mergeCell ref="H264:L264"/>
    <mergeCell ref="H241:L241"/>
    <mergeCell ref="H242:L242"/>
    <mergeCell ref="H243:L243"/>
    <mergeCell ref="F264:G265"/>
    <mergeCell ref="F266:G267"/>
    <mergeCell ref="E286:F286"/>
    <mergeCell ref="E287:F287"/>
    <mergeCell ref="G283:J283"/>
    <mergeCell ref="G287:J287"/>
    <mergeCell ref="G290:J290"/>
    <mergeCell ref="G291:J291"/>
    <mergeCell ref="E291:F291"/>
    <mergeCell ref="E337:J337"/>
    <mergeCell ref="K337:U337"/>
    <mergeCell ref="E279:F279"/>
    <mergeCell ref="E280:F280"/>
    <mergeCell ref="E282:F282"/>
    <mergeCell ref="G316:J316"/>
    <mergeCell ref="K333:U333"/>
    <mergeCell ref="E334:J334"/>
    <mergeCell ref="K334:P334"/>
    <mergeCell ref="E335:J335"/>
    <mergeCell ref="K310:U310"/>
    <mergeCell ref="K311:U311"/>
    <mergeCell ref="K312:U312"/>
    <mergeCell ref="K313:U313"/>
    <mergeCell ref="K314:U314"/>
    <mergeCell ref="K315:U315"/>
    <mergeCell ref="K316:U316"/>
    <mergeCell ref="E292:F292"/>
    <mergeCell ref="E293:F293"/>
    <mergeCell ref="E283:F283"/>
    <mergeCell ref="E290:F290"/>
    <mergeCell ref="E284:F284"/>
    <mergeCell ref="E285:F285"/>
    <mergeCell ref="E281:F281"/>
    <mergeCell ref="M171:O171"/>
    <mergeCell ref="M173:O173"/>
    <mergeCell ref="D141:T141"/>
    <mergeCell ref="D142:T142"/>
    <mergeCell ref="E171:G171"/>
    <mergeCell ref="M151:AE151"/>
    <mergeCell ref="G293:J293"/>
    <mergeCell ref="G292:J292"/>
    <mergeCell ref="G284:J284"/>
    <mergeCell ref="G286:J286"/>
    <mergeCell ref="E194:AD194"/>
    <mergeCell ref="E210:G212"/>
    <mergeCell ref="M150:AD150"/>
    <mergeCell ref="H267:L267"/>
    <mergeCell ref="F221:G224"/>
    <mergeCell ref="F228:G229"/>
    <mergeCell ref="H220:L220"/>
    <mergeCell ref="H244:L244"/>
    <mergeCell ref="E238:L238"/>
    <mergeCell ref="H265:L265"/>
    <mergeCell ref="E163:G163"/>
    <mergeCell ref="H255:L255"/>
    <mergeCell ref="E195:AD195"/>
    <mergeCell ref="E278:J278"/>
    <mergeCell ref="AH317:AJ317"/>
    <mergeCell ref="E118:G118"/>
    <mergeCell ref="E119:G119"/>
    <mergeCell ref="H118:L118"/>
    <mergeCell ref="H119:L119"/>
    <mergeCell ref="M118:O118"/>
    <mergeCell ref="E121:G121"/>
    <mergeCell ref="H121:L121"/>
    <mergeCell ref="E123:G123"/>
    <mergeCell ref="H122:L122"/>
    <mergeCell ref="H123:L123"/>
    <mergeCell ref="M122:O122"/>
    <mergeCell ref="M123:O123"/>
    <mergeCell ref="E120:G120"/>
    <mergeCell ref="H120:L120"/>
    <mergeCell ref="M136:O136"/>
    <mergeCell ref="P136:R136"/>
    <mergeCell ref="P118:R118"/>
    <mergeCell ref="E107:G107"/>
    <mergeCell ref="H107:L107"/>
    <mergeCell ref="H99:L99"/>
    <mergeCell ref="H100:L100"/>
    <mergeCell ref="Z110:AA110"/>
    <mergeCell ref="Z112:AA112"/>
    <mergeCell ref="Z113:AA113"/>
    <mergeCell ref="M112:O112"/>
    <mergeCell ref="S101:U101"/>
    <mergeCell ref="Z104:AA104"/>
    <mergeCell ref="E113:G113"/>
    <mergeCell ref="E112:G112"/>
    <mergeCell ref="H112:L112"/>
    <mergeCell ref="E110:G110"/>
    <mergeCell ref="H110:L110"/>
    <mergeCell ref="E108:G108"/>
    <mergeCell ref="E109:G109"/>
    <mergeCell ref="H108:L108"/>
    <mergeCell ref="H109:L109"/>
    <mergeCell ref="Z106:AA106"/>
    <mergeCell ref="Z107:AA107"/>
    <mergeCell ref="Z108:AA108"/>
    <mergeCell ref="Z109:AA109"/>
    <mergeCell ref="Z105:AA105"/>
    <mergeCell ref="S109:U109"/>
    <mergeCell ref="S95:U95"/>
    <mergeCell ref="AD110:AF110"/>
    <mergeCell ref="AG110:AI110"/>
    <mergeCell ref="AD106:AF106"/>
    <mergeCell ref="AG103:AI103"/>
    <mergeCell ref="AG104:AI104"/>
    <mergeCell ref="AG102:AI102"/>
    <mergeCell ref="AG98:AI98"/>
    <mergeCell ref="AG99:AI99"/>
    <mergeCell ref="AG100:AI100"/>
    <mergeCell ref="AG101:AI101"/>
    <mergeCell ref="AD103:AF103"/>
    <mergeCell ref="AG105:AI105"/>
    <mergeCell ref="AG106:AI106"/>
    <mergeCell ref="V89:W89"/>
    <mergeCell ref="AD104:AF104"/>
    <mergeCell ref="AD105:AF105"/>
    <mergeCell ref="S103:U103"/>
    <mergeCell ref="AD98:AF98"/>
    <mergeCell ref="AD99:AF99"/>
    <mergeCell ref="AD100:AF100"/>
    <mergeCell ref="S108:U108"/>
    <mergeCell ref="AD101:AF101"/>
    <mergeCell ref="AD102:AF102"/>
    <mergeCell ref="AD107:AF107"/>
    <mergeCell ref="S89:U89"/>
    <mergeCell ref="S90:U90"/>
    <mergeCell ref="S91:U91"/>
    <mergeCell ref="S92:U92"/>
    <mergeCell ref="S93:U93"/>
    <mergeCell ref="S94:U94"/>
    <mergeCell ref="AB89:AC89"/>
    <mergeCell ref="X89:Y89"/>
    <mergeCell ref="Z89:AA89"/>
    <mergeCell ref="S104:U104"/>
    <mergeCell ref="S105:U105"/>
    <mergeCell ref="S106:U106"/>
    <mergeCell ref="Z92:AA92"/>
    <mergeCell ref="S123:U123"/>
    <mergeCell ref="AD113:AF113"/>
    <mergeCell ref="AD114:AF114"/>
    <mergeCell ref="AD135:AF135"/>
    <mergeCell ref="Z135:AA135"/>
    <mergeCell ref="AD131:AF131"/>
    <mergeCell ref="AD132:AF132"/>
    <mergeCell ref="AD133:AF133"/>
    <mergeCell ref="AD134:AF134"/>
    <mergeCell ref="Z132:AA132"/>
    <mergeCell ref="Z133:AA133"/>
    <mergeCell ref="Z134:AA134"/>
    <mergeCell ref="S132:U132"/>
    <mergeCell ref="S133:U133"/>
    <mergeCell ref="S128:U128"/>
    <mergeCell ref="AD130:AF130"/>
    <mergeCell ref="AD112:AF112"/>
    <mergeCell ref="Z124:AA124"/>
    <mergeCell ref="AD123:AF123"/>
    <mergeCell ref="Z127:AA127"/>
    <mergeCell ref="AD124:AF124"/>
    <mergeCell ref="AD125:AF125"/>
    <mergeCell ref="Z128:AA128"/>
    <mergeCell ref="Z129:AA129"/>
    <mergeCell ref="AD126:AF126"/>
    <mergeCell ref="M135:O135"/>
    <mergeCell ref="P122:R122"/>
    <mergeCell ref="P123:R123"/>
    <mergeCell ref="S122:U122"/>
    <mergeCell ref="AD118:AF118"/>
    <mergeCell ref="AD119:AF119"/>
    <mergeCell ref="AD120:AF120"/>
    <mergeCell ref="P119:R119"/>
    <mergeCell ref="P120:R120"/>
    <mergeCell ref="Z120:AA120"/>
    <mergeCell ref="Z121:AA121"/>
    <mergeCell ref="P121:R121"/>
    <mergeCell ref="S121:U121"/>
    <mergeCell ref="Z122:AA122"/>
    <mergeCell ref="AD122:AF122"/>
    <mergeCell ref="AD121:AF121"/>
    <mergeCell ref="S120:U120"/>
    <mergeCell ref="Z125:AA125"/>
    <mergeCell ref="Z126:AA126"/>
    <mergeCell ref="S118:U118"/>
    <mergeCell ref="S119:U119"/>
    <mergeCell ref="S129:U129"/>
    <mergeCell ref="M125:O125"/>
    <mergeCell ref="P124:R124"/>
    <mergeCell ref="AG89:AI89"/>
    <mergeCell ref="AD90:AF90"/>
    <mergeCell ref="AD91:AF91"/>
    <mergeCell ref="AD92:AF92"/>
    <mergeCell ref="AD93:AF93"/>
    <mergeCell ref="AD94:AF94"/>
    <mergeCell ref="AD95:AF95"/>
    <mergeCell ref="AD96:AF96"/>
    <mergeCell ref="AD97:AF97"/>
    <mergeCell ref="AG90:AI90"/>
    <mergeCell ref="AG91:AI91"/>
    <mergeCell ref="AG92:AI92"/>
    <mergeCell ref="AG93:AI93"/>
    <mergeCell ref="AG94:AI94"/>
    <mergeCell ref="AG95:AI95"/>
    <mergeCell ref="AG96:AI96"/>
    <mergeCell ref="AG97:AI97"/>
    <mergeCell ref="S136:U136"/>
    <mergeCell ref="Z136:AA136"/>
    <mergeCell ref="P135:R135"/>
    <mergeCell ref="AG107:AI107"/>
    <mergeCell ref="X112:Y112"/>
    <mergeCell ref="AG128:AI128"/>
    <mergeCell ref="AG131:AI131"/>
    <mergeCell ref="AG132:AI132"/>
    <mergeCell ref="AD127:AF127"/>
    <mergeCell ref="AD128:AF128"/>
    <mergeCell ref="AD129:AF129"/>
    <mergeCell ref="AD117:AF117"/>
    <mergeCell ref="AG112:AI112"/>
    <mergeCell ref="AG113:AI113"/>
    <mergeCell ref="AG114:AI114"/>
    <mergeCell ref="AG115:AI115"/>
    <mergeCell ref="AG124:AI124"/>
    <mergeCell ref="AG125:AI125"/>
    <mergeCell ref="AG126:AI126"/>
    <mergeCell ref="AG127:AI127"/>
    <mergeCell ref="S135:U135"/>
    <mergeCell ref="AG123:AI123"/>
    <mergeCell ref="AD116:AF116"/>
    <mergeCell ref="S125:U125"/>
    <mergeCell ref="AD136:AF136"/>
    <mergeCell ref="AG116:AI116"/>
    <mergeCell ref="AG117:AI117"/>
    <mergeCell ref="Z117:AA117"/>
    <mergeCell ref="Z118:AA118"/>
    <mergeCell ref="Z119:AA119"/>
    <mergeCell ref="AG136:AI136"/>
    <mergeCell ref="AG130:AI130"/>
    <mergeCell ref="AG129:AI129"/>
    <mergeCell ref="AG118:AI118"/>
    <mergeCell ref="AG119:AI119"/>
    <mergeCell ref="AG120:AI120"/>
    <mergeCell ref="AG121:AI121"/>
    <mergeCell ref="Z130:AA130"/>
    <mergeCell ref="Z131:AA131"/>
    <mergeCell ref="Z123:AA123"/>
    <mergeCell ref="AG133:AI133"/>
    <mergeCell ref="AG134:AI134"/>
    <mergeCell ref="AG135:AI135"/>
    <mergeCell ref="AG122:AI122"/>
  </mergeCells>
  <phoneticPr fontId="3"/>
  <conditionalFormatting sqref="C15:AK24 C25:E25 O25:AK25 C26:AK28 S29:AK29 C29:E30 H30:AK30 C31:AK31 C56:AK60 C61:I64 L61:AK64 C65:AK75 C76:F76 J76:AK76 C77:E77 J77:V77 X77:AK77 Y77:Y78 AD77:AD78 C78:AK88 C89:X89 Z89:AK89 X90:AC99 AJ90:AK99 C90:D100 X100:AK100 C101:AK111 C112:X112 Z112:AK112 C113:L130 S113:AK130 C131:AK149 C150:M150 AE150:AK150 C151:AK155 C156:M156 Y156:AK156 C157:AK194 C195:D195 AE195:AK195 C196:AK200 C201:G203 Q201:AK203 C204:AK209 C210:G211 P210:AK211 C212:AK213 C214:G214 V214:AK214 C217:G217 V217:AK217 C218:AK220 C221:G221 P221:AK221 C222:AK225 C226:G228 Z226:AK228 C229:AK238 C239:L241 N239:AK241 C242:AK247 C248:G249 O248:AK249 C250:AK251 C252:G252 O252:AK252 C253:AK254 C255:G255 O255:AK255 C256:AK258 C259:G259 N259:AK259 C260:AK263 C264:G264 C265:AK265 C266:G266 O266:AK266 C267:AK278 C279:D286 AH279:AK286 C287:AK298 C299:H299 L299:AK299 C300:AK302 C303:E303 AH303:AK304 C304:D304 C305:AK401">
    <cfRule type="expression" dxfId="152" priority="6">
      <formula>$AO$12=1</formula>
    </cfRule>
  </conditionalFormatting>
  <conditionalFormatting sqref="C215:AK216">
    <cfRule type="expression" dxfId="151" priority="4">
      <formula>$AO$12=1</formula>
    </cfRule>
  </conditionalFormatting>
  <conditionalFormatting sqref="G86:H87">
    <cfRule type="expression" dxfId="150" priority="10">
      <formula>$AL$78=TRUE</formula>
    </cfRule>
  </conditionalFormatting>
  <conditionalFormatting sqref="G145:L145">
    <cfRule type="expression" dxfId="149" priority="161">
      <formula>#REF!="可能です"</formula>
    </cfRule>
  </conditionalFormatting>
  <conditionalFormatting sqref="H147">
    <cfRule type="expression" dxfId="148" priority="159">
      <formula>#REF!="可能です"</formula>
    </cfRule>
  </conditionalFormatting>
  <conditionalFormatting sqref="H148:K148">
    <cfRule type="expression" dxfId="147" priority="158">
      <formula>#REF!="可能です"</formula>
    </cfRule>
  </conditionalFormatting>
  <conditionalFormatting sqref="I150:I151">
    <cfRule type="expression" dxfId="146" priority="157">
      <formula>#REF!="可能です"</formula>
    </cfRule>
  </conditionalFormatting>
  <conditionalFormatting sqref="I156:L156">
    <cfRule type="expression" dxfId="145" priority="8">
      <formula>$I$156="警戒レベル3"</formula>
    </cfRule>
    <cfRule type="expression" dxfId="144" priority="22">
      <formula>$I$156="警戒レベル2"</formula>
    </cfRule>
  </conditionalFormatting>
  <conditionalFormatting sqref="K285:K286">
    <cfRule type="expression" dxfId="143" priority="2">
      <formula>$AO$12=1</formula>
    </cfRule>
  </conditionalFormatting>
  <conditionalFormatting sqref="M76:R77">
    <cfRule type="expression" dxfId="142" priority="71">
      <formula>$AL$78=FALSE</formula>
    </cfRule>
  </conditionalFormatting>
  <conditionalFormatting sqref="M264:AK264">
    <cfRule type="expression" dxfId="141" priority="1">
      <formula>$AO$12=1</formula>
    </cfRule>
  </conditionalFormatting>
  <conditionalFormatting sqref="N145:P145">
    <cfRule type="expression" dxfId="140" priority="160">
      <formula>#REF!="可能です"</formula>
    </cfRule>
  </conditionalFormatting>
  <conditionalFormatting sqref="O86:P87">
    <cfRule type="expression" dxfId="139" priority="9">
      <formula>$AL$78=TRUE</formula>
    </cfRule>
  </conditionalFormatting>
  <conditionalFormatting sqref="S86">
    <cfRule type="expression" dxfId="138" priority="11">
      <formula>$S$86="※左の欄で設定した従業員数と下記の従業員名簿および別紙従業員名簿の人数が整合していません。"</formula>
    </cfRule>
    <cfRule type="expression" dxfId="137" priority="12">
      <formula>$S$86="※左の欄で設定した従業員数と下記の従業員名簿の人数が整合しています。"</formula>
    </cfRule>
  </conditionalFormatting>
  <conditionalFormatting sqref="S87">
    <cfRule type="expression" dxfId="136" priority="13">
      <formula>$S$87="※左の欄で設定した災害対策本部人員数と下記の従業員名簿の災害対策本部役職の人数が整合していません。"</formula>
    </cfRule>
    <cfRule type="expression" dxfId="135" priority="14">
      <formula>$S$87="※左の欄で設定した災害対策本部人員数と下記の従業員名簿の災害対策本部役職の人数が整合しています。"</formula>
    </cfRule>
  </conditionalFormatting>
  <dataValidations count="22">
    <dataValidation type="list" allowBlank="1" showInputMessage="1" showErrorMessage="1" sqref="H248:L250" xr:uid="{B1690370-945E-4560-92EB-22E0F2457024}">
      <formula1>被害_人</formula1>
    </dataValidation>
    <dataValidation type="list" allowBlank="1" showInputMessage="1" showErrorMessage="1" sqref="AQ201" xr:uid="{0D3676F8-311F-4A97-BEC3-A88D5C91217D}">
      <formula1>$AO$201:$AO$206</formula1>
    </dataValidation>
    <dataValidation type="list" allowBlank="1" showInputMessage="1" showErrorMessage="1" sqref="H260:L262" xr:uid="{3D42B2CC-9EE5-4E35-9ABF-742C0B4B3F70}">
      <formula1>被害_商品・備品・原材料</formula1>
    </dataValidation>
    <dataValidation type="list" allowBlank="1" showInputMessage="1" showErrorMessage="1" sqref="H226:L227" xr:uid="{4CED8DB1-7606-4326-8645-6ABCEAD37E3A}">
      <formula1>資源_電子機器</formula1>
    </dataValidation>
    <dataValidation type="list" allowBlank="1" showInputMessage="1" showErrorMessage="1" sqref="H228:L229 H266:L266" xr:uid="{EB671CAD-4ABA-4A27-954E-B4CB8BBBD5AC}">
      <formula1>資源_データ</formula1>
    </dataValidation>
    <dataValidation type="list" allowBlank="1" showInputMessage="1" showErrorMessage="1" sqref="E279:F293" xr:uid="{29300D0D-6813-4878-A1B0-72D92EE1CD5F}">
      <formula1>対策資源</formula1>
    </dataValidation>
    <dataValidation type="list" allowBlank="1" showInputMessage="1" showErrorMessage="1" sqref="H201:L206" xr:uid="{CE14FEA4-490E-4E13-B1A4-CE37B11BF669}">
      <formula1>資源_インフラ</formula1>
    </dataValidation>
    <dataValidation type="list" allowBlank="1" showInputMessage="1" showErrorMessage="1" sqref="H210:L212" xr:uid="{0A5D4C4D-D329-41B0-BBE2-184A1CA912D5}">
      <formula1>資源_人</formula1>
    </dataValidation>
    <dataValidation type="list" allowBlank="1" showInputMessage="1" showErrorMessage="1" sqref="H214:L216" xr:uid="{15A07B32-E42B-4E08-81E7-F0B240D074EC}">
      <formula1>資源_施設・拠点</formula1>
    </dataValidation>
    <dataValidation type="list" allowBlank="1" showInputMessage="1" showErrorMessage="1" sqref="H221:L224 H259:L259" xr:uid="{86828722-1E3F-405A-87EA-6D8323817D15}">
      <formula1>資源_商品・備品・原材料</formula1>
    </dataValidation>
    <dataValidation type="list" allowBlank="1" showInputMessage="1" showErrorMessage="1" sqref="H217:L220" xr:uid="{1CFB561E-39A9-452D-95A3-BD080F1CE770}">
      <formula1>資源_設備</formula1>
    </dataValidation>
    <dataValidation type="list" allowBlank="1" showInputMessage="1" showErrorMessage="1" sqref="H252:L254" xr:uid="{8CE1297E-9E66-4828-B742-2EBCDA6A0244}">
      <formula1>被害_施設・拠点</formula1>
    </dataValidation>
    <dataValidation type="list" allowBlank="1" showInputMessage="1" showErrorMessage="1" sqref="H255:H258 I255:L257" xr:uid="{9B8BF5EA-FDB7-4A58-AD6D-D0CDD58ED11E}">
      <formula1>被害_設備</formula1>
    </dataValidation>
    <dataValidation type="list" allowBlank="1" showInputMessage="1" showErrorMessage="1" sqref="H264:L265" xr:uid="{EBCDCF04-6B1B-432D-BA70-65F4AD599F35}">
      <formula1>被害_電子機器</formula1>
    </dataValidation>
    <dataValidation type="list" allowBlank="1" showInputMessage="1" showErrorMessage="1" sqref="H267:L267" xr:uid="{686E13C4-693F-45E7-B6C7-94E08FC8BBAC}">
      <formula1>被害_データ</formula1>
    </dataValidation>
    <dataValidation type="list" showInputMessage="1" showErrorMessage="1" sqref="G279:J293" xr:uid="{98B86633-857B-4EA0-BB46-754E9E360564}">
      <formula1>INDIRECT(E279)</formula1>
    </dataValidation>
    <dataValidation type="list" allowBlank="1" showInputMessage="1" showErrorMessage="1" sqref="AD90:AF110" xr:uid="{3E4E5620-CC27-445D-AA1B-54109477C550}">
      <formula1>$Y$73:$Y$81</formula1>
    </dataValidation>
    <dataValidation type="list" allowBlank="1" showInputMessage="1" showErrorMessage="1" sqref="AG113:AI136 AG91:AI110" xr:uid="{ABF09D3B-7E58-4B5F-8C53-0F8F840737C4}">
      <formula1>$AD$73:$AD$81</formula1>
    </dataValidation>
    <dataValidation type="list" allowBlank="1" showInputMessage="1" showErrorMessage="1" sqref="AC279:AG293" xr:uid="{A837EA4B-D28E-4277-95DE-E5574D2ADB57}">
      <formula1>$AO$165:$AO$173</formula1>
    </dataValidation>
    <dataValidation type="list" allowBlank="1" showInputMessage="1" showErrorMessage="1" sqref="D12:K12" xr:uid="{FB7D0840-1417-4808-A5BB-602AAFBA0165}">
      <formula1>$AL$12:$AL$13</formula1>
    </dataValidation>
    <dataValidation type="list" allowBlank="1" showInputMessage="1" showErrorMessage="1" sqref="AD113:AF136" xr:uid="{CCC64495-D28A-45A8-A94D-FD6268B5F514}">
      <formula1>$V$75:$V$83</formula1>
    </dataValidation>
    <dataValidation type="list" allowBlank="1" showInputMessage="1" showErrorMessage="1" sqref="AG90:AI90" xr:uid="{D0FFA576-C02A-4CF4-81B4-835F9B54D88E}">
      <formula1>$AD$73:$AD$83</formula1>
    </dataValidation>
  </dataValidations>
  <printOptions horizontalCentered="1"/>
  <pageMargins left="0.39370078740157483" right="0.39370078740157483" top="0.19685039370078741" bottom="0" header="0.59055118110236227" footer="0"/>
  <pageSetup paperSize="9" scale="43" fitToWidth="0" fitToHeight="0" orientation="portrait" r:id="rId1"/>
  <headerFooter scaleWithDoc="0">
    <oddFooter>&amp;C&amp;P</oddFooter>
  </headerFooter>
  <rowBreaks count="7" manualBreakCount="7">
    <brk id="69" min="2" max="36" man="1"/>
    <brk id="137" min="2" max="36" man="1"/>
    <brk id="196" min="2" max="36" man="1"/>
    <brk id="234" min="2" max="36" man="1"/>
    <brk id="274" min="2" max="36" man="1"/>
    <brk id="294" min="2" max="36" man="1"/>
    <brk id="327" min="2"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14945" r:id="rId4" name="Check Box 609">
              <controlPr defaultSize="0" autoFill="0" autoLine="0" autoPict="0">
                <anchor moveWithCells="1">
                  <from>
                    <xdr:col>34</xdr:col>
                    <xdr:colOff>104775</xdr:colOff>
                    <xdr:row>285</xdr:row>
                    <xdr:rowOff>0</xdr:rowOff>
                  </from>
                  <to>
                    <xdr:col>34</xdr:col>
                    <xdr:colOff>342900</xdr:colOff>
                    <xdr:row>401</xdr:row>
                    <xdr:rowOff>200025</xdr:rowOff>
                  </to>
                </anchor>
              </controlPr>
            </control>
          </mc:Choice>
        </mc:AlternateContent>
        <mc:AlternateContent xmlns:mc="http://schemas.openxmlformats.org/markup-compatibility/2006">
          <mc:Choice Requires="x14">
            <control shapeId="14946" r:id="rId5" name="Check Box 610">
              <controlPr defaultSize="0" autoFill="0" autoLine="0" autoPict="0">
                <anchor moveWithCells="1">
                  <from>
                    <xdr:col>35</xdr:col>
                    <xdr:colOff>104775</xdr:colOff>
                    <xdr:row>285</xdr:row>
                    <xdr:rowOff>0</xdr:rowOff>
                  </from>
                  <to>
                    <xdr:col>36</xdr:col>
                    <xdr:colOff>38100</xdr:colOff>
                    <xdr:row>401</xdr:row>
                    <xdr:rowOff>200025</xdr:rowOff>
                  </to>
                </anchor>
              </controlPr>
            </control>
          </mc:Choice>
        </mc:AlternateContent>
        <mc:AlternateContent xmlns:mc="http://schemas.openxmlformats.org/markup-compatibility/2006">
          <mc:Choice Requires="x14">
            <control shapeId="14947" r:id="rId6" name="Check Box 611">
              <controlPr defaultSize="0" autoFill="0" autoLine="0" autoPict="0">
                <anchor moveWithCells="1">
                  <from>
                    <xdr:col>34</xdr:col>
                    <xdr:colOff>104775</xdr:colOff>
                    <xdr:row>286</xdr:row>
                    <xdr:rowOff>0</xdr:rowOff>
                  </from>
                  <to>
                    <xdr:col>34</xdr:col>
                    <xdr:colOff>342900</xdr:colOff>
                    <xdr:row>401</xdr:row>
                    <xdr:rowOff>200025</xdr:rowOff>
                  </to>
                </anchor>
              </controlPr>
            </control>
          </mc:Choice>
        </mc:AlternateContent>
        <mc:AlternateContent xmlns:mc="http://schemas.openxmlformats.org/markup-compatibility/2006">
          <mc:Choice Requires="x14">
            <control shapeId="14948" r:id="rId7" name="Check Box 612">
              <controlPr defaultSize="0" autoFill="0" autoLine="0" autoPict="0">
                <anchor moveWithCells="1">
                  <from>
                    <xdr:col>35</xdr:col>
                    <xdr:colOff>104775</xdr:colOff>
                    <xdr:row>285</xdr:row>
                    <xdr:rowOff>409575</xdr:rowOff>
                  </from>
                  <to>
                    <xdr:col>36</xdr:col>
                    <xdr:colOff>38100</xdr:colOff>
                    <xdr:row>401</xdr:row>
                    <xdr:rowOff>200025</xdr:rowOff>
                  </to>
                </anchor>
              </controlPr>
            </control>
          </mc:Choice>
        </mc:AlternateContent>
        <mc:AlternateContent xmlns:mc="http://schemas.openxmlformats.org/markup-compatibility/2006">
          <mc:Choice Requires="x14">
            <control shapeId="14949" r:id="rId8" name="Check Box 613">
              <controlPr defaultSize="0" autoFill="0" autoLine="0" autoPict="0">
                <anchor moveWithCells="1">
                  <from>
                    <xdr:col>34</xdr:col>
                    <xdr:colOff>104775</xdr:colOff>
                    <xdr:row>289</xdr:row>
                    <xdr:rowOff>0</xdr:rowOff>
                  </from>
                  <to>
                    <xdr:col>34</xdr:col>
                    <xdr:colOff>342900</xdr:colOff>
                    <xdr:row>401</xdr:row>
                    <xdr:rowOff>200025</xdr:rowOff>
                  </to>
                </anchor>
              </controlPr>
            </control>
          </mc:Choice>
        </mc:AlternateContent>
        <mc:AlternateContent xmlns:mc="http://schemas.openxmlformats.org/markup-compatibility/2006">
          <mc:Choice Requires="x14">
            <control shapeId="14950" r:id="rId9" name="Check Box 614">
              <controlPr defaultSize="0" autoFill="0" autoLine="0" autoPict="0">
                <anchor moveWithCells="1">
                  <from>
                    <xdr:col>35</xdr:col>
                    <xdr:colOff>104775</xdr:colOff>
                    <xdr:row>289</xdr:row>
                    <xdr:rowOff>0</xdr:rowOff>
                  </from>
                  <to>
                    <xdr:col>36</xdr:col>
                    <xdr:colOff>38100</xdr:colOff>
                    <xdr:row>401</xdr:row>
                    <xdr:rowOff>200025</xdr:rowOff>
                  </to>
                </anchor>
              </controlPr>
            </control>
          </mc:Choice>
        </mc:AlternateContent>
        <mc:AlternateContent xmlns:mc="http://schemas.openxmlformats.org/markup-compatibility/2006">
          <mc:Choice Requires="x14">
            <control shapeId="14951" r:id="rId10" name="Check Box 615">
              <controlPr defaultSize="0" autoFill="0" autoLine="0" autoPict="0">
                <anchor moveWithCells="1">
                  <from>
                    <xdr:col>34</xdr:col>
                    <xdr:colOff>104775</xdr:colOff>
                    <xdr:row>290</xdr:row>
                    <xdr:rowOff>0</xdr:rowOff>
                  </from>
                  <to>
                    <xdr:col>34</xdr:col>
                    <xdr:colOff>342900</xdr:colOff>
                    <xdr:row>401</xdr:row>
                    <xdr:rowOff>200025</xdr:rowOff>
                  </to>
                </anchor>
              </controlPr>
            </control>
          </mc:Choice>
        </mc:AlternateContent>
        <mc:AlternateContent xmlns:mc="http://schemas.openxmlformats.org/markup-compatibility/2006">
          <mc:Choice Requires="x14">
            <control shapeId="14952" r:id="rId11" name="Check Box 616">
              <controlPr defaultSize="0" autoFill="0" autoLine="0" autoPict="0">
                <anchor moveWithCells="1">
                  <from>
                    <xdr:col>35</xdr:col>
                    <xdr:colOff>104775</xdr:colOff>
                    <xdr:row>290</xdr:row>
                    <xdr:rowOff>0</xdr:rowOff>
                  </from>
                  <to>
                    <xdr:col>36</xdr:col>
                    <xdr:colOff>38100</xdr:colOff>
                    <xdr:row>401</xdr:row>
                    <xdr:rowOff>200025</xdr:rowOff>
                  </to>
                </anchor>
              </controlPr>
            </control>
          </mc:Choice>
        </mc:AlternateContent>
        <mc:AlternateContent xmlns:mc="http://schemas.openxmlformats.org/markup-compatibility/2006">
          <mc:Choice Requires="x14">
            <control shapeId="14999" r:id="rId12" name="Check Box 663">
              <controlPr defaultSize="0" autoFill="0" autoLine="0" autoPict="0">
                <anchor moveWithCells="1">
                  <from>
                    <xdr:col>34</xdr:col>
                    <xdr:colOff>104775</xdr:colOff>
                    <xdr:row>287</xdr:row>
                    <xdr:rowOff>0</xdr:rowOff>
                  </from>
                  <to>
                    <xdr:col>34</xdr:col>
                    <xdr:colOff>342900</xdr:colOff>
                    <xdr:row>401</xdr:row>
                    <xdr:rowOff>238125</xdr:rowOff>
                  </to>
                </anchor>
              </controlPr>
            </control>
          </mc:Choice>
        </mc:AlternateContent>
        <mc:AlternateContent xmlns:mc="http://schemas.openxmlformats.org/markup-compatibility/2006">
          <mc:Choice Requires="x14">
            <control shapeId="15000" r:id="rId13" name="Check Box 664">
              <controlPr defaultSize="0" autoFill="0" autoLine="0" autoPict="0">
                <anchor moveWithCells="1">
                  <from>
                    <xdr:col>35</xdr:col>
                    <xdr:colOff>104775</xdr:colOff>
                    <xdr:row>287</xdr:row>
                    <xdr:rowOff>0</xdr:rowOff>
                  </from>
                  <to>
                    <xdr:col>36</xdr:col>
                    <xdr:colOff>38100</xdr:colOff>
                    <xdr:row>401</xdr:row>
                    <xdr:rowOff>200025</xdr:rowOff>
                  </to>
                </anchor>
              </controlPr>
            </control>
          </mc:Choice>
        </mc:AlternateContent>
        <mc:AlternateContent xmlns:mc="http://schemas.openxmlformats.org/markup-compatibility/2006">
          <mc:Choice Requires="x14">
            <control shapeId="15346" r:id="rId14" name="Check Box 1010">
              <controlPr defaultSize="0" autoFill="0" autoLine="0" autoPict="0">
                <anchor moveWithCells="1">
                  <from>
                    <xdr:col>35</xdr:col>
                    <xdr:colOff>104775</xdr:colOff>
                    <xdr:row>269</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47" r:id="rId15" name="Check Box 1011">
              <controlPr defaultSize="0" autoFill="0" autoLine="0" autoPict="0">
                <anchor moveWithCells="1">
                  <from>
                    <xdr:col>33</xdr:col>
                    <xdr:colOff>104775</xdr:colOff>
                    <xdr:row>269</xdr:row>
                    <xdr:rowOff>66675</xdr:rowOff>
                  </from>
                  <to>
                    <xdr:col>34</xdr:col>
                    <xdr:colOff>0</xdr:colOff>
                    <xdr:row>401</xdr:row>
                    <xdr:rowOff>47625</xdr:rowOff>
                  </to>
                </anchor>
              </controlPr>
            </control>
          </mc:Choice>
        </mc:AlternateContent>
        <mc:AlternateContent xmlns:mc="http://schemas.openxmlformats.org/markup-compatibility/2006">
          <mc:Choice Requires="x14">
            <control shapeId="15348" r:id="rId16" name="Check Box 1012">
              <controlPr defaultSize="0" autoFill="0" autoLine="0" autoPict="0">
                <anchor moveWithCells="1">
                  <from>
                    <xdr:col>35</xdr:col>
                    <xdr:colOff>104775</xdr:colOff>
                    <xdr:row>270</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49" r:id="rId17" name="Check Box 1013">
              <controlPr defaultSize="0" autoFill="0" autoLine="0" autoPict="0">
                <anchor moveWithCells="1">
                  <from>
                    <xdr:col>33</xdr:col>
                    <xdr:colOff>104775</xdr:colOff>
                    <xdr:row>270</xdr:row>
                    <xdr:rowOff>66675</xdr:rowOff>
                  </from>
                  <to>
                    <xdr:col>34</xdr:col>
                    <xdr:colOff>0</xdr:colOff>
                    <xdr:row>401</xdr:row>
                    <xdr:rowOff>47625</xdr:rowOff>
                  </to>
                </anchor>
              </controlPr>
            </control>
          </mc:Choice>
        </mc:AlternateContent>
        <mc:AlternateContent xmlns:mc="http://schemas.openxmlformats.org/markup-compatibility/2006">
          <mc:Choice Requires="x14">
            <control shapeId="76843" r:id="rId18" name="Check Box 1067">
              <controlPr defaultSize="0" autoFill="0" autoLine="0" autoPict="0">
                <anchor moveWithCells="1">
                  <from>
                    <xdr:col>33</xdr:col>
                    <xdr:colOff>104775</xdr:colOff>
                    <xdr:row>285</xdr:row>
                    <xdr:rowOff>0</xdr:rowOff>
                  </from>
                  <to>
                    <xdr:col>33</xdr:col>
                    <xdr:colOff>342900</xdr:colOff>
                    <xdr:row>401</xdr:row>
                    <xdr:rowOff>200025</xdr:rowOff>
                  </to>
                </anchor>
              </controlPr>
            </control>
          </mc:Choice>
        </mc:AlternateContent>
        <mc:AlternateContent xmlns:mc="http://schemas.openxmlformats.org/markup-compatibility/2006">
          <mc:Choice Requires="x14">
            <control shapeId="76844" r:id="rId19" name="Check Box 1068">
              <controlPr defaultSize="0" autoFill="0" autoLine="0" autoPict="0">
                <anchor moveWithCells="1">
                  <from>
                    <xdr:col>33</xdr:col>
                    <xdr:colOff>104775</xdr:colOff>
                    <xdr:row>286</xdr:row>
                    <xdr:rowOff>0</xdr:rowOff>
                  </from>
                  <to>
                    <xdr:col>33</xdr:col>
                    <xdr:colOff>342900</xdr:colOff>
                    <xdr:row>401</xdr:row>
                    <xdr:rowOff>200025</xdr:rowOff>
                  </to>
                </anchor>
              </controlPr>
            </control>
          </mc:Choice>
        </mc:AlternateContent>
        <mc:AlternateContent xmlns:mc="http://schemas.openxmlformats.org/markup-compatibility/2006">
          <mc:Choice Requires="x14">
            <control shapeId="76845" r:id="rId20" name="Check Box 1069">
              <controlPr defaultSize="0" autoFill="0" autoLine="0" autoPict="0">
                <anchor moveWithCells="1">
                  <from>
                    <xdr:col>33</xdr:col>
                    <xdr:colOff>104775</xdr:colOff>
                    <xdr:row>289</xdr:row>
                    <xdr:rowOff>0</xdr:rowOff>
                  </from>
                  <to>
                    <xdr:col>33</xdr:col>
                    <xdr:colOff>342900</xdr:colOff>
                    <xdr:row>401</xdr:row>
                    <xdr:rowOff>200025</xdr:rowOff>
                  </to>
                </anchor>
              </controlPr>
            </control>
          </mc:Choice>
        </mc:AlternateContent>
        <mc:AlternateContent xmlns:mc="http://schemas.openxmlformats.org/markup-compatibility/2006">
          <mc:Choice Requires="x14">
            <control shapeId="76846" r:id="rId21" name="Check Box 1070">
              <controlPr defaultSize="0" autoFill="0" autoLine="0" autoPict="0">
                <anchor moveWithCells="1">
                  <from>
                    <xdr:col>33</xdr:col>
                    <xdr:colOff>104775</xdr:colOff>
                    <xdr:row>290</xdr:row>
                    <xdr:rowOff>0</xdr:rowOff>
                  </from>
                  <to>
                    <xdr:col>33</xdr:col>
                    <xdr:colOff>342900</xdr:colOff>
                    <xdr:row>401</xdr:row>
                    <xdr:rowOff>200025</xdr:rowOff>
                  </to>
                </anchor>
              </controlPr>
            </control>
          </mc:Choice>
        </mc:AlternateContent>
        <mc:AlternateContent xmlns:mc="http://schemas.openxmlformats.org/markup-compatibility/2006">
          <mc:Choice Requires="x14">
            <control shapeId="76849" r:id="rId22" name="Check Box 1073">
              <controlPr defaultSize="0" autoFill="0" autoLine="0" autoPict="0">
                <anchor moveWithCells="1">
                  <from>
                    <xdr:col>33</xdr:col>
                    <xdr:colOff>104775</xdr:colOff>
                    <xdr:row>287</xdr:row>
                    <xdr:rowOff>0</xdr:rowOff>
                  </from>
                  <to>
                    <xdr:col>33</xdr:col>
                    <xdr:colOff>342900</xdr:colOff>
                    <xdr:row>401</xdr:row>
                    <xdr:rowOff>200025</xdr:rowOff>
                  </to>
                </anchor>
              </controlPr>
            </control>
          </mc:Choice>
        </mc:AlternateContent>
        <mc:AlternateContent xmlns:mc="http://schemas.openxmlformats.org/markup-compatibility/2006">
          <mc:Choice Requires="x14">
            <control shapeId="76865" r:id="rId23" name="Check Box 1089">
              <controlPr defaultSize="0" autoFill="0" autoLine="0" autoPict="0">
                <anchor moveWithCells="1">
                  <from>
                    <xdr:col>34</xdr:col>
                    <xdr:colOff>104775</xdr:colOff>
                    <xdr:row>288</xdr:row>
                    <xdr:rowOff>0</xdr:rowOff>
                  </from>
                  <to>
                    <xdr:col>34</xdr:col>
                    <xdr:colOff>342900</xdr:colOff>
                    <xdr:row>401</xdr:row>
                    <xdr:rowOff>200025</xdr:rowOff>
                  </to>
                </anchor>
              </controlPr>
            </control>
          </mc:Choice>
        </mc:AlternateContent>
        <mc:AlternateContent xmlns:mc="http://schemas.openxmlformats.org/markup-compatibility/2006">
          <mc:Choice Requires="x14">
            <control shapeId="76866" r:id="rId24" name="Check Box 1090">
              <controlPr defaultSize="0" autoFill="0" autoLine="0" autoPict="0">
                <anchor moveWithCells="1">
                  <from>
                    <xdr:col>35</xdr:col>
                    <xdr:colOff>104775</xdr:colOff>
                    <xdr:row>288</xdr:row>
                    <xdr:rowOff>0</xdr:rowOff>
                  </from>
                  <to>
                    <xdr:col>36</xdr:col>
                    <xdr:colOff>38100</xdr:colOff>
                    <xdr:row>401</xdr:row>
                    <xdr:rowOff>200025</xdr:rowOff>
                  </to>
                </anchor>
              </controlPr>
            </control>
          </mc:Choice>
        </mc:AlternateContent>
        <mc:AlternateContent xmlns:mc="http://schemas.openxmlformats.org/markup-compatibility/2006">
          <mc:Choice Requires="x14">
            <control shapeId="76868" r:id="rId25" name="Check Box 1092">
              <controlPr defaultSize="0" autoFill="0" autoLine="0" autoPict="0">
                <anchor moveWithCells="1">
                  <from>
                    <xdr:col>33</xdr:col>
                    <xdr:colOff>104775</xdr:colOff>
                    <xdr:row>288</xdr:row>
                    <xdr:rowOff>0</xdr:rowOff>
                  </from>
                  <to>
                    <xdr:col>33</xdr:col>
                    <xdr:colOff>342900</xdr:colOff>
                    <xdr:row>401</xdr:row>
                    <xdr:rowOff>200025</xdr:rowOff>
                  </to>
                </anchor>
              </controlPr>
            </control>
          </mc:Choice>
        </mc:AlternateContent>
        <mc:AlternateContent xmlns:mc="http://schemas.openxmlformats.org/markup-compatibility/2006">
          <mc:Choice Requires="x14">
            <control shapeId="77522" r:id="rId26" name="Check Box 1746">
              <controlPr defaultSize="0" autoFill="0" autoLine="0" autoPict="0">
                <anchor moveWithCells="1">
                  <from>
                    <xdr:col>34</xdr:col>
                    <xdr:colOff>104775</xdr:colOff>
                    <xdr:row>291</xdr:row>
                    <xdr:rowOff>0</xdr:rowOff>
                  </from>
                  <to>
                    <xdr:col>34</xdr:col>
                    <xdr:colOff>342900</xdr:colOff>
                    <xdr:row>401</xdr:row>
                    <xdr:rowOff>228600</xdr:rowOff>
                  </to>
                </anchor>
              </controlPr>
            </control>
          </mc:Choice>
        </mc:AlternateContent>
        <mc:AlternateContent xmlns:mc="http://schemas.openxmlformats.org/markup-compatibility/2006">
          <mc:Choice Requires="x14">
            <control shapeId="77525" r:id="rId27" name="Check Box 1749">
              <controlPr defaultSize="0" autoFill="0" autoLine="0" autoPict="0">
                <anchor moveWithCells="1">
                  <from>
                    <xdr:col>35</xdr:col>
                    <xdr:colOff>104775</xdr:colOff>
                    <xdr:row>291</xdr:row>
                    <xdr:rowOff>0</xdr:rowOff>
                  </from>
                  <to>
                    <xdr:col>36</xdr:col>
                    <xdr:colOff>38100</xdr:colOff>
                    <xdr:row>401</xdr:row>
                    <xdr:rowOff>228600</xdr:rowOff>
                  </to>
                </anchor>
              </controlPr>
            </control>
          </mc:Choice>
        </mc:AlternateContent>
        <mc:AlternateContent xmlns:mc="http://schemas.openxmlformats.org/markup-compatibility/2006">
          <mc:Choice Requires="x14">
            <control shapeId="77526" r:id="rId28" name="Check Box 1750">
              <controlPr defaultSize="0" autoFill="0" autoLine="0" autoPict="0">
                <anchor moveWithCells="1">
                  <from>
                    <xdr:col>34</xdr:col>
                    <xdr:colOff>104775</xdr:colOff>
                    <xdr:row>292</xdr:row>
                    <xdr:rowOff>0</xdr:rowOff>
                  </from>
                  <to>
                    <xdr:col>34</xdr:col>
                    <xdr:colOff>342900</xdr:colOff>
                    <xdr:row>401</xdr:row>
                    <xdr:rowOff>228600</xdr:rowOff>
                  </to>
                </anchor>
              </controlPr>
            </control>
          </mc:Choice>
        </mc:AlternateContent>
        <mc:AlternateContent xmlns:mc="http://schemas.openxmlformats.org/markup-compatibility/2006">
          <mc:Choice Requires="x14">
            <control shapeId="77529" r:id="rId29" name="Check Box 1753">
              <controlPr defaultSize="0" autoFill="0" autoLine="0" autoPict="0">
                <anchor moveWithCells="1">
                  <from>
                    <xdr:col>35</xdr:col>
                    <xdr:colOff>104775</xdr:colOff>
                    <xdr:row>292</xdr:row>
                    <xdr:rowOff>0</xdr:rowOff>
                  </from>
                  <to>
                    <xdr:col>36</xdr:col>
                    <xdr:colOff>38100</xdr:colOff>
                    <xdr:row>401</xdr:row>
                    <xdr:rowOff>228600</xdr:rowOff>
                  </to>
                </anchor>
              </controlPr>
            </control>
          </mc:Choice>
        </mc:AlternateContent>
        <mc:AlternateContent xmlns:mc="http://schemas.openxmlformats.org/markup-compatibility/2006">
          <mc:Choice Requires="x14">
            <control shapeId="77546" r:id="rId30" name="Check Box 1770">
              <controlPr defaultSize="0" autoFill="0" autoLine="0" autoPict="0">
                <anchor moveWithCells="1">
                  <from>
                    <xdr:col>33</xdr:col>
                    <xdr:colOff>104775</xdr:colOff>
                    <xdr:row>291</xdr:row>
                    <xdr:rowOff>0</xdr:rowOff>
                  </from>
                  <to>
                    <xdr:col>33</xdr:col>
                    <xdr:colOff>342900</xdr:colOff>
                    <xdr:row>401</xdr:row>
                    <xdr:rowOff>228600</xdr:rowOff>
                  </to>
                </anchor>
              </controlPr>
            </control>
          </mc:Choice>
        </mc:AlternateContent>
        <mc:AlternateContent xmlns:mc="http://schemas.openxmlformats.org/markup-compatibility/2006">
          <mc:Choice Requires="x14">
            <control shapeId="77548" r:id="rId31" name="Check Box 1772">
              <controlPr defaultSize="0" autoFill="0" autoLine="0" autoPict="0">
                <anchor moveWithCells="1">
                  <from>
                    <xdr:col>33</xdr:col>
                    <xdr:colOff>104775</xdr:colOff>
                    <xdr:row>292</xdr:row>
                    <xdr:rowOff>0</xdr:rowOff>
                  </from>
                  <to>
                    <xdr:col>33</xdr:col>
                    <xdr:colOff>342900</xdr:colOff>
                    <xdr:row>401</xdr:row>
                    <xdr:rowOff>228600</xdr:rowOff>
                  </to>
                </anchor>
              </controlPr>
            </control>
          </mc:Choice>
        </mc:AlternateContent>
        <mc:AlternateContent xmlns:mc="http://schemas.openxmlformats.org/markup-compatibility/2006">
          <mc:Choice Requires="x14">
            <control shapeId="15152" r:id="rId32" name="Check Box 816">
              <controlPr defaultSize="0" autoFill="0" autoLine="0" autoPict="0">
                <anchor moveWithCells="1">
                  <from>
                    <xdr:col>33</xdr:col>
                    <xdr:colOff>142875</xdr:colOff>
                    <xdr:row>200</xdr:row>
                    <xdr:rowOff>66675</xdr:rowOff>
                  </from>
                  <to>
                    <xdr:col>34</xdr:col>
                    <xdr:colOff>104775</xdr:colOff>
                    <xdr:row>401</xdr:row>
                    <xdr:rowOff>38100</xdr:rowOff>
                  </to>
                </anchor>
              </controlPr>
            </control>
          </mc:Choice>
        </mc:AlternateContent>
        <mc:AlternateContent xmlns:mc="http://schemas.openxmlformats.org/markup-compatibility/2006">
          <mc:Choice Requires="x14">
            <control shapeId="15153" r:id="rId33" name="Check Box 817">
              <controlPr defaultSize="0" autoFill="0" autoLine="0" autoPict="0">
                <anchor moveWithCells="1">
                  <from>
                    <xdr:col>33</xdr:col>
                    <xdr:colOff>142875</xdr:colOff>
                    <xdr:row>201</xdr:row>
                    <xdr:rowOff>66675</xdr:rowOff>
                  </from>
                  <to>
                    <xdr:col>34</xdr:col>
                    <xdr:colOff>38100</xdr:colOff>
                    <xdr:row>401</xdr:row>
                    <xdr:rowOff>142875</xdr:rowOff>
                  </to>
                </anchor>
              </controlPr>
            </control>
          </mc:Choice>
        </mc:AlternateContent>
        <mc:AlternateContent xmlns:mc="http://schemas.openxmlformats.org/markup-compatibility/2006">
          <mc:Choice Requires="x14">
            <control shapeId="15154" r:id="rId34" name="Check Box 818">
              <controlPr defaultSize="0" autoFill="0" autoLine="0" autoPict="0">
                <anchor moveWithCells="1">
                  <from>
                    <xdr:col>33</xdr:col>
                    <xdr:colOff>142875</xdr:colOff>
                    <xdr:row>202</xdr:row>
                    <xdr:rowOff>66675</xdr:rowOff>
                  </from>
                  <to>
                    <xdr:col>34</xdr:col>
                    <xdr:colOff>38100</xdr:colOff>
                    <xdr:row>401</xdr:row>
                    <xdr:rowOff>38100</xdr:rowOff>
                  </to>
                </anchor>
              </controlPr>
            </control>
          </mc:Choice>
        </mc:AlternateContent>
        <mc:AlternateContent xmlns:mc="http://schemas.openxmlformats.org/markup-compatibility/2006">
          <mc:Choice Requires="x14">
            <control shapeId="15155" r:id="rId35" name="Check Box 819">
              <controlPr defaultSize="0" autoFill="0" autoLine="0" autoPict="0">
                <anchor moveWithCells="1">
                  <from>
                    <xdr:col>33</xdr:col>
                    <xdr:colOff>142875</xdr:colOff>
                    <xdr:row>203</xdr:row>
                    <xdr:rowOff>66675</xdr:rowOff>
                  </from>
                  <to>
                    <xdr:col>34</xdr:col>
                    <xdr:colOff>38100</xdr:colOff>
                    <xdr:row>401</xdr:row>
                    <xdr:rowOff>38100</xdr:rowOff>
                  </to>
                </anchor>
              </controlPr>
            </control>
          </mc:Choice>
        </mc:AlternateContent>
        <mc:AlternateContent xmlns:mc="http://schemas.openxmlformats.org/markup-compatibility/2006">
          <mc:Choice Requires="x14">
            <control shapeId="15156" r:id="rId36" name="Check Box 820">
              <controlPr defaultSize="0" autoFill="0" autoLine="0" autoPict="0">
                <anchor moveWithCells="1">
                  <from>
                    <xdr:col>33</xdr:col>
                    <xdr:colOff>142875</xdr:colOff>
                    <xdr:row>204</xdr:row>
                    <xdr:rowOff>66675</xdr:rowOff>
                  </from>
                  <to>
                    <xdr:col>34</xdr:col>
                    <xdr:colOff>38100</xdr:colOff>
                    <xdr:row>401</xdr:row>
                    <xdr:rowOff>38100</xdr:rowOff>
                  </to>
                </anchor>
              </controlPr>
            </control>
          </mc:Choice>
        </mc:AlternateContent>
        <mc:AlternateContent xmlns:mc="http://schemas.openxmlformats.org/markup-compatibility/2006">
          <mc:Choice Requires="x14">
            <control shapeId="15157" r:id="rId37" name="Check Box 821">
              <controlPr defaultSize="0" autoFill="0" autoLine="0" autoPict="0">
                <anchor moveWithCells="1">
                  <from>
                    <xdr:col>33</xdr:col>
                    <xdr:colOff>142875</xdr:colOff>
                    <xdr:row>205</xdr:row>
                    <xdr:rowOff>66675</xdr:rowOff>
                  </from>
                  <to>
                    <xdr:col>34</xdr:col>
                    <xdr:colOff>38100</xdr:colOff>
                    <xdr:row>401</xdr:row>
                    <xdr:rowOff>38100</xdr:rowOff>
                  </to>
                </anchor>
              </controlPr>
            </control>
          </mc:Choice>
        </mc:AlternateContent>
        <mc:AlternateContent xmlns:mc="http://schemas.openxmlformats.org/markup-compatibility/2006">
          <mc:Choice Requires="x14">
            <control shapeId="15158" r:id="rId38" name="Check Box 822">
              <controlPr defaultSize="0" autoFill="0" autoLine="0" autoPict="0">
                <anchor moveWithCells="1">
                  <from>
                    <xdr:col>33</xdr:col>
                    <xdr:colOff>85725</xdr:colOff>
                    <xdr:row>209</xdr:row>
                    <xdr:rowOff>66675</xdr:rowOff>
                  </from>
                  <to>
                    <xdr:col>34</xdr:col>
                    <xdr:colOff>66675</xdr:colOff>
                    <xdr:row>401</xdr:row>
                    <xdr:rowOff>38100</xdr:rowOff>
                  </to>
                </anchor>
              </controlPr>
            </control>
          </mc:Choice>
        </mc:AlternateContent>
        <mc:AlternateContent xmlns:mc="http://schemas.openxmlformats.org/markup-compatibility/2006">
          <mc:Choice Requires="x14">
            <control shapeId="15160" r:id="rId39" name="Check Box 824">
              <controlPr defaultSize="0" autoFill="0" autoLine="0" autoPict="0">
                <anchor moveWithCells="1">
                  <from>
                    <xdr:col>33</xdr:col>
                    <xdr:colOff>85725</xdr:colOff>
                    <xdr:row>213</xdr:row>
                    <xdr:rowOff>66675</xdr:rowOff>
                  </from>
                  <to>
                    <xdr:col>34</xdr:col>
                    <xdr:colOff>66675</xdr:colOff>
                    <xdr:row>401</xdr:row>
                    <xdr:rowOff>142875</xdr:rowOff>
                  </to>
                </anchor>
              </controlPr>
            </control>
          </mc:Choice>
        </mc:AlternateContent>
        <mc:AlternateContent xmlns:mc="http://schemas.openxmlformats.org/markup-compatibility/2006">
          <mc:Choice Requires="x14">
            <control shapeId="15161" r:id="rId40" name="Check Box 825">
              <controlPr defaultSize="0" autoFill="0" autoLine="0" autoPict="0">
                <anchor moveWithCells="1">
                  <from>
                    <xdr:col>33</xdr:col>
                    <xdr:colOff>85725</xdr:colOff>
                    <xdr:row>215</xdr:row>
                    <xdr:rowOff>66675</xdr:rowOff>
                  </from>
                  <to>
                    <xdr:col>34</xdr:col>
                    <xdr:colOff>66675</xdr:colOff>
                    <xdr:row>401</xdr:row>
                    <xdr:rowOff>38100</xdr:rowOff>
                  </to>
                </anchor>
              </controlPr>
            </control>
          </mc:Choice>
        </mc:AlternateContent>
        <mc:AlternateContent xmlns:mc="http://schemas.openxmlformats.org/markup-compatibility/2006">
          <mc:Choice Requires="x14">
            <control shapeId="15162" r:id="rId41" name="Check Box 826">
              <controlPr defaultSize="0" autoFill="0" autoLine="0" autoPict="0">
                <anchor moveWithCells="1">
                  <from>
                    <xdr:col>33</xdr:col>
                    <xdr:colOff>85725</xdr:colOff>
                    <xdr:row>216</xdr:row>
                    <xdr:rowOff>66675</xdr:rowOff>
                  </from>
                  <to>
                    <xdr:col>34</xdr:col>
                    <xdr:colOff>66675</xdr:colOff>
                    <xdr:row>401</xdr:row>
                    <xdr:rowOff>38100</xdr:rowOff>
                  </to>
                </anchor>
              </controlPr>
            </control>
          </mc:Choice>
        </mc:AlternateContent>
        <mc:AlternateContent xmlns:mc="http://schemas.openxmlformats.org/markup-compatibility/2006">
          <mc:Choice Requires="x14">
            <control shapeId="15163" r:id="rId42" name="Check Box 827">
              <controlPr defaultSize="0" autoFill="0" autoLine="0" autoPict="0">
                <anchor moveWithCells="1">
                  <from>
                    <xdr:col>33</xdr:col>
                    <xdr:colOff>85725</xdr:colOff>
                    <xdr:row>218</xdr:row>
                    <xdr:rowOff>66675</xdr:rowOff>
                  </from>
                  <to>
                    <xdr:col>34</xdr:col>
                    <xdr:colOff>66675</xdr:colOff>
                    <xdr:row>401</xdr:row>
                    <xdr:rowOff>38100</xdr:rowOff>
                  </to>
                </anchor>
              </controlPr>
            </control>
          </mc:Choice>
        </mc:AlternateContent>
        <mc:AlternateContent xmlns:mc="http://schemas.openxmlformats.org/markup-compatibility/2006">
          <mc:Choice Requires="x14">
            <control shapeId="15164" r:id="rId43" name="Check Box 828">
              <controlPr defaultSize="0" autoFill="0" autoLine="0" autoPict="0">
                <anchor moveWithCells="1">
                  <from>
                    <xdr:col>33</xdr:col>
                    <xdr:colOff>85725</xdr:colOff>
                    <xdr:row>220</xdr:row>
                    <xdr:rowOff>66675</xdr:rowOff>
                  </from>
                  <to>
                    <xdr:col>34</xdr:col>
                    <xdr:colOff>66675</xdr:colOff>
                    <xdr:row>401</xdr:row>
                    <xdr:rowOff>38100</xdr:rowOff>
                  </to>
                </anchor>
              </controlPr>
            </control>
          </mc:Choice>
        </mc:AlternateContent>
        <mc:AlternateContent xmlns:mc="http://schemas.openxmlformats.org/markup-compatibility/2006">
          <mc:Choice Requires="x14">
            <control shapeId="15165" r:id="rId44" name="Check Box 829">
              <controlPr defaultSize="0" autoFill="0" autoLine="0" autoPict="0">
                <anchor moveWithCells="1">
                  <from>
                    <xdr:col>33</xdr:col>
                    <xdr:colOff>85725</xdr:colOff>
                    <xdr:row>223</xdr:row>
                    <xdr:rowOff>66675</xdr:rowOff>
                  </from>
                  <to>
                    <xdr:col>34</xdr:col>
                    <xdr:colOff>66675</xdr:colOff>
                    <xdr:row>401</xdr:row>
                    <xdr:rowOff>38100</xdr:rowOff>
                  </to>
                </anchor>
              </controlPr>
            </control>
          </mc:Choice>
        </mc:AlternateContent>
        <mc:AlternateContent xmlns:mc="http://schemas.openxmlformats.org/markup-compatibility/2006">
          <mc:Choice Requires="x14">
            <control shapeId="15166" r:id="rId45" name="Check Box 830">
              <controlPr defaultSize="0" autoFill="0" autoLine="0" autoPict="0">
                <anchor moveWithCells="1">
                  <from>
                    <xdr:col>33</xdr:col>
                    <xdr:colOff>85725</xdr:colOff>
                    <xdr:row>225</xdr:row>
                    <xdr:rowOff>66675</xdr:rowOff>
                  </from>
                  <to>
                    <xdr:col>34</xdr:col>
                    <xdr:colOff>66675</xdr:colOff>
                    <xdr:row>401</xdr:row>
                    <xdr:rowOff>38100</xdr:rowOff>
                  </to>
                </anchor>
              </controlPr>
            </control>
          </mc:Choice>
        </mc:AlternateContent>
        <mc:AlternateContent xmlns:mc="http://schemas.openxmlformats.org/markup-compatibility/2006">
          <mc:Choice Requires="x14">
            <control shapeId="15167" r:id="rId46" name="Check Box 831">
              <controlPr defaultSize="0" autoFill="0" autoLine="0" autoPict="0">
                <anchor moveWithCells="1">
                  <from>
                    <xdr:col>33</xdr:col>
                    <xdr:colOff>85725</xdr:colOff>
                    <xdr:row>228</xdr:row>
                    <xdr:rowOff>66675</xdr:rowOff>
                  </from>
                  <to>
                    <xdr:col>34</xdr:col>
                    <xdr:colOff>0</xdr:colOff>
                    <xdr:row>401</xdr:row>
                    <xdr:rowOff>38100</xdr:rowOff>
                  </to>
                </anchor>
              </controlPr>
            </control>
          </mc:Choice>
        </mc:AlternateContent>
        <mc:AlternateContent xmlns:mc="http://schemas.openxmlformats.org/markup-compatibility/2006">
          <mc:Choice Requires="x14">
            <control shapeId="15188" r:id="rId47" name="Check Box 852">
              <controlPr defaultSize="0" autoFill="0" autoLine="0" autoPict="0">
                <anchor moveWithCells="1">
                  <from>
                    <xdr:col>33</xdr:col>
                    <xdr:colOff>85725</xdr:colOff>
                    <xdr:row>231</xdr:row>
                    <xdr:rowOff>66675</xdr:rowOff>
                  </from>
                  <to>
                    <xdr:col>34</xdr:col>
                    <xdr:colOff>66675</xdr:colOff>
                    <xdr:row>401</xdr:row>
                    <xdr:rowOff>38100</xdr:rowOff>
                  </to>
                </anchor>
              </controlPr>
            </control>
          </mc:Choice>
        </mc:AlternateContent>
        <mc:AlternateContent xmlns:mc="http://schemas.openxmlformats.org/markup-compatibility/2006">
          <mc:Choice Requires="x14">
            <control shapeId="15191" r:id="rId48" name="Check Box 855">
              <controlPr defaultSize="0" autoFill="0" autoLine="0" autoPict="0">
                <anchor moveWithCells="1">
                  <from>
                    <xdr:col>33</xdr:col>
                    <xdr:colOff>85725</xdr:colOff>
                    <xdr:row>232</xdr:row>
                    <xdr:rowOff>66675</xdr:rowOff>
                  </from>
                  <to>
                    <xdr:col>34</xdr:col>
                    <xdr:colOff>66675</xdr:colOff>
                    <xdr:row>401</xdr:row>
                    <xdr:rowOff>38100</xdr:rowOff>
                  </to>
                </anchor>
              </controlPr>
            </control>
          </mc:Choice>
        </mc:AlternateContent>
        <mc:AlternateContent xmlns:mc="http://schemas.openxmlformats.org/markup-compatibility/2006">
          <mc:Choice Requires="x14">
            <control shapeId="15196" r:id="rId49" name="Check Box 860">
              <controlPr defaultSize="0" autoFill="0" autoLine="0" autoPict="0">
                <anchor moveWithCells="1">
                  <from>
                    <xdr:col>33</xdr:col>
                    <xdr:colOff>85725</xdr:colOff>
                    <xdr:row>210</xdr:row>
                    <xdr:rowOff>66675</xdr:rowOff>
                  </from>
                  <to>
                    <xdr:col>34</xdr:col>
                    <xdr:colOff>0</xdr:colOff>
                    <xdr:row>401</xdr:row>
                    <xdr:rowOff>38100</xdr:rowOff>
                  </to>
                </anchor>
              </controlPr>
            </control>
          </mc:Choice>
        </mc:AlternateContent>
        <mc:AlternateContent xmlns:mc="http://schemas.openxmlformats.org/markup-compatibility/2006">
          <mc:Choice Requires="x14">
            <control shapeId="15197" r:id="rId50" name="Check Box 861">
              <controlPr defaultSize="0" autoFill="0" autoLine="0" autoPict="0">
                <anchor moveWithCells="1">
                  <from>
                    <xdr:col>33</xdr:col>
                    <xdr:colOff>85725</xdr:colOff>
                    <xdr:row>211</xdr:row>
                    <xdr:rowOff>66675</xdr:rowOff>
                  </from>
                  <to>
                    <xdr:col>34</xdr:col>
                    <xdr:colOff>0</xdr:colOff>
                    <xdr:row>401</xdr:row>
                    <xdr:rowOff>38100</xdr:rowOff>
                  </to>
                </anchor>
              </controlPr>
            </control>
          </mc:Choice>
        </mc:AlternateContent>
        <mc:AlternateContent xmlns:mc="http://schemas.openxmlformats.org/markup-compatibility/2006">
          <mc:Choice Requires="x14">
            <control shapeId="15198" r:id="rId51" name="Check Box 862">
              <controlPr defaultSize="0" autoFill="0" autoLine="0" autoPict="0">
                <anchor moveWithCells="1">
                  <from>
                    <xdr:col>33</xdr:col>
                    <xdr:colOff>85725</xdr:colOff>
                    <xdr:row>214</xdr:row>
                    <xdr:rowOff>66675</xdr:rowOff>
                  </from>
                  <to>
                    <xdr:col>34</xdr:col>
                    <xdr:colOff>0</xdr:colOff>
                    <xdr:row>401</xdr:row>
                    <xdr:rowOff>38100</xdr:rowOff>
                  </to>
                </anchor>
              </controlPr>
            </control>
          </mc:Choice>
        </mc:AlternateContent>
        <mc:AlternateContent xmlns:mc="http://schemas.openxmlformats.org/markup-compatibility/2006">
          <mc:Choice Requires="x14">
            <control shapeId="15199" r:id="rId52" name="Check Box 863">
              <controlPr defaultSize="0" autoFill="0" autoLine="0" autoPict="0">
                <anchor moveWithCells="1">
                  <from>
                    <xdr:col>33</xdr:col>
                    <xdr:colOff>85725</xdr:colOff>
                    <xdr:row>217</xdr:row>
                    <xdr:rowOff>66675</xdr:rowOff>
                  </from>
                  <to>
                    <xdr:col>34</xdr:col>
                    <xdr:colOff>0</xdr:colOff>
                    <xdr:row>401</xdr:row>
                    <xdr:rowOff>38100</xdr:rowOff>
                  </to>
                </anchor>
              </controlPr>
            </control>
          </mc:Choice>
        </mc:AlternateContent>
        <mc:AlternateContent xmlns:mc="http://schemas.openxmlformats.org/markup-compatibility/2006">
          <mc:Choice Requires="x14">
            <control shapeId="15200" r:id="rId53" name="Check Box 864">
              <controlPr defaultSize="0" autoFill="0" autoLine="0" autoPict="0">
                <anchor moveWithCells="1">
                  <from>
                    <xdr:col>33</xdr:col>
                    <xdr:colOff>85725</xdr:colOff>
                    <xdr:row>221</xdr:row>
                    <xdr:rowOff>66675</xdr:rowOff>
                  </from>
                  <to>
                    <xdr:col>34</xdr:col>
                    <xdr:colOff>0</xdr:colOff>
                    <xdr:row>401</xdr:row>
                    <xdr:rowOff>38100</xdr:rowOff>
                  </to>
                </anchor>
              </controlPr>
            </control>
          </mc:Choice>
        </mc:AlternateContent>
        <mc:AlternateContent xmlns:mc="http://schemas.openxmlformats.org/markup-compatibility/2006">
          <mc:Choice Requires="x14">
            <control shapeId="15201" r:id="rId54" name="Check Box 865">
              <controlPr defaultSize="0" autoFill="0" autoLine="0" autoPict="0">
                <anchor moveWithCells="1">
                  <from>
                    <xdr:col>33</xdr:col>
                    <xdr:colOff>85725</xdr:colOff>
                    <xdr:row>222</xdr:row>
                    <xdr:rowOff>66675</xdr:rowOff>
                  </from>
                  <to>
                    <xdr:col>34</xdr:col>
                    <xdr:colOff>0</xdr:colOff>
                    <xdr:row>401</xdr:row>
                    <xdr:rowOff>38100</xdr:rowOff>
                  </to>
                </anchor>
              </controlPr>
            </control>
          </mc:Choice>
        </mc:AlternateContent>
        <mc:AlternateContent xmlns:mc="http://schemas.openxmlformats.org/markup-compatibility/2006">
          <mc:Choice Requires="x14">
            <control shapeId="15202" r:id="rId55" name="Check Box 866">
              <controlPr defaultSize="0" autoFill="0" autoLine="0" autoPict="0">
                <anchor moveWithCells="1">
                  <from>
                    <xdr:col>33</xdr:col>
                    <xdr:colOff>85725</xdr:colOff>
                    <xdr:row>226</xdr:row>
                    <xdr:rowOff>66675</xdr:rowOff>
                  </from>
                  <to>
                    <xdr:col>34</xdr:col>
                    <xdr:colOff>0</xdr:colOff>
                    <xdr:row>401</xdr:row>
                    <xdr:rowOff>38100</xdr:rowOff>
                  </to>
                </anchor>
              </controlPr>
            </control>
          </mc:Choice>
        </mc:AlternateContent>
        <mc:AlternateContent xmlns:mc="http://schemas.openxmlformats.org/markup-compatibility/2006">
          <mc:Choice Requires="x14">
            <control shapeId="15203" r:id="rId56" name="Check Box 867">
              <controlPr defaultSize="0" autoFill="0" autoLine="0" autoPict="0">
                <anchor moveWithCells="1">
                  <from>
                    <xdr:col>33</xdr:col>
                    <xdr:colOff>85725</xdr:colOff>
                    <xdr:row>227</xdr:row>
                    <xdr:rowOff>66675</xdr:rowOff>
                  </from>
                  <to>
                    <xdr:col>34</xdr:col>
                    <xdr:colOff>0</xdr:colOff>
                    <xdr:row>401</xdr:row>
                    <xdr:rowOff>38100</xdr:rowOff>
                  </to>
                </anchor>
              </controlPr>
            </control>
          </mc:Choice>
        </mc:AlternateContent>
        <mc:AlternateContent xmlns:mc="http://schemas.openxmlformats.org/markup-compatibility/2006">
          <mc:Choice Requires="x14">
            <control shapeId="77580" r:id="rId57" name="Check Box 1804">
              <controlPr defaultSize="0" autoFill="0" autoLine="0" autoPict="0">
                <anchor moveWithCells="1">
                  <from>
                    <xdr:col>33</xdr:col>
                    <xdr:colOff>85725</xdr:colOff>
                    <xdr:row>219</xdr:row>
                    <xdr:rowOff>66675</xdr:rowOff>
                  </from>
                  <to>
                    <xdr:col>34</xdr:col>
                    <xdr:colOff>66675</xdr:colOff>
                    <xdr:row>401</xdr:row>
                    <xdr:rowOff>38100</xdr:rowOff>
                  </to>
                </anchor>
              </controlPr>
            </control>
          </mc:Choice>
        </mc:AlternateContent>
        <mc:AlternateContent xmlns:mc="http://schemas.openxmlformats.org/markup-compatibility/2006">
          <mc:Choice Requires="x14">
            <control shapeId="15300" r:id="rId58" name="Check Box 964">
              <controlPr defaultSize="0" autoFill="0" autoLine="0" autoPict="0">
                <anchor moveWithCells="1">
                  <from>
                    <xdr:col>35</xdr:col>
                    <xdr:colOff>104775</xdr:colOff>
                    <xdr:row>238</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01" r:id="rId59" name="Check Box 965">
              <controlPr defaultSize="0" autoFill="0" autoLine="0" autoPict="0">
                <anchor moveWithCells="1">
                  <from>
                    <xdr:col>33</xdr:col>
                    <xdr:colOff>76200</xdr:colOff>
                    <xdr:row>238</xdr:row>
                    <xdr:rowOff>66675</xdr:rowOff>
                  </from>
                  <to>
                    <xdr:col>33</xdr:col>
                    <xdr:colOff>342900</xdr:colOff>
                    <xdr:row>401</xdr:row>
                    <xdr:rowOff>38100</xdr:rowOff>
                  </to>
                </anchor>
              </controlPr>
            </control>
          </mc:Choice>
        </mc:AlternateContent>
        <mc:AlternateContent xmlns:mc="http://schemas.openxmlformats.org/markup-compatibility/2006">
          <mc:Choice Requires="x14">
            <control shapeId="15302" r:id="rId60" name="Check Box 966">
              <controlPr defaultSize="0" autoFill="0" autoLine="0" autoPict="0">
                <anchor moveWithCells="1">
                  <from>
                    <xdr:col>35</xdr:col>
                    <xdr:colOff>104775</xdr:colOff>
                    <xdr:row>239</xdr:row>
                    <xdr:rowOff>66675</xdr:rowOff>
                  </from>
                  <to>
                    <xdr:col>36</xdr:col>
                    <xdr:colOff>0</xdr:colOff>
                    <xdr:row>401</xdr:row>
                    <xdr:rowOff>142875</xdr:rowOff>
                  </to>
                </anchor>
              </controlPr>
            </control>
          </mc:Choice>
        </mc:AlternateContent>
        <mc:AlternateContent xmlns:mc="http://schemas.openxmlformats.org/markup-compatibility/2006">
          <mc:Choice Requires="x14">
            <control shapeId="15303" r:id="rId61" name="Check Box 967">
              <controlPr defaultSize="0" autoFill="0" autoLine="0" autoPict="0">
                <anchor moveWithCells="1">
                  <from>
                    <xdr:col>33</xdr:col>
                    <xdr:colOff>76200</xdr:colOff>
                    <xdr:row>239</xdr:row>
                    <xdr:rowOff>66675</xdr:rowOff>
                  </from>
                  <to>
                    <xdr:col>33</xdr:col>
                    <xdr:colOff>342900</xdr:colOff>
                    <xdr:row>401</xdr:row>
                    <xdr:rowOff>142875</xdr:rowOff>
                  </to>
                </anchor>
              </controlPr>
            </control>
          </mc:Choice>
        </mc:AlternateContent>
        <mc:AlternateContent xmlns:mc="http://schemas.openxmlformats.org/markup-compatibility/2006">
          <mc:Choice Requires="x14">
            <control shapeId="15304" r:id="rId62" name="Check Box 968">
              <controlPr defaultSize="0" autoFill="0" autoLine="0" autoPict="0">
                <anchor moveWithCells="1">
                  <from>
                    <xdr:col>35</xdr:col>
                    <xdr:colOff>104775</xdr:colOff>
                    <xdr:row>240</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05" r:id="rId63" name="Check Box 969">
              <controlPr defaultSize="0" autoFill="0" autoLine="0" autoPict="0">
                <anchor moveWithCells="1">
                  <from>
                    <xdr:col>33</xdr:col>
                    <xdr:colOff>76200</xdr:colOff>
                    <xdr:row>240</xdr:row>
                    <xdr:rowOff>66675</xdr:rowOff>
                  </from>
                  <to>
                    <xdr:col>33</xdr:col>
                    <xdr:colOff>342900</xdr:colOff>
                    <xdr:row>401</xdr:row>
                    <xdr:rowOff>38100</xdr:rowOff>
                  </to>
                </anchor>
              </controlPr>
            </control>
          </mc:Choice>
        </mc:AlternateContent>
        <mc:AlternateContent xmlns:mc="http://schemas.openxmlformats.org/markup-compatibility/2006">
          <mc:Choice Requires="x14">
            <control shapeId="15306" r:id="rId64" name="Check Box 970">
              <controlPr defaultSize="0" autoFill="0" autoLine="0" autoPict="0">
                <anchor moveWithCells="1">
                  <from>
                    <xdr:col>35</xdr:col>
                    <xdr:colOff>104775</xdr:colOff>
                    <xdr:row>241</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07" r:id="rId65" name="Check Box 971">
              <controlPr defaultSize="0" autoFill="0" autoLine="0" autoPict="0">
                <anchor moveWithCells="1">
                  <from>
                    <xdr:col>33</xdr:col>
                    <xdr:colOff>85725</xdr:colOff>
                    <xdr:row>241</xdr:row>
                    <xdr:rowOff>66675</xdr:rowOff>
                  </from>
                  <to>
                    <xdr:col>34</xdr:col>
                    <xdr:colOff>28575</xdr:colOff>
                    <xdr:row>401</xdr:row>
                    <xdr:rowOff>38100</xdr:rowOff>
                  </to>
                </anchor>
              </controlPr>
            </control>
          </mc:Choice>
        </mc:AlternateContent>
        <mc:AlternateContent xmlns:mc="http://schemas.openxmlformats.org/markup-compatibility/2006">
          <mc:Choice Requires="x14">
            <control shapeId="15308" r:id="rId66" name="Check Box 972">
              <controlPr defaultSize="0" autoFill="0" autoLine="0" autoPict="0">
                <anchor moveWithCells="1">
                  <from>
                    <xdr:col>35</xdr:col>
                    <xdr:colOff>104775</xdr:colOff>
                    <xdr:row>242</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09" r:id="rId67" name="Check Box 973">
              <controlPr defaultSize="0" autoFill="0" autoLine="0" autoPict="0">
                <anchor moveWithCells="1">
                  <from>
                    <xdr:col>33</xdr:col>
                    <xdr:colOff>85725</xdr:colOff>
                    <xdr:row>242</xdr:row>
                    <xdr:rowOff>66675</xdr:rowOff>
                  </from>
                  <to>
                    <xdr:col>34</xdr:col>
                    <xdr:colOff>28575</xdr:colOff>
                    <xdr:row>401</xdr:row>
                    <xdr:rowOff>38100</xdr:rowOff>
                  </to>
                </anchor>
              </controlPr>
            </control>
          </mc:Choice>
        </mc:AlternateContent>
        <mc:AlternateContent xmlns:mc="http://schemas.openxmlformats.org/markup-compatibility/2006">
          <mc:Choice Requires="x14">
            <control shapeId="15310" r:id="rId68" name="Check Box 974">
              <controlPr defaultSize="0" autoFill="0" autoLine="0" autoPict="0">
                <anchor moveWithCells="1">
                  <from>
                    <xdr:col>35</xdr:col>
                    <xdr:colOff>104775</xdr:colOff>
                    <xdr:row>243</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11" r:id="rId69" name="Check Box 975">
              <controlPr defaultSize="0" autoFill="0" autoLine="0" autoPict="0">
                <anchor moveWithCells="1">
                  <from>
                    <xdr:col>33</xdr:col>
                    <xdr:colOff>85725</xdr:colOff>
                    <xdr:row>243</xdr:row>
                    <xdr:rowOff>66675</xdr:rowOff>
                  </from>
                  <to>
                    <xdr:col>34</xdr:col>
                    <xdr:colOff>28575</xdr:colOff>
                    <xdr:row>401</xdr:row>
                    <xdr:rowOff>38100</xdr:rowOff>
                  </to>
                </anchor>
              </controlPr>
            </control>
          </mc:Choice>
        </mc:AlternateContent>
        <mc:AlternateContent xmlns:mc="http://schemas.openxmlformats.org/markup-compatibility/2006">
          <mc:Choice Requires="x14">
            <control shapeId="15312" r:id="rId70" name="Check Box 976">
              <controlPr defaultSize="0" autoFill="0" autoLine="0" autoPict="0">
                <anchor moveWithCells="1">
                  <from>
                    <xdr:col>35</xdr:col>
                    <xdr:colOff>104775</xdr:colOff>
                    <xdr:row>247</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13" r:id="rId71" name="Check Box 977">
              <controlPr defaultSize="0" autoFill="0" autoLine="0" autoPict="0">
                <anchor moveWithCells="1">
                  <from>
                    <xdr:col>33</xdr:col>
                    <xdr:colOff>85725</xdr:colOff>
                    <xdr:row>247</xdr:row>
                    <xdr:rowOff>66675</xdr:rowOff>
                  </from>
                  <to>
                    <xdr:col>34</xdr:col>
                    <xdr:colOff>28575</xdr:colOff>
                    <xdr:row>401</xdr:row>
                    <xdr:rowOff>38100</xdr:rowOff>
                  </to>
                </anchor>
              </controlPr>
            </control>
          </mc:Choice>
        </mc:AlternateContent>
        <mc:AlternateContent xmlns:mc="http://schemas.openxmlformats.org/markup-compatibility/2006">
          <mc:Choice Requires="x14">
            <control shapeId="15314" r:id="rId72" name="Check Box 978">
              <controlPr defaultSize="0" autoFill="0" autoLine="0" autoPict="0">
                <anchor moveWithCells="1">
                  <from>
                    <xdr:col>35</xdr:col>
                    <xdr:colOff>104775</xdr:colOff>
                    <xdr:row>248</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15" r:id="rId73" name="Check Box 979">
              <controlPr defaultSize="0" autoFill="0" autoLine="0" autoPict="0">
                <anchor moveWithCells="1">
                  <from>
                    <xdr:col>33</xdr:col>
                    <xdr:colOff>85725</xdr:colOff>
                    <xdr:row>248</xdr:row>
                    <xdr:rowOff>66675</xdr:rowOff>
                  </from>
                  <to>
                    <xdr:col>34</xdr:col>
                    <xdr:colOff>28575</xdr:colOff>
                    <xdr:row>401</xdr:row>
                    <xdr:rowOff>38100</xdr:rowOff>
                  </to>
                </anchor>
              </controlPr>
            </control>
          </mc:Choice>
        </mc:AlternateContent>
        <mc:AlternateContent xmlns:mc="http://schemas.openxmlformats.org/markup-compatibility/2006">
          <mc:Choice Requires="x14">
            <control shapeId="15316" r:id="rId74" name="Check Box 980">
              <controlPr defaultSize="0" autoFill="0" autoLine="0" autoPict="0">
                <anchor moveWithCells="1">
                  <from>
                    <xdr:col>35</xdr:col>
                    <xdr:colOff>104775</xdr:colOff>
                    <xdr:row>249</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17" r:id="rId75" name="Check Box 981">
              <controlPr defaultSize="0" autoFill="0" autoLine="0" autoPict="0">
                <anchor moveWithCells="1">
                  <from>
                    <xdr:col>33</xdr:col>
                    <xdr:colOff>85725</xdr:colOff>
                    <xdr:row>249</xdr:row>
                    <xdr:rowOff>66675</xdr:rowOff>
                  </from>
                  <to>
                    <xdr:col>34</xdr:col>
                    <xdr:colOff>28575</xdr:colOff>
                    <xdr:row>401</xdr:row>
                    <xdr:rowOff>38100</xdr:rowOff>
                  </to>
                </anchor>
              </controlPr>
            </control>
          </mc:Choice>
        </mc:AlternateContent>
        <mc:AlternateContent xmlns:mc="http://schemas.openxmlformats.org/markup-compatibility/2006">
          <mc:Choice Requires="x14">
            <control shapeId="15318" r:id="rId76" name="Check Box 982">
              <controlPr defaultSize="0" autoFill="0" autoLine="0" autoPict="0">
                <anchor moveWithCells="1">
                  <from>
                    <xdr:col>35</xdr:col>
                    <xdr:colOff>104775</xdr:colOff>
                    <xdr:row>251</xdr:row>
                    <xdr:rowOff>66675</xdr:rowOff>
                  </from>
                  <to>
                    <xdr:col>36</xdr:col>
                    <xdr:colOff>0</xdr:colOff>
                    <xdr:row>401</xdr:row>
                    <xdr:rowOff>142875</xdr:rowOff>
                  </to>
                </anchor>
              </controlPr>
            </control>
          </mc:Choice>
        </mc:AlternateContent>
        <mc:AlternateContent xmlns:mc="http://schemas.openxmlformats.org/markup-compatibility/2006">
          <mc:Choice Requires="x14">
            <control shapeId="15319" r:id="rId77" name="Check Box 983">
              <controlPr defaultSize="0" autoFill="0" autoLine="0" autoPict="0">
                <anchor moveWithCells="1">
                  <from>
                    <xdr:col>33</xdr:col>
                    <xdr:colOff>104775</xdr:colOff>
                    <xdr:row>251</xdr:row>
                    <xdr:rowOff>66675</xdr:rowOff>
                  </from>
                  <to>
                    <xdr:col>34</xdr:col>
                    <xdr:colOff>28575</xdr:colOff>
                    <xdr:row>401</xdr:row>
                    <xdr:rowOff>142875</xdr:rowOff>
                  </to>
                </anchor>
              </controlPr>
            </control>
          </mc:Choice>
        </mc:AlternateContent>
        <mc:AlternateContent xmlns:mc="http://schemas.openxmlformats.org/markup-compatibility/2006">
          <mc:Choice Requires="x14">
            <control shapeId="15320" r:id="rId78" name="Check Box 984">
              <controlPr defaultSize="0" autoFill="0" autoLine="0" autoPict="0">
                <anchor moveWithCells="1">
                  <from>
                    <xdr:col>35</xdr:col>
                    <xdr:colOff>104775</xdr:colOff>
                    <xdr:row>252</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21" r:id="rId79" name="Check Box 985">
              <controlPr defaultSize="0" autoFill="0" autoLine="0" autoPict="0">
                <anchor moveWithCells="1">
                  <from>
                    <xdr:col>33</xdr:col>
                    <xdr:colOff>104775</xdr:colOff>
                    <xdr:row>252</xdr:row>
                    <xdr:rowOff>66675</xdr:rowOff>
                  </from>
                  <to>
                    <xdr:col>34</xdr:col>
                    <xdr:colOff>28575</xdr:colOff>
                    <xdr:row>401</xdr:row>
                    <xdr:rowOff>38100</xdr:rowOff>
                  </to>
                </anchor>
              </controlPr>
            </control>
          </mc:Choice>
        </mc:AlternateContent>
        <mc:AlternateContent xmlns:mc="http://schemas.openxmlformats.org/markup-compatibility/2006">
          <mc:Choice Requires="x14">
            <control shapeId="15322" r:id="rId80" name="Check Box 986">
              <controlPr defaultSize="0" autoFill="0" autoLine="0" autoPict="0">
                <anchor moveWithCells="1">
                  <from>
                    <xdr:col>35</xdr:col>
                    <xdr:colOff>104775</xdr:colOff>
                    <xdr:row>253</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23" r:id="rId81" name="Check Box 987">
              <controlPr defaultSize="0" autoFill="0" autoLine="0" autoPict="0">
                <anchor moveWithCells="1">
                  <from>
                    <xdr:col>33</xdr:col>
                    <xdr:colOff>104775</xdr:colOff>
                    <xdr:row>253</xdr:row>
                    <xdr:rowOff>66675</xdr:rowOff>
                  </from>
                  <to>
                    <xdr:col>34</xdr:col>
                    <xdr:colOff>28575</xdr:colOff>
                    <xdr:row>401</xdr:row>
                    <xdr:rowOff>38100</xdr:rowOff>
                  </to>
                </anchor>
              </controlPr>
            </control>
          </mc:Choice>
        </mc:AlternateContent>
        <mc:AlternateContent xmlns:mc="http://schemas.openxmlformats.org/markup-compatibility/2006">
          <mc:Choice Requires="x14">
            <control shapeId="15324" r:id="rId82" name="Check Box 988">
              <controlPr defaultSize="0" autoFill="0" autoLine="0" autoPict="0">
                <anchor moveWithCells="1">
                  <from>
                    <xdr:col>35</xdr:col>
                    <xdr:colOff>104775</xdr:colOff>
                    <xdr:row>254</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25" r:id="rId83" name="Check Box 989">
              <controlPr defaultSize="0" autoFill="0" autoLine="0" autoPict="0">
                <anchor moveWithCells="1">
                  <from>
                    <xdr:col>33</xdr:col>
                    <xdr:colOff>104775</xdr:colOff>
                    <xdr:row>254</xdr:row>
                    <xdr:rowOff>66675</xdr:rowOff>
                  </from>
                  <to>
                    <xdr:col>34</xdr:col>
                    <xdr:colOff>28575</xdr:colOff>
                    <xdr:row>401</xdr:row>
                    <xdr:rowOff>38100</xdr:rowOff>
                  </to>
                </anchor>
              </controlPr>
            </control>
          </mc:Choice>
        </mc:AlternateContent>
        <mc:AlternateContent xmlns:mc="http://schemas.openxmlformats.org/markup-compatibility/2006">
          <mc:Choice Requires="x14">
            <control shapeId="15326" r:id="rId84" name="Check Box 990">
              <controlPr defaultSize="0" autoFill="0" autoLine="0" autoPict="0">
                <anchor moveWithCells="1">
                  <from>
                    <xdr:col>35</xdr:col>
                    <xdr:colOff>104775</xdr:colOff>
                    <xdr:row>255</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27" r:id="rId85" name="Check Box 991">
              <controlPr defaultSize="0" autoFill="0" autoLine="0" autoPict="0">
                <anchor moveWithCells="1">
                  <from>
                    <xdr:col>33</xdr:col>
                    <xdr:colOff>104775</xdr:colOff>
                    <xdr:row>255</xdr:row>
                    <xdr:rowOff>66675</xdr:rowOff>
                  </from>
                  <to>
                    <xdr:col>34</xdr:col>
                    <xdr:colOff>28575</xdr:colOff>
                    <xdr:row>401</xdr:row>
                    <xdr:rowOff>38100</xdr:rowOff>
                  </to>
                </anchor>
              </controlPr>
            </control>
          </mc:Choice>
        </mc:AlternateContent>
        <mc:AlternateContent xmlns:mc="http://schemas.openxmlformats.org/markup-compatibility/2006">
          <mc:Choice Requires="x14">
            <control shapeId="15328" r:id="rId86" name="Check Box 992">
              <controlPr defaultSize="0" autoFill="0" autoLine="0" autoPict="0">
                <anchor moveWithCells="1">
                  <from>
                    <xdr:col>35</xdr:col>
                    <xdr:colOff>104775</xdr:colOff>
                    <xdr:row>256</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29" r:id="rId87" name="Check Box 993">
              <controlPr defaultSize="0" autoFill="0" autoLine="0" autoPict="0">
                <anchor moveWithCells="1">
                  <from>
                    <xdr:col>33</xdr:col>
                    <xdr:colOff>104775</xdr:colOff>
                    <xdr:row>256</xdr:row>
                    <xdr:rowOff>66675</xdr:rowOff>
                  </from>
                  <to>
                    <xdr:col>34</xdr:col>
                    <xdr:colOff>28575</xdr:colOff>
                    <xdr:row>401</xdr:row>
                    <xdr:rowOff>38100</xdr:rowOff>
                  </to>
                </anchor>
              </controlPr>
            </control>
          </mc:Choice>
        </mc:AlternateContent>
        <mc:AlternateContent xmlns:mc="http://schemas.openxmlformats.org/markup-compatibility/2006">
          <mc:Choice Requires="x14">
            <control shapeId="15330" r:id="rId88" name="Check Box 994">
              <controlPr defaultSize="0" autoFill="0" autoLine="0" autoPict="0">
                <anchor moveWithCells="1">
                  <from>
                    <xdr:col>35</xdr:col>
                    <xdr:colOff>104775</xdr:colOff>
                    <xdr:row>258</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31" r:id="rId89" name="Check Box 995">
              <controlPr defaultSize="0" autoFill="0" autoLine="0" autoPict="0">
                <anchor moveWithCells="1">
                  <from>
                    <xdr:col>33</xdr:col>
                    <xdr:colOff>104775</xdr:colOff>
                    <xdr:row>258</xdr:row>
                    <xdr:rowOff>66675</xdr:rowOff>
                  </from>
                  <to>
                    <xdr:col>34</xdr:col>
                    <xdr:colOff>28575</xdr:colOff>
                    <xdr:row>401</xdr:row>
                    <xdr:rowOff>38100</xdr:rowOff>
                  </to>
                </anchor>
              </controlPr>
            </control>
          </mc:Choice>
        </mc:AlternateContent>
        <mc:AlternateContent xmlns:mc="http://schemas.openxmlformats.org/markup-compatibility/2006">
          <mc:Choice Requires="x14">
            <control shapeId="15332" r:id="rId90" name="Check Box 996">
              <controlPr defaultSize="0" autoFill="0" autoLine="0" autoPict="0">
                <anchor moveWithCells="1">
                  <from>
                    <xdr:col>35</xdr:col>
                    <xdr:colOff>104775</xdr:colOff>
                    <xdr:row>259</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33" r:id="rId91" name="Check Box 997">
              <controlPr defaultSize="0" autoFill="0" autoLine="0" autoPict="0">
                <anchor moveWithCells="1">
                  <from>
                    <xdr:col>33</xdr:col>
                    <xdr:colOff>104775</xdr:colOff>
                    <xdr:row>259</xdr:row>
                    <xdr:rowOff>66675</xdr:rowOff>
                  </from>
                  <to>
                    <xdr:col>34</xdr:col>
                    <xdr:colOff>28575</xdr:colOff>
                    <xdr:row>401</xdr:row>
                    <xdr:rowOff>38100</xdr:rowOff>
                  </to>
                </anchor>
              </controlPr>
            </control>
          </mc:Choice>
        </mc:AlternateContent>
        <mc:AlternateContent xmlns:mc="http://schemas.openxmlformats.org/markup-compatibility/2006">
          <mc:Choice Requires="x14">
            <control shapeId="15334" r:id="rId92" name="Check Box 998">
              <controlPr defaultSize="0" autoFill="0" autoLine="0" autoPict="0">
                <anchor moveWithCells="1">
                  <from>
                    <xdr:col>35</xdr:col>
                    <xdr:colOff>104775</xdr:colOff>
                    <xdr:row>260</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35" r:id="rId93" name="Check Box 999">
              <controlPr defaultSize="0" autoFill="0" autoLine="0" autoPict="0">
                <anchor moveWithCells="1">
                  <from>
                    <xdr:col>33</xdr:col>
                    <xdr:colOff>104775</xdr:colOff>
                    <xdr:row>260</xdr:row>
                    <xdr:rowOff>66675</xdr:rowOff>
                  </from>
                  <to>
                    <xdr:col>34</xdr:col>
                    <xdr:colOff>28575</xdr:colOff>
                    <xdr:row>401</xdr:row>
                    <xdr:rowOff>38100</xdr:rowOff>
                  </to>
                </anchor>
              </controlPr>
            </control>
          </mc:Choice>
        </mc:AlternateContent>
        <mc:AlternateContent xmlns:mc="http://schemas.openxmlformats.org/markup-compatibility/2006">
          <mc:Choice Requires="x14">
            <control shapeId="15336" r:id="rId94" name="Check Box 1000">
              <controlPr defaultSize="0" autoFill="0" autoLine="0" autoPict="0">
                <anchor moveWithCells="1">
                  <from>
                    <xdr:col>35</xdr:col>
                    <xdr:colOff>104775</xdr:colOff>
                    <xdr:row>261</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37" r:id="rId95" name="Check Box 1001">
              <controlPr defaultSize="0" autoFill="0" autoLine="0" autoPict="0">
                <anchor moveWithCells="1">
                  <from>
                    <xdr:col>33</xdr:col>
                    <xdr:colOff>104775</xdr:colOff>
                    <xdr:row>261</xdr:row>
                    <xdr:rowOff>66675</xdr:rowOff>
                  </from>
                  <to>
                    <xdr:col>34</xdr:col>
                    <xdr:colOff>28575</xdr:colOff>
                    <xdr:row>401</xdr:row>
                    <xdr:rowOff>38100</xdr:rowOff>
                  </to>
                </anchor>
              </controlPr>
            </control>
          </mc:Choice>
        </mc:AlternateContent>
        <mc:AlternateContent xmlns:mc="http://schemas.openxmlformats.org/markup-compatibility/2006">
          <mc:Choice Requires="x14">
            <control shapeId="15338" r:id="rId96" name="Check Box 1002">
              <controlPr defaultSize="0" autoFill="0" autoLine="0" autoPict="0">
                <anchor moveWithCells="1">
                  <from>
                    <xdr:col>35</xdr:col>
                    <xdr:colOff>104775</xdr:colOff>
                    <xdr:row>263</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39" r:id="rId97" name="Check Box 1003">
              <controlPr defaultSize="0" autoFill="0" autoLine="0" autoPict="0">
                <anchor moveWithCells="1">
                  <from>
                    <xdr:col>33</xdr:col>
                    <xdr:colOff>104775</xdr:colOff>
                    <xdr:row>263</xdr:row>
                    <xdr:rowOff>66675</xdr:rowOff>
                  </from>
                  <to>
                    <xdr:col>34</xdr:col>
                    <xdr:colOff>0</xdr:colOff>
                    <xdr:row>401</xdr:row>
                    <xdr:rowOff>47625</xdr:rowOff>
                  </to>
                </anchor>
              </controlPr>
            </control>
          </mc:Choice>
        </mc:AlternateContent>
        <mc:AlternateContent xmlns:mc="http://schemas.openxmlformats.org/markup-compatibility/2006">
          <mc:Choice Requires="x14">
            <control shapeId="15340" r:id="rId98" name="Check Box 1004">
              <controlPr defaultSize="0" autoFill="0" autoLine="0" autoPict="0">
                <anchor moveWithCells="1">
                  <from>
                    <xdr:col>35</xdr:col>
                    <xdr:colOff>104775</xdr:colOff>
                    <xdr:row>264</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41" r:id="rId99" name="Check Box 1005">
              <controlPr defaultSize="0" autoFill="0" autoLine="0" autoPict="0">
                <anchor moveWithCells="1">
                  <from>
                    <xdr:col>33</xdr:col>
                    <xdr:colOff>104775</xdr:colOff>
                    <xdr:row>264</xdr:row>
                    <xdr:rowOff>66675</xdr:rowOff>
                  </from>
                  <to>
                    <xdr:col>34</xdr:col>
                    <xdr:colOff>0</xdr:colOff>
                    <xdr:row>401</xdr:row>
                    <xdr:rowOff>47625</xdr:rowOff>
                  </to>
                </anchor>
              </controlPr>
            </control>
          </mc:Choice>
        </mc:AlternateContent>
        <mc:AlternateContent xmlns:mc="http://schemas.openxmlformats.org/markup-compatibility/2006">
          <mc:Choice Requires="x14">
            <control shapeId="15342" r:id="rId100" name="Check Box 1006">
              <controlPr defaultSize="0" autoFill="0" autoLine="0" autoPict="0">
                <anchor moveWithCells="1">
                  <from>
                    <xdr:col>35</xdr:col>
                    <xdr:colOff>104775</xdr:colOff>
                    <xdr:row>265</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43" r:id="rId101" name="Check Box 1007">
              <controlPr defaultSize="0" autoFill="0" autoLine="0" autoPict="0">
                <anchor moveWithCells="1">
                  <from>
                    <xdr:col>33</xdr:col>
                    <xdr:colOff>104775</xdr:colOff>
                    <xdr:row>265</xdr:row>
                    <xdr:rowOff>66675</xdr:rowOff>
                  </from>
                  <to>
                    <xdr:col>34</xdr:col>
                    <xdr:colOff>0</xdr:colOff>
                    <xdr:row>401</xdr:row>
                    <xdr:rowOff>47625</xdr:rowOff>
                  </to>
                </anchor>
              </controlPr>
            </control>
          </mc:Choice>
        </mc:AlternateContent>
        <mc:AlternateContent xmlns:mc="http://schemas.openxmlformats.org/markup-compatibility/2006">
          <mc:Choice Requires="x14">
            <control shapeId="15344" r:id="rId102" name="Check Box 1008">
              <controlPr defaultSize="0" autoFill="0" autoLine="0" autoPict="0">
                <anchor moveWithCells="1">
                  <from>
                    <xdr:col>35</xdr:col>
                    <xdr:colOff>104775</xdr:colOff>
                    <xdr:row>266</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15345" r:id="rId103" name="Check Box 1009">
              <controlPr defaultSize="0" autoFill="0" autoLine="0" autoPict="0">
                <anchor moveWithCells="1">
                  <from>
                    <xdr:col>33</xdr:col>
                    <xdr:colOff>104775</xdr:colOff>
                    <xdr:row>266</xdr:row>
                    <xdr:rowOff>66675</xdr:rowOff>
                  </from>
                  <to>
                    <xdr:col>34</xdr:col>
                    <xdr:colOff>0</xdr:colOff>
                    <xdr:row>401</xdr:row>
                    <xdr:rowOff>47625</xdr:rowOff>
                  </to>
                </anchor>
              </controlPr>
            </control>
          </mc:Choice>
        </mc:AlternateContent>
        <mc:AlternateContent xmlns:mc="http://schemas.openxmlformats.org/markup-compatibility/2006">
          <mc:Choice Requires="x14">
            <control shapeId="77725" r:id="rId104" name="Check Box 1949">
              <controlPr defaultSize="0" autoFill="0" autoLine="0" autoPict="0">
                <anchor moveWithCells="1">
                  <from>
                    <xdr:col>35</xdr:col>
                    <xdr:colOff>104775</xdr:colOff>
                    <xdr:row>257</xdr:row>
                    <xdr:rowOff>66675</xdr:rowOff>
                  </from>
                  <to>
                    <xdr:col>36</xdr:col>
                    <xdr:colOff>0</xdr:colOff>
                    <xdr:row>401</xdr:row>
                    <xdr:rowOff>38100</xdr:rowOff>
                  </to>
                </anchor>
              </controlPr>
            </control>
          </mc:Choice>
        </mc:AlternateContent>
        <mc:AlternateContent xmlns:mc="http://schemas.openxmlformats.org/markup-compatibility/2006">
          <mc:Choice Requires="x14">
            <control shapeId="77726" r:id="rId105" name="Check Box 1950">
              <controlPr defaultSize="0" autoFill="0" autoLine="0" autoPict="0">
                <anchor moveWithCells="1">
                  <from>
                    <xdr:col>33</xdr:col>
                    <xdr:colOff>104775</xdr:colOff>
                    <xdr:row>257</xdr:row>
                    <xdr:rowOff>66675</xdr:rowOff>
                  </from>
                  <to>
                    <xdr:col>34</xdr:col>
                    <xdr:colOff>28575</xdr:colOff>
                    <xdr:row>401</xdr:row>
                    <xdr:rowOff>38100</xdr:rowOff>
                  </to>
                </anchor>
              </controlPr>
            </control>
          </mc:Choice>
        </mc:AlternateContent>
        <mc:AlternateContent xmlns:mc="http://schemas.openxmlformats.org/markup-compatibility/2006">
          <mc:Choice Requires="x14">
            <control shapeId="14941" r:id="rId106" name="Check Box 605">
              <controlPr defaultSize="0" autoFill="0" autoLine="0" autoPict="0">
                <anchor moveWithCells="1">
                  <from>
                    <xdr:col>34</xdr:col>
                    <xdr:colOff>104775</xdr:colOff>
                    <xdr:row>278</xdr:row>
                    <xdr:rowOff>0</xdr:rowOff>
                  </from>
                  <to>
                    <xdr:col>34</xdr:col>
                    <xdr:colOff>342900</xdr:colOff>
                    <xdr:row>401</xdr:row>
                    <xdr:rowOff>200025</xdr:rowOff>
                  </to>
                </anchor>
              </controlPr>
            </control>
          </mc:Choice>
        </mc:AlternateContent>
        <mc:AlternateContent xmlns:mc="http://schemas.openxmlformats.org/markup-compatibility/2006">
          <mc:Choice Requires="x14">
            <control shapeId="14942" r:id="rId107" name="Check Box 606">
              <controlPr defaultSize="0" autoFill="0" autoLine="0" autoPict="0">
                <anchor moveWithCells="1">
                  <from>
                    <xdr:col>35</xdr:col>
                    <xdr:colOff>104775</xdr:colOff>
                    <xdr:row>278</xdr:row>
                    <xdr:rowOff>0</xdr:rowOff>
                  </from>
                  <to>
                    <xdr:col>36</xdr:col>
                    <xdr:colOff>38100</xdr:colOff>
                    <xdr:row>401</xdr:row>
                    <xdr:rowOff>200025</xdr:rowOff>
                  </to>
                </anchor>
              </controlPr>
            </control>
          </mc:Choice>
        </mc:AlternateContent>
        <mc:AlternateContent xmlns:mc="http://schemas.openxmlformats.org/markup-compatibility/2006">
          <mc:Choice Requires="x14">
            <control shapeId="14943" r:id="rId108" name="Check Box 607">
              <controlPr defaultSize="0" autoFill="0" autoLine="0" autoPict="0">
                <anchor moveWithCells="1">
                  <from>
                    <xdr:col>34</xdr:col>
                    <xdr:colOff>104775</xdr:colOff>
                    <xdr:row>283</xdr:row>
                    <xdr:rowOff>0</xdr:rowOff>
                  </from>
                  <to>
                    <xdr:col>34</xdr:col>
                    <xdr:colOff>342900</xdr:colOff>
                    <xdr:row>401</xdr:row>
                    <xdr:rowOff>200025</xdr:rowOff>
                  </to>
                </anchor>
              </controlPr>
            </control>
          </mc:Choice>
        </mc:AlternateContent>
        <mc:AlternateContent xmlns:mc="http://schemas.openxmlformats.org/markup-compatibility/2006">
          <mc:Choice Requires="x14">
            <control shapeId="14944" r:id="rId109" name="Check Box 608">
              <controlPr defaultSize="0" autoFill="0" autoLine="0" autoPict="0">
                <anchor moveWithCells="1">
                  <from>
                    <xdr:col>35</xdr:col>
                    <xdr:colOff>104775</xdr:colOff>
                    <xdr:row>283</xdr:row>
                    <xdr:rowOff>0</xdr:rowOff>
                  </from>
                  <to>
                    <xdr:col>36</xdr:col>
                    <xdr:colOff>38100</xdr:colOff>
                    <xdr:row>401</xdr:row>
                    <xdr:rowOff>200025</xdr:rowOff>
                  </to>
                </anchor>
              </controlPr>
            </control>
          </mc:Choice>
        </mc:AlternateContent>
        <mc:AlternateContent xmlns:mc="http://schemas.openxmlformats.org/markup-compatibility/2006">
          <mc:Choice Requires="x14">
            <control shapeId="14967" r:id="rId110" name="Check Box 631">
              <controlPr defaultSize="0" autoFill="0" autoLine="0" autoPict="0">
                <anchor moveWithCells="1">
                  <from>
                    <xdr:col>34</xdr:col>
                    <xdr:colOff>104775</xdr:colOff>
                    <xdr:row>284</xdr:row>
                    <xdr:rowOff>0</xdr:rowOff>
                  </from>
                  <to>
                    <xdr:col>34</xdr:col>
                    <xdr:colOff>342900</xdr:colOff>
                    <xdr:row>401</xdr:row>
                    <xdr:rowOff>238125</xdr:rowOff>
                  </to>
                </anchor>
              </controlPr>
            </control>
          </mc:Choice>
        </mc:AlternateContent>
        <mc:AlternateContent xmlns:mc="http://schemas.openxmlformats.org/markup-compatibility/2006">
          <mc:Choice Requires="x14">
            <control shapeId="14968" r:id="rId111" name="Check Box 632">
              <controlPr defaultSize="0" autoFill="0" autoLine="0" autoPict="0">
                <anchor moveWithCells="1">
                  <from>
                    <xdr:col>35</xdr:col>
                    <xdr:colOff>104775</xdr:colOff>
                    <xdr:row>284</xdr:row>
                    <xdr:rowOff>0</xdr:rowOff>
                  </from>
                  <to>
                    <xdr:col>36</xdr:col>
                    <xdr:colOff>38100</xdr:colOff>
                    <xdr:row>401</xdr:row>
                    <xdr:rowOff>200025</xdr:rowOff>
                  </to>
                </anchor>
              </controlPr>
            </control>
          </mc:Choice>
        </mc:AlternateContent>
        <mc:AlternateContent xmlns:mc="http://schemas.openxmlformats.org/markup-compatibility/2006">
          <mc:Choice Requires="x14">
            <control shapeId="15140" r:id="rId112" name="Check Box 804">
              <controlPr defaultSize="0" autoFill="0" autoLine="0" autoPict="0">
                <anchor moveWithCells="1">
                  <from>
                    <xdr:col>34</xdr:col>
                    <xdr:colOff>104775</xdr:colOff>
                    <xdr:row>279</xdr:row>
                    <xdr:rowOff>0</xdr:rowOff>
                  </from>
                  <to>
                    <xdr:col>34</xdr:col>
                    <xdr:colOff>342900</xdr:colOff>
                    <xdr:row>401</xdr:row>
                    <xdr:rowOff>200025</xdr:rowOff>
                  </to>
                </anchor>
              </controlPr>
            </control>
          </mc:Choice>
        </mc:AlternateContent>
        <mc:AlternateContent xmlns:mc="http://schemas.openxmlformats.org/markup-compatibility/2006">
          <mc:Choice Requires="x14">
            <control shapeId="15141" r:id="rId113" name="Check Box 805">
              <controlPr defaultSize="0" autoFill="0" autoLine="0" autoPict="0">
                <anchor moveWithCells="1">
                  <from>
                    <xdr:col>34</xdr:col>
                    <xdr:colOff>104775</xdr:colOff>
                    <xdr:row>280</xdr:row>
                    <xdr:rowOff>0</xdr:rowOff>
                  </from>
                  <to>
                    <xdr:col>34</xdr:col>
                    <xdr:colOff>342900</xdr:colOff>
                    <xdr:row>401</xdr:row>
                    <xdr:rowOff>200025</xdr:rowOff>
                  </to>
                </anchor>
              </controlPr>
            </control>
          </mc:Choice>
        </mc:AlternateContent>
        <mc:AlternateContent xmlns:mc="http://schemas.openxmlformats.org/markup-compatibility/2006">
          <mc:Choice Requires="x14">
            <control shapeId="15142" r:id="rId114" name="Check Box 806">
              <controlPr defaultSize="0" autoFill="0" autoLine="0" autoPict="0">
                <anchor moveWithCells="1">
                  <from>
                    <xdr:col>34</xdr:col>
                    <xdr:colOff>104775</xdr:colOff>
                    <xdr:row>281</xdr:row>
                    <xdr:rowOff>0</xdr:rowOff>
                  </from>
                  <to>
                    <xdr:col>34</xdr:col>
                    <xdr:colOff>342900</xdr:colOff>
                    <xdr:row>401</xdr:row>
                    <xdr:rowOff>200025</xdr:rowOff>
                  </to>
                </anchor>
              </controlPr>
            </control>
          </mc:Choice>
        </mc:AlternateContent>
        <mc:AlternateContent xmlns:mc="http://schemas.openxmlformats.org/markup-compatibility/2006">
          <mc:Choice Requires="x14">
            <control shapeId="15143" r:id="rId115" name="Check Box 807">
              <controlPr defaultSize="0" autoFill="0" autoLine="0" autoPict="0">
                <anchor moveWithCells="1">
                  <from>
                    <xdr:col>34</xdr:col>
                    <xdr:colOff>104775</xdr:colOff>
                    <xdr:row>282</xdr:row>
                    <xdr:rowOff>0</xdr:rowOff>
                  </from>
                  <to>
                    <xdr:col>34</xdr:col>
                    <xdr:colOff>342900</xdr:colOff>
                    <xdr:row>401</xdr:row>
                    <xdr:rowOff>200025</xdr:rowOff>
                  </to>
                </anchor>
              </controlPr>
            </control>
          </mc:Choice>
        </mc:AlternateContent>
        <mc:AlternateContent xmlns:mc="http://schemas.openxmlformats.org/markup-compatibility/2006">
          <mc:Choice Requires="x14">
            <control shapeId="15148" r:id="rId116" name="Check Box 812">
              <controlPr defaultSize="0" autoFill="0" autoLine="0" autoPict="0">
                <anchor moveWithCells="1">
                  <from>
                    <xdr:col>35</xdr:col>
                    <xdr:colOff>104775</xdr:colOff>
                    <xdr:row>278</xdr:row>
                    <xdr:rowOff>409575</xdr:rowOff>
                  </from>
                  <to>
                    <xdr:col>36</xdr:col>
                    <xdr:colOff>38100</xdr:colOff>
                    <xdr:row>401</xdr:row>
                    <xdr:rowOff>200025</xdr:rowOff>
                  </to>
                </anchor>
              </controlPr>
            </control>
          </mc:Choice>
        </mc:AlternateContent>
        <mc:AlternateContent xmlns:mc="http://schemas.openxmlformats.org/markup-compatibility/2006">
          <mc:Choice Requires="x14">
            <control shapeId="15149" r:id="rId117" name="Check Box 813">
              <controlPr defaultSize="0" autoFill="0" autoLine="0" autoPict="0">
                <anchor moveWithCells="1">
                  <from>
                    <xdr:col>35</xdr:col>
                    <xdr:colOff>104775</xdr:colOff>
                    <xdr:row>280</xdr:row>
                    <xdr:rowOff>0</xdr:rowOff>
                  </from>
                  <to>
                    <xdr:col>36</xdr:col>
                    <xdr:colOff>38100</xdr:colOff>
                    <xdr:row>401</xdr:row>
                    <xdr:rowOff>200025</xdr:rowOff>
                  </to>
                </anchor>
              </controlPr>
            </control>
          </mc:Choice>
        </mc:AlternateContent>
        <mc:AlternateContent xmlns:mc="http://schemas.openxmlformats.org/markup-compatibility/2006">
          <mc:Choice Requires="x14">
            <control shapeId="15150" r:id="rId118" name="Check Box 814">
              <controlPr defaultSize="0" autoFill="0" autoLine="0" autoPict="0">
                <anchor moveWithCells="1">
                  <from>
                    <xdr:col>35</xdr:col>
                    <xdr:colOff>104775</xdr:colOff>
                    <xdr:row>281</xdr:row>
                    <xdr:rowOff>0</xdr:rowOff>
                  </from>
                  <to>
                    <xdr:col>36</xdr:col>
                    <xdr:colOff>38100</xdr:colOff>
                    <xdr:row>401</xdr:row>
                    <xdr:rowOff>200025</xdr:rowOff>
                  </to>
                </anchor>
              </controlPr>
            </control>
          </mc:Choice>
        </mc:AlternateContent>
        <mc:AlternateContent xmlns:mc="http://schemas.openxmlformats.org/markup-compatibility/2006">
          <mc:Choice Requires="x14">
            <control shapeId="15151" r:id="rId119" name="Check Box 815">
              <controlPr defaultSize="0" autoFill="0" autoLine="0" autoPict="0">
                <anchor moveWithCells="1">
                  <from>
                    <xdr:col>35</xdr:col>
                    <xdr:colOff>104775</xdr:colOff>
                    <xdr:row>282</xdr:row>
                    <xdr:rowOff>0</xdr:rowOff>
                  </from>
                  <to>
                    <xdr:col>36</xdr:col>
                    <xdr:colOff>38100</xdr:colOff>
                    <xdr:row>401</xdr:row>
                    <xdr:rowOff>200025</xdr:rowOff>
                  </to>
                </anchor>
              </controlPr>
            </control>
          </mc:Choice>
        </mc:AlternateContent>
        <mc:AlternateContent xmlns:mc="http://schemas.openxmlformats.org/markup-compatibility/2006">
          <mc:Choice Requires="x14">
            <control shapeId="76841" r:id="rId120" name="Check Box 1065">
              <controlPr defaultSize="0" autoFill="0" autoLine="0" autoPict="0">
                <anchor moveWithCells="1">
                  <from>
                    <xdr:col>33</xdr:col>
                    <xdr:colOff>104775</xdr:colOff>
                    <xdr:row>278</xdr:row>
                    <xdr:rowOff>0</xdr:rowOff>
                  </from>
                  <to>
                    <xdr:col>33</xdr:col>
                    <xdr:colOff>342900</xdr:colOff>
                    <xdr:row>401</xdr:row>
                    <xdr:rowOff>200025</xdr:rowOff>
                  </to>
                </anchor>
              </controlPr>
            </control>
          </mc:Choice>
        </mc:AlternateContent>
        <mc:AlternateContent xmlns:mc="http://schemas.openxmlformats.org/markup-compatibility/2006">
          <mc:Choice Requires="x14">
            <control shapeId="76842" r:id="rId121" name="Check Box 1066">
              <controlPr defaultSize="0" autoFill="0" autoLine="0" autoPict="0">
                <anchor moveWithCells="1">
                  <from>
                    <xdr:col>33</xdr:col>
                    <xdr:colOff>104775</xdr:colOff>
                    <xdr:row>283</xdr:row>
                    <xdr:rowOff>0</xdr:rowOff>
                  </from>
                  <to>
                    <xdr:col>33</xdr:col>
                    <xdr:colOff>342900</xdr:colOff>
                    <xdr:row>401</xdr:row>
                    <xdr:rowOff>200025</xdr:rowOff>
                  </to>
                </anchor>
              </controlPr>
            </control>
          </mc:Choice>
        </mc:AlternateContent>
        <mc:AlternateContent xmlns:mc="http://schemas.openxmlformats.org/markup-compatibility/2006">
          <mc:Choice Requires="x14">
            <control shapeId="76848" r:id="rId122" name="Check Box 1072">
              <controlPr defaultSize="0" autoFill="0" autoLine="0" autoPict="0">
                <anchor moveWithCells="1">
                  <from>
                    <xdr:col>33</xdr:col>
                    <xdr:colOff>104775</xdr:colOff>
                    <xdr:row>284</xdr:row>
                    <xdr:rowOff>0</xdr:rowOff>
                  </from>
                  <to>
                    <xdr:col>33</xdr:col>
                    <xdr:colOff>342900</xdr:colOff>
                    <xdr:row>401</xdr:row>
                    <xdr:rowOff>200025</xdr:rowOff>
                  </to>
                </anchor>
              </controlPr>
            </control>
          </mc:Choice>
        </mc:AlternateContent>
        <mc:AlternateContent xmlns:mc="http://schemas.openxmlformats.org/markup-compatibility/2006">
          <mc:Choice Requires="x14">
            <control shapeId="76859" r:id="rId123" name="Check Box 1083">
              <controlPr defaultSize="0" autoFill="0" autoLine="0" autoPict="0">
                <anchor moveWithCells="1">
                  <from>
                    <xdr:col>33</xdr:col>
                    <xdr:colOff>104775</xdr:colOff>
                    <xdr:row>279</xdr:row>
                    <xdr:rowOff>0</xdr:rowOff>
                  </from>
                  <to>
                    <xdr:col>33</xdr:col>
                    <xdr:colOff>342900</xdr:colOff>
                    <xdr:row>401</xdr:row>
                    <xdr:rowOff>200025</xdr:rowOff>
                  </to>
                </anchor>
              </controlPr>
            </control>
          </mc:Choice>
        </mc:AlternateContent>
        <mc:AlternateContent xmlns:mc="http://schemas.openxmlformats.org/markup-compatibility/2006">
          <mc:Choice Requires="x14">
            <control shapeId="76860" r:id="rId124" name="Check Box 1084">
              <controlPr defaultSize="0" autoFill="0" autoLine="0" autoPict="0">
                <anchor moveWithCells="1">
                  <from>
                    <xdr:col>33</xdr:col>
                    <xdr:colOff>104775</xdr:colOff>
                    <xdr:row>280</xdr:row>
                    <xdr:rowOff>0</xdr:rowOff>
                  </from>
                  <to>
                    <xdr:col>33</xdr:col>
                    <xdr:colOff>342900</xdr:colOff>
                    <xdr:row>401</xdr:row>
                    <xdr:rowOff>200025</xdr:rowOff>
                  </to>
                </anchor>
              </controlPr>
            </control>
          </mc:Choice>
        </mc:AlternateContent>
        <mc:AlternateContent xmlns:mc="http://schemas.openxmlformats.org/markup-compatibility/2006">
          <mc:Choice Requires="x14">
            <control shapeId="76861" r:id="rId125" name="Check Box 1085">
              <controlPr defaultSize="0" autoFill="0" autoLine="0" autoPict="0">
                <anchor moveWithCells="1">
                  <from>
                    <xdr:col>33</xdr:col>
                    <xdr:colOff>104775</xdr:colOff>
                    <xdr:row>281</xdr:row>
                    <xdr:rowOff>0</xdr:rowOff>
                  </from>
                  <to>
                    <xdr:col>33</xdr:col>
                    <xdr:colOff>342900</xdr:colOff>
                    <xdr:row>401</xdr:row>
                    <xdr:rowOff>200025</xdr:rowOff>
                  </to>
                </anchor>
              </controlPr>
            </control>
          </mc:Choice>
        </mc:AlternateContent>
        <mc:AlternateContent xmlns:mc="http://schemas.openxmlformats.org/markup-compatibility/2006">
          <mc:Choice Requires="x14">
            <control shapeId="76862" r:id="rId126" name="Check Box 1086">
              <controlPr defaultSize="0" autoFill="0" autoLine="0" autoPict="0">
                <anchor moveWithCells="1">
                  <from>
                    <xdr:col>33</xdr:col>
                    <xdr:colOff>104775</xdr:colOff>
                    <xdr:row>282</xdr:row>
                    <xdr:rowOff>0</xdr:rowOff>
                  </from>
                  <to>
                    <xdr:col>33</xdr:col>
                    <xdr:colOff>342900</xdr:colOff>
                    <xdr:row>401</xdr:row>
                    <xdr:rowOff>200025</xdr:rowOff>
                  </to>
                </anchor>
              </controlPr>
            </control>
          </mc:Choice>
        </mc:AlternateContent>
        <mc:AlternateContent xmlns:mc="http://schemas.openxmlformats.org/markup-compatibility/2006">
          <mc:Choice Requires="x14">
            <control shapeId="14714" r:id="rId127" name="Check Box 378">
              <controlPr locked="0" defaultSize="0" autoFill="0" autoLine="0" autoPict="0">
                <anchor moveWithCells="1">
                  <from>
                    <xdr:col>4</xdr:col>
                    <xdr:colOff>85725</xdr:colOff>
                    <xdr:row>55</xdr:row>
                    <xdr:rowOff>0</xdr:rowOff>
                  </from>
                  <to>
                    <xdr:col>5</xdr:col>
                    <xdr:colOff>0</xdr:colOff>
                    <xdr:row>401</xdr:row>
                    <xdr:rowOff>76200</xdr:rowOff>
                  </to>
                </anchor>
              </controlPr>
            </control>
          </mc:Choice>
        </mc:AlternateContent>
        <mc:AlternateContent xmlns:mc="http://schemas.openxmlformats.org/markup-compatibility/2006">
          <mc:Choice Requires="x14">
            <control shapeId="14715" r:id="rId128" name="Check Box 379">
              <controlPr defaultSize="0" autoFill="0" autoLine="0" autoPict="0">
                <anchor moveWithCells="1">
                  <from>
                    <xdr:col>4</xdr:col>
                    <xdr:colOff>104775</xdr:colOff>
                    <xdr:row>55</xdr:row>
                    <xdr:rowOff>0</xdr:rowOff>
                  </from>
                  <to>
                    <xdr:col>5</xdr:col>
                    <xdr:colOff>0</xdr:colOff>
                    <xdr:row>401</xdr:row>
                    <xdr:rowOff>104775</xdr:rowOff>
                  </to>
                </anchor>
              </controlPr>
            </control>
          </mc:Choice>
        </mc:AlternateContent>
        <mc:AlternateContent xmlns:mc="http://schemas.openxmlformats.org/markup-compatibility/2006">
          <mc:Choice Requires="x14">
            <control shapeId="14775" r:id="rId129" name="Check Box 439">
              <controlPr defaultSize="0" autoFill="0" autoLine="0" autoPict="0">
                <anchor moveWithCells="1">
                  <from>
                    <xdr:col>4</xdr:col>
                    <xdr:colOff>104775</xdr:colOff>
                    <xdr:row>55</xdr:row>
                    <xdr:rowOff>0</xdr:rowOff>
                  </from>
                  <to>
                    <xdr:col>5</xdr:col>
                    <xdr:colOff>28575</xdr:colOff>
                    <xdr:row>401</xdr:row>
                    <xdr:rowOff>104775</xdr:rowOff>
                  </to>
                </anchor>
              </controlPr>
            </control>
          </mc:Choice>
        </mc:AlternateContent>
        <mc:AlternateContent xmlns:mc="http://schemas.openxmlformats.org/markup-compatibility/2006">
          <mc:Choice Requires="x14">
            <control shapeId="14776" r:id="rId130" name="Check Box 440">
              <controlPr defaultSize="0" autoFill="0" autoLine="0" autoPict="0">
                <anchor moveWithCells="1">
                  <from>
                    <xdr:col>4</xdr:col>
                    <xdr:colOff>104775</xdr:colOff>
                    <xdr:row>55</xdr:row>
                    <xdr:rowOff>0</xdr:rowOff>
                  </from>
                  <to>
                    <xdr:col>5</xdr:col>
                    <xdr:colOff>28575</xdr:colOff>
                    <xdr:row>401</xdr:row>
                    <xdr:rowOff>104775</xdr:rowOff>
                  </to>
                </anchor>
              </controlPr>
            </control>
          </mc:Choice>
        </mc:AlternateContent>
        <mc:AlternateContent xmlns:mc="http://schemas.openxmlformats.org/markup-compatibility/2006">
          <mc:Choice Requires="x14">
            <control shapeId="14777" r:id="rId131" name="Check Box 441">
              <controlPr defaultSize="0" autoFill="0" autoLine="0" autoPict="0">
                <anchor moveWithCells="1">
                  <from>
                    <xdr:col>4</xdr:col>
                    <xdr:colOff>104775</xdr:colOff>
                    <xdr:row>55</xdr:row>
                    <xdr:rowOff>0</xdr:rowOff>
                  </from>
                  <to>
                    <xdr:col>5</xdr:col>
                    <xdr:colOff>28575</xdr:colOff>
                    <xdr:row>401</xdr:row>
                    <xdr:rowOff>104775</xdr:rowOff>
                  </to>
                </anchor>
              </controlPr>
            </control>
          </mc:Choice>
        </mc:AlternateContent>
        <mc:AlternateContent xmlns:mc="http://schemas.openxmlformats.org/markup-compatibility/2006">
          <mc:Choice Requires="x14">
            <control shapeId="14778" r:id="rId132" name="Check Box 442">
              <controlPr defaultSize="0" autoFill="0" autoLine="0" autoPict="0">
                <anchor moveWithCells="1">
                  <from>
                    <xdr:col>4</xdr:col>
                    <xdr:colOff>104775</xdr:colOff>
                    <xdr:row>55</xdr:row>
                    <xdr:rowOff>0</xdr:rowOff>
                  </from>
                  <to>
                    <xdr:col>5</xdr:col>
                    <xdr:colOff>38100</xdr:colOff>
                    <xdr:row>401</xdr:row>
                    <xdr:rowOff>104775</xdr:rowOff>
                  </to>
                </anchor>
              </controlPr>
            </control>
          </mc:Choice>
        </mc:AlternateContent>
        <mc:AlternateContent xmlns:mc="http://schemas.openxmlformats.org/markup-compatibility/2006">
          <mc:Choice Requires="x14">
            <control shapeId="77572" r:id="rId133" name="Check Box 1796">
              <controlPr defaultSize="0" autoFill="0" autoLine="0" autoPict="0">
                <anchor moveWithCells="1">
                  <from>
                    <xdr:col>4</xdr:col>
                    <xdr:colOff>104775</xdr:colOff>
                    <xdr:row>75</xdr:row>
                    <xdr:rowOff>85725</xdr:rowOff>
                  </from>
                  <to>
                    <xdr:col>5</xdr:col>
                    <xdr:colOff>0</xdr:colOff>
                    <xdr:row>401</xdr:row>
                    <xdr:rowOff>47625</xdr:rowOff>
                  </to>
                </anchor>
              </controlPr>
            </control>
          </mc:Choice>
        </mc:AlternateContent>
        <mc:AlternateContent xmlns:mc="http://schemas.openxmlformats.org/markup-compatibility/2006">
          <mc:Choice Requires="x14">
            <control shapeId="14359" r:id="rId134" name="Check Box 23">
              <controlPr defaultSize="0" autoFill="0" autoLine="0" autoPict="0">
                <anchor moveWithCells="1">
                  <from>
                    <xdr:col>7</xdr:col>
                    <xdr:colOff>104775</xdr:colOff>
                    <xdr:row>146</xdr:row>
                    <xdr:rowOff>28575</xdr:rowOff>
                  </from>
                  <to>
                    <xdr:col>8</xdr:col>
                    <xdr:colOff>38100</xdr:colOff>
                    <xdr:row>401</xdr:row>
                    <xdr:rowOff>47625</xdr:rowOff>
                  </to>
                </anchor>
              </controlPr>
            </control>
          </mc:Choice>
        </mc:AlternateContent>
        <mc:AlternateContent xmlns:mc="http://schemas.openxmlformats.org/markup-compatibility/2006">
          <mc:Choice Requires="x14">
            <control shapeId="14361" r:id="rId135" name="Check Box 25">
              <controlPr defaultSize="0" autoFill="0" autoLine="0" autoPict="0">
                <anchor moveWithCells="1">
                  <from>
                    <xdr:col>7</xdr:col>
                    <xdr:colOff>104775</xdr:colOff>
                    <xdr:row>147</xdr:row>
                    <xdr:rowOff>28575</xdr:rowOff>
                  </from>
                  <to>
                    <xdr:col>8</xdr:col>
                    <xdr:colOff>38100</xdr:colOff>
                    <xdr:row>401</xdr:row>
                    <xdr:rowOff>47625</xdr:rowOff>
                  </to>
                </anchor>
              </controlPr>
            </control>
          </mc:Choice>
        </mc:AlternateContent>
        <mc:AlternateContent xmlns:mc="http://schemas.openxmlformats.org/markup-compatibility/2006">
          <mc:Choice Requires="x14">
            <control shapeId="77729" r:id="rId136" name="Check Box 1953">
              <controlPr locked="0" defaultSize="0" autoFill="0" autoLine="0" autoPict="0">
                <anchor moveWithCells="1">
                  <from>
                    <xdr:col>4</xdr:col>
                    <xdr:colOff>85725</xdr:colOff>
                    <xdr:row>33</xdr:row>
                    <xdr:rowOff>142875</xdr:rowOff>
                  </from>
                  <to>
                    <xdr:col>5</xdr:col>
                    <xdr:colOff>0</xdr:colOff>
                    <xdr:row>33</xdr:row>
                    <xdr:rowOff>409575</xdr:rowOff>
                  </to>
                </anchor>
              </controlPr>
            </control>
          </mc:Choice>
        </mc:AlternateContent>
        <mc:AlternateContent xmlns:mc="http://schemas.openxmlformats.org/markup-compatibility/2006">
          <mc:Choice Requires="x14">
            <control shapeId="77731" r:id="rId137" name="Check Box 1955">
              <controlPr defaultSize="0" autoFill="0" autoLine="0" autoPict="0">
                <anchor moveWithCells="1">
                  <from>
                    <xdr:col>4</xdr:col>
                    <xdr:colOff>104775</xdr:colOff>
                    <xdr:row>48</xdr:row>
                    <xdr:rowOff>123825</xdr:rowOff>
                  </from>
                  <to>
                    <xdr:col>5</xdr:col>
                    <xdr:colOff>28575</xdr:colOff>
                    <xdr:row>48</xdr:row>
                    <xdr:rowOff>409575</xdr:rowOff>
                  </to>
                </anchor>
              </controlPr>
            </control>
          </mc:Choice>
        </mc:AlternateContent>
        <mc:AlternateContent xmlns:mc="http://schemas.openxmlformats.org/markup-compatibility/2006">
          <mc:Choice Requires="x14">
            <control shapeId="77732" r:id="rId138" name="Check Box 1956">
              <controlPr defaultSize="0" autoFill="0" autoLine="0" autoPict="0">
                <anchor moveWithCells="1">
                  <from>
                    <xdr:col>4</xdr:col>
                    <xdr:colOff>104775</xdr:colOff>
                    <xdr:row>49</xdr:row>
                    <xdr:rowOff>123825</xdr:rowOff>
                  </from>
                  <to>
                    <xdr:col>5</xdr:col>
                    <xdr:colOff>28575</xdr:colOff>
                    <xdr:row>49</xdr:row>
                    <xdr:rowOff>409575</xdr:rowOff>
                  </to>
                </anchor>
              </controlPr>
            </control>
          </mc:Choice>
        </mc:AlternateContent>
        <mc:AlternateContent xmlns:mc="http://schemas.openxmlformats.org/markup-compatibility/2006">
          <mc:Choice Requires="x14">
            <control shapeId="77733" r:id="rId139" name="Check Box 1957">
              <controlPr defaultSize="0" autoFill="0" autoLine="0" autoPict="0">
                <anchor moveWithCells="1">
                  <from>
                    <xdr:col>4</xdr:col>
                    <xdr:colOff>104775</xdr:colOff>
                    <xdr:row>51</xdr:row>
                    <xdr:rowOff>123825</xdr:rowOff>
                  </from>
                  <to>
                    <xdr:col>5</xdr:col>
                    <xdr:colOff>28575</xdr:colOff>
                    <xdr:row>51</xdr:row>
                    <xdr:rowOff>409575</xdr:rowOff>
                  </to>
                </anchor>
              </controlPr>
            </control>
          </mc:Choice>
        </mc:AlternateContent>
        <mc:AlternateContent xmlns:mc="http://schemas.openxmlformats.org/markup-compatibility/2006">
          <mc:Choice Requires="x14">
            <control shapeId="77734" r:id="rId140" name="Check Box 1958">
              <controlPr defaultSize="0" autoFill="0" autoLine="0" autoPict="0">
                <anchor moveWithCells="1">
                  <from>
                    <xdr:col>4</xdr:col>
                    <xdr:colOff>104775</xdr:colOff>
                    <xdr:row>52</xdr:row>
                    <xdr:rowOff>123825</xdr:rowOff>
                  </from>
                  <to>
                    <xdr:col>5</xdr:col>
                    <xdr:colOff>28575</xdr:colOff>
                    <xdr:row>52</xdr:row>
                    <xdr:rowOff>409575</xdr:rowOff>
                  </to>
                </anchor>
              </controlPr>
            </control>
          </mc:Choice>
        </mc:AlternateContent>
        <mc:AlternateContent xmlns:mc="http://schemas.openxmlformats.org/markup-compatibility/2006">
          <mc:Choice Requires="x14">
            <control shapeId="77735" r:id="rId141" name="Check Box 1959">
              <controlPr defaultSize="0" autoFill="0" autoLine="0" autoPict="0">
                <anchor moveWithCells="1">
                  <from>
                    <xdr:col>4</xdr:col>
                    <xdr:colOff>104775</xdr:colOff>
                    <xdr:row>50</xdr:row>
                    <xdr:rowOff>123825</xdr:rowOff>
                  </from>
                  <to>
                    <xdr:col>5</xdr:col>
                    <xdr:colOff>28575</xdr:colOff>
                    <xdr:row>50</xdr:row>
                    <xdr:rowOff>409575</xdr:rowOff>
                  </to>
                </anchor>
              </controlPr>
            </control>
          </mc:Choice>
        </mc:AlternateContent>
        <mc:AlternateContent xmlns:mc="http://schemas.openxmlformats.org/markup-compatibility/2006">
          <mc:Choice Requires="x14">
            <control shapeId="77736" r:id="rId142" name="Check Box 1960">
              <controlPr defaultSize="0" autoFill="0" autoLine="0" autoPict="0">
                <anchor moveWithCells="1">
                  <from>
                    <xdr:col>4</xdr:col>
                    <xdr:colOff>104775</xdr:colOff>
                    <xdr:row>53</xdr:row>
                    <xdr:rowOff>123825</xdr:rowOff>
                  </from>
                  <to>
                    <xdr:col>5</xdr:col>
                    <xdr:colOff>28575</xdr:colOff>
                    <xdr:row>53</xdr:row>
                    <xdr:rowOff>409575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C529E97F-7541-4411-A890-F2D056A19B5E}">
          <x14:formula1>
            <xm:f>'リスト(印刷対象外)'!$N$2:$N$4</xm:f>
          </x14:formula1>
          <xm:sqref>I156:L156</xm:sqref>
        </x14:dataValidation>
        <x14:dataValidation type="list" allowBlank="1" showInputMessage="1" showErrorMessage="1" xr:uid="{5E166CBD-518D-47A6-BB8F-4A48877A371A}">
          <x14:formula1>
            <xm:f>'リスト(印刷対象外)'!$E$5:$E$6</xm:f>
          </x14:formula1>
          <xm:sqref>Z90:Z110 Z113:Z136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C351F-AC81-4082-8A4F-23B0E8FDB572}">
  <sheetPr codeName="Sheet6"/>
  <dimension ref="B2:AD711"/>
  <sheetViews>
    <sheetView workbookViewId="0"/>
  </sheetViews>
  <sheetFormatPr defaultColWidth="4.625" defaultRowHeight="13.5" x14ac:dyDescent="0.15"/>
  <cols>
    <col min="1" max="16384" width="4.625" style="295"/>
  </cols>
  <sheetData>
    <row r="2" spans="2:20" x14ac:dyDescent="0.15">
      <c r="B2" s="294" t="s">
        <v>520</v>
      </c>
      <c r="C2" s="294"/>
      <c r="D2" s="294"/>
      <c r="E2" s="294"/>
      <c r="F2" s="294"/>
    </row>
    <row r="3" spans="2:20" ht="155.44999999999999" customHeight="1" x14ac:dyDescent="0.15">
      <c r="B3" s="1126" t="s">
        <v>523</v>
      </c>
      <c r="C3" s="1127"/>
      <c r="D3" s="1127"/>
      <c r="E3" s="1127"/>
      <c r="F3" s="1128"/>
      <c r="G3" s="1062"/>
      <c r="H3" s="1062"/>
      <c r="I3" s="1062"/>
      <c r="J3" s="1062"/>
      <c r="K3" s="1062"/>
      <c r="L3" s="1062"/>
      <c r="M3" s="1062"/>
      <c r="N3" s="1062"/>
      <c r="O3" s="1062"/>
      <c r="P3" s="1062"/>
      <c r="Q3" s="1062"/>
      <c r="R3" s="1062"/>
      <c r="S3" s="1062"/>
      <c r="T3" s="1062"/>
    </row>
    <row r="6" spans="2:20" x14ac:dyDescent="0.15">
      <c r="B6" s="294" t="s">
        <v>521</v>
      </c>
      <c r="C6" s="294"/>
      <c r="D6" s="294"/>
      <c r="E6" s="294"/>
      <c r="F6" s="294"/>
    </row>
    <row r="7" spans="2:20" ht="20.100000000000001" customHeight="1" x14ac:dyDescent="0.15">
      <c r="B7" s="1065" t="s">
        <v>508</v>
      </c>
      <c r="C7" s="1065"/>
      <c r="D7" s="1065"/>
      <c r="E7" s="1065"/>
      <c r="F7" s="1065"/>
      <c r="G7" s="1065"/>
      <c r="H7" s="1065" t="s">
        <v>509</v>
      </c>
      <c r="I7" s="1065"/>
      <c r="J7" s="1065"/>
      <c r="K7" s="1065" t="s">
        <v>510</v>
      </c>
      <c r="L7" s="1065"/>
      <c r="M7" s="1065"/>
      <c r="N7" s="1065" t="s">
        <v>511</v>
      </c>
      <c r="O7" s="1065"/>
      <c r="P7" s="1066"/>
      <c r="Q7" s="1065" t="s">
        <v>512</v>
      </c>
      <c r="R7" s="1065"/>
      <c r="S7" s="1065"/>
      <c r="T7" s="1065"/>
    </row>
    <row r="8" spans="2:20" ht="30" customHeight="1" x14ac:dyDescent="0.15">
      <c r="B8" s="1059" t="s">
        <v>513</v>
      </c>
      <c r="C8" s="1059"/>
      <c r="D8" s="1059"/>
      <c r="E8" s="1059"/>
      <c r="F8" s="1059"/>
      <c r="G8" s="1059"/>
      <c r="H8" s="1060"/>
      <c r="I8" s="1060"/>
      <c r="J8" s="1060"/>
      <c r="K8" s="1060"/>
      <c r="L8" s="1060"/>
      <c r="M8" s="1060"/>
      <c r="N8" s="1060"/>
      <c r="O8" s="1060"/>
      <c r="P8" s="1061"/>
      <c r="Q8" s="1060"/>
      <c r="R8" s="1060"/>
      <c r="S8" s="1060"/>
      <c r="T8" s="1060"/>
    </row>
    <row r="9" spans="2:20" ht="30" customHeight="1" x14ac:dyDescent="0.15">
      <c r="B9" s="1062" t="s">
        <v>514</v>
      </c>
      <c r="C9" s="1062"/>
      <c r="D9" s="1062"/>
      <c r="E9" s="1062"/>
      <c r="F9" s="1062"/>
      <c r="G9" s="1062"/>
      <c r="H9" s="1060"/>
      <c r="I9" s="1060"/>
      <c r="J9" s="1060"/>
      <c r="K9" s="1060"/>
      <c r="L9" s="1060"/>
      <c r="M9" s="1060"/>
      <c r="N9" s="1060"/>
      <c r="O9" s="1060"/>
      <c r="P9" s="1061"/>
      <c r="Q9" s="1061"/>
      <c r="R9" s="1063"/>
      <c r="S9" s="1063"/>
      <c r="T9" s="1064"/>
    </row>
    <row r="10" spans="2:20" ht="30" customHeight="1" x14ac:dyDescent="0.15">
      <c r="B10" s="1059" t="s">
        <v>515</v>
      </c>
      <c r="C10" s="1059"/>
      <c r="D10" s="1059"/>
      <c r="E10" s="1059"/>
      <c r="F10" s="1059"/>
      <c r="G10" s="1059"/>
      <c r="H10" s="1060"/>
      <c r="I10" s="1060"/>
      <c r="J10" s="1060"/>
      <c r="K10" s="1060"/>
      <c r="L10" s="1060"/>
      <c r="M10" s="1060"/>
      <c r="N10" s="1060"/>
      <c r="O10" s="1060"/>
      <c r="P10" s="1061"/>
      <c r="Q10" s="1061"/>
      <c r="R10" s="1063"/>
      <c r="S10" s="1063"/>
      <c r="T10" s="1064"/>
    </row>
    <row r="11" spans="2:20" ht="30" customHeight="1" x14ac:dyDescent="0.15">
      <c r="B11" s="1059" t="s">
        <v>516</v>
      </c>
      <c r="C11" s="1059"/>
      <c r="D11" s="1059"/>
      <c r="E11" s="1059"/>
      <c r="F11" s="1059"/>
      <c r="G11" s="1059"/>
      <c r="H11" s="1060"/>
      <c r="I11" s="1060"/>
      <c r="J11" s="1060"/>
      <c r="K11" s="1060"/>
      <c r="L11" s="1060"/>
      <c r="M11" s="1060"/>
      <c r="N11" s="1060"/>
      <c r="O11" s="1060"/>
      <c r="P11" s="1061"/>
      <c r="Q11" s="1061"/>
      <c r="R11" s="1063"/>
      <c r="S11" s="1063"/>
      <c r="T11" s="1064"/>
    </row>
    <row r="12" spans="2:20" ht="30" customHeight="1" x14ac:dyDescent="0.15">
      <c r="B12" s="1059" t="s">
        <v>517</v>
      </c>
      <c r="C12" s="1059"/>
      <c r="D12" s="1059"/>
      <c r="E12" s="1059"/>
      <c r="F12" s="1059"/>
      <c r="G12" s="1059"/>
      <c r="H12" s="1060"/>
      <c r="I12" s="1060"/>
      <c r="J12" s="1060"/>
      <c r="K12" s="1060"/>
      <c r="L12" s="1060"/>
      <c r="M12" s="1060"/>
      <c r="N12" s="1060"/>
      <c r="O12" s="1060"/>
      <c r="P12" s="1061"/>
      <c r="Q12" s="1061"/>
      <c r="R12" s="1063"/>
      <c r="S12" s="1063"/>
      <c r="T12" s="1064"/>
    </row>
    <row r="13" spans="2:20" ht="30" customHeight="1" x14ac:dyDescent="0.15">
      <c r="B13" s="1059" t="s">
        <v>518</v>
      </c>
      <c r="C13" s="1059"/>
      <c r="D13" s="1059"/>
      <c r="E13" s="1059"/>
      <c r="F13" s="1059"/>
      <c r="G13" s="1059"/>
      <c r="H13" s="1060"/>
      <c r="I13" s="1060"/>
      <c r="J13" s="1060"/>
      <c r="K13" s="1060"/>
      <c r="L13" s="1060"/>
      <c r="M13" s="1060"/>
      <c r="N13" s="1060"/>
      <c r="O13" s="1060"/>
      <c r="P13" s="1061"/>
      <c r="Q13" s="1061"/>
      <c r="R13" s="1063"/>
      <c r="S13" s="1063"/>
      <c r="T13" s="1064"/>
    </row>
    <row r="14" spans="2:20" ht="30" customHeight="1" x14ac:dyDescent="0.15">
      <c r="B14" s="1059" t="s">
        <v>519</v>
      </c>
      <c r="C14" s="1059"/>
      <c r="D14" s="1059"/>
      <c r="E14" s="1059"/>
      <c r="F14" s="1059"/>
      <c r="G14" s="1059"/>
      <c r="H14" s="1060"/>
      <c r="I14" s="1060"/>
      <c r="J14" s="1060"/>
      <c r="K14" s="1060"/>
      <c r="L14" s="1060"/>
      <c r="M14" s="1060"/>
      <c r="N14" s="1060"/>
      <c r="O14" s="1060"/>
      <c r="P14" s="1061"/>
      <c r="Q14" s="1061"/>
      <c r="R14" s="1063"/>
      <c r="S14" s="1063"/>
      <c r="T14" s="1064"/>
    </row>
    <row r="15" spans="2:20" ht="12.95" customHeight="1" x14ac:dyDescent="0.15"/>
    <row r="17" spans="2:28" x14ac:dyDescent="0.15">
      <c r="B17" s="294" t="s">
        <v>522</v>
      </c>
      <c r="C17" s="294"/>
      <c r="D17" s="294"/>
      <c r="E17" s="294"/>
      <c r="F17" s="294"/>
    </row>
    <row r="18" spans="2:28" ht="20.100000000000001" customHeight="1" x14ac:dyDescent="0.15">
      <c r="B18" s="1065" t="s">
        <v>524</v>
      </c>
      <c r="C18" s="1065"/>
      <c r="D18" s="1065"/>
      <c r="E18" s="1065"/>
      <c r="F18" s="1065"/>
      <c r="G18" s="1065"/>
      <c r="H18" s="1065"/>
      <c r="I18" s="1065"/>
      <c r="J18" s="1065" t="s">
        <v>525</v>
      </c>
      <c r="K18" s="1065"/>
      <c r="L18" s="1065"/>
      <c r="M18" s="1065" t="s">
        <v>526</v>
      </c>
      <c r="N18" s="1065"/>
      <c r="O18" s="1065"/>
      <c r="P18" s="1065"/>
    </row>
    <row r="19" spans="2:28" ht="30" customHeight="1" x14ac:dyDescent="0.15">
      <c r="B19" s="1062"/>
      <c r="C19" s="1062"/>
      <c r="D19" s="1062"/>
      <c r="E19" s="1062"/>
      <c r="F19" s="1062"/>
      <c r="G19" s="1062"/>
      <c r="H19" s="1062"/>
      <c r="I19" s="1062"/>
      <c r="J19" s="1060"/>
      <c r="K19" s="1060"/>
      <c r="L19" s="1060"/>
      <c r="M19" s="1068"/>
      <c r="N19" s="1068"/>
      <c r="O19" s="1068"/>
      <c r="P19" s="1068"/>
    </row>
    <row r="20" spans="2:28" ht="30" customHeight="1" x14ac:dyDescent="0.15">
      <c r="B20" s="1062"/>
      <c r="C20" s="1062"/>
      <c r="D20" s="1062"/>
      <c r="E20" s="1062"/>
      <c r="F20" s="1062"/>
      <c r="G20" s="1062"/>
      <c r="H20" s="1062"/>
      <c r="I20" s="1062"/>
      <c r="J20" s="1069"/>
      <c r="K20" s="1069"/>
      <c r="L20" s="1069"/>
      <c r="M20" s="1068"/>
      <c r="N20" s="1068"/>
      <c r="O20" s="1068"/>
      <c r="P20" s="1068"/>
    </row>
    <row r="21" spans="2:28" ht="30" customHeight="1" x14ac:dyDescent="0.15">
      <c r="B21" s="1062"/>
      <c r="C21" s="1062"/>
      <c r="D21" s="1062"/>
      <c r="E21" s="1062"/>
      <c r="F21" s="1062"/>
      <c r="G21" s="1062"/>
      <c r="H21" s="1062"/>
      <c r="I21" s="1062"/>
      <c r="J21" s="1060"/>
      <c r="K21" s="1060"/>
      <c r="L21" s="1060"/>
      <c r="M21" s="1067"/>
      <c r="N21" s="1068"/>
      <c r="O21" s="1068"/>
      <c r="P21" s="1068"/>
    </row>
    <row r="22" spans="2:28" ht="30" customHeight="1" x14ac:dyDescent="0.15">
      <c r="B22" s="1062"/>
      <c r="C22" s="1062"/>
      <c r="D22" s="1062"/>
      <c r="E22" s="1062"/>
      <c r="F22" s="1062"/>
      <c r="G22" s="1062"/>
      <c r="H22" s="1062"/>
      <c r="I22" s="1062"/>
      <c r="J22" s="1060"/>
      <c r="K22" s="1060"/>
      <c r="L22" s="1060"/>
      <c r="M22" s="1068"/>
      <c r="N22" s="1068"/>
      <c r="O22" s="1068"/>
      <c r="P22" s="1068"/>
    </row>
    <row r="23" spans="2:28" ht="30" customHeight="1" x14ac:dyDescent="0.15">
      <c r="B23" s="1062"/>
      <c r="C23" s="1062"/>
      <c r="D23" s="1062"/>
      <c r="E23" s="1062"/>
      <c r="F23" s="1062"/>
      <c r="G23" s="1062"/>
      <c r="H23" s="1062"/>
      <c r="I23" s="1062"/>
      <c r="J23" s="1060"/>
      <c r="K23" s="1060"/>
      <c r="L23" s="1060"/>
      <c r="M23" s="1068"/>
      <c r="N23" s="1068"/>
      <c r="O23" s="1068"/>
      <c r="P23" s="1068"/>
    </row>
    <row r="24" spans="2:28" ht="30" customHeight="1" x14ac:dyDescent="0.15">
      <c r="B24" s="1062"/>
      <c r="C24" s="1062"/>
      <c r="D24" s="1062"/>
      <c r="E24" s="1062"/>
      <c r="F24" s="1062"/>
      <c r="G24" s="1062"/>
      <c r="H24" s="1062"/>
      <c r="I24" s="1062"/>
      <c r="J24" s="1060"/>
      <c r="K24" s="1060"/>
      <c r="L24" s="1060"/>
      <c r="M24" s="1068"/>
      <c r="N24" s="1068"/>
      <c r="O24" s="1068"/>
      <c r="P24" s="1068"/>
    </row>
    <row r="28" spans="2:28" x14ac:dyDescent="0.15">
      <c r="B28" s="294" t="s">
        <v>527</v>
      </c>
      <c r="C28" s="294"/>
      <c r="D28" s="294"/>
      <c r="E28" s="294"/>
      <c r="F28" s="294"/>
      <c r="G28" s="298"/>
    </row>
    <row r="29" spans="2:28" ht="26.1" customHeight="1" x14ac:dyDescent="0.15">
      <c r="B29" s="1126" t="s">
        <v>548</v>
      </c>
      <c r="C29" s="1128"/>
      <c r="D29" s="1070" t="s">
        <v>549</v>
      </c>
      <c r="E29" s="1070"/>
      <c r="F29" s="1070"/>
      <c r="G29" s="1070"/>
      <c r="H29" s="1070"/>
      <c r="I29" s="1070" t="s">
        <v>545</v>
      </c>
      <c r="J29" s="1070"/>
      <c r="K29" s="1070"/>
      <c r="L29" s="1070"/>
      <c r="M29" s="1070"/>
      <c r="N29" s="1065" t="s">
        <v>546</v>
      </c>
      <c r="O29" s="1065"/>
      <c r="P29" s="1065"/>
      <c r="Q29" s="1065"/>
      <c r="R29" s="1065"/>
      <c r="S29" s="1065" t="s">
        <v>547</v>
      </c>
      <c r="T29" s="1065"/>
      <c r="U29" s="1065"/>
      <c r="V29" s="1065"/>
      <c r="W29" s="1065"/>
      <c r="X29" s="1070" t="s">
        <v>550</v>
      </c>
      <c r="Y29" s="1070"/>
      <c r="Z29" s="1070" t="s">
        <v>551</v>
      </c>
      <c r="AA29" s="1065"/>
      <c r="AB29" s="1065"/>
    </row>
    <row r="30" spans="2:28" ht="35.1" customHeight="1" x14ac:dyDescent="0.15">
      <c r="B30" s="1123" t="s">
        <v>535</v>
      </c>
      <c r="C30" s="1124"/>
      <c r="D30" s="1069" t="s">
        <v>540</v>
      </c>
      <c r="E30" s="1069"/>
      <c r="F30" s="1069"/>
      <c r="G30" s="1069"/>
      <c r="H30" s="1069"/>
      <c r="I30" s="1069"/>
      <c r="J30" s="1069"/>
      <c r="K30" s="1069"/>
      <c r="L30" s="1069"/>
      <c r="M30" s="1069"/>
      <c r="N30" s="1060"/>
      <c r="O30" s="1060"/>
      <c r="P30" s="1060"/>
      <c r="Q30" s="1060"/>
      <c r="R30" s="1060"/>
      <c r="S30" s="1060"/>
      <c r="T30" s="1060"/>
      <c r="U30" s="1060"/>
      <c r="V30" s="1060"/>
      <c r="W30" s="1060"/>
      <c r="X30" s="1060"/>
      <c r="Y30" s="1060"/>
      <c r="Z30" s="1060"/>
      <c r="AA30" s="1060"/>
      <c r="AB30" s="1060"/>
    </row>
    <row r="31" spans="2:28" ht="35.1" customHeight="1" x14ac:dyDescent="0.15">
      <c r="B31" s="1123" t="s">
        <v>536</v>
      </c>
      <c r="C31" s="1124"/>
      <c r="D31" s="1069" t="s">
        <v>540</v>
      </c>
      <c r="E31" s="1069"/>
      <c r="F31" s="1069"/>
      <c r="G31" s="1069"/>
      <c r="H31" s="1069"/>
      <c r="I31" s="1069"/>
      <c r="J31" s="1069"/>
      <c r="K31" s="1069"/>
      <c r="L31" s="1069"/>
      <c r="M31" s="1069"/>
      <c r="N31" s="1060"/>
      <c r="O31" s="1060"/>
      <c r="P31" s="1060"/>
      <c r="Q31" s="1060"/>
      <c r="R31" s="1060"/>
      <c r="S31" s="1060"/>
      <c r="T31" s="1060"/>
      <c r="U31" s="1060"/>
      <c r="V31" s="1060"/>
      <c r="W31" s="1060"/>
      <c r="X31" s="1060"/>
      <c r="Y31" s="1060"/>
      <c r="Z31" s="1060"/>
      <c r="AA31" s="1060"/>
      <c r="AB31" s="1060"/>
    </row>
    <row r="32" spans="2:28" ht="35.1" customHeight="1" x14ac:dyDescent="0.15">
      <c r="B32" s="1123" t="s">
        <v>537</v>
      </c>
      <c r="C32" s="1124"/>
      <c r="D32" s="1069" t="s">
        <v>541</v>
      </c>
      <c r="E32" s="1069"/>
      <c r="F32" s="1069"/>
      <c r="G32" s="1069"/>
      <c r="H32" s="1069"/>
      <c r="I32" s="1069"/>
      <c r="J32" s="1069"/>
      <c r="K32" s="1069"/>
      <c r="L32" s="1069"/>
      <c r="M32" s="1069"/>
      <c r="N32" s="1060"/>
      <c r="O32" s="1060"/>
      <c r="P32" s="1060"/>
      <c r="Q32" s="1060"/>
      <c r="R32" s="1060"/>
      <c r="S32" s="1060"/>
      <c r="T32" s="1060"/>
      <c r="U32" s="1060"/>
      <c r="V32" s="1060"/>
      <c r="W32" s="1060"/>
      <c r="X32" s="1060"/>
      <c r="Y32" s="1060"/>
      <c r="Z32" s="1060"/>
      <c r="AA32" s="1060"/>
      <c r="AB32" s="1060"/>
    </row>
    <row r="33" spans="2:28" ht="35.1" customHeight="1" x14ac:dyDescent="0.15">
      <c r="B33" s="1123" t="s">
        <v>552</v>
      </c>
      <c r="C33" s="1124"/>
      <c r="D33" s="1069" t="s">
        <v>553</v>
      </c>
      <c r="E33" s="1069"/>
      <c r="F33" s="1069"/>
      <c r="G33" s="1069"/>
      <c r="H33" s="1069"/>
      <c r="I33" s="1069"/>
      <c r="J33" s="1069"/>
      <c r="K33" s="1069"/>
      <c r="L33" s="1069"/>
      <c r="M33" s="1069"/>
      <c r="N33" s="1060"/>
      <c r="O33" s="1060"/>
      <c r="P33" s="1060"/>
      <c r="Q33" s="1060"/>
      <c r="R33" s="1060"/>
      <c r="S33" s="1060"/>
      <c r="T33" s="1060"/>
      <c r="U33" s="1060"/>
      <c r="V33" s="1060"/>
      <c r="W33" s="1060"/>
      <c r="X33" s="1060"/>
      <c r="Y33" s="1060"/>
      <c r="Z33" s="1060"/>
      <c r="AA33" s="1060"/>
      <c r="AB33" s="1060"/>
    </row>
    <row r="34" spans="2:28" ht="35.1" customHeight="1" x14ac:dyDescent="0.15">
      <c r="B34" s="1123" t="s">
        <v>554</v>
      </c>
      <c r="C34" s="1124"/>
      <c r="D34" s="1069" t="s">
        <v>542</v>
      </c>
      <c r="E34" s="1069"/>
      <c r="F34" s="1069"/>
      <c r="G34" s="1069"/>
      <c r="H34" s="1069"/>
      <c r="I34" s="1069"/>
      <c r="J34" s="1069"/>
      <c r="K34" s="1069"/>
      <c r="L34" s="1069"/>
      <c r="M34" s="1069"/>
      <c r="N34" s="1060"/>
      <c r="O34" s="1060"/>
      <c r="P34" s="1060"/>
      <c r="Q34" s="1060"/>
      <c r="R34" s="1060"/>
      <c r="S34" s="1060"/>
      <c r="T34" s="1060"/>
      <c r="U34" s="1060"/>
      <c r="V34" s="1060"/>
      <c r="W34" s="1060"/>
      <c r="X34" s="1060"/>
      <c r="Y34" s="1060"/>
      <c r="Z34" s="1060"/>
      <c r="AA34" s="1060"/>
      <c r="AB34" s="1060"/>
    </row>
    <row r="35" spans="2:28" ht="35.1" customHeight="1" x14ac:dyDescent="0.15">
      <c r="B35" s="1123" t="s">
        <v>555</v>
      </c>
      <c r="C35" s="1124"/>
      <c r="D35" s="1069" t="s">
        <v>539</v>
      </c>
      <c r="E35" s="1069"/>
      <c r="F35" s="1069"/>
      <c r="G35" s="1069"/>
      <c r="H35" s="1069"/>
      <c r="I35" s="1069"/>
      <c r="J35" s="1069"/>
      <c r="K35" s="1069"/>
      <c r="L35" s="1069"/>
      <c r="M35" s="1069"/>
      <c r="N35" s="1060"/>
      <c r="O35" s="1060"/>
      <c r="P35" s="1060"/>
      <c r="Q35" s="1060"/>
      <c r="R35" s="1060"/>
      <c r="S35" s="1060"/>
      <c r="T35" s="1060"/>
      <c r="U35" s="1060"/>
      <c r="V35" s="1060"/>
      <c r="W35" s="1060"/>
      <c r="X35" s="1060"/>
      <c r="Y35" s="1060"/>
      <c r="Z35" s="1060"/>
      <c r="AA35" s="1060"/>
      <c r="AB35" s="1060"/>
    </row>
    <row r="36" spans="2:28" ht="35.1" customHeight="1" x14ac:dyDescent="0.15">
      <c r="B36" s="1123" t="s">
        <v>534</v>
      </c>
      <c r="C36" s="1124"/>
      <c r="D36" s="1060" t="s">
        <v>534</v>
      </c>
      <c r="E36" s="1060"/>
      <c r="F36" s="1060"/>
      <c r="G36" s="1060"/>
      <c r="H36" s="1060"/>
      <c r="I36" s="1069"/>
      <c r="J36" s="1069"/>
      <c r="K36" s="1069"/>
      <c r="L36" s="1069"/>
      <c r="M36" s="1069"/>
      <c r="N36" s="1060"/>
      <c r="O36" s="1060"/>
      <c r="P36" s="1060"/>
      <c r="Q36" s="1060"/>
      <c r="R36" s="1060"/>
      <c r="S36" s="1060"/>
      <c r="T36" s="1060"/>
      <c r="U36" s="1060"/>
      <c r="V36" s="1060"/>
      <c r="W36" s="1060"/>
      <c r="X36" s="1060"/>
      <c r="Y36" s="1060"/>
      <c r="Z36" s="1060"/>
      <c r="AA36" s="1060"/>
      <c r="AB36" s="1060"/>
    </row>
    <row r="37" spans="2:28" ht="35.1" customHeight="1" x14ac:dyDescent="0.15">
      <c r="B37" s="1123" t="s">
        <v>538</v>
      </c>
      <c r="C37" s="1124"/>
      <c r="D37" s="1069" t="s">
        <v>543</v>
      </c>
      <c r="E37" s="1069"/>
      <c r="F37" s="1069"/>
      <c r="G37" s="1069"/>
      <c r="H37" s="1069"/>
      <c r="I37" s="1069"/>
      <c r="J37" s="1069"/>
      <c r="K37" s="1069"/>
      <c r="L37" s="1069"/>
      <c r="M37" s="1069"/>
      <c r="N37" s="1060"/>
      <c r="O37" s="1060"/>
      <c r="P37" s="1060"/>
      <c r="Q37" s="1060"/>
      <c r="R37" s="1060"/>
      <c r="S37" s="1060"/>
      <c r="T37" s="1060"/>
      <c r="U37" s="1060"/>
      <c r="V37" s="1060"/>
      <c r="W37" s="1060"/>
      <c r="X37" s="1060"/>
      <c r="Y37" s="1060"/>
      <c r="Z37" s="1060"/>
      <c r="AA37" s="1060"/>
      <c r="AB37" s="1060"/>
    </row>
    <row r="38" spans="2:28" ht="35.1" customHeight="1" x14ac:dyDescent="0.15">
      <c r="B38" s="1071" t="s">
        <v>544</v>
      </c>
      <c r="C38" s="1072"/>
      <c r="D38" s="1060"/>
      <c r="E38" s="1060"/>
      <c r="F38" s="1060"/>
      <c r="G38" s="1060"/>
      <c r="H38" s="1060"/>
      <c r="I38" s="1060"/>
      <c r="J38" s="1060"/>
      <c r="K38" s="1060"/>
      <c r="L38" s="1060"/>
      <c r="M38" s="1060"/>
      <c r="N38" s="1060"/>
      <c r="O38" s="1060"/>
      <c r="P38" s="1060"/>
      <c r="Q38" s="1060"/>
      <c r="R38" s="1060"/>
      <c r="S38" s="1060"/>
      <c r="T38" s="1060"/>
      <c r="U38" s="1060"/>
      <c r="V38" s="1060"/>
      <c r="W38" s="1060"/>
      <c r="X38" s="1060"/>
      <c r="Y38" s="1060"/>
      <c r="Z38" s="1060"/>
      <c r="AA38" s="1060"/>
      <c r="AB38" s="1060"/>
    </row>
    <row r="39" spans="2:28" x14ac:dyDescent="0.15">
      <c r="C39" s="295" t="s">
        <v>556</v>
      </c>
    </row>
    <row r="40" spans="2:28" x14ac:dyDescent="0.15">
      <c r="C40" s="295" t="s">
        <v>557</v>
      </c>
    </row>
    <row r="57" spans="2:26" x14ac:dyDescent="0.15">
      <c r="B57" s="294" t="s">
        <v>558</v>
      </c>
      <c r="C57" s="294"/>
      <c r="D57" s="294"/>
      <c r="E57" s="294"/>
      <c r="F57" s="294"/>
    </row>
    <row r="60" spans="2:26" x14ac:dyDescent="0.15">
      <c r="B60" s="294" t="s">
        <v>559</v>
      </c>
      <c r="C60" s="294"/>
      <c r="D60" s="294"/>
      <c r="E60" s="294"/>
      <c r="F60" s="294"/>
    </row>
    <row r="61" spans="2:26" ht="26.1" customHeight="1" x14ac:dyDescent="0.15">
      <c r="B61" s="1140" t="s">
        <v>528</v>
      </c>
      <c r="C61" s="1141"/>
      <c r="D61" s="1065" t="s">
        <v>529</v>
      </c>
      <c r="E61" s="1065"/>
      <c r="F61" s="1065"/>
      <c r="G61" s="1065"/>
      <c r="H61" s="1065"/>
      <c r="I61" s="1065" t="s">
        <v>530</v>
      </c>
      <c r="J61" s="1065"/>
      <c r="K61" s="1065"/>
      <c r="L61" s="1065"/>
      <c r="M61" s="1065"/>
      <c r="N61" s="1065" t="s">
        <v>531</v>
      </c>
      <c r="O61" s="1065"/>
      <c r="P61" s="1065"/>
      <c r="Q61" s="1065"/>
      <c r="R61" s="1065"/>
      <c r="S61" s="1065" t="s">
        <v>532</v>
      </c>
      <c r="T61" s="1065"/>
      <c r="U61" s="1065"/>
      <c r="V61" s="1065"/>
      <c r="W61" s="1065"/>
      <c r="X61" s="1065" t="s">
        <v>533</v>
      </c>
      <c r="Y61" s="1065"/>
      <c r="Z61" s="1065"/>
    </row>
    <row r="62" spans="2:26" ht="30" customHeight="1" x14ac:dyDescent="0.15">
      <c r="B62" s="1142" t="s">
        <v>560</v>
      </c>
      <c r="C62" s="1143"/>
      <c r="D62" s="1059" t="s">
        <v>561</v>
      </c>
      <c r="E62" s="1059"/>
      <c r="F62" s="1059"/>
      <c r="G62" s="1059"/>
      <c r="H62" s="1059"/>
      <c r="I62" s="1059"/>
      <c r="J62" s="1059"/>
      <c r="K62" s="1059"/>
      <c r="L62" s="1059"/>
      <c r="M62" s="1059"/>
      <c r="N62" s="1059"/>
      <c r="O62" s="1059"/>
      <c r="P62" s="1059"/>
      <c r="Q62" s="1059"/>
      <c r="R62" s="1059"/>
      <c r="S62" s="1059"/>
      <c r="T62" s="1059"/>
      <c r="U62" s="1059"/>
      <c r="V62" s="1059"/>
      <c r="W62" s="1059"/>
      <c r="X62" s="1059"/>
      <c r="Y62" s="1059"/>
      <c r="Z62" s="1059"/>
    </row>
    <row r="63" spans="2:26" ht="30" customHeight="1" x14ac:dyDescent="0.15">
      <c r="B63" s="1144"/>
      <c r="C63" s="1145"/>
      <c r="D63" s="1059" t="s">
        <v>562</v>
      </c>
      <c r="E63" s="1059"/>
      <c r="F63" s="1059"/>
      <c r="G63" s="1059"/>
      <c r="H63" s="1059"/>
      <c r="I63" s="1059"/>
      <c r="J63" s="1059"/>
      <c r="K63" s="1059"/>
      <c r="L63" s="1059"/>
      <c r="M63" s="1059"/>
      <c r="N63" s="1059"/>
      <c r="O63" s="1059"/>
      <c r="P63" s="1059"/>
      <c r="Q63" s="1059"/>
      <c r="R63" s="1059"/>
      <c r="S63" s="1059"/>
      <c r="T63" s="1059"/>
      <c r="U63" s="1059"/>
      <c r="V63" s="1059"/>
      <c r="W63" s="1059"/>
      <c r="X63" s="1059"/>
      <c r="Y63" s="1059"/>
      <c r="Z63" s="1059"/>
    </row>
    <row r="64" spans="2:26" ht="30" customHeight="1" x14ac:dyDescent="0.15">
      <c r="B64" s="1144"/>
      <c r="C64" s="1145"/>
      <c r="D64" s="1059" t="s">
        <v>563</v>
      </c>
      <c r="E64" s="1059"/>
      <c r="F64" s="1059"/>
      <c r="G64" s="1059"/>
      <c r="H64" s="1059"/>
      <c r="I64" s="1059"/>
      <c r="J64" s="1059"/>
      <c r="K64" s="1059"/>
      <c r="L64" s="1059"/>
      <c r="M64" s="1059"/>
      <c r="N64" s="1059"/>
      <c r="O64" s="1059"/>
      <c r="P64" s="1059"/>
      <c r="Q64" s="1059"/>
      <c r="R64" s="1059"/>
      <c r="S64" s="1059"/>
      <c r="T64" s="1059"/>
      <c r="U64" s="1059"/>
      <c r="V64" s="1059"/>
      <c r="W64" s="1059"/>
      <c r="X64" s="1059"/>
      <c r="Y64" s="1059"/>
      <c r="Z64" s="1059"/>
    </row>
    <row r="65" spans="2:27" ht="30" customHeight="1" x14ac:dyDescent="0.15">
      <c r="B65" s="1144"/>
      <c r="C65" s="1145"/>
      <c r="D65" s="1059" t="s">
        <v>564</v>
      </c>
      <c r="E65" s="1059"/>
      <c r="F65" s="1059"/>
      <c r="G65" s="1059"/>
      <c r="H65" s="1059"/>
      <c r="I65" s="1059"/>
      <c r="J65" s="1059"/>
      <c r="K65" s="1059"/>
      <c r="L65" s="1059"/>
      <c r="M65" s="1059"/>
      <c r="N65" s="1059"/>
      <c r="O65" s="1059"/>
      <c r="P65" s="1059"/>
      <c r="Q65" s="1059"/>
      <c r="R65" s="1059"/>
      <c r="S65" s="1059"/>
      <c r="T65" s="1059"/>
      <c r="U65" s="1059"/>
      <c r="V65" s="1059"/>
      <c r="W65" s="1059"/>
      <c r="X65" s="1059"/>
      <c r="Y65" s="1059"/>
      <c r="Z65" s="1059"/>
    </row>
    <row r="66" spans="2:27" ht="30" customHeight="1" x14ac:dyDescent="0.15">
      <c r="B66" s="1144"/>
      <c r="C66" s="1145"/>
      <c r="D66" s="1059" t="s">
        <v>565</v>
      </c>
      <c r="E66" s="1059"/>
      <c r="F66" s="1059"/>
      <c r="G66" s="1059"/>
      <c r="H66" s="1059"/>
      <c r="I66" s="1059"/>
      <c r="J66" s="1059"/>
      <c r="K66" s="1059"/>
      <c r="L66" s="1059"/>
      <c r="M66" s="1059"/>
      <c r="N66" s="1059"/>
      <c r="O66" s="1059"/>
      <c r="P66" s="1059"/>
      <c r="Q66" s="1059"/>
      <c r="R66" s="1059"/>
      <c r="S66" s="1059"/>
      <c r="T66" s="1059"/>
      <c r="U66" s="1059"/>
      <c r="V66" s="1059"/>
      <c r="W66" s="1059"/>
      <c r="X66" s="1059"/>
      <c r="Y66" s="1059"/>
      <c r="Z66" s="1059"/>
    </row>
    <row r="67" spans="2:27" ht="30" customHeight="1" x14ac:dyDescent="0.15">
      <c r="B67" s="1144"/>
      <c r="C67" s="1145"/>
      <c r="D67" s="1059" t="s">
        <v>566</v>
      </c>
      <c r="E67" s="1059"/>
      <c r="F67" s="1059"/>
      <c r="G67" s="1059"/>
      <c r="H67" s="1059"/>
      <c r="I67" s="1059"/>
      <c r="J67" s="1059"/>
      <c r="K67" s="1059"/>
      <c r="L67" s="1059"/>
      <c r="M67" s="1059"/>
      <c r="N67" s="1059"/>
      <c r="O67" s="1059"/>
      <c r="P67" s="1059"/>
      <c r="Q67" s="1059"/>
      <c r="R67" s="1059"/>
      <c r="S67" s="1059"/>
      <c r="T67" s="1059"/>
      <c r="U67" s="1059"/>
      <c r="V67" s="1059"/>
      <c r="W67" s="1059"/>
      <c r="X67" s="1059"/>
      <c r="Y67" s="1059"/>
      <c r="Z67" s="1059"/>
    </row>
    <row r="68" spans="2:27" ht="30" customHeight="1" x14ac:dyDescent="0.15">
      <c r="B68" s="1146"/>
      <c r="C68" s="1147"/>
      <c r="D68" s="1059" t="s">
        <v>534</v>
      </c>
      <c r="E68" s="1059"/>
      <c r="F68" s="1059"/>
      <c r="G68" s="1059"/>
      <c r="H68" s="1059"/>
      <c r="I68" s="1059"/>
      <c r="J68" s="1059"/>
      <c r="K68" s="1059"/>
      <c r="L68" s="1059"/>
      <c r="M68" s="1059"/>
      <c r="N68" s="1059"/>
      <c r="O68" s="1059"/>
      <c r="P68" s="1059"/>
      <c r="Q68" s="1059"/>
      <c r="R68" s="1059"/>
      <c r="S68" s="1059"/>
      <c r="T68" s="1059"/>
      <c r="U68" s="1059"/>
      <c r="V68" s="1059"/>
      <c r="W68" s="1059"/>
      <c r="X68" s="1059"/>
      <c r="Y68" s="1059"/>
      <c r="Z68" s="1059"/>
    </row>
    <row r="71" spans="2:27" x14ac:dyDescent="0.15">
      <c r="B71" s="294" t="s">
        <v>567</v>
      </c>
      <c r="C71" s="294"/>
      <c r="D71" s="294"/>
      <c r="E71" s="294"/>
      <c r="F71" s="294"/>
    </row>
    <row r="72" spans="2:27" ht="24.95" customHeight="1" x14ac:dyDescent="0.15">
      <c r="B72" s="1126" t="s">
        <v>529</v>
      </c>
      <c r="C72" s="1127"/>
      <c r="D72" s="1128"/>
      <c r="E72" s="1070" t="s">
        <v>568</v>
      </c>
      <c r="F72" s="1070"/>
      <c r="G72" s="1070"/>
      <c r="H72" s="1070" t="s">
        <v>569</v>
      </c>
      <c r="I72" s="1070"/>
      <c r="J72" s="1070"/>
      <c r="K72" s="1070" t="s">
        <v>570</v>
      </c>
      <c r="L72" s="1070"/>
      <c r="M72" s="1070"/>
      <c r="N72" s="1070" t="s">
        <v>571</v>
      </c>
      <c r="O72" s="1070"/>
      <c r="P72" s="1070"/>
      <c r="Q72" s="1070" t="s">
        <v>572</v>
      </c>
      <c r="R72" s="1070"/>
      <c r="S72" s="1070"/>
      <c r="T72" s="1070" t="s">
        <v>574</v>
      </c>
      <c r="U72" s="1070"/>
      <c r="V72" s="1070"/>
      <c r="W72" s="1070" t="s">
        <v>573</v>
      </c>
      <c r="X72" s="1070"/>
      <c r="Y72" s="1070"/>
      <c r="Z72" s="1070"/>
      <c r="AA72" s="1070"/>
    </row>
    <row r="73" spans="2:27" ht="30" customHeight="1" x14ac:dyDescent="0.15">
      <c r="B73" s="1061" t="s">
        <v>575</v>
      </c>
      <c r="C73" s="1063"/>
      <c r="D73" s="1064"/>
      <c r="E73" s="1060"/>
      <c r="F73" s="1060"/>
      <c r="G73" s="1060"/>
      <c r="H73" s="1060"/>
      <c r="I73" s="1060"/>
      <c r="J73" s="1060"/>
      <c r="K73" s="1060"/>
      <c r="L73" s="1060"/>
      <c r="M73" s="1060"/>
      <c r="N73" s="1060"/>
      <c r="O73" s="1060"/>
      <c r="P73" s="1060"/>
      <c r="Q73" s="1060"/>
      <c r="R73" s="1060"/>
      <c r="S73" s="1060"/>
      <c r="T73" s="1060"/>
      <c r="U73" s="1060"/>
      <c r="V73" s="1060"/>
      <c r="W73" s="1060"/>
      <c r="X73" s="1060"/>
      <c r="Y73" s="1060"/>
      <c r="Z73" s="1060"/>
      <c r="AA73" s="1060"/>
    </row>
    <row r="74" spans="2:27" ht="30" customHeight="1" x14ac:dyDescent="0.15">
      <c r="B74" s="1061" t="s">
        <v>577</v>
      </c>
      <c r="C74" s="1063"/>
      <c r="D74" s="1064"/>
      <c r="E74" s="1060"/>
      <c r="F74" s="1060"/>
      <c r="G74" s="1060"/>
      <c r="H74" s="1060"/>
      <c r="I74" s="1060"/>
      <c r="J74" s="1060"/>
      <c r="K74" s="1060"/>
      <c r="L74" s="1060"/>
      <c r="M74" s="1060"/>
      <c r="N74" s="1060"/>
      <c r="O74" s="1060"/>
      <c r="P74" s="1060"/>
      <c r="Q74" s="1060"/>
      <c r="R74" s="1060"/>
      <c r="S74" s="1060"/>
      <c r="T74" s="1060"/>
      <c r="U74" s="1060"/>
      <c r="V74" s="1060"/>
      <c r="W74" s="1060"/>
      <c r="X74" s="1060"/>
      <c r="Y74" s="1060"/>
      <c r="Z74" s="1060"/>
      <c r="AA74" s="1060"/>
    </row>
    <row r="75" spans="2:27" ht="30" customHeight="1" x14ac:dyDescent="0.15">
      <c r="B75" s="1061" t="s">
        <v>577</v>
      </c>
      <c r="C75" s="1063"/>
      <c r="D75" s="1064"/>
      <c r="E75" s="1060"/>
      <c r="F75" s="1060"/>
      <c r="G75" s="1060"/>
      <c r="H75" s="1060"/>
      <c r="I75" s="1060"/>
      <c r="J75" s="1060"/>
      <c r="K75" s="1060"/>
      <c r="L75" s="1060"/>
      <c r="M75" s="1060"/>
      <c r="N75" s="1060"/>
      <c r="O75" s="1060"/>
      <c r="P75" s="1060"/>
      <c r="Q75" s="1060"/>
      <c r="R75" s="1060"/>
      <c r="S75" s="1060"/>
      <c r="T75" s="1060"/>
      <c r="U75" s="1060"/>
      <c r="V75" s="1060"/>
      <c r="W75" s="1060"/>
      <c r="X75" s="1060"/>
      <c r="Y75" s="1060"/>
      <c r="Z75" s="1060"/>
      <c r="AA75" s="1060"/>
    </row>
    <row r="76" spans="2:27" ht="30" customHeight="1" x14ac:dyDescent="0.15">
      <c r="B76" s="1061" t="s">
        <v>576</v>
      </c>
      <c r="C76" s="1063"/>
      <c r="D76" s="1064"/>
      <c r="E76" s="1060"/>
      <c r="F76" s="1060"/>
      <c r="G76" s="1060"/>
      <c r="H76" s="1060"/>
      <c r="I76" s="1060"/>
      <c r="J76" s="1060"/>
      <c r="K76" s="1060"/>
      <c r="L76" s="1060"/>
      <c r="M76" s="1060"/>
      <c r="N76" s="1060"/>
      <c r="O76" s="1060"/>
      <c r="P76" s="1060"/>
      <c r="Q76" s="1060"/>
      <c r="R76" s="1060"/>
      <c r="S76" s="1060"/>
      <c r="T76" s="1060"/>
      <c r="U76" s="1060"/>
      <c r="V76" s="1060"/>
      <c r="W76" s="1060"/>
      <c r="X76" s="1060"/>
      <c r="Y76" s="1060"/>
      <c r="Z76" s="1060"/>
      <c r="AA76" s="1060"/>
    </row>
    <row r="77" spans="2:27" ht="30" customHeight="1" x14ac:dyDescent="0.15">
      <c r="B77" s="1061" t="s">
        <v>534</v>
      </c>
      <c r="C77" s="1063"/>
      <c r="D77" s="1064"/>
      <c r="E77" s="1060"/>
      <c r="F77" s="1060"/>
      <c r="G77" s="1060"/>
      <c r="H77" s="1060"/>
      <c r="I77" s="1060"/>
      <c r="J77" s="1060"/>
      <c r="K77" s="1060"/>
      <c r="L77" s="1060"/>
      <c r="M77" s="1060"/>
      <c r="N77" s="1060"/>
      <c r="O77" s="1060"/>
      <c r="P77" s="1060"/>
      <c r="Q77" s="1060"/>
      <c r="R77" s="1060"/>
      <c r="S77" s="1060"/>
      <c r="T77" s="1060"/>
      <c r="U77" s="1060"/>
      <c r="V77" s="1060"/>
      <c r="W77" s="1060"/>
      <c r="X77" s="1060"/>
      <c r="Y77" s="1060"/>
      <c r="Z77" s="1060"/>
      <c r="AA77" s="1060"/>
    </row>
    <row r="78" spans="2:27" x14ac:dyDescent="0.15">
      <c r="W78" s="295" t="s">
        <v>578</v>
      </c>
    </row>
    <row r="79" spans="2:27" x14ac:dyDescent="0.15">
      <c r="C79" s="295" t="s">
        <v>579</v>
      </c>
    </row>
    <row r="80" spans="2:27" x14ac:dyDescent="0.15">
      <c r="C80" s="295" t="s">
        <v>580</v>
      </c>
    </row>
    <row r="81" spans="2:25" x14ac:dyDescent="0.15">
      <c r="C81" s="295" t="s">
        <v>581</v>
      </c>
    </row>
    <row r="84" spans="2:25" x14ac:dyDescent="0.15">
      <c r="B84" s="294" t="s">
        <v>582</v>
      </c>
      <c r="C84" s="294"/>
      <c r="D84" s="294"/>
      <c r="E84" s="294"/>
      <c r="F84" s="294"/>
    </row>
    <row r="85" spans="2:25" x14ac:dyDescent="0.15">
      <c r="B85" s="299" t="s">
        <v>583</v>
      </c>
      <c r="C85" s="299"/>
      <c r="D85" s="299"/>
      <c r="E85" s="299"/>
      <c r="F85" s="299"/>
    </row>
    <row r="86" spans="2:25" ht="26.1" customHeight="1" x14ac:dyDescent="0.15">
      <c r="B86" s="1066" t="s">
        <v>529</v>
      </c>
      <c r="C86" s="1107"/>
      <c r="D86" s="1104"/>
      <c r="E86" s="1065" t="s">
        <v>584</v>
      </c>
      <c r="F86" s="1065"/>
      <c r="G86" s="1065"/>
      <c r="H86" s="1065"/>
      <c r="I86" s="1065"/>
      <c r="J86" s="1065" t="s">
        <v>585</v>
      </c>
      <c r="K86" s="1065"/>
      <c r="L86" s="1065"/>
      <c r="M86" s="1065" t="s">
        <v>586</v>
      </c>
      <c r="N86" s="1065"/>
      <c r="O86" s="1065"/>
      <c r="P86" s="1065"/>
      <c r="Q86" s="1065"/>
      <c r="R86" s="1065"/>
      <c r="S86" s="1065"/>
      <c r="T86" s="1065"/>
      <c r="U86" s="1065"/>
      <c r="V86" s="1065"/>
      <c r="W86" s="1065"/>
      <c r="X86" s="1065"/>
      <c r="Y86" s="1065"/>
    </row>
    <row r="87" spans="2:25" ht="30" customHeight="1" x14ac:dyDescent="0.15">
      <c r="B87" s="1097" t="s">
        <v>575</v>
      </c>
      <c r="C87" s="1129"/>
      <c r="D87" s="1098"/>
      <c r="E87" s="1059" t="s">
        <v>587</v>
      </c>
      <c r="F87" s="1059"/>
      <c r="G87" s="1059"/>
      <c r="H87" s="1059"/>
      <c r="I87" s="1059"/>
      <c r="J87" s="1060"/>
      <c r="K87" s="1060"/>
      <c r="L87" s="1060"/>
      <c r="M87" s="1059"/>
      <c r="N87" s="1059"/>
      <c r="O87" s="1059"/>
      <c r="P87" s="1059"/>
      <c r="Q87" s="1059"/>
      <c r="R87" s="1059"/>
      <c r="S87" s="1059"/>
      <c r="T87" s="1059"/>
      <c r="U87" s="1059"/>
      <c r="V87" s="1059"/>
      <c r="W87" s="1059"/>
      <c r="X87" s="1059"/>
      <c r="Y87" s="1059"/>
    </row>
    <row r="88" spans="2:25" ht="30" customHeight="1" x14ac:dyDescent="0.15">
      <c r="B88" s="1130"/>
      <c r="C88" s="1131"/>
      <c r="D88" s="1132"/>
      <c r="E88" s="1059" t="s">
        <v>588</v>
      </c>
      <c r="F88" s="1059"/>
      <c r="G88" s="1059"/>
      <c r="H88" s="1059"/>
      <c r="I88" s="1059"/>
      <c r="J88" s="1060"/>
      <c r="K88" s="1060"/>
      <c r="L88" s="1060"/>
      <c r="M88" s="1059"/>
      <c r="N88" s="1059"/>
      <c r="O88" s="1059"/>
      <c r="P88" s="1059"/>
      <c r="Q88" s="1059"/>
      <c r="R88" s="1059"/>
      <c r="S88" s="1059"/>
      <c r="T88" s="1059"/>
      <c r="U88" s="1059"/>
      <c r="V88" s="1059"/>
      <c r="W88" s="1059"/>
      <c r="X88" s="1059"/>
      <c r="Y88" s="1059"/>
    </row>
    <row r="89" spans="2:25" ht="30" customHeight="1" x14ac:dyDescent="0.15">
      <c r="B89" s="1130"/>
      <c r="C89" s="1131"/>
      <c r="D89" s="1132"/>
      <c r="E89" s="1059" t="s">
        <v>589</v>
      </c>
      <c r="F89" s="1059"/>
      <c r="G89" s="1059"/>
      <c r="H89" s="1059"/>
      <c r="I89" s="1059"/>
      <c r="J89" s="1060"/>
      <c r="K89" s="1060"/>
      <c r="L89" s="1060"/>
      <c r="M89" s="1059"/>
      <c r="N89" s="1059"/>
      <c r="O89" s="1059"/>
      <c r="P89" s="1059"/>
      <c r="Q89" s="1059"/>
      <c r="R89" s="1059"/>
      <c r="S89" s="1059"/>
      <c r="T89" s="1059"/>
      <c r="U89" s="1059"/>
      <c r="V89" s="1059"/>
      <c r="W89" s="1059"/>
      <c r="X89" s="1059"/>
      <c r="Y89" s="1059"/>
    </row>
    <row r="90" spans="2:25" ht="30" customHeight="1" x14ac:dyDescent="0.15">
      <c r="B90" s="1130"/>
      <c r="C90" s="1131"/>
      <c r="D90" s="1132"/>
      <c r="E90" s="1059" t="s">
        <v>590</v>
      </c>
      <c r="F90" s="1059"/>
      <c r="G90" s="1059"/>
      <c r="H90" s="1059"/>
      <c r="I90" s="1059"/>
      <c r="J90" s="1060"/>
      <c r="K90" s="1060"/>
      <c r="L90" s="1060"/>
      <c r="M90" s="1059"/>
      <c r="N90" s="1059"/>
      <c r="O90" s="1059"/>
      <c r="P90" s="1059"/>
      <c r="Q90" s="1059"/>
      <c r="R90" s="1059"/>
      <c r="S90" s="1059"/>
      <c r="T90" s="1059"/>
      <c r="U90" s="1059"/>
      <c r="V90" s="1059"/>
      <c r="W90" s="1059"/>
      <c r="X90" s="1059"/>
      <c r="Y90" s="1059"/>
    </row>
    <row r="91" spans="2:25" ht="30" customHeight="1" x14ac:dyDescent="0.15">
      <c r="B91" s="1099"/>
      <c r="C91" s="1133"/>
      <c r="D91" s="1100"/>
      <c r="E91" s="1059" t="s">
        <v>57</v>
      </c>
      <c r="F91" s="1059"/>
      <c r="G91" s="1059"/>
      <c r="H91" s="1059"/>
      <c r="I91" s="1059"/>
      <c r="J91" s="1060"/>
      <c r="K91" s="1060"/>
      <c r="L91" s="1060"/>
      <c r="M91" s="1059"/>
      <c r="N91" s="1059"/>
      <c r="O91" s="1059"/>
      <c r="P91" s="1059"/>
      <c r="Q91" s="1059"/>
      <c r="R91" s="1059"/>
      <c r="S91" s="1059"/>
      <c r="T91" s="1059"/>
      <c r="U91" s="1059"/>
      <c r="V91" s="1059"/>
      <c r="W91" s="1059"/>
      <c r="X91" s="1059"/>
      <c r="Y91" s="1059"/>
    </row>
    <row r="92" spans="2:25" ht="30" customHeight="1" x14ac:dyDescent="0.15">
      <c r="B92" s="1097" t="s">
        <v>591</v>
      </c>
      <c r="C92" s="1129"/>
      <c r="D92" s="1098"/>
      <c r="E92" s="1059" t="s">
        <v>587</v>
      </c>
      <c r="F92" s="1059"/>
      <c r="G92" s="1059"/>
      <c r="H92" s="1059"/>
      <c r="I92" s="1059"/>
      <c r="J92" s="1060"/>
      <c r="K92" s="1060"/>
      <c r="L92" s="1060"/>
      <c r="M92" s="1059"/>
      <c r="N92" s="1059"/>
      <c r="O92" s="1059"/>
      <c r="P92" s="1059"/>
      <c r="Q92" s="1059"/>
      <c r="R92" s="1059"/>
      <c r="S92" s="1059"/>
      <c r="T92" s="1059"/>
      <c r="U92" s="1059"/>
      <c r="V92" s="1059"/>
      <c r="W92" s="1059"/>
      <c r="X92" s="1059"/>
      <c r="Y92" s="1059"/>
    </row>
    <row r="93" spans="2:25" ht="30" customHeight="1" x14ac:dyDescent="0.15">
      <c r="B93" s="1130"/>
      <c r="C93" s="1131"/>
      <c r="D93" s="1132"/>
      <c r="E93" s="1059" t="s">
        <v>588</v>
      </c>
      <c r="F93" s="1059"/>
      <c r="G93" s="1059"/>
      <c r="H93" s="1059"/>
      <c r="I93" s="1059"/>
      <c r="J93" s="1060"/>
      <c r="K93" s="1060"/>
      <c r="L93" s="1060"/>
      <c r="M93" s="1059"/>
      <c r="N93" s="1059"/>
      <c r="O93" s="1059"/>
      <c r="P93" s="1059"/>
      <c r="Q93" s="1059"/>
      <c r="R93" s="1059"/>
      <c r="S93" s="1059"/>
      <c r="T93" s="1059"/>
      <c r="U93" s="1059"/>
      <c r="V93" s="1059"/>
      <c r="W93" s="1059"/>
      <c r="X93" s="1059"/>
      <c r="Y93" s="1059"/>
    </row>
    <row r="94" spans="2:25" ht="30" customHeight="1" x14ac:dyDescent="0.15">
      <c r="B94" s="1130"/>
      <c r="C94" s="1131"/>
      <c r="D94" s="1132"/>
      <c r="E94" s="1059" t="s">
        <v>589</v>
      </c>
      <c r="F94" s="1059"/>
      <c r="G94" s="1059"/>
      <c r="H94" s="1059"/>
      <c r="I94" s="1059"/>
      <c r="J94" s="1060"/>
      <c r="K94" s="1060"/>
      <c r="L94" s="1060"/>
      <c r="M94" s="1059"/>
      <c r="N94" s="1059"/>
      <c r="O94" s="1059"/>
      <c r="P94" s="1059"/>
      <c r="Q94" s="1059"/>
      <c r="R94" s="1059"/>
      <c r="S94" s="1059"/>
      <c r="T94" s="1059"/>
      <c r="U94" s="1059"/>
      <c r="V94" s="1059"/>
      <c r="W94" s="1059"/>
      <c r="X94" s="1059"/>
      <c r="Y94" s="1059"/>
    </row>
    <row r="95" spans="2:25" ht="30" customHeight="1" x14ac:dyDescent="0.15">
      <c r="B95" s="1130"/>
      <c r="C95" s="1131"/>
      <c r="D95" s="1132"/>
      <c r="E95" s="1059" t="s">
        <v>590</v>
      </c>
      <c r="F95" s="1059"/>
      <c r="G95" s="1059"/>
      <c r="H95" s="1059"/>
      <c r="I95" s="1059"/>
      <c r="J95" s="1060"/>
      <c r="K95" s="1060"/>
      <c r="L95" s="1060"/>
      <c r="M95" s="1059"/>
      <c r="N95" s="1059"/>
      <c r="O95" s="1059"/>
      <c r="P95" s="1059"/>
      <c r="Q95" s="1059"/>
      <c r="R95" s="1059"/>
      <c r="S95" s="1059"/>
      <c r="T95" s="1059"/>
      <c r="U95" s="1059"/>
      <c r="V95" s="1059"/>
      <c r="W95" s="1059"/>
      <c r="X95" s="1059"/>
      <c r="Y95" s="1059"/>
    </row>
    <row r="96" spans="2:25" ht="30" customHeight="1" x14ac:dyDescent="0.15">
      <c r="B96" s="1099"/>
      <c r="C96" s="1133"/>
      <c r="D96" s="1100"/>
      <c r="E96" s="1059" t="s">
        <v>57</v>
      </c>
      <c r="F96" s="1059"/>
      <c r="G96" s="1059"/>
      <c r="H96" s="1059"/>
      <c r="I96" s="1059"/>
      <c r="J96" s="1060"/>
      <c r="K96" s="1060"/>
      <c r="L96" s="1060"/>
      <c r="M96" s="1059"/>
      <c r="N96" s="1059"/>
      <c r="O96" s="1059"/>
      <c r="P96" s="1059"/>
      <c r="Q96" s="1059"/>
      <c r="R96" s="1059"/>
      <c r="S96" s="1059"/>
      <c r="T96" s="1059"/>
      <c r="U96" s="1059"/>
      <c r="V96" s="1059"/>
      <c r="W96" s="1059"/>
      <c r="X96" s="1059"/>
      <c r="Y96" s="1059"/>
    </row>
    <row r="97" spans="2:25" ht="26.1" customHeight="1" x14ac:dyDescent="0.15">
      <c r="C97" s="1073" t="s">
        <v>593</v>
      </c>
      <c r="D97" s="1073"/>
      <c r="E97" s="1073"/>
      <c r="F97" s="1073"/>
      <c r="G97" s="1073"/>
      <c r="H97" s="1073"/>
      <c r="I97" s="1073"/>
      <c r="J97" s="1073"/>
      <c r="K97" s="1073"/>
      <c r="L97" s="1073"/>
      <c r="M97" s="1073"/>
      <c r="N97" s="1073"/>
      <c r="O97" s="1073"/>
      <c r="P97" s="1073"/>
      <c r="Q97" s="1073"/>
      <c r="R97" s="1073"/>
      <c r="S97" s="1073"/>
      <c r="T97" s="1073"/>
      <c r="U97" s="1073"/>
      <c r="V97" s="1073"/>
      <c r="W97" s="1073"/>
      <c r="X97" s="1073"/>
      <c r="Y97" s="1073"/>
    </row>
    <row r="98" spans="2:25" x14ac:dyDescent="0.15">
      <c r="C98" s="295" t="s">
        <v>592</v>
      </c>
    </row>
    <row r="101" spans="2:25" x14ac:dyDescent="0.15">
      <c r="B101" s="301" t="s">
        <v>594</v>
      </c>
      <c r="C101" s="301"/>
      <c r="D101" s="301"/>
      <c r="E101" s="301"/>
      <c r="F101" s="301"/>
    </row>
    <row r="102" spans="2:25" ht="15" customHeight="1" x14ac:dyDescent="0.15">
      <c r="B102" s="1134" t="s">
        <v>884</v>
      </c>
      <c r="C102" s="1135"/>
      <c r="D102" s="1135"/>
      <c r="E102" s="1135"/>
      <c r="F102" s="1135"/>
      <c r="G102" s="1136"/>
      <c r="H102" s="1065" t="s">
        <v>608</v>
      </c>
      <c r="I102" s="1065"/>
      <c r="J102" s="1065"/>
      <c r="K102" s="1065"/>
      <c r="L102" s="1065"/>
      <c r="M102" s="1065"/>
      <c r="N102" s="1065"/>
      <c r="O102" s="1065"/>
      <c r="P102" s="1065"/>
      <c r="Q102" s="1070" t="s">
        <v>612</v>
      </c>
      <c r="R102" s="1065"/>
      <c r="S102" s="1065"/>
      <c r="T102" s="1070" t="s">
        <v>613</v>
      </c>
      <c r="U102" s="1065"/>
      <c r="V102" s="1065"/>
    </row>
    <row r="103" spans="2:25" ht="35.1" customHeight="1" x14ac:dyDescent="0.15">
      <c r="B103" s="1137"/>
      <c r="C103" s="1138"/>
      <c r="D103" s="1138"/>
      <c r="E103" s="1138"/>
      <c r="F103" s="1138"/>
      <c r="G103" s="1139"/>
      <c r="H103" s="1070" t="s">
        <v>609</v>
      </c>
      <c r="I103" s="1070"/>
      <c r="J103" s="1070"/>
      <c r="K103" s="1074" t="s">
        <v>610</v>
      </c>
      <c r="L103" s="1074"/>
      <c r="M103" s="1074"/>
      <c r="N103" s="1070" t="s">
        <v>611</v>
      </c>
      <c r="O103" s="1070"/>
      <c r="P103" s="1070"/>
      <c r="Q103" s="1065"/>
      <c r="R103" s="1065"/>
      <c r="S103" s="1065"/>
      <c r="T103" s="1065"/>
      <c r="U103" s="1065"/>
      <c r="V103" s="1065"/>
    </row>
    <row r="104" spans="2:25" ht="30" customHeight="1" x14ac:dyDescent="0.15">
      <c r="B104" s="1075" t="s">
        <v>596</v>
      </c>
      <c r="C104" s="1076"/>
      <c r="D104" s="1076"/>
      <c r="E104" s="1076"/>
      <c r="F104" s="1076"/>
      <c r="G104" s="1077"/>
      <c r="H104" s="1060"/>
      <c r="I104" s="1060"/>
      <c r="J104" s="1060"/>
      <c r="K104" s="1060"/>
      <c r="L104" s="1060"/>
      <c r="M104" s="1060"/>
      <c r="N104" s="1060"/>
      <c r="O104" s="1060"/>
      <c r="P104" s="1060"/>
      <c r="Q104" s="1060"/>
      <c r="R104" s="1060"/>
      <c r="S104" s="1060"/>
      <c r="T104" s="1060"/>
      <c r="U104" s="1060"/>
      <c r="V104" s="1060"/>
    </row>
    <row r="105" spans="2:25" ht="30" customHeight="1" x14ac:dyDescent="0.15">
      <c r="B105" s="1075" t="s">
        <v>597</v>
      </c>
      <c r="C105" s="1076"/>
      <c r="D105" s="1076"/>
      <c r="E105" s="1076"/>
      <c r="F105" s="1076"/>
      <c r="G105" s="1077"/>
      <c r="H105" s="1060"/>
      <c r="I105" s="1060"/>
      <c r="J105" s="1060"/>
      <c r="K105" s="1060"/>
      <c r="L105" s="1060"/>
      <c r="M105" s="1060"/>
      <c r="N105" s="1060"/>
      <c r="O105" s="1060"/>
      <c r="P105" s="1060"/>
      <c r="Q105" s="1060"/>
      <c r="R105" s="1060"/>
      <c r="S105" s="1060"/>
      <c r="T105" s="1060"/>
      <c r="U105" s="1060"/>
      <c r="V105" s="1060"/>
    </row>
    <row r="106" spans="2:25" ht="30" customHeight="1" x14ac:dyDescent="0.15">
      <c r="B106" s="1075" t="s">
        <v>598</v>
      </c>
      <c r="C106" s="1076"/>
      <c r="D106" s="1076"/>
      <c r="E106" s="1076"/>
      <c r="F106" s="1076"/>
      <c r="G106" s="1077"/>
      <c r="H106" s="1060"/>
      <c r="I106" s="1060"/>
      <c r="J106" s="1060"/>
      <c r="K106" s="1060"/>
      <c r="L106" s="1060"/>
      <c r="M106" s="1060"/>
      <c r="N106" s="1060"/>
      <c r="O106" s="1060"/>
      <c r="P106" s="1060"/>
      <c r="Q106" s="1060"/>
      <c r="R106" s="1060"/>
      <c r="S106" s="1060"/>
      <c r="T106" s="1060"/>
      <c r="U106" s="1060"/>
      <c r="V106" s="1060"/>
    </row>
    <row r="107" spans="2:25" ht="30" customHeight="1" x14ac:dyDescent="0.15">
      <c r="B107" s="1075" t="s">
        <v>599</v>
      </c>
      <c r="C107" s="1076"/>
      <c r="D107" s="1076"/>
      <c r="E107" s="1076"/>
      <c r="F107" s="1076"/>
      <c r="G107" s="1077"/>
      <c r="H107" s="1060"/>
      <c r="I107" s="1060"/>
      <c r="J107" s="1060"/>
      <c r="K107" s="1060"/>
      <c r="L107" s="1060"/>
      <c r="M107" s="1060"/>
      <c r="N107" s="1060"/>
      <c r="O107" s="1060"/>
      <c r="P107" s="1060"/>
      <c r="Q107" s="1060"/>
      <c r="R107" s="1060"/>
      <c r="S107" s="1060"/>
      <c r="T107" s="1060"/>
      <c r="U107" s="1060"/>
      <c r="V107" s="1060"/>
    </row>
    <row r="108" spans="2:25" ht="30" customHeight="1" x14ac:dyDescent="0.15">
      <c r="B108" s="1075" t="s">
        <v>600</v>
      </c>
      <c r="C108" s="1076"/>
      <c r="D108" s="1076"/>
      <c r="E108" s="1076"/>
      <c r="F108" s="1076"/>
      <c r="G108" s="1077"/>
      <c r="H108" s="1060"/>
      <c r="I108" s="1060"/>
      <c r="J108" s="1060"/>
      <c r="K108" s="1060"/>
      <c r="L108" s="1060"/>
      <c r="M108" s="1060"/>
      <c r="N108" s="1060"/>
      <c r="O108" s="1060"/>
      <c r="P108" s="1060"/>
      <c r="Q108" s="1060"/>
      <c r="R108" s="1060"/>
      <c r="S108" s="1060"/>
      <c r="T108" s="1060"/>
      <c r="U108" s="1060"/>
      <c r="V108" s="1060"/>
    </row>
    <row r="109" spans="2:25" ht="30" customHeight="1" x14ac:dyDescent="0.15">
      <c r="B109" s="1075" t="s">
        <v>601</v>
      </c>
      <c r="C109" s="1076"/>
      <c r="D109" s="1076"/>
      <c r="E109" s="1076"/>
      <c r="F109" s="1076"/>
      <c r="G109" s="1077"/>
      <c r="H109" s="1060"/>
      <c r="I109" s="1060"/>
      <c r="J109" s="1060"/>
      <c r="K109" s="1060"/>
      <c r="L109" s="1060"/>
      <c r="M109" s="1060"/>
      <c r="N109" s="1060"/>
      <c r="O109" s="1060"/>
      <c r="P109" s="1060"/>
      <c r="Q109" s="1060"/>
      <c r="R109" s="1060"/>
      <c r="S109" s="1060"/>
      <c r="T109" s="1060"/>
      <c r="U109" s="1060"/>
      <c r="V109" s="1060"/>
    </row>
    <row r="110" spans="2:25" ht="30" customHeight="1" x14ac:dyDescent="0.15">
      <c r="B110" s="1075" t="s">
        <v>602</v>
      </c>
      <c r="C110" s="1076"/>
      <c r="D110" s="1076"/>
      <c r="E110" s="1076"/>
      <c r="F110" s="1076"/>
      <c r="G110" s="1077"/>
      <c r="H110" s="1060"/>
      <c r="I110" s="1060"/>
      <c r="J110" s="1060"/>
      <c r="K110" s="1060"/>
      <c r="L110" s="1060"/>
      <c r="M110" s="1060"/>
      <c r="N110" s="1060"/>
      <c r="O110" s="1060"/>
      <c r="P110" s="1060"/>
      <c r="Q110" s="1060"/>
      <c r="R110" s="1060"/>
      <c r="S110" s="1060"/>
      <c r="T110" s="1060"/>
      <c r="U110" s="1060"/>
      <c r="V110" s="1060"/>
    </row>
    <row r="111" spans="2:25" ht="30" customHeight="1" x14ac:dyDescent="0.15">
      <c r="B111" s="1075" t="s">
        <v>603</v>
      </c>
      <c r="C111" s="1076"/>
      <c r="D111" s="1076"/>
      <c r="E111" s="1076"/>
      <c r="F111" s="1076"/>
      <c r="G111" s="1077"/>
      <c r="H111" s="1060"/>
      <c r="I111" s="1060"/>
      <c r="J111" s="1060"/>
      <c r="K111" s="1060"/>
      <c r="L111" s="1060"/>
      <c r="M111" s="1060"/>
      <c r="N111" s="1060"/>
      <c r="O111" s="1060"/>
      <c r="P111" s="1060"/>
      <c r="Q111" s="1060"/>
      <c r="R111" s="1060"/>
      <c r="S111" s="1060"/>
      <c r="T111" s="1060"/>
      <c r="U111" s="1060"/>
      <c r="V111" s="1060"/>
    </row>
    <row r="112" spans="2:25" ht="30" customHeight="1" x14ac:dyDescent="0.15">
      <c r="B112" s="1075" t="s">
        <v>604</v>
      </c>
      <c r="C112" s="1076"/>
      <c r="D112" s="1076"/>
      <c r="E112" s="1076"/>
      <c r="F112" s="1076"/>
      <c r="G112" s="1077"/>
      <c r="H112" s="1060"/>
      <c r="I112" s="1060"/>
      <c r="J112" s="1060"/>
      <c r="K112" s="1060"/>
      <c r="L112" s="1060"/>
      <c r="M112" s="1060"/>
      <c r="N112" s="1060"/>
      <c r="O112" s="1060"/>
      <c r="P112" s="1060"/>
      <c r="Q112" s="1060"/>
      <c r="R112" s="1060"/>
      <c r="S112" s="1060"/>
      <c r="T112" s="1060"/>
      <c r="U112" s="1060"/>
      <c r="V112" s="1060"/>
    </row>
    <row r="113" spans="2:22" ht="30" customHeight="1" x14ac:dyDescent="0.15">
      <c r="B113" s="1075" t="s">
        <v>605</v>
      </c>
      <c r="C113" s="1076"/>
      <c r="D113" s="1076"/>
      <c r="E113" s="1076"/>
      <c r="F113" s="1076"/>
      <c r="G113" s="1077"/>
      <c r="H113" s="1060"/>
      <c r="I113" s="1060"/>
      <c r="J113" s="1060"/>
      <c r="K113" s="1060"/>
      <c r="L113" s="1060"/>
      <c r="M113" s="1060"/>
      <c r="N113" s="1060"/>
      <c r="O113" s="1060"/>
      <c r="P113" s="1060"/>
      <c r="Q113" s="1060"/>
      <c r="R113" s="1060"/>
      <c r="S113" s="1060"/>
      <c r="T113" s="1060"/>
      <c r="U113" s="1060"/>
      <c r="V113" s="1060"/>
    </row>
    <row r="114" spans="2:22" ht="30" customHeight="1" x14ac:dyDescent="0.15">
      <c r="B114" s="1075" t="s">
        <v>606</v>
      </c>
      <c r="C114" s="1076"/>
      <c r="D114" s="1076"/>
      <c r="E114" s="1076"/>
      <c r="F114" s="1076"/>
      <c r="G114" s="1077"/>
      <c r="H114" s="1060"/>
      <c r="I114" s="1060"/>
      <c r="J114" s="1060"/>
      <c r="K114" s="1060"/>
      <c r="L114" s="1060"/>
      <c r="M114" s="1060"/>
      <c r="N114" s="1060"/>
      <c r="O114" s="1060"/>
      <c r="P114" s="1060"/>
      <c r="Q114" s="1060"/>
      <c r="R114" s="1060"/>
      <c r="S114" s="1060"/>
      <c r="T114" s="1060"/>
      <c r="U114" s="1060"/>
      <c r="V114" s="1060"/>
    </row>
    <row r="115" spans="2:22" ht="30" customHeight="1" x14ac:dyDescent="0.15">
      <c r="B115" s="1075" t="s">
        <v>534</v>
      </c>
      <c r="C115" s="1076"/>
      <c r="D115" s="1076"/>
      <c r="E115" s="1076"/>
      <c r="F115" s="1076"/>
      <c r="G115" s="1077"/>
      <c r="H115" s="1060"/>
      <c r="I115" s="1060"/>
      <c r="J115" s="1060"/>
      <c r="K115" s="1060"/>
      <c r="L115" s="1060"/>
      <c r="M115" s="1060"/>
      <c r="N115" s="1060"/>
      <c r="O115" s="1060"/>
      <c r="P115" s="1060"/>
      <c r="Q115" s="1060"/>
      <c r="R115" s="1060"/>
      <c r="S115" s="1060"/>
      <c r="T115" s="1060"/>
      <c r="U115" s="1060"/>
      <c r="V115" s="1060"/>
    </row>
    <row r="116" spans="2:22" ht="30" customHeight="1" x14ac:dyDescent="0.15">
      <c r="B116" s="1075" t="s">
        <v>534</v>
      </c>
      <c r="C116" s="1076"/>
      <c r="D116" s="1076"/>
      <c r="E116" s="1076"/>
      <c r="F116" s="1076"/>
      <c r="G116" s="1077"/>
      <c r="H116" s="1060"/>
      <c r="I116" s="1060"/>
      <c r="J116" s="1060"/>
      <c r="K116" s="1060"/>
      <c r="L116" s="1060"/>
      <c r="M116" s="1060"/>
      <c r="N116" s="1060"/>
      <c r="O116" s="1060"/>
      <c r="P116" s="1060"/>
      <c r="Q116" s="1060"/>
      <c r="R116" s="1060"/>
      <c r="S116" s="1060"/>
      <c r="T116" s="1060"/>
      <c r="U116" s="1060"/>
      <c r="V116" s="1060"/>
    </row>
    <row r="117" spans="2:22" ht="75.95" customHeight="1" x14ac:dyDescent="0.15">
      <c r="B117" s="1075" t="s">
        <v>607</v>
      </c>
      <c r="C117" s="1076"/>
      <c r="D117" s="1076"/>
      <c r="E117" s="1076"/>
      <c r="F117" s="1076"/>
      <c r="G117" s="1077"/>
      <c r="H117" s="1062" t="s">
        <v>614</v>
      </c>
      <c r="I117" s="1059"/>
      <c r="J117" s="1059"/>
      <c r="K117" s="1059"/>
      <c r="L117" s="1059"/>
      <c r="M117" s="1059"/>
      <c r="N117" s="1059"/>
      <c r="O117" s="1059"/>
      <c r="P117" s="1059"/>
      <c r="Q117" s="1059"/>
      <c r="R117" s="1059"/>
      <c r="S117" s="1059"/>
      <c r="T117" s="1059"/>
      <c r="U117" s="1059"/>
      <c r="V117" s="1059"/>
    </row>
    <row r="118" spans="2:22" x14ac:dyDescent="0.15">
      <c r="Q118" s="302" t="s">
        <v>615</v>
      </c>
    </row>
    <row r="119" spans="2:22" x14ac:dyDescent="0.15">
      <c r="B119" s="295" t="s">
        <v>616</v>
      </c>
    </row>
    <row r="120" spans="2:22" x14ac:dyDescent="0.15">
      <c r="B120" s="295" t="s">
        <v>617</v>
      </c>
    </row>
    <row r="123" spans="2:22" x14ac:dyDescent="0.15">
      <c r="B123" s="285" t="s">
        <v>619</v>
      </c>
      <c r="C123" s="285"/>
      <c r="D123" s="285"/>
      <c r="E123" s="285"/>
      <c r="F123" s="285"/>
    </row>
    <row r="124" spans="2:22" ht="26.1" customHeight="1" x14ac:dyDescent="0.15">
      <c r="B124" s="1056" t="s">
        <v>620</v>
      </c>
      <c r="C124" s="1057"/>
      <c r="D124" s="1058"/>
      <c r="E124" s="1078" t="s">
        <v>621</v>
      </c>
      <c r="F124" s="1079"/>
      <c r="G124" s="1079"/>
      <c r="H124" s="1079"/>
      <c r="I124" s="1079"/>
      <c r="J124" s="1079"/>
      <c r="K124" s="1079"/>
      <c r="L124" s="1079"/>
      <c r="M124" s="1079"/>
      <c r="N124" s="1079"/>
      <c r="O124" s="1079"/>
      <c r="P124" s="1079"/>
      <c r="Q124" s="1079"/>
      <c r="R124" s="1079"/>
      <c r="S124" s="1079"/>
      <c r="T124" s="1080"/>
    </row>
    <row r="125" spans="2:22" ht="30" customHeight="1" x14ac:dyDescent="0.15">
      <c r="B125" s="1163" t="s">
        <v>595</v>
      </c>
      <c r="C125" s="1164"/>
      <c r="D125" s="1164"/>
      <c r="E125" s="1164"/>
      <c r="F125" s="1164"/>
      <c r="G125" s="1164"/>
      <c r="H125" s="1164"/>
      <c r="I125" s="1165"/>
      <c r="J125" s="1065" t="s">
        <v>622</v>
      </c>
      <c r="K125" s="1065"/>
      <c r="L125" s="1065" t="s">
        <v>623</v>
      </c>
      <c r="M125" s="1065"/>
      <c r="N125" s="1065"/>
      <c r="O125" s="1065"/>
      <c r="P125" s="1065"/>
      <c r="Q125" s="1065" t="s">
        <v>628</v>
      </c>
      <c r="R125" s="1065"/>
      <c r="S125" s="1065"/>
      <c r="T125" s="1065"/>
    </row>
    <row r="126" spans="2:22" ht="30" customHeight="1" x14ac:dyDescent="0.15">
      <c r="B126" s="1081" t="s">
        <v>596</v>
      </c>
      <c r="C126" s="1082"/>
      <c r="D126" s="1082"/>
      <c r="E126" s="1082"/>
      <c r="F126" s="1082"/>
      <c r="G126" s="1082"/>
      <c r="H126" s="1082"/>
      <c r="I126" s="1083"/>
      <c r="J126" s="1060">
        <v>3</v>
      </c>
      <c r="K126" s="1060"/>
      <c r="L126" s="1060" t="s">
        <v>624</v>
      </c>
      <c r="M126" s="1060"/>
      <c r="N126" s="1060"/>
      <c r="O126" s="1060"/>
      <c r="P126" s="1060"/>
      <c r="Q126" s="1060" t="s">
        <v>629</v>
      </c>
      <c r="R126" s="1060"/>
      <c r="S126" s="1060"/>
      <c r="T126" s="1060"/>
    </row>
    <row r="127" spans="2:22" ht="30" customHeight="1" x14ac:dyDescent="0.15">
      <c r="B127" s="1081" t="s">
        <v>600</v>
      </c>
      <c r="C127" s="1082"/>
      <c r="D127" s="1082"/>
      <c r="E127" s="1082"/>
      <c r="F127" s="1082"/>
      <c r="G127" s="1082"/>
      <c r="H127" s="1082"/>
      <c r="I127" s="1083"/>
      <c r="J127" s="1060">
        <v>3</v>
      </c>
      <c r="K127" s="1060"/>
      <c r="L127" s="1060" t="s">
        <v>625</v>
      </c>
      <c r="M127" s="1060"/>
      <c r="N127" s="1060"/>
      <c r="O127" s="1060"/>
      <c r="P127" s="1060"/>
      <c r="Q127" s="1060" t="s">
        <v>629</v>
      </c>
      <c r="R127" s="1060"/>
      <c r="S127" s="1060"/>
      <c r="T127" s="1060"/>
    </row>
    <row r="128" spans="2:22" ht="30" customHeight="1" x14ac:dyDescent="0.15">
      <c r="B128" s="1081" t="s">
        <v>599</v>
      </c>
      <c r="C128" s="1082"/>
      <c r="D128" s="1082"/>
      <c r="E128" s="1082"/>
      <c r="F128" s="1082"/>
      <c r="G128" s="1082"/>
      <c r="H128" s="1082"/>
      <c r="I128" s="1083"/>
      <c r="J128" s="1060">
        <v>3</v>
      </c>
      <c r="K128" s="1060"/>
      <c r="L128" s="1060" t="s">
        <v>626</v>
      </c>
      <c r="M128" s="1060"/>
      <c r="N128" s="1060"/>
      <c r="O128" s="1060"/>
      <c r="P128" s="1060"/>
      <c r="Q128" s="1060" t="s">
        <v>629</v>
      </c>
      <c r="R128" s="1060"/>
      <c r="S128" s="1060"/>
      <c r="T128" s="1060"/>
    </row>
    <row r="129" spans="2:30" ht="30" customHeight="1" x14ac:dyDescent="0.15">
      <c r="B129" s="1081" t="s">
        <v>601</v>
      </c>
      <c r="C129" s="1082"/>
      <c r="D129" s="1082"/>
      <c r="E129" s="1082"/>
      <c r="F129" s="1082"/>
      <c r="G129" s="1082"/>
      <c r="H129" s="1082"/>
      <c r="I129" s="1083"/>
      <c r="J129" s="1060">
        <v>3</v>
      </c>
      <c r="K129" s="1060"/>
      <c r="L129" s="1060" t="s">
        <v>627</v>
      </c>
      <c r="M129" s="1060"/>
      <c r="N129" s="1060"/>
      <c r="O129" s="1060"/>
      <c r="P129" s="1060"/>
      <c r="Q129" s="1060" t="s">
        <v>629</v>
      </c>
      <c r="R129" s="1060"/>
      <c r="S129" s="1060"/>
      <c r="T129" s="1060"/>
    </row>
    <row r="130" spans="2:30" ht="30" customHeight="1" x14ac:dyDescent="0.15">
      <c r="B130" s="1081" t="s">
        <v>534</v>
      </c>
      <c r="C130" s="1082"/>
      <c r="D130" s="1082"/>
      <c r="E130" s="1082"/>
      <c r="F130" s="1082"/>
      <c r="G130" s="1082"/>
      <c r="H130" s="1082"/>
      <c r="I130" s="1083"/>
      <c r="J130" s="1060" t="s">
        <v>534</v>
      </c>
      <c r="K130" s="1060"/>
      <c r="L130" s="1060" t="s">
        <v>534</v>
      </c>
      <c r="M130" s="1060"/>
      <c r="N130" s="1060"/>
      <c r="O130" s="1060"/>
      <c r="P130" s="1060"/>
      <c r="Q130" s="1060" t="s">
        <v>534</v>
      </c>
      <c r="R130" s="1060"/>
      <c r="S130" s="1060"/>
      <c r="T130" s="1060"/>
    </row>
    <row r="131" spans="2:30" x14ac:dyDescent="0.15">
      <c r="O131" s="302" t="s">
        <v>615</v>
      </c>
    </row>
    <row r="132" spans="2:30" x14ac:dyDescent="0.15">
      <c r="C132" s="295" t="s">
        <v>630</v>
      </c>
    </row>
    <row r="133" spans="2:30" x14ac:dyDescent="0.15">
      <c r="C133" s="295" t="s">
        <v>631</v>
      </c>
    </row>
    <row r="136" spans="2:30" x14ac:dyDescent="0.15">
      <c r="B136" s="285" t="s">
        <v>632</v>
      </c>
      <c r="C136" s="285"/>
      <c r="D136" s="285"/>
      <c r="E136" s="285"/>
      <c r="F136" s="285"/>
    </row>
    <row r="137" spans="2:30" x14ac:dyDescent="0.15">
      <c r="B137" s="285" t="s">
        <v>648</v>
      </c>
      <c r="C137" s="285"/>
      <c r="D137" s="285"/>
      <c r="E137" s="285"/>
      <c r="F137" s="285"/>
    </row>
    <row r="138" spans="2:30" ht="15" customHeight="1" x14ac:dyDescent="0.15">
      <c r="B138" s="1154" t="s">
        <v>510</v>
      </c>
      <c r="C138" s="1155"/>
      <c r="D138" s="1156"/>
      <c r="E138" s="1070" t="s">
        <v>498</v>
      </c>
      <c r="F138" s="1070"/>
      <c r="G138" s="1070"/>
      <c r="H138" s="1070"/>
      <c r="I138" s="1070" t="s">
        <v>639</v>
      </c>
      <c r="J138" s="1070"/>
      <c r="K138" s="1070"/>
      <c r="L138" s="1070"/>
      <c r="M138" s="1070"/>
      <c r="N138" s="1070"/>
      <c r="O138" s="1070"/>
      <c r="P138" s="1070" t="s">
        <v>640</v>
      </c>
      <c r="Q138" s="1070"/>
      <c r="R138" s="1070"/>
      <c r="S138" s="1070"/>
      <c r="T138" s="1070" t="s">
        <v>641</v>
      </c>
      <c r="U138" s="1070"/>
      <c r="V138" s="1070"/>
      <c r="W138" s="1070" t="s">
        <v>664</v>
      </c>
      <c r="X138" s="1070"/>
      <c r="Y138" s="1070"/>
      <c r="Z138" s="1070"/>
      <c r="AA138" s="1070"/>
      <c r="AB138" s="1070"/>
      <c r="AC138" s="1070"/>
      <c r="AD138" s="1070"/>
    </row>
    <row r="139" spans="2:30" ht="30" customHeight="1" x14ac:dyDescent="0.15">
      <c r="B139" s="1157"/>
      <c r="C139" s="1158"/>
      <c r="D139" s="1159"/>
      <c r="E139" s="1070"/>
      <c r="F139" s="1070"/>
      <c r="G139" s="1070"/>
      <c r="H139" s="1070"/>
      <c r="I139" s="1070"/>
      <c r="J139" s="1070"/>
      <c r="K139" s="1070"/>
      <c r="L139" s="1070"/>
      <c r="M139" s="1070"/>
      <c r="N139" s="1070"/>
      <c r="O139" s="1070"/>
      <c r="P139" s="1070"/>
      <c r="Q139" s="1070"/>
      <c r="R139" s="1070"/>
      <c r="S139" s="1070"/>
      <c r="T139" s="1070"/>
      <c r="U139" s="1070"/>
      <c r="V139" s="1070"/>
      <c r="W139" s="1070" t="s">
        <v>642</v>
      </c>
      <c r="X139" s="1070"/>
      <c r="Y139" s="1070" t="s">
        <v>643</v>
      </c>
      <c r="Z139" s="1070"/>
      <c r="AA139" s="1070" t="s">
        <v>644</v>
      </c>
      <c r="AB139" s="1070"/>
      <c r="AC139" s="1070" t="s">
        <v>645</v>
      </c>
      <c r="AD139" s="1070"/>
    </row>
    <row r="140" spans="2:30" ht="30" customHeight="1" x14ac:dyDescent="0.15">
      <c r="B140" s="1081"/>
      <c r="C140" s="1082"/>
      <c r="D140" s="1083"/>
      <c r="E140" s="1060"/>
      <c r="F140" s="1060"/>
      <c r="G140" s="1060"/>
      <c r="H140" s="1060"/>
      <c r="I140" s="1062"/>
      <c r="J140" s="1062"/>
      <c r="K140" s="1062"/>
      <c r="L140" s="1062"/>
      <c r="M140" s="1062"/>
      <c r="N140" s="1062"/>
      <c r="O140" s="1062"/>
      <c r="P140" s="1062"/>
      <c r="Q140" s="1062"/>
      <c r="R140" s="1062"/>
      <c r="S140" s="1062"/>
      <c r="T140" s="1060"/>
      <c r="U140" s="1060"/>
      <c r="V140" s="1060"/>
      <c r="W140" s="1060"/>
      <c r="X140" s="1060"/>
      <c r="Y140" s="1060"/>
      <c r="Z140" s="1060"/>
      <c r="AA140" s="1060"/>
      <c r="AB140" s="1060"/>
      <c r="AC140" s="1060"/>
      <c r="AD140" s="1060"/>
    </row>
    <row r="141" spans="2:30" ht="30" customHeight="1" x14ac:dyDescent="0.15">
      <c r="B141" s="1081"/>
      <c r="C141" s="1082"/>
      <c r="D141" s="1083"/>
      <c r="E141" s="1060"/>
      <c r="F141" s="1060"/>
      <c r="G141" s="1060"/>
      <c r="H141" s="1060"/>
      <c r="I141" s="1062"/>
      <c r="J141" s="1062"/>
      <c r="K141" s="1062"/>
      <c r="L141" s="1062"/>
      <c r="M141" s="1062"/>
      <c r="N141" s="1062"/>
      <c r="O141" s="1062"/>
      <c r="P141" s="1062"/>
      <c r="Q141" s="1062"/>
      <c r="R141" s="1062"/>
      <c r="S141" s="1062"/>
      <c r="T141" s="1060"/>
      <c r="U141" s="1060"/>
      <c r="V141" s="1060"/>
      <c r="W141" s="1060"/>
      <c r="X141" s="1060"/>
      <c r="Y141" s="1060"/>
      <c r="Z141" s="1060"/>
      <c r="AA141" s="1060"/>
      <c r="AB141" s="1060"/>
      <c r="AC141" s="1060"/>
      <c r="AD141" s="1060"/>
    </row>
    <row r="142" spans="2:30" ht="30" customHeight="1" x14ac:dyDescent="0.15">
      <c r="B142" s="1160"/>
      <c r="C142" s="1161"/>
      <c r="D142" s="1162"/>
      <c r="E142" s="1084"/>
      <c r="F142" s="1084"/>
      <c r="G142" s="1084"/>
      <c r="H142" s="1084"/>
      <c r="I142" s="1085"/>
      <c r="J142" s="1085"/>
      <c r="K142" s="1085"/>
      <c r="L142" s="1085"/>
      <c r="M142" s="1085"/>
      <c r="N142" s="1085"/>
      <c r="O142" s="1085"/>
      <c r="P142" s="1085"/>
      <c r="Q142" s="1085"/>
      <c r="R142" s="1085"/>
      <c r="S142" s="1085"/>
      <c r="T142" s="1084"/>
      <c r="U142" s="1084"/>
      <c r="V142" s="1084"/>
      <c r="W142" s="1084"/>
      <c r="X142" s="1084"/>
      <c r="Y142" s="1084"/>
      <c r="Z142" s="1084"/>
      <c r="AA142" s="1084"/>
      <c r="AB142" s="1084"/>
      <c r="AC142" s="1084"/>
      <c r="AD142" s="1084"/>
    </row>
    <row r="143" spans="2:30" ht="30" customHeight="1" x14ac:dyDescent="0.15">
      <c r="B143" s="1160"/>
      <c r="C143" s="1161"/>
      <c r="D143" s="1162"/>
      <c r="E143" s="1084"/>
      <c r="F143" s="1084"/>
      <c r="G143" s="1084"/>
      <c r="H143" s="1084"/>
      <c r="I143" s="1085"/>
      <c r="J143" s="1085"/>
      <c r="K143" s="1085"/>
      <c r="L143" s="1085"/>
      <c r="M143" s="1085"/>
      <c r="N143" s="1085"/>
      <c r="O143" s="1085"/>
      <c r="P143" s="1085"/>
      <c r="Q143" s="1085"/>
      <c r="R143" s="1085"/>
      <c r="S143" s="1085"/>
      <c r="T143" s="1084"/>
      <c r="U143" s="1084"/>
      <c r="V143" s="1084"/>
      <c r="W143" s="1084"/>
      <c r="X143" s="1084"/>
      <c r="Y143" s="1084"/>
      <c r="Z143" s="1084"/>
      <c r="AA143" s="1084"/>
      <c r="AB143" s="1084"/>
      <c r="AC143" s="1084"/>
      <c r="AD143" s="1084"/>
    </row>
    <row r="144" spans="2:30" ht="30" customHeight="1" x14ac:dyDescent="0.15">
      <c r="B144" s="1160"/>
      <c r="C144" s="1161"/>
      <c r="D144" s="1162"/>
      <c r="E144" s="1084"/>
      <c r="F144" s="1084"/>
      <c r="G144" s="1084"/>
      <c r="H144" s="1084"/>
      <c r="I144" s="1085"/>
      <c r="J144" s="1085"/>
      <c r="K144" s="1085"/>
      <c r="L144" s="1085"/>
      <c r="M144" s="1085"/>
      <c r="N144" s="1085"/>
      <c r="O144" s="1085"/>
      <c r="P144" s="1085"/>
      <c r="Q144" s="1085"/>
      <c r="R144" s="1085"/>
      <c r="S144" s="1085"/>
      <c r="T144" s="1084"/>
      <c r="U144" s="1084"/>
      <c r="V144" s="1084"/>
      <c r="W144" s="1084"/>
      <c r="X144" s="1084"/>
      <c r="Y144" s="1084"/>
      <c r="Z144" s="1084"/>
      <c r="AA144" s="1084"/>
      <c r="AB144" s="1084"/>
      <c r="AC144" s="1084"/>
      <c r="AD144" s="1084"/>
    </row>
    <row r="145" spans="2:30" ht="30" customHeight="1" x14ac:dyDescent="0.15">
      <c r="B145" s="1148"/>
      <c r="C145" s="1149"/>
      <c r="D145" s="1150"/>
      <c r="E145" s="1086"/>
      <c r="F145" s="1086"/>
      <c r="G145" s="1086"/>
      <c r="H145" s="1086"/>
      <c r="I145" s="1087"/>
      <c r="J145" s="1087"/>
      <c r="K145" s="1087"/>
      <c r="L145" s="1087"/>
      <c r="M145" s="1087"/>
      <c r="N145" s="1087"/>
      <c r="O145" s="1087"/>
      <c r="P145" s="1087"/>
      <c r="Q145" s="1087"/>
      <c r="R145" s="1087"/>
      <c r="S145" s="1087"/>
      <c r="T145" s="1086"/>
      <c r="U145" s="1086"/>
      <c r="V145" s="1086"/>
      <c r="W145" s="1086"/>
      <c r="X145" s="1086"/>
      <c r="Y145" s="1086"/>
      <c r="Z145" s="1086"/>
      <c r="AA145" s="1086"/>
      <c r="AB145" s="1086"/>
      <c r="AC145" s="1086"/>
      <c r="AD145" s="1086"/>
    </row>
    <row r="146" spans="2:30" ht="30" customHeight="1" x14ac:dyDescent="0.15">
      <c r="B146" s="1148"/>
      <c r="C146" s="1149"/>
      <c r="D146" s="1150"/>
      <c r="E146" s="1086"/>
      <c r="F146" s="1086"/>
      <c r="G146" s="1086"/>
      <c r="H146" s="1086"/>
      <c r="I146" s="1087"/>
      <c r="J146" s="1087"/>
      <c r="K146" s="1087"/>
      <c r="L146" s="1087"/>
      <c r="M146" s="1087"/>
      <c r="N146" s="1087"/>
      <c r="O146" s="1087"/>
      <c r="P146" s="1087"/>
      <c r="Q146" s="1087"/>
      <c r="R146" s="1087"/>
      <c r="S146" s="1087"/>
      <c r="T146" s="1086"/>
      <c r="U146" s="1086"/>
      <c r="V146" s="1086"/>
      <c r="W146" s="1086"/>
      <c r="X146" s="1086"/>
      <c r="Y146" s="1086"/>
      <c r="Z146" s="1086"/>
      <c r="AA146" s="1086"/>
      <c r="AB146" s="1086"/>
      <c r="AC146" s="1086"/>
      <c r="AD146" s="1086"/>
    </row>
    <row r="147" spans="2:30" ht="30" customHeight="1" x14ac:dyDescent="0.15">
      <c r="B147" s="1148"/>
      <c r="C147" s="1149"/>
      <c r="D147" s="1150"/>
      <c r="E147" s="1086"/>
      <c r="F147" s="1086"/>
      <c r="G147" s="1086"/>
      <c r="H147" s="1086"/>
      <c r="I147" s="1087"/>
      <c r="J147" s="1087"/>
      <c r="K147" s="1087"/>
      <c r="L147" s="1087"/>
      <c r="M147" s="1087"/>
      <c r="N147" s="1087"/>
      <c r="O147" s="1087"/>
      <c r="P147" s="1087"/>
      <c r="Q147" s="1087"/>
      <c r="R147" s="1087"/>
      <c r="S147" s="1087"/>
      <c r="T147" s="1086"/>
      <c r="U147" s="1086"/>
      <c r="V147" s="1086"/>
      <c r="W147" s="1086"/>
      <c r="X147" s="1086"/>
      <c r="Y147" s="1086"/>
      <c r="Z147" s="1086"/>
      <c r="AA147" s="1086"/>
      <c r="AB147" s="1086"/>
      <c r="AC147" s="1086"/>
      <c r="AD147" s="1086"/>
    </row>
    <row r="148" spans="2:30" ht="30" customHeight="1" x14ac:dyDescent="0.15">
      <c r="B148" s="1148"/>
      <c r="C148" s="1149"/>
      <c r="D148" s="1150"/>
      <c r="E148" s="1086"/>
      <c r="F148" s="1086"/>
      <c r="G148" s="1086"/>
      <c r="H148" s="1086"/>
      <c r="I148" s="1087"/>
      <c r="J148" s="1087"/>
      <c r="K148" s="1087"/>
      <c r="L148" s="1087"/>
      <c r="M148" s="1087"/>
      <c r="N148" s="1087"/>
      <c r="O148" s="1087"/>
      <c r="P148" s="1087"/>
      <c r="Q148" s="1087"/>
      <c r="R148" s="1087"/>
      <c r="S148" s="1087"/>
      <c r="T148" s="1086"/>
      <c r="U148" s="1086"/>
      <c r="V148" s="1086"/>
      <c r="W148" s="1086"/>
      <c r="X148" s="1086"/>
      <c r="Y148" s="1086"/>
      <c r="Z148" s="1086"/>
      <c r="AA148" s="1086"/>
      <c r="AB148" s="1086"/>
      <c r="AC148" s="1086"/>
      <c r="AD148" s="1086"/>
    </row>
    <row r="149" spans="2:30" ht="30" customHeight="1" x14ac:dyDescent="0.15">
      <c r="B149" s="1151"/>
      <c r="C149" s="1152"/>
      <c r="D149" s="1153"/>
      <c r="E149" s="1088"/>
      <c r="F149" s="1088"/>
      <c r="G149" s="1088"/>
      <c r="H149" s="1088"/>
      <c r="I149" s="1089"/>
      <c r="J149" s="1089"/>
      <c r="K149" s="1089"/>
      <c r="L149" s="1089"/>
      <c r="M149" s="1089"/>
      <c r="N149" s="1089"/>
      <c r="O149" s="1089"/>
      <c r="P149" s="1089"/>
      <c r="Q149" s="1089"/>
      <c r="R149" s="1089"/>
      <c r="S149" s="1089"/>
      <c r="T149" s="1088"/>
      <c r="U149" s="1088"/>
      <c r="V149" s="1088"/>
      <c r="W149" s="1088"/>
      <c r="X149" s="1088"/>
      <c r="Y149" s="1088"/>
      <c r="Z149" s="1088"/>
      <c r="AA149" s="1088"/>
      <c r="AB149" s="1088"/>
      <c r="AC149" s="1088"/>
      <c r="AD149" s="1088"/>
    </row>
    <row r="150" spans="2:30" ht="30" customHeight="1" x14ac:dyDescent="0.15">
      <c r="B150" s="1151"/>
      <c r="C150" s="1152"/>
      <c r="D150" s="1153"/>
      <c r="E150" s="1088"/>
      <c r="F150" s="1088"/>
      <c r="G150" s="1088"/>
      <c r="H150" s="1088"/>
      <c r="I150" s="1089"/>
      <c r="J150" s="1089"/>
      <c r="K150" s="1089"/>
      <c r="L150" s="1089"/>
      <c r="M150" s="1089"/>
      <c r="N150" s="1089"/>
      <c r="O150" s="1089"/>
      <c r="P150" s="1089"/>
      <c r="Q150" s="1089"/>
      <c r="R150" s="1089"/>
      <c r="S150" s="1089"/>
      <c r="T150" s="1088"/>
      <c r="U150" s="1088"/>
      <c r="V150" s="1088"/>
      <c r="W150" s="1088"/>
      <c r="X150" s="1088"/>
      <c r="Y150" s="1088"/>
      <c r="Z150" s="1088"/>
      <c r="AA150" s="1088"/>
      <c r="AB150" s="1088"/>
      <c r="AC150" s="1088"/>
      <c r="AD150" s="1088"/>
    </row>
    <row r="151" spans="2:30" ht="30" customHeight="1" x14ac:dyDescent="0.15">
      <c r="B151" s="1151"/>
      <c r="C151" s="1152"/>
      <c r="D151" s="1153"/>
      <c r="E151" s="1088"/>
      <c r="F151" s="1088"/>
      <c r="G151" s="1088"/>
      <c r="H151" s="1088"/>
      <c r="I151" s="1089"/>
      <c r="J151" s="1089"/>
      <c r="K151" s="1089"/>
      <c r="L151" s="1089"/>
      <c r="M151" s="1089"/>
      <c r="N151" s="1089"/>
      <c r="O151" s="1089"/>
      <c r="P151" s="1089"/>
      <c r="Q151" s="1089"/>
      <c r="R151" s="1089"/>
      <c r="S151" s="1089"/>
      <c r="T151" s="1088"/>
      <c r="U151" s="1088"/>
      <c r="V151" s="1088"/>
      <c r="W151" s="1088"/>
      <c r="X151" s="1088"/>
      <c r="Y151" s="1088"/>
      <c r="Z151" s="1088"/>
      <c r="AA151" s="1088"/>
      <c r="AB151" s="1088"/>
      <c r="AC151" s="1088"/>
      <c r="AD151" s="1088"/>
    </row>
    <row r="152" spans="2:30" ht="30" customHeight="1" x14ac:dyDescent="0.15">
      <c r="B152" s="1151"/>
      <c r="C152" s="1152"/>
      <c r="D152" s="1153"/>
      <c r="E152" s="1088"/>
      <c r="F152" s="1088"/>
      <c r="G152" s="1088"/>
      <c r="H152" s="1088"/>
      <c r="I152" s="1089"/>
      <c r="J152" s="1089"/>
      <c r="K152" s="1089"/>
      <c r="L152" s="1089"/>
      <c r="M152" s="1089"/>
      <c r="N152" s="1089"/>
      <c r="O152" s="1089"/>
      <c r="P152" s="1089"/>
      <c r="Q152" s="1089"/>
      <c r="R152" s="1089"/>
      <c r="S152" s="1089"/>
      <c r="T152" s="1088"/>
      <c r="U152" s="1088"/>
      <c r="V152" s="1088"/>
      <c r="W152" s="1088"/>
      <c r="X152" s="1088"/>
      <c r="Y152" s="1088"/>
      <c r="Z152" s="1088"/>
      <c r="AA152" s="1088"/>
      <c r="AB152" s="1088"/>
      <c r="AC152" s="1088"/>
      <c r="AD152" s="1088"/>
    </row>
    <row r="153" spans="2:30" ht="30" customHeight="1" x14ac:dyDescent="0.15">
      <c r="B153" s="1081" t="s">
        <v>633</v>
      </c>
      <c r="C153" s="1082"/>
      <c r="D153" s="1083"/>
      <c r="E153" s="1060" t="s">
        <v>633</v>
      </c>
      <c r="F153" s="1060"/>
      <c r="G153" s="1060"/>
      <c r="H153" s="1060"/>
      <c r="I153" s="1062" t="s">
        <v>633</v>
      </c>
      <c r="J153" s="1062"/>
      <c r="K153" s="1062"/>
      <c r="L153" s="1062"/>
      <c r="M153" s="1062"/>
      <c r="N153" s="1062"/>
      <c r="O153" s="1062"/>
      <c r="P153" s="1062" t="s">
        <v>633</v>
      </c>
      <c r="Q153" s="1062"/>
      <c r="R153" s="1062"/>
      <c r="S153" s="1062"/>
      <c r="T153" s="1060" t="s">
        <v>633</v>
      </c>
      <c r="U153" s="1060"/>
      <c r="V153" s="1060"/>
      <c r="W153" s="1060" t="s">
        <v>633</v>
      </c>
      <c r="X153" s="1060"/>
      <c r="Y153" s="1060" t="s">
        <v>633</v>
      </c>
      <c r="Z153" s="1060"/>
      <c r="AA153" s="1060" t="s">
        <v>633</v>
      </c>
      <c r="AB153" s="1060"/>
      <c r="AC153" s="1060" t="s">
        <v>633</v>
      </c>
      <c r="AD153" s="1060"/>
    </row>
    <row r="154" spans="2:30" x14ac:dyDescent="0.15">
      <c r="Y154" s="302" t="s">
        <v>615</v>
      </c>
    </row>
    <row r="156" spans="2:30" x14ac:dyDescent="0.15">
      <c r="B156" s="295" t="s">
        <v>646</v>
      </c>
    </row>
    <row r="157" spans="2:30" x14ac:dyDescent="0.15">
      <c r="B157" s="295" t="s">
        <v>647</v>
      </c>
      <c r="X157" s="295" t="s">
        <v>665</v>
      </c>
    </row>
    <row r="158" spans="2:30" ht="26.1" customHeight="1" x14ac:dyDescent="0.15">
      <c r="B158" s="1066"/>
      <c r="C158" s="1104"/>
      <c r="D158" s="1065" t="s">
        <v>650</v>
      </c>
      <c r="E158" s="1065"/>
      <c r="F158" s="1065" t="s">
        <v>653</v>
      </c>
      <c r="G158" s="1065"/>
      <c r="H158" s="1065"/>
      <c r="I158" s="1065" t="s">
        <v>654</v>
      </c>
      <c r="J158" s="1065"/>
      <c r="K158" s="1065"/>
      <c r="L158" s="1065" t="s">
        <v>655</v>
      </c>
      <c r="M158" s="1065"/>
      <c r="N158" s="1065"/>
      <c r="O158" s="1065" t="s">
        <v>656</v>
      </c>
      <c r="P158" s="1065"/>
      <c r="Q158" s="1065"/>
      <c r="R158" s="1065" t="s">
        <v>657</v>
      </c>
      <c r="S158" s="1065"/>
      <c r="T158" s="1065"/>
      <c r="U158" s="1065" t="s">
        <v>658</v>
      </c>
      <c r="V158" s="1065"/>
      <c r="W158" s="1065"/>
    </row>
    <row r="159" spans="2:30" ht="30" customHeight="1" x14ac:dyDescent="0.15">
      <c r="B159" s="1097" t="s">
        <v>649</v>
      </c>
      <c r="C159" s="1098"/>
      <c r="D159" s="1060" t="s">
        <v>296</v>
      </c>
      <c r="E159" s="1060"/>
      <c r="F159" s="1060"/>
      <c r="G159" s="1060"/>
      <c r="H159" s="1060"/>
      <c r="I159" s="1060"/>
      <c r="J159" s="1060"/>
      <c r="K159" s="1060"/>
      <c r="L159" s="1060"/>
      <c r="M159" s="1060"/>
      <c r="N159" s="1060"/>
      <c r="O159" s="1060"/>
      <c r="P159" s="1060"/>
      <c r="Q159" s="1060"/>
      <c r="R159" s="1060"/>
      <c r="S159" s="1060"/>
      <c r="T159" s="1060"/>
      <c r="U159" s="1060"/>
      <c r="V159" s="1060"/>
      <c r="W159" s="1060"/>
    </row>
    <row r="160" spans="2:30" ht="30" customHeight="1" x14ac:dyDescent="0.15">
      <c r="B160" s="1130"/>
      <c r="C160" s="1132"/>
      <c r="D160" s="1060" t="s">
        <v>636</v>
      </c>
      <c r="E160" s="1060"/>
      <c r="F160" s="1060"/>
      <c r="G160" s="1060"/>
      <c r="H160" s="1060"/>
      <c r="I160" s="1060"/>
      <c r="J160" s="1060"/>
      <c r="K160" s="1060"/>
      <c r="L160" s="1060"/>
      <c r="M160" s="1060"/>
      <c r="N160" s="1060"/>
      <c r="O160" s="1060"/>
      <c r="P160" s="1060"/>
      <c r="Q160" s="1060"/>
      <c r="R160" s="1060"/>
      <c r="S160" s="1060"/>
      <c r="T160" s="1060"/>
      <c r="U160" s="1060"/>
      <c r="V160" s="1060"/>
      <c r="W160" s="1060"/>
    </row>
    <row r="161" spans="2:23" ht="30" customHeight="1" x14ac:dyDescent="0.15">
      <c r="B161" s="1130"/>
      <c r="C161" s="1132"/>
      <c r="D161" s="1060" t="s">
        <v>637</v>
      </c>
      <c r="E161" s="1060"/>
      <c r="F161" s="1060"/>
      <c r="G161" s="1060"/>
      <c r="H161" s="1060"/>
      <c r="I161" s="1060"/>
      <c r="J161" s="1060"/>
      <c r="K161" s="1060"/>
      <c r="L161" s="1060"/>
      <c r="M161" s="1060"/>
      <c r="N161" s="1060"/>
      <c r="O161" s="1060"/>
      <c r="P161" s="1060"/>
      <c r="Q161" s="1060"/>
      <c r="R161" s="1060"/>
      <c r="S161" s="1060"/>
      <c r="T161" s="1060"/>
      <c r="U161" s="1060"/>
      <c r="V161" s="1060"/>
      <c r="W161" s="1060"/>
    </row>
    <row r="162" spans="2:23" ht="30" customHeight="1" x14ac:dyDescent="0.15">
      <c r="B162" s="1130"/>
      <c r="C162" s="1132"/>
      <c r="D162" s="1060" t="s">
        <v>635</v>
      </c>
      <c r="E162" s="1060"/>
      <c r="F162" s="1060"/>
      <c r="G162" s="1060"/>
      <c r="H162" s="1060"/>
      <c r="I162" s="1060"/>
      <c r="J162" s="1060"/>
      <c r="K162" s="1060"/>
      <c r="L162" s="1060"/>
      <c r="M162" s="1060"/>
      <c r="N162" s="1060"/>
      <c r="O162" s="1060"/>
      <c r="P162" s="1060"/>
      <c r="Q162" s="1060"/>
      <c r="R162" s="1060"/>
      <c r="S162" s="1060"/>
      <c r="T162" s="1060"/>
      <c r="U162" s="1060"/>
      <c r="V162" s="1060"/>
      <c r="W162" s="1060"/>
    </row>
    <row r="163" spans="2:23" ht="30" customHeight="1" x14ac:dyDescent="0.15">
      <c r="B163" s="1130"/>
      <c r="C163" s="1132"/>
      <c r="D163" s="1060" t="s">
        <v>651</v>
      </c>
      <c r="E163" s="1060"/>
      <c r="F163" s="1060"/>
      <c r="G163" s="1060"/>
      <c r="H163" s="1060"/>
      <c r="I163" s="1060"/>
      <c r="J163" s="1060"/>
      <c r="K163" s="1060"/>
      <c r="L163" s="1060"/>
      <c r="M163" s="1060"/>
      <c r="N163" s="1060"/>
      <c r="O163" s="1060"/>
      <c r="P163" s="1060"/>
      <c r="Q163" s="1060"/>
      <c r="R163" s="1060"/>
      <c r="S163" s="1060"/>
      <c r="T163" s="1060"/>
      <c r="U163" s="1060"/>
      <c r="V163" s="1060"/>
      <c r="W163" s="1060"/>
    </row>
    <row r="164" spans="2:23" ht="30" customHeight="1" x14ac:dyDescent="0.15">
      <c r="B164" s="1099"/>
      <c r="C164" s="1100"/>
      <c r="D164" s="1060" t="s">
        <v>652</v>
      </c>
      <c r="E164" s="1060"/>
      <c r="F164" s="1060"/>
      <c r="G164" s="1060"/>
      <c r="H164" s="1060"/>
      <c r="I164" s="1060"/>
      <c r="J164" s="1060"/>
      <c r="K164" s="1060"/>
      <c r="L164" s="1060"/>
      <c r="M164" s="1060"/>
      <c r="N164" s="1060"/>
      <c r="O164" s="1060"/>
      <c r="P164" s="1060"/>
      <c r="Q164" s="1060"/>
      <c r="R164" s="1060"/>
      <c r="S164" s="1060"/>
      <c r="T164" s="1060"/>
      <c r="U164" s="1060"/>
      <c r="V164" s="1060"/>
      <c r="W164" s="1060"/>
    </row>
    <row r="165" spans="2:23" ht="50.1" customHeight="1" x14ac:dyDescent="0.15">
      <c r="B165" s="1123" t="s">
        <v>659</v>
      </c>
      <c r="C165" s="1166"/>
      <c r="D165" s="1166"/>
      <c r="E165" s="1124"/>
      <c r="F165" s="1060"/>
      <c r="G165" s="1060"/>
      <c r="H165" s="1060"/>
      <c r="I165" s="1092" t="s">
        <v>660</v>
      </c>
      <c r="J165" s="1084"/>
      <c r="K165" s="1084"/>
      <c r="L165" s="1060"/>
      <c r="M165" s="1060"/>
      <c r="N165" s="1060"/>
      <c r="O165" s="1093" t="s">
        <v>661</v>
      </c>
      <c r="P165" s="1094"/>
      <c r="Q165" s="1094"/>
      <c r="R165" s="1060"/>
      <c r="S165" s="1060"/>
      <c r="T165" s="1060"/>
      <c r="U165" s="1090" t="s">
        <v>662</v>
      </c>
      <c r="V165" s="1091"/>
      <c r="W165" s="1091"/>
    </row>
    <row r="166" spans="2:23" x14ac:dyDescent="0.15">
      <c r="S166" s="302" t="s">
        <v>663</v>
      </c>
    </row>
    <row r="173" spans="2:23" x14ac:dyDescent="0.15">
      <c r="B173" s="303" t="s">
        <v>105</v>
      </c>
      <c r="C173" s="295" t="s">
        <v>666</v>
      </c>
    </row>
    <row r="174" spans="2:23" x14ac:dyDescent="0.15">
      <c r="C174" s="295" t="s">
        <v>667</v>
      </c>
    </row>
    <row r="178" spans="2:26" x14ac:dyDescent="0.15">
      <c r="B178" s="295" t="s">
        <v>669</v>
      </c>
    </row>
    <row r="179" spans="2:26" x14ac:dyDescent="0.15">
      <c r="B179" s="295" t="s">
        <v>670</v>
      </c>
      <c r="V179" s="295" t="s">
        <v>885</v>
      </c>
    </row>
    <row r="180" spans="2:26" ht="26.1" customHeight="1" x14ac:dyDescent="0.15">
      <c r="B180" s="1066" t="s">
        <v>671</v>
      </c>
      <c r="C180" s="1104"/>
      <c r="D180" s="1065" t="s">
        <v>673</v>
      </c>
      <c r="E180" s="1065"/>
      <c r="F180" s="1065"/>
      <c r="G180" s="1065"/>
      <c r="H180" s="1065" t="s">
        <v>675</v>
      </c>
      <c r="I180" s="1065"/>
      <c r="J180" s="1065"/>
      <c r="K180" s="1065" t="s">
        <v>511</v>
      </c>
      <c r="L180" s="1065"/>
      <c r="M180" s="1065"/>
      <c r="N180" s="1070" t="s">
        <v>678</v>
      </c>
      <c r="O180" s="1065"/>
      <c r="P180" s="1065"/>
      <c r="Q180" s="1070" t="s">
        <v>679</v>
      </c>
      <c r="R180" s="1065"/>
      <c r="S180" s="1065"/>
      <c r="T180" s="1070" t="s">
        <v>680</v>
      </c>
      <c r="U180" s="1065"/>
      <c r="V180" s="1065"/>
      <c r="W180" s="1070" t="s">
        <v>681</v>
      </c>
      <c r="X180" s="1065"/>
      <c r="Y180" s="1065"/>
      <c r="Z180" s="1065"/>
    </row>
    <row r="181" spans="2:26" ht="20.100000000000001" customHeight="1" x14ac:dyDescent="0.15">
      <c r="B181" s="1097" t="s">
        <v>672</v>
      </c>
      <c r="C181" s="1098"/>
      <c r="D181" s="1060" t="s">
        <v>674</v>
      </c>
      <c r="E181" s="1060"/>
      <c r="F181" s="1060"/>
      <c r="G181" s="1060"/>
      <c r="H181" s="1059" t="s">
        <v>676</v>
      </c>
      <c r="I181" s="1059"/>
      <c r="J181" s="1059"/>
      <c r="K181" s="1060" t="s">
        <v>634</v>
      </c>
      <c r="L181" s="1060"/>
      <c r="M181" s="1060"/>
      <c r="N181" s="1060">
        <v>15</v>
      </c>
      <c r="O181" s="1060"/>
      <c r="P181" s="1060"/>
      <c r="Q181" s="1060">
        <v>3</v>
      </c>
      <c r="R181" s="1060"/>
      <c r="S181" s="1060"/>
      <c r="T181" s="1095">
        <v>5</v>
      </c>
      <c r="U181" s="1095"/>
      <c r="V181" s="1095"/>
      <c r="W181" s="1096" t="s">
        <v>682</v>
      </c>
      <c r="X181" s="1096"/>
      <c r="Y181" s="1096"/>
      <c r="Z181" s="1096"/>
    </row>
    <row r="182" spans="2:26" ht="20.100000000000001" customHeight="1" x14ac:dyDescent="0.15">
      <c r="B182" s="1099"/>
      <c r="C182" s="1100"/>
      <c r="D182" s="1060"/>
      <c r="E182" s="1060"/>
      <c r="F182" s="1060"/>
      <c r="G182" s="1060"/>
      <c r="H182" s="1059" t="s">
        <v>677</v>
      </c>
      <c r="I182" s="1059"/>
      <c r="J182" s="1059"/>
      <c r="K182" s="1060" t="s">
        <v>634</v>
      </c>
      <c r="L182" s="1060"/>
      <c r="M182" s="1060"/>
      <c r="N182" s="1060">
        <v>21</v>
      </c>
      <c r="O182" s="1060"/>
      <c r="P182" s="1060"/>
      <c r="Q182" s="1060">
        <v>3</v>
      </c>
      <c r="R182" s="1060"/>
      <c r="S182" s="1060"/>
      <c r="T182" s="1095">
        <v>7</v>
      </c>
      <c r="U182" s="1095"/>
      <c r="V182" s="1095"/>
      <c r="W182" s="1096" t="s">
        <v>682</v>
      </c>
      <c r="X182" s="1096"/>
      <c r="Y182" s="1096"/>
      <c r="Z182" s="1096"/>
    </row>
    <row r="183" spans="2:26" ht="20.100000000000001" customHeight="1" x14ac:dyDescent="0.15">
      <c r="B183" s="1097" t="s">
        <v>672</v>
      </c>
      <c r="C183" s="1098"/>
      <c r="D183" s="1060" t="s">
        <v>674</v>
      </c>
      <c r="E183" s="1060"/>
      <c r="F183" s="1060"/>
      <c r="G183" s="1060"/>
      <c r="H183" s="1059" t="s">
        <v>676</v>
      </c>
      <c r="I183" s="1059"/>
      <c r="J183" s="1059"/>
      <c r="K183" s="1060" t="s">
        <v>634</v>
      </c>
      <c r="L183" s="1060"/>
      <c r="M183" s="1060"/>
      <c r="N183" s="1060">
        <v>12</v>
      </c>
      <c r="O183" s="1060"/>
      <c r="P183" s="1060"/>
      <c r="Q183" s="1060">
        <v>3</v>
      </c>
      <c r="R183" s="1060"/>
      <c r="S183" s="1060"/>
      <c r="T183" s="1095">
        <v>4</v>
      </c>
      <c r="U183" s="1095"/>
      <c r="V183" s="1095"/>
      <c r="W183" s="1096" t="s">
        <v>682</v>
      </c>
      <c r="X183" s="1096"/>
      <c r="Y183" s="1096"/>
      <c r="Z183" s="1096"/>
    </row>
    <row r="184" spans="2:26" ht="20.100000000000001" customHeight="1" x14ac:dyDescent="0.15">
      <c r="B184" s="1099"/>
      <c r="C184" s="1100"/>
      <c r="D184" s="1060"/>
      <c r="E184" s="1060"/>
      <c r="F184" s="1060"/>
      <c r="G184" s="1060"/>
      <c r="H184" s="1059" t="s">
        <v>677</v>
      </c>
      <c r="I184" s="1059"/>
      <c r="J184" s="1059"/>
      <c r="K184" s="1060" t="s">
        <v>634</v>
      </c>
      <c r="L184" s="1060"/>
      <c r="M184" s="1060"/>
      <c r="N184" s="1060">
        <v>9</v>
      </c>
      <c r="O184" s="1060"/>
      <c r="P184" s="1060"/>
      <c r="Q184" s="1060">
        <v>3</v>
      </c>
      <c r="R184" s="1060"/>
      <c r="S184" s="1060"/>
      <c r="T184" s="1095">
        <v>3</v>
      </c>
      <c r="U184" s="1095"/>
      <c r="V184" s="1095"/>
      <c r="W184" s="1096" t="s">
        <v>682</v>
      </c>
      <c r="X184" s="1096"/>
      <c r="Y184" s="1096"/>
      <c r="Z184" s="1096"/>
    </row>
    <row r="185" spans="2:26" ht="20.100000000000001" customHeight="1" x14ac:dyDescent="0.15">
      <c r="B185" s="1097" t="s">
        <v>672</v>
      </c>
      <c r="C185" s="1098"/>
      <c r="D185" s="1060" t="s">
        <v>674</v>
      </c>
      <c r="E185" s="1060"/>
      <c r="F185" s="1060"/>
      <c r="G185" s="1060"/>
      <c r="H185" s="1059" t="s">
        <v>676</v>
      </c>
      <c r="I185" s="1059"/>
      <c r="J185" s="1059"/>
      <c r="K185" s="1060" t="s">
        <v>634</v>
      </c>
      <c r="L185" s="1060"/>
      <c r="M185" s="1060"/>
      <c r="N185" s="1060">
        <v>6</v>
      </c>
      <c r="O185" s="1060"/>
      <c r="P185" s="1060"/>
      <c r="Q185" s="1060">
        <v>3</v>
      </c>
      <c r="R185" s="1060"/>
      <c r="S185" s="1060"/>
      <c r="T185" s="1095">
        <v>2</v>
      </c>
      <c r="U185" s="1095"/>
      <c r="V185" s="1095"/>
      <c r="W185" s="1096" t="s">
        <v>682</v>
      </c>
      <c r="X185" s="1096"/>
      <c r="Y185" s="1096"/>
      <c r="Z185" s="1096"/>
    </row>
    <row r="186" spans="2:26" ht="20.100000000000001" customHeight="1" x14ac:dyDescent="0.15">
      <c r="B186" s="1099"/>
      <c r="C186" s="1100"/>
      <c r="D186" s="1060"/>
      <c r="E186" s="1060"/>
      <c r="F186" s="1060"/>
      <c r="G186" s="1060"/>
      <c r="H186" s="1059" t="s">
        <v>677</v>
      </c>
      <c r="I186" s="1059"/>
      <c r="J186" s="1059"/>
      <c r="K186" s="1060" t="s">
        <v>634</v>
      </c>
      <c r="L186" s="1060"/>
      <c r="M186" s="1060"/>
      <c r="N186" s="1060">
        <v>6</v>
      </c>
      <c r="O186" s="1060"/>
      <c r="P186" s="1060"/>
      <c r="Q186" s="1060">
        <v>3</v>
      </c>
      <c r="R186" s="1060"/>
      <c r="S186" s="1060"/>
      <c r="T186" s="1095">
        <v>2</v>
      </c>
      <c r="U186" s="1095"/>
      <c r="V186" s="1095"/>
      <c r="W186" s="1096" t="s">
        <v>682</v>
      </c>
      <c r="X186" s="1096"/>
      <c r="Y186" s="1096"/>
      <c r="Z186" s="1096"/>
    </row>
    <row r="187" spans="2:26" ht="20.100000000000001" customHeight="1" x14ac:dyDescent="0.15">
      <c r="B187" s="1097" t="s">
        <v>672</v>
      </c>
      <c r="C187" s="1098"/>
      <c r="D187" s="1060" t="s">
        <v>674</v>
      </c>
      <c r="E187" s="1060"/>
      <c r="F187" s="1060"/>
      <c r="G187" s="1060"/>
      <c r="H187" s="1059" t="s">
        <v>676</v>
      </c>
      <c r="I187" s="1059"/>
      <c r="J187" s="1059"/>
      <c r="K187" s="1060" t="s">
        <v>634</v>
      </c>
      <c r="L187" s="1060"/>
      <c r="M187" s="1060"/>
      <c r="N187" s="1060">
        <v>39</v>
      </c>
      <c r="O187" s="1060"/>
      <c r="P187" s="1060"/>
      <c r="Q187" s="1060">
        <v>3</v>
      </c>
      <c r="R187" s="1060"/>
      <c r="S187" s="1060"/>
      <c r="T187" s="1095">
        <v>13</v>
      </c>
      <c r="U187" s="1095"/>
      <c r="V187" s="1095"/>
      <c r="W187" s="1096" t="s">
        <v>683</v>
      </c>
      <c r="X187" s="1096"/>
      <c r="Y187" s="1096"/>
      <c r="Z187" s="1096"/>
    </row>
    <row r="188" spans="2:26" ht="20.100000000000001" customHeight="1" x14ac:dyDescent="0.15">
      <c r="B188" s="1099"/>
      <c r="C188" s="1100"/>
      <c r="D188" s="1060"/>
      <c r="E188" s="1060"/>
      <c r="F188" s="1060"/>
      <c r="G188" s="1060"/>
      <c r="H188" s="1059" t="s">
        <v>677</v>
      </c>
      <c r="I188" s="1059"/>
      <c r="J188" s="1059"/>
      <c r="K188" s="1060" t="s">
        <v>634</v>
      </c>
      <c r="L188" s="1060"/>
      <c r="M188" s="1060"/>
      <c r="N188" s="1060">
        <v>45</v>
      </c>
      <c r="O188" s="1060"/>
      <c r="P188" s="1060"/>
      <c r="Q188" s="1060">
        <v>3</v>
      </c>
      <c r="R188" s="1060"/>
      <c r="S188" s="1060"/>
      <c r="T188" s="1095">
        <v>15</v>
      </c>
      <c r="U188" s="1095"/>
      <c r="V188" s="1095"/>
      <c r="W188" s="1096" t="s">
        <v>683</v>
      </c>
      <c r="X188" s="1096"/>
      <c r="Y188" s="1096"/>
      <c r="Z188" s="1096"/>
    </row>
    <row r="189" spans="2:26" ht="20.100000000000001" customHeight="1" x14ac:dyDescent="0.15">
      <c r="B189" s="1097" t="s">
        <v>672</v>
      </c>
      <c r="C189" s="1098"/>
      <c r="D189" s="1060" t="s">
        <v>674</v>
      </c>
      <c r="E189" s="1060"/>
      <c r="F189" s="1060"/>
      <c r="G189" s="1060"/>
      <c r="H189" s="1059" t="s">
        <v>676</v>
      </c>
      <c r="I189" s="1059"/>
      <c r="J189" s="1059"/>
      <c r="K189" s="1060" t="s">
        <v>634</v>
      </c>
      <c r="L189" s="1060"/>
      <c r="M189" s="1060"/>
      <c r="N189" s="1060">
        <v>21</v>
      </c>
      <c r="O189" s="1060"/>
      <c r="P189" s="1060"/>
      <c r="Q189" s="1060">
        <v>3</v>
      </c>
      <c r="R189" s="1060"/>
      <c r="S189" s="1060"/>
      <c r="T189" s="1095">
        <v>7</v>
      </c>
      <c r="U189" s="1095"/>
      <c r="V189" s="1095"/>
      <c r="W189" s="1096" t="s">
        <v>682</v>
      </c>
      <c r="X189" s="1096"/>
      <c r="Y189" s="1096"/>
      <c r="Z189" s="1096"/>
    </row>
    <row r="190" spans="2:26" ht="20.100000000000001" customHeight="1" x14ac:dyDescent="0.15">
      <c r="B190" s="1099"/>
      <c r="C190" s="1100"/>
      <c r="D190" s="1060"/>
      <c r="E190" s="1060"/>
      <c r="F190" s="1060"/>
      <c r="G190" s="1060"/>
      <c r="H190" s="1059" t="s">
        <v>677</v>
      </c>
      <c r="I190" s="1059"/>
      <c r="J190" s="1059"/>
      <c r="K190" s="1060" t="s">
        <v>634</v>
      </c>
      <c r="L190" s="1060"/>
      <c r="M190" s="1060"/>
      <c r="N190" s="1060">
        <v>15</v>
      </c>
      <c r="O190" s="1060"/>
      <c r="P190" s="1060"/>
      <c r="Q190" s="1060">
        <v>3</v>
      </c>
      <c r="R190" s="1060"/>
      <c r="S190" s="1060"/>
      <c r="T190" s="1095">
        <v>5</v>
      </c>
      <c r="U190" s="1095"/>
      <c r="V190" s="1095"/>
      <c r="W190" s="1096" t="s">
        <v>682</v>
      </c>
      <c r="X190" s="1096"/>
      <c r="Y190" s="1096"/>
      <c r="Z190" s="1096"/>
    </row>
    <row r="191" spans="2:26" ht="20.100000000000001" customHeight="1" x14ac:dyDescent="0.15">
      <c r="B191" s="1097"/>
      <c r="C191" s="1098"/>
      <c r="D191" s="1060"/>
      <c r="E191" s="1060"/>
      <c r="F191" s="1060"/>
      <c r="G191" s="1060"/>
      <c r="H191" s="1059"/>
      <c r="I191" s="1059"/>
      <c r="J191" s="1059"/>
      <c r="K191" s="1060"/>
      <c r="L191" s="1060"/>
      <c r="M191" s="1060"/>
      <c r="N191" s="1060"/>
      <c r="O191" s="1060"/>
      <c r="P191" s="1060"/>
      <c r="Q191" s="1060"/>
      <c r="R191" s="1060"/>
      <c r="S191" s="1060"/>
      <c r="T191" s="1095"/>
      <c r="U191" s="1095"/>
      <c r="V191" s="1095"/>
      <c r="W191" s="1096"/>
      <c r="X191" s="1096"/>
      <c r="Y191" s="1096"/>
      <c r="Z191" s="1096"/>
    </row>
    <row r="192" spans="2:26" ht="20.100000000000001" customHeight="1" x14ac:dyDescent="0.15">
      <c r="B192" s="1099"/>
      <c r="C192" s="1100"/>
      <c r="D192" s="1060"/>
      <c r="E192" s="1060"/>
      <c r="F192" s="1060"/>
      <c r="G192" s="1060"/>
      <c r="H192" s="1059"/>
      <c r="I192" s="1059"/>
      <c r="J192" s="1059"/>
      <c r="K192" s="1060"/>
      <c r="L192" s="1060"/>
      <c r="M192" s="1060"/>
      <c r="N192" s="1060"/>
      <c r="O192" s="1060"/>
      <c r="P192" s="1060"/>
      <c r="Q192" s="1060"/>
      <c r="R192" s="1060"/>
      <c r="S192" s="1060"/>
      <c r="T192" s="1095"/>
      <c r="U192" s="1095"/>
      <c r="V192" s="1095"/>
      <c r="W192" s="1096"/>
      <c r="X192" s="1096"/>
      <c r="Y192" s="1096"/>
      <c r="Z192" s="1096"/>
    </row>
    <row r="193" spans="2:26" x14ac:dyDescent="0.15">
      <c r="U193" s="302" t="s">
        <v>615</v>
      </c>
    </row>
    <row r="195" spans="2:26" x14ac:dyDescent="0.15">
      <c r="B195" s="295" t="s">
        <v>684</v>
      </c>
      <c r="V195" s="295" t="s">
        <v>685</v>
      </c>
    </row>
    <row r="196" spans="2:26" ht="26.1" customHeight="1" x14ac:dyDescent="0.15">
      <c r="B196" s="1066" t="s">
        <v>671</v>
      </c>
      <c r="C196" s="1104"/>
      <c r="D196" s="1065" t="s">
        <v>673</v>
      </c>
      <c r="E196" s="1065"/>
      <c r="F196" s="1065"/>
      <c r="G196" s="1065"/>
      <c r="H196" s="1065" t="s">
        <v>675</v>
      </c>
      <c r="I196" s="1065"/>
      <c r="J196" s="1065"/>
      <c r="K196" s="1065" t="s">
        <v>511</v>
      </c>
      <c r="L196" s="1065"/>
      <c r="M196" s="1065"/>
      <c r="N196" s="1070" t="s">
        <v>678</v>
      </c>
      <c r="O196" s="1065"/>
      <c r="P196" s="1065"/>
      <c r="Q196" s="1070" t="s">
        <v>679</v>
      </c>
      <c r="R196" s="1065"/>
      <c r="S196" s="1065"/>
      <c r="T196" s="1070" t="s">
        <v>680</v>
      </c>
      <c r="U196" s="1065"/>
      <c r="V196" s="1065"/>
      <c r="W196" s="1070" t="s">
        <v>681</v>
      </c>
      <c r="X196" s="1065"/>
      <c r="Y196" s="1065"/>
      <c r="Z196" s="1065"/>
    </row>
    <row r="197" spans="2:26" ht="20.100000000000001" customHeight="1" x14ac:dyDescent="0.15">
      <c r="B197" s="1097" t="s">
        <v>672</v>
      </c>
      <c r="C197" s="1098"/>
      <c r="D197" s="1060" t="s">
        <v>674</v>
      </c>
      <c r="E197" s="1060"/>
      <c r="F197" s="1060"/>
      <c r="G197" s="1060"/>
      <c r="H197" s="1059" t="s">
        <v>676</v>
      </c>
      <c r="I197" s="1059"/>
      <c r="J197" s="1059"/>
      <c r="K197" s="1060" t="s">
        <v>634</v>
      </c>
      <c r="L197" s="1060"/>
      <c r="M197" s="1060"/>
      <c r="N197" s="1060">
        <v>15</v>
      </c>
      <c r="O197" s="1060"/>
      <c r="P197" s="1060"/>
      <c r="Q197" s="1060">
        <v>3</v>
      </c>
      <c r="R197" s="1060"/>
      <c r="S197" s="1060"/>
      <c r="T197" s="1101">
        <v>2.5</v>
      </c>
      <c r="U197" s="1102"/>
      <c r="V197" s="1103"/>
      <c r="W197" s="1096" t="s">
        <v>682</v>
      </c>
      <c r="X197" s="1096"/>
      <c r="Y197" s="1096"/>
      <c r="Z197" s="1096"/>
    </row>
    <row r="198" spans="2:26" ht="20.100000000000001" customHeight="1" x14ac:dyDescent="0.15">
      <c r="B198" s="1099"/>
      <c r="C198" s="1100"/>
      <c r="D198" s="1060"/>
      <c r="E198" s="1060"/>
      <c r="F198" s="1060"/>
      <c r="G198" s="1060"/>
      <c r="H198" s="1059" t="s">
        <v>677</v>
      </c>
      <c r="I198" s="1059"/>
      <c r="J198" s="1059"/>
      <c r="K198" s="1060" t="s">
        <v>634</v>
      </c>
      <c r="L198" s="1060"/>
      <c r="M198" s="1060"/>
      <c r="N198" s="1060">
        <v>21</v>
      </c>
      <c r="O198" s="1060"/>
      <c r="P198" s="1060"/>
      <c r="Q198" s="1060">
        <v>3</v>
      </c>
      <c r="R198" s="1060"/>
      <c r="S198" s="1060"/>
      <c r="T198" s="1101">
        <v>3.7</v>
      </c>
      <c r="U198" s="1102"/>
      <c r="V198" s="1103"/>
      <c r="W198" s="1096" t="s">
        <v>682</v>
      </c>
      <c r="X198" s="1096"/>
      <c r="Y198" s="1096"/>
      <c r="Z198" s="1096"/>
    </row>
    <row r="199" spans="2:26" ht="20.100000000000001" customHeight="1" x14ac:dyDescent="0.15">
      <c r="B199" s="1097" t="s">
        <v>672</v>
      </c>
      <c r="C199" s="1098"/>
      <c r="D199" s="1060" t="s">
        <v>674</v>
      </c>
      <c r="E199" s="1060"/>
      <c r="F199" s="1060"/>
      <c r="G199" s="1060"/>
      <c r="H199" s="1059" t="s">
        <v>676</v>
      </c>
      <c r="I199" s="1059"/>
      <c r="J199" s="1059"/>
      <c r="K199" s="1060" t="s">
        <v>634</v>
      </c>
      <c r="L199" s="1060"/>
      <c r="M199" s="1060"/>
      <c r="N199" s="1060">
        <v>12</v>
      </c>
      <c r="O199" s="1060"/>
      <c r="P199" s="1060"/>
      <c r="Q199" s="1060">
        <v>3</v>
      </c>
      <c r="R199" s="1060"/>
      <c r="S199" s="1060"/>
      <c r="T199" s="1101">
        <v>2</v>
      </c>
      <c r="U199" s="1102"/>
      <c r="V199" s="1103"/>
      <c r="W199" s="1096" t="s">
        <v>682</v>
      </c>
      <c r="X199" s="1096"/>
      <c r="Y199" s="1096"/>
      <c r="Z199" s="1096"/>
    </row>
    <row r="200" spans="2:26" ht="20.100000000000001" customHeight="1" x14ac:dyDescent="0.15">
      <c r="B200" s="1099"/>
      <c r="C200" s="1100"/>
      <c r="D200" s="1060"/>
      <c r="E200" s="1060"/>
      <c r="F200" s="1060"/>
      <c r="G200" s="1060"/>
      <c r="H200" s="1059" t="s">
        <v>677</v>
      </c>
      <c r="I200" s="1059"/>
      <c r="J200" s="1059"/>
      <c r="K200" s="1060" t="s">
        <v>634</v>
      </c>
      <c r="L200" s="1060"/>
      <c r="M200" s="1060"/>
      <c r="N200" s="1060">
        <v>9</v>
      </c>
      <c r="O200" s="1060"/>
      <c r="P200" s="1060"/>
      <c r="Q200" s="1060">
        <v>3</v>
      </c>
      <c r="R200" s="1060"/>
      <c r="S200" s="1060"/>
      <c r="T200" s="1101">
        <v>1.7</v>
      </c>
      <c r="U200" s="1102"/>
      <c r="V200" s="1103"/>
      <c r="W200" s="1096" t="s">
        <v>682</v>
      </c>
      <c r="X200" s="1096"/>
      <c r="Y200" s="1096"/>
      <c r="Z200" s="1096"/>
    </row>
    <row r="201" spans="2:26" ht="20.100000000000001" customHeight="1" x14ac:dyDescent="0.15">
      <c r="B201" s="1097" t="s">
        <v>672</v>
      </c>
      <c r="C201" s="1098"/>
      <c r="D201" s="1060" t="s">
        <v>674</v>
      </c>
      <c r="E201" s="1060"/>
      <c r="F201" s="1060"/>
      <c r="G201" s="1060"/>
      <c r="H201" s="1059" t="s">
        <v>676</v>
      </c>
      <c r="I201" s="1059"/>
      <c r="J201" s="1059"/>
      <c r="K201" s="1060" t="s">
        <v>634</v>
      </c>
      <c r="L201" s="1060"/>
      <c r="M201" s="1060"/>
      <c r="N201" s="1060">
        <v>6</v>
      </c>
      <c r="O201" s="1060"/>
      <c r="P201" s="1060"/>
      <c r="Q201" s="1060">
        <v>3</v>
      </c>
      <c r="R201" s="1060"/>
      <c r="S201" s="1060"/>
      <c r="T201" s="1101">
        <v>1</v>
      </c>
      <c r="U201" s="1102"/>
      <c r="V201" s="1103"/>
      <c r="W201" s="1096" t="s">
        <v>682</v>
      </c>
      <c r="X201" s="1096"/>
      <c r="Y201" s="1096"/>
      <c r="Z201" s="1096"/>
    </row>
    <row r="202" spans="2:26" ht="20.100000000000001" customHeight="1" x14ac:dyDescent="0.15">
      <c r="B202" s="1099"/>
      <c r="C202" s="1100"/>
      <c r="D202" s="1060"/>
      <c r="E202" s="1060"/>
      <c r="F202" s="1060"/>
      <c r="G202" s="1060"/>
      <c r="H202" s="1059" t="s">
        <v>677</v>
      </c>
      <c r="I202" s="1059"/>
      <c r="J202" s="1059"/>
      <c r="K202" s="1060" t="s">
        <v>634</v>
      </c>
      <c r="L202" s="1060"/>
      <c r="M202" s="1060"/>
      <c r="N202" s="1060">
        <v>6</v>
      </c>
      <c r="O202" s="1060"/>
      <c r="P202" s="1060"/>
      <c r="Q202" s="1060">
        <v>3</v>
      </c>
      <c r="R202" s="1060"/>
      <c r="S202" s="1060"/>
      <c r="T202" s="1101">
        <v>1</v>
      </c>
      <c r="U202" s="1102"/>
      <c r="V202" s="1103"/>
      <c r="W202" s="1096" t="s">
        <v>682</v>
      </c>
      <c r="X202" s="1096"/>
      <c r="Y202" s="1096"/>
      <c r="Z202" s="1096"/>
    </row>
    <row r="203" spans="2:26" ht="20.100000000000001" customHeight="1" x14ac:dyDescent="0.15">
      <c r="B203" s="1097" t="s">
        <v>672</v>
      </c>
      <c r="C203" s="1098"/>
      <c r="D203" s="1060" t="s">
        <v>674</v>
      </c>
      <c r="E203" s="1060"/>
      <c r="F203" s="1060"/>
      <c r="G203" s="1060"/>
      <c r="H203" s="1059" t="s">
        <v>676</v>
      </c>
      <c r="I203" s="1059"/>
      <c r="J203" s="1059"/>
      <c r="K203" s="1060" t="s">
        <v>634</v>
      </c>
      <c r="L203" s="1060"/>
      <c r="M203" s="1060"/>
      <c r="N203" s="1060">
        <v>39</v>
      </c>
      <c r="O203" s="1060"/>
      <c r="P203" s="1060"/>
      <c r="Q203" s="1060">
        <v>3</v>
      </c>
      <c r="R203" s="1060"/>
      <c r="S203" s="1060"/>
      <c r="T203" s="1101">
        <v>5</v>
      </c>
      <c r="U203" s="1102"/>
      <c r="V203" s="1103"/>
      <c r="W203" s="1096" t="s">
        <v>682</v>
      </c>
      <c r="X203" s="1096"/>
      <c r="Y203" s="1096"/>
      <c r="Z203" s="1096"/>
    </row>
    <row r="204" spans="2:26" ht="20.100000000000001" customHeight="1" x14ac:dyDescent="0.15">
      <c r="B204" s="1099"/>
      <c r="C204" s="1100"/>
      <c r="D204" s="1060"/>
      <c r="E204" s="1060"/>
      <c r="F204" s="1060"/>
      <c r="G204" s="1060"/>
      <c r="H204" s="1059" t="s">
        <v>677</v>
      </c>
      <c r="I204" s="1059"/>
      <c r="J204" s="1059"/>
      <c r="K204" s="1060" t="s">
        <v>634</v>
      </c>
      <c r="L204" s="1060"/>
      <c r="M204" s="1060"/>
      <c r="N204" s="1060">
        <v>45</v>
      </c>
      <c r="O204" s="1060"/>
      <c r="P204" s="1060"/>
      <c r="Q204" s="1060">
        <v>3</v>
      </c>
      <c r="R204" s="1060"/>
      <c r="S204" s="1060"/>
      <c r="T204" s="1101">
        <v>4.7</v>
      </c>
      <c r="U204" s="1102"/>
      <c r="V204" s="1103"/>
      <c r="W204" s="1096" t="s">
        <v>682</v>
      </c>
      <c r="X204" s="1096"/>
      <c r="Y204" s="1096"/>
      <c r="Z204" s="1096"/>
    </row>
    <row r="205" spans="2:26" ht="20.100000000000001" customHeight="1" x14ac:dyDescent="0.15">
      <c r="B205" s="1097" t="s">
        <v>672</v>
      </c>
      <c r="C205" s="1098"/>
      <c r="D205" s="1060" t="s">
        <v>674</v>
      </c>
      <c r="E205" s="1060"/>
      <c r="F205" s="1060"/>
      <c r="G205" s="1060"/>
      <c r="H205" s="1059" t="s">
        <v>676</v>
      </c>
      <c r="I205" s="1059"/>
      <c r="J205" s="1059"/>
      <c r="K205" s="1060" t="s">
        <v>634</v>
      </c>
      <c r="L205" s="1060"/>
      <c r="M205" s="1060"/>
      <c r="N205" s="1060">
        <v>21</v>
      </c>
      <c r="O205" s="1060"/>
      <c r="P205" s="1060"/>
      <c r="Q205" s="1060">
        <v>3</v>
      </c>
      <c r="R205" s="1060"/>
      <c r="S205" s="1060"/>
      <c r="T205" s="1101">
        <v>3.3</v>
      </c>
      <c r="U205" s="1102"/>
      <c r="V205" s="1103"/>
      <c r="W205" s="1096" t="s">
        <v>682</v>
      </c>
      <c r="X205" s="1096"/>
      <c r="Y205" s="1096"/>
      <c r="Z205" s="1096"/>
    </row>
    <row r="206" spans="2:26" ht="20.100000000000001" customHeight="1" x14ac:dyDescent="0.15">
      <c r="B206" s="1099"/>
      <c r="C206" s="1100"/>
      <c r="D206" s="1060"/>
      <c r="E206" s="1060"/>
      <c r="F206" s="1060"/>
      <c r="G206" s="1060"/>
      <c r="H206" s="1059" t="s">
        <v>677</v>
      </c>
      <c r="I206" s="1059"/>
      <c r="J206" s="1059"/>
      <c r="K206" s="1060" t="s">
        <v>634</v>
      </c>
      <c r="L206" s="1060"/>
      <c r="M206" s="1060"/>
      <c r="N206" s="1060">
        <v>15</v>
      </c>
      <c r="O206" s="1060"/>
      <c r="P206" s="1060"/>
      <c r="Q206" s="1060">
        <v>3</v>
      </c>
      <c r="R206" s="1060"/>
      <c r="S206" s="1060"/>
      <c r="T206" s="1101">
        <v>2.5</v>
      </c>
      <c r="U206" s="1102"/>
      <c r="V206" s="1103"/>
      <c r="W206" s="1096" t="s">
        <v>682</v>
      </c>
      <c r="X206" s="1096"/>
      <c r="Y206" s="1096"/>
      <c r="Z206" s="1096"/>
    </row>
    <row r="207" spans="2:26" ht="20.100000000000001" customHeight="1" x14ac:dyDescent="0.15">
      <c r="B207" s="1097"/>
      <c r="C207" s="1098"/>
      <c r="D207" s="1060"/>
      <c r="E207" s="1060"/>
      <c r="F207" s="1060"/>
      <c r="G207" s="1060"/>
      <c r="H207" s="1059"/>
      <c r="I207" s="1059"/>
      <c r="J207" s="1059"/>
      <c r="K207" s="1060"/>
      <c r="L207" s="1060"/>
      <c r="M207" s="1060"/>
      <c r="N207" s="1060"/>
      <c r="O207" s="1060"/>
      <c r="P207" s="1060"/>
      <c r="Q207" s="1060"/>
      <c r="R207" s="1060"/>
      <c r="S207" s="1060"/>
      <c r="T207" s="1095"/>
      <c r="U207" s="1095"/>
      <c r="V207" s="1095"/>
      <c r="W207" s="1096"/>
      <c r="X207" s="1096"/>
      <c r="Y207" s="1096"/>
      <c r="Z207" s="1096"/>
    </row>
    <row r="208" spans="2:26" ht="20.100000000000001" customHeight="1" x14ac:dyDescent="0.15">
      <c r="B208" s="1099"/>
      <c r="C208" s="1100"/>
      <c r="D208" s="1060"/>
      <c r="E208" s="1060"/>
      <c r="F208" s="1060"/>
      <c r="G208" s="1060"/>
      <c r="H208" s="1059"/>
      <c r="I208" s="1059"/>
      <c r="J208" s="1059"/>
      <c r="K208" s="1060"/>
      <c r="L208" s="1060"/>
      <c r="M208" s="1060"/>
      <c r="N208" s="1060"/>
      <c r="O208" s="1060"/>
      <c r="P208" s="1060"/>
      <c r="Q208" s="1060"/>
      <c r="R208" s="1060"/>
      <c r="S208" s="1060"/>
      <c r="T208" s="1095"/>
      <c r="U208" s="1095"/>
      <c r="V208" s="1095"/>
      <c r="W208" s="1096"/>
      <c r="X208" s="1096"/>
      <c r="Y208" s="1096"/>
      <c r="Z208" s="1096"/>
    </row>
    <row r="209" spans="2:24" x14ac:dyDescent="0.15">
      <c r="U209" s="302" t="s">
        <v>615</v>
      </c>
    </row>
    <row r="212" spans="2:24" x14ac:dyDescent="0.15">
      <c r="B212" s="285" t="s">
        <v>686</v>
      </c>
      <c r="C212" s="285"/>
      <c r="D212" s="285"/>
      <c r="E212" s="285"/>
      <c r="F212" s="285"/>
    </row>
    <row r="213" spans="2:24" ht="26.1" customHeight="1" x14ac:dyDescent="0.15">
      <c r="B213" s="1066" t="s">
        <v>688</v>
      </c>
      <c r="C213" s="1104"/>
      <c r="D213" s="1066" t="s">
        <v>687</v>
      </c>
      <c r="E213" s="1107"/>
      <c r="F213" s="1107"/>
      <c r="G213" s="1107"/>
      <c r="H213" s="1107"/>
      <c r="I213" s="1107"/>
      <c r="J213" s="1107"/>
      <c r="K213" s="1107"/>
      <c r="L213" s="1107"/>
      <c r="M213" s="1107"/>
      <c r="N213" s="1107"/>
      <c r="O213" s="1107"/>
      <c r="P213" s="1107"/>
      <c r="Q213" s="1107"/>
      <c r="R213" s="1107"/>
      <c r="S213" s="1107"/>
      <c r="T213" s="1107"/>
      <c r="U213" s="1107"/>
      <c r="V213" s="1104"/>
      <c r="W213" s="1065" t="s">
        <v>533</v>
      </c>
      <c r="X213" s="1065"/>
    </row>
    <row r="214" spans="2:24" ht="66.599999999999994" customHeight="1" x14ac:dyDescent="0.15">
      <c r="B214" s="1105" t="s">
        <v>689</v>
      </c>
      <c r="C214" s="1106"/>
      <c r="D214" s="1105" t="s">
        <v>690</v>
      </c>
      <c r="E214" s="1108"/>
      <c r="F214" s="1108"/>
      <c r="G214" s="1108"/>
      <c r="H214" s="1108"/>
      <c r="I214" s="1108"/>
      <c r="J214" s="1108"/>
      <c r="K214" s="1108"/>
      <c r="L214" s="1108"/>
      <c r="M214" s="1108"/>
      <c r="N214" s="1108"/>
      <c r="O214" s="1108"/>
      <c r="P214" s="1108"/>
      <c r="Q214" s="1108"/>
      <c r="R214" s="1108"/>
      <c r="S214" s="1108"/>
      <c r="T214" s="1108"/>
      <c r="U214" s="1108"/>
      <c r="V214" s="1106"/>
      <c r="W214" s="1060"/>
      <c r="X214" s="1060"/>
    </row>
    <row r="215" spans="2:24" ht="66.599999999999994" customHeight="1" x14ac:dyDescent="0.15">
      <c r="B215" s="1105" t="s">
        <v>691</v>
      </c>
      <c r="C215" s="1106"/>
      <c r="D215" s="1105" t="s">
        <v>692</v>
      </c>
      <c r="E215" s="1108"/>
      <c r="F215" s="1108"/>
      <c r="G215" s="1108"/>
      <c r="H215" s="1108"/>
      <c r="I215" s="1108"/>
      <c r="J215" s="1108"/>
      <c r="K215" s="1108"/>
      <c r="L215" s="1108"/>
      <c r="M215" s="1108"/>
      <c r="N215" s="1108"/>
      <c r="O215" s="1108"/>
      <c r="P215" s="1108"/>
      <c r="Q215" s="1108"/>
      <c r="R215" s="1108"/>
      <c r="S215" s="1108"/>
      <c r="T215" s="1108"/>
      <c r="U215" s="1108"/>
      <c r="V215" s="1106"/>
      <c r="W215" s="1060"/>
      <c r="X215" s="1060"/>
    </row>
    <row r="216" spans="2:24" ht="92.45" customHeight="1" x14ac:dyDescent="0.15">
      <c r="B216" s="1105" t="s">
        <v>886</v>
      </c>
      <c r="C216" s="1106"/>
      <c r="D216" s="1105" t="s">
        <v>693</v>
      </c>
      <c r="E216" s="1108"/>
      <c r="F216" s="1108"/>
      <c r="G216" s="1108"/>
      <c r="H216" s="1108"/>
      <c r="I216" s="1108"/>
      <c r="J216" s="1108"/>
      <c r="K216" s="1108"/>
      <c r="L216" s="1108"/>
      <c r="M216" s="1108"/>
      <c r="N216" s="1108"/>
      <c r="O216" s="1108"/>
      <c r="P216" s="1108"/>
      <c r="Q216" s="1108"/>
      <c r="R216" s="1108"/>
      <c r="S216" s="1108"/>
      <c r="T216" s="1108"/>
      <c r="U216" s="1108"/>
      <c r="V216" s="1106"/>
      <c r="W216" s="1060"/>
      <c r="X216" s="1060"/>
    </row>
    <row r="217" spans="2:24" ht="117.95" customHeight="1" x14ac:dyDescent="0.15">
      <c r="B217" s="1105" t="s">
        <v>886</v>
      </c>
      <c r="C217" s="1106"/>
      <c r="D217" s="1105" t="s">
        <v>694</v>
      </c>
      <c r="E217" s="1108"/>
      <c r="F217" s="1108"/>
      <c r="G217" s="1108"/>
      <c r="H217" s="1108"/>
      <c r="I217" s="1108"/>
      <c r="J217" s="1108"/>
      <c r="K217" s="1108"/>
      <c r="L217" s="1108"/>
      <c r="M217" s="1108"/>
      <c r="N217" s="1108"/>
      <c r="O217" s="1108"/>
      <c r="P217" s="1108"/>
      <c r="Q217" s="1108"/>
      <c r="R217" s="1108"/>
      <c r="S217" s="1108"/>
      <c r="T217" s="1108"/>
      <c r="U217" s="1108"/>
      <c r="V217" s="1106"/>
      <c r="W217" s="1060"/>
      <c r="X217" s="1060"/>
    </row>
    <row r="218" spans="2:24" ht="109.5" customHeight="1" x14ac:dyDescent="0.15">
      <c r="B218" s="1105" t="s">
        <v>886</v>
      </c>
      <c r="C218" s="1106"/>
      <c r="D218" s="1105" t="s">
        <v>695</v>
      </c>
      <c r="E218" s="1108"/>
      <c r="F218" s="1108"/>
      <c r="G218" s="1108"/>
      <c r="H218" s="1108"/>
      <c r="I218" s="1108"/>
      <c r="J218" s="1108"/>
      <c r="K218" s="1108"/>
      <c r="L218" s="1108"/>
      <c r="M218" s="1108"/>
      <c r="N218" s="1108"/>
      <c r="O218" s="1108"/>
      <c r="P218" s="1108"/>
      <c r="Q218" s="1108"/>
      <c r="R218" s="1108"/>
      <c r="S218" s="1108"/>
      <c r="T218" s="1108"/>
      <c r="U218" s="1108"/>
      <c r="V218" s="1106"/>
      <c r="W218" s="1060"/>
      <c r="X218" s="1060"/>
    </row>
    <row r="219" spans="2:24" ht="66.599999999999994" customHeight="1" x14ac:dyDescent="0.15">
      <c r="B219" s="1105" t="s">
        <v>697</v>
      </c>
      <c r="C219" s="1106"/>
      <c r="D219" s="1105" t="s">
        <v>696</v>
      </c>
      <c r="E219" s="1108"/>
      <c r="F219" s="1108"/>
      <c r="G219" s="1108"/>
      <c r="H219" s="1108"/>
      <c r="I219" s="1108"/>
      <c r="J219" s="1108"/>
      <c r="K219" s="1108"/>
      <c r="L219" s="1108"/>
      <c r="M219" s="1108"/>
      <c r="N219" s="1108"/>
      <c r="O219" s="1108"/>
      <c r="P219" s="1108"/>
      <c r="Q219" s="1108"/>
      <c r="R219" s="1108"/>
      <c r="S219" s="1108"/>
      <c r="T219" s="1108"/>
      <c r="U219" s="1108"/>
      <c r="V219" s="1106"/>
      <c r="W219" s="1060"/>
      <c r="X219" s="1060"/>
    </row>
    <row r="220" spans="2:24" ht="121.5" customHeight="1" x14ac:dyDescent="0.15">
      <c r="B220" s="1105" t="s">
        <v>698</v>
      </c>
      <c r="C220" s="1106"/>
      <c r="D220" s="1105" t="s">
        <v>699</v>
      </c>
      <c r="E220" s="1108"/>
      <c r="F220" s="1108"/>
      <c r="G220" s="1108"/>
      <c r="H220" s="1108"/>
      <c r="I220" s="1108"/>
      <c r="J220" s="1108"/>
      <c r="K220" s="1108"/>
      <c r="L220" s="1108"/>
      <c r="M220" s="1108"/>
      <c r="N220" s="1108"/>
      <c r="O220" s="1108"/>
      <c r="P220" s="1108"/>
      <c r="Q220" s="1108"/>
      <c r="R220" s="1108"/>
      <c r="S220" s="1108"/>
      <c r="T220" s="1108"/>
      <c r="U220" s="1108"/>
      <c r="V220" s="1106"/>
      <c r="W220" s="1060"/>
      <c r="X220" s="1060"/>
    </row>
    <row r="221" spans="2:24" x14ac:dyDescent="0.15">
      <c r="D221" s="295" t="s">
        <v>700</v>
      </c>
    </row>
    <row r="225" spans="2:27" x14ac:dyDescent="0.15">
      <c r="B225" s="285" t="s">
        <v>701</v>
      </c>
      <c r="C225" s="285"/>
      <c r="D225" s="285"/>
      <c r="E225" s="285"/>
      <c r="F225" s="285"/>
    </row>
    <row r="226" spans="2:27" ht="26.1" customHeight="1" x14ac:dyDescent="0.15">
      <c r="B226" s="1066" t="s">
        <v>702</v>
      </c>
      <c r="C226" s="1107"/>
      <c r="D226" s="1107"/>
      <c r="E226" s="1104"/>
      <c r="F226" s="1065" t="s">
        <v>719</v>
      </c>
      <c r="G226" s="1065"/>
      <c r="H226" s="1065"/>
      <c r="I226" s="1065"/>
      <c r="J226" s="1065"/>
      <c r="K226" s="1065"/>
      <c r="L226" s="1065"/>
      <c r="M226" s="1065"/>
      <c r="N226" s="1065"/>
      <c r="O226" s="1065"/>
      <c r="P226" s="1065"/>
      <c r="Q226" s="1065"/>
      <c r="R226" s="1065"/>
    </row>
    <row r="227" spans="2:27" ht="30" customHeight="1" x14ac:dyDescent="0.15">
      <c r="B227" s="1118" t="s">
        <v>703</v>
      </c>
      <c r="C227" s="1119"/>
      <c r="D227" s="1119"/>
      <c r="E227" s="1120"/>
      <c r="F227" s="1109" t="s">
        <v>710</v>
      </c>
      <c r="G227" s="1109"/>
      <c r="H227" s="1109"/>
      <c r="I227" s="1109"/>
      <c r="J227" s="1109"/>
      <c r="K227" s="1109"/>
      <c r="L227" s="1109"/>
      <c r="M227" s="1109"/>
      <c r="N227" s="1109"/>
      <c r="O227" s="1109"/>
      <c r="P227" s="1109"/>
      <c r="Q227" s="1109"/>
      <c r="R227" s="1109"/>
    </row>
    <row r="228" spans="2:27" ht="30" customHeight="1" x14ac:dyDescent="0.15">
      <c r="B228" s="1118" t="s">
        <v>704</v>
      </c>
      <c r="C228" s="1119"/>
      <c r="D228" s="1119"/>
      <c r="E228" s="1120"/>
      <c r="F228" s="1109" t="s">
        <v>711</v>
      </c>
      <c r="G228" s="1109"/>
      <c r="H228" s="1109"/>
      <c r="I228" s="1109"/>
      <c r="J228" s="1109"/>
      <c r="K228" s="1109"/>
      <c r="L228" s="1109"/>
      <c r="M228" s="1109"/>
      <c r="N228" s="1109"/>
      <c r="O228" s="1109"/>
      <c r="P228" s="1109"/>
      <c r="Q228" s="1109"/>
      <c r="R228" s="1109"/>
    </row>
    <row r="229" spans="2:27" ht="30" customHeight="1" x14ac:dyDescent="0.15">
      <c r="B229" s="1118" t="s">
        <v>705</v>
      </c>
      <c r="C229" s="1119"/>
      <c r="D229" s="1119"/>
      <c r="E229" s="1120"/>
      <c r="F229" s="1109" t="s">
        <v>712</v>
      </c>
      <c r="G229" s="1109"/>
      <c r="H229" s="1109"/>
      <c r="I229" s="1109"/>
      <c r="J229" s="1109"/>
      <c r="K229" s="1109"/>
      <c r="L229" s="1109"/>
      <c r="M229" s="1109"/>
      <c r="N229" s="1109"/>
      <c r="O229" s="1109"/>
      <c r="P229" s="1109"/>
      <c r="Q229" s="1109"/>
      <c r="R229" s="1109"/>
    </row>
    <row r="230" spans="2:27" ht="153" customHeight="1" x14ac:dyDescent="0.15">
      <c r="B230" s="1118" t="s">
        <v>706</v>
      </c>
      <c r="C230" s="1119"/>
      <c r="D230" s="1119"/>
      <c r="E230" s="1120"/>
      <c r="F230" s="1117" t="s">
        <v>713</v>
      </c>
      <c r="G230" s="1117"/>
      <c r="H230" s="1117"/>
      <c r="I230" s="1117"/>
      <c r="J230" s="1117"/>
      <c r="K230" s="1117"/>
      <c r="L230" s="1117"/>
      <c r="M230" s="1117"/>
      <c r="N230" s="1117"/>
      <c r="O230" s="1117"/>
      <c r="P230" s="1117"/>
      <c r="Q230" s="1117"/>
      <c r="R230" s="1117"/>
    </row>
    <row r="231" spans="2:27" ht="78.599999999999994" customHeight="1" x14ac:dyDescent="0.15">
      <c r="B231" s="1118" t="s">
        <v>707</v>
      </c>
      <c r="C231" s="1119"/>
      <c r="D231" s="1119"/>
      <c r="E231" s="1120"/>
      <c r="F231" s="1117" t="s">
        <v>714</v>
      </c>
      <c r="G231" s="1109"/>
      <c r="H231" s="1109"/>
      <c r="I231" s="1109"/>
      <c r="J231" s="1109"/>
      <c r="K231" s="1109"/>
      <c r="L231" s="1109"/>
      <c r="M231" s="1109"/>
      <c r="N231" s="1109"/>
      <c r="O231" s="1109"/>
      <c r="P231" s="1109"/>
      <c r="Q231" s="1109"/>
      <c r="R231" s="1109"/>
    </row>
    <row r="232" spans="2:27" ht="79.5" customHeight="1" x14ac:dyDescent="0.15">
      <c r="B232" s="1118" t="s">
        <v>708</v>
      </c>
      <c r="C232" s="1119"/>
      <c r="D232" s="1119"/>
      <c r="E232" s="1120"/>
      <c r="F232" s="1117" t="s">
        <v>715</v>
      </c>
      <c r="G232" s="1109"/>
      <c r="H232" s="1109"/>
      <c r="I232" s="1109"/>
      <c r="J232" s="1109"/>
      <c r="K232" s="1109"/>
      <c r="L232" s="1109"/>
      <c r="M232" s="1109"/>
      <c r="N232" s="1109"/>
      <c r="O232" s="1109"/>
      <c r="P232" s="1109"/>
      <c r="Q232" s="1109"/>
      <c r="R232" s="1109"/>
    </row>
    <row r="233" spans="2:27" ht="30" customHeight="1" x14ac:dyDescent="0.15">
      <c r="B233" s="1118" t="s">
        <v>709</v>
      </c>
      <c r="C233" s="1119"/>
      <c r="D233" s="1119"/>
      <c r="E233" s="1120"/>
      <c r="F233" s="1109" t="s">
        <v>716</v>
      </c>
      <c r="G233" s="1109"/>
      <c r="H233" s="1109"/>
      <c r="I233" s="1109"/>
      <c r="J233" s="1109"/>
      <c r="K233" s="1109"/>
      <c r="L233" s="1109"/>
      <c r="M233" s="1109"/>
      <c r="N233" s="1109"/>
      <c r="O233" s="1109"/>
      <c r="P233" s="1109"/>
      <c r="Q233" s="1109"/>
      <c r="R233" s="1109"/>
    </row>
    <row r="234" spans="2:27" ht="21" customHeight="1" x14ac:dyDescent="0.15">
      <c r="B234" s="1118" t="s">
        <v>534</v>
      </c>
      <c r="C234" s="1119"/>
      <c r="D234" s="1119"/>
      <c r="E234" s="1120"/>
      <c r="F234" s="1109" t="s">
        <v>242</v>
      </c>
      <c r="G234" s="1109"/>
      <c r="H234" s="1109"/>
      <c r="I234" s="1109"/>
      <c r="J234" s="1109"/>
      <c r="K234" s="1109"/>
      <c r="L234" s="1109"/>
      <c r="M234" s="1109"/>
      <c r="N234" s="1109"/>
      <c r="O234" s="1109"/>
      <c r="P234" s="1109"/>
      <c r="Q234" s="1109"/>
      <c r="R234" s="1109"/>
    </row>
    <row r="235" spans="2:27" ht="38.450000000000003" customHeight="1" x14ac:dyDescent="0.15">
      <c r="C235" s="1112" t="s">
        <v>717</v>
      </c>
      <c r="D235" s="1112"/>
      <c r="E235" s="1112"/>
      <c r="F235" s="1112"/>
      <c r="G235" s="1112"/>
      <c r="H235" s="1112"/>
      <c r="I235" s="1112"/>
      <c r="J235" s="1112"/>
      <c r="K235" s="1112"/>
      <c r="L235" s="1112"/>
      <c r="M235" s="1112"/>
      <c r="N235" s="1112"/>
      <c r="O235" s="1112"/>
      <c r="P235" s="1112"/>
      <c r="Q235" s="1112"/>
      <c r="R235" s="1112"/>
    </row>
    <row r="236" spans="2:27" ht="41.45" customHeight="1" x14ac:dyDescent="0.15">
      <c r="C236" s="1112" t="s">
        <v>718</v>
      </c>
      <c r="D236" s="1112"/>
      <c r="E236" s="1112"/>
      <c r="F236" s="1112"/>
      <c r="G236" s="1112"/>
      <c r="H236" s="1112"/>
      <c r="I236" s="1112"/>
      <c r="J236" s="1112"/>
      <c r="K236" s="1112"/>
      <c r="L236" s="1112"/>
      <c r="M236" s="1112"/>
      <c r="N236" s="1112"/>
      <c r="O236" s="1112"/>
      <c r="P236" s="1112"/>
      <c r="Q236" s="1112"/>
      <c r="R236" s="1112"/>
    </row>
    <row r="239" spans="2:27" x14ac:dyDescent="0.15">
      <c r="B239" s="285" t="s">
        <v>720</v>
      </c>
      <c r="C239" s="285"/>
      <c r="D239" s="285"/>
      <c r="E239" s="285"/>
      <c r="F239" s="285"/>
    </row>
    <row r="240" spans="2:27" ht="20.100000000000001" customHeight="1" x14ac:dyDescent="0.15">
      <c r="B240" s="1113" t="s">
        <v>511</v>
      </c>
      <c r="C240" s="1114"/>
      <c r="D240" s="1065" t="s">
        <v>725</v>
      </c>
      <c r="E240" s="1065"/>
      <c r="F240" s="1065"/>
      <c r="G240" s="1065"/>
      <c r="H240" s="1065"/>
      <c r="I240" s="1065"/>
      <c r="J240" s="1065" t="s">
        <v>726</v>
      </c>
      <c r="K240" s="1065"/>
      <c r="L240" s="1065"/>
      <c r="M240" s="1065"/>
      <c r="N240" s="1065"/>
      <c r="O240" s="1065"/>
      <c r="P240" s="1065" t="s">
        <v>727</v>
      </c>
      <c r="Q240" s="1065"/>
      <c r="R240" s="1065"/>
      <c r="S240" s="1065"/>
      <c r="T240" s="1065"/>
      <c r="U240" s="1065"/>
      <c r="V240" s="1065" t="s">
        <v>728</v>
      </c>
      <c r="W240" s="1065"/>
      <c r="X240" s="1065"/>
      <c r="Y240" s="1065" t="s">
        <v>729</v>
      </c>
      <c r="Z240" s="1065"/>
      <c r="AA240" s="1065"/>
    </row>
    <row r="241" spans="2:27" ht="20.100000000000001" customHeight="1" x14ac:dyDescent="0.15">
      <c r="B241" s="1115"/>
      <c r="C241" s="1116"/>
      <c r="D241" s="1065" t="s">
        <v>724</v>
      </c>
      <c r="E241" s="1065"/>
      <c r="F241" s="1065"/>
      <c r="G241" s="1065" t="s">
        <v>722</v>
      </c>
      <c r="H241" s="1065"/>
      <c r="I241" s="1065"/>
      <c r="J241" s="1065" t="s">
        <v>724</v>
      </c>
      <c r="K241" s="1065"/>
      <c r="L241" s="1065"/>
      <c r="M241" s="1065" t="s">
        <v>722</v>
      </c>
      <c r="N241" s="1065"/>
      <c r="O241" s="1065"/>
      <c r="P241" s="1065" t="s">
        <v>724</v>
      </c>
      <c r="Q241" s="1065"/>
      <c r="R241" s="1065"/>
      <c r="S241" s="1065" t="s">
        <v>722</v>
      </c>
      <c r="T241" s="1065"/>
      <c r="U241" s="1065"/>
      <c r="V241" s="1065"/>
      <c r="W241" s="1065"/>
      <c r="X241" s="1065"/>
      <c r="Y241" s="1065"/>
      <c r="Z241" s="1065"/>
      <c r="AA241" s="1065"/>
    </row>
    <row r="242" spans="2:27" ht="20.100000000000001" customHeight="1" x14ac:dyDescent="0.15">
      <c r="B242" s="1061" t="s">
        <v>721</v>
      </c>
      <c r="C242" s="1064"/>
      <c r="D242" s="1060" t="s">
        <v>730</v>
      </c>
      <c r="E242" s="1060"/>
      <c r="F242" s="1060"/>
      <c r="G242" s="1060" t="s">
        <v>723</v>
      </c>
      <c r="H242" s="1060"/>
      <c r="I242" s="1060"/>
      <c r="J242" s="1060" t="s">
        <v>730</v>
      </c>
      <c r="K242" s="1060"/>
      <c r="L242" s="1060"/>
      <c r="M242" s="1060" t="s">
        <v>723</v>
      </c>
      <c r="N242" s="1060"/>
      <c r="O242" s="1060"/>
      <c r="P242" s="1060" t="s">
        <v>730</v>
      </c>
      <c r="Q242" s="1060"/>
      <c r="R242" s="1060"/>
      <c r="S242" s="1060" t="s">
        <v>723</v>
      </c>
      <c r="T242" s="1060"/>
      <c r="U242" s="1060"/>
      <c r="V242" s="1059"/>
      <c r="W242" s="1059"/>
      <c r="X242" s="1059"/>
      <c r="Y242" s="1060" t="s">
        <v>731</v>
      </c>
      <c r="Z242" s="1060"/>
      <c r="AA242" s="1060"/>
    </row>
    <row r="243" spans="2:27" ht="20.100000000000001" customHeight="1" x14ac:dyDescent="0.15">
      <c r="B243" s="1061" t="s">
        <v>721</v>
      </c>
      <c r="C243" s="1064"/>
      <c r="D243" s="1060"/>
      <c r="E243" s="1060"/>
      <c r="F243" s="1060"/>
      <c r="G243" s="1060"/>
      <c r="H243" s="1060"/>
      <c r="I243" s="1060"/>
      <c r="J243" s="1060"/>
      <c r="K243" s="1060"/>
      <c r="L243" s="1060"/>
      <c r="M243" s="1060"/>
      <c r="N243" s="1060"/>
      <c r="O243" s="1060"/>
      <c r="P243" s="1060"/>
      <c r="Q243" s="1060"/>
      <c r="R243" s="1060"/>
      <c r="S243" s="1060"/>
      <c r="T243" s="1060"/>
      <c r="U243" s="1060"/>
      <c r="V243" s="1059"/>
      <c r="W243" s="1059"/>
      <c r="X243" s="1059"/>
      <c r="Y243" s="1060"/>
      <c r="Z243" s="1060"/>
      <c r="AA243" s="1060"/>
    </row>
    <row r="244" spans="2:27" ht="20.100000000000001" customHeight="1" x14ac:dyDescent="0.15">
      <c r="B244" s="1061" t="s">
        <v>721</v>
      </c>
      <c r="C244" s="1064"/>
      <c r="D244" s="1060"/>
      <c r="E244" s="1060"/>
      <c r="F244" s="1060"/>
      <c r="G244" s="1060"/>
      <c r="H244" s="1060"/>
      <c r="I244" s="1060"/>
      <c r="J244" s="1060"/>
      <c r="K244" s="1060"/>
      <c r="L244" s="1060"/>
      <c r="M244" s="1060"/>
      <c r="N244" s="1060"/>
      <c r="O244" s="1060"/>
      <c r="P244" s="1060"/>
      <c r="Q244" s="1060"/>
      <c r="R244" s="1060"/>
      <c r="S244" s="1060"/>
      <c r="T244" s="1060"/>
      <c r="U244" s="1060"/>
      <c r="V244" s="1059"/>
      <c r="W244" s="1059"/>
      <c r="X244" s="1059"/>
      <c r="Y244" s="1060"/>
      <c r="Z244" s="1060"/>
      <c r="AA244" s="1060"/>
    </row>
    <row r="245" spans="2:27" ht="20.100000000000001" customHeight="1" x14ac:dyDescent="0.15">
      <c r="B245" s="1061" t="s">
        <v>721</v>
      </c>
      <c r="C245" s="1064"/>
      <c r="D245" s="1060"/>
      <c r="E245" s="1060"/>
      <c r="F245" s="1060"/>
      <c r="G245" s="1060"/>
      <c r="H245" s="1060"/>
      <c r="I245" s="1060"/>
      <c r="J245" s="1060"/>
      <c r="K245" s="1060"/>
      <c r="L245" s="1060"/>
      <c r="M245" s="1060"/>
      <c r="N245" s="1060"/>
      <c r="O245" s="1060"/>
      <c r="P245" s="1060"/>
      <c r="Q245" s="1060"/>
      <c r="R245" s="1060"/>
      <c r="S245" s="1060"/>
      <c r="T245" s="1060"/>
      <c r="U245" s="1060"/>
      <c r="V245" s="1059"/>
      <c r="W245" s="1059"/>
      <c r="X245" s="1059"/>
      <c r="Y245" s="1060" t="s">
        <v>732</v>
      </c>
      <c r="Z245" s="1060"/>
      <c r="AA245" s="1060"/>
    </row>
    <row r="246" spans="2:27" ht="20.100000000000001" customHeight="1" x14ac:dyDescent="0.15">
      <c r="B246" s="1061"/>
      <c r="C246" s="1064"/>
      <c r="D246" s="1060"/>
      <c r="E246" s="1060"/>
      <c r="F246" s="1060"/>
      <c r="G246" s="1060"/>
      <c r="H246" s="1060"/>
      <c r="I246" s="1060"/>
      <c r="J246" s="1060"/>
      <c r="K246" s="1060"/>
      <c r="L246" s="1060"/>
      <c r="M246" s="1060"/>
      <c r="N246" s="1060"/>
      <c r="O246" s="1060"/>
      <c r="P246" s="1060"/>
      <c r="Q246" s="1060"/>
      <c r="R246" s="1060"/>
      <c r="S246" s="1060"/>
      <c r="T246" s="1060"/>
      <c r="U246" s="1060"/>
      <c r="V246" s="1059"/>
      <c r="W246" s="1059"/>
      <c r="X246" s="1059"/>
      <c r="Y246" s="1060"/>
      <c r="Z246" s="1060"/>
      <c r="AA246" s="1060"/>
    </row>
    <row r="247" spans="2:27" ht="20.100000000000001" customHeight="1" x14ac:dyDescent="0.15">
      <c r="B247" s="1061"/>
      <c r="C247" s="1064"/>
      <c r="D247" s="1060"/>
      <c r="E247" s="1060"/>
      <c r="F247" s="1060"/>
      <c r="G247" s="1060"/>
      <c r="H247" s="1060"/>
      <c r="I247" s="1060"/>
      <c r="J247" s="1060"/>
      <c r="K247" s="1060"/>
      <c r="L247" s="1060"/>
      <c r="M247" s="1060"/>
      <c r="N247" s="1060"/>
      <c r="O247" s="1060"/>
      <c r="P247" s="1060"/>
      <c r="Q247" s="1060"/>
      <c r="R247" s="1060"/>
      <c r="S247" s="1060"/>
      <c r="T247" s="1060"/>
      <c r="U247" s="1060"/>
      <c r="V247" s="1059"/>
      <c r="W247" s="1059"/>
      <c r="X247" s="1059"/>
      <c r="Y247" s="1060"/>
      <c r="Z247" s="1060"/>
      <c r="AA247" s="1060"/>
    </row>
    <row r="248" spans="2:27" ht="20.100000000000001" customHeight="1" x14ac:dyDescent="0.15">
      <c r="B248" s="1061"/>
      <c r="C248" s="1064"/>
      <c r="D248" s="1060"/>
      <c r="E248" s="1060"/>
      <c r="F248" s="1060"/>
      <c r="G248" s="1060"/>
      <c r="H248" s="1060"/>
      <c r="I248" s="1060"/>
      <c r="J248" s="1060"/>
      <c r="K248" s="1060"/>
      <c r="L248" s="1060"/>
      <c r="M248" s="1060"/>
      <c r="N248" s="1060"/>
      <c r="O248" s="1060"/>
      <c r="P248" s="1060"/>
      <c r="Q248" s="1060"/>
      <c r="R248" s="1060"/>
      <c r="S248" s="1060"/>
      <c r="T248" s="1060"/>
      <c r="U248" s="1060"/>
      <c r="V248" s="1059"/>
      <c r="W248" s="1059"/>
      <c r="X248" s="1059"/>
      <c r="Y248" s="1060"/>
      <c r="Z248" s="1060"/>
      <c r="AA248" s="1060"/>
    </row>
    <row r="249" spans="2:27" ht="20.100000000000001" customHeight="1" x14ac:dyDescent="0.15">
      <c r="B249" s="1061" t="s">
        <v>534</v>
      </c>
      <c r="C249" s="1064"/>
      <c r="D249" s="1060" t="s">
        <v>242</v>
      </c>
      <c r="E249" s="1060"/>
      <c r="F249" s="1060"/>
      <c r="G249" s="1060" t="s">
        <v>534</v>
      </c>
      <c r="H249" s="1060"/>
      <c r="I249" s="1060"/>
      <c r="J249" s="1060" t="s">
        <v>242</v>
      </c>
      <c r="K249" s="1060"/>
      <c r="L249" s="1060"/>
      <c r="M249" s="1060" t="s">
        <v>534</v>
      </c>
      <c r="N249" s="1060"/>
      <c r="O249" s="1060"/>
      <c r="P249" s="1060" t="s">
        <v>242</v>
      </c>
      <c r="Q249" s="1060"/>
      <c r="R249" s="1060"/>
      <c r="S249" s="1060" t="s">
        <v>242</v>
      </c>
      <c r="T249" s="1060"/>
      <c r="U249" s="1060"/>
      <c r="V249" s="1060" t="s">
        <v>242</v>
      </c>
      <c r="W249" s="1060"/>
      <c r="X249" s="1060"/>
      <c r="Y249" s="1060"/>
      <c r="Z249" s="1060"/>
      <c r="AA249" s="1060"/>
    </row>
    <row r="250" spans="2:27" x14ac:dyDescent="0.15">
      <c r="V250" s="302" t="s">
        <v>733</v>
      </c>
    </row>
    <row r="251" spans="2:27" x14ac:dyDescent="0.15">
      <c r="C251" s="1125" t="s">
        <v>734</v>
      </c>
      <c r="D251" s="1125"/>
      <c r="E251" s="1125"/>
      <c r="F251" s="1125"/>
      <c r="G251" s="1125"/>
      <c r="H251" s="1125"/>
      <c r="I251" s="1125"/>
      <c r="J251" s="1125"/>
      <c r="K251" s="1125"/>
      <c r="L251" s="1125"/>
      <c r="M251" s="1125"/>
      <c r="N251" s="1125"/>
      <c r="O251" s="1125"/>
      <c r="P251" s="1125"/>
      <c r="Q251" s="1125"/>
      <c r="R251" s="1125"/>
      <c r="S251" s="1125"/>
      <c r="T251" s="1125"/>
      <c r="U251" s="1125"/>
      <c r="V251" s="1125"/>
      <c r="W251" s="1125"/>
      <c r="X251" s="1125"/>
      <c r="Y251" s="1125"/>
      <c r="Z251" s="1125"/>
      <c r="AA251" s="1125"/>
    </row>
    <row r="252" spans="2:27" ht="26.45" customHeight="1" x14ac:dyDescent="0.15">
      <c r="C252" s="1112" t="s">
        <v>736</v>
      </c>
      <c r="D252" s="1112"/>
      <c r="E252" s="1112"/>
      <c r="F252" s="1112"/>
      <c r="G252" s="1112"/>
      <c r="H252" s="1112"/>
      <c r="I252" s="1112"/>
      <c r="J252" s="1112"/>
      <c r="K252" s="1112"/>
      <c r="L252" s="1112"/>
      <c r="M252" s="1112"/>
      <c r="N252" s="1112"/>
      <c r="O252" s="1112"/>
      <c r="P252" s="1112"/>
      <c r="Q252" s="1112"/>
      <c r="R252" s="1112"/>
      <c r="S252" s="1112"/>
      <c r="T252" s="1112"/>
      <c r="U252" s="1112"/>
      <c r="V252" s="1112"/>
      <c r="W252" s="1112"/>
      <c r="X252" s="1112"/>
      <c r="Y252" s="1112"/>
      <c r="Z252" s="1112"/>
      <c r="AA252" s="1112"/>
    </row>
    <row r="253" spans="2:27" ht="25.5" customHeight="1" x14ac:dyDescent="0.15">
      <c r="C253" s="1112" t="s">
        <v>737</v>
      </c>
      <c r="D253" s="1112"/>
      <c r="E253" s="1112"/>
      <c r="F253" s="1112"/>
      <c r="G253" s="1112"/>
      <c r="H253" s="1112"/>
      <c r="I253" s="1112"/>
      <c r="J253" s="1112"/>
      <c r="K253" s="1112"/>
      <c r="L253" s="1112"/>
      <c r="M253" s="1112"/>
      <c r="N253" s="1112"/>
      <c r="O253" s="1112"/>
      <c r="P253" s="1112"/>
      <c r="Q253" s="1112"/>
      <c r="R253" s="1112"/>
      <c r="S253" s="1112"/>
      <c r="T253" s="1112"/>
      <c r="U253" s="1112"/>
      <c r="V253" s="1112"/>
      <c r="W253" s="1112"/>
      <c r="X253" s="1112"/>
      <c r="Y253" s="1112"/>
      <c r="Z253" s="1112"/>
      <c r="AA253" s="1112"/>
    </row>
    <row r="254" spans="2:27" x14ac:dyDescent="0.15">
      <c r="C254" s="1125" t="s">
        <v>735</v>
      </c>
      <c r="D254" s="1125"/>
      <c r="E254" s="1125"/>
      <c r="F254" s="1125"/>
      <c r="G254" s="1125"/>
      <c r="H254" s="1125"/>
      <c r="I254" s="1125"/>
      <c r="J254" s="1125"/>
      <c r="K254" s="1125"/>
      <c r="L254" s="1125"/>
      <c r="M254" s="1125"/>
      <c r="N254" s="1125"/>
      <c r="O254" s="1125"/>
      <c r="P254" s="1125"/>
      <c r="Q254" s="1125"/>
      <c r="R254" s="1125"/>
      <c r="S254" s="1125"/>
      <c r="T254" s="1125"/>
      <c r="U254" s="1125"/>
      <c r="V254" s="1125"/>
      <c r="W254" s="1125"/>
      <c r="X254" s="1125"/>
      <c r="Y254" s="1125"/>
      <c r="Z254" s="1125"/>
      <c r="AA254" s="1125"/>
    </row>
    <row r="257" spans="2:26" customFormat="1" x14ac:dyDescent="0.15">
      <c r="B257" s="285" t="s">
        <v>882</v>
      </c>
    </row>
    <row r="258" spans="2:26" customFormat="1" x14ac:dyDescent="0.15">
      <c r="B258" s="285"/>
    </row>
    <row r="259" spans="2:26" customFormat="1" x14ac:dyDescent="0.15">
      <c r="G259" t="s">
        <v>880</v>
      </c>
      <c r="U259" t="s">
        <v>881</v>
      </c>
    </row>
    <row r="260" spans="2:26" customFormat="1" ht="20.100000000000001" customHeight="1" x14ac:dyDescent="0.15">
      <c r="B260" s="285"/>
      <c r="D260" s="285"/>
    </row>
    <row r="261" spans="2:26" customFormat="1" ht="20.100000000000001" customHeight="1" x14ac:dyDescent="0.15">
      <c r="B261" s="285"/>
      <c r="C261" s="285"/>
      <c r="D261" s="285"/>
      <c r="E261" s="285"/>
      <c r="F261" s="285"/>
      <c r="G261" s="285"/>
      <c r="H261" s="285"/>
      <c r="I261" s="285"/>
      <c r="J261" s="285"/>
      <c r="K261" s="285"/>
      <c r="L261" s="285"/>
      <c r="M261" s="285"/>
      <c r="O261" s="1054" t="s">
        <v>866</v>
      </c>
      <c r="P261" s="1054"/>
      <c r="Q261" s="1054"/>
      <c r="R261" s="1054"/>
      <c r="S261" s="1054"/>
      <c r="T261" s="1054"/>
      <c r="U261" s="1054"/>
      <c r="V261" s="1054"/>
      <c r="W261" s="1054"/>
      <c r="X261" s="1054"/>
      <c r="Y261" s="1054"/>
      <c r="Z261" s="1054"/>
    </row>
    <row r="262" spans="2:26" customFormat="1" ht="15" customHeight="1" x14ac:dyDescent="0.15">
      <c r="O262" s="1111" t="s">
        <v>867</v>
      </c>
      <c r="P262" s="1111"/>
      <c r="Q262" s="1111"/>
      <c r="R262" s="1111"/>
      <c r="S262" s="1052"/>
      <c r="T262" s="1052"/>
      <c r="U262" s="1052"/>
      <c r="V262" s="1052"/>
      <c r="W262" s="1052"/>
      <c r="X262" s="1052"/>
      <c r="Y262" s="1052"/>
      <c r="Z262" s="1052"/>
    </row>
    <row r="263" spans="2:26" customFormat="1" ht="15" customHeight="1" x14ac:dyDescent="0.15">
      <c r="O263" s="1111" t="s">
        <v>868</v>
      </c>
      <c r="P263" s="1111"/>
      <c r="Q263" s="1111"/>
      <c r="R263" s="1111"/>
      <c r="S263" s="1052"/>
      <c r="T263" s="1052"/>
      <c r="U263" s="1052"/>
      <c r="V263" s="1052"/>
      <c r="W263" s="1052"/>
      <c r="X263" s="1052"/>
      <c r="Y263" s="1052"/>
      <c r="Z263" s="1052"/>
    </row>
    <row r="264" spans="2:26" customFormat="1" ht="15" customHeight="1" x14ac:dyDescent="0.15">
      <c r="O264" s="1111" t="s">
        <v>869</v>
      </c>
      <c r="P264" s="1111"/>
      <c r="Q264" s="1111"/>
      <c r="R264" s="1111"/>
      <c r="S264" s="1052"/>
      <c r="T264" s="1052"/>
      <c r="U264" s="1052"/>
      <c r="V264" s="1052"/>
      <c r="W264" s="1052"/>
      <c r="X264" s="1052"/>
      <c r="Y264" s="1052"/>
      <c r="Z264" s="1052"/>
    </row>
    <row r="265" spans="2:26" customFormat="1" ht="15" customHeight="1" x14ac:dyDescent="0.15">
      <c r="O265" s="1111" t="s">
        <v>870</v>
      </c>
      <c r="P265" s="1111"/>
      <c r="Q265" s="1111"/>
      <c r="R265" s="1111"/>
      <c r="S265" s="1052"/>
      <c r="T265" s="1052"/>
      <c r="U265" s="1052"/>
      <c r="V265" s="1052"/>
      <c r="W265" s="1052"/>
      <c r="X265" s="1052"/>
      <c r="Y265" s="1052"/>
      <c r="Z265" s="1052"/>
    </row>
    <row r="266" spans="2:26" customFormat="1" ht="5.0999999999999996" customHeight="1" x14ac:dyDescent="0.15">
      <c r="O266" s="1111" t="s">
        <v>871</v>
      </c>
      <c r="P266" s="1111"/>
      <c r="Q266" s="1111"/>
      <c r="R266" s="1111"/>
      <c r="S266" s="1052"/>
      <c r="T266" s="1052"/>
      <c r="U266" s="1052"/>
      <c r="V266" s="1052"/>
      <c r="W266" s="1052"/>
      <c r="X266" s="1052"/>
      <c r="Y266" s="1052"/>
      <c r="Z266" s="1052"/>
    </row>
    <row r="267" spans="2:26" customFormat="1" ht="5.0999999999999996" customHeight="1" x14ac:dyDescent="0.15">
      <c r="O267" s="1111"/>
      <c r="P267" s="1111"/>
      <c r="Q267" s="1111"/>
      <c r="R267" s="1111"/>
      <c r="S267" s="1052"/>
      <c r="T267" s="1052"/>
      <c r="U267" s="1052"/>
      <c r="V267" s="1052"/>
      <c r="W267" s="1052"/>
      <c r="X267" s="1052"/>
      <c r="Y267" s="1052"/>
      <c r="Z267" s="1052"/>
    </row>
    <row r="268" spans="2:26" customFormat="1" ht="5.0999999999999996" customHeight="1" x14ac:dyDescent="0.15">
      <c r="B268" s="1054" t="s">
        <v>848</v>
      </c>
      <c r="C268" s="1054"/>
      <c r="D268" s="1054"/>
      <c r="E268" s="1054"/>
      <c r="F268" s="1054"/>
      <c r="G268" s="1054"/>
      <c r="H268" s="1054"/>
      <c r="I268" s="1054"/>
      <c r="J268" s="1054"/>
      <c r="K268" s="1054"/>
      <c r="L268" s="1054"/>
      <c r="M268" s="1054"/>
      <c r="O268" s="1111"/>
      <c r="P268" s="1111"/>
      <c r="Q268" s="1111"/>
      <c r="R268" s="1111"/>
      <c r="S268" s="1052"/>
      <c r="T268" s="1052"/>
      <c r="U268" s="1052"/>
      <c r="V268" s="1052"/>
      <c r="W268" s="1052"/>
      <c r="X268" s="1052"/>
      <c r="Y268" s="1052"/>
      <c r="Z268" s="1052"/>
    </row>
    <row r="269" spans="2:26" customFormat="1" ht="5.0999999999999996" customHeight="1" x14ac:dyDescent="0.15">
      <c r="B269" s="1054"/>
      <c r="C269" s="1054"/>
      <c r="D269" s="1054"/>
      <c r="E269" s="1054"/>
      <c r="F269" s="1054"/>
      <c r="G269" s="1054"/>
      <c r="H269" s="1054"/>
      <c r="I269" s="1054"/>
      <c r="J269" s="1054"/>
      <c r="K269" s="1054"/>
      <c r="L269" s="1054"/>
      <c r="M269" s="1054"/>
      <c r="O269" s="1111"/>
      <c r="P269" s="1111"/>
      <c r="Q269" s="1111"/>
      <c r="R269" s="1111"/>
      <c r="S269" s="1052"/>
      <c r="T269" s="1052"/>
      <c r="U269" s="1052"/>
      <c r="V269" s="1052"/>
      <c r="W269" s="1052"/>
      <c r="X269" s="1052"/>
      <c r="Y269" s="1052"/>
      <c r="Z269" s="1052"/>
    </row>
    <row r="270" spans="2:26" customFormat="1" ht="5.0999999999999996" customHeight="1" x14ac:dyDescent="0.15">
      <c r="B270" s="1054"/>
      <c r="C270" s="1054"/>
      <c r="D270" s="1054"/>
      <c r="E270" s="1054"/>
      <c r="F270" s="1054"/>
      <c r="G270" s="1054"/>
      <c r="H270" s="1054"/>
      <c r="I270" s="1054"/>
      <c r="J270" s="1054"/>
      <c r="K270" s="1054"/>
      <c r="L270" s="1054"/>
      <c r="M270" s="1054"/>
      <c r="O270" s="1055" t="s">
        <v>872</v>
      </c>
      <c r="P270" s="1055"/>
      <c r="Q270" s="1055"/>
      <c r="R270" s="1055"/>
      <c r="S270" s="1052"/>
      <c r="T270" s="1052"/>
      <c r="U270" s="1052"/>
      <c r="V270" s="1052"/>
      <c r="W270" s="1052"/>
      <c r="X270" s="1052"/>
      <c r="Y270" s="1052"/>
      <c r="Z270" s="1052"/>
    </row>
    <row r="271" spans="2:26" customFormat="1" ht="5.0999999999999996" customHeight="1" x14ac:dyDescent="0.15">
      <c r="B271" s="1054" t="s">
        <v>849</v>
      </c>
      <c r="C271" s="1054"/>
      <c r="D271" s="1054"/>
      <c r="E271" s="1054"/>
      <c r="F271" s="1052" t="s">
        <v>858</v>
      </c>
      <c r="G271" s="1052"/>
      <c r="H271" s="1052"/>
      <c r="I271" s="1052"/>
      <c r="J271" s="1052"/>
      <c r="K271" s="1052"/>
      <c r="L271" s="1052"/>
      <c r="M271" s="1052"/>
      <c r="O271" s="1055"/>
      <c r="P271" s="1055"/>
      <c r="Q271" s="1055"/>
      <c r="R271" s="1055"/>
      <c r="S271" s="1052"/>
      <c r="T271" s="1052"/>
      <c r="U271" s="1052"/>
      <c r="V271" s="1052"/>
      <c r="W271" s="1052"/>
      <c r="X271" s="1052"/>
      <c r="Y271" s="1052"/>
      <c r="Z271" s="1052"/>
    </row>
    <row r="272" spans="2:26" customFormat="1" ht="5.0999999999999996" customHeight="1" x14ac:dyDescent="0.15">
      <c r="B272" s="1054"/>
      <c r="C272" s="1054"/>
      <c r="D272" s="1054"/>
      <c r="E272" s="1054"/>
      <c r="F272" s="1052"/>
      <c r="G272" s="1052"/>
      <c r="H272" s="1052"/>
      <c r="I272" s="1052"/>
      <c r="J272" s="1052"/>
      <c r="K272" s="1052"/>
      <c r="L272" s="1052"/>
      <c r="M272" s="1052"/>
      <c r="O272" s="1055"/>
      <c r="P272" s="1055"/>
      <c r="Q272" s="1055"/>
      <c r="R272" s="1055"/>
      <c r="S272" s="1052"/>
      <c r="T272" s="1052"/>
      <c r="U272" s="1052"/>
      <c r="V272" s="1052"/>
      <c r="W272" s="1052"/>
      <c r="X272" s="1052"/>
      <c r="Y272" s="1052"/>
      <c r="Z272" s="1052"/>
    </row>
    <row r="273" spans="2:26" customFormat="1" ht="5.0999999999999996" customHeight="1" x14ac:dyDescent="0.15">
      <c r="B273" s="1054"/>
      <c r="C273" s="1054"/>
      <c r="D273" s="1054"/>
      <c r="E273" s="1054"/>
      <c r="F273" s="1052"/>
      <c r="G273" s="1052"/>
      <c r="H273" s="1052"/>
      <c r="I273" s="1052"/>
      <c r="J273" s="1052"/>
      <c r="K273" s="1052"/>
      <c r="L273" s="1052"/>
      <c r="M273" s="1052"/>
      <c r="O273" s="1055"/>
      <c r="P273" s="1055"/>
      <c r="Q273" s="1055"/>
      <c r="R273" s="1055"/>
      <c r="S273" s="1052"/>
      <c r="T273" s="1052"/>
      <c r="U273" s="1052"/>
      <c r="V273" s="1052"/>
      <c r="W273" s="1052"/>
      <c r="X273" s="1052"/>
      <c r="Y273" s="1052"/>
      <c r="Z273" s="1052"/>
    </row>
    <row r="274" spans="2:26" customFormat="1" ht="5.0999999999999996" customHeight="1" x14ac:dyDescent="0.15">
      <c r="B274" s="1054"/>
      <c r="C274" s="1054"/>
      <c r="D274" s="1054"/>
      <c r="E274" s="1054"/>
      <c r="F274" s="1052" t="s">
        <v>859</v>
      </c>
      <c r="G274" s="1052"/>
      <c r="H274" s="1052"/>
      <c r="I274" s="1052"/>
      <c r="J274" s="1052"/>
      <c r="K274" s="1052"/>
      <c r="L274" s="1052"/>
      <c r="M274" s="1052"/>
      <c r="O274" s="1055"/>
      <c r="P274" s="1055"/>
      <c r="Q274" s="1055"/>
      <c r="R274" s="1055"/>
      <c r="S274" s="1052"/>
      <c r="T274" s="1052"/>
      <c r="U274" s="1052"/>
      <c r="V274" s="1052"/>
      <c r="W274" s="1052"/>
      <c r="X274" s="1052"/>
      <c r="Y274" s="1052"/>
      <c r="Z274" s="1052"/>
    </row>
    <row r="275" spans="2:26" customFormat="1" ht="5.0999999999999996" customHeight="1" x14ac:dyDescent="0.15">
      <c r="B275" s="1054"/>
      <c r="C275" s="1054"/>
      <c r="D275" s="1054"/>
      <c r="E275" s="1054"/>
      <c r="F275" s="1052"/>
      <c r="G275" s="1052"/>
      <c r="H275" s="1052"/>
      <c r="I275" s="1052"/>
      <c r="J275" s="1052"/>
      <c r="K275" s="1052"/>
      <c r="L275" s="1052"/>
      <c r="M275" s="1052"/>
      <c r="O275" s="1055" t="s">
        <v>873</v>
      </c>
      <c r="P275" s="1055"/>
      <c r="Q275" s="1055"/>
      <c r="R275" s="1055"/>
      <c r="S275" s="1122"/>
      <c r="T275" s="1122"/>
      <c r="U275" s="1122"/>
      <c r="V275" s="1122"/>
      <c r="W275" s="1122"/>
      <c r="X275" s="1122"/>
      <c r="Y275" s="1122"/>
      <c r="Z275" s="1122"/>
    </row>
    <row r="276" spans="2:26" customFormat="1" ht="5.0999999999999996" customHeight="1" x14ac:dyDescent="0.15">
      <c r="B276" s="1054"/>
      <c r="C276" s="1054"/>
      <c r="D276" s="1054"/>
      <c r="E276" s="1054"/>
      <c r="F276" s="1052"/>
      <c r="G276" s="1052"/>
      <c r="H276" s="1052"/>
      <c r="I276" s="1052"/>
      <c r="J276" s="1052"/>
      <c r="K276" s="1052"/>
      <c r="L276" s="1052"/>
      <c r="M276" s="1052"/>
      <c r="O276" s="1055"/>
      <c r="P276" s="1055"/>
      <c r="Q276" s="1055"/>
      <c r="R276" s="1055"/>
      <c r="S276" s="1122"/>
      <c r="T276" s="1122"/>
      <c r="U276" s="1122"/>
      <c r="V276" s="1122"/>
      <c r="W276" s="1122"/>
      <c r="X276" s="1122"/>
      <c r="Y276" s="1122"/>
      <c r="Z276" s="1122"/>
    </row>
    <row r="277" spans="2:26" customFormat="1" ht="5.0999999999999996" customHeight="1" x14ac:dyDescent="0.15">
      <c r="B277" s="1054"/>
      <c r="C277" s="1054"/>
      <c r="D277" s="1054"/>
      <c r="E277" s="1054"/>
      <c r="F277" s="1052" t="s">
        <v>860</v>
      </c>
      <c r="G277" s="1052"/>
      <c r="H277" s="1052"/>
      <c r="I277" s="1052"/>
      <c r="J277" s="1052"/>
      <c r="K277" s="1052"/>
      <c r="L277" s="1052"/>
      <c r="M277" s="1052"/>
      <c r="O277" s="1055"/>
      <c r="P277" s="1055"/>
      <c r="Q277" s="1055"/>
      <c r="R277" s="1055"/>
      <c r="S277" s="1122"/>
      <c r="T277" s="1122"/>
      <c r="U277" s="1122"/>
      <c r="V277" s="1122"/>
      <c r="W277" s="1122"/>
      <c r="X277" s="1122"/>
      <c r="Y277" s="1122"/>
      <c r="Z277" s="1122"/>
    </row>
    <row r="278" spans="2:26" customFormat="1" ht="5.0999999999999996" customHeight="1" x14ac:dyDescent="0.15">
      <c r="B278" s="1054"/>
      <c r="C278" s="1054"/>
      <c r="D278" s="1054"/>
      <c r="E278" s="1054"/>
      <c r="F278" s="1052"/>
      <c r="G278" s="1052"/>
      <c r="H278" s="1052"/>
      <c r="I278" s="1052"/>
      <c r="J278" s="1052"/>
      <c r="K278" s="1052"/>
      <c r="L278" s="1052"/>
      <c r="M278" s="1052"/>
      <c r="O278" s="1055"/>
      <c r="P278" s="1055"/>
      <c r="Q278" s="1055"/>
      <c r="R278" s="1055"/>
      <c r="S278" s="1122"/>
      <c r="T278" s="1122"/>
      <c r="U278" s="1122"/>
      <c r="V278" s="1122"/>
      <c r="W278" s="1122"/>
      <c r="X278" s="1122"/>
      <c r="Y278" s="1122"/>
      <c r="Z278" s="1122"/>
    </row>
    <row r="279" spans="2:26" customFormat="1" ht="5.0999999999999996" customHeight="1" x14ac:dyDescent="0.15">
      <c r="B279" s="1054"/>
      <c r="C279" s="1054"/>
      <c r="D279" s="1054"/>
      <c r="E279" s="1054"/>
      <c r="F279" s="1052"/>
      <c r="G279" s="1052"/>
      <c r="H279" s="1052"/>
      <c r="I279" s="1052"/>
      <c r="J279" s="1052"/>
      <c r="K279" s="1052"/>
      <c r="L279" s="1052"/>
      <c r="M279" s="1052"/>
      <c r="O279" s="1055"/>
      <c r="P279" s="1055"/>
      <c r="Q279" s="1055"/>
      <c r="R279" s="1055"/>
      <c r="S279" s="1122"/>
      <c r="T279" s="1122"/>
      <c r="U279" s="1122"/>
      <c r="V279" s="1122"/>
      <c r="W279" s="1122"/>
      <c r="X279" s="1122"/>
      <c r="Y279" s="1122"/>
      <c r="Z279" s="1122"/>
    </row>
    <row r="280" spans="2:26" customFormat="1" ht="5.0999999999999996" customHeight="1" x14ac:dyDescent="0.15">
      <c r="B280" s="1054" t="s">
        <v>850</v>
      </c>
      <c r="C280" s="1054"/>
      <c r="D280" s="1054"/>
      <c r="E280" s="1054"/>
      <c r="F280" s="1052" t="s">
        <v>861</v>
      </c>
      <c r="G280" s="1052"/>
      <c r="H280" s="1052"/>
      <c r="I280" s="1052"/>
      <c r="J280" s="1052"/>
      <c r="K280" s="1052"/>
      <c r="L280" s="1052"/>
      <c r="M280" s="1052"/>
      <c r="O280" s="1053" t="s">
        <v>874</v>
      </c>
      <c r="P280" s="1053"/>
      <c r="Q280" s="1053"/>
      <c r="R280" s="1053"/>
      <c r="S280" s="1052"/>
      <c r="T280" s="1052"/>
      <c r="U280" s="1052"/>
      <c r="V280" s="1052"/>
      <c r="W280" s="1052"/>
      <c r="X280" s="1052"/>
      <c r="Y280" s="1052"/>
      <c r="Z280" s="1052"/>
    </row>
    <row r="281" spans="2:26" customFormat="1" ht="5.0999999999999996" customHeight="1" x14ac:dyDescent="0.15">
      <c r="B281" s="1054"/>
      <c r="C281" s="1054"/>
      <c r="D281" s="1054"/>
      <c r="E281" s="1054"/>
      <c r="F281" s="1052"/>
      <c r="G281" s="1052"/>
      <c r="H281" s="1052"/>
      <c r="I281" s="1052"/>
      <c r="J281" s="1052"/>
      <c r="K281" s="1052"/>
      <c r="L281" s="1052"/>
      <c r="M281" s="1052"/>
      <c r="O281" s="1053"/>
      <c r="P281" s="1053"/>
      <c r="Q281" s="1053"/>
      <c r="R281" s="1053"/>
      <c r="S281" s="1052"/>
      <c r="T281" s="1052"/>
      <c r="U281" s="1052"/>
      <c r="V281" s="1052"/>
      <c r="W281" s="1052"/>
      <c r="X281" s="1052"/>
      <c r="Y281" s="1052"/>
      <c r="Z281" s="1052"/>
    </row>
    <row r="282" spans="2:26" customFormat="1" ht="5.0999999999999996" customHeight="1" x14ac:dyDescent="0.15">
      <c r="B282" s="1054"/>
      <c r="C282" s="1054"/>
      <c r="D282" s="1054"/>
      <c r="E282" s="1054"/>
      <c r="F282" s="1052"/>
      <c r="G282" s="1052"/>
      <c r="H282" s="1052"/>
      <c r="I282" s="1052"/>
      <c r="J282" s="1052"/>
      <c r="K282" s="1052"/>
      <c r="L282" s="1052"/>
      <c r="M282" s="1052"/>
      <c r="O282" s="1053"/>
      <c r="P282" s="1053"/>
      <c r="Q282" s="1053"/>
      <c r="R282" s="1053"/>
      <c r="S282" s="1052"/>
      <c r="T282" s="1052"/>
      <c r="U282" s="1052"/>
      <c r="V282" s="1052"/>
      <c r="W282" s="1052"/>
      <c r="X282" s="1052"/>
      <c r="Y282" s="1052"/>
      <c r="Z282" s="1052"/>
    </row>
    <row r="283" spans="2:26" customFormat="1" ht="5.0999999999999996" customHeight="1" x14ac:dyDescent="0.15">
      <c r="B283" s="1054"/>
      <c r="C283" s="1054"/>
      <c r="D283" s="1054"/>
      <c r="E283" s="1054"/>
      <c r="F283" s="1052" t="s">
        <v>1365</v>
      </c>
      <c r="G283" s="1052"/>
      <c r="H283" s="1052"/>
      <c r="I283" s="1052"/>
      <c r="J283" s="1052"/>
      <c r="K283" s="1052"/>
      <c r="L283" s="1052"/>
      <c r="M283" s="1052"/>
      <c r="O283" s="1053"/>
      <c r="P283" s="1053"/>
      <c r="Q283" s="1053"/>
      <c r="R283" s="1053"/>
      <c r="S283" s="1052"/>
      <c r="T283" s="1052"/>
      <c r="U283" s="1052"/>
      <c r="V283" s="1052"/>
      <c r="W283" s="1052"/>
      <c r="X283" s="1052"/>
      <c r="Y283" s="1052"/>
      <c r="Z283" s="1052"/>
    </row>
    <row r="284" spans="2:26" customFormat="1" ht="5.0999999999999996" customHeight="1" x14ac:dyDescent="0.15">
      <c r="B284" s="1054"/>
      <c r="C284" s="1054"/>
      <c r="D284" s="1054"/>
      <c r="E284" s="1054"/>
      <c r="F284" s="1052"/>
      <c r="G284" s="1052"/>
      <c r="H284" s="1052"/>
      <c r="I284" s="1052"/>
      <c r="J284" s="1052"/>
      <c r="K284" s="1052"/>
      <c r="L284" s="1052"/>
      <c r="M284" s="1052"/>
      <c r="O284" s="1053"/>
      <c r="P284" s="1053"/>
      <c r="Q284" s="1053"/>
      <c r="R284" s="1053"/>
      <c r="S284" s="1052"/>
      <c r="T284" s="1052"/>
      <c r="U284" s="1052"/>
      <c r="V284" s="1052"/>
      <c r="W284" s="1052"/>
      <c r="X284" s="1052"/>
      <c r="Y284" s="1052"/>
      <c r="Z284" s="1052"/>
    </row>
    <row r="285" spans="2:26" customFormat="1" ht="5.0999999999999996" customHeight="1" x14ac:dyDescent="0.15">
      <c r="B285" s="1054"/>
      <c r="C285" s="1054"/>
      <c r="D285" s="1054"/>
      <c r="E285" s="1054"/>
      <c r="F285" s="1052"/>
      <c r="G285" s="1052"/>
      <c r="H285" s="1052"/>
      <c r="I285" s="1052"/>
      <c r="J285" s="1052"/>
      <c r="K285" s="1052"/>
      <c r="L285" s="1052"/>
      <c r="M285" s="1052"/>
      <c r="O285" s="1053"/>
      <c r="P285" s="1053"/>
      <c r="Q285" s="1053"/>
      <c r="R285" s="1053"/>
      <c r="S285" s="1052"/>
      <c r="T285" s="1052"/>
      <c r="U285" s="1052"/>
      <c r="V285" s="1052"/>
      <c r="W285" s="1052"/>
      <c r="X285" s="1052"/>
      <c r="Y285" s="1052"/>
      <c r="Z285" s="1052"/>
    </row>
    <row r="286" spans="2:26" customFormat="1" ht="5.0999999999999996" customHeight="1" x14ac:dyDescent="0.15">
      <c r="B286" s="1054"/>
      <c r="C286" s="1054"/>
      <c r="D286" s="1054"/>
      <c r="E286" s="1054"/>
      <c r="F286" s="1052" t="s">
        <v>862</v>
      </c>
      <c r="G286" s="1052"/>
      <c r="H286" s="1052"/>
      <c r="I286" s="1052"/>
      <c r="J286" s="1052"/>
      <c r="K286" s="1052"/>
      <c r="L286" s="1052"/>
      <c r="M286" s="1052"/>
      <c r="O286" s="1053" t="s">
        <v>875</v>
      </c>
      <c r="P286" s="1053"/>
      <c r="Q286" s="1053"/>
      <c r="R286" s="1053"/>
      <c r="S286" s="1052"/>
      <c r="T286" s="1052"/>
      <c r="U286" s="1052"/>
      <c r="V286" s="1052"/>
      <c r="W286" s="1052"/>
      <c r="X286" s="1052"/>
      <c r="Y286" s="1052"/>
      <c r="Z286" s="1052"/>
    </row>
    <row r="287" spans="2:26" customFormat="1" ht="5.0999999999999996" customHeight="1" x14ac:dyDescent="0.15">
      <c r="B287" s="1054"/>
      <c r="C287" s="1054"/>
      <c r="D287" s="1054"/>
      <c r="E287" s="1054"/>
      <c r="F287" s="1052"/>
      <c r="G287" s="1052"/>
      <c r="H287" s="1052"/>
      <c r="I287" s="1052"/>
      <c r="J287" s="1052"/>
      <c r="K287" s="1052"/>
      <c r="L287" s="1052"/>
      <c r="M287" s="1052"/>
      <c r="O287" s="1053"/>
      <c r="P287" s="1053"/>
      <c r="Q287" s="1053"/>
      <c r="R287" s="1053"/>
      <c r="S287" s="1052"/>
      <c r="T287" s="1052"/>
      <c r="U287" s="1052"/>
      <c r="V287" s="1052"/>
      <c r="W287" s="1052"/>
      <c r="X287" s="1052"/>
      <c r="Y287" s="1052"/>
      <c r="Z287" s="1052"/>
    </row>
    <row r="288" spans="2:26" customFormat="1" ht="5.0999999999999996" customHeight="1" x14ac:dyDescent="0.15">
      <c r="B288" s="1054"/>
      <c r="C288" s="1054"/>
      <c r="D288" s="1054"/>
      <c r="E288" s="1054"/>
      <c r="F288" s="1052"/>
      <c r="G288" s="1052"/>
      <c r="H288" s="1052"/>
      <c r="I288" s="1052"/>
      <c r="J288" s="1052"/>
      <c r="K288" s="1052"/>
      <c r="L288" s="1052"/>
      <c r="M288" s="1052"/>
      <c r="O288" s="1053"/>
      <c r="P288" s="1053"/>
      <c r="Q288" s="1053"/>
      <c r="R288" s="1053"/>
      <c r="S288" s="1052"/>
      <c r="T288" s="1052"/>
      <c r="U288" s="1052"/>
      <c r="V288" s="1052"/>
      <c r="W288" s="1052"/>
      <c r="X288" s="1052"/>
      <c r="Y288" s="1052"/>
      <c r="Z288" s="1052"/>
    </row>
    <row r="289" spans="2:26" customFormat="1" ht="5.0999999999999996" customHeight="1" x14ac:dyDescent="0.15">
      <c r="B289" s="1054" t="s">
        <v>851</v>
      </c>
      <c r="C289" s="1054"/>
      <c r="D289" s="1054"/>
      <c r="E289" s="1054"/>
      <c r="F289" s="1052" t="s">
        <v>1366</v>
      </c>
      <c r="G289" s="1052"/>
      <c r="H289" s="1052"/>
      <c r="I289" s="1052"/>
      <c r="J289" s="1052"/>
      <c r="K289" s="1052"/>
      <c r="L289" s="1052"/>
      <c r="M289" s="1052"/>
      <c r="O289" s="1053"/>
      <c r="P289" s="1053"/>
      <c r="Q289" s="1053"/>
      <c r="R289" s="1053"/>
      <c r="S289" s="1052"/>
      <c r="T289" s="1052"/>
      <c r="U289" s="1052"/>
      <c r="V289" s="1052"/>
      <c r="W289" s="1052"/>
      <c r="X289" s="1052"/>
      <c r="Y289" s="1052"/>
      <c r="Z289" s="1052"/>
    </row>
    <row r="290" spans="2:26" customFormat="1" ht="5.0999999999999996" customHeight="1" x14ac:dyDescent="0.15">
      <c r="B290" s="1054"/>
      <c r="C290" s="1054"/>
      <c r="D290" s="1054"/>
      <c r="E290" s="1054"/>
      <c r="F290" s="1052"/>
      <c r="G290" s="1052"/>
      <c r="H290" s="1052"/>
      <c r="I290" s="1052"/>
      <c r="J290" s="1052"/>
      <c r="K290" s="1052"/>
      <c r="L290" s="1052"/>
      <c r="M290" s="1052"/>
      <c r="O290" s="1053"/>
      <c r="P290" s="1053"/>
      <c r="Q290" s="1053"/>
      <c r="R290" s="1053"/>
      <c r="S290" s="1052"/>
      <c r="T290" s="1052"/>
      <c r="U290" s="1052"/>
      <c r="V290" s="1052"/>
      <c r="W290" s="1052"/>
      <c r="X290" s="1052"/>
      <c r="Y290" s="1052"/>
      <c r="Z290" s="1052"/>
    </row>
    <row r="291" spans="2:26" customFormat="1" ht="5.0999999999999996" customHeight="1" x14ac:dyDescent="0.15">
      <c r="B291" s="1054"/>
      <c r="C291" s="1054"/>
      <c r="D291" s="1054"/>
      <c r="E291" s="1054"/>
      <c r="F291" s="1052"/>
      <c r="G291" s="1052"/>
      <c r="H291" s="1052"/>
      <c r="I291" s="1052"/>
      <c r="J291" s="1052"/>
      <c r="K291" s="1052"/>
      <c r="L291" s="1052"/>
      <c r="M291" s="1052"/>
      <c r="O291" s="1053"/>
      <c r="P291" s="1053"/>
      <c r="Q291" s="1053"/>
      <c r="R291" s="1053"/>
      <c r="S291" s="1052"/>
      <c r="T291" s="1052"/>
      <c r="U291" s="1052"/>
      <c r="V291" s="1052"/>
      <c r="W291" s="1052"/>
      <c r="X291" s="1052"/>
      <c r="Y291" s="1052"/>
      <c r="Z291" s="1052"/>
    </row>
    <row r="292" spans="2:26" customFormat="1" ht="5.0999999999999996" customHeight="1" x14ac:dyDescent="0.15">
      <c r="B292" s="1054"/>
      <c r="C292" s="1054"/>
      <c r="D292" s="1054"/>
      <c r="E292" s="1054"/>
      <c r="F292" s="1052" t="s">
        <v>863</v>
      </c>
      <c r="G292" s="1052"/>
      <c r="H292" s="1052"/>
      <c r="I292" s="1052"/>
      <c r="J292" s="1052"/>
      <c r="K292" s="1052"/>
      <c r="L292" s="1052"/>
      <c r="M292" s="1052"/>
      <c r="O292" s="1055" t="s">
        <v>876</v>
      </c>
      <c r="P292" s="1055"/>
      <c r="Q292" s="1055"/>
      <c r="R292" s="1055"/>
      <c r="S292" s="1052"/>
      <c r="T292" s="1052"/>
      <c r="U292" s="1052"/>
      <c r="V292" s="1052"/>
      <c r="W292" s="1052"/>
      <c r="X292" s="1052"/>
      <c r="Y292" s="1052"/>
      <c r="Z292" s="1052"/>
    </row>
    <row r="293" spans="2:26" customFormat="1" ht="5.0999999999999996" customHeight="1" x14ac:dyDescent="0.15">
      <c r="B293" s="1054"/>
      <c r="C293" s="1054"/>
      <c r="D293" s="1054"/>
      <c r="E293" s="1054"/>
      <c r="F293" s="1052"/>
      <c r="G293" s="1052"/>
      <c r="H293" s="1052"/>
      <c r="I293" s="1052"/>
      <c r="J293" s="1052"/>
      <c r="K293" s="1052"/>
      <c r="L293" s="1052"/>
      <c r="M293" s="1052"/>
      <c r="O293" s="1055"/>
      <c r="P293" s="1055"/>
      <c r="Q293" s="1055"/>
      <c r="R293" s="1055"/>
      <c r="S293" s="1052"/>
      <c r="T293" s="1052"/>
      <c r="U293" s="1052"/>
      <c r="V293" s="1052"/>
      <c r="W293" s="1052"/>
      <c r="X293" s="1052"/>
      <c r="Y293" s="1052"/>
      <c r="Z293" s="1052"/>
    </row>
    <row r="294" spans="2:26" customFormat="1" ht="5.0999999999999996" customHeight="1" x14ac:dyDescent="0.15">
      <c r="B294" s="1054"/>
      <c r="C294" s="1054"/>
      <c r="D294" s="1054"/>
      <c r="E294" s="1054"/>
      <c r="F294" s="1052"/>
      <c r="G294" s="1052"/>
      <c r="H294" s="1052"/>
      <c r="I294" s="1052"/>
      <c r="J294" s="1052"/>
      <c r="K294" s="1052"/>
      <c r="L294" s="1052"/>
      <c r="M294" s="1052"/>
      <c r="O294" s="1055"/>
      <c r="P294" s="1055"/>
      <c r="Q294" s="1055"/>
      <c r="R294" s="1055"/>
      <c r="S294" s="1052"/>
      <c r="T294" s="1052"/>
      <c r="U294" s="1052"/>
      <c r="V294" s="1052"/>
      <c r="W294" s="1052"/>
      <c r="X294" s="1052"/>
      <c r="Y294" s="1052"/>
      <c r="Z294" s="1052"/>
    </row>
    <row r="295" spans="2:26" customFormat="1" ht="5.0999999999999996" customHeight="1" x14ac:dyDescent="0.15">
      <c r="B295" s="1054"/>
      <c r="C295" s="1054"/>
      <c r="D295" s="1054"/>
      <c r="E295" s="1054"/>
      <c r="F295" s="1052" t="s">
        <v>864</v>
      </c>
      <c r="G295" s="1052"/>
      <c r="H295" s="1052"/>
      <c r="I295" s="1052"/>
      <c r="J295" s="1052"/>
      <c r="K295" s="1052"/>
      <c r="L295" s="1052"/>
      <c r="M295" s="1052"/>
      <c r="O295" s="1055"/>
      <c r="P295" s="1055"/>
      <c r="Q295" s="1055"/>
      <c r="R295" s="1055"/>
      <c r="S295" s="1052"/>
      <c r="T295" s="1052"/>
      <c r="U295" s="1052"/>
      <c r="V295" s="1052"/>
      <c r="W295" s="1052"/>
      <c r="X295" s="1052"/>
      <c r="Y295" s="1052"/>
      <c r="Z295" s="1052"/>
    </row>
    <row r="296" spans="2:26" customFormat="1" ht="5.0999999999999996" customHeight="1" x14ac:dyDescent="0.15">
      <c r="B296" s="1054"/>
      <c r="C296" s="1054"/>
      <c r="D296" s="1054"/>
      <c r="E296" s="1054"/>
      <c r="F296" s="1052"/>
      <c r="G296" s="1052"/>
      <c r="H296" s="1052"/>
      <c r="I296" s="1052"/>
      <c r="J296" s="1052"/>
      <c r="K296" s="1052"/>
      <c r="L296" s="1052"/>
      <c r="M296" s="1052"/>
      <c r="O296" s="1055"/>
      <c r="P296" s="1055"/>
      <c r="Q296" s="1055"/>
      <c r="R296" s="1055"/>
      <c r="S296" s="1052"/>
      <c r="T296" s="1052"/>
      <c r="U296" s="1052"/>
      <c r="V296" s="1052"/>
      <c r="W296" s="1052"/>
      <c r="X296" s="1052"/>
      <c r="Y296" s="1052"/>
      <c r="Z296" s="1052"/>
    </row>
    <row r="297" spans="2:26" customFormat="1" ht="5.0999999999999996" customHeight="1" x14ac:dyDescent="0.15">
      <c r="B297" s="1054"/>
      <c r="C297" s="1054"/>
      <c r="D297" s="1054"/>
      <c r="E297" s="1054"/>
      <c r="F297" s="1052"/>
      <c r="G297" s="1052"/>
      <c r="H297" s="1052"/>
      <c r="I297" s="1052"/>
      <c r="J297" s="1052"/>
      <c r="K297" s="1052"/>
      <c r="L297" s="1052"/>
      <c r="M297" s="1052"/>
      <c r="O297" s="1055"/>
      <c r="P297" s="1055"/>
      <c r="Q297" s="1055"/>
      <c r="R297" s="1055"/>
      <c r="S297" s="1052"/>
      <c r="T297" s="1052"/>
      <c r="U297" s="1052"/>
      <c r="V297" s="1052"/>
      <c r="W297" s="1052"/>
      <c r="X297" s="1052"/>
      <c r="Y297" s="1052"/>
      <c r="Z297" s="1052"/>
    </row>
    <row r="298" spans="2:26" customFormat="1" ht="5.0999999999999996" customHeight="1" x14ac:dyDescent="0.15">
      <c r="O298" s="1055" t="s">
        <v>877</v>
      </c>
      <c r="P298" s="1055"/>
      <c r="Q298" s="1055"/>
      <c r="R298" s="1055"/>
      <c r="S298" s="1052"/>
      <c r="T298" s="1052"/>
      <c r="U298" s="1052"/>
      <c r="V298" s="1052"/>
      <c r="W298" s="1052"/>
      <c r="X298" s="1052"/>
      <c r="Y298" s="1052"/>
      <c r="Z298" s="1052"/>
    </row>
    <row r="299" spans="2:26" customFormat="1" ht="5.0999999999999996" customHeight="1" x14ac:dyDescent="0.15">
      <c r="O299" s="1055"/>
      <c r="P299" s="1055"/>
      <c r="Q299" s="1055"/>
      <c r="R299" s="1055"/>
      <c r="S299" s="1052"/>
      <c r="T299" s="1052"/>
      <c r="U299" s="1052"/>
      <c r="V299" s="1052"/>
      <c r="W299" s="1052"/>
      <c r="X299" s="1052"/>
      <c r="Y299" s="1052"/>
      <c r="Z299" s="1052"/>
    </row>
    <row r="300" spans="2:26" customFormat="1" ht="20.100000000000001" customHeight="1" x14ac:dyDescent="0.15">
      <c r="B300" s="1056" t="s">
        <v>852</v>
      </c>
      <c r="C300" s="1057"/>
      <c r="D300" s="1057"/>
      <c r="E300" s="1057"/>
      <c r="F300" s="1057"/>
      <c r="G300" s="1057"/>
      <c r="H300" s="1057"/>
      <c r="I300" s="1057"/>
      <c r="J300" s="1057"/>
      <c r="K300" s="1057"/>
      <c r="L300" s="1057"/>
      <c r="M300" s="1058"/>
      <c r="O300" s="1055"/>
      <c r="P300" s="1055"/>
      <c r="Q300" s="1055"/>
      <c r="R300" s="1055"/>
      <c r="S300" s="1052"/>
      <c r="T300" s="1052"/>
      <c r="U300" s="1052"/>
      <c r="V300" s="1052"/>
      <c r="W300" s="1052"/>
      <c r="X300" s="1052"/>
      <c r="Y300" s="1052"/>
      <c r="Z300" s="1052"/>
    </row>
    <row r="301" spans="2:26" customFormat="1" ht="20.100000000000001" customHeight="1" x14ac:dyDescent="0.15">
      <c r="B301" s="1048" t="s">
        <v>498</v>
      </c>
      <c r="C301" s="1049"/>
      <c r="D301" s="1049"/>
      <c r="E301" s="1050"/>
      <c r="F301" s="287"/>
      <c r="G301" s="288"/>
      <c r="H301" s="288"/>
      <c r="I301" s="288"/>
      <c r="J301" s="288"/>
      <c r="K301" s="288"/>
      <c r="L301" s="288"/>
      <c r="M301" s="289"/>
      <c r="O301" s="1055" t="s">
        <v>878</v>
      </c>
      <c r="P301" s="1055"/>
      <c r="Q301" s="1055"/>
      <c r="R301" s="1055"/>
      <c r="S301" s="1052"/>
      <c r="T301" s="1052"/>
      <c r="U301" s="1052"/>
      <c r="V301" s="1052"/>
      <c r="W301" s="1052"/>
      <c r="X301" s="1052"/>
      <c r="Y301" s="1052"/>
      <c r="Z301" s="1052"/>
    </row>
    <row r="302" spans="2:26" customFormat="1" ht="20.100000000000001" customHeight="1" x14ac:dyDescent="0.15">
      <c r="B302" s="1048" t="s">
        <v>853</v>
      </c>
      <c r="C302" s="1049"/>
      <c r="D302" s="1049"/>
      <c r="E302" s="1050"/>
      <c r="F302" s="290"/>
      <c r="G302" s="291"/>
      <c r="H302" s="291"/>
      <c r="I302" s="291"/>
      <c r="J302" s="291"/>
      <c r="K302" s="291"/>
      <c r="L302" s="291"/>
      <c r="M302" s="292"/>
      <c r="O302" s="1055" t="s">
        <v>242</v>
      </c>
      <c r="P302" s="1055"/>
      <c r="Q302" s="1055"/>
      <c r="R302" s="1055"/>
      <c r="S302" s="1052"/>
      <c r="T302" s="1052"/>
      <c r="U302" s="1052"/>
      <c r="V302" s="1052"/>
      <c r="W302" s="1052"/>
      <c r="X302" s="1052"/>
      <c r="Y302" s="1052"/>
      <c r="Z302" s="1052"/>
    </row>
    <row r="303" spans="2:26" customFormat="1" ht="20.100000000000001" customHeight="1" x14ac:dyDescent="0.15">
      <c r="B303" s="1048" t="s">
        <v>854</v>
      </c>
      <c r="C303" s="1049"/>
      <c r="D303" s="1049"/>
      <c r="E303" s="1050"/>
      <c r="F303" s="290"/>
      <c r="G303" s="291"/>
      <c r="H303" s="291"/>
      <c r="I303" s="291"/>
      <c r="J303" s="291"/>
      <c r="K303" s="291"/>
      <c r="L303" s="291"/>
      <c r="M303" s="292"/>
      <c r="O303" s="1051" t="s">
        <v>879</v>
      </c>
      <c r="P303" s="1051"/>
      <c r="Q303" s="1051"/>
      <c r="R303" s="1051"/>
      <c r="S303" s="1052"/>
      <c r="T303" s="1052"/>
      <c r="U303" s="1052"/>
      <c r="V303" s="1052"/>
      <c r="W303" s="1052"/>
      <c r="X303" s="1052"/>
      <c r="Y303" s="1052"/>
      <c r="Z303" s="1052"/>
    </row>
    <row r="304" spans="2:26" customFormat="1" ht="20.100000000000001" customHeight="1" x14ac:dyDescent="0.15">
      <c r="B304" s="1048" t="s">
        <v>855</v>
      </c>
      <c r="C304" s="1049"/>
      <c r="D304" s="1049"/>
      <c r="E304" s="1050"/>
      <c r="F304" s="290"/>
      <c r="G304" s="291"/>
      <c r="H304" s="291"/>
      <c r="I304" s="291"/>
      <c r="J304" s="291"/>
      <c r="K304" s="291"/>
      <c r="L304" s="291"/>
      <c r="M304" s="292"/>
    </row>
    <row r="305" spans="2:20" customFormat="1" ht="24.95" customHeight="1" x14ac:dyDescent="0.15">
      <c r="B305" s="1048" t="s">
        <v>856</v>
      </c>
      <c r="C305" s="1049"/>
      <c r="D305" s="1049"/>
      <c r="E305" s="1050"/>
      <c r="F305" s="290"/>
      <c r="G305" s="291"/>
      <c r="H305" s="291"/>
      <c r="I305" s="291"/>
      <c r="J305" s="291"/>
      <c r="K305" s="291"/>
      <c r="L305" s="291"/>
      <c r="M305" s="292"/>
    </row>
    <row r="306" spans="2:20" customFormat="1" ht="24.95" customHeight="1" x14ac:dyDescent="0.15">
      <c r="B306" s="1048" t="s">
        <v>857</v>
      </c>
      <c r="C306" s="1049"/>
      <c r="D306" s="1049"/>
      <c r="E306" s="1050"/>
      <c r="F306" s="290"/>
      <c r="G306" s="291"/>
      <c r="H306" s="291"/>
      <c r="I306" s="291"/>
      <c r="J306" s="291"/>
      <c r="K306" s="291"/>
      <c r="L306" s="291"/>
      <c r="M306" s="292"/>
    </row>
    <row r="307" spans="2:20" customFormat="1" ht="24.95" customHeight="1" x14ac:dyDescent="0.15"/>
    <row r="310" spans="2:20" x14ac:dyDescent="0.15">
      <c r="B310" s="285" t="s">
        <v>738</v>
      </c>
      <c r="C310" s="285"/>
      <c r="D310" s="285"/>
      <c r="E310" s="285"/>
      <c r="F310" s="285"/>
    </row>
    <row r="311" spans="2:20" ht="26.1" customHeight="1" x14ac:dyDescent="0.15">
      <c r="B311" s="1066" t="s">
        <v>758</v>
      </c>
      <c r="C311" s="1107"/>
      <c r="D311" s="1107"/>
      <c r="E311" s="1107"/>
      <c r="F311" s="1104"/>
      <c r="G311" s="1065" t="s">
        <v>759</v>
      </c>
      <c r="H311" s="1065"/>
      <c r="I311" s="1065"/>
      <c r="J311" s="1065"/>
      <c r="K311" s="1065"/>
      <c r="L311" s="1065"/>
      <c r="M311" s="1065"/>
      <c r="N311" s="1065"/>
      <c r="O311" s="1065"/>
      <c r="P311" s="1065"/>
      <c r="Q311" s="1065"/>
      <c r="R311" s="1065"/>
      <c r="S311" s="1065"/>
      <c r="T311" s="1065"/>
    </row>
    <row r="312" spans="2:20" ht="30" customHeight="1" x14ac:dyDescent="0.15">
      <c r="B312" s="1060">
        <v>1</v>
      </c>
      <c r="C312" s="1059" t="s">
        <v>739</v>
      </c>
      <c r="D312" s="1059"/>
      <c r="E312" s="1059"/>
      <c r="F312" s="1059"/>
      <c r="G312" s="1062" t="s">
        <v>748</v>
      </c>
      <c r="H312" s="1062"/>
      <c r="I312" s="1062"/>
      <c r="J312" s="1062"/>
      <c r="K312" s="1062"/>
      <c r="L312" s="1062"/>
      <c r="M312" s="1062"/>
      <c r="N312" s="1062"/>
      <c r="O312" s="1062"/>
      <c r="P312" s="1062"/>
      <c r="Q312" s="1062"/>
      <c r="R312" s="1062"/>
      <c r="S312" s="1062"/>
      <c r="T312" s="1062"/>
    </row>
    <row r="313" spans="2:20" ht="20.100000000000001" customHeight="1" x14ac:dyDescent="0.15">
      <c r="B313" s="1060"/>
      <c r="C313" s="1059"/>
      <c r="D313" s="1059"/>
      <c r="E313" s="1059"/>
      <c r="F313" s="1059"/>
      <c r="G313" s="1059" t="s">
        <v>749</v>
      </c>
      <c r="H313" s="1059"/>
      <c r="I313" s="1059"/>
      <c r="J313" s="1059"/>
      <c r="K313" s="1059"/>
      <c r="L313" s="1059"/>
      <c r="M313" s="1059"/>
      <c r="N313" s="1059"/>
      <c r="O313" s="1059"/>
      <c r="P313" s="1059"/>
      <c r="Q313" s="1059"/>
      <c r="R313" s="1059"/>
      <c r="S313" s="1059"/>
      <c r="T313" s="1059"/>
    </row>
    <row r="314" spans="2:20" ht="36.950000000000003" customHeight="1" x14ac:dyDescent="0.15">
      <c r="B314" s="297">
        <v>2</v>
      </c>
      <c r="C314" s="1110" t="s">
        <v>740</v>
      </c>
      <c r="D314" s="1110"/>
      <c r="E314" s="1110"/>
      <c r="F314" s="1110"/>
      <c r="G314" s="1062" t="s">
        <v>750</v>
      </c>
      <c r="H314" s="1062"/>
      <c r="I314" s="1062"/>
      <c r="J314" s="1062"/>
      <c r="K314" s="1062"/>
      <c r="L314" s="1062"/>
      <c r="M314" s="1062"/>
      <c r="N314" s="1062"/>
      <c r="O314" s="1062"/>
      <c r="P314" s="1062"/>
      <c r="Q314" s="1062"/>
      <c r="R314" s="1062"/>
      <c r="S314" s="1062"/>
      <c r="T314" s="1062"/>
    </row>
    <row r="315" spans="2:20" ht="38.1" customHeight="1" x14ac:dyDescent="0.15">
      <c r="B315" s="297">
        <v>3</v>
      </c>
      <c r="C315" s="1062" t="s">
        <v>741</v>
      </c>
      <c r="D315" s="1062"/>
      <c r="E315" s="1062"/>
      <c r="F315" s="1062"/>
      <c r="G315" s="1062" t="s">
        <v>751</v>
      </c>
      <c r="H315" s="1062"/>
      <c r="I315" s="1062"/>
      <c r="J315" s="1062"/>
      <c r="K315" s="1062"/>
      <c r="L315" s="1062"/>
      <c r="M315" s="1062"/>
      <c r="N315" s="1062"/>
      <c r="O315" s="1062"/>
      <c r="P315" s="1062"/>
      <c r="Q315" s="1062"/>
      <c r="R315" s="1062"/>
      <c r="S315" s="1062"/>
      <c r="T315" s="1062"/>
    </row>
    <row r="316" spans="2:20" ht="30" customHeight="1" x14ac:dyDescent="0.15">
      <c r="B316" s="297">
        <v>4</v>
      </c>
      <c r="C316" s="1062" t="s">
        <v>742</v>
      </c>
      <c r="D316" s="1062"/>
      <c r="E316" s="1062"/>
      <c r="F316" s="1062"/>
      <c r="G316" s="1062" t="s">
        <v>752</v>
      </c>
      <c r="H316" s="1062"/>
      <c r="I316" s="1062"/>
      <c r="J316" s="1062"/>
      <c r="K316" s="1062"/>
      <c r="L316" s="1062"/>
      <c r="M316" s="1062"/>
      <c r="N316" s="1062"/>
      <c r="O316" s="1062"/>
      <c r="P316" s="1062"/>
      <c r="Q316" s="1062"/>
      <c r="R316" s="1062"/>
      <c r="S316" s="1062"/>
      <c r="T316" s="1062"/>
    </row>
    <row r="317" spans="2:20" ht="99" customHeight="1" x14ac:dyDescent="0.15">
      <c r="B317" s="297">
        <v>5</v>
      </c>
      <c r="C317" s="1062" t="s">
        <v>743</v>
      </c>
      <c r="D317" s="1062"/>
      <c r="E317" s="1062"/>
      <c r="F317" s="1062"/>
      <c r="G317" s="1062" t="s">
        <v>753</v>
      </c>
      <c r="H317" s="1062"/>
      <c r="I317" s="1062"/>
      <c r="J317" s="1062"/>
      <c r="K317" s="1062"/>
      <c r="L317" s="1062"/>
      <c r="M317" s="1062"/>
      <c r="N317" s="1062"/>
      <c r="O317" s="1062"/>
      <c r="P317" s="1062"/>
      <c r="Q317" s="1062"/>
      <c r="R317" s="1062"/>
      <c r="S317" s="1062"/>
      <c r="T317" s="1062"/>
    </row>
    <row r="318" spans="2:20" ht="111" customHeight="1" x14ac:dyDescent="0.15">
      <c r="B318" s="297">
        <v>6</v>
      </c>
      <c r="C318" s="1062" t="s">
        <v>744</v>
      </c>
      <c r="D318" s="1062"/>
      <c r="E318" s="1062"/>
      <c r="F318" s="1062"/>
      <c r="G318" s="1062" t="s">
        <v>754</v>
      </c>
      <c r="H318" s="1062"/>
      <c r="I318" s="1062"/>
      <c r="J318" s="1062"/>
      <c r="K318" s="1062"/>
      <c r="L318" s="1062"/>
      <c r="M318" s="1062"/>
      <c r="N318" s="1062"/>
      <c r="O318" s="1062"/>
      <c r="P318" s="1062"/>
      <c r="Q318" s="1062"/>
      <c r="R318" s="1062"/>
      <c r="S318" s="1062"/>
      <c r="T318" s="1062"/>
    </row>
    <row r="319" spans="2:20" ht="38.450000000000003" customHeight="1" x14ac:dyDescent="0.15">
      <c r="B319" s="297">
        <v>7</v>
      </c>
      <c r="C319" s="1110" t="s">
        <v>745</v>
      </c>
      <c r="D319" s="1110"/>
      <c r="E319" s="1110"/>
      <c r="F319" s="1110"/>
      <c r="G319" s="1062" t="s">
        <v>755</v>
      </c>
      <c r="H319" s="1062"/>
      <c r="I319" s="1062"/>
      <c r="J319" s="1062"/>
      <c r="K319" s="1062"/>
      <c r="L319" s="1062"/>
      <c r="M319" s="1062"/>
      <c r="N319" s="1062"/>
      <c r="O319" s="1062"/>
      <c r="P319" s="1062"/>
      <c r="Q319" s="1062"/>
      <c r="R319" s="1062"/>
      <c r="S319" s="1062"/>
      <c r="T319" s="1062"/>
    </row>
    <row r="320" spans="2:20" ht="120.95" customHeight="1" x14ac:dyDescent="0.15">
      <c r="B320" s="297">
        <v>8</v>
      </c>
      <c r="C320" s="1062" t="s">
        <v>746</v>
      </c>
      <c r="D320" s="1062"/>
      <c r="E320" s="1062"/>
      <c r="F320" s="1062"/>
      <c r="G320" s="1062" t="s">
        <v>756</v>
      </c>
      <c r="H320" s="1062"/>
      <c r="I320" s="1062"/>
      <c r="J320" s="1062"/>
      <c r="K320" s="1062"/>
      <c r="L320" s="1062"/>
      <c r="M320" s="1062"/>
      <c r="N320" s="1062"/>
      <c r="O320" s="1062"/>
      <c r="P320" s="1062"/>
      <c r="Q320" s="1062"/>
      <c r="R320" s="1062"/>
      <c r="S320" s="1062"/>
      <c r="T320" s="1062"/>
    </row>
    <row r="321" spans="2:28" ht="75.599999999999994" customHeight="1" x14ac:dyDescent="0.15">
      <c r="B321" s="297">
        <v>9</v>
      </c>
      <c r="C321" s="1062" t="s">
        <v>747</v>
      </c>
      <c r="D321" s="1062"/>
      <c r="E321" s="1062"/>
      <c r="F321" s="1062"/>
      <c r="G321" s="1062" t="s">
        <v>757</v>
      </c>
      <c r="H321" s="1062"/>
      <c r="I321" s="1062"/>
      <c r="J321" s="1062"/>
      <c r="K321" s="1062"/>
      <c r="L321" s="1062"/>
      <c r="M321" s="1062"/>
      <c r="N321" s="1062"/>
      <c r="O321" s="1062"/>
      <c r="P321" s="1062"/>
      <c r="Q321" s="1062"/>
      <c r="R321" s="1062"/>
      <c r="S321" s="1062"/>
      <c r="T321" s="1062"/>
    </row>
    <row r="322" spans="2:28" ht="30" customHeight="1" x14ac:dyDescent="0.15">
      <c r="B322" s="297">
        <v>10</v>
      </c>
      <c r="C322" s="1062" t="s">
        <v>242</v>
      </c>
      <c r="D322" s="1062"/>
      <c r="E322" s="1062"/>
      <c r="F322" s="1062"/>
      <c r="G322" s="1062"/>
      <c r="H322" s="1062"/>
      <c r="I322" s="1062"/>
      <c r="J322" s="1062"/>
      <c r="K322" s="1062"/>
      <c r="L322" s="1062"/>
      <c r="M322" s="1062"/>
      <c r="N322" s="1062"/>
      <c r="O322" s="1062"/>
      <c r="P322" s="1062"/>
      <c r="Q322" s="1062"/>
      <c r="R322" s="1062"/>
      <c r="S322" s="1062"/>
      <c r="T322" s="1062"/>
    </row>
    <row r="323" spans="2:28" x14ac:dyDescent="0.15">
      <c r="B323" s="300"/>
      <c r="C323" s="1121" t="s">
        <v>761</v>
      </c>
      <c r="D323" s="1121"/>
      <c r="E323" s="1121"/>
      <c r="F323" s="1121"/>
      <c r="G323" s="1121"/>
      <c r="H323" s="1121"/>
      <c r="I323" s="1121"/>
      <c r="J323" s="1121"/>
      <c r="K323" s="1121"/>
      <c r="L323" s="1121"/>
      <c r="M323" s="1121"/>
      <c r="N323" s="1121"/>
      <c r="O323" s="1121"/>
      <c r="P323" s="1121"/>
      <c r="Q323" s="1121"/>
      <c r="R323" s="1121"/>
      <c r="S323" s="1121"/>
      <c r="T323" s="1121"/>
    </row>
    <row r="324" spans="2:28" ht="27" customHeight="1" x14ac:dyDescent="0.15">
      <c r="C324" s="1112" t="s">
        <v>888</v>
      </c>
      <c r="D324" s="1112"/>
      <c r="E324" s="1112"/>
      <c r="F324" s="1112"/>
      <c r="G324" s="1112"/>
      <c r="H324" s="1112"/>
      <c r="I324" s="1112"/>
      <c r="J324" s="1112"/>
      <c r="K324" s="1112"/>
      <c r="L324" s="1112"/>
      <c r="M324" s="1112"/>
      <c r="N324" s="1112"/>
      <c r="O324" s="1112"/>
      <c r="P324" s="1112"/>
      <c r="Q324" s="1112"/>
      <c r="R324" s="1112"/>
      <c r="S324" s="1112"/>
      <c r="T324" s="1112"/>
    </row>
    <row r="325" spans="2:28" ht="26.45" customHeight="1" x14ac:dyDescent="0.15">
      <c r="C325" s="1112" t="s">
        <v>887</v>
      </c>
      <c r="D325" s="1112"/>
      <c r="E325" s="1112"/>
      <c r="F325" s="1112"/>
      <c r="G325" s="1112"/>
      <c r="H325" s="1112"/>
      <c r="I325" s="1112"/>
      <c r="J325" s="1112"/>
      <c r="K325" s="1112"/>
      <c r="L325" s="1112"/>
      <c r="M325" s="1112"/>
      <c r="N325" s="1112"/>
      <c r="O325" s="1112"/>
      <c r="P325" s="1112"/>
      <c r="Q325" s="1112"/>
      <c r="R325" s="1112"/>
      <c r="S325" s="1112"/>
      <c r="T325" s="1112"/>
    </row>
    <row r="326" spans="2:28" x14ac:dyDescent="0.15">
      <c r="C326" s="1125" t="s">
        <v>760</v>
      </c>
      <c r="D326" s="1125"/>
      <c r="E326" s="1125"/>
      <c r="F326" s="1125"/>
      <c r="G326" s="1125"/>
      <c r="H326" s="1125"/>
      <c r="I326" s="1125"/>
      <c r="J326" s="1125"/>
      <c r="K326" s="1125"/>
      <c r="L326" s="1125"/>
      <c r="M326" s="1125"/>
      <c r="N326" s="1125"/>
      <c r="O326" s="1125"/>
      <c r="P326" s="1125"/>
      <c r="Q326" s="1125"/>
      <c r="R326" s="1125"/>
      <c r="S326" s="1125"/>
      <c r="T326" s="1125"/>
    </row>
    <row r="329" spans="2:28" x14ac:dyDescent="0.15">
      <c r="B329" s="294" t="s">
        <v>883</v>
      </c>
      <c r="C329" s="294"/>
      <c r="D329" s="294"/>
      <c r="E329" s="294"/>
      <c r="F329" s="294"/>
      <c r="AB329" s="300"/>
    </row>
    <row r="330" spans="2:28" x14ac:dyDescent="0.15">
      <c r="B330" s="1170" t="s">
        <v>934</v>
      </c>
      <c r="C330" s="1171"/>
      <c r="D330" s="1171"/>
      <c r="E330" s="1171"/>
      <c r="F330" s="1171"/>
      <c r="G330" s="1171"/>
      <c r="H330" s="1171"/>
      <c r="I330" s="1171"/>
      <c r="J330" s="1171"/>
      <c r="K330" s="1171"/>
      <c r="L330" s="1171"/>
      <c r="M330" s="1171"/>
      <c r="N330" s="1171"/>
      <c r="O330" s="1171"/>
      <c r="P330" s="1171"/>
      <c r="Q330" s="1171"/>
      <c r="R330" s="1171"/>
      <c r="S330" s="1171"/>
      <c r="T330" s="1171"/>
      <c r="U330" s="1171"/>
      <c r="V330" s="1171"/>
      <c r="W330" s="1171"/>
      <c r="X330" s="1172"/>
    </row>
    <row r="331" spans="2:28" x14ac:dyDescent="0.15">
      <c r="B331" s="310" t="s">
        <v>932</v>
      </c>
      <c r="C331" s="311"/>
      <c r="D331" s="311"/>
      <c r="E331" s="311"/>
      <c r="F331" s="311"/>
      <c r="G331" s="315"/>
      <c r="H331" s="315"/>
      <c r="I331" s="315"/>
      <c r="J331" s="315"/>
      <c r="K331" s="315"/>
      <c r="L331" s="315"/>
      <c r="M331" s="315"/>
      <c r="N331" s="315"/>
      <c r="O331" s="315"/>
      <c r="P331" s="315"/>
      <c r="Q331" s="315"/>
      <c r="R331" s="315"/>
      <c r="S331" s="315"/>
      <c r="T331" s="315"/>
      <c r="U331" s="315"/>
      <c r="V331" s="315"/>
      <c r="W331" s="315"/>
      <c r="X331" s="316"/>
    </row>
    <row r="332" spans="2:28" x14ac:dyDescent="0.15">
      <c r="B332" s="312" t="s">
        <v>933</v>
      </c>
      <c r="C332" s="294"/>
      <c r="D332" s="294"/>
      <c r="E332" s="294"/>
      <c r="F332" s="294"/>
      <c r="X332" s="305"/>
    </row>
    <row r="333" spans="2:28" x14ac:dyDescent="0.15">
      <c r="B333" s="312" t="s">
        <v>534</v>
      </c>
      <c r="C333" s="294"/>
      <c r="D333" s="294"/>
      <c r="E333" s="294"/>
      <c r="F333" s="294"/>
      <c r="X333" s="305"/>
    </row>
    <row r="334" spans="2:28" ht="24.95" customHeight="1" x14ac:dyDescent="0.15">
      <c r="B334" s="1176" t="s">
        <v>935</v>
      </c>
      <c r="C334" s="1177"/>
      <c r="D334" s="1177"/>
      <c r="E334" s="1177"/>
      <c r="F334" s="1177"/>
      <c r="G334" s="1177"/>
      <c r="H334" s="1177"/>
      <c r="I334" s="1177"/>
      <c r="J334" s="1177"/>
      <c r="K334" s="1177"/>
      <c r="L334" s="1177"/>
      <c r="M334" s="1177"/>
      <c r="N334" s="1177"/>
      <c r="O334" s="1177"/>
      <c r="P334" s="1177"/>
      <c r="Q334" s="1177"/>
      <c r="R334" s="1177"/>
      <c r="S334" s="1177"/>
      <c r="T334" s="1177"/>
      <c r="U334" s="1177"/>
      <c r="V334" s="1177"/>
      <c r="W334" s="1177"/>
      <c r="X334" s="1178"/>
    </row>
    <row r="335" spans="2:28" x14ac:dyDescent="0.15">
      <c r="B335" s="294"/>
      <c r="C335" s="294"/>
      <c r="D335" s="294"/>
      <c r="E335" s="294"/>
      <c r="F335" s="294"/>
    </row>
    <row r="336" spans="2:28" x14ac:dyDescent="0.15">
      <c r="B336" s="310" t="s">
        <v>911</v>
      </c>
      <c r="C336" s="317"/>
      <c r="D336" s="317"/>
      <c r="E336" s="317"/>
      <c r="F336" s="318"/>
      <c r="G336" s="298"/>
      <c r="H336" s="298"/>
    </row>
    <row r="337" spans="2:16" x14ac:dyDescent="0.15">
      <c r="B337" s="312" t="s">
        <v>912</v>
      </c>
      <c r="C337" s="298"/>
      <c r="D337" s="298"/>
      <c r="E337" s="298"/>
      <c r="F337" s="319"/>
      <c r="G337" s="298"/>
      <c r="H337" s="298"/>
      <c r="J337" s="1066" t="s">
        <v>917</v>
      </c>
      <c r="K337" s="1107"/>
      <c r="L337" s="1107"/>
      <c r="M337" s="1107"/>
      <c r="N337" s="1107"/>
      <c r="O337" s="1107"/>
      <c r="P337" s="1104"/>
    </row>
    <row r="338" spans="2:16" x14ac:dyDescent="0.15">
      <c r="B338" s="312" t="s">
        <v>925</v>
      </c>
      <c r="C338" s="298"/>
      <c r="D338" s="298" t="s">
        <v>916</v>
      </c>
      <c r="E338" s="298"/>
      <c r="F338" s="319"/>
      <c r="G338" s="298"/>
      <c r="H338" s="298"/>
      <c r="J338" s="304" t="s">
        <v>916</v>
      </c>
      <c r="P338" s="305"/>
    </row>
    <row r="339" spans="2:16" x14ac:dyDescent="0.15">
      <c r="B339" s="312" t="s">
        <v>926</v>
      </c>
      <c r="C339" s="298"/>
      <c r="D339" s="298" t="s">
        <v>927</v>
      </c>
      <c r="E339" s="298"/>
      <c r="F339" s="319"/>
      <c r="G339" s="298"/>
      <c r="H339" s="298"/>
      <c r="J339" s="304" t="s">
        <v>919</v>
      </c>
      <c r="M339" s="295" t="s">
        <v>920</v>
      </c>
      <c r="P339" s="305"/>
    </row>
    <row r="340" spans="2:16" x14ac:dyDescent="0.15">
      <c r="B340" s="312" t="s">
        <v>928</v>
      </c>
      <c r="C340" s="298"/>
      <c r="D340" s="298" t="s">
        <v>929</v>
      </c>
      <c r="E340" s="298"/>
      <c r="F340" s="319"/>
      <c r="G340" s="298"/>
      <c r="H340" s="298"/>
      <c r="J340" s="304" t="s">
        <v>921</v>
      </c>
      <c r="M340" s="295" t="s">
        <v>922</v>
      </c>
      <c r="P340" s="305"/>
    </row>
    <row r="341" spans="2:16" x14ac:dyDescent="0.15">
      <c r="B341" s="312" t="s">
        <v>913</v>
      </c>
      <c r="C341" s="298"/>
      <c r="D341" s="298"/>
      <c r="E341" s="298"/>
      <c r="F341" s="319"/>
      <c r="G341" s="298"/>
      <c r="H341" s="298"/>
      <c r="J341" s="304" t="s">
        <v>923</v>
      </c>
      <c r="M341" s="295" t="s">
        <v>922</v>
      </c>
      <c r="P341" s="305"/>
    </row>
    <row r="342" spans="2:16" x14ac:dyDescent="0.15">
      <c r="B342" s="312" t="s">
        <v>925</v>
      </c>
      <c r="C342" s="298"/>
      <c r="D342" s="298" t="s">
        <v>929</v>
      </c>
      <c r="E342" s="298"/>
      <c r="F342" s="319"/>
      <c r="G342" s="298"/>
      <c r="H342" s="298"/>
      <c r="J342" s="309" t="s">
        <v>924</v>
      </c>
      <c r="K342" s="306"/>
      <c r="L342" s="306"/>
      <c r="M342" s="306" t="s">
        <v>922</v>
      </c>
      <c r="N342" s="306"/>
      <c r="O342" s="306"/>
      <c r="P342" s="307"/>
    </row>
    <row r="343" spans="2:16" x14ac:dyDescent="0.15">
      <c r="B343" s="312" t="s">
        <v>926</v>
      </c>
      <c r="C343" s="298"/>
      <c r="D343" s="298" t="s">
        <v>930</v>
      </c>
      <c r="E343" s="298"/>
      <c r="F343" s="319"/>
      <c r="G343" s="298"/>
      <c r="H343" s="298"/>
    </row>
    <row r="344" spans="2:16" x14ac:dyDescent="0.15">
      <c r="B344" s="312" t="s">
        <v>928</v>
      </c>
      <c r="C344" s="298"/>
      <c r="D344" s="298" t="s">
        <v>931</v>
      </c>
      <c r="E344" s="298"/>
      <c r="F344" s="319"/>
      <c r="G344" s="298"/>
      <c r="H344" s="298"/>
      <c r="J344" s="1066" t="s">
        <v>918</v>
      </c>
      <c r="K344" s="1107"/>
      <c r="L344" s="1107"/>
      <c r="M344" s="1107"/>
      <c r="N344" s="1107"/>
      <c r="O344" s="1107"/>
      <c r="P344" s="1104"/>
    </row>
    <row r="345" spans="2:16" x14ac:dyDescent="0.15">
      <c r="B345" s="312" t="s">
        <v>889</v>
      </c>
      <c r="C345" s="298"/>
      <c r="D345" s="298"/>
      <c r="E345" s="298"/>
      <c r="F345" s="319"/>
      <c r="G345" s="298"/>
      <c r="H345" s="298"/>
      <c r="J345" s="314" t="s">
        <v>913</v>
      </c>
      <c r="K345" s="315"/>
      <c r="L345" s="315"/>
      <c r="M345" s="315"/>
      <c r="N345" s="315"/>
      <c r="O345" s="315"/>
      <c r="P345" s="316"/>
    </row>
    <row r="346" spans="2:16" x14ac:dyDescent="0.15">
      <c r="B346" s="312" t="s">
        <v>925</v>
      </c>
      <c r="C346" s="298"/>
      <c r="D346" s="298" t="s">
        <v>929</v>
      </c>
      <c r="E346" s="298"/>
      <c r="F346" s="319"/>
      <c r="G346" s="298"/>
      <c r="H346" s="298"/>
      <c r="J346" s="304" t="s">
        <v>919</v>
      </c>
      <c r="M346" s="295" t="s">
        <v>920</v>
      </c>
      <c r="P346" s="305"/>
    </row>
    <row r="347" spans="2:16" x14ac:dyDescent="0.15">
      <c r="B347" s="312" t="s">
        <v>926</v>
      </c>
      <c r="C347" s="298"/>
      <c r="D347" s="298" t="s">
        <v>930</v>
      </c>
      <c r="E347" s="298"/>
      <c r="F347" s="319"/>
      <c r="G347" s="298"/>
      <c r="H347" s="298"/>
      <c r="J347" s="304" t="s">
        <v>921</v>
      </c>
      <c r="M347" s="295" t="s">
        <v>922</v>
      </c>
      <c r="P347" s="305"/>
    </row>
    <row r="348" spans="2:16" x14ac:dyDescent="0.15">
      <c r="B348" s="312" t="s">
        <v>928</v>
      </c>
      <c r="C348" s="298"/>
      <c r="D348" s="298" t="s">
        <v>931</v>
      </c>
      <c r="E348" s="298"/>
      <c r="F348" s="319"/>
      <c r="G348" s="298"/>
      <c r="H348" s="298"/>
      <c r="J348" s="304" t="s">
        <v>923</v>
      </c>
      <c r="M348" s="295" t="s">
        <v>922</v>
      </c>
      <c r="P348" s="305"/>
    </row>
    <row r="349" spans="2:16" x14ac:dyDescent="0.15">
      <c r="B349" s="312" t="s">
        <v>914</v>
      </c>
      <c r="C349" s="298"/>
      <c r="D349" s="298"/>
      <c r="E349" s="298"/>
      <c r="F349" s="319"/>
      <c r="G349" s="298"/>
      <c r="H349" s="298"/>
      <c r="J349" s="309" t="s">
        <v>924</v>
      </c>
      <c r="K349" s="306"/>
      <c r="L349" s="306"/>
      <c r="M349" s="306" t="s">
        <v>922</v>
      </c>
      <c r="N349" s="306"/>
      <c r="O349" s="306"/>
      <c r="P349" s="307"/>
    </row>
    <row r="350" spans="2:16" x14ac:dyDescent="0.15">
      <c r="B350" s="313" t="s">
        <v>915</v>
      </c>
      <c r="C350" s="320"/>
      <c r="D350" s="320"/>
      <c r="E350" s="320"/>
      <c r="F350" s="321"/>
    </row>
    <row r="353" spans="2:24" x14ac:dyDescent="0.15">
      <c r="B353" s="1113" t="s">
        <v>890</v>
      </c>
      <c r="C353" s="1169"/>
      <c r="D353" s="1169"/>
      <c r="E353" s="1169"/>
      <c r="F353" s="1114"/>
      <c r="H353" s="1113" t="s">
        <v>899</v>
      </c>
      <c r="I353" s="1169"/>
      <c r="J353" s="1169"/>
      <c r="K353" s="1169"/>
      <c r="L353" s="1114"/>
      <c r="N353" s="1113" t="s">
        <v>900</v>
      </c>
      <c r="O353" s="1169"/>
      <c r="P353" s="1169"/>
      <c r="Q353" s="1169"/>
      <c r="R353" s="1114"/>
      <c r="T353" s="1113" t="s">
        <v>901</v>
      </c>
      <c r="U353" s="1169"/>
      <c r="V353" s="1169"/>
      <c r="W353" s="1169"/>
      <c r="X353" s="1114"/>
    </row>
    <row r="354" spans="2:24" x14ac:dyDescent="0.15">
      <c r="B354" s="304" t="s">
        <v>891</v>
      </c>
      <c r="F354" s="305"/>
      <c r="H354" s="304" t="s">
        <v>891</v>
      </c>
      <c r="L354" s="305"/>
      <c r="N354" s="304" t="s">
        <v>891</v>
      </c>
      <c r="R354" s="305"/>
      <c r="T354" s="304" t="s">
        <v>891</v>
      </c>
      <c r="X354" s="305"/>
    </row>
    <row r="355" spans="2:24" x14ac:dyDescent="0.15">
      <c r="B355" s="304" t="s">
        <v>892</v>
      </c>
      <c r="D355" s="295" t="s">
        <v>896</v>
      </c>
      <c r="F355" s="305"/>
      <c r="H355" s="304" t="s">
        <v>892</v>
      </c>
      <c r="J355" s="295" t="s">
        <v>896</v>
      </c>
      <c r="L355" s="305"/>
      <c r="N355" s="304" t="s">
        <v>892</v>
      </c>
      <c r="P355" s="295" t="s">
        <v>896</v>
      </c>
      <c r="R355" s="305"/>
      <c r="T355" s="304" t="s">
        <v>892</v>
      </c>
      <c r="V355" s="295" t="s">
        <v>896</v>
      </c>
      <c r="X355" s="305"/>
    </row>
    <row r="356" spans="2:24" x14ac:dyDescent="0.15">
      <c r="B356" s="304" t="s">
        <v>893</v>
      </c>
      <c r="D356" s="295" t="s">
        <v>897</v>
      </c>
      <c r="F356" s="305"/>
      <c r="H356" s="304" t="s">
        <v>893</v>
      </c>
      <c r="J356" s="295" t="s">
        <v>897</v>
      </c>
      <c r="L356" s="305"/>
      <c r="N356" s="304" t="s">
        <v>893</v>
      </c>
      <c r="P356" s="295" t="s">
        <v>897</v>
      </c>
      <c r="R356" s="305"/>
      <c r="T356" s="304" t="s">
        <v>893</v>
      </c>
      <c r="V356" s="295" t="s">
        <v>897</v>
      </c>
      <c r="X356" s="305"/>
    </row>
    <row r="357" spans="2:24" x14ac:dyDescent="0.15">
      <c r="B357" s="304" t="s">
        <v>894</v>
      </c>
      <c r="D357" s="295" t="s">
        <v>897</v>
      </c>
      <c r="F357" s="305"/>
      <c r="H357" s="304" t="s">
        <v>894</v>
      </c>
      <c r="J357" s="295" t="s">
        <v>897</v>
      </c>
      <c r="L357" s="305"/>
      <c r="N357" s="304" t="s">
        <v>894</v>
      </c>
      <c r="P357" s="295" t="s">
        <v>897</v>
      </c>
      <c r="R357" s="305"/>
      <c r="T357" s="304" t="s">
        <v>894</v>
      </c>
      <c r="V357" s="295" t="s">
        <v>897</v>
      </c>
      <c r="X357" s="305"/>
    </row>
    <row r="358" spans="2:24" ht="26.45" customHeight="1" x14ac:dyDescent="0.15">
      <c r="B358" s="1167" t="s">
        <v>898</v>
      </c>
      <c r="C358" s="1168"/>
      <c r="D358" s="306" t="s">
        <v>897</v>
      </c>
      <c r="E358" s="306"/>
      <c r="F358" s="307"/>
      <c r="H358" s="1167" t="s">
        <v>898</v>
      </c>
      <c r="I358" s="1168"/>
      <c r="J358" s="306" t="s">
        <v>897</v>
      </c>
      <c r="K358" s="306"/>
      <c r="L358" s="307"/>
      <c r="N358" s="1167" t="s">
        <v>898</v>
      </c>
      <c r="O358" s="1168"/>
      <c r="P358" s="306" t="s">
        <v>897</v>
      </c>
      <c r="Q358" s="306"/>
      <c r="R358" s="307"/>
      <c r="T358" s="1167" t="s">
        <v>898</v>
      </c>
      <c r="U358" s="1168"/>
      <c r="V358" s="306" t="s">
        <v>897</v>
      </c>
      <c r="W358" s="306"/>
      <c r="X358" s="307"/>
    </row>
    <row r="360" spans="2:24" x14ac:dyDescent="0.15">
      <c r="B360" s="1113" t="s">
        <v>902</v>
      </c>
      <c r="C360" s="1169"/>
      <c r="D360" s="1169"/>
      <c r="E360" s="1169"/>
      <c r="F360" s="1114"/>
      <c r="H360" s="1113" t="s">
        <v>903</v>
      </c>
      <c r="I360" s="1169"/>
      <c r="J360" s="1169"/>
      <c r="K360" s="1169"/>
      <c r="L360" s="1114"/>
      <c r="N360" s="1113" t="s">
        <v>904</v>
      </c>
      <c r="O360" s="1169"/>
      <c r="P360" s="1169"/>
      <c r="Q360" s="1169"/>
      <c r="R360" s="1114"/>
      <c r="T360" s="1113" t="s">
        <v>905</v>
      </c>
      <c r="U360" s="1169"/>
      <c r="V360" s="1169"/>
      <c r="W360" s="1169"/>
      <c r="X360" s="1114"/>
    </row>
    <row r="361" spans="2:24" x14ac:dyDescent="0.15">
      <c r="B361" s="304" t="s">
        <v>891</v>
      </c>
      <c r="F361" s="305"/>
      <c r="H361" s="304" t="s">
        <v>891</v>
      </c>
      <c r="L361" s="305"/>
      <c r="N361" s="304" t="s">
        <v>891</v>
      </c>
      <c r="R361" s="305"/>
      <c r="T361" s="304" t="s">
        <v>891</v>
      </c>
      <c r="X361" s="305"/>
    </row>
    <row r="362" spans="2:24" x14ac:dyDescent="0.15">
      <c r="B362" s="304" t="s">
        <v>892</v>
      </c>
      <c r="D362" s="295" t="s">
        <v>896</v>
      </c>
      <c r="F362" s="305"/>
      <c r="H362" s="304" t="s">
        <v>892</v>
      </c>
      <c r="J362" s="295" t="s">
        <v>896</v>
      </c>
      <c r="L362" s="305"/>
      <c r="N362" s="304" t="s">
        <v>892</v>
      </c>
      <c r="P362" s="295" t="s">
        <v>896</v>
      </c>
      <c r="R362" s="305"/>
      <c r="T362" s="304" t="s">
        <v>892</v>
      </c>
      <c r="V362" s="295" t="s">
        <v>896</v>
      </c>
      <c r="X362" s="305"/>
    </row>
    <row r="363" spans="2:24" x14ac:dyDescent="0.15">
      <c r="B363" s="304" t="s">
        <v>893</v>
      </c>
      <c r="D363" s="295" t="s">
        <v>897</v>
      </c>
      <c r="F363" s="305"/>
      <c r="H363" s="304" t="s">
        <v>893</v>
      </c>
      <c r="J363" s="295" t="s">
        <v>897</v>
      </c>
      <c r="L363" s="305"/>
      <c r="N363" s="304" t="s">
        <v>893</v>
      </c>
      <c r="P363" s="295" t="s">
        <v>897</v>
      </c>
      <c r="R363" s="305"/>
      <c r="T363" s="304" t="s">
        <v>893</v>
      </c>
      <c r="V363" s="295" t="s">
        <v>897</v>
      </c>
      <c r="X363" s="305"/>
    </row>
    <row r="364" spans="2:24" x14ac:dyDescent="0.15">
      <c r="B364" s="304" t="s">
        <v>894</v>
      </c>
      <c r="D364" s="295" t="s">
        <v>897</v>
      </c>
      <c r="F364" s="305"/>
      <c r="H364" s="304" t="s">
        <v>894</v>
      </c>
      <c r="J364" s="295" t="s">
        <v>897</v>
      </c>
      <c r="L364" s="305"/>
      <c r="N364" s="304" t="s">
        <v>894</v>
      </c>
      <c r="P364" s="295" t="s">
        <v>897</v>
      </c>
      <c r="R364" s="305"/>
      <c r="T364" s="304" t="s">
        <v>894</v>
      </c>
      <c r="V364" s="295" t="s">
        <v>897</v>
      </c>
      <c r="X364" s="305"/>
    </row>
    <row r="365" spans="2:24" ht="26.45" customHeight="1" x14ac:dyDescent="0.15">
      <c r="B365" s="1167" t="s">
        <v>898</v>
      </c>
      <c r="C365" s="1168"/>
      <c r="D365" s="306" t="s">
        <v>897</v>
      </c>
      <c r="E365" s="306"/>
      <c r="F365" s="307"/>
      <c r="H365" s="1167" t="s">
        <v>898</v>
      </c>
      <c r="I365" s="1168"/>
      <c r="J365" s="306" t="s">
        <v>897</v>
      </c>
      <c r="K365" s="306"/>
      <c r="L365" s="307"/>
      <c r="N365" s="1167" t="s">
        <v>898</v>
      </c>
      <c r="O365" s="1168"/>
      <c r="P365" s="306" t="s">
        <v>897</v>
      </c>
      <c r="Q365" s="306"/>
      <c r="R365" s="307"/>
      <c r="T365" s="1167" t="s">
        <v>898</v>
      </c>
      <c r="U365" s="1168"/>
      <c r="V365" s="306" t="s">
        <v>897</v>
      </c>
      <c r="W365" s="306"/>
      <c r="X365" s="307"/>
    </row>
    <row r="367" spans="2:24" x14ac:dyDescent="0.15">
      <c r="B367" s="1113" t="s">
        <v>906</v>
      </c>
      <c r="C367" s="1169"/>
      <c r="D367" s="1169"/>
      <c r="E367" s="1169"/>
      <c r="F367" s="1114"/>
      <c r="H367" s="1113" t="s">
        <v>906</v>
      </c>
      <c r="I367" s="1169"/>
      <c r="J367" s="1169"/>
      <c r="K367" s="1169"/>
      <c r="L367" s="1114"/>
      <c r="N367" s="1113" t="s">
        <v>906</v>
      </c>
      <c r="O367" s="1169"/>
      <c r="P367" s="1169"/>
      <c r="Q367" s="1169"/>
      <c r="R367" s="1114"/>
      <c r="T367" s="1113" t="s">
        <v>906</v>
      </c>
      <c r="U367" s="1169"/>
      <c r="V367" s="1169"/>
      <c r="W367" s="1169"/>
      <c r="X367" s="1114"/>
    </row>
    <row r="368" spans="2:24" x14ac:dyDescent="0.15">
      <c r="B368" s="308" t="s">
        <v>907</v>
      </c>
      <c r="E368" s="295" t="s">
        <v>910</v>
      </c>
      <c r="F368" s="305"/>
      <c r="H368" s="308" t="s">
        <v>907</v>
      </c>
      <c r="K368" s="295" t="s">
        <v>910</v>
      </c>
      <c r="L368" s="305"/>
      <c r="N368" s="308" t="s">
        <v>907</v>
      </c>
      <c r="Q368" s="295" t="s">
        <v>910</v>
      </c>
      <c r="R368" s="305"/>
      <c r="T368" s="308" t="s">
        <v>907</v>
      </c>
      <c r="W368" s="295" t="s">
        <v>910</v>
      </c>
      <c r="X368" s="305"/>
    </row>
    <row r="369" spans="2:24" ht="30.6" customHeight="1" x14ac:dyDescent="0.15">
      <c r="B369" s="1181" t="s">
        <v>908</v>
      </c>
      <c r="C369" s="1182"/>
      <c r="D369" s="1182"/>
      <c r="E369" s="295" t="s">
        <v>910</v>
      </c>
      <c r="F369" s="305"/>
      <c r="H369" s="1181" t="s">
        <v>908</v>
      </c>
      <c r="I369" s="1182"/>
      <c r="J369" s="1182"/>
      <c r="K369" s="295" t="s">
        <v>910</v>
      </c>
      <c r="L369" s="305"/>
      <c r="N369" s="1181" t="s">
        <v>908</v>
      </c>
      <c r="O369" s="1182"/>
      <c r="P369" s="1182"/>
      <c r="Q369" s="295" t="s">
        <v>910</v>
      </c>
      <c r="R369" s="305"/>
      <c r="T369" s="1181" t="s">
        <v>908</v>
      </c>
      <c r="U369" s="1182"/>
      <c r="V369" s="1182"/>
      <c r="W369" s="295" t="s">
        <v>910</v>
      </c>
      <c r="X369" s="305"/>
    </row>
    <row r="370" spans="2:24" x14ac:dyDescent="0.15">
      <c r="B370" s="308" t="s">
        <v>909</v>
      </c>
      <c r="E370" s="295" t="s">
        <v>910</v>
      </c>
      <c r="F370" s="305"/>
      <c r="H370" s="308" t="s">
        <v>909</v>
      </c>
      <c r="K370" s="295" t="s">
        <v>910</v>
      </c>
      <c r="L370" s="305"/>
      <c r="N370" s="308" t="s">
        <v>909</v>
      </c>
      <c r="Q370" s="295" t="s">
        <v>910</v>
      </c>
      <c r="R370" s="305"/>
      <c r="T370" s="308" t="s">
        <v>909</v>
      </c>
      <c r="W370" s="295" t="s">
        <v>910</v>
      </c>
      <c r="X370" s="305"/>
    </row>
    <row r="371" spans="2:24" x14ac:dyDescent="0.15">
      <c r="B371" s="309" t="s">
        <v>534</v>
      </c>
      <c r="C371" s="306"/>
      <c r="D371" s="306"/>
      <c r="E371" s="306"/>
      <c r="F371" s="307"/>
      <c r="H371" s="309" t="s">
        <v>534</v>
      </c>
      <c r="I371" s="306"/>
      <c r="J371" s="306"/>
      <c r="K371" s="306"/>
      <c r="L371" s="307"/>
      <c r="N371" s="309" t="s">
        <v>534</v>
      </c>
      <c r="O371" s="306"/>
      <c r="P371" s="306"/>
      <c r="Q371" s="306"/>
      <c r="R371" s="307"/>
      <c r="T371" s="309" t="s">
        <v>534</v>
      </c>
      <c r="U371" s="306"/>
      <c r="V371" s="306"/>
      <c r="W371" s="306"/>
      <c r="X371" s="307"/>
    </row>
    <row r="373" spans="2:24" x14ac:dyDescent="0.15">
      <c r="S373" s="302" t="s">
        <v>733</v>
      </c>
    </row>
    <row r="376" spans="2:24" customFormat="1" x14ac:dyDescent="0.15">
      <c r="B376" s="285" t="s">
        <v>764</v>
      </c>
    </row>
    <row r="377" spans="2:24" customFormat="1" ht="26.1" customHeight="1" x14ac:dyDescent="0.15">
      <c r="B377" s="1179" t="s">
        <v>765</v>
      </c>
      <c r="C377" s="1179"/>
      <c r="D377" s="1179"/>
      <c r="E377" s="1179"/>
      <c r="F377" s="1179"/>
      <c r="G377" s="1179"/>
      <c r="H377" s="1180" t="s">
        <v>772</v>
      </c>
      <c r="I377" s="1180"/>
      <c r="J377" s="1180"/>
      <c r="K377" s="1180"/>
      <c r="L377" s="1180"/>
      <c r="M377" s="1180"/>
      <c r="N377" s="1180"/>
      <c r="O377" s="1180"/>
      <c r="P377" s="1180"/>
      <c r="Q377" s="1180"/>
      <c r="R377" s="1180"/>
      <c r="S377" s="1180"/>
      <c r="T377" s="1180"/>
    </row>
    <row r="378" spans="2:24" customFormat="1" ht="30" customHeight="1" x14ac:dyDescent="0.15">
      <c r="B378" s="1173" t="s">
        <v>771</v>
      </c>
      <c r="C378" s="1173"/>
      <c r="D378" s="1173"/>
      <c r="E378" s="1173"/>
      <c r="F378" s="1173"/>
      <c r="G378" s="1173"/>
      <c r="H378" s="1173" t="s">
        <v>773</v>
      </c>
      <c r="I378" s="1173"/>
      <c r="J378" s="1173"/>
      <c r="K378" s="1173"/>
      <c r="L378" s="1173"/>
      <c r="M378" s="1173"/>
      <c r="N378" s="1173"/>
      <c r="O378" s="1173"/>
      <c r="P378" s="1173"/>
      <c r="Q378" s="1173"/>
      <c r="R378" s="1173"/>
      <c r="S378" s="1173"/>
      <c r="T378" s="1173"/>
    </row>
    <row r="379" spans="2:24" customFormat="1" ht="20.100000000000001" customHeight="1" x14ac:dyDescent="0.15">
      <c r="B379" s="1173" t="s">
        <v>766</v>
      </c>
      <c r="C379" s="1173"/>
      <c r="D379" s="1173"/>
      <c r="E379" s="1173"/>
      <c r="F379" s="1173"/>
      <c r="G379" s="1173"/>
      <c r="H379" s="1173" t="s">
        <v>774</v>
      </c>
      <c r="I379" s="1173"/>
      <c r="J379" s="1173"/>
      <c r="K379" s="1173"/>
      <c r="L379" s="1173"/>
      <c r="M379" s="1173"/>
      <c r="N379" s="1173"/>
      <c r="O379" s="1173"/>
      <c r="P379" s="1173"/>
      <c r="Q379" s="1173"/>
      <c r="R379" s="1173"/>
      <c r="S379" s="1173"/>
      <c r="T379" s="1173"/>
    </row>
    <row r="380" spans="2:24" customFormat="1" ht="30" customHeight="1" x14ac:dyDescent="0.15">
      <c r="B380" s="1173" t="s">
        <v>767</v>
      </c>
      <c r="C380" s="1173"/>
      <c r="D380" s="1173"/>
      <c r="E380" s="1173"/>
      <c r="F380" s="1173"/>
      <c r="G380" s="1173"/>
      <c r="H380" s="1173" t="s">
        <v>774</v>
      </c>
      <c r="I380" s="1173"/>
      <c r="J380" s="1173"/>
      <c r="K380" s="1173"/>
      <c r="L380" s="1173"/>
      <c r="M380" s="1173"/>
      <c r="N380" s="1173"/>
      <c r="O380" s="1173"/>
      <c r="P380" s="1173"/>
      <c r="Q380" s="1173"/>
      <c r="R380" s="1173"/>
      <c r="S380" s="1173"/>
      <c r="T380" s="1173"/>
    </row>
    <row r="381" spans="2:24" customFormat="1" ht="30" customHeight="1" x14ac:dyDescent="0.15">
      <c r="B381" s="1173" t="s">
        <v>768</v>
      </c>
      <c r="C381" s="1173"/>
      <c r="D381" s="1173"/>
      <c r="E381" s="1173"/>
      <c r="F381" s="1173"/>
      <c r="G381" s="1173"/>
      <c r="H381" s="1173" t="s">
        <v>775</v>
      </c>
      <c r="I381" s="1173"/>
      <c r="J381" s="1173"/>
      <c r="K381" s="1173"/>
      <c r="L381" s="1173"/>
      <c r="M381" s="1173"/>
      <c r="N381" s="1173"/>
      <c r="O381" s="1173"/>
      <c r="P381" s="1173"/>
      <c r="Q381" s="1173"/>
      <c r="R381" s="1173"/>
      <c r="S381" s="1173"/>
      <c r="T381" s="1173"/>
    </row>
    <row r="382" spans="2:24" customFormat="1" ht="20.100000000000001" customHeight="1" x14ac:dyDescent="0.15">
      <c r="B382" s="1173" t="s">
        <v>769</v>
      </c>
      <c r="C382" s="1173"/>
      <c r="D382" s="1173"/>
      <c r="E382" s="1173"/>
      <c r="F382" s="1173"/>
      <c r="G382" s="1173"/>
      <c r="H382" s="1173" t="s">
        <v>776</v>
      </c>
      <c r="I382" s="1173"/>
      <c r="J382" s="1173"/>
      <c r="K382" s="1173"/>
      <c r="L382" s="1173"/>
      <c r="M382" s="1173"/>
      <c r="N382" s="1173"/>
      <c r="O382" s="1173"/>
      <c r="P382" s="1173"/>
      <c r="Q382" s="1173"/>
      <c r="R382" s="1173"/>
      <c r="S382" s="1173"/>
      <c r="T382" s="1173"/>
    </row>
    <row r="383" spans="2:24" customFormat="1" ht="20.100000000000001" customHeight="1" x14ac:dyDescent="0.15">
      <c r="B383" s="1173" t="s">
        <v>770</v>
      </c>
      <c r="C383" s="1173"/>
      <c r="D383" s="1173"/>
      <c r="E383" s="1173"/>
      <c r="F383" s="1173"/>
      <c r="G383" s="1173"/>
      <c r="H383" s="1173" t="s">
        <v>777</v>
      </c>
      <c r="I383" s="1173"/>
      <c r="J383" s="1173"/>
      <c r="K383" s="1173"/>
      <c r="L383" s="1173"/>
      <c r="M383" s="1173"/>
      <c r="N383" s="1173"/>
      <c r="O383" s="1173"/>
      <c r="P383" s="1173"/>
      <c r="Q383" s="1173"/>
      <c r="R383" s="1173"/>
      <c r="S383" s="1173"/>
      <c r="T383" s="1173"/>
    </row>
    <row r="384" spans="2:24" customFormat="1" x14ac:dyDescent="0.15">
      <c r="C384" s="1174" t="s">
        <v>778</v>
      </c>
      <c r="D384" s="1174"/>
      <c r="E384" s="1174"/>
      <c r="F384" s="1174"/>
      <c r="G384" s="1174"/>
      <c r="H384" s="1174"/>
      <c r="I384" s="1174"/>
      <c r="J384" s="1174"/>
      <c r="K384" s="1174"/>
      <c r="L384" s="1174"/>
      <c r="M384" s="1174"/>
      <c r="N384" s="1174"/>
      <c r="O384" s="1174"/>
      <c r="P384" s="1174"/>
      <c r="Q384" s="1174"/>
      <c r="R384" s="1174"/>
      <c r="S384" s="1174"/>
      <c r="T384" s="1174"/>
    </row>
    <row r="385" spans="2:20" customFormat="1" ht="38.450000000000003" customHeight="1" x14ac:dyDescent="0.15">
      <c r="C385" s="1175" t="s">
        <v>936</v>
      </c>
      <c r="D385" s="1175"/>
      <c r="E385" s="1175"/>
      <c r="F385" s="1175"/>
      <c r="G385" s="1175"/>
      <c r="H385" s="1175"/>
      <c r="I385" s="1175"/>
      <c r="J385" s="1175"/>
      <c r="K385" s="1175"/>
      <c r="L385" s="1175"/>
      <c r="M385" s="1175"/>
      <c r="N385" s="1175"/>
      <c r="O385" s="1175"/>
      <c r="P385" s="1175"/>
      <c r="Q385" s="1175"/>
      <c r="R385" s="1175"/>
      <c r="S385" s="1175"/>
      <c r="T385" s="1175"/>
    </row>
    <row r="386" spans="2:20" customFormat="1" x14ac:dyDescent="0.15"/>
    <row r="387" spans="2:20" customFormat="1" x14ac:dyDescent="0.15"/>
    <row r="388" spans="2:20" customFormat="1" x14ac:dyDescent="0.15">
      <c r="B388" s="285" t="s">
        <v>780</v>
      </c>
    </row>
    <row r="389" spans="2:20" customFormat="1" ht="20.100000000000001" customHeight="1" x14ac:dyDescent="0.15">
      <c r="B389" s="1180" t="s">
        <v>781</v>
      </c>
      <c r="C389" s="1180"/>
      <c r="D389" s="1183" t="s">
        <v>802</v>
      </c>
      <c r="E389" s="1184"/>
      <c r="F389" s="1185"/>
      <c r="G389" s="1183" t="s">
        <v>803</v>
      </c>
      <c r="H389" s="1184"/>
      <c r="I389" s="1185"/>
      <c r="J389" s="1180" t="s">
        <v>785</v>
      </c>
      <c r="K389" s="1180"/>
      <c r="L389" s="1180"/>
      <c r="M389" s="1180"/>
      <c r="N389" s="1180"/>
      <c r="O389" s="1180"/>
      <c r="P389" s="1180"/>
      <c r="Q389" s="1180" t="s">
        <v>791</v>
      </c>
      <c r="R389" s="1180"/>
      <c r="S389" s="1180"/>
    </row>
    <row r="390" spans="2:20" customFormat="1" ht="20.100000000000001" customHeight="1" x14ac:dyDescent="0.15">
      <c r="B390" s="1122" t="s">
        <v>782</v>
      </c>
      <c r="C390" s="1122"/>
      <c r="D390" s="1052" t="s">
        <v>783</v>
      </c>
      <c r="E390" s="1052"/>
      <c r="F390" s="1052"/>
      <c r="G390" s="1052" t="s">
        <v>784</v>
      </c>
      <c r="H390" s="1052"/>
      <c r="I390" s="1052"/>
      <c r="J390" s="1052" t="s">
        <v>786</v>
      </c>
      <c r="K390" s="1052"/>
      <c r="L390" s="1052"/>
      <c r="M390" s="1052"/>
      <c r="N390" s="1052"/>
      <c r="O390" s="1052"/>
      <c r="P390" s="1052"/>
      <c r="Q390" s="1052" t="s">
        <v>792</v>
      </c>
      <c r="R390" s="1052"/>
      <c r="S390" s="1052"/>
    </row>
    <row r="391" spans="2:20" customFormat="1" ht="20.100000000000001" customHeight="1" x14ac:dyDescent="0.15">
      <c r="B391" s="1122"/>
      <c r="C391" s="1122"/>
      <c r="D391" s="1052"/>
      <c r="E391" s="1052"/>
      <c r="F391" s="1052"/>
      <c r="G391" s="1052"/>
      <c r="H391" s="1052"/>
      <c r="I391" s="1052"/>
      <c r="J391" s="1052" t="s">
        <v>787</v>
      </c>
      <c r="K391" s="1052"/>
      <c r="L391" s="1052"/>
      <c r="M391" s="1052"/>
      <c r="N391" s="1052"/>
      <c r="O391" s="1052"/>
      <c r="P391" s="1052"/>
      <c r="Q391" s="1052" t="s">
        <v>793</v>
      </c>
      <c r="R391" s="1052"/>
      <c r="S391" s="1052"/>
    </row>
    <row r="392" spans="2:20" customFormat="1" ht="20.100000000000001" customHeight="1" x14ac:dyDescent="0.15">
      <c r="B392" s="1122"/>
      <c r="C392" s="1122"/>
      <c r="D392" s="1052" t="s">
        <v>797</v>
      </c>
      <c r="E392" s="1052"/>
      <c r="F392" s="1052"/>
      <c r="G392" s="1052" t="s">
        <v>794</v>
      </c>
      <c r="H392" s="1052"/>
      <c r="I392" s="1052"/>
      <c r="J392" s="1052" t="s">
        <v>788</v>
      </c>
      <c r="K392" s="1052"/>
      <c r="L392" s="1052"/>
      <c r="M392" s="1052"/>
      <c r="N392" s="1052"/>
      <c r="O392" s="1052"/>
      <c r="P392" s="1052"/>
      <c r="Q392" s="1052" t="s">
        <v>792</v>
      </c>
      <c r="R392" s="1052"/>
      <c r="S392" s="1052"/>
    </row>
    <row r="393" spans="2:20" customFormat="1" ht="20.100000000000001" customHeight="1" x14ac:dyDescent="0.15">
      <c r="B393" s="1122"/>
      <c r="C393" s="1122"/>
      <c r="D393" s="1052"/>
      <c r="E393" s="1052"/>
      <c r="F393" s="1052"/>
      <c r="G393" s="1052" t="s">
        <v>795</v>
      </c>
      <c r="H393" s="1052"/>
      <c r="I393" s="1052"/>
      <c r="J393" s="1052" t="s">
        <v>786</v>
      </c>
      <c r="K393" s="1052"/>
      <c r="L393" s="1052"/>
      <c r="M393" s="1052"/>
      <c r="N393" s="1052"/>
      <c r="O393" s="1052"/>
      <c r="P393" s="1052"/>
      <c r="Q393" s="1052" t="s">
        <v>793</v>
      </c>
      <c r="R393" s="1052"/>
      <c r="S393" s="1052"/>
    </row>
    <row r="394" spans="2:20" customFormat="1" ht="20.100000000000001" customHeight="1" x14ac:dyDescent="0.15">
      <c r="B394" s="1122"/>
      <c r="C394" s="1122"/>
      <c r="D394" s="1052" t="s">
        <v>242</v>
      </c>
      <c r="E394" s="1052"/>
      <c r="F394" s="1052"/>
      <c r="G394" s="1052" t="s">
        <v>534</v>
      </c>
      <c r="H394" s="1052"/>
      <c r="I394" s="1052"/>
      <c r="J394" s="1052" t="s">
        <v>534</v>
      </c>
      <c r="K394" s="1052"/>
      <c r="L394" s="1052"/>
      <c r="M394" s="1052"/>
      <c r="N394" s="1052"/>
      <c r="O394" s="1052"/>
      <c r="P394" s="1052"/>
      <c r="Q394" s="1052" t="s">
        <v>534</v>
      </c>
      <c r="R394" s="1052"/>
      <c r="S394" s="1052"/>
    </row>
    <row r="395" spans="2:20" customFormat="1" ht="20.100000000000001" customHeight="1" x14ac:dyDescent="0.15">
      <c r="B395" s="1122" t="s">
        <v>800</v>
      </c>
      <c r="C395" s="1122"/>
      <c r="D395" s="1052" t="s">
        <v>798</v>
      </c>
      <c r="E395" s="1052"/>
      <c r="F395" s="1052"/>
      <c r="G395" s="1052" t="s">
        <v>794</v>
      </c>
      <c r="H395" s="1052"/>
      <c r="I395" s="1052"/>
      <c r="J395" s="1052" t="s">
        <v>788</v>
      </c>
      <c r="K395" s="1052"/>
      <c r="L395" s="1052"/>
      <c r="M395" s="1052"/>
      <c r="N395" s="1052"/>
      <c r="O395" s="1052"/>
      <c r="P395" s="1052"/>
      <c r="Q395" s="1052" t="s">
        <v>792</v>
      </c>
      <c r="R395" s="1052"/>
      <c r="S395" s="1052"/>
    </row>
    <row r="396" spans="2:20" customFormat="1" ht="20.100000000000001" customHeight="1" x14ac:dyDescent="0.15">
      <c r="B396" s="1122"/>
      <c r="C396" s="1122"/>
      <c r="D396" s="1052"/>
      <c r="E396" s="1052"/>
      <c r="F396" s="1052"/>
      <c r="G396" s="1052" t="s">
        <v>795</v>
      </c>
      <c r="H396" s="1052"/>
      <c r="I396" s="1052"/>
      <c r="J396" s="1052" t="s">
        <v>786</v>
      </c>
      <c r="K396" s="1052"/>
      <c r="L396" s="1052"/>
      <c r="M396" s="1052"/>
      <c r="N396" s="1052"/>
      <c r="O396" s="1052"/>
      <c r="P396" s="1052"/>
      <c r="Q396" s="1052" t="s">
        <v>793</v>
      </c>
      <c r="R396" s="1052"/>
      <c r="S396" s="1052"/>
    </row>
    <row r="397" spans="2:20" customFormat="1" ht="20.100000000000001" customHeight="1" x14ac:dyDescent="0.15">
      <c r="B397" s="1122"/>
      <c r="C397" s="1122"/>
      <c r="D397" s="1052"/>
      <c r="E397" s="1052"/>
      <c r="F397" s="1052"/>
      <c r="G397" s="1052" t="s">
        <v>796</v>
      </c>
      <c r="H397" s="1052"/>
      <c r="I397" s="1052"/>
      <c r="J397" s="1052" t="s">
        <v>789</v>
      </c>
      <c r="K397" s="1052"/>
      <c r="L397" s="1052"/>
      <c r="M397" s="1052"/>
      <c r="N397" s="1052"/>
      <c r="O397" s="1052"/>
      <c r="P397" s="1052"/>
      <c r="Q397" s="1052" t="s">
        <v>793</v>
      </c>
      <c r="R397" s="1052"/>
      <c r="S397" s="1052"/>
    </row>
    <row r="398" spans="2:20" customFormat="1" ht="20.100000000000001" customHeight="1" x14ac:dyDescent="0.15">
      <c r="B398" s="1122"/>
      <c r="C398" s="1122"/>
      <c r="D398" s="1052" t="s">
        <v>799</v>
      </c>
      <c r="E398" s="1052"/>
      <c r="F398" s="1052"/>
      <c r="G398" s="1052" t="s">
        <v>794</v>
      </c>
      <c r="H398" s="1052"/>
      <c r="I398" s="1052"/>
      <c r="J398" s="1052" t="s">
        <v>788</v>
      </c>
      <c r="K398" s="1052"/>
      <c r="L398" s="1052"/>
      <c r="M398" s="1052"/>
      <c r="N398" s="1052"/>
      <c r="O398" s="1052"/>
      <c r="P398" s="1052"/>
      <c r="Q398" s="1052" t="s">
        <v>792</v>
      </c>
      <c r="R398" s="1052"/>
      <c r="S398" s="1052"/>
    </row>
    <row r="399" spans="2:20" customFormat="1" ht="20.100000000000001" customHeight="1" x14ac:dyDescent="0.15">
      <c r="B399" s="1122"/>
      <c r="C399" s="1122"/>
      <c r="D399" s="1052"/>
      <c r="E399" s="1052"/>
      <c r="F399" s="1052"/>
      <c r="G399" s="1052" t="s">
        <v>795</v>
      </c>
      <c r="H399" s="1052"/>
      <c r="I399" s="1052"/>
      <c r="J399" s="1052" t="s">
        <v>786</v>
      </c>
      <c r="K399" s="1052"/>
      <c r="L399" s="1052"/>
      <c r="M399" s="1052"/>
      <c r="N399" s="1052"/>
      <c r="O399" s="1052"/>
      <c r="P399" s="1052"/>
      <c r="Q399" s="1052" t="s">
        <v>793</v>
      </c>
      <c r="R399" s="1052"/>
      <c r="S399" s="1052"/>
    </row>
    <row r="400" spans="2:20" customFormat="1" ht="20.100000000000001" customHeight="1" x14ac:dyDescent="0.15">
      <c r="B400" s="1122"/>
      <c r="C400" s="1122"/>
      <c r="D400" s="1052"/>
      <c r="E400" s="1052"/>
      <c r="F400" s="1052"/>
      <c r="G400" s="1052" t="s">
        <v>796</v>
      </c>
      <c r="H400" s="1052"/>
      <c r="I400" s="1052"/>
      <c r="J400" s="1052" t="s">
        <v>790</v>
      </c>
      <c r="K400" s="1052"/>
      <c r="L400" s="1052"/>
      <c r="M400" s="1052"/>
      <c r="N400" s="1052"/>
      <c r="O400" s="1052"/>
      <c r="P400" s="1052"/>
      <c r="Q400" s="1052" t="s">
        <v>793</v>
      </c>
      <c r="R400" s="1052"/>
      <c r="S400" s="1052"/>
    </row>
    <row r="401" spans="2:19" customFormat="1" ht="20.100000000000001" customHeight="1" x14ac:dyDescent="0.15">
      <c r="B401" s="1122"/>
      <c r="C401" s="1122"/>
      <c r="D401" s="1052" t="s">
        <v>242</v>
      </c>
      <c r="E401" s="1052"/>
      <c r="F401" s="1052"/>
      <c r="G401" s="1052" t="s">
        <v>534</v>
      </c>
      <c r="H401" s="1052"/>
      <c r="I401" s="1052"/>
      <c r="J401" s="1052" t="s">
        <v>534</v>
      </c>
      <c r="K401" s="1052"/>
      <c r="L401" s="1052"/>
      <c r="M401" s="1052"/>
      <c r="N401" s="1052"/>
      <c r="O401" s="1052"/>
      <c r="P401" s="1052"/>
      <c r="Q401" s="1052" t="s">
        <v>534</v>
      </c>
      <c r="R401" s="1052"/>
      <c r="S401" s="1052"/>
    </row>
    <row r="402" spans="2:19" customFormat="1" ht="20.100000000000001" customHeight="1" x14ac:dyDescent="0.15">
      <c r="B402" s="1122" t="s">
        <v>576</v>
      </c>
      <c r="C402" s="1122"/>
      <c r="D402" s="1052" t="s">
        <v>801</v>
      </c>
      <c r="E402" s="1052"/>
      <c r="F402" s="1052"/>
      <c r="G402" s="1052" t="s">
        <v>795</v>
      </c>
      <c r="H402" s="1052"/>
      <c r="I402" s="1052"/>
      <c r="J402" s="1052" t="s">
        <v>786</v>
      </c>
      <c r="K402" s="1052"/>
      <c r="L402" s="1052"/>
      <c r="M402" s="1052"/>
      <c r="N402" s="1052"/>
      <c r="O402" s="1052"/>
      <c r="P402" s="1052"/>
      <c r="Q402" s="1052" t="s">
        <v>792</v>
      </c>
      <c r="R402" s="1052"/>
      <c r="S402" s="1052"/>
    </row>
    <row r="403" spans="2:19" customFormat="1" ht="20.100000000000001" customHeight="1" x14ac:dyDescent="0.15">
      <c r="B403" s="1122"/>
      <c r="C403" s="1122"/>
      <c r="D403" s="1052" t="s">
        <v>242</v>
      </c>
      <c r="E403" s="1052"/>
      <c r="F403" s="1052"/>
      <c r="G403" s="1052" t="s">
        <v>534</v>
      </c>
      <c r="H403" s="1052"/>
      <c r="I403" s="1052"/>
      <c r="J403" s="1052" t="s">
        <v>534</v>
      </c>
      <c r="K403" s="1052"/>
      <c r="L403" s="1052"/>
      <c r="M403" s="1052"/>
      <c r="N403" s="1052"/>
      <c r="O403" s="1052"/>
      <c r="P403" s="1052"/>
      <c r="Q403" s="1052" t="s">
        <v>534</v>
      </c>
      <c r="R403" s="1052"/>
      <c r="S403" s="1052"/>
    </row>
    <row r="404" spans="2:19" customFormat="1" ht="20.100000000000001" customHeight="1" x14ac:dyDescent="0.15">
      <c r="B404" s="1052" t="s">
        <v>242</v>
      </c>
      <c r="C404" s="1052"/>
      <c r="D404" s="1052" t="s">
        <v>242</v>
      </c>
      <c r="E404" s="1052"/>
      <c r="F404" s="1052"/>
      <c r="G404" s="1052" t="s">
        <v>534</v>
      </c>
      <c r="H404" s="1052"/>
      <c r="I404" s="1052"/>
      <c r="J404" s="1052" t="s">
        <v>534</v>
      </c>
      <c r="K404" s="1052"/>
      <c r="L404" s="1052"/>
      <c r="M404" s="1052"/>
      <c r="N404" s="1052"/>
      <c r="O404" s="1052"/>
      <c r="P404" s="1052"/>
      <c r="Q404" s="1052" t="s">
        <v>534</v>
      </c>
      <c r="R404" s="1052"/>
      <c r="S404" s="1052"/>
    </row>
    <row r="405" spans="2:19" customFormat="1" x14ac:dyDescent="0.15">
      <c r="N405" s="284" t="s">
        <v>615</v>
      </c>
    </row>
    <row r="406" spans="2:19" customFormat="1" ht="26.1" customHeight="1" x14ac:dyDescent="0.15">
      <c r="C406" s="1175" t="s">
        <v>937</v>
      </c>
      <c r="D406" s="1175"/>
      <c r="E406" s="1175"/>
      <c r="F406" s="1175"/>
      <c r="G406" s="1175"/>
      <c r="H406" s="1175"/>
      <c r="I406" s="1175"/>
      <c r="J406" s="1175"/>
      <c r="K406" s="1175"/>
      <c r="L406" s="1175"/>
      <c r="M406" s="1175"/>
      <c r="N406" s="1175"/>
      <c r="O406" s="1175"/>
      <c r="P406" s="1175"/>
      <c r="Q406" s="1175"/>
      <c r="R406" s="1175"/>
      <c r="S406" s="1175"/>
    </row>
    <row r="407" spans="2:19" customFormat="1" x14ac:dyDescent="0.15"/>
    <row r="408" spans="2:19" customFormat="1" x14ac:dyDescent="0.15"/>
    <row r="409" spans="2:19" customFormat="1" x14ac:dyDescent="0.15">
      <c r="B409" s="285" t="s">
        <v>805</v>
      </c>
    </row>
    <row r="410" spans="2:19" customFormat="1" ht="20.100000000000001" customHeight="1" x14ac:dyDescent="0.15">
      <c r="B410" s="1180" t="s">
        <v>806</v>
      </c>
      <c r="C410" s="1180"/>
      <c r="D410" s="1180" t="s">
        <v>807</v>
      </c>
      <c r="E410" s="1180"/>
      <c r="F410" s="1180"/>
      <c r="G410" s="1180"/>
      <c r="H410" s="1180"/>
      <c r="I410" s="1183" t="s">
        <v>810</v>
      </c>
      <c r="J410" s="1184"/>
      <c r="K410" s="1184"/>
      <c r="L410" s="1184"/>
      <c r="M410" s="1184"/>
      <c r="N410" s="1184"/>
      <c r="O410" s="1184"/>
      <c r="P410" s="1185"/>
      <c r="Q410" s="1180" t="s">
        <v>816</v>
      </c>
      <c r="R410" s="1180"/>
      <c r="S410" s="1180"/>
    </row>
    <row r="411" spans="2:19" customFormat="1" ht="20.100000000000001" customHeight="1" x14ac:dyDescent="0.15">
      <c r="B411" s="1122" t="s">
        <v>638</v>
      </c>
      <c r="C411" s="1122"/>
      <c r="D411" s="1052" t="s">
        <v>808</v>
      </c>
      <c r="E411" s="1052"/>
      <c r="F411" s="1052"/>
      <c r="G411" s="1052"/>
      <c r="H411" s="1052"/>
      <c r="I411" s="1052" t="s">
        <v>811</v>
      </c>
      <c r="J411" s="1052"/>
      <c r="K411" s="1052"/>
      <c r="L411" s="1052"/>
      <c r="M411" s="1052"/>
      <c r="N411" s="1052"/>
      <c r="O411" s="1052"/>
      <c r="P411" s="1052"/>
      <c r="Q411" s="1052" t="s">
        <v>817</v>
      </c>
      <c r="R411" s="1052"/>
      <c r="S411" s="1052"/>
    </row>
    <row r="412" spans="2:19" customFormat="1" ht="20.100000000000001" customHeight="1" x14ac:dyDescent="0.15">
      <c r="B412" s="1122"/>
      <c r="C412" s="1122"/>
      <c r="D412" s="1052" t="s">
        <v>809</v>
      </c>
      <c r="E412" s="1052"/>
      <c r="F412" s="1052"/>
      <c r="G412" s="1052"/>
      <c r="H412" s="1052"/>
      <c r="I412" s="1052" t="s">
        <v>812</v>
      </c>
      <c r="J412" s="1052"/>
      <c r="K412" s="1052"/>
      <c r="L412" s="1052"/>
      <c r="M412" s="1052"/>
      <c r="N412" s="1052"/>
      <c r="O412" s="1052"/>
      <c r="P412" s="1052"/>
      <c r="Q412" s="1052" t="s">
        <v>818</v>
      </c>
      <c r="R412" s="1052"/>
      <c r="S412" s="1052"/>
    </row>
    <row r="413" spans="2:19" customFormat="1" ht="20.100000000000001" customHeight="1" x14ac:dyDescent="0.15">
      <c r="B413" s="1122"/>
      <c r="C413" s="1122"/>
      <c r="D413" s="1052" t="s">
        <v>820</v>
      </c>
      <c r="E413" s="1052"/>
      <c r="F413" s="1052"/>
      <c r="G413" s="1052"/>
      <c r="H413" s="1052"/>
      <c r="I413" s="1052" t="s">
        <v>813</v>
      </c>
      <c r="J413" s="1052"/>
      <c r="K413" s="1052"/>
      <c r="L413" s="1052"/>
      <c r="M413" s="1052"/>
      <c r="N413" s="1052"/>
      <c r="O413" s="1052"/>
      <c r="P413" s="1052"/>
      <c r="Q413" s="1052" t="s">
        <v>818</v>
      </c>
      <c r="R413" s="1052"/>
      <c r="S413" s="1052"/>
    </row>
    <row r="414" spans="2:19" customFormat="1" ht="41.1" customHeight="1" x14ac:dyDescent="0.15">
      <c r="B414" s="1122"/>
      <c r="C414" s="1122"/>
      <c r="D414" s="1052"/>
      <c r="E414" s="1052"/>
      <c r="F414" s="1052"/>
      <c r="G414" s="1052"/>
      <c r="H414" s="1052"/>
      <c r="I414" s="1173" t="s">
        <v>814</v>
      </c>
      <c r="J414" s="1173"/>
      <c r="K414" s="1173"/>
      <c r="L414" s="1173"/>
      <c r="M414" s="1173"/>
      <c r="N414" s="1173"/>
      <c r="O414" s="1173"/>
      <c r="P414" s="1173"/>
      <c r="Q414" s="1052" t="s">
        <v>819</v>
      </c>
      <c r="R414" s="1052"/>
      <c r="S414" s="1052"/>
    </row>
    <row r="415" spans="2:19" customFormat="1" ht="20.100000000000001" customHeight="1" x14ac:dyDescent="0.15">
      <c r="B415" s="1122" t="s">
        <v>576</v>
      </c>
      <c r="C415" s="1122"/>
      <c r="D415" s="1052" t="s">
        <v>808</v>
      </c>
      <c r="E415" s="1052"/>
      <c r="F415" s="1052"/>
      <c r="G415" s="1052"/>
      <c r="H415" s="1052"/>
      <c r="I415" s="1052" t="s">
        <v>811</v>
      </c>
      <c r="J415" s="1052"/>
      <c r="K415" s="1052"/>
      <c r="L415" s="1052"/>
      <c r="M415" s="1052"/>
      <c r="N415" s="1052"/>
      <c r="O415" s="1052"/>
      <c r="P415" s="1052"/>
      <c r="Q415" s="1052" t="s">
        <v>817</v>
      </c>
      <c r="R415" s="1052"/>
      <c r="S415" s="1052"/>
    </row>
    <row r="416" spans="2:19" customFormat="1" ht="20.100000000000001" customHeight="1" x14ac:dyDescent="0.15">
      <c r="B416" s="1122"/>
      <c r="C416" s="1122"/>
      <c r="D416" s="1052" t="s">
        <v>809</v>
      </c>
      <c r="E416" s="1052"/>
      <c r="F416" s="1052"/>
      <c r="G416" s="1052"/>
      <c r="H416" s="1052"/>
      <c r="I416" s="1052" t="s">
        <v>812</v>
      </c>
      <c r="J416" s="1052"/>
      <c r="K416" s="1052"/>
      <c r="L416" s="1052"/>
      <c r="M416" s="1052"/>
      <c r="N416" s="1052"/>
      <c r="O416" s="1052"/>
      <c r="P416" s="1052"/>
      <c r="Q416" s="1052" t="s">
        <v>818</v>
      </c>
      <c r="R416" s="1052"/>
      <c r="S416" s="1052"/>
    </row>
    <row r="417" spans="2:19" customFormat="1" ht="20.100000000000001" customHeight="1" x14ac:dyDescent="0.15">
      <c r="B417" s="1122" t="s">
        <v>534</v>
      </c>
      <c r="C417" s="1122"/>
      <c r="D417" s="1052" t="s">
        <v>815</v>
      </c>
      <c r="E417" s="1052"/>
      <c r="F417" s="1052"/>
      <c r="G417" s="1052"/>
      <c r="H417" s="1052"/>
      <c r="I417" s="1052" t="s">
        <v>815</v>
      </c>
      <c r="J417" s="1052"/>
      <c r="K417" s="1052"/>
      <c r="L417" s="1052"/>
      <c r="M417" s="1052"/>
      <c r="N417" s="1052"/>
      <c r="O417" s="1052"/>
      <c r="P417" s="1052"/>
      <c r="Q417" s="1052" t="s">
        <v>815</v>
      </c>
      <c r="R417" s="1052"/>
      <c r="S417" s="1052"/>
    </row>
    <row r="418" spans="2:19" customFormat="1" x14ac:dyDescent="0.15">
      <c r="N418" s="284" t="s">
        <v>615</v>
      </c>
    </row>
    <row r="419" spans="2:19" customFormat="1" ht="45" customHeight="1" x14ac:dyDescent="0.15">
      <c r="C419" s="1175" t="s">
        <v>821</v>
      </c>
      <c r="D419" s="1175"/>
      <c r="E419" s="1175"/>
      <c r="F419" s="1175"/>
      <c r="G419" s="1175"/>
      <c r="H419" s="1175"/>
      <c r="I419" s="1175"/>
      <c r="J419" s="1175"/>
      <c r="K419" s="1175"/>
      <c r="L419" s="1175"/>
      <c r="M419" s="1175"/>
      <c r="N419" s="1175"/>
      <c r="O419" s="1175"/>
      <c r="P419" s="1175"/>
      <c r="Q419" s="1175"/>
      <c r="R419" s="1175"/>
      <c r="S419" s="1175"/>
    </row>
    <row r="420" spans="2:19" customFormat="1" ht="12.95" customHeight="1" x14ac:dyDescent="0.15">
      <c r="C420" s="286"/>
      <c r="D420" s="286"/>
      <c r="E420" s="286"/>
      <c r="F420" s="286"/>
      <c r="G420" s="286"/>
      <c r="H420" s="286"/>
      <c r="I420" s="286"/>
      <c r="J420" s="286"/>
      <c r="K420" s="286"/>
      <c r="L420" s="286"/>
      <c r="M420" s="286"/>
      <c r="N420" s="286"/>
      <c r="O420" s="286"/>
      <c r="P420" s="286"/>
      <c r="Q420" s="286"/>
      <c r="R420" s="286"/>
      <c r="S420" s="286"/>
    </row>
    <row r="421" spans="2:19" customFormat="1" x14ac:dyDescent="0.15"/>
    <row r="422" spans="2:19" customFormat="1" x14ac:dyDescent="0.15">
      <c r="B422" s="285" t="s">
        <v>822</v>
      </c>
    </row>
    <row r="423" spans="2:19" customFormat="1" ht="26.1" customHeight="1" x14ac:dyDescent="0.15">
      <c r="B423" s="1180" t="s">
        <v>823</v>
      </c>
      <c r="C423" s="1180"/>
      <c r="D423" s="1180"/>
      <c r="E423" s="1180"/>
      <c r="F423" s="1180" t="s">
        <v>831</v>
      </c>
      <c r="G423" s="1180"/>
      <c r="H423" s="1179" t="s">
        <v>835</v>
      </c>
      <c r="I423" s="1179"/>
      <c r="J423" s="1179"/>
      <c r="K423" s="1179"/>
      <c r="L423" s="1179"/>
      <c r="M423" s="1179"/>
      <c r="N423" s="1179" t="s">
        <v>843</v>
      </c>
      <c r="O423" s="1179"/>
      <c r="P423" s="1179"/>
      <c r="Q423" s="1179"/>
      <c r="R423" s="1179"/>
      <c r="S423" s="1179"/>
    </row>
    <row r="424" spans="2:19" customFormat="1" ht="30" customHeight="1" x14ac:dyDescent="0.15">
      <c r="B424" s="1173" t="s">
        <v>824</v>
      </c>
      <c r="C424" s="1173"/>
      <c r="D424" s="1173"/>
      <c r="E424" s="1173"/>
      <c r="F424" s="1122" t="s">
        <v>832</v>
      </c>
      <c r="G424" s="1122"/>
      <c r="H424" s="1173" t="s">
        <v>836</v>
      </c>
      <c r="I424" s="1173"/>
      <c r="J424" s="1173"/>
      <c r="K424" s="1173"/>
      <c r="L424" s="1173"/>
      <c r="M424" s="1173"/>
      <c r="N424" s="1173" t="s">
        <v>844</v>
      </c>
      <c r="O424" s="1173"/>
      <c r="P424" s="1173"/>
      <c r="Q424" s="1173"/>
      <c r="R424" s="1173"/>
      <c r="S424" s="1173"/>
    </row>
    <row r="425" spans="2:19" customFormat="1" ht="30" customHeight="1" x14ac:dyDescent="0.15">
      <c r="B425" s="1173" t="s">
        <v>825</v>
      </c>
      <c r="C425" s="1173"/>
      <c r="D425" s="1173"/>
      <c r="E425" s="1173"/>
      <c r="F425" s="1122" t="s">
        <v>834</v>
      </c>
      <c r="G425" s="1122"/>
      <c r="H425" s="1173" t="s">
        <v>837</v>
      </c>
      <c r="I425" s="1173"/>
      <c r="J425" s="1173"/>
      <c r="K425" s="1173"/>
      <c r="L425" s="1173"/>
      <c r="M425" s="1173"/>
      <c r="N425" s="1173"/>
      <c r="O425" s="1173"/>
      <c r="P425" s="1173"/>
      <c r="Q425" s="1173"/>
      <c r="R425" s="1173"/>
      <c r="S425" s="1173"/>
    </row>
    <row r="426" spans="2:19" customFormat="1" ht="30" customHeight="1" x14ac:dyDescent="0.15">
      <c r="B426" s="1173" t="s">
        <v>826</v>
      </c>
      <c r="C426" s="1173"/>
      <c r="D426" s="1173"/>
      <c r="E426" s="1173"/>
      <c r="F426" s="1122" t="s">
        <v>832</v>
      </c>
      <c r="G426" s="1122"/>
      <c r="H426" s="1173" t="s">
        <v>838</v>
      </c>
      <c r="I426" s="1173"/>
      <c r="J426" s="1173"/>
      <c r="K426" s="1173"/>
      <c r="L426" s="1173"/>
      <c r="M426" s="1173"/>
      <c r="N426" s="1173"/>
      <c r="O426" s="1173"/>
      <c r="P426" s="1173"/>
      <c r="Q426" s="1173"/>
      <c r="R426" s="1173"/>
      <c r="S426" s="1173"/>
    </row>
    <row r="427" spans="2:19" customFormat="1" ht="57" customHeight="1" x14ac:dyDescent="0.15">
      <c r="B427" s="1173" t="s">
        <v>827</v>
      </c>
      <c r="C427" s="1173"/>
      <c r="D427" s="1173"/>
      <c r="E427" s="1173"/>
      <c r="F427" s="1122" t="s">
        <v>834</v>
      </c>
      <c r="G427" s="1122"/>
      <c r="H427" s="1173" t="s">
        <v>839</v>
      </c>
      <c r="I427" s="1173"/>
      <c r="J427" s="1173"/>
      <c r="K427" s="1173"/>
      <c r="L427" s="1173"/>
      <c r="M427" s="1173"/>
      <c r="N427" s="1173"/>
      <c r="O427" s="1173"/>
      <c r="P427" s="1173"/>
      <c r="Q427" s="1173"/>
      <c r="R427" s="1173"/>
      <c r="S427" s="1173"/>
    </row>
    <row r="428" spans="2:19" customFormat="1" ht="26.1" customHeight="1" x14ac:dyDescent="0.15">
      <c r="B428" s="1173" t="s">
        <v>828</v>
      </c>
      <c r="C428" s="1173"/>
      <c r="D428" s="1173"/>
      <c r="E428" s="1173"/>
      <c r="F428" s="1122" t="s">
        <v>833</v>
      </c>
      <c r="G428" s="1122"/>
      <c r="H428" s="1173" t="s">
        <v>840</v>
      </c>
      <c r="I428" s="1173"/>
      <c r="J428" s="1173"/>
      <c r="K428" s="1173"/>
      <c r="L428" s="1173"/>
      <c r="M428" s="1173"/>
      <c r="N428" s="1173" t="s">
        <v>845</v>
      </c>
      <c r="O428" s="1173"/>
      <c r="P428" s="1173"/>
      <c r="Q428" s="1173"/>
      <c r="R428" s="1173"/>
      <c r="S428" s="1173"/>
    </row>
    <row r="429" spans="2:19" customFormat="1" ht="26.1" customHeight="1" x14ac:dyDescent="0.15">
      <c r="B429" s="1173" t="s">
        <v>829</v>
      </c>
      <c r="C429" s="1173"/>
      <c r="D429" s="1173"/>
      <c r="E429" s="1173"/>
      <c r="F429" s="1122" t="s">
        <v>833</v>
      </c>
      <c r="G429" s="1122"/>
      <c r="H429" s="1173" t="s">
        <v>841</v>
      </c>
      <c r="I429" s="1173"/>
      <c r="J429" s="1173"/>
      <c r="K429" s="1173"/>
      <c r="L429" s="1173"/>
      <c r="M429" s="1173"/>
      <c r="N429" s="1173"/>
      <c r="O429" s="1173"/>
      <c r="P429" s="1173"/>
      <c r="Q429" s="1173"/>
      <c r="R429" s="1173"/>
      <c r="S429" s="1173"/>
    </row>
    <row r="430" spans="2:19" customFormat="1" ht="46.5" customHeight="1" x14ac:dyDescent="0.15">
      <c r="B430" s="1173" t="s">
        <v>830</v>
      </c>
      <c r="C430" s="1173"/>
      <c r="D430" s="1173"/>
      <c r="E430" s="1173"/>
      <c r="F430" s="1122" t="s">
        <v>833</v>
      </c>
      <c r="G430" s="1122"/>
      <c r="H430" s="1173" t="s">
        <v>842</v>
      </c>
      <c r="I430" s="1173"/>
      <c r="J430" s="1173"/>
      <c r="K430" s="1173"/>
      <c r="L430" s="1173"/>
      <c r="M430" s="1173"/>
      <c r="N430" s="1173"/>
      <c r="O430" s="1173"/>
      <c r="P430" s="1173"/>
      <c r="Q430" s="1173"/>
      <c r="R430" s="1173"/>
      <c r="S430" s="1173"/>
    </row>
    <row r="431" spans="2:19" customFormat="1" ht="26.1" customHeight="1" x14ac:dyDescent="0.15">
      <c r="B431" s="1173" t="s">
        <v>534</v>
      </c>
      <c r="C431" s="1173"/>
      <c r="D431" s="1173"/>
      <c r="E431" s="1173"/>
      <c r="F431" s="1122" t="s">
        <v>534</v>
      </c>
      <c r="G431" s="1122"/>
      <c r="H431" s="1186" t="s">
        <v>242</v>
      </c>
      <c r="I431" s="1186"/>
      <c r="J431" s="1186"/>
      <c r="K431" s="1186"/>
      <c r="L431" s="1186"/>
      <c r="M431" s="1186"/>
      <c r="N431" s="1122" t="s">
        <v>242</v>
      </c>
      <c r="O431" s="1122"/>
      <c r="P431" s="1122"/>
      <c r="Q431" s="1122"/>
      <c r="R431" s="1122"/>
      <c r="S431" s="1122"/>
    </row>
    <row r="432" spans="2:19" customFormat="1" x14ac:dyDescent="0.15">
      <c r="N432" s="284" t="s">
        <v>615</v>
      </c>
    </row>
    <row r="436" spans="2:25" x14ac:dyDescent="0.15">
      <c r="B436" s="285" t="s">
        <v>938</v>
      </c>
    </row>
    <row r="437" spans="2:25" ht="26.1" customHeight="1" x14ac:dyDescent="0.15">
      <c r="B437" s="1065" t="s">
        <v>939</v>
      </c>
      <c r="C437" s="1065"/>
      <c r="D437" s="1065"/>
      <c r="E437" s="1065" t="s">
        <v>944</v>
      </c>
      <c r="F437" s="1065"/>
      <c r="G437" s="1065"/>
      <c r="H437" s="1065"/>
      <c r="I437" s="1065"/>
      <c r="J437" s="1065" t="s">
        <v>946</v>
      </c>
      <c r="K437" s="1065"/>
      <c r="L437" s="1065"/>
      <c r="M437" s="1065"/>
      <c r="N437" s="1065"/>
      <c r="O437" s="1065"/>
      <c r="P437" s="1065" t="s">
        <v>949</v>
      </c>
      <c r="Q437" s="1065"/>
      <c r="R437" s="1065"/>
      <c r="S437" s="1065"/>
      <c r="T437" s="1065"/>
      <c r="U437" s="1065" t="s">
        <v>950</v>
      </c>
      <c r="V437" s="1065"/>
      <c r="W437" s="1065"/>
      <c r="X437" s="1065"/>
      <c r="Y437" s="1065"/>
    </row>
    <row r="438" spans="2:25" ht="30" customHeight="1" x14ac:dyDescent="0.15">
      <c r="B438" s="1060" t="s">
        <v>940</v>
      </c>
      <c r="C438" s="1060"/>
      <c r="D438" s="1060"/>
      <c r="E438" s="1059" t="s">
        <v>945</v>
      </c>
      <c r="F438" s="1059"/>
      <c r="G438" s="1059"/>
      <c r="H438" s="1059"/>
      <c r="I438" s="1059"/>
      <c r="J438" s="1062" t="s">
        <v>947</v>
      </c>
      <c r="K438" s="1062"/>
      <c r="L438" s="1062"/>
      <c r="M438" s="1062"/>
      <c r="N438" s="1062"/>
      <c r="O438" s="1062"/>
      <c r="P438" s="1060"/>
      <c r="Q438" s="1060"/>
      <c r="R438" s="1060"/>
      <c r="S438" s="1060"/>
      <c r="T438" s="1060"/>
      <c r="U438" s="1060"/>
      <c r="V438" s="1060"/>
      <c r="W438" s="1060"/>
      <c r="X438" s="1060"/>
      <c r="Y438" s="1060"/>
    </row>
    <row r="439" spans="2:25" ht="30" customHeight="1" x14ac:dyDescent="0.15">
      <c r="B439" s="1060" t="s">
        <v>941</v>
      </c>
      <c r="C439" s="1060"/>
      <c r="D439" s="1060"/>
      <c r="E439" s="1059"/>
      <c r="F439" s="1059"/>
      <c r="G439" s="1059"/>
      <c r="H439" s="1059"/>
      <c r="I439" s="1059"/>
      <c r="J439" s="1062" t="s">
        <v>948</v>
      </c>
      <c r="K439" s="1062"/>
      <c r="L439" s="1062"/>
      <c r="M439" s="1062"/>
      <c r="N439" s="1062"/>
      <c r="O439" s="1062"/>
      <c r="P439" s="1060"/>
      <c r="Q439" s="1060"/>
      <c r="R439" s="1060"/>
      <c r="S439" s="1060"/>
      <c r="T439" s="1060"/>
      <c r="U439" s="1060"/>
      <c r="V439" s="1060"/>
      <c r="W439" s="1060"/>
      <c r="X439" s="1060"/>
      <c r="Y439" s="1060"/>
    </row>
    <row r="440" spans="2:25" ht="30" customHeight="1" x14ac:dyDescent="0.15">
      <c r="B440" s="1060" t="s">
        <v>942</v>
      </c>
      <c r="C440" s="1060"/>
      <c r="D440" s="1060"/>
      <c r="E440" s="1059"/>
      <c r="F440" s="1059"/>
      <c r="G440" s="1059"/>
      <c r="H440" s="1059"/>
      <c r="I440" s="1059"/>
      <c r="J440" s="1062" t="s">
        <v>948</v>
      </c>
      <c r="K440" s="1062"/>
      <c r="L440" s="1062"/>
      <c r="M440" s="1062"/>
      <c r="N440" s="1062"/>
      <c r="O440" s="1062"/>
      <c r="P440" s="1060"/>
      <c r="Q440" s="1060"/>
      <c r="R440" s="1060"/>
      <c r="S440" s="1060"/>
      <c r="T440" s="1060"/>
      <c r="U440" s="1060"/>
      <c r="V440" s="1060"/>
      <c r="W440" s="1060"/>
      <c r="X440" s="1060"/>
      <c r="Y440" s="1060"/>
    </row>
    <row r="441" spans="2:25" ht="30" customHeight="1" x14ac:dyDescent="0.15">
      <c r="B441" s="1060" t="s">
        <v>943</v>
      </c>
      <c r="C441" s="1060"/>
      <c r="D441" s="1060"/>
      <c r="E441" s="1059"/>
      <c r="F441" s="1059"/>
      <c r="G441" s="1059"/>
      <c r="H441" s="1059"/>
      <c r="I441" s="1059"/>
      <c r="J441" s="1062" t="s">
        <v>948</v>
      </c>
      <c r="K441" s="1062"/>
      <c r="L441" s="1062"/>
      <c r="M441" s="1062"/>
      <c r="N441" s="1062"/>
      <c r="O441" s="1062"/>
      <c r="P441" s="1060"/>
      <c r="Q441" s="1060"/>
      <c r="R441" s="1060"/>
      <c r="S441" s="1060"/>
      <c r="T441" s="1060"/>
      <c r="U441" s="1060"/>
      <c r="V441" s="1060"/>
      <c r="W441" s="1060"/>
      <c r="X441" s="1060"/>
      <c r="Y441" s="1060"/>
    </row>
    <row r="442" spans="2:25" ht="30" customHeight="1" x14ac:dyDescent="0.15">
      <c r="B442" s="1060" t="s">
        <v>815</v>
      </c>
      <c r="C442" s="1060"/>
      <c r="D442" s="1060"/>
      <c r="E442" s="1060" t="s">
        <v>815</v>
      </c>
      <c r="F442" s="1060"/>
      <c r="G442" s="1060"/>
      <c r="H442" s="1060"/>
      <c r="I442" s="1060"/>
      <c r="J442" s="1060" t="s">
        <v>815</v>
      </c>
      <c r="K442" s="1060"/>
      <c r="L442" s="1060"/>
      <c r="M442" s="1060"/>
      <c r="N442" s="1060"/>
      <c r="O442" s="1060"/>
      <c r="P442" s="1060" t="s">
        <v>815</v>
      </c>
      <c r="Q442" s="1060"/>
      <c r="R442" s="1060"/>
      <c r="S442" s="1060"/>
      <c r="T442" s="1060"/>
      <c r="U442" s="1060" t="s">
        <v>815</v>
      </c>
      <c r="V442" s="1060"/>
      <c r="W442" s="1060"/>
      <c r="X442" s="1060"/>
      <c r="Y442" s="1060"/>
    </row>
    <row r="443" spans="2:25" x14ac:dyDescent="0.15">
      <c r="T443" s="295" t="s">
        <v>615</v>
      </c>
    </row>
    <row r="446" spans="2:25" x14ac:dyDescent="0.15">
      <c r="B446" s="285" t="s">
        <v>951</v>
      </c>
    </row>
    <row r="447" spans="2:25" ht="26.1" customHeight="1" x14ac:dyDescent="0.15">
      <c r="C447" s="1131" t="s">
        <v>963</v>
      </c>
      <c r="D447" s="1131"/>
      <c r="E447" s="1131"/>
      <c r="F447" s="1131"/>
      <c r="G447" s="1131"/>
      <c r="H447" s="1131"/>
      <c r="I447" s="295" t="s">
        <v>772</v>
      </c>
    </row>
    <row r="448" spans="2:25" ht="30" customHeight="1" x14ac:dyDescent="0.15">
      <c r="B448" s="322"/>
      <c r="C448" s="296">
        <v>1</v>
      </c>
      <c r="D448" s="1065" t="s">
        <v>952</v>
      </c>
      <c r="E448" s="1065"/>
      <c r="F448" s="1065"/>
      <c r="G448" s="1065"/>
      <c r="H448" s="1065"/>
      <c r="I448" s="1065" t="s">
        <v>964</v>
      </c>
      <c r="J448" s="1065"/>
      <c r="K448" s="1065"/>
      <c r="L448" s="1065"/>
      <c r="M448" s="1065"/>
      <c r="N448" s="1065"/>
      <c r="O448" s="1065"/>
      <c r="P448" s="1065"/>
      <c r="Q448" s="1065"/>
      <c r="R448" s="1065"/>
      <c r="S448" s="1065"/>
      <c r="T448" s="1065"/>
      <c r="U448" s="1065"/>
      <c r="V448" s="1065"/>
      <c r="W448" s="1065"/>
      <c r="X448" s="1065"/>
      <c r="Y448" s="1065"/>
    </row>
    <row r="449" spans="2:26" ht="30" customHeight="1" x14ac:dyDescent="0.15">
      <c r="B449" s="1187" t="s">
        <v>962</v>
      </c>
      <c r="C449" s="297">
        <v>2</v>
      </c>
      <c r="D449" s="1059" t="s">
        <v>953</v>
      </c>
      <c r="E449" s="1059"/>
      <c r="F449" s="1059"/>
      <c r="G449" s="1059"/>
      <c r="H449" s="1059"/>
      <c r="I449" s="1062"/>
      <c r="J449" s="1062"/>
      <c r="K449" s="1062"/>
      <c r="L449" s="1062"/>
      <c r="M449" s="1062"/>
      <c r="N449" s="1062"/>
      <c r="O449" s="1062"/>
      <c r="P449" s="1062"/>
      <c r="Q449" s="1062"/>
      <c r="R449" s="1062"/>
      <c r="S449" s="1062"/>
      <c r="T449" s="1062"/>
      <c r="U449" s="1062"/>
      <c r="V449" s="1062"/>
      <c r="W449" s="1062"/>
      <c r="X449" s="1062"/>
      <c r="Y449" s="1062"/>
    </row>
    <row r="450" spans="2:26" ht="44.1" customHeight="1" x14ac:dyDescent="0.15">
      <c r="B450" s="1187"/>
      <c r="C450" s="297">
        <v>3</v>
      </c>
      <c r="D450" s="1062" t="s">
        <v>954</v>
      </c>
      <c r="E450" s="1062"/>
      <c r="F450" s="1062"/>
      <c r="G450" s="1062"/>
      <c r="H450" s="1062"/>
      <c r="I450" s="1062" t="s">
        <v>967</v>
      </c>
      <c r="J450" s="1062"/>
      <c r="K450" s="1062"/>
      <c r="L450" s="1062"/>
      <c r="M450" s="1062"/>
      <c r="N450" s="1062"/>
      <c r="O450" s="1062"/>
      <c r="P450" s="1062"/>
      <c r="Q450" s="1062"/>
      <c r="R450" s="1062"/>
      <c r="S450" s="1062"/>
      <c r="T450" s="1062"/>
      <c r="U450" s="1062"/>
      <c r="V450" s="1062"/>
      <c r="W450" s="1062"/>
      <c r="X450" s="1062"/>
      <c r="Y450" s="1062"/>
    </row>
    <row r="451" spans="2:26" ht="62.45" customHeight="1" x14ac:dyDescent="0.15">
      <c r="B451" s="1187"/>
      <c r="C451" s="297">
        <v>4</v>
      </c>
      <c r="D451" s="1062" t="s">
        <v>955</v>
      </c>
      <c r="E451" s="1062"/>
      <c r="F451" s="1062"/>
      <c r="G451" s="1062"/>
      <c r="H451" s="1062"/>
      <c r="I451" s="1117" t="s">
        <v>968</v>
      </c>
      <c r="J451" s="1117"/>
      <c r="K451" s="1117"/>
      <c r="L451" s="1117"/>
      <c r="M451" s="1117"/>
      <c r="N451" s="1117"/>
      <c r="O451" s="1117"/>
      <c r="P451" s="1105"/>
      <c r="Q451" s="323"/>
      <c r="R451" s="1106" t="s">
        <v>969</v>
      </c>
      <c r="S451" s="1117"/>
      <c r="T451" s="1117"/>
      <c r="U451" s="1117"/>
      <c r="V451" s="1117"/>
      <c r="W451" s="1117"/>
      <c r="X451" s="1117"/>
      <c r="Y451" s="1117"/>
    </row>
    <row r="452" spans="2:26" ht="48.95" customHeight="1" x14ac:dyDescent="0.15">
      <c r="B452" s="1187"/>
      <c r="C452" s="297">
        <v>5</v>
      </c>
      <c r="D452" s="1062" t="s">
        <v>956</v>
      </c>
      <c r="E452" s="1062"/>
      <c r="F452" s="1062"/>
      <c r="G452" s="1062"/>
      <c r="H452" s="1062"/>
      <c r="I452" s="1062" t="s">
        <v>970</v>
      </c>
      <c r="J452" s="1062"/>
      <c r="K452" s="1062"/>
      <c r="L452" s="1062"/>
      <c r="M452" s="1062"/>
      <c r="N452" s="1062"/>
      <c r="O452" s="1062"/>
      <c r="P452" s="1062"/>
      <c r="Q452" s="1062"/>
      <c r="R452" s="1062"/>
      <c r="S452" s="1062"/>
      <c r="T452" s="1062"/>
      <c r="U452" s="1062"/>
      <c r="V452" s="1062"/>
      <c r="W452" s="1062"/>
      <c r="X452" s="1062"/>
      <c r="Y452" s="1062"/>
    </row>
    <row r="453" spans="2:26" ht="30" customHeight="1" x14ac:dyDescent="0.15">
      <c r="B453" s="1187"/>
      <c r="C453" s="297">
        <v>6</v>
      </c>
      <c r="D453" s="1062" t="s">
        <v>957</v>
      </c>
      <c r="E453" s="1062"/>
      <c r="F453" s="1062"/>
      <c r="G453" s="1062"/>
      <c r="H453" s="1062"/>
      <c r="I453" s="1062" t="s">
        <v>971</v>
      </c>
      <c r="J453" s="1062"/>
      <c r="K453" s="1062"/>
      <c r="L453" s="1062"/>
      <c r="M453" s="1062"/>
      <c r="N453" s="1062"/>
      <c r="O453" s="1062"/>
      <c r="P453" s="1062"/>
      <c r="Q453" s="1062"/>
      <c r="R453" s="1062"/>
      <c r="S453" s="1062"/>
      <c r="T453" s="1062"/>
      <c r="U453" s="1062"/>
      <c r="V453" s="1062"/>
      <c r="W453" s="1062"/>
      <c r="X453" s="1062"/>
      <c r="Y453" s="1062"/>
    </row>
    <row r="454" spans="2:26" ht="30" customHeight="1" x14ac:dyDescent="0.15">
      <c r="B454" s="1187"/>
      <c r="C454" s="297">
        <v>7</v>
      </c>
      <c r="D454" s="1062" t="s">
        <v>958</v>
      </c>
      <c r="E454" s="1062"/>
      <c r="F454" s="1062"/>
      <c r="G454" s="1062"/>
      <c r="H454" s="1062"/>
      <c r="I454" s="1062" t="s">
        <v>972</v>
      </c>
      <c r="J454" s="1062" t="s">
        <v>965</v>
      </c>
      <c r="K454" s="1062"/>
      <c r="L454" s="1062"/>
      <c r="M454" s="1062"/>
      <c r="N454" s="1062"/>
      <c r="O454" s="1062"/>
      <c r="P454" s="1062"/>
      <c r="Q454" s="1062"/>
      <c r="R454" s="1062"/>
      <c r="S454" s="1062"/>
      <c r="T454" s="1062"/>
      <c r="U454" s="1062"/>
      <c r="V454" s="1062"/>
      <c r="W454" s="1062"/>
      <c r="X454" s="1062"/>
      <c r="Y454" s="1062"/>
    </row>
    <row r="455" spans="2:26" ht="102" customHeight="1" x14ac:dyDescent="0.15">
      <c r="B455" s="1187"/>
      <c r="C455" s="297">
        <v>8</v>
      </c>
      <c r="D455" s="1062" t="s">
        <v>959</v>
      </c>
      <c r="E455" s="1062"/>
      <c r="F455" s="1062"/>
      <c r="G455" s="1062"/>
      <c r="H455" s="1062"/>
      <c r="I455" s="1062" t="s">
        <v>973</v>
      </c>
      <c r="J455" s="1062"/>
      <c r="K455" s="1062"/>
      <c r="L455" s="1062"/>
      <c r="M455" s="1062"/>
      <c r="N455" s="1062"/>
      <c r="O455" s="1062"/>
      <c r="P455" s="1062"/>
      <c r="Q455" s="1062"/>
      <c r="R455" s="1062"/>
      <c r="S455" s="1062"/>
      <c r="T455" s="1062"/>
      <c r="U455" s="1062"/>
      <c r="V455" s="1062"/>
      <c r="W455" s="1062"/>
      <c r="X455" s="1062"/>
      <c r="Y455" s="1062"/>
    </row>
    <row r="456" spans="2:26" ht="42" customHeight="1" x14ac:dyDescent="0.15">
      <c r="B456" s="1187"/>
      <c r="C456" s="297">
        <v>9</v>
      </c>
      <c r="D456" s="1062" t="s">
        <v>960</v>
      </c>
      <c r="E456" s="1062"/>
      <c r="F456" s="1062"/>
      <c r="G456" s="1062"/>
      <c r="H456" s="1062"/>
      <c r="I456" s="1062" t="s">
        <v>974</v>
      </c>
      <c r="J456" s="1062"/>
      <c r="K456" s="1062"/>
      <c r="L456" s="1062"/>
      <c r="M456" s="1062"/>
      <c r="N456" s="1062"/>
      <c r="O456" s="1062"/>
      <c r="P456" s="1062"/>
      <c r="Q456" s="1062"/>
      <c r="R456" s="1062"/>
      <c r="S456" s="1062"/>
      <c r="T456" s="1062"/>
      <c r="U456" s="1062"/>
      <c r="V456" s="1062"/>
      <c r="W456" s="1062"/>
      <c r="X456" s="1062"/>
      <c r="Y456" s="1062"/>
    </row>
    <row r="457" spans="2:26" ht="30" customHeight="1" x14ac:dyDescent="0.15">
      <c r="B457" s="1187"/>
      <c r="C457" s="297">
        <v>10</v>
      </c>
      <c r="D457" s="1062" t="s">
        <v>961</v>
      </c>
      <c r="E457" s="1062"/>
      <c r="F457" s="1062"/>
      <c r="G457" s="1062"/>
      <c r="H457" s="1062"/>
      <c r="I457" s="1062" t="s">
        <v>975</v>
      </c>
      <c r="J457" s="1062" t="s">
        <v>966</v>
      </c>
      <c r="K457" s="1062"/>
      <c r="L457" s="1062"/>
      <c r="M457" s="1062"/>
      <c r="N457" s="1062"/>
      <c r="O457" s="1062"/>
      <c r="P457" s="1062"/>
      <c r="Q457" s="1062"/>
      <c r="R457" s="1062"/>
      <c r="S457" s="1062"/>
      <c r="T457" s="1062"/>
      <c r="U457" s="1062"/>
      <c r="V457" s="1062"/>
      <c r="W457" s="1062"/>
      <c r="X457" s="1062"/>
      <c r="Y457" s="1062"/>
    </row>
    <row r="458" spans="2:26" customFormat="1" x14ac:dyDescent="0.15">
      <c r="T458" s="295" t="s">
        <v>615</v>
      </c>
    </row>
    <row r="459" spans="2:26" customFormat="1" x14ac:dyDescent="0.15">
      <c r="C459" t="s">
        <v>976</v>
      </c>
    </row>
    <row r="460" spans="2:26" customFormat="1" x14ac:dyDescent="0.15">
      <c r="C460" t="s">
        <v>977</v>
      </c>
    </row>
    <row r="461" spans="2:26" customFormat="1" x14ac:dyDescent="0.15">
      <c r="C461" t="s">
        <v>978</v>
      </c>
    </row>
    <row r="462" spans="2:26" customFormat="1" ht="26.45" customHeight="1" x14ac:dyDescent="0.15">
      <c r="C462" s="1175" t="s">
        <v>980</v>
      </c>
      <c r="D462" s="1175"/>
      <c r="E462" s="1175"/>
      <c r="F462" s="1175"/>
      <c r="G462" s="1175"/>
      <c r="H462" s="1175"/>
      <c r="I462" s="1175"/>
      <c r="J462" s="1175"/>
      <c r="K462" s="1175"/>
      <c r="L462" s="1175"/>
      <c r="M462" s="1175"/>
      <c r="N462" s="1175"/>
      <c r="O462" s="1175"/>
      <c r="P462" s="1175"/>
      <c r="Q462" s="1175"/>
      <c r="R462" s="1175"/>
      <c r="S462" s="1175"/>
      <c r="T462" s="1175"/>
      <c r="U462" s="1175"/>
      <c r="V462" s="1175"/>
      <c r="W462" s="1175"/>
      <c r="X462" s="1175"/>
      <c r="Y462" s="1175"/>
      <c r="Z462" s="293"/>
    </row>
    <row r="463" spans="2:26" customFormat="1" ht="26.45" customHeight="1" x14ac:dyDescent="0.15">
      <c r="C463" s="1175" t="s">
        <v>981</v>
      </c>
      <c r="D463" s="1175"/>
      <c r="E463" s="1175"/>
      <c r="F463" s="1175"/>
      <c r="G463" s="1175"/>
      <c r="H463" s="1175"/>
      <c r="I463" s="1175"/>
      <c r="J463" s="1175"/>
      <c r="K463" s="1175"/>
      <c r="L463" s="1175"/>
      <c r="M463" s="1175"/>
      <c r="N463" s="1175"/>
      <c r="O463" s="1175"/>
      <c r="P463" s="1175"/>
      <c r="Q463" s="1175"/>
      <c r="R463" s="1175"/>
      <c r="S463" s="1175"/>
      <c r="T463" s="1175"/>
      <c r="U463" s="1175"/>
      <c r="V463" s="1175"/>
      <c r="W463" s="1175"/>
      <c r="X463" s="1175"/>
      <c r="Y463" s="1175"/>
      <c r="Z463" s="293"/>
    </row>
    <row r="464" spans="2:26" customFormat="1" x14ac:dyDescent="0.15">
      <c r="C464" t="s">
        <v>979</v>
      </c>
    </row>
    <row r="468" spans="2:27" x14ac:dyDescent="0.15">
      <c r="B468" s="285" t="s">
        <v>982</v>
      </c>
    </row>
    <row r="469" spans="2:27" ht="26.1" customHeight="1" x14ac:dyDescent="0.15">
      <c r="B469" s="1070" t="s">
        <v>983</v>
      </c>
      <c r="C469" s="1070"/>
      <c r="D469" s="1070"/>
      <c r="E469" s="1070" t="s">
        <v>989</v>
      </c>
      <c r="F469" s="1065"/>
      <c r="G469" s="1065"/>
      <c r="H469" s="1065"/>
      <c r="I469" s="1065"/>
      <c r="J469" s="1065" t="s">
        <v>992</v>
      </c>
      <c r="K469" s="1065"/>
      <c r="L469" s="1065"/>
      <c r="M469" s="1065"/>
      <c r="N469" s="1065"/>
      <c r="O469" s="1065"/>
      <c r="P469" s="1065" t="s">
        <v>993</v>
      </c>
      <c r="Q469" s="1065"/>
      <c r="R469" s="1065"/>
      <c r="S469" s="1065"/>
      <c r="T469" s="1065"/>
      <c r="U469" s="1065"/>
      <c r="V469" s="1065"/>
      <c r="W469" s="1065"/>
      <c r="X469" s="1070" t="s">
        <v>997</v>
      </c>
      <c r="Y469" s="1070"/>
      <c r="Z469" s="1070"/>
      <c r="AA469" s="1070"/>
    </row>
    <row r="470" spans="2:27" ht="69.95" customHeight="1" x14ac:dyDescent="0.15">
      <c r="B470" s="1069" t="s">
        <v>984</v>
      </c>
      <c r="C470" s="1060"/>
      <c r="D470" s="1060"/>
      <c r="E470" s="1062" t="s">
        <v>990</v>
      </c>
      <c r="F470" s="1059"/>
      <c r="G470" s="1059"/>
      <c r="H470" s="1059"/>
      <c r="I470" s="1059"/>
      <c r="J470" s="1062" t="s">
        <v>991</v>
      </c>
      <c r="K470" s="1062"/>
      <c r="L470" s="1062"/>
      <c r="M470" s="1062"/>
      <c r="N470" s="1062"/>
      <c r="O470" s="1062"/>
      <c r="P470" s="1059" t="s">
        <v>994</v>
      </c>
      <c r="Q470" s="1059"/>
      <c r="R470" s="1059"/>
      <c r="S470" s="1059"/>
      <c r="T470" s="1059"/>
      <c r="U470" s="1059"/>
      <c r="V470" s="1059"/>
      <c r="W470" s="1059"/>
      <c r="X470" s="1069" t="s">
        <v>998</v>
      </c>
      <c r="Y470" s="1069"/>
      <c r="Z470" s="1069" t="s">
        <v>999</v>
      </c>
      <c r="AA470" s="1060"/>
    </row>
    <row r="471" spans="2:27" ht="69.95" customHeight="1" x14ac:dyDescent="0.15">
      <c r="B471" s="1060" t="s">
        <v>985</v>
      </c>
      <c r="C471" s="1060"/>
      <c r="D471" s="1060"/>
      <c r="E471" s="1062" t="s">
        <v>990</v>
      </c>
      <c r="F471" s="1059"/>
      <c r="G471" s="1059"/>
      <c r="H471" s="1059"/>
      <c r="I471" s="1059"/>
      <c r="J471" s="1062" t="s">
        <v>991</v>
      </c>
      <c r="K471" s="1062"/>
      <c r="L471" s="1062"/>
      <c r="M471" s="1062"/>
      <c r="N471" s="1062"/>
      <c r="O471" s="1062"/>
      <c r="P471" s="1062" t="s">
        <v>995</v>
      </c>
      <c r="Q471" s="1062"/>
      <c r="R471" s="1062"/>
      <c r="S471" s="1062"/>
      <c r="T471" s="1062"/>
      <c r="U471" s="1062"/>
      <c r="V471" s="1062"/>
      <c r="W471" s="1062"/>
      <c r="X471" s="1069" t="s">
        <v>998</v>
      </c>
      <c r="Y471" s="1069"/>
      <c r="Z471" s="1069" t="s">
        <v>999</v>
      </c>
      <c r="AA471" s="1060"/>
    </row>
    <row r="472" spans="2:27" ht="69.95" customHeight="1" x14ac:dyDescent="0.15">
      <c r="B472" s="1069" t="s">
        <v>986</v>
      </c>
      <c r="C472" s="1060"/>
      <c r="D472" s="1060"/>
      <c r="E472" s="1062" t="s">
        <v>990</v>
      </c>
      <c r="F472" s="1059"/>
      <c r="G472" s="1059"/>
      <c r="H472" s="1059"/>
      <c r="I472" s="1059"/>
      <c r="J472" s="1062" t="s">
        <v>991</v>
      </c>
      <c r="K472" s="1062"/>
      <c r="L472" s="1062"/>
      <c r="M472" s="1062"/>
      <c r="N472" s="1062"/>
      <c r="O472" s="1062"/>
      <c r="P472" s="1062" t="s">
        <v>995</v>
      </c>
      <c r="Q472" s="1062"/>
      <c r="R472" s="1062"/>
      <c r="S472" s="1062"/>
      <c r="T472" s="1062"/>
      <c r="U472" s="1062"/>
      <c r="V472" s="1062"/>
      <c r="W472" s="1062"/>
      <c r="X472" s="1069" t="s">
        <v>998</v>
      </c>
      <c r="Y472" s="1069"/>
      <c r="Z472" s="1069" t="s">
        <v>999</v>
      </c>
      <c r="AA472" s="1060"/>
    </row>
    <row r="473" spans="2:27" ht="69.95" customHeight="1" x14ac:dyDescent="0.15">
      <c r="B473" s="1069" t="s">
        <v>987</v>
      </c>
      <c r="C473" s="1060"/>
      <c r="D473" s="1060"/>
      <c r="E473" s="1062" t="s">
        <v>990</v>
      </c>
      <c r="F473" s="1059"/>
      <c r="G473" s="1059"/>
      <c r="H473" s="1059"/>
      <c r="I473" s="1059"/>
      <c r="J473" s="1062" t="s">
        <v>991</v>
      </c>
      <c r="K473" s="1062"/>
      <c r="L473" s="1062"/>
      <c r="M473" s="1062"/>
      <c r="N473" s="1062"/>
      <c r="O473" s="1062"/>
      <c r="P473" s="1062" t="s">
        <v>995</v>
      </c>
      <c r="Q473" s="1062"/>
      <c r="R473" s="1062"/>
      <c r="S473" s="1062"/>
      <c r="T473" s="1062"/>
      <c r="U473" s="1062"/>
      <c r="V473" s="1062"/>
      <c r="W473" s="1062"/>
      <c r="X473" s="1069" t="s">
        <v>998</v>
      </c>
      <c r="Y473" s="1069"/>
      <c r="Z473" s="1069" t="s">
        <v>999</v>
      </c>
      <c r="AA473" s="1060"/>
    </row>
    <row r="474" spans="2:27" ht="69.95" customHeight="1" x14ac:dyDescent="0.15">
      <c r="B474" s="1069" t="s">
        <v>988</v>
      </c>
      <c r="C474" s="1060"/>
      <c r="D474" s="1060"/>
      <c r="E474" s="1062" t="s">
        <v>990</v>
      </c>
      <c r="F474" s="1059"/>
      <c r="G474" s="1059"/>
      <c r="H474" s="1059"/>
      <c r="I474" s="1059"/>
      <c r="J474" s="1062" t="s">
        <v>991</v>
      </c>
      <c r="K474" s="1062"/>
      <c r="L474" s="1062"/>
      <c r="M474" s="1062"/>
      <c r="N474" s="1062"/>
      <c r="O474" s="1062"/>
      <c r="P474" s="1062" t="s">
        <v>996</v>
      </c>
      <c r="Q474" s="1059"/>
      <c r="R474" s="1059"/>
      <c r="S474" s="1059"/>
      <c r="T474" s="1059"/>
      <c r="U474" s="1059"/>
      <c r="V474" s="1059"/>
      <c r="W474" s="1059"/>
      <c r="X474" s="1069" t="s">
        <v>998</v>
      </c>
      <c r="Y474" s="1069"/>
      <c r="Z474" s="1069" t="s">
        <v>999</v>
      </c>
      <c r="AA474" s="1060"/>
    </row>
    <row r="475" spans="2:27" ht="30" customHeight="1" x14ac:dyDescent="0.15">
      <c r="B475" s="1060" t="s">
        <v>242</v>
      </c>
      <c r="C475" s="1060"/>
      <c r="D475" s="1060"/>
      <c r="E475" s="1060" t="s">
        <v>242</v>
      </c>
      <c r="F475" s="1060"/>
      <c r="G475" s="1060"/>
      <c r="H475" s="1060"/>
      <c r="I475" s="1060"/>
      <c r="J475" s="1060" t="s">
        <v>242</v>
      </c>
      <c r="K475" s="1060"/>
      <c r="L475" s="1060"/>
      <c r="M475" s="1060"/>
      <c r="N475" s="1060"/>
      <c r="O475" s="1060"/>
      <c r="P475" s="1060" t="s">
        <v>242</v>
      </c>
      <c r="Q475" s="1060"/>
      <c r="R475" s="1060"/>
      <c r="S475" s="1060"/>
      <c r="T475" s="1060"/>
      <c r="U475" s="1060"/>
      <c r="V475" s="1060"/>
      <c r="W475" s="1060"/>
      <c r="X475" s="1060" t="s">
        <v>242</v>
      </c>
      <c r="Y475" s="1060"/>
      <c r="Z475" s="1060"/>
      <c r="AA475" s="1060"/>
    </row>
    <row r="476" spans="2:27" x14ac:dyDescent="0.15">
      <c r="V476" s="324" t="s">
        <v>1000</v>
      </c>
    </row>
    <row r="477" spans="2:27" x14ac:dyDescent="0.15">
      <c r="C477" s="295" t="s">
        <v>1001</v>
      </c>
    </row>
    <row r="478" spans="2:27" x14ac:dyDescent="0.15">
      <c r="C478" s="295" t="s">
        <v>1002</v>
      </c>
    </row>
    <row r="479" spans="2:27" x14ac:dyDescent="0.15">
      <c r="C479" s="295" t="s">
        <v>1003</v>
      </c>
    </row>
    <row r="480" spans="2:27" ht="38.1" customHeight="1" x14ac:dyDescent="0.15">
      <c r="C480" s="1112" t="s">
        <v>1004</v>
      </c>
      <c r="D480" s="1112"/>
      <c r="E480" s="1112"/>
      <c r="F480" s="1112"/>
      <c r="G480" s="1112"/>
      <c r="H480" s="1112"/>
      <c r="I480" s="1112"/>
      <c r="J480" s="1112"/>
      <c r="K480" s="1112"/>
      <c r="L480" s="1112"/>
      <c r="M480" s="1112"/>
      <c r="N480" s="1112"/>
      <c r="O480" s="1112"/>
      <c r="P480" s="1112"/>
      <c r="Q480" s="1112"/>
      <c r="R480" s="1112"/>
      <c r="S480" s="1112"/>
      <c r="T480" s="1112"/>
      <c r="U480" s="1112"/>
      <c r="V480" s="1112"/>
      <c r="W480" s="1112"/>
      <c r="X480" s="1112"/>
      <c r="Y480" s="1112"/>
      <c r="Z480" s="1112"/>
      <c r="AA480" s="1112"/>
    </row>
    <row r="481" spans="2:28" ht="24.6" customHeight="1" x14ac:dyDescent="0.15">
      <c r="C481" s="1112" t="s">
        <v>1005</v>
      </c>
      <c r="D481" s="1112"/>
      <c r="E481" s="1112"/>
      <c r="F481" s="1112"/>
      <c r="G481" s="1112"/>
      <c r="H481" s="1112"/>
      <c r="I481" s="1112"/>
      <c r="J481" s="1112"/>
      <c r="K481" s="1112"/>
      <c r="L481" s="1112"/>
      <c r="M481" s="1112"/>
      <c r="N481" s="1112"/>
      <c r="O481" s="1112"/>
      <c r="P481" s="1112"/>
      <c r="Q481" s="1112"/>
      <c r="R481" s="1112"/>
      <c r="S481" s="1112"/>
      <c r="T481" s="1112"/>
      <c r="U481" s="1112"/>
      <c r="V481" s="1112"/>
      <c r="W481" s="1112"/>
      <c r="X481" s="1112"/>
      <c r="Y481" s="1112"/>
      <c r="Z481" s="1112"/>
      <c r="AA481" s="1112"/>
    </row>
    <row r="484" spans="2:28" customFormat="1" x14ac:dyDescent="0.15">
      <c r="B484" s="285" t="s">
        <v>1006</v>
      </c>
    </row>
    <row r="485" spans="2:28" customFormat="1" ht="26.1" customHeight="1" x14ac:dyDescent="0.15">
      <c r="B485" s="1180" t="s">
        <v>1007</v>
      </c>
      <c r="C485" s="1180"/>
      <c r="D485" s="1180" t="s">
        <v>1009</v>
      </c>
      <c r="E485" s="1180"/>
      <c r="F485" s="1180"/>
      <c r="G485" s="1180" t="s">
        <v>1012</v>
      </c>
      <c r="H485" s="1180"/>
      <c r="I485" s="1180"/>
      <c r="J485" s="1180"/>
      <c r="K485" s="1180" t="s">
        <v>1014</v>
      </c>
      <c r="L485" s="1180"/>
      <c r="M485" s="1180"/>
      <c r="N485" s="1180"/>
      <c r="O485" s="1180"/>
      <c r="P485" s="1180"/>
      <c r="Q485" s="1180" t="s">
        <v>1016</v>
      </c>
      <c r="R485" s="1180"/>
      <c r="S485" s="1180"/>
      <c r="T485" s="1180"/>
      <c r="U485" s="1180"/>
      <c r="V485" s="1180"/>
      <c r="W485" s="1180" t="s">
        <v>1017</v>
      </c>
      <c r="X485" s="1180"/>
      <c r="Y485" s="1180"/>
      <c r="Z485" s="1180"/>
      <c r="AA485" s="1180"/>
      <c r="AB485" s="1180"/>
    </row>
    <row r="486" spans="2:28" customFormat="1" ht="65.099999999999994" customHeight="1" x14ac:dyDescent="0.15">
      <c r="B486" s="1122"/>
      <c r="C486" s="1122"/>
      <c r="D486" s="1173"/>
      <c r="E486" s="1173"/>
      <c r="F486" s="1173"/>
      <c r="G486" s="1173" t="s">
        <v>1013</v>
      </c>
      <c r="H486" s="1173"/>
      <c r="I486" s="1173"/>
      <c r="J486" s="1173"/>
      <c r="K486" s="1173" t="s">
        <v>1015</v>
      </c>
      <c r="L486" s="1173"/>
      <c r="M486" s="1173"/>
      <c r="N486" s="1173"/>
      <c r="O486" s="1173"/>
      <c r="P486" s="1173"/>
      <c r="Q486" s="1173" t="s">
        <v>1015</v>
      </c>
      <c r="R486" s="1173"/>
      <c r="S486" s="1173"/>
      <c r="T486" s="1173"/>
      <c r="U486" s="1173"/>
      <c r="V486" s="1173"/>
      <c r="W486" s="1173" t="s">
        <v>1015</v>
      </c>
      <c r="X486" s="1173"/>
      <c r="Y486" s="1173"/>
      <c r="Z486" s="1173"/>
      <c r="AA486" s="1173"/>
      <c r="AB486" s="1173"/>
    </row>
    <row r="487" spans="2:28" customFormat="1" ht="65.099999999999994" customHeight="1" x14ac:dyDescent="0.15">
      <c r="B487" s="1122" t="s">
        <v>1008</v>
      </c>
      <c r="C487" s="1122"/>
      <c r="D487" s="1173" t="s">
        <v>1011</v>
      </c>
      <c r="E487" s="1173"/>
      <c r="F487" s="1173"/>
      <c r="G487" s="1173" t="s">
        <v>1013</v>
      </c>
      <c r="H487" s="1173"/>
      <c r="I487" s="1173"/>
      <c r="J487" s="1173"/>
      <c r="K487" s="1173" t="s">
        <v>1015</v>
      </c>
      <c r="L487" s="1173"/>
      <c r="M487" s="1173"/>
      <c r="N487" s="1173"/>
      <c r="O487" s="1173"/>
      <c r="P487" s="1173"/>
      <c r="Q487" s="1173" t="s">
        <v>1015</v>
      </c>
      <c r="R487" s="1173"/>
      <c r="S487" s="1173"/>
      <c r="T487" s="1173"/>
      <c r="U487" s="1173"/>
      <c r="V487" s="1173"/>
      <c r="W487" s="1173" t="s">
        <v>1015</v>
      </c>
      <c r="X487" s="1173"/>
      <c r="Y487" s="1173"/>
      <c r="Z487" s="1173"/>
      <c r="AA487" s="1173"/>
      <c r="AB487" s="1173"/>
    </row>
    <row r="488" spans="2:28" customFormat="1" ht="65.099999999999994" customHeight="1" x14ac:dyDescent="0.15">
      <c r="B488" s="1122" t="s">
        <v>1008</v>
      </c>
      <c r="C488" s="1122"/>
      <c r="D488" s="1173" t="s">
        <v>1011</v>
      </c>
      <c r="E488" s="1173"/>
      <c r="F488" s="1173"/>
      <c r="G488" s="1173" t="s">
        <v>1013</v>
      </c>
      <c r="H488" s="1173"/>
      <c r="I488" s="1173"/>
      <c r="J488" s="1173"/>
      <c r="K488" s="1173" t="s">
        <v>1015</v>
      </c>
      <c r="L488" s="1173"/>
      <c r="M488" s="1173"/>
      <c r="N488" s="1173"/>
      <c r="O488" s="1173"/>
      <c r="P488" s="1173"/>
      <c r="Q488" s="1173" t="s">
        <v>1015</v>
      </c>
      <c r="R488" s="1173"/>
      <c r="S488" s="1173"/>
      <c r="T488" s="1173"/>
      <c r="U488" s="1173"/>
      <c r="V488" s="1173"/>
      <c r="W488" s="1173" t="s">
        <v>1015</v>
      </c>
      <c r="X488" s="1173"/>
      <c r="Y488" s="1173"/>
      <c r="Z488" s="1173"/>
      <c r="AA488" s="1173"/>
      <c r="AB488" s="1173"/>
    </row>
    <row r="489" spans="2:28" customFormat="1" ht="65.099999999999994" customHeight="1" x14ac:dyDescent="0.15">
      <c r="B489" s="1122" t="s">
        <v>1008</v>
      </c>
      <c r="C489" s="1122"/>
      <c r="D489" s="1173" t="s">
        <v>1010</v>
      </c>
      <c r="E489" s="1173"/>
      <c r="F489" s="1173"/>
      <c r="G489" s="1173" t="s">
        <v>1013</v>
      </c>
      <c r="H489" s="1173"/>
      <c r="I489" s="1173"/>
      <c r="J489" s="1173"/>
      <c r="K489" s="1173" t="s">
        <v>1015</v>
      </c>
      <c r="L489" s="1173"/>
      <c r="M489" s="1173"/>
      <c r="N489" s="1173"/>
      <c r="O489" s="1173"/>
      <c r="P489" s="1173"/>
      <c r="Q489" s="1173" t="s">
        <v>1015</v>
      </c>
      <c r="R489" s="1173"/>
      <c r="S489" s="1173"/>
      <c r="T489" s="1173"/>
      <c r="U489" s="1173"/>
      <c r="V489" s="1173"/>
      <c r="W489" s="1173" t="s">
        <v>1015</v>
      </c>
      <c r="X489" s="1173"/>
      <c r="Y489" s="1173"/>
      <c r="Z489" s="1173"/>
      <c r="AA489" s="1173"/>
      <c r="AB489" s="1173"/>
    </row>
    <row r="490" spans="2:28" customFormat="1" ht="30" customHeight="1" x14ac:dyDescent="0.15">
      <c r="B490" s="1122" t="s">
        <v>534</v>
      </c>
      <c r="C490" s="1122"/>
      <c r="D490" s="1186" t="s">
        <v>242</v>
      </c>
      <c r="E490" s="1186"/>
      <c r="F490" s="1186"/>
      <c r="G490" s="1122" t="s">
        <v>242</v>
      </c>
      <c r="H490" s="1122"/>
      <c r="I490" s="1122"/>
      <c r="J490" s="1122"/>
      <c r="K490" s="1122" t="s">
        <v>242</v>
      </c>
      <c r="L490" s="1122"/>
      <c r="M490" s="1122"/>
      <c r="N490" s="1122"/>
      <c r="O490" s="1122"/>
      <c r="P490" s="1122"/>
      <c r="Q490" s="1122" t="s">
        <v>242</v>
      </c>
      <c r="R490" s="1122"/>
      <c r="S490" s="1122"/>
      <c r="T490" s="1122"/>
      <c r="U490" s="1122"/>
      <c r="V490" s="1122"/>
      <c r="W490" s="1122" t="s">
        <v>242</v>
      </c>
      <c r="X490" s="1122"/>
      <c r="Y490" s="1122"/>
      <c r="Z490" s="1122"/>
      <c r="AA490" s="1122"/>
      <c r="AB490" s="1122"/>
    </row>
    <row r="491" spans="2:28" customFormat="1" x14ac:dyDescent="0.15">
      <c r="W491" s="324" t="s">
        <v>1000</v>
      </c>
    </row>
    <row r="495" spans="2:28" x14ac:dyDescent="0.15">
      <c r="B495" s="285" t="s">
        <v>1018</v>
      </c>
    </row>
    <row r="496" spans="2:28" ht="26.1" customHeight="1" x14ac:dyDescent="0.15">
      <c r="B496" s="1065" t="s">
        <v>1029</v>
      </c>
      <c r="C496" s="1065"/>
      <c r="D496" s="1065" t="s">
        <v>1019</v>
      </c>
      <c r="E496" s="1065"/>
      <c r="F496" s="1065"/>
      <c r="G496" s="1065"/>
      <c r="H496" s="1065"/>
      <c r="I496" s="1065"/>
      <c r="J496" s="1065" t="s">
        <v>1033</v>
      </c>
      <c r="K496" s="1065"/>
      <c r="L496" s="1065"/>
      <c r="M496" s="1065"/>
      <c r="N496" s="1065" t="s">
        <v>1044</v>
      </c>
      <c r="O496" s="1065"/>
      <c r="P496" s="1065"/>
      <c r="Q496" s="1065"/>
      <c r="R496" s="1065"/>
      <c r="S496" s="1065" t="s">
        <v>1050</v>
      </c>
      <c r="T496" s="1065"/>
      <c r="U496" s="1065"/>
      <c r="V496" s="1065"/>
      <c r="W496" s="1065"/>
    </row>
    <row r="497" spans="2:23" ht="26.1" customHeight="1" x14ac:dyDescent="0.15">
      <c r="B497" s="1059" t="s">
        <v>1030</v>
      </c>
      <c r="C497" s="1059"/>
      <c r="D497" s="1059" t="s">
        <v>1020</v>
      </c>
      <c r="E497" s="1059"/>
      <c r="F497" s="1059"/>
      <c r="G497" s="1059"/>
      <c r="H497" s="1059"/>
      <c r="I497" s="1059"/>
      <c r="J497" s="1059" t="s">
        <v>638</v>
      </c>
      <c r="K497" s="1059"/>
      <c r="L497" s="1059"/>
      <c r="M497" s="1059"/>
      <c r="N497" s="1059" t="s">
        <v>1045</v>
      </c>
      <c r="O497" s="1059"/>
      <c r="P497" s="1059"/>
      <c r="Q497" s="1059"/>
      <c r="R497" s="1059"/>
      <c r="S497" s="1059" t="s">
        <v>1051</v>
      </c>
      <c r="T497" s="1059"/>
      <c r="U497" s="1059"/>
      <c r="V497" s="1059"/>
      <c r="W497" s="1059"/>
    </row>
    <row r="498" spans="2:23" ht="26.1" customHeight="1" x14ac:dyDescent="0.15">
      <c r="B498" s="1059"/>
      <c r="C498" s="1059"/>
      <c r="D498" s="1059" t="s">
        <v>1021</v>
      </c>
      <c r="E498" s="1059"/>
      <c r="F498" s="1059"/>
      <c r="G498" s="1059"/>
      <c r="H498" s="1059"/>
      <c r="I498" s="1059"/>
      <c r="J498" s="1059" t="s">
        <v>638</v>
      </c>
      <c r="K498" s="1059"/>
      <c r="L498" s="1059"/>
      <c r="M498" s="1059"/>
      <c r="N498" s="1059" t="s">
        <v>1045</v>
      </c>
      <c r="O498" s="1059"/>
      <c r="P498" s="1059"/>
      <c r="Q498" s="1059"/>
      <c r="R498" s="1059"/>
      <c r="S498" s="1059" t="s">
        <v>1051</v>
      </c>
      <c r="T498" s="1059"/>
      <c r="U498" s="1059"/>
      <c r="V498" s="1059"/>
      <c r="W498" s="1059"/>
    </row>
    <row r="499" spans="2:23" ht="26.1" customHeight="1" x14ac:dyDescent="0.15">
      <c r="B499" s="1059"/>
      <c r="C499" s="1059"/>
      <c r="D499" s="1059" t="s">
        <v>1022</v>
      </c>
      <c r="E499" s="1059"/>
      <c r="F499" s="1059"/>
      <c r="G499" s="1059"/>
      <c r="H499" s="1059"/>
      <c r="I499" s="1059"/>
      <c r="J499" s="1059" t="s">
        <v>638</v>
      </c>
      <c r="K499" s="1059"/>
      <c r="L499" s="1059"/>
      <c r="M499" s="1059"/>
      <c r="N499" s="1059" t="s">
        <v>1045</v>
      </c>
      <c r="O499" s="1059"/>
      <c r="P499" s="1059"/>
      <c r="Q499" s="1059"/>
      <c r="R499" s="1059"/>
      <c r="S499" s="1059" t="s">
        <v>1051</v>
      </c>
      <c r="T499" s="1059"/>
      <c r="U499" s="1059"/>
      <c r="V499" s="1059"/>
      <c r="W499" s="1059"/>
    </row>
    <row r="500" spans="2:23" ht="26.1" customHeight="1" x14ac:dyDescent="0.15">
      <c r="B500" s="1059"/>
      <c r="C500" s="1059"/>
      <c r="D500" s="1059" t="s">
        <v>534</v>
      </c>
      <c r="E500" s="1059"/>
      <c r="F500" s="1059"/>
      <c r="G500" s="1059"/>
      <c r="H500" s="1059"/>
      <c r="I500" s="1059"/>
      <c r="J500" s="1059" t="s">
        <v>534</v>
      </c>
      <c r="K500" s="1059"/>
      <c r="L500" s="1059"/>
      <c r="M500" s="1059"/>
      <c r="N500" s="1059" t="s">
        <v>534</v>
      </c>
      <c r="O500" s="1059"/>
      <c r="P500" s="1059"/>
      <c r="Q500" s="1059"/>
      <c r="R500" s="1059"/>
      <c r="S500" s="1059" t="s">
        <v>534</v>
      </c>
      <c r="T500" s="1059"/>
      <c r="U500" s="1059"/>
      <c r="V500" s="1059"/>
      <c r="W500" s="1059"/>
    </row>
    <row r="501" spans="2:23" ht="26.1" customHeight="1" x14ac:dyDescent="0.15">
      <c r="B501" s="1059" t="s">
        <v>1031</v>
      </c>
      <c r="C501" s="1059"/>
      <c r="D501" s="1059" t="s">
        <v>1023</v>
      </c>
      <c r="E501" s="1059"/>
      <c r="F501" s="1059"/>
      <c r="G501" s="1059"/>
      <c r="H501" s="1059"/>
      <c r="I501" s="1059"/>
      <c r="J501" s="1059" t="s">
        <v>1034</v>
      </c>
      <c r="K501" s="1059"/>
      <c r="L501" s="1059"/>
      <c r="M501" s="1059"/>
      <c r="N501" s="1059" t="s">
        <v>1046</v>
      </c>
      <c r="O501" s="1059"/>
      <c r="P501" s="1059"/>
      <c r="Q501" s="1059"/>
      <c r="R501" s="1059"/>
      <c r="S501" s="1059" t="s">
        <v>1051</v>
      </c>
      <c r="T501" s="1059"/>
      <c r="U501" s="1059"/>
      <c r="V501" s="1059"/>
      <c r="W501" s="1059"/>
    </row>
    <row r="502" spans="2:23" ht="26.1" customHeight="1" x14ac:dyDescent="0.15">
      <c r="B502" s="1059"/>
      <c r="C502" s="1059"/>
      <c r="D502" s="1059" t="s">
        <v>1024</v>
      </c>
      <c r="E502" s="1059"/>
      <c r="F502" s="1059"/>
      <c r="G502" s="1059"/>
      <c r="H502" s="1059"/>
      <c r="I502" s="1059"/>
      <c r="J502" s="1059" t="s">
        <v>1035</v>
      </c>
      <c r="K502" s="1059"/>
      <c r="L502" s="1059"/>
      <c r="M502" s="1059"/>
      <c r="N502" s="1059" t="s">
        <v>1046</v>
      </c>
      <c r="O502" s="1059"/>
      <c r="P502" s="1059"/>
      <c r="Q502" s="1059"/>
      <c r="R502" s="1059"/>
      <c r="S502" s="1059" t="s">
        <v>1051</v>
      </c>
      <c r="T502" s="1059"/>
      <c r="U502" s="1059"/>
      <c r="V502" s="1059"/>
      <c r="W502" s="1059"/>
    </row>
    <row r="503" spans="2:23" ht="26.1" customHeight="1" x14ac:dyDescent="0.15">
      <c r="B503" s="1059"/>
      <c r="C503" s="1059"/>
      <c r="D503" s="1059" t="s">
        <v>534</v>
      </c>
      <c r="E503" s="1059"/>
      <c r="F503" s="1059"/>
      <c r="G503" s="1059"/>
      <c r="H503" s="1059"/>
      <c r="I503" s="1059"/>
      <c r="J503" s="1059" t="s">
        <v>534</v>
      </c>
      <c r="K503" s="1059"/>
      <c r="L503" s="1059"/>
      <c r="M503" s="1059"/>
      <c r="N503" s="1059" t="s">
        <v>534</v>
      </c>
      <c r="O503" s="1059"/>
      <c r="P503" s="1059"/>
      <c r="Q503" s="1059"/>
      <c r="R503" s="1059"/>
      <c r="S503" s="1059" t="s">
        <v>534</v>
      </c>
      <c r="T503" s="1059"/>
      <c r="U503" s="1059"/>
      <c r="V503" s="1059"/>
      <c r="W503" s="1059"/>
    </row>
    <row r="504" spans="2:23" ht="26.1" customHeight="1" x14ac:dyDescent="0.15">
      <c r="B504" s="1059" t="s">
        <v>1032</v>
      </c>
      <c r="C504" s="1059"/>
      <c r="D504" s="1059" t="s">
        <v>1025</v>
      </c>
      <c r="E504" s="1059"/>
      <c r="F504" s="1059"/>
      <c r="G504" s="1059"/>
      <c r="H504" s="1059"/>
      <c r="I504" s="1059"/>
      <c r="J504" s="1059" t="s">
        <v>1036</v>
      </c>
      <c r="K504" s="1059"/>
      <c r="L504" s="1059"/>
      <c r="M504" s="1059"/>
      <c r="N504" s="1059" t="s">
        <v>1047</v>
      </c>
      <c r="O504" s="1059"/>
      <c r="P504" s="1059"/>
      <c r="Q504" s="1059"/>
      <c r="R504" s="1059"/>
      <c r="S504" s="1059" t="s">
        <v>1051</v>
      </c>
      <c r="T504" s="1059"/>
      <c r="U504" s="1059"/>
      <c r="V504" s="1059"/>
      <c r="W504" s="1059"/>
    </row>
    <row r="505" spans="2:23" ht="26.1" customHeight="1" x14ac:dyDescent="0.15">
      <c r="B505" s="1059"/>
      <c r="C505" s="1059"/>
      <c r="D505" s="1059"/>
      <c r="E505" s="1059"/>
      <c r="F505" s="1059"/>
      <c r="G505" s="1059"/>
      <c r="H505" s="1059"/>
      <c r="I505" s="1059"/>
      <c r="J505" s="1059" t="s">
        <v>1037</v>
      </c>
      <c r="K505" s="1059"/>
      <c r="L505" s="1059"/>
      <c r="M505" s="1059"/>
      <c r="N505" s="1059" t="s">
        <v>1047</v>
      </c>
      <c r="O505" s="1059"/>
      <c r="P505" s="1059"/>
      <c r="Q505" s="1059"/>
      <c r="R505" s="1059"/>
      <c r="S505" s="1059" t="s">
        <v>1051</v>
      </c>
      <c r="T505" s="1059"/>
      <c r="U505" s="1059"/>
      <c r="V505" s="1059"/>
      <c r="W505" s="1059"/>
    </row>
    <row r="506" spans="2:23" ht="26.1" customHeight="1" x14ac:dyDescent="0.15">
      <c r="B506" s="1059"/>
      <c r="C506" s="1059"/>
      <c r="D506" s="1059" t="s">
        <v>1026</v>
      </c>
      <c r="E506" s="1059"/>
      <c r="F506" s="1059"/>
      <c r="G506" s="1059"/>
      <c r="H506" s="1059"/>
      <c r="I506" s="1059"/>
      <c r="J506" s="1059" t="s">
        <v>1036</v>
      </c>
      <c r="K506" s="1059"/>
      <c r="L506" s="1059"/>
      <c r="M506" s="1059"/>
      <c r="N506" s="1059" t="s">
        <v>1048</v>
      </c>
      <c r="O506" s="1059"/>
      <c r="P506" s="1059"/>
      <c r="Q506" s="1059"/>
      <c r="R506" s="1059"/>
      <c r="S506" s="1059" t="s">
        <v>1051</v>
      </c>
      <c r="T506" s="1059"/>
      <c r="U506" s="1059"/>
      <c r="V506" s="1059"/>
      <c r="W506" s="1059"/>
    </row>
    <row r="507" spans="2:23" ht="26.1" customHeight="1" x14ac:dyDescent="0.15">
      <c r="B507" s="1059"/>
      <c r="C507" s="1059"/>
      <c r="D507" s="1059" t="s">
        <v>1027</v>
      </c>
      <c r="E507" s="1059"/>
      <c r="F507" s="1059"/>
      <c r="G507" s="1059"/>
      <c r="H507" s="1059"/>
      <c r="I507" s="1059"/>
      <c r="J507" s="1059" t="s">
        <v>1036</v>
      </c>
      <c r="K507" s="1059"/>
      <c r="L507" s="1059"/>
      <c r="M507" s="1059"/>
      <c r="N507" s="1059" t="s">
        <v>1049</v>
      </c>
      <c r="O507" s="1059"/>
      <c r="P507" s="1059"/>
      <c r="Q507" s="1059"/>
      <c r="R507" s="1059"/>
      <c r="S507" s="1059" t="s">
        <v>1051</v>
      </c>
      <c r="T507" s="1059"/>
      <c r="U507" s="1059"/>
      <c r="V507" s="1059"/>
      <c r="W507" s="1059"/>
    </row>
    <row r="508" spans="2:23" ht="26.1" customHeight="1" x14ac:dyDescent="0.15">
      <c r="B508" s="1059"/>
      <c r="C508" s="1059"/>
      <c r="D508" s="1059" t="s">
        <v>1028</v>
      </c>
      <c r="E508" s="1059"/>
      <c r="F508" s="1059"/>
      <c r="G508" s="1059"/>
      <c r="H508" s="1059"/>
      <c r="I508" s="1059"/>
      <c r="J508" s="1059" t="s">
        <v>1036</v>
      </c>
      <c r="K508" s="1059"/>
      <c r="L508" s="1059"/>
      <c r="M508" s="1059"/>
      <c r="N508" s="1059" t="s">
        <v>1047</v>
      </c>
      <c r="O508" s="1059"/>
      <c r="P508" s="1059"/>
      <c r="Q508" s="1059"/>
      <c r="R508" s="1059"/>
      <c r="S508" s="1059" t="s">
        <v>1051</v>
      </c>
      <c r="T508" s="1059"/>
      <c r="U508" s="1059"/>
      <c r="V508" s="1059"/>
      <c r="W508" s="1059"/>
    </row>
    <row r="509" spans="2:23" ht="26.1" customHeight="1" x14ac:dyDescent="0.15">
      <c r="B509" s="1059"/>
      <c r="C509" s="1059"/>
      <c r="D509" s="1059"/>
      <c r="E509" s="1059"/>
      <c r="F509" s="1059"/>
      <c r="G509" s="1059"/>
      <c r="H509" s="1059"/>
      <c r="I509" s="1059"/>
      <c r="J509" s="1059" t="s">
        <v>1037</v>
      </c>
      <c r="K509" s="1059"/>
      <c r="L509" s="1059"/>
      <c r="M509" s="1059"/>
      <c r="N509" s="1059" t="s">
        <v>1047</v>
      </c>
      <c r="O509" s="1059"/>
      <c r="P509" s="1059"/>
      <c r="Q509" s="1059"/>
      <c r="R509" s="1059"/>
      <c r="S509" s="1059" t="s">
        <v>1051</v>
      </c>
      <c r="T509" s="1059"/>
      <c r="U509" s="1059"/>
      <c r="V509" s="1059"/>
      <c r="W509" s="1059"/>
    </row>
    <row r="510" spans="2:23" ht="26.1" customHeight="1" x14ac:dyDescent="0.15">
      <c r="B510" s="1059"/>
      <c r="C510" s="1059"/>
      <c r="D510" s="1059" t="s">
        <v>534</v>
      </c>
      <c r="E510" s="1059"/>
      <c r="F510" s="1059"/>
      <c r="G510" s="1059"/>
      <c r="H510" s="1059"/>
      <c r="I510" s="1059"/>
      <c r="J510" s="1059" t="s">
        <v>534</v>
      </c>
      <c r="K510" s="1059"/>
      <c r="L510" s="1059"/>
      <c r="M510" s="1059"/>
      <c r="N510" s="1059" t="s">
        <v>534</v>
      </c>
      <c r="O510" s="1059"/>
      <c r="P510" s="1059"/>
      <c r="Q510" s="1059"/>
      <c r="R510" s="1059"/>
      <c r="S510" s="1059" t="s">
        <v>534</v>
      </c>
      <c r="T510" s="1059"/>
      <c r="U510" s="1059"/>
      <c r="V510" s="1059"/>
      <c r="W510" s="1059"/>
    </row>
    <row r="511" spans="2:23" x14ac:dyDescent="0.15">
      <c r="C511" s="295" t="s">
        <v>1052</v>
      </c>
    </row>
    <row r="512" spans="2:23" x14ac:dyDescent="0.15">
      <c r="C512" s="295" t="s">
        <v>1053</v>
      </c>
    </row>
    <row r="515" spans="2:25" x14ac:dyDescent="0.15">
      <c r="B515" s="285" t="s">
        <v>1054</v>
      </c>
    </row>
    <row r="516" spans="2:25" ht="26.1" customHeight="1" x14ac:dyDescent="0.15">
      <c r="B516" s="1065" t="s">
        <v>1055</v>
      </c>
      <c r="C516" s="1065"/>
      <c r="D516" s="1065"/>
      <c r="E516" s="1065" t="s">
        <v>1060</v>
      </c>
      <c r="F516" s="1065"/>
      <c r="G516" s="1065"/>
      <c r="H516" s="1065" t="s">
        <v>1064</v>
      </c>
      <c r="I516" s="1065"/>
      <c r="J516" s="1065"/>
      <c r="K516" s="1065" t="s">
        <v>1033</v>
      </c>
      <c r="L516" s="1065"/>
      <c r="M516" s="1065"/>
      <c r="N516" s="1065" t="s">
        <v>1066</v>
      </c>
      <c r="O516" s="1065"/>
      <c r="P516" s="1065"/>
      <c r="Q516" s="1065" t="s">
        <v>1050</v>
      </c>
      <c r="R516" s="1065"/>
      <c r="S516" s="1065"/>
      <c r="T516" s="1065" t="s">
        <v>533</v>
      </c>
      <c r="U516" s="1065"/>
      <c r="V516" s="1065"/>
      <c r="W516" s="1065"/>
    </row>
    <row r="517" spans="2:25" ht="30" customHeight="1" x14ac:dyDescent="0.15">
      <c r="B517" s="1059" t="s">
        <v>1056</v>
      </c>
      <c r="C517" s="1059"/>
      <c r="D517" s="1059"/>
      <c r="E517" s="1059" t="s">
        <v>1049</v>
      </c>
      <c r="F517" s="1059"/>
      <c r="G517" s="1059"/>
      <c r="H517" s="1059"/>
      <c r="I517" s="1059"/>
      <c r="J517" s="1059"/>
      <c r="K517" s="1059" t="s">
        <v>638</v>
      </c>
      <c r="L517" s="1059"/>
      <c r="M517" s="1059"/>
      <c r="N517" s="1059" t="s">
        <v>1067</v>
      </c>
      <c r="O517" s="1059"/>
      <c r="P517" s="1059"/>
      <c r="Q517" s="1059" t="s">
        <v>1069</v>
      </c>
      <c r="R517" s="1059"/>
      <c r="S517" s="1059"/>
      <c r="T517" s="1059" t="s">
        <v>1070</v>
      </c>
      <c r="U517" s="1059"/>
      <c r="V517" s="1059"/>
      <c r="W517" s="1059"/>
    </row>
    <row r="518" spans="2:25" ht="30" customHeight="1" x14ac:dyDescent="0.15">
      <c r="B518" s="1059" t="s">
        <v>1057</v>
      </c>
      <c r="C518" s="1059"/>
      <c r="D518" s="1059"/>
      <c r="E518" s="1059" t="s">
        <v>1061</v>
      </c>
      <c r="F518" s="1059"/>
      <c r="G518" s="1059"/>
      <c r="H518" s="1059"/>
      <c r="I518" s="1059"/>
      <c r="J518" s="1059"/>
      <c r="K518" s="1059" t="s">
        <v>1065</v>
      </c>
      <c r="L518" s="1059"/>
      <c r="M518" s="1059"/>
      <c r="N518" s="1059" t="s">
        <v>1068</v>
      </c>
      <c r="O518" s="1059"/>
      <c r="P518" s="1059"/>
      <c r="Q518" s="1059" t="s">
        <v>1069</v>
      </c>
      <c r="R518" s="1059"/>
      <c r="S518" s="1059"/>
      <c r="T518" s="1059"/>
      <c r="U518" s="1059"/>
      <c r="V518" s="1059"/>
      <c r="W518" s="1059"/>
    </row>
    <row r="519" spans="2:25" ht="30" customHeight="1" x14ac:dyDescent="0.15">
      <c r="B519" s="1059" t="s">
        <v>1058</v>
      </c>
      <c r="C519" s="1059"/>
      <c r="D519" s="1059"/>
      <c r="E519" s="1059" t="s">
        <v>1062</v>
      </c>
      <c r="F519" s="1059"/>
      <c r="G519" s="1059"/>
      <c r="H519" s="1059"/>
      <c r="I519" s="1059"/>
      <c r="J519" s="1059"/>
      <c r="K519" s="1059" t="s">
        <v>1065</v>
      </c>
      <c r="L519" s="1059"/>
      <c r="M519" s="1059"/>
      <c r="N519" s="1059" t="s">
        <v>1068</v>
      </c>
      <c r="O519" s="1059"/>
      <c r="P519" s="1059"/>
      <c r="Q519" s="1059" t="s">
        <v>1069</v>
      </c>
      <c r="R519" s="1059"/>
      <c r="S519" s="1059"/>
      <c r="T519" s="1059"/>
      <c r="U519" s="1059"/>
      <c r="V519" s="1059"/>
      <c r="W519" s="1059"/>
    </row>
    <row r="520" spans="2:25" ht="30" customHeight="1" x14ac:dyDescent="0.15">
      <c r="B520" s="1059" t="s">
        <v>1059</v>
      </c>
      <c r="C520" s="1059"/>
      <c r="D520" s="1059"/>
      <c r="E520" s="1059" t="s">
        <v>1063</v>
      </c>
      <c r="F520" s="1059"/>
      <c r="G520" s="1059"/>
      <c r="H520" s="1059"/>
      <c r="I520" s="1059"/>
      <c r="J520" s="1059"/>
      <c r="K520" s="1059" t="s">
        <v>1065</v>
      </c>
      <c r="L520" s="1059"/>
      <c r="M520" s="1059"/>
      <c r="N520" s="1059" t="s">
        <v>1068</v>
      </c>
      <c r="O520" s="1059"/>
      <c r="P520" s="1059"/>
      <c r="Q520" s="1059" t="s">
        <v>1069</v>
      </c>
      <c r="R520" s="1059"/>
      <c r="S520" s="1059"/>
      <c r="T520" s="1059"/>
      <c r="U520" s="1059"/>
      <c r="V520" s="1059"/>
      <c r="W520" s="1059"/>
    </row>
    <row r="521" spans="2:25" ht="30" customHeight="1" x14ac:dyDescent="0.15">
      <c r="B521" s="1059" t="s">
        <v>534</v>
      </c>
      <c r="C521" s="1059"/>
      <c r="D521" s="1059"/>
      <c r="E521" s="1059" t="s">
        <v>534</v>
      </c>
      <c r="F521" s="1059"/>
      <c r="G521" s="1059"/>
      <c r="H521" s="1059" t="s">
        <v>534</v>
      </c>
      <c r="I521" s="1059"/>
      <c r="J521" s="1059"/>
      <c r="K521" s="1059" t="s">
        <v>534</v>
      </c>
      <c r="L521" s="1059"/>
      <c r="M521" s="1059"/>
      <c r="N521" s="1059" t="s">
        <v>534</v>
      </c>
      <c r="O521" s="1059"/>
      <c r="P521" s="1059"/>
      <c r="Q521" s="1059" t="s">
        <v>534</v>
      </c>
      <c r="R521" s="1059"/>
      <c r="S521" s="1059"/>
      <c r="T521" s="1059" t="s">
        <v>534</v>
      </c>
      <c r="U521" s="1059"/>
      <c r="V521" s="1059"/>
      <c r="W521" s="1059"/>
    </row>
    <row r="522" spans="2:25" x14ac:dyDescent="0.15">
      <c r="C522" s="295" t="s">
        <v>1071</v>
      </c>
    </row>
    <row r="523" spans="2:25" x14ac:dyDescent="0.15">
      <c r="C523" s="295" t="s">
        <v>1072</v>
      </c>
    </row>
    <row r="524" spans="2:25" x14ac:dyDescent="0.15">
      <c r="C524" s="295" t="s">
        <v>1073</v>
      </c>
    </row>
    <row r="527" spans="2:25" x14ac:dyDescent="0.15">
      <c r="B527" s="285" t="s">
        <v>1074</v>
      </c>
    </row>
    <row r="528" spans="2:25" ht="32.450000000000003" customHeight="1" x14ac:dyDescent="0.15">
      <c r="B528" s="1065" t="s">
        <v>1075</v>
      </c>
      <c r="C528" s="1065"/>
      <c r="D528" s="1065"/>
      <c r="E528" s="1070" t="s">
        <v>1076</v>
      </c>
      <c r="F528" s="1070"/>
      <c r="G528" s="1070"/>
      <c r="H528" s="1070"/>
      <c r="I528" s="1070"/>
      <c r="J528" s="1070" t="s">
        <v>1081</v>
      </c>
      <c r="K528" s="1070"/>
      <c r="L528" s="1070"/>
      <c r="M528" s="1070"/>
      <c r="N528" s="1070"/>
      <c r="O528" s="1070"/>
      <c r="P528" s="1070"/>
      <c r="Q528" s="1065" t="s">
        <v>1083</v>
      </c>
      <c r="R528" s="1065"/>
      <c r="S528" s="1065"/>
      <c r="T528" s="325" t="s">
        <v>1084</v>
      </c>
      <c r="U528" s="1070" t="s">
        <v>997</v>
      </c>
      <c r="V528" s="1065"/>
      <c r="W528" s="1065"/>
      <c r="X528" s="1065"/>
      <c r="Y528" s="1065"/>
    </row>
    <row r="529" spans="2:25" ht="15" customHeight="1" x14ac:dyDescent="0.15">
      <c r="B529" s="1189" t="s">
        <v>1085</v>
      </c>
      <c r="C529" s="1190"/>
      <c r="D529" s="1191"/>
      <c r="E529" s="1097"/>
      <c r="F529" s="1129"/>
      <c r="G529" s="1129"/>
      <c r="H529" s="1129"/>
      <c r="I529" s="1098"/>
      <c r="J529" s="1188" t="s">
        <v>1077</v>
      </c>
      <c r="K529" s="1121"/>
      <c r="L529" s="1121"/>
      <c r="M529" s="1129" t="s">
        <v>1095</v>
      </c>
      <c r="N529" s="1129"/>
      <c r="O529" s="1129"/>
      <c r="P529" s="1098"/>
      <c r="Q529" s="1189" t="s">
        <v>1082</v>
      </c>
      <c r="R529" s="1190"/>
      <c r="S529" s="1191"/>
      <c r="T529" s="1198"/>
      <c r="U529" s="1097"/>
      <c r="V529" s="1129"/>
      <c r="W529" s="1121"/>
      <c r="X529" s="1121"/>
      <c r="Y529" s="1205"/>
    </row>
    <row r="530" spans="2:25" ht="15" customHeight="1" x14ac:dyDescent="0.15">
      <c r="B530" s="1192"/>
      <c r="C530" s="1193"/>
      <c r="D530" s="1194"/>
      <c r="E530" s="1130"/>
      <c r="F530" s="1131"/>
      <c r="G530" s="1131"/>
      <c r="H530" s="1131"/>
      <c r="I530" s="1132"/>
      <c r="J530" s="1201" t="s">
        <v>846</v>
      </c>
      <c r="K530" s="1125"/>
      <c r="L530" s="1125"/>
      <c r="M530" s="1131" t="s">
        <v>1096</v>
      </c>
      <c r="N530" s="1131"/>
      <c r="O530" s="1131"/>
      <c r="P530" s="1132"/>
      <c r="Q530" s="1192"/>
      <c r="R530" s="1193"/>
      <c r="S530" s="1194"/>
      <c r="T530" s="1199"/>
      <c r="U530" s="1130"/>
      <c r="V530" s="1131"/>
      <c r="W530" s="1125"/>
      <c r="X530" s="1125"/>
      <c r="Y530" s="1204"/>
    </row>
    <row r="531" spans="2:25" ht="15" customHeight="1" x14ac:dyDescent="0.15">
      <c r="B531" s="1192"/>
      <c r="C531" s="1193"/>
      <c r="D531" s="1194"/>
      <c r="E531" s="1130" t="s">
        <v>1040</v>
      </c>
      <c r="F531" s="1131"/>
      <c r="G531" s="1131" t="s">
        <v>910</v>
      </c>
      <c r="H531" s="1131"/>
      <c r="I531" s="1132"/>
      <c r="J531" s="1201" t="s">
        <v>847</v>
      </c>
      <c r="K531" s="1125"/>
      <c r="L531" s="1125"/>
      <c r="M531" s="1131" t="s">
        <v>1096</v>
      </c>
      <c r="N531" s="1131"/>
      <c r="O531" s="1131"/>
      <c r="P531" s="1132"/>
      <c r="Q531" s="1192"/>
      <c r="R531" s="1193"/>
      <c r="S531" s="1194"/>
      <c r="T531" s="1199"/>
      <c r="U531" s="1130" t="s">
        <v>1038</v>
      </c>
      <c r="V531" s="1131"/>
      <c r="W531" s="1125" t="s">
        <v>910</v>
      </c>
      <c r="X531" s="1125"/>
      <c r="Y531" s="1204"/>
    </row>
    <row r="532" spans="2:25" ht="15" customHeight="1" x14ac:dyDescent="0.15">
      <c r="B532" s="1192"/>
      <c r="C532" s="1193"/>
      <c r="D532" s="1194"/>
      <c r="E532" s="1130" t="s">
        <v>1038</v>
      </c>
      <c r="F532" s="1131"/>
      <c r="G532" s="1131" t="s">
        <v>865</v>
      </c>
      <c r="H532" s="1131"/>
      <c r="I532" s="1132"/>
      <c r="J532" s="1201" t="s">
        <v>1078</v>
      </c>
      <c r="K532" s="1125"/>
      <c r="L532" s="1125"/>
      <c r="M532" s="1131" t="s">
        <v>1097</v>
      </c>
      <c r="N532" s="1131"/>
      <c r="O532" s="1131"/>
      <c r="P532" s="1132"/>
      <c r="Q532" s="1192"/>
      <c r="R532" s="1193"/>
      <c r="S532" s="1194"/>
      <c r="T532" s="1199"/>
      <c r="U532" s="1130" t="s">
        <v>1039</v>
      </c>
      <c r="V532" s="1131"/>
      <c r="W532" s="1125" t="s">
        <v>910</v>
      </c>
      <c r="X532" s="1125"/>
      <c r="Y532" s="1204"/>
    </row>
    <row r="533" spans="2:25" ht="15" customHeight="1" x14ac:dyDescent="0.15">
      <c r="B533" s="1192"/>
      <c r="C533" s="1193"/>
      <c r="D533" s="1194"/>
      <c r="E533" s="1130" t="s">
        <v>1039</v>
      </c>
      <c r="F533" s="1131"/>
      <c r="G533" s="1131" t="s">
        <v>865</v>
      </c>
      <c r="H533" s="1131"/>
      <c r="I533" s="1132"/>
      <c r="J533" s="1201" t="s">
        <v>1079</v>
      </c>
      <c r="K533" s="1125"/>
      <c r="L533" s="1125"/>
      <c r="M533" s="1131" t="s">
        <v>1096</v>
      </c>
      <c r="N533" s="1131"/>
      <c r="O533" s="1131"/>
      <c r="P533" s="1132"/>
      <c r="Q533" s="1192"/>
      <c r="R533" s="1193"/>
      <c r="S533" s="1194"/>
      <c r="T533" s="1199"/>
      <c r="U533" s="1130"/>
      <c r="V533" s="1131"/>
      <c r="W533" s="1125"/>
      <c r="X533" s="1125"/>
      <c r="Y533" s="1204"/>
    </row>
    <row r="534" spans="2:25" ht="15" customHeight="1" x14ac:dyDescent="0.15">
      <c r="B534" s="1192"/>
      <c r="C534" s="1193"/>
      <c r="D534" s="1194"/>
      <c r="E534" s="1130"/>
      <c r="F534" s="1131"/>
      <c r="G534" s="1131"/>
      <c r="H534" s="1131"/>
      <c r="I534" s="1132"/>
      <c r="J534" s="1201" t="s">
        <v>895</v>
      </c>
      <c r="K534" s="1125"/>
      <c r="L534" s="1125"/>
      <c r="M534" s="1131" t="s">
        <v>1097</v>
      </c>
      <c r="N534" s="1131"/>
      <c r="O534" s="1131"/>
      <c r="P534" s="1132"/>
      <c r="Q534" s="1192"/>
      <c r="R534" s="1193"/>
      <c r="S534" s="1194"/>
      <c r="T534" s="1199"/>
      <c r="U534" s="1130"/>
      <c r="V534" s="1131"/>
      <c r="W534" s="1125"/>
      <c r="X534" s="1125"/>
      <c r="Y534" s="1204"/>
    </row>
    <row r="535" spans="2:25" ht="15" customHeight="1" x14ac:dyDescent="0.15">
      <c r="B535" s="1195"/>
      <c r="C535" s="1196"/>
      <c r="D535" s="1197"/>
      <c r="E535" s="1099"/>
      <c r="F535" s="1133"/>
      <c r="G535" s="1133"/>
      <c r="H535" s="1133"/>
      <c r="I535" s="1100"/>
      <c r="J535" s="1202" t="s">
        <v>1080</v>
      </c>
      <c r="K535" s="1203"/>
      <c r="L535" s="1203"/>
      <c r="M535" s="1133" t="s">
        <v>1096</v>
      </c>
      <c r="N535" s="1133"/>
      <c r="O535" s="1133"/>
      <c r="P535" s="1100"/>
      <c r="Q535" s="1195"/>
      <c r="R535" s="1196"/>
      <c r="S535" s="1197"/>
      <c r="T535" s="1200"/>
      <c r="U535" s="1099"/>
      <c r="V535" s="1133"/>
      <c r="W535" s="1203"/>
      <c r="X535" s="1203"/>
      <c r="Y535" s="1206"/>
    </row>
    <row r="536" spans="2:25" ht="15" customHeight="1" x14ac:dyDescent="0.15">
      <c r="B536" s="1189" t="s">
        <v>1086</v>
      </c>
      <c r="C536" s="1190"/>
      <c r="D536" s="1191"/>
      <c r="E536" s="1097"/>
      <c r="F536" s="1129"/>
      <c r="G536" s="1129"/>
      <c r="H536" s="1129"/>
      <c r="I536" s="1098"/>
      <c r="J536" s="1188" t="s">
        <v>1077</v>
      </c>
      <c r="K536" s="1121"/>
      <c r="L536" s="1121"/>
      <c r="M536" s="1129" t="s">
        <v>1095</v>
      </c>
      <c r="N536" s="1129"/>
      <c r="O536" s="1129"/>
      <c r="P536" s="1098"/>
      <c r="Q536" s="1189" t="s">
        <v>1082</v>
      </c>
      <c r="R536" s="1190"/>
      <c r="S536" s="1191"/>
      <c r="T536" s="1198"/>
      <c r="U536" s="1097"/>
      <c r="V536" s="1129"/>
      <c r="W536" s="1121"/>
      <c r="X536" s="1121"/>
      <c r="Y536" s="1205"/>
    </row>
    <row r="537" spans="2:25" ht="15" customHeight="1" x14ac:dyDescent="0.15">
      <c r="B537" s="1192"/>
      <c r="C537" s="1193"/>
      <c r="D537" s="1194"/>
      <c r="E537" s="1130"/>
      <c r="F537" s="1131"/>
      <c r="G537" s="1131"/>
      <c r="H537" s="1131"/>
      <c r="I537" s="1132"/>
      <c r="J537" s="1201" t="s">
        <v>846</v>
      </c>
      <c r="K537" s="1125"/>
      <c r="L537" s="1125"/>
      <c r="M537" s="1131" t="s">
        <v>1096</v>
      </c>
      <c r="N537" s="1131"/>
      <c r="O537" s="1131"/>
      <c r="P537" s="1132"/>
      <c r="Q537" s="1192"/>
      <c r="R537" s="1193"/>
      <c r="S537" s="1194"/>
      <c r="T537" s="1199"/>
      <c r="U537" s="1130"/>
      <c r="V537" s="1131"/>
      <c r="W537" s="1125"/>
      <c r="X537" s="1125"/>
      <c r="Y537" s="1204"/>
    </row>
    <row r="538" spans="2:25" ht="15" customHeight="1" x14ac:dyDescent="0.15">
      <c r="B538" s="1192"/>
      <c r="C538" s="1193"/>
      <c r="D538" s="1194"/>
      <c r="E538" s="1130" t="s">
        <v>1040</v>
      </c>
      <c r="F538" s="1131"/>
      <c r="G538" s="1131" t="s">
        <v>910</v>
      </c>
      <c r="H538" s="1131"/>
      <c r="I538" s="1132"/>
      <c r="J538" s="1201" t="s">
        <v>847</v>
      </c>
      <c r="K538" s="1125"/>
      <c r="L538" s="1125"/>
      <c r="M538" s="1131" t="s">
        <v>1096</v>
      </c>
      <c r="N538" s="1131"/>
      <c r="O538" s="1131"/>
      <c r="P538" s="1132"/>
      <c r="Q538" s="1192"/>
      <c r="R538" s="1193"/>
      <c r="S538" s="1194"/>
      <c r="T538" s="1199"/>
      <c r="U538" s="1130" t="s">
        <v>1038</v>
      </c>
      <c r="V538" s="1131"/>
      <c r="W538" s="1125" t="s">
        <v>910</v>
      </c>
      <c r="X538" s="1125"/>
      <c r="Y538" s="1204"/>
    </row>
    <row r="539" spans="2:25" ht="15" customHeight="1" x14ac:dyDescent="0.15">
      <c r="B539" s="1192"/>
      <c r="C539" s="1193"/>
      <c r="D539" s="1194"/>
      <c r="E539" s="1130" t="s">
        <v>1038</v>
      </c>
      <c r="F539" s="1131"/>
      <c r="G539" s="1131" t="s">
        <v>865</v>
      </c>
      <c r="H539" s="1131"/>
      <c r="I539" s="1132"/>
      <c r="J539" s="1201" t="s">
        <v>1078</v>
      </c>
      <c r="K539" s="1125"/>
      <c r="L539" s="1125"/>
      <c r="M539" s="1131" t="s">
        <v>1097</v>
      </c>
      <c r="N539" s="1131"/>
      <c r="O539" s="1131"/>
      <c r="P539" s="1132"/>
      <c r="Q539" s="1192"/>
      <c r="R539" s="1193"/>
      <c r="S539" s="1194"/>
      <c r="T539" s="1199"/>
      <c r="U539" s="1130" t="s">
        <v>1039</v>
      </c>
      <c r="V539" s="1131"/>
      <c r="W539" s="1125" t="s">
        <v>910</v>
      </c>
      <c r="X539" s="1125"/>
      <c r="Y539" s="1204"/>
    </row>
    <row r="540" spans="2:25" ht="15" customHeight="1" x14ac:dyDescent="0.15">
      <c r="B540" s="1192"/>
      <c r="C540" s="1193"/>
      <c r="D540" s="1194"/>
      <c r="E540" s="1130" t="s">
        <v>1039</v>
      </c>
      <c r="F540" s="1131"/>
      <c r="G540" s="1131" t="s">
        <v>865</v>
      </c>
      <c r="H540" s="1131"/>
      <c r="I540" s="1132"/>
      <c r="J540" s="1201" t="s">
        <v>1079</v>
      </c>
      <c r="K540" s="1125"/>
      <c r="L540" s="1125"/>
      <c r="M540" s="1131" t="s">
        <v>1096</v>
      </c>
      <c r="N540" s="1131"/>
      <c r="O540" s="1131"/>
      <c r="P540" s="1132"/>
      <c r="Q540" s="1192"/>
      <c r="R540" s="1193"/>
      <c r="S540" s="1194"/>
      <c r="T540" s="1199"/>
      <c r="U540" s="1130"/>
      <c r="V540" s="1131"/>
      <c r="W540" s="1125"/>
      <c r="X540" s="1125"/>
      <c r="Y540" s="1204"/>
    </row>
    <row r="541" spans="2:25" ht="15" customHeight="1" x14ac:dyDescent="0.15">
      <c r="B541" s="1192"/>
      <c r="C541" s="1193"/>
      <c r="D541" s="1194"/>
      <c r="E541" s="1130"/>
      <c r="F541" s="1131"/>
      <c r="G541" s="1131"/>
      <c r="H541" s="1131"/>
      <c r="I541" s="1132"/>
      <c r="J541" s="1201" t="s">
        <v>895</v>
      </c>
      <c r="K541" s="1125"/>
      <c r="L541" s="1125"/>
      <c r="M541" s="1131" t="s">
        <v>1097</v>
      </c>
      <c r="N541" s="1131"/>
      <c r="O541" s="1131"/>
      <c r="P541" s="1132"/>
      <c r="Q541" s="1192"/>
      <c r="R541" s="1193"/>
      <c r="S541" s="1194"/>
      <c r="T541" s="1199"/>
      <c r="U541" s="1130"/>
      <c r="V541" s="1131"/>
      <c r="W541" s="1125"/>
      <c r="X541" s="1125"/>
      <c r="Y541" s="1204"/>
    </row>
    <row r="542" spans="2:25" ht="15" customHeight="1" x14ac:dyDescent="0.15">
      <c r="B542" s="1195"/>
      <c r="C542" s="1196"/>
      <c r="D542" s="1197"/>
      <c r="E542" s="1099"/>
      <c r="F542" s="1133"/>
      <c r="G542" s="1133"/>
      <c r="H542" s="1133"/>
      <c r="I542" s="1100"/>
      <c r="J542" s="1202" t="s">
        <v>1080</v>
      </c>
      <c r="K542" s="1203"/>
      <c r="L542" s="1203"/>
      <c r="M542" s="1133" t="s">
        <v>1096</v>
      </c>
      <c r="N542" s="1133"/>
      <c r="O542" s="1133"/>
      <c r="P542" s="1100"/>
      <c r="Q542" s="1195"/>
      <c r="R542" s="1196"/>
      <c r="S542" s="1197"/>
      <c r="T542" s="1200"/>
      <c r="U542" s="1099"/>
      <c r="V542" s="1133"/>
      <c r="W542" s="1203"/>
      <c r="X542" s="1203"/>
      <c r="Y542" s="1206"/>
    </row>
    <row r="543" spans="2:25" ht="15" customHeight="1" x14ac:dyDescent="0.15">
      <c r="B543" s="1189" t="s">
        <v>1087</v>
      </c>
      <c r="C543" s="1190"/>
      <c r="D543" s="1191"/>
      <c r="E543" s="1097"/>
      <c r="F543" s="1129"/>
      <c r="G543" s="1129"/>
      <c r="H543" s="1129"/>
      <c r="I543" s="1098"/>
      <c r="J543" s="1188" t="s">
        <v>1077</v>
      </c>
      <c r="K543" s="1121"/>
      <c r="L543" s="1121"/>
      <c r="M543" s="1129" t="s">
        <v>1095</v>
      </c>
      <c r="N543" s="1129"/>
      <c r="O543" s="1129"/>
      <c r="P543" s="1098"/>
      <c r="Q543" s="1189" t="s">
        <v>1082</v>
      </c>
      <c r="R543" s="1190"/>
      <c r="S543" s="1191"/>
      <c r="T543" s="1198"/>
      <c r="U543" s="1097"/>
      <c r="V543" s="1129"/>
      <c r="W543" s="1121"/>
      <c r="X543" s="1121"/>
      <c r="Y543" s="1205"/>
    </row>
    <row r="544" spans="2:25" ht="15" customHeight="1" x14ac:dyDescent="0.15">
      <c r="B544" s="1192"/>
      <c r="C544" s="1193"/>
      <c r="D544" s="1194"/>
      <c r="E544" s="1130"/>
      <c r="F544" s="1131"/>
      <c r="G544" s="1131"/>
      <c r="H544" s="1131"/>
      <c r="I544" s="1132"/>
      <c r="J544" s="1201" t="s">
        <v>846</v>
      </c>
      <c r="K544" s="1125"/>
      <c r="L544" s="1125"/>
      <c r="M544" s="1131" t="s">
        <v>1096</v>
      </c>
      <c r="N544" s="1131"/>
      <c r="O544" s="1131"/>
      <c r="P544" s="1132"/>
      <c r="Q544" s="1192"/>
      <c r="R544" s="1193"/>
      <c r="S544" s="1194"/>
      <c r="T544" s="1199"/>
      <c r="U544" s="1130"/>
      <c r="V544" s="1131"/>
      <c r="W544" s="1125"/>
      <c r="X544" s="1125"/>
      <c r="Y544" s="1204"/>
    </row>
    <row r="545" spans="2:25" ht="15" customHeight="1" x14ac:dyDescent="0.15">
      <c r="B545" s="1192"/>
      <c r="C545" s="1193"/>
      <c r="D545" s="1194"/>
      <c r="E545" s="1130" t="s">
        <v>1040</v>
      </c>
      <c r="F545" s="1131"/>
      <c r="G545" s="1131" t="s">
        <v>910</v>
      </c>
      <c r="H545" s="1131"/>
      <c r="I545" s="1132"/>
      <c r="J545" s="1201" t="s">
        <v>847</v>
      </c>
      <c r="K545" s="1125"/>
      <c r="L545" s="1125"/>
      <c r="M545" s="1131" t="s">
        <v>1096</v>
      </c>
      <c r="N545" s="1131"/>
      <c r="O545" s="1131"/>
      <c r="P545" s="1132"/>
      <c r="Q545" s="1192"/>
      <c r="R545" s="1193"/>
      <c r="S545" s="1194"/>
      <c r="T545" s="1199"/>
      <c r="U545" s="1130" t="s">
        <v>1038</v>
      </c>
      <c r="V545" s="1131"/>
      <c r="W545" s="1125" t="s">
        <v>910</v>
      </c>
      <c r="X545" s="1125"/>
      <c r="Y545" s="1204"/>
    </row>
    <row r="546" spans="2:25" ht="15" customHeight="1" x14ac:dyDescent="0.15">
      <c r="B546" s="1192"/>
      <c r="C546" s="1193"/>
      <c r="D546" s="1194"/>
      <c r="E546" s="1130" t="s">
        <v>1038</v>
      </c>
      <c r="F546" s="1131"/>
      <c r="G546" s="1131" t="s">
        <v>865</v>
      </c>
      <c r="H546" s="1131"/>
      <c r="I546" s="1132"/>
      <c r="J546" s="1201" t="s">
        <v>1078</v>
      </c>
      <c r="K546" s="1125"/>
      <c r="L546" s="1125"/>
      <c r="M546" s="1131" t="s">
        <v>1097</v>
      </c>
      <c r="N546" s="1131"/>
      <c r="O546" s="1131"/>
      <c r="P546" s="1132"/>
      <c r="Q546" s="1192"/>
      <c r="R546" s="1193"/>
      <c r="S546" s="1194"/>
      <c r="T546" s="1199"/>
      <c r="U546" s="1130" t="s">
        <v>1039</v>
      </c>
      <c r="V546" s="1131"/>
      <c r="W546" s="1125" t="s">
        <v>910</v>
      </c>
      <c r="X546" s="1125"/>
      <c r="Y546" s="1204"/>
    </row>
    <row r="547" spans="2:25" ht="15" customHeight="1" x14ac:dyDescent="0.15">
      <c r="B547" s="1192"/>
      <c r="C547" s="1193"/>
      <c r="D547" s="1194"/>
      <c r="E547" s="1130" t="s">
        <v>1039</v>
      </c>
      <c r="F547" s="1131"/>
      <c r="G547" s="1131" t="s">
        <v>865</v>
      </c>
      <c r="H547" s="1131"/>
      <c r="I547" s="1132"/>
      <c r="J547" s="1201" t="s">
        <v>1079</v>
      </c>
      <c r="K547" s="1125"/>
      <c r="L547" s="1125"/>
      <c r="M547" s="1131" t="s">
        <v>1096</v>
      </c>
      <c r="N547" s="1131"/>
      <c r="O547" s="1131"/>
      <c r="P547" s="1132"/>
      <c r="Q547" s="1192"/>
      <c r="R547" s="1193"/>
      <c r="S547" s="1194"/>
      <c r="T547" s="1199"/>
      <c r="U547" s="1130"/>
      <c r="V547" s="1131"/>
      <c r="W547" s="1125"/>
      <c r="X547" s="1125"/>
      <c r="Y547" s="1204"/>
    </row>
    <row r="548" spans="2:25" ht="15" customHeight="1" x14ac:dyDescent="0.15">
      <c r="B548" s="1192"/>
      <c r="C548" s="1193"/>
      <c r="D548" s="1194"/>
      <c r="E548" s="1130"/>
      <c r="F548" s="1131"/>
      <c r="G548" s="1131"/>
      <c r="H548" s="1131"/>
      <c r="I548" s="1132"/>
      <c r="J548" s="1201" t="s">
        <v>895</v>
      </c>
      <c r="K548" s="1125"/>
      <c r="L548" s="1125"/>
      <c r="M548" s="1131" t="s">
        <v>1097</v>
      </c>
      <c r="N548" s="1131"/>
      <c r="O548" s="1131"/>
      <c r="P548" s="1132"/>
      <c r="Q548" s="1192"/>
      <c r="R548" s="1193"/>
      <c r="S548" s="1194"/>
      <c r="T548" s="1199"/>
      <c r="U548" s="1130"/>
      <c r="V548" s="1131"/>
      <c r="W548" s="1125"/>
      <c r="X548" s="1125"/>
      <c r="Y548" s="1204"/>
    </row>
    <row r="549" spans="2:25" ht="15" customHeight="1" x14ac:dyDescent="0.15">
      <c r="B549" s="1195"/>
      <c r="C549" s="1196"/>
      <c r="D549" s="1197"/>
      <c r="E549" s="1099"/>
      <c r="F549" s="1133"/>
      <c r="G549" s="1133"/>
      <c r="H549" s="1133"/>
      <c r="I549" s="1100"/>
      <c r="J549" s="1202" t="s">
        <v>1080</v>
      </c>
      <c r="K549" s="1203"/>
      <c r="L549" s="1203"/>
      <c r="M549" s="1133" t="s">
        <v>1096</v>
      </c>
      <c r="N549" s="1133"/>
      <c r="O549" s="1133"/>
      <c r="P549" s="1100"/>
      <c r="Q549" s="1195"/>
      <c r="R549" s="1196"/>
      <c r="S549" s="1197"/>
      <c r="T549" s="1200"/>
      <c r="U549" s="1099"/>
      <c r="V549" s="1133"/>
      <c r="W549" s="1203"/>
      <c r="X549" s="1203"/>
      <c r="Y549" s="1206"/>
    </row>
    <row r="550" spans="2:25" ht="15" customHeight="1" x14ac:dyDescent="0.15">
      <c r="B550" s="1189" t="s">
        <v>1088</v>
      </c>
      <c r="C550" s="1190"/>
      <c r="D550" s="1191"/>
      <c r="E550" s="1097"/>
      <c r="F550" s="1129"/>
      <c r="G550" s="1129"/>
      <c r="H550" s="1129"/>
      <c r="I550" s="1098"/>
      <c r="J550" s="1188" t="s">
        <v>1077</v>
      </c>
      <c r="K550" s="1121"/>
      <c r="L550" s="1121"/>
      <c r="M550" s="1129" t="s">
        <v>1095</v>
      </c>
      <c r="N550" s="1129"/>
      <c r="O550" s="1129"/>
      <c r="P550" s="1098"/>
      <c r="Q550" s="1189" t="s">
        <v>1082</v>
      </c>
      <c r="R550" s="1190"/>
      <c r="S550" s="1191"/>
      <c r="T550" s="1198"/>
      <c r="U550" s="1097"/>
      <c r="V550" s="1129"/>
      <c r="W550" s="1121"/>
      <c r="X550" s="1121"/>
      <c r="Y550" s="1205"/>
    </row>
    <row r="551" spans="2:25" ht="15" customHeight="1" x14ac:dyDescent="0.15">
      <c r="B551" s="1192"/>
      <c r="C551" s="1193"/>
      <c r="D551" s="1194"/>
      <c r="E551" s="1130"/>
      <c r="F551" s="1131"/>
      <c r="G551" s="1131"/>
      <c r="H551" s="1131"/>
      <c r="I551" s="1132"/>
      <c r="J551" s="1201" t="s">
        <v>846</v>
      </c>
      <c r="K551" s="1125"/>
      <c r="L551" s="1125"/>
      <c r="M551" s="1131" t="s">
        <v>1096</v>
      </c>
      <c r="N551" s="1131"/>
      <c r="O551" s="1131"/>
      <c r="P551" s="1132"/>
      <c r="Q551" s="1192"/>
      <c r="R551" s="1193"/>
      <c r="S551" s="1194"/>
      <c r="T551" s="1199"/>
      <c r="U551" s="1130"/>
      <c r="V551" s="1131"/>
      <c r="W551" s="1125"/>
      <c r="X551" s="1125"/>
      <c r="Y551" s="1204"/>
    </row>
    <row r="552" spans="2:25" ht="15" customHeight="1" x14ac:dyDescent="0.15">
      <c r="B552" s="1192"/>
      <c r="C552" s="1193"/>
      <c r="D552" s="1194"/>
      <c r="E552" s="1130" t="s">
        <v>1040</v>
      </c>
      <c r="F552" s="1131"/>
      <c r="G552" s="1131" t="s">
        <v>910</v>
      </c>
      <c r="H552" s="1131"/>
      <c r="I552" s="1132"/>
      <c r="J552" s="1201" t="s">
        <v>847</v>
      </c>
      <c r="K552" s="1125"/>
      <c r="L552" s="1125"/>
      <c r="M552" s="1131" t="s">
        <v>1096</v>
      </c>
      <c r="N552" s="1131"/>
      <c r="O552" s="1131"/>
      <c r="P552" s="1132"/>
      <c r="Q552" s="1192"/>
      <c r="R552" s="1193"/>
      <c r="S552" s="1194"/>
      <c r="T552" s="1199"/>
      <c r="U552" s="1130" t="s">
        <v>1038</v>
      </c>
      <c r="V552" s="1131"/>
      <c r="W552" s="1125" t="s">
        <v>910</v>
      </c>
      <c r="X552" s="1125"/>
      <c r="Y552" s="1204"/>
    </row>
    <row r="553" spans="2:25" ht="15" customHeight="1" x14ac:dyDescent="0.15">
      <c r="B553" s="1192"/>
      <c r="C553" s="1193"/>
      <c r="D553" s="1194"/>
      <c r="E553" s="1130" t="s">
        <v>1038</v>
      </c>
      <c r="F553" s="1131"/>
      <c r="G553" s="1131" t="s">
        <v>865</v>
      </c>
      <c r="H553" s="1131"/>
      <c r="I553" s="1132"/>
      <c r="J553" s="1201" t="s">
        <v>1078</v>
      </c>
      <c r="K553" s="1125"/>
      <c r="L553" s="1125"/>
      <c r="M553" s="1131" t="s">
        <v>1097</v>
      </c>
      <c r="N553" s="1131"/>
      <c r="O553" s="1131"/>
      <c r="P553" s="1132"/>
      <c r="Q553" s="1192"/>
      <c r="R553" s="1193"/>
      <c r="S553" s="1194"/>
      <c r="T553" s="1199"/>
      <c r="U553" s="1130" t="s">
        <v>1039</v>
      </c>
      <c r="V553" s="1131"/>
      <c r="W553" s="1125" t="s">
        <v>910</v>
      </c>
      <c r="X553" s="1125"/>
      <c r="Y553" s="1204"/>
    </row>
    <row r="554" spans="2:25" ht="15" customHeight="1" x14ac:dyDescent="0.15">
      <c r="B554" s="1192"/>
      <c r="C554" s="1193"/>
      <c r="D554" s="1194"/>
      <c r="E554" s="1130" t="s">
        <v>1039</v>
      </c>
      <c r="F554" s="1131"/>
      <c r="G554" s="1131" t="s">
        <v>865</v>
      </c>
      <c r="H554" s="1131"/>
      <c r="I554" s="1132"/>
      <c r="J554" s="1201" t="s">
        <v>1079</v>
      </c>
      <c r="K554" s="1125"/>
      <c r="L554" s="1125"/>
      <c r="M554" s="1131" t="s">
        <v>1096</v>
      </c>
      <c r="N554" s="1131"/>
      <c r="O554" s="1131"/>
      <c r="P554" s="1132"/>
      <c r="Q554" s="1192"/>
      <c r="R554" s="1193"/>
      <c r="S554" s="1194"/>
      <c r="T554" s="1199"/>
      <c r="U554" s="1130"/>
      <c r="V554" s="1131"/>
      <c r="W554" s="1125"/>
      <c r="X554" s="1125"/>
      <c r="Y554" s="1204"/>
    </row>
    <row r="555" spans="2:25" ht="15" customHeight="1" x14ac:dyDescent="0.15">
      <c r="B555" s="1192"/>
      <c r="C555" s="1193"/>
      <c r="D555" s="1194"/>
      <c r="E555" s="1130"/>
      <c r="F555" s="1131"/>
      <c r="G555" s="1131"/>
      <c r="H555" s="1131"/>
      <c r="I555" s="1132"/>
      <c r="J555" s="1201" t="s">
        <v>895</v>
      </c>
      <c r="K555" s="1125"/>
      <c r="L555" s="1125"/>
      <c r="M555" s="1131" t="s">
        <v>1097</v>
      </c>
      <c r="N555" s="1131"/>
      <c r="O555" s="1131"/>
      <c r="P555" s="1132"/>
      <c r="Q555" s="1192"/>
      <c r="R555" s="1193"/>
      <c r="S555" s="1194"/>
      <c r="T555" s="1199"/>
      <c r="U555" s="1130"/>
      <c r="V555" s="1131"/>
      <c r="W555" s="1125"/>
      <c r="X555" s="1125"/>
      <c r="Y555" s="1204"/>
    </row>
    <row r="556" spans="2:25" ht="15" customHeight="1" x14ac:dyDescent="0.15">
      <c r="B556" s="1195"/>
      <c r="C556" s="1196"/>
      <c r="D556" s="1197"/>
      <c r="E556" s="1099"/>
      <c r="F556" s="1133"/>
      <c r="G556" s="1133"/>
      <c r="H556" s="1133"/>
      <c r="I556" s="1100"/>
      <c r="J556" s="1202" t="s">
        <v>1080</v>
      </c>
      <c r="K556" s="1203"/>
      <c r="L556" s="1203"/>
      <c r="M556" s="1133" t="s">
        <v>1096</v>
      </c>
      <c r="N556" s="1133"/>
      <c r="O556" s="1133"/>
      <c r="P556" s="1100"/>
      <c r="Q556" s="1195"/>
      <c r="R556" s="1196"/>
      <c r="S556" s="1197"/>
      <c r="T556" s="1200"/>
      <c r="U556" s="1099"/>
      <c r="V556" s="1133"/>
      <c r="W556" s="1203"/>
      <c r="X556" s="1203"/>
      <c r="Y556" s="1206"/>
    </row>
    <row r="557" spans="2:25" ht="15" customHeight="1" x14ac:dyDescent="0.15">
      <c r="B557" s="1189" t="s">
        <v>1089</v>
      </c>
      <c r="C557" s="1190"/>
      <c r="D557" s="1191"/>
      <c r="E557" s="1097"/>
      <c r="F557" s="1129"/>
      <c r="G557" s="1129"/>
      <c r="H557" s="1129"/>
      <c r="I557" s="1098"/>
      <c r="J557" s="1188" t="s">
        <v>1077</v>
      </c>
      <c r="K557" s="1121"/>
      <c r="L557" s="1121"/>
      <c r="M557" s="1129" t="s">
        <v>1095</v>
      </c>
      <c r="N557" s="1129"/>
      <c r="O557" s="1129"/>
      <c r="P557" s="1098"/>
      <c r="Q557" s="1189" t="s">
        <v>1082</v>
      </c>
      <c r="R557" s="1190"/>
      <c r="S557" s="1191"/>
      <c r="T557" s="1198"/>
      <c r="U557" s="1097"/>
      <c r="V557" s="1129"/>
      <c r="W557" s="1121"/>
      <c r="X557" s="1121"/>
      <c r="Y557" s="1205"/>
    </row>
    <row r="558" spans="2:25" ht="15" customHeight="1" x14ac:dyDescent="0.15">
      <c r="B558" s="1192"/>
      <c r="C558" s="1193"/>
      <c r="D558" s="1194"/>
      <c r="E558" s="1130"/>
      <c r="F558" s="1131"/>
      <c r="G558" s="1131"/>
      <c r="H558" s="1131"/>
      <c r="I558" s="1132"/>
      <c r="J558" s="1201" t="s">
        <v>846</v>
      </c>
      <c r="K558" s="1125"/>
      <c r="L558" s="1125"/>
      <c r="M558" s="1131" t="s">
        <v>1096</v>
      </c>
      <c r="N558" s="1131"/>
      <c r="O558" s="1131"/>
      <c r="P558" s="1132"/>
      <c r="Q558" s="1192"/>
      <c r="R558" s="1193"/>
      <c r="S558" s="1194"/>
      <c r="T558" s="1199"/>
      <c r="U558" s="1130"/>
      <c r="V558" s="1131"/>
      <c r="W558" s="1125"/>
      <c r="X558" s="1125"/>
      <c r="Y558" s="1204"/>
    </row>
    <row r="559" spans="2:25" ht="15" customHeight="1" x14ac:dyDescent="0.15">
      <c r="B559" s="1192"/>
      <c r="C559" s="1193"/>
      <c r="D559" s="1194"/>
      <c r="E559" s="1130" t="s">
        <v>1040</v>
      </c>
      <c r="F559" s="1131"/>
      <c r="G559" s="1131" t="s">
        <v>910</v>
      </c>
      <c r="H559" s="1131"/>
      <c r="I559" s="1132"/>
      <c r="J559" s="1201" t="s">
        <v>847</v>
      </c>
      <c r="K559" s="1125"/>
      <c r="L559" s="1125"/>
      <c r="M559" s="1131" t="s">
        <v>1096</v>
      </c>
      <c r="N559" s="1131"/>
      <c r="O559" s="1131"/>
      <c r="P559" s="1132"/>
      <c r="Q559" s="1192"/>
      <c r="R559" s="1193"/>
      <c r="S559" s="1194"/>
      <c r="T559" s="1199"/>
      <c r="U559" s="1130" t="s">
        <v>1038</v>
      </c>
      <c r="V559" s="1131"/>
      <c r="W559" s="1125" t="s">
        <v>910</v>
      </c>
      <c r="X559" s="1125"/>
      <c r="Y559" s="1204"/>
    </row>
    <row r="560" spans="2:25" ht="15" customHeight="1" x14ac:dyDescent="0.15">
      <c r="B560" s="1192"/>
      <c r="C560" s="1193"/>
      <c r="D560" s="1194"/>
      <c r="E560" s="1130" t="s">
        <v>1038</v>
      </c>
      <c r="F560" s="1131"/>
      <c r="G560" s="1131" t="s">
        <v>865</v>
      </c>
      <c r="H560" s="1131"/>
      <c r="I560" s="1132"/>
      <c r="J560" s="1201" t="s">
        <v>1078</v>
      </c>
      <c r="K560" s="1125"/>
      <c r="L560" s="1125"/>
      <c r="M560" s="1131" t="s">
        <v>1097</v>
      </c>
      <c r="N560" s="1131"/>
      <c r="O560" s="1131"/>
      <c r="P560" s="1132"/>
      <c r="Q560" s="1192"/>
      <c r="R560" s="1193"/>
      <c r="S560" s="1194"/>
      <c r="T560" s="1199"/>
      <c r="U560" s="1130" t="s">
        <v>1039</v>
      </c>
      <c r="V560" s="1131"/>
      <c r="W560" s="1125" t="s">
        <v>910</v>
      </c>
      <c r="X560" s="1125"/>
      <c r="Y560" s="1204"/>
    </row>
    <row r="561" spans="2:25" ht="15" customHeight="1" x14ac:dyDescent="0.15">
      <c r="B561" s="1192"/>
      <c r="C561" s="1193"/>
      <c r="D561" s="1194"/>
      <c r="E561" s="1130" t="s">
        <v>1039</v>
      </c>
      <c r="F561" s="1131"/>
      <c r="G561" s="1131" t="s">
        <v>865</v>
      </c>
      <c r="H561" s="1131"/>
      <c r="I561" s="1132"/>
      <c r="J561" s="1201" t="s">
        <v>1079</v>
      </c>
      <c r="K561" s="1125"/>
      <c r="L561" s="1125"/>
      <c r="M561" s="1131" t="s">
        <v>1096</v>
      </c>
      <c r="N561" s="1131"/>
      <c r="O561" s="1131"/>
      <c r="P561" s="1132"/>
      <c r="Q561" s="1192"/>
      <c r="R561" s="1193"/>
      <c r="S561" s="1194"/>
      <c r="T561" s="1199"/>
      <c r="U561" s="1130"/>
      <c r="V561" s="1131"/>
      <c r="W561" s="1125"/>
      <c r="X561" s="1125"/>
      <c r="Y561" s="1204"/>
    </row>
    <row r="562" spans="2:25" ht="15" customHeight="1" x14ac:dyDescent="0.15">
      <c r="B562" s="1192"/>
      <c r="C562" s="1193"/>
      <c r="D562" s="1194"/>
      <c r="E562" s="1130"/>
      <c r="F562" s="1131"/>
      <c r="G562" s="1131"/>
      <c r="H562" s="1131"/>
      <c r="I562" s="1132"/>
      <c r="J562" s="1201" t="s">
        <v>895</v>
      </c>
      <c r="K562" s="1125"/>
      <c r="L562" s="1125"/>
      <c r="M562" s="1131" t="s">
        <v>1097</v>
      </c>
      <c r="N562" s="1131"/>
      <c r="O562" s="1131"/>
      <c r="P562" s="1132"/>
      <c r="Q562" s="1192"/>
      <c r="R562" s="1193"/>
      <c r="S562" s="1194"/>
      <c r="T562" s="1199"/>
      <c r="U562" s="1130"/>
      <c r="V562" s="1131"/>
      <c r="W562" s="1125"/>
      <c r="X562" s="1125"/>
      <c r="Y562" s="1204"/>
    </row>
    <row r="563" spans="2:25" ht="15" customHeight="1" x14ac:dyDescent="0.15">
      <c r="B563" s="1195"/>
      <c r="C563" s="1196"/>
      <c r="D563" s="1197"/>
      <c r="E563" s="1099"/>
      <c r="F563" s="1133"/>
      <c r="G563" s="1133"/>
      <c r="H563" s="1133"/>
      <c r="I563" s="1100"/>
      <c r="J563" s="1202" t="s">
        <v>1080</v>
      </c>
      <c r="K563" s="1203"/>
      <c r="L563" s="1203"/>
      <c r="M563" s="1133" t="s">
        <v>1096</v>
      </c>
      <c r="N563" s="1133"/>
      <c r="O563" s="1133"/>
      <c r="P563" s="1100"/>
      <c r="Q563" s="1195"/>
      <c r="R563" s="1196"/>
      <c r="S563" s="1197"/>
      <c r="T563" s="1200"/>
      <c r="U563" s="1099"/>
      <c r="V563" s="1133"/>
      <c r="W563" s="1203"/>
      <c r="X563" s="1203"/>
      <c r="Y563" s="1206"/>
    </row>
    <row r="564" spans="2:25" ht="15" customHeight="1" x14ac:dyDescent="0.15">
      <c r="B564" s="1189" t="s">
        <v>1090</v>
      </c>
      <c r="C564" s="1190"/>
      <c r="D564" s="1191"/>
      <c r="E564" s="1097"/>
      <c r="F564" s="1129"/>
      <c r="G564" s="1129"/>
      <c r="H564" s="1129"/>
      <c r="I564" s="1098"/>
      <c r="J564" s="1188" t="s">
        <v>1077</v>
      </c>
      <c r="K564" s="1121"/>
      <c r="L564" s="1121"/>
      <c r="M564" s="1129" t="s">
        <v>1095</v>
      </c>
      <c r="N564" s="1129"/>
      <c r="O564" s="1129"/>
      <c r="P564" s="1098"/>
      <c r="Q564" s="1189" t="s">
        <v>1082</v>
      </c>
      <c r="R564" s="1190"/>
      <c r="S564" s="1191"/>
      <c r="T564" s="1198"/>
      <c r="U564" s="1097"/>
      <c r="V564" s="1129"/>
      <c r="W564" s="1121"/>
      <c r="X564" s="1121"/>
      <c r="Y564" s="1205"/>
    </row>
    <row r="565" spans="2:25" ht="15" customHeight="1" x14ac:dyDescent="0.15">
      <c r="B565" s="1192"/>
      <c r="C565" s="1193"/>
      <c r="D565" s="1194"/>
      <c r="E565" s="1130"/>
      <c r="F565" s="1131"/>
      <c r="G565" s="1131"/>
      <c r="H565" s="1131"/>
      <c r="I565" s="1132"/>
      <c r="J565" s="1201" t="s">
        <v>846</v>
      </c>
      <c r="K565" s="1125"/>
      <c r="L565" s="1125"/>
      <c r="M565" s="1131" t="s">
        <v>1096</v>
      </c>
      <c r="N565" s="1131"/>
      <c r="O565" s="1131"/>
      <c r="P565" s="1132"/>
      <c r="Q565" s="1192"/>
      <c r="R565" s="1193"/>
      <c r="S565" s="1194"/>
      <c r="T565" s="1199"/>
      <c r="U565" s="1130"/>
      <c r="V565" s="1131"/>
      <c r="W565" s="1125"/>
      <c r="X565" s="1125"/>
      <c r="Y565" s="1204"/>
    </row>
    <row r="566" spans="2:25" ht="15" customHeight="1" x14ac:dyDescent="0.15">
      <c r="B566" s="1192"/>
      <c r="C566" s="1193"/>
      <c r="D566" s="1194"/>
      <c r="E566" s="1130" t="s">
        <v>1040</v>
      </c>
      <c r="F566" s="1131"/>
      <c r="G566" s="1131" t="s">
        <v>910</v>
      </c>
      <c r="H566" s="1131"/>
      <c r="I566" s="1132"/>
      <c r="J566" s="1201" t="s">
        <v>847</v>
      </c>
      <c r="K566" s="1125"/>
      <c r="L566" s="1125"/>
      <c r="M566" s="1131" t="s">
        <v>1096</v>
      </c>
      <c r="N566" s="1131"/>
      <c r="O566" s="1131"/>
      <c r="P566" s="1132"/>
      <c r="Q566" s="1192"/>
      <c r="R566" s="1193"/>
      <c r="S566" s="1194"/>
      <c r="T566" s="1199"/>
      <c r="U566" s="1130" t="s">
        <v>1038</v>
      </c>
      <c r="V566" s="1131"/>
      <c r="W566" s="1125" t="s">
        <v>910</v>
      </c>
      <c r="X566" s="1125"/>
      <c r="Y566" s="1204"/>
    </row>
    <row r="567" spans="2:25" ht="15" customHeight="1" x14ac:dyDescent="0.15">
      <c r="B567" s="1192"/>
      <c r="C567" s="1193"/>
      <c r="D567" s="1194"/>
      <c r="E567" s="1130" t="s">
        <v>1038</v>
      </c>
      <c r="F567" s="1131"/>
      <c r="G567" s="1131" t="s">
        <v>865</v>
      </c>
      <c r="H567" s="1131"/>
      <c r="I567" s="1132"/>
      <c r="J567" s="1201" t="s">
        <v>1078</v>
      </c>
      <c r="K567" s="1125"/>
      <c r="L567" s="1125"/>
      <c r="M567" s="1131" t="s">
        <v>1097</v>
      </c>
      <c r="N567" s="1131"/>
      <c r="O567" s="1131"/>
      <c r="P567" s="1132"/>
      <c r="Q567" s="1192"/>
      <c r="R567" s="1193"/>
      <c r="S567" s="1194"/>
      <c r="T567" s="1199"/>
      <c r="U567" s="1130" t="s">
        <v>1039</v>
      </c>
      <c r="V567" s="1131"/>
      <c r="W567" s="1125" t="s">
        <v>910</v>
      </c>
      <c r="X567" s="1125"/>
      <c r="Y567" s="1204"/>
    </row>
    <row r="568" spans="2:25" ht="15" customHeight="1" x14ac:dyDescent="0.15">
      <c r="B568" s="1192"/>
      <c r="C568" s="1193"/>
      <c r="D568" s="1194"/>
      <c r="E568" s="1130" t="s">
        <v>1039</v>
      </c>
      <c r="F568" s="1131"/>
      <c r="G568" s="1131" t="s">
        <v>865</v>
      </c>
      <c r="H568" s="1131"/>
      <c r="I568" s="1132"/>
      <c r="J568" s="1201" t="s">
        <v>1079</v>
      </c>
      <c r="K568" s="1125"/>
      <c r="L568" s="1125"/>
      <c r="M568" s="1131" t="s">
        <v>1096</v>
      </c>
      <c r="N568" s="1131"/>
      <c r="O568" s="1131"/>
      <c r="P568" s="1132"/>
      <c r="Q568" s="1192"/>
      <c r="R568" s="1193"/>
      <c r="S568" s="1194"/>
      <c r="T568" s="1199"/>
      <c r="U568" s="1130"/>
      <c r="V568" s="1131"/>
      <c r="W568" s="1125"/>
      <c r="X568" s="1125"/>
      <c r="Y568" s="1204"/>
    </row>
    <row r="569" spans="2:25" ht="15" customHeight="1" x14ac:dyDescent="0.15">
      <c r="B569" s="1192"/>
      <c r="C569" s="1193"/>
      <c r="D569" s="1194"/>
      <c r="E569" s="1130"/>
      <c r="F569" s="1131"/>
      <c r="G569" s="1131"/>
      <c r="H569" s="1131"/>
      <c r="I569" s="1132"/>
      <c r="J569" s="1201" t="s">
        <v>895</v>
      </c>
      <c r="K569" s="1125"/>
      <c r="L569" s="1125"/>
      <c r="M569" s="1131" t="s">
        <v>1097</v>
      </c>
      <c r="N569" s="1131"/>
      <c r="O569" s="1131"/>
      <c r="P569" s="1132"/>
      <c r="Q569" s="1192"/>
      <c r="R569" s="1193"/>
      <c r="S569" s="1194"/>
      <c r="T569" s="1199"/>
      <c r="U569" s="1130"/>
      <c r="V569" s="1131"/>
      <c r="W569" s="1125"/>
      <c r="X569" s="1125"/>
      <c r="Y569" s="1204"/>
    </row>
    <row r="570" spans="2:25" ht="15" customHeight="1" x14ac:dyDescent="0.15">
      <c r="B570" s="1195"/>
      <c r="C570" s="1196"/>
      <c r="D570" s="1197"/>
      <c r="E570" s="1099"/>
      <c r="F570" s="1133"/>
      <c r="G570" s="1133"/>
      <c r="H570" s="1133"/>
      <c r="I570" s="1100"/>
      <c r="J570" s="1202" t="s">
        <v>1080</v>
      </c>
      <c r="K570" s="1203"/>
      <c r="L570" s="1203"/>
      <c r="M570" s="1133" t="s">
        <v>1096</v>
      </c>
      <c r="N570" s="1133"/>
      <c r="O570" s="1133"/>
      <c r="P570" s="1100"/>
      <c r="Q570" s="1195"/>
      <c r="R570" s="1196"/>
      <c r="S570" s="1197"/>
      <c r="T570" s="1200"/>
      <c r="U570" s="1099"/>
      <c r="V570" s="1133"/>
      <c r="W570" s="1203"/>
      <c r="X570" s="1203"/>
      <c r="Y570" s="1206"/>
    </row>
    <row r="571" spans="2:25" ht="15" customHeight="1" x14ac:dyDescent="0.15">
      <c r="B571" s="1069" t="s">
        <v>242</v>
      </c>
      <c r="C571" s="1069"/>
      <c r="D571" s="1069"/>
      <c r="E571" s="1060" t="s">
        <v>242</v>
      </c>
      <c r="F571" s="1060"/>
      <c r="G571" s="1060"/>
      <c r="H571" s="1060"/>
      <c r="I571" s="1060"/>
      <c r="J571" s="1060" t="s">
        <v>242</v>
      </c>
      <c r="K571" s="1060"/>
      <c r="L571" s="1060"/>
      <c r="M571" s="1060"/>
      <c r="N571" s="1060"/>
      <c r="O571" s="1060"/>
      <c r="P571" s="1060"/>
      <c r="Q571" s="1060" t="s">
        <v>242</v>
      </c>
      <c r="R571" s="1060"/>
      <c r="S571" s="1060"/>
      <c r="T571" s="1060"/>
      <c r="U571" s="1060" t="s">
        <v>242</v>
      </c>
      <c r="V571" s="1060"/>
      <c r="W571" s="1060"/>
      <c r="X571" s="1060"/>
      <c r="Y571" s="1060"/>
    </row>
    <row r="572" spans="2:25" x14ac:dyDescent="0.15">
      <c r="S572" s="302" t="s">
        <v>615</v>
      </c>
    </row>
    <row r="573" spans="2:25" ht="27.6" customHeight="1" x14ac:dyDescent="0.15">
      <c r="C573" s="1112" t="s">
        <v>1094</v>
      </c>
      <c r="D573" s="1112"/>
      <c r="E573" s="1112"/>
      <c r="F573" s="1112"/>
      <c r="G573" s="1112"/>
      <c r="H573" s="1112"/>
      <c r="I573" s="1112"/>
      <c r="J573" s="1112"/>
      <c r="K573" s="1112"/>
      <c r="L573" s="1112"/>
      <c r="M573" s="1112"/>
      <c r="N573" s="1112"/>
      <c r="O573" s="1112"/>
      <c r="P573" s="1112"/>
      <c r="Q573" s="1112"/>
      <c r="R573" s="1112"/>
      <c r="S573" s="1112"/>
      <c r="T573" s="1112"/>
      <c r="U573" s="1112"/>
      <c r="V573" s="1112"/>
      <c r="W573" s="1112"/>
      <c r="X573" s="1112"/>
      <c r="Y573" s="1112"/>
    </row>
    <row r="574" spans="2:25" x14ac:dyDescent="0.15">
      <c r="C574" s="295" t="s">
        <v>1002</v>
      </c>
    </row>
    <row r="575" spans="2:25" x14ac:dyDescent="0.15">
      <c r="C575" s="295" t="s">
        <v>1092</v>
      </c>
    </row>
    <row r="576" spans="2:25" x14ac:dyDescent="0.15">
      <c r="C576" s="295" t="s">
        <v>1093</v>
      </c>
    </row>
    <row r="579" spans="2:30" x14ac:dyDescent="0.15">
      <c r="C579" s="295" t="s">
        <v>1091</v>
      </c>
    </row>
    <row r="580" spans="2:30" x14ac:dyDescent="0.15">
      <c r="B580" s="285" t="s">
        <v>1098</v>
      </c>
    </row>
    <row r="581" spans="2:30" ht="26.1" customHeight="1" x14ac:dyDescent="0.15">
      <c r="B581" s="1065" t="s">
        <v>1099</v>
      </c>
      <c r="C581" s="1065"/>
      <c r="D581" s="1065"/>
      <c r="E581" s="1065" t="s">
        <v>1100</v>
      </c>
      <c r="F581" s="1065"/>
      <c r="G581" s="1065"/>
      <c r="H581" s="1065"/>
      <c r="I581" s="1065"/>
      <c r="J581" s="1065"/>
      <c r="K581" s="1065"/>
      <c r="L581" s="1065"/>
      <c r="M581" s="1065"/>
      <c r="N581" s="1065"/>
      <c r="O581" s="1065" t="s">
        <v>1102</v>
      </c>
      <c r="P581" s="1065"/>
      <c r="Q581" s="1065"/>
      <c r="R581" s="1065"/>
      <c r="S581" s="1065"/>
      <c r="T581" s="1065"/>
      <c r="U581" s="1065"/>
      <c r="V581" s="1070" t="s">
        <v>1104</v>
      </c>
      <c r="W581" s="1070"/>
      <c r="X581" s="1070"/>
      <c r="Y581" s="1065" t="s">
        <v>1105</v>
      </c>
      <c r="Z581" s="1065"/>
      <c r="AA581" s="1065"/>
      <c r="AB581" s="1065" t="s">
        <v>1107</v>
      </c>
      <c r="AC581" s="1065"/>
      <c r="AD581" s="1065"/>
    </row>
    <row r="582" spans="2:30" ht="54.95" customHeight="1" x14ac:dyDescent="0.15">
      <c r="B582" s="1062" t="s">
        <v>1108</v>
      </c>
      <c r="C582" s="1062"/>
      <c r="D582" s="1062"/>
      <c r="E582" s="1062" t="s">
        <v>1101</v>
      </c>
      <c r="F582" s="1062"/>
      <c r="G582" s="1062"/>
      <c r="H582" s="1062"/>
      <c r="I582" s="1062"/>
      <c r="J582" s="1062"/>
      <c r="K582" s="1062"/>
      <c r="L582" s="1062"/>
      <c r="M582" s="1062"/>
      <c r="N582" s="1062"/>
      <c r="O582" s="1062" t="s">
        <v>1103</v>
      </c>
      <c r="P582" s="1062"/>
      <c r="Q582" s="1062"/>
      <c r="R582" s="1062"/>
      <c r="S582" s="1062"/>
      <c r="T582" s="1062"/>
      <c r="U582" s="1062"/>
      <c r="V582" s="1069" t="s">
        <v>1109</v>
      </c>
      <c r="W582" s="1069"/>
      <c r="X582" s="1069"/>
      <c r="Y582" s="1059" t="s">
        <v>1106</v>
      </c>
      <c r="Z582" s="1059"/>
      <c r="AA582" s="1059"/>
      <c r="AB582" s="1069" t="s">
        <v>1110</v>
      </c>
      <c r="AC582" s="1069"/>
      <c r="AD582" s="1069"/>
    </row>
    <row r="583" spans="2:30" ht="90.95" customHeight="1" x14ac:dyDescent="0.15">
      <c r="B583" s="1059" t="s">
        <v>1111</v>
      </c>
      <c r="C583" s="1059"/>
      <c r="D583" s="1059"/>
      <c r="E583" s="1062" t="s">
        <v>1114</v>
      </c>
      <c r="F583" s="1062"/>
      <c r="G583" s="1062"/>
      <c r="H583" s="1062"/>
      <c r="I583" s="1062"/>
      <c r="J583" s="1062"/>
      <c r="K583" s="1062"/>
      <c r="L583" s="1062"/>
      <c r="M583" s="1062"/>
      <c r="N583" s="1062"/>
      <c r="O583" s="1062" t="s">
        <v>1117</v>
      </c>
      <c r="P583" s="1062"/>
      <c r="Q583" s="1062"/>
      <c r="R583" s="1062"/>
      <c r="S583" s="1062"/>
      <c r="T583" s="1062"/>
      <c r="U583" s="1062"/>
      <c r="V583" s="1069" t="s">
        <v>1109</v>
      </c>
      <c r="W583" s="1069"/>
      <c r="X583" s="1069"/>
      <c r="Y583" s="1062" t="s">
        <v>1120</v>
      </c>
      <c r="Z583" s="1062"/>
      <c r="AA583" s="1062"/>
      <c r="AB583" s="1069" t="s">
        <v>1110</v>
      </c>
      <c r="AC583" s="1069"/>
      <c r="AD583" s="1069"/>
    </row>
    <row r="584" spans="2:30" ht="60.95" customHeight="1" x14ac:dyDescent="0.15">
      <c r="B584" s="1059" t="s">
        <v>1112</v>
      </c>
      <c r="C584" s="1059"/>
      <c r="D584" s="1059"/>
      <c r="E584" s="1062" t="s">
        <v>1115</v>
      </c>
      <c r="F584" s="1062"/>
      <c r="G584" s="1062"/>
      <c r="H584" s="1062"/>
      <c r="I584" s="1062"/>
      <c r="J584" s="1062"/>
      <c r="K584" s="1062"/>
      <c r="L584" s="1062"/>
      <c r="M584" s="1062"/>
      <c r="N584" s="1062"/>
      <c r="O584" s="1062" t="s">
        <v>1118</v>
      </c>
      <c r="P584" s="1062"/>
      <c r="Q584" s="1062"/>
      <c r="R584" s="1062"/>
      <c r="S584" s="1062"/>
      <c r="T584" s="1062"/>
      <c r="U584" s="1062"/>
      <c r="V584" s="1069" t="s">
        <v>1109</v>
      </c>
      <c r="W584" s="1069"/>
      <c r="X584" s="1069"/>
      <c r="Y584" s="1062" t="s">
        <v>1121</v>
      </c>
      <c r="Z584" s="1062"/>
      <c r="AA584" s="1062"/>
      <c r="AB584" s="1069" t="s">
        <v>1110</v>
      </c>
      <c r="AC584" s="1069"/>
      <c r="AD584" s="1069"/>
    </row>
    <row r="585" spans="2:30" ht="52.5" customHeight="1" x14ac:dyDescent="0.15">
      <c r="B585" s="1059" t="s">
        <v>1113</v>
      </c>
      <c r="C585" s="1059"/>
      <c r="D585" s="1059"/>
      <c r="E585" s="1062" t="s">
        <v>1116</v>
      </c>
      <c r="F585" s="1062"/>
      <c r="G585" s="1062"/>
      <c r="H585" s="1062"/>
      <c r="I585" s="1062"/>
      <c r="J585" s="1062"/>
      <c r="K585" s="1062"/>
      <c r="L585" s="1062"/>
      <c r="M585" s="1062"/>
      <c r="N585" s="1062"/>
      <c r="O585" s="1062" t="s">
        <v>1119</v>
      </c>
      <c r="P585" s="1062"/>
      <c r="Q585" s="1062"/>
      <c r="R585" s="1062"/>
      <c r="S585" s="1062"/>
      <c r="T585" s="1062"/>
      <c r="U585" s="1062"/>
      <c r="V585" s="1069" t="s">
        <v>1109</v>
      </c>
      <c r="W585" s="1069"/>
      <c r="X585" s="1069"/>
      <c r="Y585" s="1062" t="s">
        <v>1122</v>
      </c>
      <c r="Z585" s="1062"/>
      <c r="AA585" s="1062"/>
      <c r="AB585" s="1069" t="s">
        <v>1110</v>
      </c>
      <c r="AC585" s="1069"/>
      <c r="AD585" s="1069"/>
    </row>
    <row r="586" spans="2:30" ht="54" customHeight="1" x14ac:dyDescent="0.15">
      <c r="B586" s="1062" t="s">
        <v>1123</v>
      </c>
      <c r="C586" s="1059"/>
      <c r="D586" s="1059"/>
      <c r="E586" s="1062" t="s">
        <v>1124</v>
      </c>
      <c r="F586" s="1062"/>
      <c r="G586" s="1062"/>
      <c r="H586" s="1062"/>
      <c r="I586" s="1062"/>
      <c r="J586" s="1062"/>
      <c r="K586" s="1062"/>
      <c r="L586" s="1062"/>
      <c r="M586" s="1062"/>
      <c r="N586" s="1062"/>
      <c r="O586" s="1062" t="s">
        <v>1125</v>
      </c>
      <c r="P586" s="1062"/>
      <c r="Q586" s="1062"/>
      <c r="R586" s="1062"/>
      <c r="S586" s="1062"/>
      <c r="T586" s="1062"/>
      <c r="U586" s="1062"/>
      <c r="V586" s="1069" t="s">
        <v>1126</v>
      </c>
      <c r="W586" s="1069"/>
      <c r="X586" s="1069"/>
      <c r="Y586" s="1062" t="s">
        <v>1127</v>
      </c>
      <c r="Z586" s="1062"/>
      <c r="AA586" s="1062"/>
      <c r="AB586" s="1069" t="s">
        <v>1110</v>
      </c>
      <c r="AC586" s="1069"/>
      <c r="AD586" s="1069"/>
    </row>
    <row r="587" spans="2:30" ht="80.45" customHeight="1" x14ac:dyDescent="0.15">
      <c r="B587" s="1062" t="s">
        <v>1128</v>
      </c>
      <c r="C587" s="1059"/>
      <c r="D587" s="1059"/>
      <c r="E587" s="1062" t="s">
        <v>1129</v>
      </c>
      <c r="F587" s="1062"/>
      <c r="G587" s="1062"/>
      <c r="H587" s="1062"/>
      <c r="I587" s="1062"/>
      <c r="J587" s="1062"/>
      <c r="K587" s="1062"/>
      <c r="L587" s="1062"/>
      <c r="M587" s="1062"/>
      <c r="N587" s="1062"/>
      <c r="O587" s="1062" t="s">
        <v>1130</v>
      </c>
      <c r="P587" s="1062"/>
      <c r="Q587" s="1062"/>
      <c r="R587" s="1062"/>
      <c r="S587" s="1062"/>
      <c r="T587" s="1062"/>
      <c r="U587" s="1062"/>
      <c r="V587" s="1069" t="s">
        <v>1109</v>
      </c>
      <c r="W587" s="1069"/>
      <c r="X587" s="1069"/>
      <c r="Y587" s="1062" t="s">
        <v>1131</v>
      </c>
      <c r="Z587" s="1062"/>
      <c r="AA587" s="1062"/>
      <c r="AB587" s="1069" t="s">
        <v>1110</v>
      </c>
      <c r="AC587" s="1069"/>
      <c r="AD587" s="1069"/>
    </row>
    <row r="588" spans="2:30" ht="85.5" customHeight="1" x14ac:dyDescent="0.15">
      <c r="B588" s="1062" t="s">
        <v>1132</v>
      </c>
      <c r="C588" s="1059"/>
      <c r="D588" s="1059"/>
      <c r="E588" s="1062" t="s">
        <v>1133</v>
      </c>
      <c r="F588" s="1062"/>
      <c r="G588" s="1062"/>
      <c r="H588" s="1062"/>
      <c r="I588" s="1062"/>
      <c r="J588" s="1062"/>
      <c r="K588" s="1062"/>
      <c r="L588" s="1062"/>
      <c r="M588" s="1062"/>
      <c r="N588" s="1062"/>
      <c r="O588" s="1062" t="s">
        <v>1130</v>
      </c>
      <c r="P588" s="1062"/>
      <c r="Q588" s="1062"/>
      <c r="R588" s="1062"/>
      <c r="S588" s="1062"/>
      <c r="T588" s="1062"/>
      <c r="U588" s="1062"/>
      <c r="V588" s="1069" t="s">
        <v>1109</v>
      </c>
      <c r="W588" s="1069"/>
      <c r="X588" s="1069"/>
      <c r="Y588" s="1062" t="s">
        <v>1134</v>
      </c>
      <c r="Z588" s="1062"/>
      <c r="AA588" s="1062"/>
      <c r="AB588" s="1069" t="s">
        <v>1110</v>
      </c>
      <c r="AC588" s="1069"/>
      <c r="AD588" s="1069"/>
    </row>
    <row r="589" spans="2:30" ht="60" customHeight="1" x14ac:dyDescent="0.15">
      <c r="B589" s="1062" t="s">
        <v>1135</v>
      </c>
      <c r="C589" s="1062"/>
      <c r="D589" s="1062"/>
      <c r="E589" s="1062" t="s">
        <v>1136</v>
      </c>
      <c r="F589" s="1062"/>
      <c r="G589" s="1062"/>
      <c r="H589" s="1062"/>
      <c r="I589" s="1062"/>
      <c r="J589" s="1062"/>
      <c r="K589" s="1062"/>
      <c r="L589" s="1062"/>
      <c r="M589" s="1062"/>
      <c r="N589" s="1062"/>
      <c r="O589" s="1062" t="s">
        <v>1130</v>
      </c>
      <c r="P589" s="1062"/>
      <c r="Q589" s="1062"/>
      <c r="R589" s="1062"/>
      <c r="S589" s="1062"/>
      <c r="T589" s="1062"/>
      <c r="U589" s="1062"/>
      <c r="V589" s="1069" t="s">
        <v>1109</v>
      </c>
      <c r="W589" s="1069"/>
      <c r="X589" s="1069"/>
      <c r="Y589" s="1062" t="s">
        <v>1137</v>
      </c>
      <c r="Z589" s="1062"/>
      <c r="AA589" s="1062"/>
      <c r="AB589" s="1069" t="s">
        <v>1110</v>
      </c>
      <c r="AC589" s="1069"/>
      <c r="AD589" s="1069"/>
    </row>
    <row r="590" spans="2:30" ht="59.45" customHeight="1" x14ac:dyDescent="0.15">
      <c r="B590" s="1062" t="s">
        <v>1138</v>
      </c>
      <c r="C590" s="1062"/>
      <c r="D590" s="1062"/>
      <c r="E590" s="1062" t="s">
        <v>1139</v>
      </c>
      <c r="F590" s="1062"/>
      <c r="G590" s="1062"/>
      <c r="H590" s="1062"/>
      <c r="I590" s="1062"/>
      <c r="J590" s="1062"/>
      <c r="K590" s="1062"/>
      <c r="L590" s="1062"/>
      <c r="M590" s="1062"/>
      <c r="N590" s="1062"/>
      <c r="O590" s="1062" t="s">
        <v>1130</v>
      </c>
      <c r="P590" s="1062"/>
      <c r="Q590" s="1062"/>
      <c r="R590" s="1062"/>
      <c r="S590" s="1062"/>
      <c r="T590" s="1062"/>
      <c r="U590" s="1062"/>
      <c r="V590" s="1069" t="s">
        <v>1109</v>
      </c>
      <c r="W590" s="1069"/>
      <c r="X590" s="1069"/>
      <c r="Y590" s="1062" t="s">
        <v>1122</v>
      </c>
      <c r="Z590" s="1062"/>
      <c r="AA590" s="1062"/>
      <c r="AB590" s="1069" t="s">
        <v>1110</v>
      </c>
      <c r="AC590" s="1069"/>
      <c r="AD590" s="1069"/>
    </row>
    <row r="591" spans="2:30" ht="30" customHeight="1" x14ac:dyDescent="0.15">
      <c r="B591" s="1059" t="s">
        <v>242</v>
      </c>
      <c r="C591" s="1059"/>
      <c r="D591" s="1059"/>
      <c r="E591" s="1062" t="s">
        <v>242</v>
      </c>
      <c r="F591" s="1062"/>
      <c r="G591" s="1062"/>
      <c r="H591" s="1062"/>
      <c r="I591" s="1062"/>
      <c r="J591" s="1062"/>
      <c r="K591" s="1062"/>
      <c r="L591" s="1062"/>
      <c r="M591" s="1062"/>
      <c r="N591" s="1062"/>
      <c r="O591" s="1062" t="s">
        <v>242</v>
      </c>
      <c r="P591" s="1062"/>
      <c r="Q591" s="1062"/>
      <c r="R591" s="1062"/>
      <c r="S591" s="1062"/>
      <c r="T591" s="1062"/>
      <c r="U591" s="1062"/>
      <c r="V591" s="1069" t="s">
        <v>242</v>
      </c>
      <c r="W591" s="1069"/>
      <c r="X591" s="1069"/>
      <c r="Y591" s="1062" t="s">
        <v>242</v>
      </c>
      <c r="Z591" s="1062"/>
      <c r="AA591" s="1062"/>
      <c r="AB591" s="1069" t="s">
        <v>242</v>
      </c>
      <c r="AC591" s="1069"/>
      <c r="AD591" s="1069"/>
    </row>
    <row r="592" spans="2:30" x14ac:dyDescent="0.15">
      <c r="Y592" s="302" t="s">
        <v>615</v>
      </c>
    </row>
    <row r="595" spans="2:28" x14ac:dyDescent="0.15">
      <c r="B595" s="285" t="s">
        <v>1140</v>
      </c>
    </row>
    <row r="596" spans="2:28" ht="26.1" customHeight="1" x14ac:dyDescent="0.15">
      <c r="B596" s="1065" t="s">
        <v>1141</v>
      </c>
      <c r="C596" s="1065"/>
      <c r="D596" s="1065"/>
      <c r="E596" s="1065"/>
      <c r="F596" s="1065"/>
      <c r="G596" s="1065"/>
      <c r="H596" s="1065"/>
      <c r="I596" s="1065"/>
      <c r="J596" s="1065"/>
      <c r="K596" s="1065"/>
      <c r="L596" s="1065"/>
      <c r="M596" s="1065"/>
      <c r="N596" s="1065"/>
      <c r="O596" s="1065"/>
      <c r="P596" s="1065"/>
      <c r="Q596" s="1065"/>
      <c r="R596" s="1065" t="s">
        <v>1143</v>
      </c>
      <c r="S596" s="1065"/>
      <c r="T596" s="1065"/>
      <c r="U596" s="1065" t="s">
        <v>1144</v>
      </c>
      <c r="V596" s="1065"/>
      <c r="W596" s="1065"/>
      <c r="X596" s="1065" t="s">
        <v>1145</v>
      </c>
      <c r="Y596" s="1065"/>
      <c r="Z596" s="1065"/>
      <c r="AA596" s="1065"/>
      <c r="AB596" s="1065"/>
    </row>
    <row r="597" spans="2:28" ht="30" customHeight="1" x14ac:dyDescent="0.15">
      <c r="B597" s="1062" t="s">
        <v>1142</v>
      </c>
      <c r="C597" s="1062"/>
      <c r="D597" s="1062"/>
      <c r="E597" s="1062"/>
      <c r="F597" s="1062"/>
      <c r="G597" s="1062"/>
      <c r="H597" s="1062"/>
      <c r="I597" s="1062"/>
      <c r="J597" s="1062"/>
      <c r="K597" s="1062"/>
      <c r="L597" s="1062"/>
      <c r="M597" s="1062"/>
      <c r="N597" s="1062"/>
      <c r="O597" s="1062"/>
      <c r="P597" s="1062"/>
      <c r="Q597" s="1062"/>
      <c r="R597" s="1069" t="s">
        <v>1146</v>
      </c>
      <c r="S597" s="1069"/>
      <c r="T597" s="1069"/>
      <c r="U597" s="1069" t="s">
        <v>1146</v>
      </c>
      <c r="V597" s="1069"/>
      <c r="W597" s="1069"/>
      <c r="X597" s="1062" t="s">
        <v>1147</v>
      </c>
      <c r="Y597" s="1062"/>
      <c r="Z597" s="1062"/>
      <c r="AA597" s="1062"/>
      <c r="AB597" s="1062"/>
    </row>
    <row r="598" spans="2:28" ht="30" customHeight="1" x14ac:dyDescent="0.15">
      <c r="B598" s="1062" t="s">
        <v>1148</v>
      </c>
      <c r="C598" s="1062"/>
      <c r="D598" s="1062"/>
      <c r="E598" s="1062"/>
      <c r="F598" s="1062"/>
      <c r="G598" s="1062"/>
      <c r="H598" s="1062"/>
      <c r="I598" s="1062"/>
      <c r="J598" s="1062"/>
      <c r="K598" s="1062"/>
      <c r="L598" s="1062"/>
      <c r="M598" s="1062"/>
      <c r="N598" s="1062"/>
      <c r="O598" s="1062"/>
      <c r="P598" s="1062"/>
      <c r="Q598" s="1062"/>
      <c r="R598" s="1069" t="s">
        <v>1146</v>
      </c>
      <c r="S598" s="1069"/>
      <c r="T598" s="1069"/>
      <c r="U598" s="1069" t="s">
        <v>1146</v>
      </c>
      <c r="V598" s="1069"/>
      <c r="W598" s="1069"/>
      <c r="X598" s="1062" t="s">
        <v>1149</v>
      </c>
      <c r="Y598" s="1062"/>
      <c r="Z598" s="1062"/>
      <c r="AA598" s="1062"/>
      <c r="AB598" s="1062"/>
    </row>
    <row r="599" spans="2:28" ht="30" customHeight="1" x14ac:dyDescent="0.15">
      <c r="B599" s="1062" t="s">
        <v>1150</v>
      </c>
      <c r="C599" s="1062"/>
      <c r="D599" s="1062"/>
      <c r="E599" s="1062"/>
      <c r="F599" s="1062"/>
      <c r="G599" s="1062"/>
      <c r="H599" s="1062"/>
      <c r="I599" s="1062"/>
      <c r="J599" s="1062"/>
      <c r="K599" s="1062"/>
      <c r="L599" s="1062"/>
      <c r="M599" s="1062"/>
      <c r="N599" s="1062"/>
      <c r="O599" s="1062"/>
      <c r="P599" s="1062"/>
      <c r="Q599" s="1062"/>
      <c r="R599" s="1069" t="s">
        <v>1146</v>
      </c>
      <c r="S599" s="1069"/>
      <c r="T599" s="1069"/>
      <c r="U599" s="1069" t="s">
        <v>1146</v>
      </c>
      <c r="V599" s="1069"/>
      <c r="W599" s="1069"/>
      <c r="X599" s="1062" t="s">
        <v>1151</v>
      </c>
      <c r="Y599" s="1062"/>
      <c r="Z599" s="1062"/>
      <c r="AA599" s="1062"/>
      <c r="AB599" s="1062"/>
    </row>
    <row r="600" spans="2:28" ht="30" customHeight="1" x14ac:dyDescent="0.15">
      <c r="B600" s="1062" t="s">
        <v>1152</v>
      </c>
      <c r="C600" s="1062"/>
      <c r="D600" s="1062"/>
      <c r="E600" s="1062"/>
      <c r="F600" s="1062"/>
      <c r="G600" s="1062"/>
      <c r="H600" s="1062"/>
      <c r="I600" s="1062"/>
      <c r="J600" s="1062"/>
      <c r="K600" s="1062"/>
      <c r="L600" s="1062"/>
      <c r="M600" s="1062"/>
      <c r="N600" s="1062"/>
      <c r="O600" s="1062"/>
      <c r="P600" s="1062"/>
      <c r="Q600" s="1062"/>
      <c r="R600" s="1069" t="s">
        <v>1146</v>
      </c>
      <c r="S600" s="1069"/>
      <c r="T600" s="1069"/>
      <c r="U600" s="1069" t="s">
        <v>1146</v>
      </c>
      <c r="V600" s="1069"/>
      <c r="W600" s="1069"/>
      <c r="X600" s="1062" t="s">
        <v>1153</v>
      </c>
      <c r="Y600" s="1062"/>
      <c r="Z600" s="1062"/>
      <c r="AA600" s="1062"/>
      <c r="AB600" s="1062"/>
    </row>
    <row r="601" spans="2:28" ht="30" customHeight="1" x14ac:dyDescent="0.15">
      <c r="B601" s="1062" t="s">
        <v>1154</v>
      </c>
      <c r="C601" s="1062"/>
      <c r="D601" s="1062"/>
      <c r="E601" s="1062"/>
      <c r="F601" s="1062"/>
      <c r="G601" s="1062"/>
      <c r="H601" s="1062"/>
      <c r="I601" s="1062"/>
      <c r="J601" s="1062"/>
      <c r="K601" s="1062"/>
      <c r="L601" s="1062"/>
      <c r="M601" s="1062"/>
      <c r="N601" s="1062"/>
      <c r="O601" s="1062"/>
      <c r="P601" s="1062"/>
      <c r="Q601" s="1062"/>
      <c r="R601" s="1069" t="s">
        <v>1146</v>
      </c>
      <c r="S601" s="1069"/>
      <c r="T601" s="1069"/>
      <c r="U601" s="1069" t="s">
        <v>1146</v>
      </c>
      <c r="V601" s="1069"/>
      <c r="W601" s="1069"/>
      <c r="X601" s="1062" t="s">
        <v>1155</v>
      </c>
      <c r="Y601" s="1062"/>
      <c r="Z601" s="1062"/>
      <c r="AA601" s="1062"/>
      <c r="AB601" s="1062"/>
    </row>
    <row r="602" spans="2:28" ht="30" customHeight="1" x14ac:dyDescent="0.15">
      <c r="B602" s="1062" t="s">
        <v>1157</v>
      </c>
      <c r="C602" s="1062"/>
      <c r="D602" s="1062"/>
      <c r="E602" s="1062"/>
      <c r="F602" s="1062"/>
      <c r="G602" s="1062"/>
      <c r="H602" s="1062"/>
      <c r="I602" s="1062"/>
      <c r="J602" s="1062"/>
      <c r="K602" s="1062"/>
      <c r="L602" s="1062"/>
      <c r="M602" s="1062"/>
      <c r="N602" s="1062"/>
      <c r="O602" s="1062"/>
      <c r="P602" s="1062"/>
      <c r="Q602" s="1062"/>
      <c r="R602" s="1069" t="s">
        <v>1146</v>
      </c>
      <c r="S602" s="1069"/>
      <c r="T602" s="1069"/>
      <c r="U602" s="1069" t="s">
        <v>1146</v>
      </c>
      <c r="V602" s="1069"/>
      <c r="W602" s="1069"/>
      <c r="X602" s="1062" t="s">
        <v>1155</v>
      </c>
      <c r="Y602" s="1062"/>
      <c r="Z602" s="1062"/>
      <c r="AA602" s="1062"/>
      <c r="AB602" s="1062"/>
    </row>
    <row r="603" spans="2:28" ht="30" customHeight="1" x14ac:dyDescent="0.15">
      <c r="B603" s="1062" t="s">
        <v>1156</v>
      </c>
      <c r="C603" s="1062"/>
      <c r="D603" s="1062"/>
      <c r="E603" s="1062"/>
      <c r="F603" s="1062"/>
      <c r="G603" s="1062"/>
      <c r="H603" s="1062"/>
      <c r="I603" s="1062"/>
      <c r="J603" s="1062"/>
      <c r="K603" s="1062"/>
      <c r="L603" s="1062"/>
      <c r="M603" s="1062"/>
      <c r="N603" s="1062"/>
      <c r="O603" s="1062"/>
      <c r="P603" s="1062"/>
      <c r="Q603" s="1062"/>
      <c r="R603" s="1069" t="s">
        <v>1146</v>
      </c>
      <c r="S603" s="1069"/>
      <c r="T603" s="1069"/>
      <c r="U603" s="1069" t="s">
        <v>1146</v>
      </c>
      <c r="V603" s="1069"/>
      <c r="W603" s="1069"/>
      <c r="X603" s="1062" t="s">
        <v>242</v>
      </c>
      <c r="Y603" s="1062"/>
      <c r="Z603" s="1062"/>
      <c r="AA603" s="1062"/>
      <c r="AB603" s="1062"/>
    </row>
    <row r="604" spans="2:28" x14ac:dyDescent="0.15">
      <c r="W604" s="302" t="s">
        <v>1158</v>
      </c>
    </row>
    <row r="608" spans="2:28" x14ac:dyDescent="0.15">
      <c r="B608" s="285" t="s">
        <v>1159</v>
      </c>
    </row>
    <row r="609" spans="2:26" ht="26.1" customHeight="1" x14ac:dyDescent="0.15">
      <c r="B609" s="1065" t="s">
        <v>1160</v>
      </c>
      <c r="C609" s="1065"/>
      <c r="D609" s="1065"/>
      <c r="E609" s="1065"/>
      <c r="F609" s="1065"/>
      <c r="G609" s="1065"/>
      <c r="H609" s="1065" t="s">
        <v>1161</v>
      </c>
      <c r="I609" s="1065"/>
      <c r="J609" s="1065"/>
      <c r="K609" s="1066" t="s">
        <v>1162</v>
      </c>
      <c r="L609" s="1107"/>
      <c r="M609" s="1107"/>
      <c r="N609" s="1107"/>
      <c r="O609" s="1107"/>
      <c r="P609" s="1107"/>
      <c r="Q609" s="1107"/>
      <c r="R609" s="1107"/>
      <c r="S609" s="1107"/>
      <c r="T609" s="1107"/>
      <c r="U609" s="1107"/>
      <c r="V609" s="1107"/>
      <c r="W609" s="1107"/>
      <c r="X609" s="1107"/>
      <c r="Y609" s="1107"/>
      <c r="Z609" s="1104"/>
    </row>
    <row r="610" spans="2:26" ht="30" customHeight="1" x14ac:dyDescent="0.15">
      <c r="B610" s="1069" t="s">
        <v>1166</v>
      </c>
      <c r="C610" s="1069"/>
      <c r="D610" s="1069"/>
      <c r="E610" s="1069"/>
      <c r="F610" s="1069"/>
      <c r="G610" s="1069"/>
      <c r="H610" s="1069" t="s">
        <v>1151</v>
      </c>
      <c r="I610" s="1069"/>
      <c r="J610" s="1069"/>
      <c r="K610" s="1069" t="s">
        <v>1163</v>
      </c>
      <c r="L610" s="1069"/>
      <c r="M610" s="1069"/>
      <c r="N610" s="1069"/>
      <c r="O610" s="1069" t="s">
        <v>1163</v>
      </c>
      <c r="P610" s="1069"/>
      <c r="Q610" s="1069"/>
      <c r="R610" s="1069"/>
      <c r="S610" s="1069" t="s">
        <v>543</v>
      </c>
      <c r="T610" s="1069"/>
      <c r="U610" s="1069"/>
      <c r="V610" s="1069"/>
      <c r="W610" s="1069" t="s">
        <v>543</v>
      </c>
      <c r="X610" s="1069"/>
      <c r="Y610" s="1069"/>
      <c r="Z610" s="1069"/>
    </row>
    <row r="611" spans="2:26" ht="30" customHeight="1" x14ac:dyDescent="0.15">
      <c r="B611" s="1069" t="s">
        <v>1111</v>
      </c>
      <c r="C611" s="1069"/>
      <c r="D611" s="1069"/>
      <c r="E611" s="1069"/>
      <c r="F611" s="1069"/>
      <c r="G611" s="1069"/>
      <c r="H611" s="1069" t="s">
        <v>1164</v>
      </c>
      <c r="I611" s="1069"/>
      <c r="J611" s="1069"/>
      <c r="K611" s="1069" t="s">
        <v>1163</v>
      </c>
      <c r="L611" s="1069"/>
      <c r="M611" s="1069"/>
      <c r="N611" s="1069"/>
      <c r="O611" s="1069" t="s">
        <v>1163</v>
      </c>
      <c r="P611" s="1069"/>
      <c r="Q611" s="1069"/>
      <c r="R611" s="1069"/>
      <c r="S611" s="1069" t="s">
        <v>1163</v>
      </c>
      <c r="T611" s="1069"/>
      <c r="U611" s="1069"/>
      <c r="V611" s="1069"/>
      <c r="W611" s="1069" t="s">
        <v>1163</v>
      </c>
      <c r="X611" s="1069"/>
      <c r="Y611" s="1069"/>
      <c r="Z611" s="1069"/>
    </row>
    <row r="612" spans="2:26" ht="30" customHeight="1" x14ac:dyDescent="0.15">
      <c r="B612" s="1069" t="s">
        <v>1112</v>
      </c>
      <c r="C612" s="1069"/>
      <c r="D612" s="1069"/>
      <c r="E612" s="1069"/>
      <c r="F612" s="1069"/>
      <c r="G612" s="1069"/>
      <c r="H612" s="1069" t="s">
        <v>1151</v>
      </c>
      <c r="I612" s="1069"/>
      <c r="J612" s="1069"/>
      <c r="K612" s="1069" t="s">
        <v>1163</v>
      </c>
      <c r="L612" s="1069"/>
      <c r="M612" s="1069"/>
      <c r="N612" s="1069"/>
      <c r="O612" s="1069" t="s">
        <v>1163</v>
      </c>
      <c r="P612" s="1069"/>
      <c r="Q612" s="1069"/>
      <c r="R612" s="1069"/>
      <c r="S612" s="1069" t="s">
        <v>1163</v>
      </c>
      <c r="T612" s="1069"/>
      <c r="U612" s="1069"/>
      <c r="V612" s="1069"/>
      <c r="W612" s="1069" t="s">
        <v>543</v>
      </c>
      <c r="X612" s="1069"/>
      <c r="Y612" s="1069"/>
      <c r="Z612" s="1069"/>
    </row>
    <row r="613" spans="2:26" ht="30" customHeight="1" x14ac:dyDescent="0.15">
      <c r="B613" s="1069" t="s">
        <v>1113</v>
      </c>
      <c r="C613" s="1069"/>
      <c r="D613" s="1069"/>
      <c r="E613" s="1069"/>
      <c r="F613" s="1069"/>
      <c r="G613" s="1069"/>
      <c r="H613" s="1069" t="s">
        <v>1165</v>
      </c>
      <c r="I613" s="1069"/>
      <c r="J613" s="1069"/>
      <c r="K613" s="1069" t="s">
        <v>1163</v>
      </c>
      <c r="L613" s="1069"/>
      <c r="M613" s="1069"/>
      <c r="N613" s="1069"/>
      <c r="O613" s="1069" t="s">
        <v>1163</v>
      </c>
      <c r="P613" s="1069"/>
      <c r="Q613" s="1069"/>
      <c r="R613" s="1069"/>
      <c r="S613" s="1069" t="s">
        <v>543</v>
      </c>
      <c r="T613" s="1069"/>
      <c r="U613" s="1069"/>
      <c r="V613" s="1069"/>
      <c r="W613" s="1069" t="s">
        <v>543</v>
      </c>
      <c r="X613" s="1069"/>
      <c r="Y613" s="1069"/>
      <c r="Z613" s="1069"/>
    </row>
    <row r="614" spans="2:26" ht="30" customHeight="1" x14ac:dyDescent="0.15">
      <c r="B614" s="1069" t="s">
        <v>1167</v>
      </c>
      <c r="C614" s="1069"/>
      <c r="D614" s="1069"/>
      <c r="E614" s="1069"/>
      <c r="F614" s="1069"/>
      <c r="G614" s="1069"/>
      <c r="H614" s="1069" t="s">
        <v>1151</v>
      </c>
      <c r="I614" s="1069"/>
      <c r="J614" s="1069"/>
      <c r="K614" s="1069" t="s">
        <v>1163</v>
      </c>
      <c r="L614" s="1069"/>
      <c r="M614" s="1069"/>
      <c r="N614" s="1069"/>
      <c r="O614" s="1069" t="s">
        <v>1163</v>
      </c>
      <c r="P614" s="1069"/>
      <c r="Q614" s="1069"/>
      <c r="R614" s="1069"/>
      <c r="S614" s="1069" t="s">
        <v>1163</v>
      </c>
      <c r="T614" s="1069"/>
      <c r="U614" s="1069"/>
      <c r="V614" s="1069"/>
      <c r="W614" s="1069" t="s">
        <v>543</v>
      </c>
      <c r="X614" s="1069"/>
      <c r="Y614" s="1069"/>
      <c r="Z614" s="1069"/>
    </row>
    <row r="615" spans="2:26" ht="30" customHeight="1" x14ac:dyDescent="0.15">
      <c r="B615" s="1069" t="s">
        <v>1168</v>
      </c>
      <c r="C615" s="1069"/>
      <c r="D615" s="1069"/>
      <c r="E615" s="1069"/>
      <c r="F615" s="1069"/>
      <c r="G615" s="1069"/>
      <c r="H615" s="1069" t="s">
        <v>1165</v>
      </c>
      <c r="I615" s="1069"/>
      <c r="J615" s="1069"/>
      <c r="K615" s="1069" t="s">
        <v>1163</v>
      </c>
      <c r="L615" s="1069"/>
      <c r="M615" s="1069"/>
      <c r="N615" s="1069"/>
      <c r="O615" s="1069" t="s">
        <v>1163</v>
      </c>
      <c r="P615" s="1069"/>
      <c r="Q615" s="1069"/>
      <c r="R615" s="1069"/>
      <c r="S615" s="1069" t="s">
        <v>543</v>
      </c>
      <c r="T615" s="1069"/>
      <c r="U615" s="1069"/>
      <c r="V615" s="1069"/>
      <c r="W615" s="1069" t="s">
        <v>543</v>
      </c>
      <c r="X615" s="1069"/>
      <c r="Y615" s="1069"/>
      <c r="Z615" s="1069"/>
    </row>
    <row r="616" spans="2:26" ht="30" customHeight="1" x14ac:dyDescent="0.15">
      <c r="B616" s="1069" t="s">
        <v>1169</v>
      </c>
      <c r="C616" s="1069"/>
      <c r="D616" s="1069"/>
      <c r="E616" s="1069"/>
      <c r="F616" s="1069"/>
      <c r="G616" s="1069"/>
      <c r="H616" s="1069" t="s">
        <v>1151</v>
      </c>
      <c r="I616" s="1069"/>
      <c r="J616" s="1069"/>
      <c r="K616" s="1069" t="s">
        <v>1163</v>
      </c>
      <c r="L616" s="1069"/>
      <c r="M616" s="1069"/>
      <c r="N616" s="1069"/>
      <c r="O616" s="1069" t="s">
        <v>1163</v>
      </c>
      <c r="P616" s="1069"/>
      <c r="Q616" s="1069"/>
      <c r="R616" s="1069"/>
      <c r="S616" s="1069" t="s">
        <v>1163</v>
      </c>
      <c r="T616" s="1069"/>
      <c r="U616" s="1069"/>
      <c r="V616" s="1069"/>
      <c r="W616" s="1069" t="s">
        <v>543</v>
      </c>
      <c r="X616" s="1069"/>
      <c r="Y616" s="1069"/>
      <c r="Z616" s="1069"/>
    </row>
    <row r="617" spans="2:26" ht="30" customHeight="1" x14ac:dyDescent="0.15">
      <c r="B617" s="1069" t="s">
        <v>1135</v>
      </c>
      <c r="C617" s="1069"/>
      <c r="D617" s="1069"/>
      <c r="E617" s="1069"/>
      <c r="F617" s="1069"/>
      <c r="G617" s="1069"/>
      <c r="H617" s="1069" t="s">
        <v>1151</v>
      </c>
      <c r="I617" s="1069"/>
      <c r="J617" s="1069"/>
      <c r="K617" s="1069" t="s">
        <v>1163</v>
      </c>
      <c r="L617" s="1069"/>
      <c r="M617" s="1069"/>
      <c r="N617" s="1069"/>
      <c r="O617" s="1069" t="s">
        <v>1163</v>
      </c>
      <c r="P617" s="1069"/>
      <c r="Q617" s="1069"/>
      <c r="R617" s="1069"/>
      <c r="S617" s="1069" t="s">
        <v>1163</v>
      </c>
      <c r="T617" s="1069"/>
      <c r="U617" s="1069"/>
      <c r="V617" s="1069"/>
      <c r="W617" s="1069" t="s">
        <v>543</v>
      </c>
      <c r="X617" s="1069"/>
      <c r="Y617" s="1069"/>
      <c r="Z617" s="1069"/>
    </row>
    <row r="618" spans="2:26" ht="30" customHeight="1" x14ac:dyDescent="0.15">
      <c r="B618" s="1069" t="s">
        <v>1138</v>
      </c>
      <c r="C618" s="1069"/>
      <c r="D618" s="1069"/>
      <c r="E618" s="1069"/>
      <c r="F618" s="1069"/>
      <c r="G618" s="1069"/>
      <c r="H618" s="1069" t="s">
        <v>1151</v>
      </c>
      <c r="I618" s="1069"/>
      <c r="J618" s="1069"/>
      <c r="K618" s="1069" t="s">
        <v>1163</v>
      </c>
      <c r="L618" s="1069"/>
      <c r="M618" s="1069"/>
      <c r="N618" s="1069"/>
      <c r="O618" s="1069" t="s">
        <v>1163</v>
      </c>
      <c r="P618" s="1069"/>
      <c r="Q618" s="1069"/>
      <c r="R618" s="1069"/>
      <c r="S618" s="1069" t="s">
        <v>1163</v>
      </c>
      <c r="T618" s="1069"/>
      <c r="U618" s="1069"/>
      <c r="V618" s="1069"/>
      <c r="W618" s="1069" t="s">
        <v>543</v>
      </c>
      <c r="X618" s="1069"/>
      <c r="Y618" s="1069"/>
      <c r="Z618" s="1069"/>
    </row>
    <row r="619" spans="2:26" ht="30" customHeight="1" x14ac:dyDescent="0.15">
      <c r="B619" s="1069" t="s">
        <v>242</v>
      </c>
      <c r="C619" s="1069"/>
      <c r="D619" s="1069"/>
      <c r="E619" s="1069"/>
      <c r="F619" s="1069"/>
      <c r="G619" s="1069"/>
      <c r="H619" s="1069" t="s">
        <v>242</v>
      </c>
      <c r="I619" s="1069"/>
      <c r="J619" s="1069"/>
      <c r="K619" s="1069" t="s">
        <v>242</v>
      </c>
      <c r="L619" s="1069"/>
      <c r="M619" s="1069"/>
      <c r="N619" s="1069"/>
      <c r="O619" s="1069" t="s">
        <v>242</v>
      </c>
      <c r="P619" s="1069"/>
      <c r="Q619" s="1069"/>
      <c r="R619" s="1069"/>
      <c r="S619" s="1069" t="s">
        <v>242</v>
      </c>
      <c r="T619" s="1069"/>
      <c r="U619" s="1069"/>
      <c r="V619" s="1069"/>
      <c r="W619" s="1069" t="s">
        <v>242</v>
      </c>
      <c r="X619" s="1069"/>
      <c r="Y619" s="1069"/>
      <c r="Z619" s="1069"/>
    </row>
    <row r="620" spans="2:26" x14ac:dyDescent="0.15">
      <c r="T620" s="302" t="s">
        <v>615</v>
      </c>
    </row>
    <row r="621" spans="2:26" ht="26.45" customHeight="1" x14ac:dyDescent="0.15">
      <c r="C621" s="1112" t="s">
        <v>1171</v>
      </c>
      <c r="D621" s="1112"/>
      <c r="E621" s="1112"/>
      <c r="F621" s="1112"/>
      <c r="G621" s="1112"/>
      <c r="H621" s="1112"/>
      <c r="I621" s="1112"/>
      <c r="J621" s="1112"/>
      <c r="K621" s="1112"/>
      <c r="L621" s="1112"/>
      <c r="M621" s="1112"/>
      <c r="N621" s="1112"/>
      <c r="O621" s="1112"/>
      <c r="P621" s="1112"/>
      <c r="Q621" s="1112"/>
      <c r="R621" s="1112"/>
      <c r="S621" s="1112"/>
      <c r="T621" s="1112"/>
      <c r="U621" s="1112"/>
      <c r="V621" s="1112"/>
      <c r="W621" s="1112"/>
      <c r="X621" s="1112"/>
      <c r="Y621" s="1112"/>
      <c r="Z621" s="1112"/>
    </row>
    <row r="622" spans="2:26" x14ac:dyDescent="0.15">
      <c r="C622" s="295" t="s">
        <v>1170</v>
      </c>
    </row>
    <row r="625" spans="2:26" x14ac:dyDescent="0.15">
      <c r="B625" s="285" t="s">
        <v>1172</v>
      </c>
    </row>
    <row r="626" spans="2:26" ht="26.1" customHeight="1" x14ac:dyDescent="0.15">
      <c r="B626" s="1065" t="s">
        <v>1173</v>
      </c>
      <c r="C626" s="1065"/>
      <c r="D626" s="1065"/>
      <c r="E626" s="1065"/>
      <c r="F626" s="1065"/>
      <c r="G626" s="1065" t="s">
        <v>1174</v>
      </c>
      <c r="H626" s="1065"/>
      <c r="I626" s="1065"/>
      <c r="J626" s="1065"/>
      <c r="K626" s="1065"/>
      <c r="L626" s="1065"/>
      <c r="M626" s="1065"/>
      <c r="N626" s="1065"/>
      <c r="O626" s="1065"/>
      <c r="P626" s="1065"/>
      <c r="Q626" s="1065"/>
      <c r="R626" s="1065"/>
      <c r="S626" s="1065"/>
      <c r="T626" s="1065"/>
      <c r="U626" s="1065"/>
      <c r="V626" s="1065"/>
      <c r="W626" s="1065"/>
      <c r="X626" s="1065"/>
      <c r="Y626" s="1065"/>
      <c r="Z626" s="1065"/>
    </row>
    <row r="627" spans="2:26" ht="30" customHeight="1" x14ac:dyDescent="0.15">
      <c r="B627" s="1059" t="s">
        <v>1160</v>
      </c>
      <c r="C627" s="1059"/>
      <c r="D627" s="1059"/>
      <c r="E627" s="1059"/>
      <c r="F627" s="1059"/>
      <c r="G627" s="1059" t="s">
        <v>1175</v>
      </c>
      <c r="H627" s="1059"/>
      <c r="I627" s="1059"/>
      <c r="J627" s="1059"/>
      <c r="K627" s="1059"/>
      <c r="L627" s="1059"/>
      <c r="M627" s="1059"/>
      <c r="N627" s="1059"/>
      <c r="O627" s="1059"/>
      <c r="P627" s="1059"/>
      <c r="Q627" s="1059"/>
      <c r="R627" s="1059"/>
      <c r="S627" s="1059"/>
      <c r="T627" s="1059"/>
      <c r="U627" s="1059"/>
      <c r="V627" s="1059"/>
      <c r="W627" s="1059"/>
      <c r="X627" s="1059"/>
      <c r="Y627" s="1059"/>
      <c r="Z627" s="1059"/>
    </row>
    <row r="628" spans="2:26" ht="48.95" customHeight="1" x14ac:dyDescent="0.15">
      <c r="B628" s="1059" t="s">
        <v>1176</v>
      </c>
      <c r="C628" s="1059"/>
      <c r="D628" s="1059"/>
      <c r="E628" s="1059"/>
      <c r="F628" s="1059"/>
      <c r="G628" s="1062" t="s">
        <v>1186</v>
      </c>
      <c r="H628" s="1059"/>
      <c r="I628" s="1059"/>
      <c r="J628" s="1059"/>
      <c r="K628" s="1059"/>
      <c r="L628" s="1059"/>
      <c r="M628" s="1059"/>
      <c r="N628" s="1059"/>
      <c r="O628" s="1059"/>
      <c r="P628" s="1059"/>
      <c r="Q628" s="1059"/>
      <c r="R628" s="1059"/>
      <c r="S628" s="1059"/>
      <c r="T628" s="1059"/>
      <c r="U628" s="1059"/>
      <c r="V628" s="1059"/>
      <c r="W628" s="1059"/>
      <c r="X628" s="1059"/>
      <c r="Y628" s="1059"/>
      <c r="Z628" s="1059"/>
    </row>
    <row r="629" spans="2:26" ht="30" customHeight="1" x14ac:dyDescent="0.15">
      <c r="B629" s="1059" t="s">
        <v>1177</v>
      </c>
      <c r="C629" s="1059"/>
      <c r="D629" s="1059"/>
      <c r="E629" s="1059"/>
      <c r="F629" s="1059"/>
      <c r="G629" s="1059" t="s">
        <v>1120</v>
      </c>
      <c r="H629" s="1059"/>
      <c r="I629" s="1059"/>
      <c r="J629" s="1059"/>
      <c r="K629" s="1059"/>
      <c r="L629" s="1059"/>
      <c r="M629" s="1059"/>
      <c r="N629" s="1059"/>
      <c r="O629" s="1059"/>
      <c r="P629" s="1059"/>
      <c r="Q629" s="1059"/>
      <c r="R629" s="1059"/>
      <c r="S629" s="1059"/>
      <c r="T629" s="1059"/>
      <c r="U629" s="1059"/>
      <c r="V629" s="1059"/>
      <c r="W629" s="1059"/>
      <c r="X629" s="1059"/>
      <c r="Y629" s="1059"/>
      <c r="Z629" s="1059"/>
    </row>
    <row r="630" spans="2:26" ht="30" customHeight="1" x14ac:dyDescent="0.15">
      <c r="B630" s="1059" t="s">
        <v>1178</v>
      </c>
      <c r="C630" s="1059"/>
      <c r="D630" s="1059"/>
      <c r="E630" s="1059"/>
      <c r="F630" s="1059"/>
      <c r="G630" s="1062" t="s">
        <v>1185</v>
      </c>
      <c r="H630" s="1062"/>
      <c r="I630" s="1062"/>
      <c r="J630" s="1062"/>
      <c r="K630" s="1062"/>
      <c r="L630" s="1062"/>
      <c r="M630" s="1062"/>
      <c r="N630" s="1062"/>
      <c r="O630" s="1062"/>
      <c r="P630" s="1062"/>
      <c r="Q630" s="1062"/>
      <c r="R630" s="1062"/>
      <c r="S630" s="1062"/>
      <c r="T630" s="1062"/>
      <c r="U630" s="1062"/>
      <c r="V630" s="1062"/>
      <c r="W630" s="1062"/>
      <c r="X630" s="1062"/>
      <c r="Y630" s="1062"/>
      <c r="Z630" s="1062"/>
    </row>
    <row r="631" spans="2:26" ht="47.45" customHeight="1" x14ac:dyDescent="0.15">
      <c r="B631" s="1207" t="s">
        <v>1195</v>
      </c>
      <c r="C631" s="1062" t="s">
        <v>1179</v>
      </c>
      <c r="D631" s="1062"/>
      <c r="E631" s="1062"/>
      <c r="F631" s="1062"/>
      <c r="G631" s="1062" t="s">
        <v>1182</v>
      </c>
      <c r="H631" s="1062"/>
      <c r="I631" s="1062"/>
      <c r="J631" s="1062"/>
      <c r="K631" s="1062"/>
      <c r="L631" s="1062"/>
      <c r="M631" s="1062"/>
      <c r="N631" s="1062"/>
      <c r="O631" s="1062"/>
      <c r="P631" s="1062"/>
      <c r="Q631" s="1062"/>
      <c r="R631" s="1062"/>
      <c r="S631" s="1062"/>
      <c r="T631" s="1062"/>
      <c r="U631" s="1062"/>
      <c r="V631" s="1062"/>
      <c r="W631" s="1062"/>
      <c r="X631" s="1062"/>
      <c r="Y631" s="1062"/>
      <c r="Z631" s="1062"/>
    </row>
    <row r="632" spans="2:26" ht="88.5" customHeight="1" x14ac:dyDescent="0.15">
      <c r="B632" s="1207"/>
      <c r="C632" s="1062" t="s">
        <v>1180</v>
      </c>
      <c r="D632" s="1062"/>
      <c r="E632" s="1062"/>
      <c r="F632" s="1062"/>
      <c r="G632" s="1062" t="s">
        <v>1183</v>
      </c>
      <c r="H632" s="1062"/>
      <c r="I632" s="1062"/>
      <c r="J632" s="1062"/>
      <c r="K632" s="1062"/>
      <c r="L632" s="1062"/>
      <c r="M632" s="1062"/>
      <c r="N632" s="1062"/>
      <c r="O632" s="1062"/>
      <c r="P632" s="1062"/>
      <c r="Q632" s="1062"/>
      <c r="R632" s="1062"/>
      <c r="S632" s="1062"/>
      <c r="T632" s="1062"/>
      <c r="U632" s="1062"/>
      <c r="V632" s="1062"/>
      <c r="W632" s="1062"/>
      <c r="X632" s="1062"/>
      <c r="Y632" s="1062"/>
      <c r="Z632" s="1062"/>
    </row>
    <row r="633" spans="2:26" ht="111.6" customHeight="1" x14ac:dyDescent="0.15">
      <c r="B633" s="1207"/>
      <c r="C633" s="1062" t="s">
        <v>1181</v>
      </c>
      <c r="D633" s="1062"/>
      <c r="E633" s="1062"/>
      <c r="F633" s="1062"/>
      <c r="G633" s="1062" t="s">
        <v>1184</v>
      </c>
      <c r="H633" s="1062"/>
      <c r="I633" s="1062"/>
      <c r="J633" s="1062"/>
      <c r="K633" s="1062"/>
      <c r="L633" s="1062"/>
      <c r="M633" s="1062"/>
      <c r="N633" s="1062"/>
      <c r="O633" s="1062"/>
      <c r="P633" s="1062"/>
      <c r="Q633" s="1062"/>
      <c r="R633" s="1062"/>
      <c r="S633" s="1062"/>
      <c r="T633" s="1062"/>
      <c r="U633" s="1062"/>
      <c r="V633" s="1062"/>
      <c r="W633" s="1062"/>
      <c r="X633" s="1062"/>
      <c r="Y633" s="1062"/>
      <c r="Z633" s="1062"/>
    </row>
    <row r="634" spans="2:26" ht="30" customHeight="1" x14ac:dyDescent="0.15">
      <c r="B634" s="1207"/>
      <c r="C634" s="1062" t="s">
        <v>1187</v>
      </c>
      <c r="D634" s="1062"/>
      <c r="E634" s="1062"/>
      <c r="F634" s="1062"/>
      <c r="G634" s="1062" t="s">
        <v>1188</v>
      </c>
      <c r="H634" s="1062"/>
      <c r="I634" s="1062"/>
      <c r="J634" s="1062"/>
      <c r="K634" s="1062"/>
      <c r="L634" s="1062"/>
      <c r="M634" s="1062"/>
      <c r="N634" s="1062"/>
      <c r="O634" s="1062"/>
      <c r="P634" s="1062"/>
      <c r="Q634" s="1062"/>
      <c r="R634" s="1062"/>
      <c r="S634" s="1062"/>
      <c r="T634" s="1062"/>
      <c r="U634" s="1062"/>
      <c r="V634" s="1062"/>
      <c r="W634" s="1062"/>
      <c r="X634" s="1062"/>
      <c r="Y634" s="1062"/>
      <c r="Z634" s="1062"/>
    </row>
    <row r="635" spans="2:26" ht="57" customHeight="1" x14ac:dyDescent="0.15">
      <c r="B635" s="1062" t="s">
        <v>1189</v>
      </c>
      <c r="C635" s="1062"/>
      <c r="D635" s="1062"/>
      <c r="E635" s="1062"/>
      <c r="F635" s="1062"/>
      <c r="G635" s="1062" t="s">
        <v>1192</v>
      </c>
      <c r="H635" s="1062"/>
      <c r="I635" s="1062"/>
      <c r="J635" s="1062"/>
      <c r="K635" s="1062"/>
      <c r="L635" s="1062"/>
      <c r="M635" s="1062"/>
      <c r="N635" s="1062"/>
      <c r="O635" s="1062"/>
      <c r="P635" s="1062"/>
      <c r="Q635" s="1062"/>
      <c r="R635" s="1062"/>
      <c r="S635" s="1062"/>
      <c r="T635" s="1062"/>
      <c r="U635" s="1062"/>
      <c r="V635" s="1062"/>
      <c r="W635" s="1062"/>
      <c r="X635" s="1062"/>
      <c r="Y635" s="1062"/>
      <c r="Z635" s="1062"/>
    </row>
    <row r="636" spans="2:26" ht="81" customHeight="1" x14ac:dyDescent="0.15">
      <c r="B636" s="1062" t="s">
        <v>1190</v>
      </c>
      <c r="C636" s="1062"/>
      <c r="D636" s="1062"/>
      <c r="E636" s="1062"/>
      <c r="F636" s="1062"/>
      <c r="G636" s="1062" t="s">
        <v>1193</v>
      </c>
      <c r="H636" s="1062"/>
      <c r="I636" s="1062"/>
      <c r="J636" s="1062"/>
      <c r="K636" s="1062"/>
      <c r="L636" s="1062"/>
      <c r="M636" s="1062"/>
      <c r="N636" s="1062"/>
      <c r="O636" s="1062"/>
      <c r="P636" s="1062"/>
      <c r="Q636" s="1062"/>
      <c r="R636" s="1062"/>
      <c r="S636" s="1062"/>
      <c r="T636" s="1062"/>
      <c r="U636" s="1062"/>
      <c r="V636" s="1062"/>
      <c r="W636" s="1062"/>
      <c r="X636" s="1062"/>
      <c r="Y636" s="1062"/>
      <c r="Z636" s="1062"/>
    </row>
    <row r="637" spans="2:26" ht="39" customHeight="1" x14ac:dyDescent="0.15">
      <c r="B637" s="1062" t="s">
        <v>1191</v>
      </c>
      <c r="C637" s="1062"/>
      <c r="D637" s="1062"/>
      <c r="E637" s="1062"/>
      <c r="F637" s="1062"/>
      <c r="G637" s="1062" t="s">
        <v>1194</v>
      </c>
      <c r="H637" s="1062"/>
      <c r="I637" s="1062"/>
      <c r="J637" s="1062"/>
      <c r="K637" s="1062"/>
      <c r="L637" s="1062"/>
      <c r="M637" s="1062"/>
      <c r="N637" s="1062"/>
      <c r="O637" s="1062"/>
      <c r="P637" s="1062"/>
      <c r="Q637" s="1062"/>
      <c r="R637" s="1062"/>
      <c r="S637" s="1062"/>
      <c r="T637" s="1062"/>
      <c r="U637" s="1062"/>
      <c r="V637" s="1062"/>
      <c r="W637" s="1062"/>
      <c r="X637" s="1062"/>
      <c r="Y637" s="1062"/>
      <c r="Z637" s="1062"/>
    </row>
    <row r="638" spans="2:26" ht="26.45" customHeight="1" x14ac:dyDescent="0.15">
      <c r="C638" s="1073" t="s">
        <v>1198</v>
      </c>
      <c r="D638" s="1073"/>
      <c r="E638" s="1073"/>
      <c r="F638" s="1073"/>
      <c r="G638" s="1073"/>
      <c r="H638" s="1073"/>
      <c r="I638" s="1073"/>
      <c r="J638" s="1073"/>
      <c r="K638" s="1073"/>
      <c r="L638" s="1073"/>
      <c r="M638" s="1073"/>
      <c r="N638" s="1073"/>
      <c r="O638" s="1073"/>
      <c r="P638" s="1073"/>
      <c r="Q638" s="1073"/>
      <c r="R638" s="1073"/>
      <c r="S638" s="1073"/>
      <c r="T638" s="1073"/>
      <c r="U638" s="1073"/>
      <c r="V638" s="1073"/>
      <c r="W638" s="1073"/>
      <c r="X638" s="1073"/>
      <c r="Y638" s="1073"/>
      <c r="Z638" s="1073"/>
    </row>
    <row r="639" spans="2:26" x14ac:dyDescent="0.15">
      <c r="C639" s="295" t="s">
        <v>1196</v>
      </c>
    </row>
    <row r="640" spans="2:26" x14ac:dyDescent="0.15">
      <c r="C640" s="295" t="s">
        <v>1197</v>
      </c>
    </row>
    <row r="643" spans="2:29" x14ac:dyDescent="0.15">
      <c r="B643" s="285" t="s">
        <v>1199</v>
      </c>
    </row>
    <row r="644" spans="2:29" ht="26.1" customHeight="1" x14ac:dyDescent="0.15">
      <c r="B644" s="1065" t="s">
        <v>1200</v>
      </c>
      <c r="C644" s="1065"/>
      <c r="D644" s="1065"/>
      <c r="E644" s="1065" t="s">
        <v>1177</v>
      </c>
      <c r="F644" s="1065"/>
      <c r="G644" s="1065"/>
      <c r="H644" s="1065" t="s">
        <v>12</v>
      </c>
      <c r="I644" s="1065"/>
      <c r="J644" s="1065"/>
      <c r="K644" s="1065"/>
      <c r="L644" s="1065"/>
      <c r="M644" s="1065" t="s">
        <v>1201</v>
      </c>
      <c r="N644" s="1065"/>
      <c r="O644" s="1065"/>
      <c r="P644" s="1065" t="s">
        <v>1202</v>
      </c>
      <c r="Q644" s="1065"/>
      <c r="R644" s="1065"/>
      <c r="S644" s="1065"/>
      <c r="T644" s="1065" t="s">
        <v>1174</v>
      </c>
      <c r="U644" s="1065"/>
      <c r="V644" s="1065"/>
      <c r="W644" s="1065"/>
      <c r="X644" s="1065"/>
      <c r="Y644" s="1065"/>
      <c r="Z644" s="1066" t="s">
        <v>1178</v>
      </c>
      <c r="AA644" s="1104"/>
    </row>
    <row r="645" spans="2:29" ht="41.45" customHeight="1" x14ac:dyDescent="0.15">
      <c r="B645" s="1069" t="s">
        <v>1203</v>
      </c>
      <c r="C645" s="1069"/>
      <c r="D645" s="1069"/>
      <c r="E645" s="1069" t="s">
        <v>1204</v>
      </c>
      <c r="F645" s="1060"/>
      <c r="G645" s="1060"/>
      <c r="H645" s="1069" t="s">
        <v>1205</v>
      </c>
      <c r="I645" s="1069"/>
      <c r="J645" s="1069"/>
      <c r="K645" s="1069"/>
      <c r="L645" s="1069"/>
      <c r="M645" s="1069" t="s">
        <v>1206</v>
      </c>
      <c r="N645" s="1060"/>
      <c r="O645" s="1060"/>
      <c r="P645" s="1069" t="s">
        <v>1207</v>
      </c>
      <c r="Q645" s="1060"/>
      <c r="R645" s="1060"/>
      <c r="S645" s="1060"/>
      <c r="T645" s="1062" t="s">
        <v>1216</v>
      </c>
      <c r="U645" s="1062"/>
      <c r="V645" s="1062"/>
      <c r="W645" s="1062"/>
      <c r="X645" s="1062"/>
      <c r="Y645" s="1062"/>
      <c r="Z645" s="1075" t="s">
        <v>1208</v>
      </c>
      <c r="AA645" s="1077"/>
    </row>
    <row r="646" spans="2:29" ht="39.950000000000003" customHeight="1" x14ac:dyDescent="0.15">
      <c r="B646" s="1069" t="s">
        <v>1203</v>
      </c>
      <c r="C646" s="1069"/>
      <c r="D646" s="1069"/>
      <c r="E646" s="1069" t="s">
        <v>1204</v>
      </c>
      <c r="F646" s="1060"/>
      <c r="G646" s="1060"/>
      <c r="H646" s="1069" t="s">
        <v>1213</v>
      </c>
      <c r="I646" s="1069"/>
      <c r="J646" s="1069"/>
      <c r="K646" s="1069"/>
      <c r="L646" s="1069"/>
      <c r="M646" s="1069" t="s">
        <v>1210</v>
      </c>
      <c r="N646" s="1060"/>
      <c r="O646" s="1060"/>
      <c r="P646" s="1069" t="s">
        <v>1207</v>
      </c>
      <c r="Q646" s="1060"/>
      <c r="R646" s="1060"/>
      <c r="S646" s="1060"/>
      <c r="T646" s="1062" t="s">
        <v>1217</v>
      </c>
      <c r="U646" s="1062"/>
      <c r="V646" s="1062"/>
      <c r="W646" s="1062"/>
      <c r="X646" s="1062"/>
      <c r="Y646" s="1062"/>
      <c r="Z646" s="1075" t="s">
        <v>1208</v>
      </c>
      <c r="AA646" s="1077"/>
    </row>
    <row r="647" spans="2:29" ht="39.950000000000003" customHeight="1" x14ac:dyDescent="0.15">
      <c r="B647" s="1069" t="s">
        <v>1203</v>
      </c>
      <c r="C647" s="1069"/>
      <c r="D647" s="1069"/>
      <c r="E647" s="1069" t="s">
        <v>1209</v>
      </c>
      <c r="F647" s="1060"/>
      <c r="G647" s="1060"/>
      <c r="H647" s="1069" t="s">
        <v>1214</v>
      </c>
      <c r="I647" s="1069"/>
      <c r="J647" s="1069"/>
      <c r="K647" s="1069"/>
      <c r="L647" s="1069"/>
      <c r="M647" s="1069" t="s">
        <v>1211</v>
      </c>
      <c r="N647" s="1060"/>
      <c r="O647" s="1060"/>
      <c r="P647" s="1069" t="s">
        <v>1207</v>
      </c>
      <c r="Q647" s="1060"/>
      <c r="R647" s="1060"/>
      <c r="S647" s="1060"/>
      <c r="T647" s="1062" t="s">
        <v>1218</v>
      </c>
      <c r="U647" s="1062"/>
      <c r="V647" s="1062"/>
      <c r="W647" s="1062"/>
      <c r="X647" s="1062"/>
      <c r="Y647" s="1062"/>
      <c r="Z647" s="1075" t="s">
        <v>1208</v>
      </c>
      <c r="AA647" s="1077"/>
    </row>
    <row r="648" spans="2:29" ht="39.950000000000003" customHeight="1" x14ac:dyDescent="0.15">
      <c r="B648" s="1069" t="s">
        <v>1203</v>
      </c>
      <c r="C648" s="1069"/>
      <c r="D648" s="1069"/>
      <c r="E648" s="1069" t="s">
        <v>1204</v>
      </c>
      <c r="F648" s="1060"/>
      <c r="G648" s="1060"/>
      <c r="H648" s="1069" t="s">
        <v>1215</v>
      </c>
      <c r="I648" s="1069"/>
      <c r="J648" s="1069"/>
      <c r="K648" s="1069"/>
      <c r="L648" s="1069"/>
      <c r="M648" s="1069" t="s">
        <v>1212</v>
      </c>
      <c r="N648" s="1060"/>
      <c r="O648" s="1060"/>
      <c r="P648" s="1069" t="s">
        <v>1207</v>
      </c>
      <c r="Q648" s="1060"/>
      <c r="R648" s="1060"/>
      <c r="S648" s="1060"/>
      <c r="T648" s="1062" t="s">
        <v>1219</v>
      </c>
      <c r="U648" s="1062"/>
      <c r="V648" s="1062"/>
      <c r="W648" s="1062"/>
      <c r="X648" s="1062"/>
      <c r="Y648" s="1062"/>
      <c r="Z648" s="1075" t="s">
        <v>1208</v>
      </c>
      <c r="AA648" s="1077"/>
    </row>
    <row r="649" spans="2:29" ht="39.950000000000003" customHeight="1" x14ac:dyDescent="0.15">
      <c r="B649" s="1069" t="s">
        <v>242</v>
      </c>
      <c r="C649" s="1069"/>
      <c r="D649" s="1069"/>
      <c r="E649" s="1069" t="s">
        <v>242</v>
      </c>
      <c r="F649" s="1060"/>
      <c r="G649" s="1060"/>
      <c r="H649" s="1069" t="s">
        <v>242</v>
      </c>
      <c r="I649" s="1069"/>
      <c r="J649" s="1069"/>
      <c r="K649" s="1069"/>
      <c r="L649" s="1069"/>
      <c r="M649" s="1069" t="s">
        <v>242</v>
      </c>
      <c r="N649" s="1060"/>
      <c r="O649" s="1060"/>
      <c r="P649" s="1069" t="s">
        <v>242</v>
      </c>
      <c r="Q649" s="1060"/>
      <c r="R649" s="1060"/>
      <c r="S649" s="1060"/>
      <c r="T649" s="1069" t="s">
        <v>242</v>
      </c>
      <c r="U649" s="1069"/>
      <c r="V649" s="1069"/>
      <c r="W649" s="1069"/>
      <c r="X649" s="1069"/>
      <c r="Y649" s="1069"/>
      <c r="Z649" s="1123" t="s">
        <v>242</v>
      </c>
      <c r="AA649" s="1124"/>
    </row>
    <row r="652" spans="2:29" x14ac:dyDescent="0.15">
      <c r="B652" s="285" t="s">
        <v>1220</v>
      </c>
    </row>
    <row r="653" spans="2:29" ht="26.1" customHeight="1" x14ac:dyDescent="0.15">
      <c r="B653" s="1065" t="s">
        <v>1221</v>
      </c>
      <c r="C653" s="1065"/>
      <c r="D653" s="1065"/>
      <c r="E653" s="1065"/>
      <c r="F653" s="1065"/>
      <c r="G653" s="1065"/>
      <c r="H653" s="1070" t="s">
        <v>1223</v>
      </c>
      <c r="I653" s="1070"/>
      <c r="J653" s="1070" t="s">
        <v>1224</v>
      </c>
      <c r="K653" s="1070"/>
      <c r="L653" s="1070" t="s">
        <v>1226</v>
      </c>
      <c r="M653" s="1070"/>
      <c r="N653" s="1070"/>
      <c r="O653" s="1070"/>
      <c r="P653" s="1070"/>
      <c r="Q653" s="1070"/>
      <c r="R653" s="1070"/>
      <c r="S653" s="1070"/>
      <c r="T653" s="1126" t="s">
        <v>1225</v>
      </c>
      <c r="U653" s="1128"/>
      <c r="V653" s="1066" t="s">
        <v>1227</v>
      </c>
      <c r="W653" s="1107"/>
      <c r="X653" s="1104"/>
      <c r="Y653" s="1126" t="s">
        <v>1225</v>
      </c>
      <c r="Z653" s="1128"/>
      <c r="AA653" s="1065" t="s">
        <v>1227</v>
      </c>
      <c r="AB653" s="1065"/>
      <c r="AC653" s="1065"/>
    </row>
    <row r="654" spans="2:29" ht="30" customHeight="1" x14ac:dyDescent="0.15">
      <c r="B654" s="1210" t="s">
        <v>1222</v>
      </c>
      <c r="C654" s="1211"/>
      <c r="D654" s="1211"/>
      <c r="E654" s="1211"/>
      <c r="F654" s="1211"/>
      <c r="G654" s="1212"/>
      <c r="H654" s="1189" t="s">
        <v>1244</v>
      </c>
      <c r="I654" s="1191"/>
      <c r="J654" s="1123" t="s">
        <v>1246</v>
      </c>
      <c r="K654" s="1124"/>
      <c r="L654" s="1123" t="s">
        <v>1248</v>
      </c>
      <c r="M654" s="1166"/>
      <c r="N654" s="1166"/>
      <c r="O654" s="1076" t="s">
        <v>1249</v>
      </c>
      <c r="P654" s="1076"/>
      <c r="Q654" s="1076"/>
      <c r="R654" s="1076"/>
      <c r="S654" s="1077"/>
      <c r="T654" s="1208">
        <v>44105</v>
      </c>
      <c r="U654" s="1209"/>
      <c r="V654" s="1075" t="s">
        <v>1314</v>
      </c>
      <c r="W654" s="1076"/>
      <c r="X654" s="1077"/>
      <c r="Y654" s="1208">
        <v>44484</v>
      </c>
      <c r="Z654" s="1209"/>
      <c r="AA654" s="1075" t="s">
        <v>1314</v>
      </c>
      <c r="AB654" s="1076"/>
      <c r="AC654" s="1077"/>
    </row>
    <row r="655" spans="2:29" ht="30" customHeight="1" x14ac:dyDescent="0.15">
      <c r="B655" s="1213"/>
      <c r="C655" s="1214"/>
      <c r="D655" s="1214"/>
      <c r="E655" s="1214"/>
      <c r="F655" s="1214"/>
      <c r="G655" s="1215"/>
      <c r="H655" s="1189" t="s">
        <v>1244</v>
      </c>
      <c r="I655" s="1191"/>
      <c r="J655" s="1123" t="s">
        <v>1247</v>
      </c>
      <c r="K655" s="1124"/>
      <c r="L655" s="1123" t="s">
        <v>1250</v>
      </c>
      <c r="M655" s="1166"/>
      <c r="N655" s="1166"/>
      <c r="O655" s="1076" t="s">
        <v>1251</v>
      </c>
      <c r="P655" s="1076"/>
      <c r="Q655" s="1076"/>
      <c r="R655" s="1076"/>
      <c r="S655" s="1077"/>
      <c r="T655" s="1208">
        <v>44105</v>
      </c>
      <c r="U655" s="1209"/>
      <c r="V655" s="1075" t="s">
        <v>1314</v>
      </c>
      <c r="W655" s="1076"/>
      <c r="X655" s="1077"/>
      <c r="Y655" s="1208">
        <v>44484</v>
      </c>
      <c r="Z655" s="1209"/>
      <c r="AA655" s="1075" t="s">
        <v>1314</v>
      </c>
      <c r="AB655" s="1076"/>
      <c r="AC655" s="1077"/>
    </row>
    <row r="656" spans="2:29" ht="30" customHeight="1" x14ac:dyDescent="0.15">
      <c r="B656" s="1075" t="s">
        <v>1228</v>
      </c>
      <c r="C656" s="1076"/>
      <c r="D656" s="1076"/>
      <c r="E656" s="1076"/>
      <c r="F656" s="1076"/>
      <c r="G656" s="1077"/>
      <c r="H656" s="1189" t="s">
        <v>1244</v>
      </c>
      <c r="I656" s="1191"/>
      <c r="J656" s="1123" t="s">
        <v>1247</v>
      </c>
      <c r="K656" s="1124"/>
      <c r="L656" s="1123" t="s">
        <v>1252</v>
      </c>
      <c r="M656" s="1166"/>
      <c r="N656" s="1166"/>
      <c r="O656" s="1076" t="s">
        <v>524</v>
      </c>
      <c r="P656" s="1076"/>
      <c r="Q656" s="1076"/>
      <c r="R656" s="1076"/>
      <c r="S656" s="1077"/>
      <c r="T656" s="1208">
        <v>43922</v>
      </c>
      <c r="U656" s="1209"/>
      <c r="V656" s="1075" t="s">
        <v>1315</v>
      </c>
      <c r="W656" s="1076"/>
      <c r="X656" s="1077"/>
      <c r="Y656" s="1208">
        <v>44287</v>
      </c>
      <c r="Z656" s="1209"/>
      <c r="AA656" s="1075" t="s">
        <v>1315</v>
      </c>
      <c r="AB656" s="1076"/>
      <c r="AC656" s="1077"/>
    </row>
    <row r="657" spans="2:29" ht="30" customHeight="1" x14ac:dyDescent="0.15">
      <c r="B657" s="1210" t="s">
        <v>1229</v>
      </c>
      <c r="C657" s="1211"/>
      <c r="D657" s="1211"/>
      <c r="E657" s="1211"/>
      <c r="F657" s="1211"/>
      <c r="G657" s="1212"/>
      <c r="H657" s="1189" t="s">
        <v>1244</v>
      </c>
      <c r="I657" s="1191"/>
      <c r="J657" s="1123" t="s">
        <v>1246</v>
      </c>
      <c r="K657" s="1124"/>
      <c r="L657" s="1123" t="s">
        <v>1253</v>
      </c>
      <c r="M657" s="1166"/>
      <c r="N657" s="1166"/>
      <c r="O657" s="1076" t="s">
        <v>1254</v>
      </c>
      <c r="P657" s="1076"/>
      <c r="Q657" s="1076"/>
      <c r="R657" s="1076"/>
      <c r="S657" s="1077"/>
      <c r="T657" s="1208">
        <v>43952</v>
      </c>
      <c r="U657" s="1209"/>
      <c r="V657" s="1075" t="s">
        <v>1316</v>
      </c>
      <c r="W657" s="1076"/>
      <c r="X657" s="1077"/>
      <c r="Y657" s="1208">
        <v>44484</v>
      </c>
      <c r="Z657" s="1209"/>
      <c r="AA657" s="1075" t="s">
        <v>1314</v>
      </c>
      <c r="AB657" s="1076"/>
      <c r="AC657" s="1077"/>
    </row>
    <row r="658" spans="2:29" ht="30" customHeight="1" x14ac:dyDescent="0.15">
      <c r="B658" s="1216"/>
      <c r="C658" s="1217"/>
      <c r="D658" s="1217"/>
      <c r="E658" s="1217"/>
      <c r="F658" s="1217"/>
      <c r="G658" s="1218"/>
      <c r="H658" s="1189" t="s">
        <v>1244</v>
      </c>
      <c r="I658" s="1191"/>
      <c r="J658" s="1123" t="s">
        <v>1246</v>
      </c>
      <c r="K658" s="1124"/>
      <c r="L658" s="1123" t="s">
        <v>1327</v>
      </c>
      <c r="M658" s="1166"/>
      <c r="N658" s="1166"/>
      <c r="O658" s="1076" t="s">
        <v>1255</v>
      </c>
      <c r="P658" s="1076"/>
      <c r="Q658" s="1076"/>
      <c r="R658" s="1076"/>
      <c r="S658" s="1077"/>
      <c r="T658" s="1208">
        <v>43952</v>
      </c>
      <c r="U658" s="1209"/>
      <c r="V658" s="1075" t="s">
        <v>1317</v>
      </c>
      <c r="W658" s="1076"/>
      <c r="X658" s="1077"/>
      <c r="Y658" s="1208">
        <v>44484</v>
      </c>
      <c r="Z658" s="1209"/>
      <c r="AA658" s="1075" t="s">
        <v>1322</v>
      </c>
      <c r="AB658" s="1076"/>
      <c r="AC658" s="1077"/>
    </row>
    <row r="659" spans="2:29" ht="30" customHeight="1" x14ac:dyDescent="0.15">
      <c r="B659" s="1216"/>
      <c r="C659" s="1217"/>
      <c r="D659" s="1217"/>
      <c r="E659" s="1217"/>
      <c r="F659" s="1217"/>
      <c r="G659" s="1218"/>
      <c r="H659" s="1189" t="s">
        <v>1245</v>
      </c>
      <c r="I659" s="1191"/>
      <c r="J659" s="1123" t="s">
        <v>1246</v>
      </c>
      <c r="K659" s="1124"/>
      <c r="L659" s="1123" t="s">
        <v>1328</v>
      </c>
      <c r="M659" s="1166"/>
      <c r="N659" s="1166"/>
      <c r="O659" s="1076" t="s">
        <v>1256</v>
      </c>
      <c r="P659" s="1076"/>
      <c r="Q659" s="1076"/>
      <c r="R659" s="1076"/>
      <c r="S659" s="1077"/>
      <c r="T659" s="1208">
        <v>43952</v>
      </c>
      <c r="U659" s="1209"/>
      <c r="V659" s="1075" t="s">
        <v>1316</v>
      </c>
      <c r="W659" s="1076"/>
      <c r="X659" s="1077"/>
      <c r="Y659" s="1208">
        <v>44484</v>
      </c>
      <c r="Z659" s="1209"/>
      <c r="AA659" s="1075" t="s">
        <v>1314</v>
      </c>
      <c r="AB659" s="1076"/>
      <c r="AC659" s="1077"/>
    </row>
    <row r="660" spans="2:29" ht="30" customHeight="1" x14ac:dyDescent="0.15">
      <c r="B660" s="1216"/>
      <c r="C660" s="1217"/>
      <c r="D660" s="1217"/>
      <c r="E660" s="1217"/>
      <c r="F660" s="1217"/>
      <c r="G660" s="1218"/>
      <c r="H660" s="1189" t="s">
        <v>1245</v>
      </c>
      <c r="I660" s="1191"/>
      <c r="J660" s="1123" t="s">
        <v>1246</v>
      </c>
      <c r="K660" s="1124"/>
      <c r="L660" s="1123" t="s">
        <v>1257</v>
      </c>
      <c r="M660" s="1166"/>
      <c r="N660" s="1166"/>
      <c r="O660" s="1076" t="s">
        <v>1258</v>
      </c>
      <c r="P660" s="1076"/>
      <c r="Q660" s="1076"/>
      <c r="R660" s="1076"/>
      <c r="S660" s="1077"/>
      <c r="T660" s="1208">
        <v>44105</v>
      </c>
      <c r="U660" s="1209"/>
      <c r="V660" s="1075" t="s">
        <v>1314</v>
      </c>
      <c r="W660" s="1076"/>
      <c r="X660" s="1077"/>
      <c r="Y660" s="1208">
        <v>44484</v>
      </c>
      <c r="Z660" s="1209"/>
      <c r="AA660" s="1075" t="s">
        <v>1314</v>
      </c>
      <c r="AB660" s="1076"/>
      <c r="AC660" s="1077"/>
    </row>
    <row r="661" spans="2:29" ht="30" customHeight="1" x14ac:dyDescent="0.15">
      <c r="B661" s="1213"/>
      <c r="C661" s="1214"/>
      <c r="D661" s="1214"/>
      <c r="E661" s="1214"/>
      <c r="F661" s="1214"/>
      <c r="G661" s="1215"/>
      <c r="H661" s="1189" t="s">
        <v>1245</v>
      </c>
      <c r="I661" s="1191"/>
      <c r="J661" s="1123" t="s">
        <v>1246</v>
      </c>
      <c r="K661" s="1124"/>
      <c r="L661" s="1123" t="s">
        <v>1259</v>
      </c>
      <c r="M661" s="1166"/>
      <c r="N661" s="1166"/>
      <c r="O661" s="1076" t="s">
        <v>1260</v>
      </c>
      <c r="P661" s="1076"/>
      <c r="Q661" s="1076"/>
      <c r="R661" s="1076"/>
      <c r="S661" s="1077"/>
      <c r="T661" s="1208">
        <v>44105</v>
      </c>
      <c r="U661" s="1209"/>
      <c r="V661" s="1075" t="s">
        <v>1314</v>
      </c>
      <c r="W661" s="1076"/>
      <c r="X661" s="1077"/>
      <c r="Y661" s="1208">
        <v>44484</v>
      </c>
      <c r="Z661" s="1209"/>
      <c r="AA661" s="1075" t="s">
        <v>1314</v>
      </c>
      <c r="AB661" s="1076"/>
      <c r="AC661" s="1077"/>
    </row>
    <row r="662" spans="2:29" ht="30" customHeight="1" x14ac:dyDescent="0.15">
      <c r="B662" s="1075" t="s">
        <v>1230</v>
      </c>
      <c r="C662" s="1076"/>
      <c r="D662" s="1076"/>
      <c r="E662" s="1076"/>
      <c r="F662" s="1076"/>
      <c r="G662" s="1077"/>
      <c r="H662" s="1189" t="s">
        <v>1244</v>
      </c>
      <c r="I662" s="1191"/>
      <c r="J662" s="1123" t="s">
        <v>1246</v>
      </c>
      <c r="K662" s="1124"/>
      <c r="L662" s="1123" t="s">
        <v>1261</v>
      </c>
      <c r="M662" s="1166"/>
      <c r="N662" s="1166"/>
      <c r="O662" s="1076" t="s">
        <v>1262</v>
      </c>
      <c r="P662" s="1076"/>
      <c r="Q662" s="1076"/>
      <c r="R662" s="1076"/>
      <c r="S662" s="1077"/>
      <c r="T662" s="1208">
        <v>44105</v>
      </c>
      <c r="U662" s="1209"/>
      <c r="V662" s="1075" t="s">
        <v>1314</v>
      </c>
      <c r="W662" s="1076"/>
      <c r="X662" s="1077"/>
      <c r="Y662" s="1208">
        <v>44484</v>
      </c>
      <c r="Z662" s="1209"/>
      <c r="AA662" s="1075" t="s">
        <v>1314</v>
      </c>
      <c r="AB662" s="1076"/>
      <c r="AC662" s="1077"/>
    </row>
    <row r="663" spans="2:29" ht="30" customHeight="1" x14ac:dyDescent="0.15">
      <c r="B663" s="1105" t="s">
        <v>1231</v>
      </c>
      <c r="C663" s="1108"/>
      <c r="D663" s="1108"/>
      <c r="E663" s="1108"/>
      <c r="F663" s="1108"/>
      <c r="G663" s="1106"/>
      <c r="H663" s="1189" t="s">
        <v>1244</v>
      </c>
      <c r="I663" s="1191"/>
      <c r="J663" s="1123" t="s">
        <v>1247</v>
      </c>
      <c r="K663" s="1124"/>
      <c r="L663" s="1123" t="s">
        <v>1263</v>
      </c>
      <c r="M663" s="1166"/>
      <c r="N663" s="1166"/>
      <c r="O663" s="1076" t="s">
        <v>1264</v>
      </c>
      <c r="P663" s="1076"/>
      <c r="Q663" s="1076"/>
      <c r="R663" s="1076"/>
      <c r="S663" s="1077"/>
      <c r="T663" s="1208">
        <v>43952</v>
      </c>
      <c r="U663" s="1209"/>
      <c r="V663" s="1075" t="s">
        <v>1318</v>
      </c>
      <c r="W663" s="1076"/>
      <c r="X663" s="1077"/>
      <c r="Y663" s="1208">
        <v>44444</v>
      </c>
      <c r="Z663" s="1209"/>
      <c r="AA663" s="1075" t="s">
        <v>1323</v>
      </c>
      <c r="AB663" s="1076"/>
      <c r="AC663" s="1077"/>
    </row>
    <row r="664" spans="2:29" ht="30" customHeight="1" x14ac:dyDescent="0.15">
      <c r="B664" s="1105"/>
      <c r="C664" s="1108"/>
      <c r="D664" s="1108"/>
      <c r="E664" s="1108"/>
      <c r="F664" s="1108"/>
      <c r="G664" s="1106"/>
      <c r="H664" s="1189" t="s">
        <v>1244</v>
      </c>
      <c r="I664" s="1191"/>
      <c r="J664" s="1123" t="s">
        <v>1247</v>
      </c>
      <c r="K664" s="1124"/>
      <c r="L664" s="1123" t="s">
        <v>1329</v>
      </c>
      <c r="M664" s="1166"/>
      <c r="N664" s="1166"/>
      <c r="O664" s="1076" t="s">
        <v>1265</v>
      </c>
      <c r="P664" s="1076"/>
      <c r="Q664" s="1076"/>
      <c r="R664" s="1076"/>
      <c r="S664" s="1077"/>
      <c r="T664" s="1208">
        <v>43952</v>
      </c>
      <c r="U664" s="1209"/>
      <c r="V664" s="1075" t="s">
        <v>1318</v>
      </c>
      <c r="W664" s="1076"/>
      <c r="X664" s="1077"/>
      <c r="Y664" s="1208">
        <v>44444</v>
      </c>
      <c r="Z664" s="1209"/>
      <c r="AA664" s="1075" t="s">
        <v>1323</v>
      </c>
      <c r="AB664" s="1076"/>
      <c r="AC664" s="1077"/>
    </row>
    <row r="665" spans="2:29" ht="30" customHeight="1" x14ac:dyDescent="0.15">
      <c r="B665" s="1105"/>
      <c r="C665" s="1108"/>
      <c r="D665" s="1108"/>
      <c r="E665" s="1108"/>
      <c r="F665" s="1108"/>
      <c r="G665" s="1106"/>
      <c r="H665" s="1189" t="s">
        <v>1245</v>
      </c>
      <c r="I665" s="1191"/>
      <c r="J665" s="1123" t="s">
        <v>1246</v>
      </c>
      <c r="K665" s="1124"/>
      <c r="L665" s="1123" t="s">
        <v>1266</v>
      </c>
      <c r="M665" s="1166"/>
      <c r="N665" s="1166"/>
      <c r="O665" s="1076" t="s">
        <v>1267</v>
      </c>
      <c r="P665" s="1076"/>
      <c r="Q665" s="1076"/>
      <c r="R665" s="1076"/>
      <c r="S665" s="1077"/>
      <c r="T665" s="1208">
        <v>43952</v>
      </c>
      <c r="U665" s="1209"/>
      <c r="V665" s="1075" t="s">
        <v>1319</v>
      </c>
      <c r="W665" s="1076"/>
      <c r="X665" s="1077"/>
      <c r="Y665" s="1208">
        <v>44484</v>
      </c>
      <c r="Z665" s="1209"/>
      <c r="AA665" s="1075"/>
      <c r="AB665" s="1076"/>
      <c r="AC665" s="1077"/>
    </row>
    <row r="666" spans="2:29" ht="30" customHeight="1" x14ac:dyDescent="0.15">
      <c r="B666" s="1105" t="s">
        <v>1232</v>
      </c>
      <c r="C666" s="1108"/>
      <c r="D666" s="1108"/>
      <c r="E666" s="1108"/>
      <c r="F666" s="1108"/>
      <c r="G666" s="1106"/>
      <c r="H666" s="1189" t="s">
        <v>1244</v>
      </c>
      <c r="I666" s="1191"/>
      <c r="J666" s="1123" t="s">
        <v>1247</v>
      </c>
      <c r="K666" s="1124"/>
      <c r="L666" s="1123" t="s">
        <v>1268</v>
      </c>
      <c r="M666" s="1166"/>
      <c r="N666" s="1166"/>
      <c r="O666" s="1076" t="s">
        <v>1269</v>
      </c>
      <c r="P666" s="1076"/>
      <c r="Q666" s="1076"/>
      <c r="R666" s="1076"/>
      <c r="S666" s="1077"/>
      <c r="T666" s="1208">
        <v>43952</v>
      </c>
      <c r="U666" s="1209"/>
      <c r="V666" s="1075" t="s">
        <v>1320</v>
      </c>
      <c r="W666" s="1076"/>
      <c r="X666" s="1077"/>
      <c r="Y666" s="1208">
        <v>44484</v>
      </c>
      <c r="Z666" s="1209"/>
      <c r="AA666" s="1075" t="s">
        <v>1321</v>
      </c>
      <c r="AB666" s="1076"/>
      <c r="AC666" s="1077"/>
    </row>
    <row r="667" spans="2:29" ht="30" customHeight="1" x14ac:dyDescent="0.15">
      <c r="B667" s="1105"/>
      <c r="C667" s="1108"/>
      <c r="D667" s="1108"/>
      <c r="E667" s="1108"/>
      <c r="F667" s="1108"/>
      <c r="G667" s="1106"/>
      <c r="H667" s="1189" t="s">
        <v>1245</v>
      </c>
      <c r="I667" s="1191"/>
      <c r="J667" s="1123" t="s">
        <v>1247</v>
      </c>
      <c r="K667" s="1124"/>
      <c r="L667" s="1123" t="s">
        <v>1270</v>
      </c>
      <c r="M667" s="1166"/>
      <c r="N667" s="1166"/>
      <c r="O667" s="1076" t="s">
        <v>1271</v>
      </c>
      <c r="P667" s="1076"/>
      <c r="Q667" s="1076"/>
      <c r="R667" s="1076"/>
      <c r="S667" s="1077"/>
      <c r="T667" s="1208" t="s">
        <v>1330</v>
      </c>
      <c r="U667" s="1209"/>
      <c r="V667" s="1075" t="s">
        <v>1332</v>
      </c>
      <c r="W667" s="1076"/>
      <c r="X667" s="1077"/>
      <c r="Y667" s="1208">
        <v>44470</v>
      </c>
      <c r="Z667" s="1209"/>
      <c r="AA667" s="1075" t="s">
        <v>1321</v>
      </c>
      <c r="AB667" s="1076"/>
      <c r="AC667" s="1077"/>
    </row>
    <row r="668" spans="2:29" ht="30" customHeight="1" x14ac:dyDescent="0.15">
      <c r="B668" s="1105"/>
      <c r="C668" s="1108"/>
      <c r="D668" s="1108"/>
      <c r="E668" s="1108"/>
      <c r="F668" s="1108"/>
      <c r="G668" s="1106"/>
      <c r="H668" s="1189" t="s">
        <v>1245</v>
      </c>
      <c r="I668" s="1191"/>
      <c r="J668" s="1123" t="s">
        <v>1247</v>
      </c>
      <c r="K668" s="1124"/>
      <c r="L668" s="1123" t="s">
        <v>1272</v>
      </c>
      <c r="M668" s="1166"/>
      <c r="N668" s="1166"/>
      <c r="O668" s="1076" t="s">
        <v>1273</v>
      </c>
      <c r="P668" s="1076"/>
      <c r="Q668" s="1076"/>
      <c r="R668" s="1076"/>
      <c r="S668" s="1077"/>
      <c r="T668" s="1208">
        <v>44105</v>
      </c>
      <c r="U668" s="1209"/>
      <c r="V668" s="1075" t="s">
        <v>1314</v>
      </c>
      <c r="W668" s="1076"/>
      <c r="X668" s="1077"/>
      <c r="Y668" s="1208">
        <v>44484</v>
      </c>
      <c r="Z668" s="1209"/>
      <c r="AA668" s="1075" t="s">
        <v>1314</v>
      </c>
      <c r="AB668" s="1076"/>
      <c r="AC668" s="1077"/>
    </row>
    <row r="669" spans="2:29" ht="30" customHeight="1" x14ac:dyDescent="0.15">
      <c r="B669" s="1105" t="s">
        <v>1233</v>
      </c>
      <c r="C669" s="1108"/>
      <c r="D669" s="1108"/>
      <c r="E669" s="1108"/>
      <c r="F669" s="1108"/>
      <c r="G669" s="1106"/>
      <c r="H669" s="1189" t="s">
        <v>1244</v>
      </c>
      <c r="I669" s="1191"/>
      <c r="J669" s="1123" t="s">
        <v>1247</v>
      </c>
      <c r="K669" s="1124"/>
      <c r="L669" s="1123" t="s">
        <v>1274</v>
      </c>
      <c r="M669" s="1166"/>
      <c r="N669" s="1166"/>
      <c r="O669" s="1076" t="s">
        <v>1275</v>
      </c>
      <c r="P669" s="1076"/>
      <c r="Q669" s="1076"/>
      <c r="R669" s="1076"/>
      <c r="S669" s="1077"/>
      <c r="T669" s="1208">
        <v>44105</v>
      </c>
      <c r="U669" s="1209"/>
      <c r="V669" s="1075" t="s">
        <v>1314</v>
      </c>
      <c r="W669" s="1076"/>
      <c r="X669" s="1077"/>
      <c r="Y669" s="1208">
        <v>42618</v>
      </c>
      <c r="Z669" s="1209"/>
      <c r="AA669" s="1075" t="s">
        <v>1324</v>
      </c>
      <c r="AB669" s="1076"/>
      <c r="AC669" s="1077"/>
    </row>
    <row r="670" spans="2:29" ht="30" customHeight="1" x14ac:dyDescent="0.15">
      <c r="B670" s="1105"/>
      <c r="C670" s="1108"/>
      <c r="D670" s="1108"/>
      <c r="E670" s="1108"/>
      <c r="F670" s="1108"/>
      <c r="G670" s="1106"/>
      <c r="H670" s="1189" t="s">
        <v>1244</v>
      </c>
      <c r="I670" s="1191"/>
      <c r="J670" s="1123" t="s">
        <v>1247</v>
      </c>
      <c r="K670" s="1124"/>
      <c r="L670" s="1123" t="s">
        <v>1276</v>
      </c>
      <c r="M670" s="1166"/>
      <c r="N670" s="1166"/>
      <c r="O670" s="1076" t="s">
        <v>1277</v>
      </c>
      <c r="P670" s="1076"/>
      <c r="Q670" s="1076"/>
      <c r="R670" s="1076"/>
      <c r="S670" s="1077"/>
      <c r="T670" s="1208" t="s">
        <v>1330</v>
      </c>
      <c r="U670" s="1209"/>
      <c r="V670" s="1075" t="s">
        <v>1332</v>
      </c>
      <c r="W670" s="1076"/>
      <c r="X670" s="1077"/>
      <c r="Y670" s="1208" t="s">
        <v>1331</v>
      </c>
      <c r="Z670" s="1209"/>
      <c r="AA670" s="1075" t="s">
        <v>1333</v>
      </c>
      <c r="AB670" s="1076"/>
      <c r="AC670" s="1077"/>
    </row>
    <row r="671" spans="2:29" ht="30" customHeight="1" x14ac:dyDescent="0.15">
      <c r="B671" s="1105"/>
      <c r="C671" s="1108"/>
      <c r="D671" s="1108"/>
      <c r="E671" s="1108"/>
      <c r="F671" s="1108"/>
      <c r="G671" s="1106"/>
      <c r="H671" s="1189" t="s">
        <v>1245</v>
      </c>
      <c r="I671" s="1191"/>
      <c r="J671" s="1123" t="s">
        <v>1247</v>
      </c>
      <c r="K671" s="1124"/>
      <c r="L671" s="1123" t="s">
        <v>1278</v>
      </c>
      <c r="M671" s="1166"/>
      <c r="N671" s="1166"/>
      <c r="O671" s="1076" t="s">
        <v>1279</v>
      </c>
      <c r="P671" s="1076"/>
      <c r="Q671" s="1076"/>
      <c r="R671" s="1076"/>
      <c r="S671" s="1077"/>
      <c r="T671" s="1208">
        <v>44105</v>
      </c>
      <c r="U671" s="1209"/>
      <c r="V671" s="1075" t="s">
        <v>1314</v>
      </c>
      <c r="W671" s="1076"/>
      <c r="X671" s="1077"/>
      <c r="Y671" s="1208">
        <v>44484</v>
      </c>
      <c r="Z671" s="1209"/>
      <c r="AA671" s="1075" t="s">
        <v>1314</v>
      </c>
      <c r="AB671" s="1076"/>
      <c r="AC671" s="1077"/>
    </row>
    <row r="672" spans="2:29" ht="30" customHeight="1" x14ac:dyDescent="0.15">
      <c r="B672" s="1105" t="s">
        <v>1234</v>
      </c>
      <c r="C672" s="1108"/>
      <c r="D672" s="1108"/>
      <c r="E672" s="1108"/>
      <c r="F672" s="1108"/>
      <c r="G672" s="1106"/>
      <c r="H672" s="1189" t="s">
        <v>1245</v>
      </c>
      <c r="I672" s="1191"/>
      <c r="J672" s="1123" t="s">
        <v>1246</v>
      </c>
      <c r="K672" s="1124"/>
      <c r="L672" s="1123" t="s">
        <v>1280</v>
      </c>
      <c r="M672" s="1166"/>
      <c r="N672" s="1166"/>
      <c r="O672" s="1076" t="s">
        <v>1281</v>
      </c>
      <c r="P672" s="1076"/>
      <c r="Q672" s="1076"/>
      <c r="R672" s="1076"/>
      <c r="S672" s="1077"/>
      <c r="T672" s="1208">
        <v>44105</v>
      </c>
      <c r="U672" s="1209"/>
      <c r="V672" s="1075" t="s">
        <v>1314</v>
      </c>
      <c r="W672" s="1076"/>
      <c r="X672" s="1077"/>
      <c r="Y672" s="1208">
        <v>42618</v>
      </c>
      <c r="Z672" s="1209"/>
      <c r="AA672" s="1075" t="s">
        <v>1325</v>
      </c>
      <c r="AB672" s="1076"/>
      <c r="AC672" s="1077"/>
    </row>
    <row r="673" spans="2:29" ht="30" customHeight="1" x14ac:dyDescent="0.15">
      <c r="B673" s="1105"/>
      <c r="C673" s="1108"/>
      <c r="D673" s="1108"/>
      <c r="E673" s="1108"/>
      <c r="F673" s="1108"/>
      <c r="G673" s="1106"/>
      <c r="H673" s="1189" t="s">
        <v>1245</v>
      </c>
      <c r="I673" s="1191"/>
      <c r="J673" s="1123" t="s">
        <v>1246</v>
      </c>
      <c r="K673" s="1124"/>
      <c r="L673" s="1123" t="s">
        <v>1282</v>
      </c>
      <c r="M673" s="1166"/>
      <c r="N673" s="1166"/>
      <c r="O673" s="1076" t="s">
        <v>1283</v>
      </c>
      <c r="P673" s="1076"/>
      <c r="Q673" s="1076"/>
      <c r="R673" s="1076"/>
      <c r="S673" s="1077"/>
      <c r="T673" s="1208">
        <v>44105</v>
      </c>
      <c r="U673" s="1209"/>
      <c r="V673" s="1075" t="s">
        <v>1314</v>
      </c>
      <c r="W673" s="1076"/>
      <c r="X673" s="1077"/>
      <c r="Y673" s="1208">
        <v>44484</v>
      </c>
      <c r="Z673" s="1209"/>
      <c r="AA673" s="1075" t="s">
        <v>1314</v>
      </c>
      <c r="AB673" s="1076"/>
      <c r="AC673" s="1077"/>
    </row>
    <row r="674" spans="2:29" ht="30" customHeight="1" x14ac:dyDescent="0.15">
      <c r="B674" s="1105"/>
      <c r="C674" s="1108"/>
      <c r="D674" s="1108"/>
      <c r="E674" s="1108"/>
      <c r="F674" s="1108"/>
      <c r="G674" s="1106"/>
      <c r="H674" s="1189" t="s">
        <v>1244</v>
      </c>
      <c r="I674" s="1191"/>
      <c r="J674" s="1123" t="s">
        <v>1247</v>
      </c>
      <c r="K674" s="1124"/>
      <c r="L674" s="1123" t="s">
        <v>1284</v>
      </c>
      <c r="M674" s="1166"/>
      <c r="N674" s="1166"/>
      <c r="O674" s="1076" t="s">
        <v>1285</v>
      </c>
      <c r="P674" s="1076"/>
      <c r="Q674" s="1076"/>
      <c r="R674" s="1076"/>
      <c r="S674" s="1077"/>
      <c r="T674" s="1208">
        <v>44105</v>
      </c>
      <c r="U674" s="1209"/>
      <c r="V674" s="1075" t="s">
        <v>1314</v>
      </c>
      <c r="W674" s="1076"/>
      <c r="X674" s="1077"/>
      <c r="Y674" s="1208">
        <v>44444</v>
      </c>
      <c r="Z674" s="1209"/>
      <c r="AA674" s="1075" t="s">
        <v>1326</v>
      </c>
      <c r="AB674" s="1076"/>
      <c r="AC674" s="1077"/>
    </row>
    <row r="675" spans="2:29" ht="30" customHeight="1" x14ac:dyDescent="0.15">
      <c r="B675" s="1105" t="s">
        <v>1235</v>
      </c>
      <c r="C675" s="1108"/>
      <c r="D675" s="1108"/>
      <c r="E675" s="1108"/>
      <c r="F675" s="1108"/>
      <c r="G675" s="1106"/>
      <c r="H675" s="1189" t="s">
        <v>1244</v>
      </c>
      <c r="I675" s="1191"/>
      <c r="J675" s="1123" t="s">
        <v>1246</v>
      </c>
      <c r="K675" s="1124"/>
      <c r="L675" s="1123" t="s">
        <v>1286</v>
      </c>
      <c r="M675" s="1166"/>
      <c r="N675" s="1166"/>
      <c r="O675" s="1076" t="s">
        <v>1287</v>
      </c>
      <c r="P675" s="1076"/>
      <c r="Q675" s="1076"/>
      <c r="R675" s="1076"/>
      <c r="S675" s="1077"/>
      <c r="T675" s="1208">
        <v>44105</v>
      </c>
      <c r="U675" s="1209"/>
      <c r="V675" s="1075" t="s">
        <v>1314</v>
      </c>
      <c r="W675" s="1076"/>
      <c r="X675" s="1077"/>
      <c r="Y675" s="1208">
        <v>44484</v>
      </c>
      <c r="Z675" s="1209"/>
      <c r="AA675" s="1075" t="s">
        <v>1314</v>
      </c>
      <c r="AB675" s="1076"/>
      <c r="AC675" s="1077"/>
    </row>
    <row r="676" spans="2:29" ht="30" customHeight="1" x14ac:dyDescent="0.15">
      <c r="B676" s="1105"/>
      <c r="C676" s="1108"/>
      <c r="D676" s="1108"/>
      <c r="E676" s="1108"/>
      <c r="F676" s="1108"/>
      <c r="G676" s="1106"/>
      <c r="H676" s="1189" t="s">
        <v>1244</v>
      </c>
      <c r="I676" s="1191"/>
      <c r="J676" s="1123" t="s">
        <v>1247</v>
      </c>
      <c r="K676" s="1124"/>
      <c r="L676" s="1123" t="s">
        <v>1288</v>
      </c>
      <c r="M676" s="1166"/>
      <c r="N676" s="1166"/>
      <c r="O676" s="1076" t="s">
        <v>1289</v>
      </c>
      <c r="P676" s="1076"/>
      <c r="Q676" s="1076"/>
      <c r="R676" s="1076"/>
      <c r="S676" s="1077"/>
      <c r="T676" s="1208">
        <v>44105</v>
      </c>
      <c r="U676" s="1209"/>
      <c r="V676" s="1075" t="s">
        <v>1314</v>
      </c>
      <c r="W676" s="1076"/>
      <c r="X676" s="1077"/>
      <c r="Y676" s="1208">
        <v>44444</v>
      </c>
      <c r="Z676" s="1209"/>
      <c r="AA676" s="1075" t="s">
        <v>1324</v>
      </c>
      <c r="AB676" s="1076"/>
      <c r="AC676" s="1077"/>
    </row>
    <row r="677" spans="2:29" ht="30" customHeight="1" x14ac:dyDescent="0.15">
      <c r="B677" s="1105" t="s">
        <v>1236</v>
      </c>
      <c r="C677" s="1108"/>
      <c r="D677" s="1108"/>
      <c r="E677" s="1108"/>
      <c r="F677" s="1108"/>
      <c r="G677" s="1106"/>
      <c r="H677" s="1189" t="s">
        <v>1244</v>
      </c>
      <c r="I677" s="1191"/>
      <c r="J677" s="1123" t="s">
        <v>1247</v>
      </c>
      <c r="K677" s="1124"/>
      <c r="L677" s="1123" t="s">
        <v>1290</v>
      </c>
      <c r="M677" s="1166"/>
      <c r="N677" s="1166"/>
      <c r="O677" s="1076" t="s">
        <v>1291</v>
      </c>
      <c r="P677" s="1076"/>
      <c r="Q677" s="1076"/>
      <c r="R677" s="1076"/>
      <c r="S677" s="1077"/>
      <c r="T677" s="1208">
        <v>44105</v>
      </c>
      <c r="U677" s="1209"/>
      <c r="V677" s="1075" t="s">
        <v>1314</v>
      </c>
      <c r="W677" s="1076"/>
      <c r="X677" s="1077"/>
      <c r="Y677" s="1208">
        <v>44484</v>
      </c>
      <c r="Z677" s="1209"/>
      <c r="AA677" s="1075" t="s">
        <v>1314</v>
      </c>
      <c r="AB677" s="1076"/>
      <c r="AC677" s="1077"/>
    </row>
    <row r="678" spans="2:29" ht="30" customHeight="1" x14ac:dyDescent="0.15">
      <c r="B678" s="1105"/>
      <c r="C678" s="1108"/>
      <c r="D678" s="1108"/>
      <c r="E678" s="1108"/>
      <c r="F678" s="1108"/>
      <c r="G678" s="1106"/>
      <c r="H678" s="1189" t="s">
        <v>1245</v>
      </c>
      <c r="I678" s="1191"/>
      <c r="J678" s="1123" t="s">
        <v>1247</v>
      </c>
      <c r="K678" s="1124"/>
      <c r="L678" s="1123" t="s">
        <v>1292</v>
      </c>
      <c r="M678" s="1166"/>
      <c r="N678" s="1166"/>
      <c r="O678" s="1076" t="s">
        <v>1293</v>
      </c>
      <c r="P678" s="1076"/>
      <c r="Q678" s="1076"/>
      <c r="R678" s="1076"/>
      <c r="S678" s="1077"/>
      <c r="T678" s="1208">
        <v>44105</v>
      </c>
      <c r="U678" s="1209"/>
      <c r="V678" s="1075" t="s">
        <v>1314</v>
      </c>
      <c r="W678" s="1076"/>
      <c r="X678" s="1077"/>
      <c r="Y678" s="1208">
        <v>44484</v>
      </c>
      <c r="Z678" s="1209"/>
      <c r="AA678" s="1075" t="s">
        <v>1314</v>
      </c>
      <c r="AB678" s="1076"/>
      <c r="AC678" s="1077"/>
    </row>
    <row r="679" spans="2:29" ht="30" customHeight="1" x14ac:dyDescent="0.15">
      <c r="B679" s="1105" t="s">
        <v>1237</v>
      </c>
      <c r="C679" s="1108"/>
      <c r="D679" s="1108"/>
      <c r="E679" s="1108"/>
      <c r="F679" s="1108"/>
      <c r="G679" s="1106"/>
      <c r="H679" s="1189" t="s">
        <v>1244</v>
      </c>
      <c r="I679" s="1191"/>
      <c r="J679" s="1123" t="s">
        <v>1247</v>
      </c>
      <c r="K679" s="1124"/>
      <c r="L679" s="1123" t="s">
        <v>1294</v>
      </c>
      <c r="M679" s="1166"/>
      <c r="N679" s="1166"/>
      <c r="O679" s="1076" t="s">
        <v>1295</v>
      </c>
      <c r="P679" s="1076"/>
      <c r="Q679" s="1076"/>
      <c r="R679" s="1076"/>
      <c r="S679" s="1077"/>
      <c r="T679" s="1208">
        <v>44105</v>
      </c>
      <c r="U679" s="1209"/>
      <c r="V679" s="1075" t="s">
        <v>1314</v>
      </c>
      <c r="W679" s="1076"/>
      <c r="X679" s="1077"/>
      <c r="Y679" s="1208">
        <v>44484</v>
      </c>
      <c r="Z679" s="1209"/>
      <c r="AA679" s="1075" t="s">
        <v>1314</v>
      </c>
      <c r="AB679" s="1076"/>
      <c r="AC679" s="1077"/>
    </row>
    <row r="680" spans="2:29" ht="30" customHeight="1" x14ac:dyDescent="0.15">
      <c r="B680" s="1105"/>
      <c r="C680" s="1108"/>
      <c r="D680" s="1108"/>
      <c r="E680" s="1108"/>
      <c r="F680" s="1108"/>
      <c r="G680" s="1106"/>
      <c r="H680" s="1189" t="s">
        <v>1245</v>
      </c>
      <c r="I680" s="1191"/>
      <c r="J680" s="1123" t="s">
        <v>1247</v>
      </c>
      <c r="K680" s="1124"/>
      <c r="L680" s="1123" t="s">
        <v>1296</v>
      </c>
      <c r="M680" s="1166"/>
      <c r="N680" s="1166"/>
      <c r="O680" s="1076" t="s">
        <v>1297</v>
      </c>
      <c r="P680" s="1076"/>
      <c r="Q680" s="1076"/>
      <c r="R680" s="1076"/>
      <c r="S680" s="1077"/>
      <c r="T680" s="1208">
        <v>44105</v>
      </c>
      <c r="U680" s="1209"/>
      <c r="V680" s="1075" t="s">
        <v>1314</v>
      </c>
      <c r="W680" s="1076"/>
      <c r="X680" s="1077"/>
      <c r="Y680" s="1208">
        <v>44484</v>
      </c>
      <c r="Z680" s="1209"/>
      <c r="AA680" s="1075" t="s">
        <v>1324</v>
      </c>
      <c r="AB680" s="1076"/>
      <c r="AC680" s="1077"/>
    </row>
    <row r="681" spans="2:29" ht="30" customHeight="1" x14ac:dyDescent="0.15">
      <c r="B681" s="1075" t="s">
        <v>1238</v>
      </c>
      <c r="C681" s="1076"/>
      <c r="D681" s="1076"/>
      <c r="E681" s="1076"/>
      <c r="F681" s="1076"/>
      <c r="G681" s="1077"/>
      <c r="H681" s="1189" t="s">
        <v>1244</v>
      </c>
      <c r="I681" s="1191"/>
      <c r="J681" s="1123" t="s">
        <v>1247</v>
      </c>
      <c r="K681" s="1124"/>
      <c r="L681" s="1123" t="s">
        <v>1298</v>
      </c>
      <c r="M681" s="1166"/>
      <c r="N681" s="1166"/>
      <c r="O681" s="1076" t="s">
        <v>1299</v>
      </c>
      <c r="P681" s="1076"/>
      <c r="Q681" s="1076"/>
      <c r="R681" s="1076"/>
      <c r="S681" s="1077"/>
      <c r="T681" s="1208">
        <v>44105</v>
      </c>
      <c r="U681" s="1209"/>
      <c r="V681" s="1075" t="s">
        <v>1314</v>
      </c>
      <c r="W681" s="1076"/>
      <c r="X681" s="1077"/>
      <c r="Y681" s="1208">
        <v>44444</v>
      </c>
      <c r="Z681" s="1209"/>
      <c r="AA681" s="1075" t="s">
        <v>1324</v>
      </c>
      <c r="AB681" s="1076"/>
      <c r="AC681" s="1077"/>
    </row>
    <row r="682" spans="2:29" ht="30" customHeight="1" x14ac:dyDescent="0.15">
      <c r="B682" s="1075" t="s">
        <v>1239</v>
      </c>
      <c r="C682" s="1076"/>
      <c r="D682" s="1076"/>
      <c r="E682" s="1076"/>
      <c r="F682" s="1076"/>
      <c r="G682" s="1077"/>
      <c r="H682" s="1189" t="s">
        <v>1244</v>
      </c>
      <c r="I682" s="1191"/>
      <c r="J682" s="1123" t="s">
        <v>1246</v>
      </c>
      <c r="K682" s="1124"/>
      <c r="L682" s="1123" t="s">
        <v>1300</v>
      </c>
      <c r="M682" s="1166"/>
      <c r="N682" s="1166"/>
      <c r="O682" s="1076" t="s">
        <v>1301</v>
      </c>
      <c r="P682" s="1076"/>
      <c r="Q682" s="1076"/>
      <c r="R682" s="1076"/>
      <c r="S682" s="1077"/>
      <c r="T682" s="1208">
        <v>44105</v>
      </c>
      <c r="U682" s="1209"/>
      <c r="V682" s="1075" t="s">
        <v>1314</v>
      </c>
      <c r="W682" s="1076"/>
      <c r="X682" s="1077"/>
      <c r="Y682" s="1208">
        <v>44484</v>
      </c>
      <c r="Z682" s="1209"/>
      <c r="AA682" s="1075" t="s">
        <v>1314</v>
      </c>
      <c r="AB682" s="1076"/>
      <c r="AC682" s="1077"/>
    </row>
    <row r="683" spans="2:29" ht="30" customHeight="1" x14ac:dyDescent="0.15">
      <c r="B683" s="1075" t="s">
        <v>1240</v>
      </c>
      <c r="C683" s="1076"/>
      <c r="D683" s="1076"/>
      <c r="E683" s="1076"/>
      <c r="F683" s="1076"/>
      <c r="G683" s="1077"/>
      <c r="H683" s="1189" t="s">
        <v>1244</v>
      </c>
      <c r="I683" s="1191"/>
      <c r="J683" s="1123" t="s">
        <v>1247</v>
      </c>
      <c r="K683" s="1124"/>
      <c r="L683" s="1123" t="s">
        <v>1302</v>
      </c>
      <c r="M683" s="1166"/>
      <c r="N683" s="1166"/>
      <c r="O683" s="1076" t="s">
        <v>1303</v>
      </c>
      <c r="P683" s="1076"/>
      <c r="Q683" s="1076"/>
      <c r="R683" s="1076"/>
      <c r="S683" s="1077"/>
      <c r="T683" s="1208">
        <v>44105</v>
      </c>
      <c r="U683" s="1209"/>
      <c r="V683" s="1075" t="s">
        <v>1314</v>
      </c>
      <c r="W683" s="1076"/>
      <c r="X683" s="1077"/>
      <c r="Y683" s="1208">
        <v>44484</v>
      </c>
      <c r="Z683" s="1209"/>
      <c r="AA683" s="1075" t="s">
        <v>1314</v>
      </c>
      <c r="AB683" s="1076"/>
      <c r="AC683" s="1077"/>
    </row>
    <row r="684" spans="2:29" ht="30" customHeight="1" x14ac:dyDescent="0.15">
      <c r="B684" s="1105" t="s">
        <v>1241</v>
      </c>
      <c r="C684" s="1108"/>
      <c r="D684" s="1108"/>
      <c r="E684" s="1108"/>
      <c r="F684" s="1108"/>
      <c r="G684" s="1106"/>
      <c r="H684" s="1189" t="s">
        <v>1244</v>
      </c>
      <c r="I684" s="1191"/>
      <c r="J684" s="1123" t="s">
        <v>1246</v>
      </c>
      <c r="K684" s="1124"/>
      <c r="L684" s="1123" t="s">
        <v>1304</v>
      </c>
      <c r="M684" s="1166"/>
      <c r="N684" s="1166"/>
      <c r="O684" s="1076" t="s">
        <v>1305</v>
      </c>
      <c r="P684" s="1076"/>
      <c r="Q684" s="1076"/>
      <c r="R684" s="1076"/>
      <c r="S684" s="1077"/>
      <c r="T684" s="1208">
        <v>44105</v>
      </c>
      <c r="U684" s="1209"/>
      <c r="V684" s="1075" t="s">
        <v>1314</v>
      </c>
      <c r="W684" s="1076"/>
      <c r="X684" s="1077"/>
      <c r="Y684" s="1208">
        <v>44484</v>
      </c>
      <c r="Z684" s="1209"/>
      <c r="AA684" s="1075" t="s">
        <v>1314</v>
      </c>
      <c r="AB684" s="1076"/>
      <c r="AC684" s="1077"/>
    </row>
    <row r="685" spans="2:29" ht="30" customHeight="1" x14ac:dyDescent="0.15">
      <c r="B685" s="1105"/>
      <c r="C685" s="1108"/>
      <c r="D685" s="1108"/>
      <c r="E685" s="1108"/>
      <c r="F685" s="1108"/>
      <c r="G685" s="1106"/>
      <c r="H685" s="1189" t="s">
        <v>1244</v>
      </c>
      <c r="I685" s="1191"/>
      <c r="J685" s="1123" t="s">
        <v>1246</v>
      </c>
      <c r="K685" s="1124"/>
      <c r="L685" s="1123" t="s">
        <v>1306</v>
      </c>
      <c r="M685" s="1166"/>
      <c r="N685" s="1166"/>
      <c r="O685" s="1076" t="s">
        <v>1307</v>
      </c>
      <c r="P685" s="1076"/>
      <c r="Q685" s="1076"/>
      <c r="R685" s="1076"/>
      <c r="S685" s="1077"/>
      <c r="T685" s="1208">
        <v>44105</v>
      </c>
      <c r="U685" s="1209"/>
      <c r="V685" s="1075" t="s">
        <v>1314</v>
      </c>
      <c r="W685" s="1076"/>
      <c r="X685" s="1077"/>
      <c r="Y685" s="1208">
        <v>44484</v>
      </c>
      <c r="Z685" s="1209"/>
      <c r="AA685" s="1075" t="s">
        <v>1314</v>
      </c>
      <c r="AB685" s="1076"/>
      <c r="AC685" s="1077"/>
    </row>
    <row r="686" spans="2:29" ht="30" customHeight="1" x14ac:dyDescent="0.15">
      <c r="B686" s="1105"/>
      <c r="C686" s="1108"/>
      <c r="D686" s="1108"/>
      <c r="E686" s="1108"/>
      <c r="F686" s="1108"/>
      <c r="G686" s="1106"/>
      <c r="H686" s="1189" t="s">
        <v>1245</v>
      </c>
      <c r="I686" s="1191"/>
      <c r="J686" s="1123" t="s">
        <v>1246</v>
      </c>
      <c r="K686" s="1124"/>
      <c r="L686" s="1123" t="s">
        <v>1308</v>
      </c>
      <c r="M686" s="1166"/>
      <c r="N686" s="1166"/>
      <c r="O686" s="1076" t="s">
        <v>1309</v>
      </c>
      <c r="P686" s="1076"/>
      <c r="Q686" s="1076"/>
      <c r="R686" s="1076"/>
      <c r="S686" s="1077"/>
      <c r="T686" s="1208">
        <v>44105</v>
      </c>
      <c r="U686" s="1209"/>
      <c r="V686" s="1075" t="s">
        <v>1314</v>
      </c>
      <c r="W686" s="1076"/>
      <c r="X686" s="1077"/>
      <c r="Y686" s="1208">
        <v>44484</v>
      </c>
      <c r="Z686" s="1209"/>
      <c r="AA686" s="1075" t="s">
        <v>1314</v>
      </c>
      <c r="AB686" s="1076"/>
      <c r="AC686" s="1077"/>
    </row>
    <row r="687" spans="2:29" ht="30" customHeight="1" x14ac:dyDescent="0.15">
      <c r="B687" s="1105" t="s">
        <v>1242</v>
      </c>
      <c r="C687" s="1108"/>
      <c r="D687" s="1108"/>
      <c r="E687" s="1108"/>
      <c r="F687" s="1108"/>
      <c r="G687" s="1106"/>
      <c r="H687" s="1189" t="s">
        <v>1244</v>
      </c>
      <c r="I687" s="1191"/>
      <c r="J687" s="1123" t="s">
        <v>1247</v>
      </c>
      <c r="K687" s="1124"/>
      <c r="L687" s="1123" t="s">
        <v>1310</v>
      </c>
      <c r="M687" s="1166"/>
      <c r="N687" s="1166"/>
      <c r="O687" s="1076" t="s">
        <v>1311</v>
      </c>
      <c r="P687" s="1076"/>
      <c r="Q687" s="1076"/>
      <c r="R687" s="1076"/>
      <c r="S687" s="1077"/>
      <c r="T687" s="1208">
        <v>44105</v>
      </c>
      <c r="U687" s="1209"/>
      <c r="V687" s="1075" t="s">
        <v>1314</v>
      </c>
      <c r="W687" s="1076"/>
      <c r="X687" s="1077"/>
      <c r="Y687" s="1208">
        <v>44484</v>
      </c>
      <c r="Z687" s="1209"/>
      <c r="AA687" s="1075" t="s">
        <v>1314</v>
      </c>
      <c r="AB687" s="1076"/>
      <c r="AC687" s="1077"/>
    </row>
    <row r="688" spans="2:29" ht="30" customHeight="1" x14ac:dyDescent="0.15">
      <c r="B688" s="1075" t="s">
        <v>1243</v>
      </c>
      <c r="C688" s="1076"/>
      <c r="D688" s="1076"/>
      <c r="E688" s="1076"/>
      <c r="F688" s="1076"/>
      <c r="G688" s="1077"/>
      <c r="H688" s="1189" t="s">
        <v>1244</v>
      </c>
      <c r="I688" s="1191"/>
      <c r="J688" s="1123" t="s">
        <v>1246</v>
      </c>
      <c r="K688" s="1124"/>
      <c r="L688" s="1123" t="s">
        <v>1312</v>
      </c>
      <c r="M688" s="1166"/>
      <c r="N688" s="1166"/>
      <c r="O688" s="1076" t="s">
        <v>1313</v>
      </c>
      <c r="P688" s="1076"/>
      <c r="Q688" s="1076"/>
      <c r="R688" s="1076"/>
      <c r="S688" s="1077"/>
      <c r="T688" s="1208">
        <v>44105</v>
      </c>
      <c r="U688" s="1209"/>
      <c r="V688" s="1075" t="s">
        <v>1314</v>
      </c>
      <c r="W688" s="1076"/>
      <c r="X688" s="1077"/>
      <c r="Y688" s="1208">
        <v>44484</v>
      </c>
      <c r="Z688" s="1209"/>
      <c r="AA688" s="1075" t="s">
        <v>1314</v>
      </c>
      <c r="AB688" s="1076"/>
      <c r="AC688" s="1077"/>
    </row>
    <row r="689" spans="2:29" ht="26.1" customHeight="1" x14ac:dyDescent="0.15">
      <c r="C689" s="1073" t="s">
        <v>1338</v>
      </c>
      <c r="D689" s="1073"/>
      <c r="E689" s="1073"/>
      <c r="F689" s="1073"/>
      <c r="G689" s="1073"/>
      <c r="H689" s="1073"/>
      <c r="I689" s="1073"/>
      <c r="J689" s="1073"/>
      <c r="K689" s="1073"/>
      <c r="L689" s="1073"/>
      <c r="M689" s="1073"/>
      <c r="N689" s="1073"/>
      <c r="O689" s="1073"/>
      <c r="P689" s="1073"/>
      <c r="Q689" s="1073"/>
      <c r="R689" s="1073"/>
      <c r="S689" s="1073"/>
      <c r="T689" s="1073"/>
      <c r="U689" s="1073"/>
      <c r="V689" s="1073"/>
      <c r="W689" s="1073"/>
      <c r="X689" s="1073"/>
      <c r="Y689" s="1073"/>
      <c r="Z689" s="1073"/>
      <c r="AA689" s="1073"/>
      <c r="AB689" s="1073"/>
      <c r="AC689" s="1073"/>
    </row>
    <row r="690" spans="2:29" x14ac:dyDescent="0.15">
      <c r="C690" s="295" t="s">
        <v>1334</v>
      </c>
    </row>
    <row r="691" spans="2:29" x14ac:dyDescent="0.15">
      <c r="D691" s="295" t="s">
        <v>1335</v>
      </c>
    </row>
    <row r="692" spans="2:29" x14ac:dyDescent="0.15">
      <c r="D692" s="295" t="s">
        <v>1336</v>
      </c>
    </row>
    <row r="693" spans="2:29" x14ac:dyDescent="0.15">
      <c r="D693" s="295" t="s">
        <v>1337</v>
      </c>
    </row>
    <row r="696" spans="2:29" x14ac:dyDescent="0.15">
      <c r="B696" s="285" t="s">
        <v>1339</v>
      </c>
    </row>
    <row r="697" spans="2:29" ht="26.1" customHeight="1" x14ac:dyDescent="0.15">
      <c r="B697" s="1065" t="s">
        <v>1340</v>
      </c>
      <c r="C697" s="1065"/>
      <c r="D697" s="1065"/>
      <c r="E697" s="1065" t="s">
        <v>1341</v>
      </c>
      <c r="F697" s="1065"/>
      <c r="G697" s="1065"/>
      <c r="H697" s="1065"/>
      <c r="I697" s="1065" t="s">
        <v>1342</v>
      </c>
      <c r="J697" s="1065"/>
      <c r="K697" s="1065"/>
      <c r="L697" s="1065"/>
      <c r="M697" s="1065"/>
      <c r="N697" s="1065"/>
      <c r="O697" s="1065"/>
      <c r="P697" s="1065"/>
      <c r="Q697" s="1065"/>
      <c r="R697" s="1065"/>
      <c r="S697" s="1065"/>
      <c r="T697" s="1065"/>
      <c r="U697" s="1065"/>
      <c r="V697" s="1065"/>
      <c r="W697" s="1065"/>
      <c r="X697" s="1065"/>
      <c r="Y697" s="1065" t="s">
        <v>1343</v>
      </c>
      <c r="Z697" s="1065"/>
      <c r="AA697" s="1065"/>
    </row>
    <row r="698" spans="2:29" ht="30" customHeight="1" x14ac:dyDescent="0.15">
      <c r="B698" s="1069" t="s">
        <v>1344</v>
      </c>
      <c r="C698" s="1069"/>
      <c r="D698" s="1069"/>
      <c r="E698" s="1069" t="s">
        <v>1345</v>
      </c>
      <c r="F698" s="1069"/>
      <c r="G698" s="1069"/>
      <c r="H698" s="1069"/>
      <c r="I698" s="1062" t="s">
        <v>1346</v>
      </c>
      <c r="J698" s="1062"/>
      <c r="K698" s="1062"/>
      <c r="L698" s="1062"/>
      <c r="M698" s="1062"/>
      <c r="N698" s="1062"/>
      <c r="O698" s="1062"/>
      <c r="P698" s="1062"/>
      <c r="Q698" s="1062"/>
      <c r="R698" s="1062"/>
      <c r="S698" s="1062"/>
      <c r="T698" s="1062"/>
      <c r="U698" s="1062"/>
      <c r="V698" s="1062"/>
      <c r="W698" s="1062"/>
      <c r="X698" s="1062"/>
      <c r="Y698" s="1069" t="s">
        <v>910</v>
      </c>
      <c r="Z698" s="1069"/>
      <c r="AA698" s="1069"/>
    </row>
    <row r="699" spans="2:29" ht="30" customHeight="1" x14ac:dyDescent="0.15">
      <c r="B699" s="1069" t="s">
        <v>1347</v>
      </c>
      <c r="C699" s="1069"/>
      <c r="D699" s="1069"/>
      <c r="E699" s="1069" t="s">
        <v>1345</v>
      </c>
      <c r="F699" s="1069"/>
      <c r="G699" s="1069"/>
      <c r="H699" s="1069"/>
      <c r="I699" s="1062" t="s">
        <v>1348</v>
      </c>
      <c r="J699" s="1062"/>
      <c r="K699" s="1062"/>
      <c r="L699" s="1062"/>
      <c r="M699" s="1062"/>
      <c r="N699" s="1062"/>
      <c r="O699" s="1062"/>
      <c r="P699" s="1062"/>
      <c r="Q699" s="1062"/>
      <c r="R699" s="1062"/>
      <c r="S699" s="1062"/>
      <c r="T699" s="1062"/>
      <c r="U699" s="1062"/>
      <c r="V699" s="1062"/>
      <c r="W699" s="1062"/>
      <c r="X699" s="1062"/>
      <c r="Y699" s="1069" t="s">
        <v>910</v>
      </c>
      <c r="Z699" s="1069"/>
      <c r="AA699" s="1069"/>
    </row>
    <row r="700" spans="2:29" ht="30" customHeight="1" x14ac:dyDescent="0.15">
      <c r="B700" s="1069" t="s">
        <v>1349</v>
      </c>
      <c r="C700" s="1069"/>
      <c r="D700" s="1069"/>
      <c r="E700" s="1069" t="s">
        <v>1345</v>
      </c>
      <c r="F700" s="1069"/>
      <c r="G700" s="1069"/>
      <c r="H700" s="1069"/>
      <c r="I700" s="1062" t="s">
        <v>1350</v>
      </c>
      <c r="J700" s="1062"/>
      <c r="K700" s="1062"/>
      <c r="L700" s="1062"/>
      <c r="M700" s="1062"/>
      <c r="N700" s="1062"/>
      <c r="O700" s="1062"/>
      <c r="P700" s="1062"/>
      <c r="Q700" s="1062"/>
      <c r="R700" s="1062"/>
      <c r="S700" s="1062"/>
      <c r="T700" s="1062"/>
      <c r="U700" s="1062"/>
      <c r="V700" s="1062"/>
      <c r="W700" s="1062"/>
      <c r="X700" s="1062"/>
      <c r="Y700" s="1069" t="s">
        <v>910</v>
      </c>
      <c r="Z700" s="1069"/>
      <c r="AA700" s="1069"/>
    </row>
    <row r="701" spans="2:29" ht="30" customHeight="1" x14ac:dyDescent="0.15">
      <c r="B701" s="1069" t="s">
        <v>1349</v>
      </c>
      <c r="C701" s="1069"/>
      <c r="D701" s="1069"/>
      <c r="E701" s="1069" t="s">
        <v>1345</v>
      </c>
      <c r="F701" s="1069"/>
      <c r="G701" s="1069"/>
      <c r="H701" s="1069"/>
      <c r="I701" s="1062" t="s">
        <v>1351</v>
      </c>
      <c r="J701" s="1062"/>
      <c r="K701" s="1062"/>
      <c r="L701" s="1062"/>
      <c r="M701" s="1062"/>
      <c r="N701" s="1062"/>
      <c r="O701" s="1062"/>
      <c r="P701" s="1062"/>
      <c r="Q701" s="1062"/>
      <c r="R701" s="1062"/>
      <c r="S701" s="1062"/>
      <c r="T701" s="1062"/>
      <c r="U701" s="1062"/>
      <c r="V701" s="1062"/>
      <c r="W701" s="1062"/>
      <c r="X701" s="1062"/>
      <c r="Y701" s="1069" t="s">
        <v>910</v>
      </c>
      <c r="Z701" s="1069"/>
      <c r="AA701" s="1069"/>
    </row>
    <row r="702" spans="2:29" ht="30" customHeight="1" x14ac:dyDescent="0.15">
      <c r="B702" s="1069" t="s">
        <v>1349</v>
      </c>
      <c r="C702" s="1069"/>
      <c r="D702" s="1069"/>
      <c r="E702" s="1069" t="s">
        <v>1345</v>
      </c>
      <c r="F702" s="1069"/>
      <c r="G702" s="1069"/>
      <c r="H702" s="1069"/>
      <c r="I702" s="1062" t="s">
        <v>1352</v>
      </c>
      <c r="J702" s="1062"/>
      <c r="K702" s="1062"/>
      <c r="L702" s="1062"/>
      <c r="M702" s="1062"/>
      <c r="N702" s="1062"/>
      <c r="O702" s="1062"/>
      <c r="P702" s="1062"/>
      <c r="Q702" s="1062"/>
      <c r="R702" s="1062"/>
      <c r="S702" s="1062"/>
      <c r="T702" s="1062"/>
      <c r="U702" s="1062"/>
      <c r="V702" s="1062"/>
      <c r="W702" s="1062"/>
      <c r="X702" s="1062"/>
      <c r="Y702" s="1069" t="s">
        <v>910</v>
      </c>
      <c r="Z702" s="1069"/>
      <c r="AA702" s="1069"/>
    </row>
    <row r="703" spans="2:29" ht="30" customHeight="1" x14ac:dyDescent="0.15">
      <c r="B703" s="1069" t="s">
        <v>1349</v>
      </c>
      <c r="C703" s="1069"/>
      <c r="D703" s="1069"/>
      <c r="E703" s="1069" t="s">
        <v>1345</v>
      </c>
      <c r="F703" s="1069"/>
      <c r="G703" s="1069"/>
      <c r="H703" s="1069"/>
      <c r="I703" s="1062" t="s">
        <v>1353</v>
      </c>
      <c r="J703" s="1062"/>
      <c r="K703" s="1062"/>
      <c r="L703" s="1062"/>
      <c r="M703" s="1062"/>
      <c r="N703" s="1062"/>
      <c r="O703" s="1062"/>
      <c r="P703" s="1062"/>
      <c r="Q703" s="1062"/>
      <c r="R703" s="1062"/>
      <c r="S703" s="1062"/>
      <c r="T703" s="1062"/>
      <c r="U703" s="1062"/>
      <c r="V703" s="1062"/>
      <c r="W703" s="1062"/>
      <c r="X703" s="1062"/>
      <c r="Y703" s="1069" t="s">
        <v>910</v>
      </c>
      <c r="Z703" s="1069"/>
      <c r="AA703" s="1069"/>
    </row>
    <row r="704" spans="2:29" ht="45.95" customHeight="1" x14ac:dyDescent="0.15">
      <c r="B704" s="1069" t="s">
        <v>1349</v>
      </c>
      <c r="C704" s="1069"/>
      <c r="D704" s="1069"/>
      <c r="E704" s="1069" t="s">
        <v>1345</v>
      </c>
      <c r="F704" s="1069"/>
      <c r="G704" s="1069"/>
      <c r="H704" s="1069"/>
      <c r="I704" s="1062" t="s">
        <v>1354</v>
      </c>
      <c r="J704" s="1062"/>
      <c r="K704" s="1062"/>
      <c r="L704" s="1062"/>
      <c r="M704" s="1062"/>
      <c r="N704" s="1062"/>
      <c r="O704" s="1062"/>
      <c r="P704" s="1062"/>
      <c r="Q704" s="1062"/>
      <c r="R704" s="1062"/>
      <c r="S704" s="1062"/>
      <c r="T704" s="1062"/>
      <c r="U704" s="1062"/>
      <c r="V704" s="1062"/>
      <c r="W704" s="1062"/>
      <c r="X704" s="1062"/>
      <c r="Y704" s="1069" t="s">
        <v>910</v>
      </c>
      <c r="Z704" s="1069"/>
      <c r="AA704" s="1069"/>
    </row>
    <row r="705" spans="2:27" ht="59.45" customHeight="1" x14ac:dyDescent="0.15">
      <c r="B705" s="1069" t="s">
        <v>1355</v>
      </c>
      <c r="C705" s="1069"/>
      <c r="D705" s="1069"/>
      <c r="E705" s="1069" t="s">
        <v>1356</v>
      </c>
      <c r="F705" s="1069"/>
      <c r="G705" s="1069"/>
      <c r="H705" s="1069"/>
      <c r="I705" s="1062" t="s">
        <v>1357</v>
      </c>
      <c r="J705" s="1062"/>
      <c r="K705" s="1062"/>
      <c r="L705" s="1062"/>
      <c r="M705" s="1062"/>
      <c r="N705" s="1062"/>
      <c r="O705" s="1062"/>
      <c r="P705" s="1062"/>
      <c r="Q705" s="1062"/>
      <c r="R705" s="1062"/>
      <c r="S705" s="1062"/>
      <c r="T705" s="1062"/>
      <c r="U705" s="1062"/>
      <c r="V705" s="1062"/>
      <c r="W705" s="1062"/>
      <c r="X705" s="1062"/>
      <c r="Y705" s="1069" t="s">
        <v>910</v>
      </c>
      <c r="Z705" s="1069"/>
      <c r="AA705" s="1069"/>
    </row>
    <row r="706" spans="2:27" ht="30" customHeight="1" x14ac:dyDescent="0.15">
      <c r="B706" s="1069" t="s">
        <v>1355</v>
      </c>
      <c r="C706" s="1069"/>
      <c r="D706" s="1069"/>
      <c r="E706" s="1069" t="s">
        <v>1345</v>
      </c>
      <c r="F706" s="1069"/>
      <c r="G706" s="1069"/>
      <c r="H706" s="1069"/>
      <c r="I706" s="1062" t="s">
        <v>1360</v>
      </c>
      <c r="J706" s="1062"/>
      <c r="K706" s="1062"/>
      <c r="L706" s="1062"/>
      <c r="M706" s="1062"/>
      <c r="N706" s="1062"/>
      <c r="O706" s="1062"/>
      <c r="P706" s="1062"/>
      <c r="Q706" s="1062"/>
      <c r="R706" s="1062"/>
      <c r="S706" s="1062"/>
      <c r="T706" s="1062"/>
      <c r="U706" s="1062"/>
      <c r="V706" s="1062"/>
      <c r="W706" s="1062"/>
      <c r="X706" s="1062"/>
      <c r="Y706" s="1069" t="s">
        <v>910</v>
      </c>
      <c r="Z706" s="1069"/>
      <c r="AA706" s="1069"/>
    </row>
    <row r="707" spans="2:27" ht="30" customHeight="1" x14ac:dyDescent="0.15">
      <c r="B707" s="1069" t="s">
        <v>1355</v>
      </c>
      <c r="C707" s="1069"/>
      <c r="D707" s="1069"/>
      <c r="E707" s="1069" t="s">
        <v>1358</v>
      </c>
      <c r="F707" s="1069"/>
      <c r="G707" s="1069"/>
      <c r="H707" s="1069"/>
      <c r="I707" s="1062" t="s">
        <v>1361</v>
      </c>
      <c r="J707" s="1062"/>
      <c r="K707" s="1062"/>
      <c r="L707" s="1062"/>
      <c r="M707" s="1062"/>
      <c r="N707" s="1062"/>
      <c r="O707" s="1062"/>
      <c r="P707" s="1062"/>
      <c r="Q707" s="1062"/>
      <c r="R707" s="1062"/>
      <c r="S707" s="1062"/>
      <c r="T707" s="1062"/>
      <c r="U707" s="1062"/>
      <c r="V707" s="1062"/>
      <c r="W707" s="1062"/>
      <c r="X707" s="1062"/>
      <c r="Y707" s="1069" t="s">
        <v>910</v>
      </c>
      <c r="Z707" s="1069"/>
      <c r="AA707" s="1069"/>
    </row>
    <row r="708" spans="2:27" ht="30" customHeight="1" x14ac:dyDescent="0.15">
      <c r="B708" s="1069" t="s">
        <v>1355</v>
      </c>
      <c r="C708" s="1069"/>
      <c r="D708" s="1069"/>
      <c r="E708" s="1069" t="s">
        <v>1358</v>
      </c>
      <c r="F708" s="1069"/>
      <c r="G708" s="1069"/>
      <c r="H708" s="1069"/>
      <c r="I708" s="1062" t="s">
        <v>1362</v>
      </c>
      <c r="J708" s="1062"/>
      <c r="K708" s="1062"/>
      <c r="L708" s="1062"/>
      <c r="M708" s="1062"/>
      <c r="N708" s="1062"/>
      <c r="O708" s="1062"/>
      <c r="P708" s="1062"/>
      <c r="Q708" s="1062"/>
      <c r="R708" s="1062"/>
      <c r="S708" s="1062"/>
      <c r="T708" s="1062"/>
      <c r="U708" s="1062"/>
      <c r="V708" s="1062"/>
      <c r="W708" s="1062"/>
      <c r="X708" s="1062"/>
      <c r="Y708" s="1069" t="s">
        <v>910</v>
      </c>
      <c r="Z708" s="1069"/>
      <c r="AA708" s="1069"/>
    </row>
    <row r="709" spans="2:27" ht="30" customHeight="1" x14ac:dyDescent="0.15">
      <c r="B709" s="1069" t="s">
        <v>1359</v>
      </c>
      <c r="C709" s="1069"/>
      <c r="D709" s="1069"/>
      <c r="E709" s="1069" t="s">
        <v>1359</v>
      </c>
      <c r="F709" s="1069"/>
      <c r="G709" s="1069"/>
      <c r="H709" s="1069"/>
      <c r="I709" s="1062" t="s">
        <v>1359</v>
      </c>
      <c r="J709" s="1062"/>
      <c r="K709" s="1062"/>
      <c r="L709" s="1062"/>
      <c r="M709" s="1062"/>
      <c r="N709" s="1062"/>
      <c r="O709" s="1062"/>
      <c r="P709" s="1062"/>
      <c r="Q709" s="1062"/>
      <c r="R709" s="1062"/>
      <c r="S709" s="1062"/>
      <c r="T709" s="1062"/>
      <c r="U709" s="1062"/>
      <c r="V709" s="1062"/>
      <c r="W709" s="1062"/>
      <c r="X709" s="1062"/>
      <c r="Y709" s="1069" t="s">
        <v>1359</v>
      </c>
      <c r="Z709" s="1069"/>
      <c r="AA709" s="1069"/>
    </row>
    <row r="710" spans="2:27" x14ac:dyDescent="0.15">
      <c r="C710" s="295" t="s">
        <v>1363</v>
      </c>
    </row>
    <row r="711" spans="2:27" ht="26.1" customHeight="1" x14ac:dyDescent="0.15">
      <c r="C711" s="1112" t="s">
        <v>1364</v>
      </c>
      <c r="D711" s="1112"/>
      <c r="E711" s="1112"/>
      <c r="F711" s="1112"/>
      <c r="G711" s="1112"/>
      <c r="H711" s="1112"/>
      <c r="I711" s="1112"/>
      <c r="J711" s="1112"/>
      <c r="K711" s="1112"/>
      <c r="L711" s="1112"/>
      <c r="M711" s="1112"/>
      <c r="N711" s="1112"/>
      <c r="O711" s="1112"/>
      <c r="P711" s="1112"/>
      <c r="Q711" s="1112"/>
      <c r="R711" s="1112"/>
      <c r="S711" s="1112"/>
      <c r="T711" s="1112"/>
      <c r="U711" s="1112"/>
      <c r="V711" s="1112"/>
      <c r="W711" s="1112"/>
      <c r="X711" s="1112"/>
      <c r="Y711" s="1112"/>
      <c r="Z711" s="1112"/>
      <c r="AA711" s="1112"/>
    </row>
  </sheetData>
  <mergeCells count="2225">
    <mergeCell ref="I709:X709"/>
    <mergeCell ref="C711:AA711"/>
    <mergeCell ref="B708:D708"/>
    <mergeCell ref="E708:H708"/>
    <mergeCell ref="Y708:AA708"/>
    <mergeCell ref="B709:D709"/>
    <mergeCell ref="E709:H709"/>
    <mergeCell ref="Y709:AA709"/>
    <mergeCell ref="I707:X707"/>
    <mergeCell ref="I708:X708"/>
    <mergeCell ref="B706:D706"/>
    <mergeCell ref="E706:H706"/>
    <mergeCell ref="Y706:AA706"/>
    <mergeCell ref="B707:D707"/>
    <mergeCell ref="E707:H707"/>
    <mergeCell ref="Y707:AA707"/>
    <mergeCell ref="I706:X706"/>
    <mergeCell ref="B704:D704"/>
    <mergeCell ref="E704:H704"/>
    <mergeCell ref="Y704:AA704"/>
    <mergeCell ref="B705:D705"/>
    <mergeCell ref="E705:H705"/>
    <mergeCell ref="Y705:AA705"/>
    <mergeCell ref="I704:X704"/>
    <mergeCell ref="I705:X705"/>
    <mergeCell ref="B702:D702"/>
    <mergeCell ref="E702:H702"/>
    <mergeCell ref="Y702:AA702"/>
    <mergeCell ref="B703:D703"/>
    <mergeCell ref="E703:H703"/>
    <mergeCell ref="Y703:AA703"/>
    <mergeCell ref="I702:X702"/>
    <mergeCell ref="I703:X703"/>
    <mergeCell ref="B700:D700"/>
    <mergeCell ref="E700:H700"/>
    <mergeCell ref="Y700:AA700"/>
    <mergeCell ref="B701:D701"/>
    <mergeCell ref="E701:H701"/>
    <mergeCell ref="Y701:AA701"/>
    <mergeCell ref="I700:X700"/>
    <mergeCell ref="I701:X701"/>
    <mergeCell ref="B698:D698"/>
    <mergeCell ref="E698:H698"/>
    <mergeCell ref="Y698:AA698"/>
    <mergeCell ref="B699:D699"/>
    <mergeCell ref="E699:H699"/>
    <mergeCell ref="Y699:AA699"/>
    <mergeCell ref="I698:X698"/>
    <mergeCell ref="I699:X699"/>
    <mergeCell ref="C689:AC689"/>
    <mergeCell ref="B697:D697"/>
    <mergeCell ref="E697:H697"/>
    <mergeCell ref="Y697:AA697"/>
    <mergeCell ref="I697:X697"/>
    <mergeCell ref="Y680:Z680"/>
    <mergeCell ref="Y681:Z681"/>
    <mergeCell ref="Y682:Z682"/>
    <mergeCell ref="Y683:Z683"/>
    <mergeCell ref="Y684:Z684"/>
    <mergeCell ref="Y685:Z685"/>
    <mergeCell ref="AA683:AC683"/>
    <mergeCell ref="AA684:AC684"/>
    <mergeCell ref="AA685:AC685"/>
    <mergeCell ref="AA686:AC686"/>
    <mergeCell ref="AA687:AC687"/>
    <mergeCell ref="AA688:AC688"/>
    <mergeCell ref="T687:U687"/>
    <mergeCell ref="T688:U688"/>
    <mergeCell ref="T681:U681"/>
    <mergeCell ref="T682:U682"/>
    <mergeCell ref="T683:U683"/>
    <mergeCell ref="T684:U684"/>
    <mergeCell ref="T685:U685"/>
    <mergeCell ref="T658:U658"/>
    <mergeCell ref="T659:U659"/>
    <mergeCell ref="T660:U660"/>
    <mergeCell ref="T661:U661"/>
    <mergeCell ref="Y674:Z674"/>
    <mergeCell ref="Y675:Z675"/>
    <mergeCell ref="Y676:Z676"/>
    <mergeCell ref="Y677:Z677"/>
    <mergeCell ref="Y678:Z678"/>
    <mergeCell ref="Y679:Z679"/>
    <mergeCell ref="Y669:Z669"/>
    <mergeCell ref="Y670:Z670"/>
    <mergeCell ref="Y671:Z671"/>
    <mergeCell ref="Y672:Z672"/>
    <mergeCell ref="Y673:Z673"/>
    <mergeCell ref="Y662:Z662"/>
    <mergeCell ref="Y663:Z663"/>
    <mergeCell ref="Y664:Z664"/>
    <mergeCell ref="Y665:Z665"/>
    <mergeCell ref="Y666:Z666"/>
    <mergeCell ref="Y667:Z667"/>
    <mergeCell ref="V669:X669"/>
    <mergeCell ref="AA675:AC675"/>
    <mergeCell ref="AA676:AC676"/>
    <mergeCell ref="AA677:AC677"/>
    <mergeCell ref="AA678:AC678"/>
    <mergeCell ref="AA679:AC679"/>
    <mergeCell ref="AA680:AC680"/>
    <mergeCell ref="AA681:AC681"/>
    <mergeCell ref="AA682:AC682"/>
    <mergeCell ref="Y686:Z686"/>
    <mergeCell ref="Y687:Z687"/>
    <mergeCell ref="Y688:Z688"/>
    <mergeCell ref="V687:X687"/>
    <mergeCell ref="V688:X688"/>
    <mergeCell ref="V681:X681"/>
    <mergeCell ref="V682:X682"/>
    <mergeCell ref="V683:X683"/>
    <mergeCell ref="V684:X684"/>
    <mergeCell ref="V685:X685"/>
    <mergeCell ref="V686:X686"/>
    <mergeCell ref="V675:X675"/>
    <mergeCell ref="V676:X676"/>
    <mergeCell ref="V677:X677"/>
    <mergeCell ref="V678:X678"/>
    <mergeCell ref="V679:X679"/>
    <mergeCell ref="V680:X680"/>
    <mergeCell ref="T686:U686"/>
    <mergeCell ref="T675:U675"/>
    <mergeCell ref="T676:U676"/>
    <mergeCell ref="T677:U677"/>
    <mergeCell ref="T678:U678"/>
    <mergeCell ref="T679:U679"/>
    <mergeCell ref="T680:U680"/>
    <mergeCell ref="T670:U670"/>
    <mergeCell ref="T671:U671"/>
    <mergeCell ref="T672:U672"/>
    <mergeCell ref="T673:U673"/>
    <mergeCell ref="T674:U674"/>
    <mergeCell ref="T665:U665"/>
    <mergeCell ref="T666:U666"/>
    <mergeCell ref="T667:U667"/>
    <mergeCell ref="T668:U668"/>
    <mergeCell ref="T669:U669"/>
    <mergeCell ref="O685:S685"/>
    <mergeCell ref="O686:S686"/>
    <mergeCell ref="O687:S687"/>
    <mergeCell ref="O688:S688"/>
    <mergeCell ref="O679:S679"/>
    <mergeCell ref="O680:S680"/>
    <mergeCell ref="O681:S681"/>
    <mergeCell ref="O682:S682"/>
    <mergeCell ref="O683:S683"/>
    <mergeCell ref="O684:S684"/>
    <mergeCell ref="O673:S673"/>
    <mergeCell ref="O674:S674"/>
    <mergeCell ref="O675:S675"/>
    <mergeCell ref="O676:S676"/>
    <mergeCell ref="O677:S677"/>
    <mergeCell ref="O678:S678"/>
    <mergeCell ref="O668:S668"/>
    <mergeCell ref="O669:S669"/>
    <mergeCell ref="O670:S670"/>
    <mergeCell ref="O671:S671"/>
    <mergeCell ref="O672:S672"/>
    <mergeCell ref="L688:N688"/>
    <mergeCell ref="L680:N680"/>
    <mergeCell ref="L681:N681"/>
    <mergeCell ref="L682:N682"/>
    <mergeCell ref="L683:N683"/>
    <mergeCell ref="L684:N684"/>
    <mergeCell ref="L685:N685"/>
    <mergeCell ref="L674:N674"/>
    <mergeCell ref="L675:N675"/>
    <mergeCell ref="L676:N676"/>
    <mergeCell ref="L677:N677"/>
    <mergeCell ref="L678:N678"/>
    <mergeCell ref="L679:N679"/>
    <mergeCell ref="L668:N668"/>
    <mergeCell ref="L669:N669"/>
    <mergeCell ref="L670:N670"/>
    <mergeCell ref="L671:N671"/>
    <mergeCell ref="L672:N672"/>
    <mergeCell ref="L673:N673"/>
    <mergeCell ref="L654:N654"/>
    <mergeCell ref="L655:N655"/>
    <mergeCell ref="L656:N656"/>
    <mergeCell ref="L657:N657"/>
    <mergeCell ref="L658:N658"/>
    <mergeCell ref="L659:N659"/>
    <mergeCell ref="L660:N660"/>
    <mergeCell ref="J682:K682"/>
    <mergeCell ref="J683:K683"/>
    <mergeCell ref="J684:K684"/>
    <mergeCell ref="J685:K685"/>
    <mergeCell ref="J686:K686"/>
    <mergeCell ref="J687:K687"/>
    <mergeCell ref="J670:K670"/>
    <mergeCell ref="L662:N662"/>
    <mergeCell ref="L686:N686"/>
    <mergeCell ref="L687:N687"/>
    <mergeCell ref="H684:I684"/>
    <mergeCell ref="H685:I685"/>
    <mergeCell ref="H686:I686"/>
    <mergeCell ref="H687:I687"/>
    <mergeCell ref="H688:I688"/>
    <mergeCell ref="J677:K677"/>
    <mergeCell ref="J678:K678"/>
    <mergeCell ref="J679:K679"/>
    <mergeCell ref="J680:K680"/>
    <mergeCell ref="J681:K681"/>
    <mergeCell ref="B687:G687"/>
    <mergeCell ref="B688:G688"/>
    <mergeCell ref="H677:I677"/>
    <mergeCell ref="H678:I678"/>
    <mergeCell ref="H679:I679"/>
    <mergeCell ref="H680:I680"/>
    <mergeCell ref="H681:I681"/>
    <mergeCell ref="H682:I682"/>
    <mergeCell ref="H683:I683"/>
    <mergeCell ref="B677:G678"/>
    <mergeCell ref="B679:G680"/>
    <mergeCell ref="B681:G681"/>
    <mergeCell ref="B682:G682"/>
    <mergeCell ref="B683:G683"/>
    <mergeCell ref="B684:G686"/>
    <mergeCell ref="J688:K688"/>
    <mergeCell ref="AA674:AC674"/>
    <mergeCell ref="B654:G655"/>
    <mergeCell ref="B657:G661"/>
    <mergeCell ref="B663:G665"/>
    <mergeCell ref="B666:G668"/>
    <mergeCell ref="B669:G671"/>
    <mergeCell ref="B672:G674"/>
    <mergeCell ref="B675:G676"/>
    <mergeCell ref="L661:N661"/>
    <mergeCell ref="H676:I676"/>
    <mergeCell ref="J676:K676"/>
    <mergeCell ref="V674:X674"/>
    <mergeCell ref="AA672:AC672"/>
    <mergeCell ref="H675:I675"/>
    <mergeCell ref="J675:K675"/>
    <mergeCell ref="V673:X673"/>
    <mergeCell ref="AA673:AC673"/>
    <mergeCell ref="H674:I674"/>
    <mergeCell ref="J674:K674"/>
    <mergeCell ref="V672:X672"/>
    <mergeCell ref="H673:I673"/>
    <mergeCell ref="J673:K673"/>
    <mergeCell ref="V671:X671"/>
    <mergeCell ref="AA671:AC671"/>
    <mergeCell ref="H672:I672"/>
    <mergeCell ref="J672:K672"/>
    <mergeCell ref="AA669:AC669"/>
    <mergeCell ref="H671:I671"/>
    <mergeCell ref="J671:K671"/>
    <mergeCell ref="V670:X670"/>
    <mergeCell ref="AA670:AC670"/>
    <mergeCell ref="H670:I670"/>
    <mergeCell ref="H669:I669"/>
    <mergeCell ref="J669:K669"/>
    <mergeCell ref="V668:X668"/>
    <mergeCell ref="AA668:AC668"/>
    <mergeCell ref="H668:I668"/>
    <mergeCell ref="J668:K668"/>
    <mergeCell ref="Y668:Z668"/>
    <mergeCell ref="AA666:AC666"/>
    <mergeCell ref="H667:I667"/>
    <mergeCell ref="J667:K667"/>
    <mergeCell ref="V667:X667"/>
    <mergeCell ref="AA667:AC667"/>
    <mergeCell ref="H666:I666"/>
    <mergeCell ref="J666:K666"/>
    <mergeCell ref="V666:X666"/>
    <mergeCell ref="AA664:AC664"/>
    <mergeCell ref="H665:I665"/>
    <mergeCell ref="J665:K665"/>
    <mergeCell ref="V665:X665"/>
    <mergeCell ref="AA665:AC665"/>
    <mergeCell ref="H664:I664"/>
    <mergeCell ref="J664:K664"/>
    <mergeCell ref="V664:X664"/>
    <mergeCell ref="T664:U664"/>
    <mergeCell ref="O664:S664"/>
    <mergeCell ref="O665:S665"/>
    <mergeCell ref="O666:S666"/>
    <mergeCell ref="O667:S667"/>
    <mergeCell ref="L664:N664"/>
    <mergeCell ref="L665:N665"/>
    <mergeCell ref="L666:N666"/>
    <mergeCell ref="L667:N667"/>
    <mergeCell ref="AA662:AC662"/>
    <mergeCell ref="H663:I663"/>
    <mergeCell ref="J663:K663"/>
    <mergeCell ref="V663:X663"/>
    <mergeCell ref="AA663:AC663"/>
    <mergeCell ref="B662:G662"/>
    <mergeCell ref="H662:I662"/>
    <mergeCell ref="J662:K662"/>
    <mergeCell ref="V662:X662"/>
    <mergeCell ref="T662:U662"/>
    <mergeCell ref="AA660:AC660"/>
    <mergeCell ref="H661:I661"/>
    <mergeCell ref="J661:K661"/>
    <mergeCell ref="V661:X661"/>
    <mergeCell ref="AA661:AC661"/>
    <mergeCell ref="V659:X659"/>
    <mergeCell ref="AA659:AC659"/>
    <mergeCell ref="H660:I660"/>
    <mergeCell ref="J660:K660"/>
    <mergeCell ref="V660:X660"/>
    <mergeCell ref="O661:S661"/>
    <mergeCell ref="O662:S662"/>
    <mergeCell ref="O663:S663"/>
    <mergeCell ref="O659:S659"/>
    <mergeCell ref="O660:S660"/>
    <mergeCell ref="T663:U663"/>
    <mergeCell ref="Y659:Z659"/>
    <mergeCell ref="Y660:Z660"/>
    <mergeCell ref="Y661:Z661"/>
    <mergeCell ref="L663:N663"/>
    <mergeCell ref="AA657:AC657"/>
    <mergeCell ref="H658:I658"/>
    <mergeCell ref="J658:K658"/>
    <mergeCell ref="V658:X658"/>
    <mergeCell ref="AA658:AC658"/>
    <mergeCell ref="V656:X656"/>
    <mergeCell ref="AA656:AC656"/>
    <mergeCell ref="H657:I657"/>
    <mergeCell ref="J657:K657"/>
    <mergeCell ref="V657:X657"/>
    <mergeCell ref="AA654:AC654"/>
    <mergeCell ref="H655:I655"/>
    <mergeCell ref="J655:K655"/>
    <mergeCell ref="V655:X655"/>
    <mergeCell ref="AA655:AC655"/>
    <mergeCell ref="H654:I654"/>
    <mergeCell ref="J654:K654"/>
    <mergeCell ref="V654:X654"/>
    <mergeCell ref="O654:S654"/>
    <mergeCell ref="O655:S655"/>
    <mergeCell ref="O656:S656"/>
    <mergeCell ref="O657:S657"/>
    <mergeCell ref="O658:S658"/>
    <mergeCell ref="Y654:Z654"/>
    <mergeCell ref="Y655:Z655"/>
    <mergeCell ref="Y656:Z656"/>
    <mergeCell ref="Y657:Z657"/>
    <mergeCell ref="Y658:Z658"/>
    <mergeCell ref="T654:U654"/>
    <mergeCell ref="T655:U655"/>
    <mergeCell ref="T656:U656"/>
    <mergeCell ref="T657:U657"/>
    <mergeCell ref="B646:D646"/>
    <mergeCell ref="E646:G646"/>
    <mergeCell ref="H646:L646"/>
    <mergeCell ref="M646:O646"/>
    <mergeCell ref="P646:S646"/>
    <mergeCell ref="B644:D644"/>
    <mergeCell ref="B645:D645"/>
    <mergeCell ref="E645:G645"/>
    <mergeCell ref="H645:L645"/>
    <mergeCell ref="M645:O645"/>
    <mergeCell ref="P645:S645"/>
    <mergeCell ref="J653:K653"/>
    <mergeCell ref="V653:X653"/>
    <mergeCell ref="AA653:AC653"/>
    <mergeCell ref="L653:S653"/>
    <mergeCell ref="T644:Y644"/>
    <mergeCell ref="T645:Y645"/>
    <mergeCell ref="T646:Y646"/>
    <mergeCell ref="T647:Y647"/>
    <mergeCell ref="T648:Y648"/>
    <mergeCell ref="T649:Y649"/>
    <mergeCell ref="Z644:AA644"/>
    <mergeCell ref="Z645:AA645"/>
    <mergeCell ref="Z646:AA646"/>
    <mergeCell ref="Z647:AA647"/>
    <mergeCell ref="Z648:AA648"/>
    <mergeCell ref="Z649:AA649"/>
    <mergeCell ref="P648:S648"/>
    <mergeCell ref="Y653:Z653"/>
    <mergeCell ref="T653:U653"/>
    <mergeCell ref="B635:F635"/>
    <mergeCell ref="B636:F636"/>
    <mergeCell ref="B637:F637"/>
    <mergeCell ref="C638:Z638"/>
    <mergeCell ref="H659:I659"/>
    <mergeCell ref="J659:K659"/>
    <mergeCell ref="B656:G656"/>
    <mergeCell ref="H656:I656"/>
    <mergeCell ref="J656:K656"/>
    <mergeCell ref="B653:G653"/>
    <mergeCell ref="H653:I653"/>
    <mergeCell ref="B648:D648"/>
    <mergeCell ref="E648:G648"/>
    <mergeCell ref="H648:L648"/>
    <mergeCell ref="M648:O648"/>
    <mergeCell ref="E644:G644"/>
    <mergeCell ref="H644:L644"/>
    <mergeCell ref="M644:O644"/>
    <mergeCell ref="P644:S644"/>
    <mergeCell ref="G635:Z635"/>
    <mergeCell ref="G636:Z636"/>
    <mergeCell ref="G637:Z637"/>
    <mergeCell ref="B649:D649"/>
    <mergeCell ref="E649:G649"/>
    <mergeCell ref="H649:L649"/>
    <mergeCell ref="M649:O649"/>
    <mergeCell ref="P649:S649"/>
    <mergeCell ref="B647:D647"/>
    <mergeCell ref="E647:G647"/>
    <mergeCell ref="H647:L647"/>
    <mergeCell ref="M647:O647"/>
    <mergeCell ref="P647:S647"/>
    <mergeCell ref="C632:F632"/>
    <mergeCell ref="G632:Z632"/>
    <mergeCell ref="C633:F633"/>
    <mergeCell ref="G633:Z633"/>
    <mergeCell ref="C634:F634"/>
    <mergeCell ref="G634:Z634"/>
    <mergeCell ref="B629:F629"/>
    <mergeCell ref="G629:Z629"/>
    <mergeCell ref="G630:Z630"/>
    <mergeCell ref="B630:F630"/>
    <mergeCell ref="C631:F631"/>
    <mergeCell ref="G631:Z631"/>
    <mergeCell ref="B631:B634"/>
    <mergeCell ref="B626:F626"/>
    <mergeCell ref="G626:Z626"/>
    <mergeCell ref="B627:F627"/>
    <mergeCell ref="G627:Z627"/>
    <mergeCell ref="B628:F628"/>
    <mergeCell ref="G628:Z628"/>
    <mergeCell ref="C621:Z621"/>
    <mergeCell ref="B619:G619"/>
    <mergeCell ref="H619:J619"/>
    <mergeCell ref="K619:N619"/>
    <mergeCell ref="O619:R619"/>
    <mergeCell ref="S619:V619"/>
    <mergeCell ref="W619:Z619"/>
    <mergeCell ref="B618:G618"/>
    <mergeCell ref="H618:J618"/>
    <mergeCell ref="K618:N618"/>
    <mergeCell ref="O618:R618"/>
    <mergeCell ref="S618:V618"/>
    <mergeCell ref="W618:Z618"/>
    <mergeCell ref="B617:G617"/>
    <mergeCell ref="H617:J617"/>
    <mergeCell ref="K617:N617"/>
    <mergeCell ref="O617:R617"/>
    <mergeCell ref="S617:V617"/>
    <mergeCell ref="W617:Z617"/>
    <mergeCell ref="B616:G616"/>
    <mergeCell ref="H616:J616"/>
    <mergeCell ref="K616:N616"/>
    <mergeCell ref="O616:R616"/>
    <mergeCell ref="S616:V616"/>
    <mergeCell ref="W616:Z616"/>
    <mergeCell ref="B615:G615"/>
    <mergeCell ref="H615:J615"/>
    <mergeCell ref="K615:N615"/>
    <mergeCell ref="O615:R615"/>
    <mergeCell ref="S615:V615"/>
    <mergeCell ref="W615:Z615"/>
    <mergeCell ref="B614:G614"/>
    <mergeCell ref="H614:J614"/>
    <mergeCell ref="K614:N614"/>
    <mergeCell ref="O614:R614"/>
    <mergeCell ref="S614:V614"/>
    <mergeCell ref="W614:Z614"/>
    <mergeCell ref="B613:G613"/>
    <mergeCell ref="H613:J613"/>
    <mergeCell ref="K613:N613"/>
    <mergeCell ref="O613:R613"/>
    <mergeCell ref="S613:V613"/>
    <mergeCell ref="W613:Z613"/>
    <mergeCell ref="B612:G612"/>
    <mergeCell ref="H612:J612"/>
    <mergeCell ref="K612:N612"/>
    <mergeCell ref="O612:R612"/>
    <mergeCell ref="S612:V612"/>
    <mergeCell ref="W612:Z612"/>
    <mergeCell ref="B611:G611"/>
    <mergeCell ref="H611:J611"/>
    <mergeCell ref="K611:N611"/>
    <mergeCell ref="O611:R611"/>
    <mergeCell ref="S611:V611"/>
    <mergeCell ref="W611:Z611"/>
    <mergeCell ref="B610:G610"/>
    <mergeCell ref="H610:J610"/>
    <mergeCell ref="K610:N610"/>
    <mergeCell ref="O610:R610"/>
    <mergeCell ref="S610:V610"/>
    <mergeCell ref="W610:Z610"/>
    <mergeCell ref="K609:Z609"/>
    <mergeCell ref="B609:G609"/>
    <mergeCell ref="H609:J609"/>
    <mergeCell ref="B602:Q602"/>
    <mergeCell ref="R602:T602"/>
    <mergeCell ref="U602:W602"/>
    <mergeCell ref="X602:AB602"/>
    <mergeCell ref="B603:Q603"/>
    <mergeCell ref="R603:T603"/>
    <mergeCell ref="U603:W603"/>
    <mergeCell ref="X603:AB603"/>
    <mergeCell ref="B600:Q600"/>
    <mergeCell ref="R600:T600"/>
    <mergeCell ref="U600:W600"/>
    <mergeCell ref="X600:AB600"/>
    <mergeCell ref="B601:Q601"/>
    <mergeCell ref="R601:T601"/>
    <mergeCell ref="U601:W601"/>
    <mergeCell ref="X601:AB601"/>
    <mergeCell ref="B599:Q599"/>
    <mergeCell ref="R599:T599"/>
    <mergeCell ref="U599:W599"/>
    <mergeCell ref="X599:AB599"/>
    <mergeCell ref="B598:Q598"/>
    <mergeCell ref="R598:T598"/>
    <mergeCell ref="U598:W598"/>
    <mergeCell ref="X598:AB598"/>
    <mergeCell ref="B597:Q597"/>
    <mergeCell ref="R597:T597"/>
    <mergeCell ref="U597:W597"/>
    <mergeCell ref="X597:AB597"/>
    <mergeCell ref="B596:Q596"/>
    <mergeCell ref="R596:T596"/>
    <mergeCell ref="U596:W596"/>
    <mergeCell ref="X596:AB596"/>
    <mergeCell ref="B591:D591"/>
    <mergeCell ref="E591:N591"/>
    <mergeCell ref="O591:U591"/>
    <mergeCell ref="V591:X591"/>
    <mergeCell ref="Y591:AA591"/>
    <mergeCell ref="AB591:AD591"/>
    <mergeCell ref="B590:D590"/>
    <mergeCell ref="E590:N590"/>
    <mergeCell ref="O590:U590"/>
    <mergeCell ref="V590:X590"/>
    <mergeCell ref="Y590:AA590"/>
    <mergeCell ref="AB590:AD590"/>
    <mergeCell ref="B589:D589"/>
    <mergeCell ref="E589:N589"/>
    <mergeCell ref="O589:U589"/>
    <mergeCell ref="V589:X589"/>
    <mergeCell ref="Y589:AA589"/>
    <mergeCell ref="AB589:AD589"/>
    <mergeCell ref="B588:D588"/>
    <mergeCell ref="E588:N588"/>
    <mergeCell ref="O588:U588"/>
    <mergeCell ref="V588:X588"/>
    <mergeCell ref="Y588:AA588"/>
    <mergeCell ref="AB588:AD588"/>
    <mergeCell ref="B587:D587"/>
    <mergeCell ref="E587:N587"/>
    <mergeCell ref="O587:U587"/>
    <mergeCell ref="V587:X587"/>
    <mergeCell ref="Y587:AA587"/>
    <mergeCell ref="AB587:AD587"/>
    <mergeCell ref="B586:D586"/>
    <mergeCell ref="E586:N586"/>
    <mergeCell ref="O586:U586"/>
    <mergeCell ref="V586:X586"/>
    <mergeCell ref="Y586:AA586"/>
    <mergeCell ref="AB586:AD586"/>
    <mergeCell ref="B585:D585"/>
    <mergeCell ref="E585:N585"/>
    <mergeCell ref="O585:U585"/>
    <mergeCell ref="V585:X585"/>
    <mergeCell ref="Y585:AA585"/>
    <mergeCell ref="AB585:AD585"/>
    <mergeCell ref="B584:D584"/>
    <mergeCell ref="E584:N584"/>
    <mergeCell ref="O584:U584"/>
    <mergeCell ref="V584:X584"/>
    <mergeCell ref="Y584:AA584"/>
    <mergeCell ref="AB584:AD584"/>
    <mergeCell ref="B583:D583"/>
    <mergeCell ref="E583:N583"/>
    <mergeCell ref="O583:U583"/>
    <mergeCell ref="V583:X583"/>
    <mergeCell ref="Y583:AA583"/>
    <mergeCell ref="AB583:AD583"/>
    <mergeCell ref="V581:X581"/>
    <mergeCell ref="V582:X582"/>
    <mergeCell ref="Y581:AA581"/>
    <mergeCell ref="Y582:AA582"/>
    <mergeCell ref="AB581:AD581"/>
    <mergeCell ref="AB582:AD582"/>
    <mergeCell ref="B581:D581"/>
    <mergeCell ref="B582:D582"/>
    <mergeCell ref="E581:N581"/>
    <mergeCell ref="E582:N582"/>
    <mergeCell ref="O581:U581"/>
    <mergeCell ref="O582:U582"/>
    <mergeCell ref="U571:Y571"/>
    <mergeCell ref="Q571:T571"/>
    <mergeCell ref="J571:P571"/>
    <mergeCell ref="E571:I571"/>
    <mergeCell ref="B571:D571"/>
    <mergeCell ref="C573:Y573"/>
    <mergeCell ref="U564:V564"/>
    <mergeCell ref="W564:Y564"/>
    <mergeCell ref="E565:F565"/>
    <mergeCell ref="G565:I565"/>
    <mergeCell ref="J565:L565"/>
    <mergeCell ref="M565:P565"/>
    <mergeCell ref="U565:V565"/>
    <mergeCell ref="W565:Y565"/>
    <mergeCell ref="E566:F566"/>
    <mergeCell ref="W569:Y569"/>
    <mergeCell ref="E570:F570"/>
    <mergeCell ref="G570:I570"/>
    <mergeCell ref="J570:L570"/>
    <mergeCell ref="M570:P570"/>
    <mergeCell ref="U570:V570"/>
    <mergeCell ref="W570:Y570"/>
    <mergeCell ref="G568:I568"/>
    <mergeCell ref="J568:L568"/>
    <mergeCell ref="M568:P568"/>
    <mergeCell ref="U568:V568"/>
    <mergeCell ref="W568:Y568"/>
    <mergeCell ref="E569:F569"/>
    <mergeCell ref="G569:I569"/>
    <mergeCell ref="J569:L569"/>
    <mergeCell ref="M569:P569"/>
    <mergeCell ref="U569:V569"/>
    <mergeCell ref="B564:D570"/>
    <mergeCell ref="E564:F564"/>
    <mergeCell ref="G564:I564"/>
    <mergeCell ref="J564:L564"/>
    <mergeCell ref="M564:P564"/>
    <mergeCell ref="Q564:S570"/>
    <mergeCell ref="G566:I566"/>
    <mergeCell ref="J566:L566"/>
    <mergeCell ref="M566:P566"/>
    <mergeCell ref="E568:F568"/>
    <mergeCell ref="W562:Y562"/>
    <mergeCell ref="E563:F563"/>
    <mergeCell ref="G563:I563"/>
    <mergeCell ref="J563:L563"/>
    <mergeCell ref="M563:P563"/>
    <mergeCell ref="U563:V563"/>
    <mergeCell ref="W563:Y563"/>
    <mergeCell ref="B557:D563"/>
    <mergeCell ref="Q557:S563"/>
    <mergeCell ref="G559:I559"/>
    <mergeCell ref="J559:L559"/>
    <mergeCell ref="M559:P559"/>
    <mergeCell ref="E561:F561"/>
    <mergeCell ref="U566:V566"/>
    <mergeCell ref="W566:Y566"/>
    <mergeCell ref="E567:F567"/>
    <mergeCell ref="G567:I567"/>
    <mergeCell ref="J567:L567"/>
    <mergeCell ref="M567:P567"/>
    <mergeCell ref="U567:V567"/>
    <mergeCell ref="W567:Y567"/>
    <mergeCell ref="T564:T570"/>
    <mergeCell ref="G561:I561"/>
    <mergeCell ref="J561:L561"/>
    <mergeCell ref="M561:P561"/>
    <mergeCell ref="U561:V561"/>
    <mergeCell ref="W561:Y561"/>
    <mergeCell ref="E562:F562"/>
    <mergeCell ref="G562:I562"/>
    <mergeCell ref="J562:L562"/>
    <mergeCell ref="M562:P562"/>
    <mergeCell ref="U562:V562"/>
    <mergeCell ref="U559:V559"/>
    <mergeCell ref="W559:Y559"/>
    <mergeCell ref="E560:F560"/>
    <mergeCell ref="G560:I560"/>
    <mergeCell ref="J560:L560"/>
    <mergeCell ref="M560:P560"/>
    <mergeCell ref="U560:V560"/>
    <mergeCell ref="W560:Y560"/>
    <mergeCell ref="T557:T563"/>
    <mergeCell ref="U557:V557"/>
    <mergeCell ref="W557:Y557"/>
    <mergeCell ref="E558:F558"/>
    <mergeCell ref="G558:I558"/>
    <mergeCell ref="J558:L558"/>
    <mergeCell ref="M558:P558"/>
    <mergeCell ref="U558:V558"/>
    <mergeCell ref="W558:Y558"/>
    <mergeCell ref="E559:F559"/>
    <mergeCell ref="E557:F557"/>
    <mergeCell ref="G557:I557"/>
    <mergeCell ref="J557:L557"/>
    <mergeCell ref="M557:P557"/>
    <mergeCell ref="U550:V550"/>
    <mergeCell ref="W550:Y550"/>
    <mergeCell ref="E551:F551"/>
    <mergeCell ref="G551:I551"/>
    <mergeCell ref="J551:L551"/>
    <mergeCell ref="M551:P551"/>
    <mergeCell ref="U551:V551"/>
    <mergeCell ref="W551:Y551"/>
    <mergeCell ref="E552:F552"/>
    <mergeCell ref="W555:Y555"/>
    <mergeCell ref="E556:F556"/>
    <mergeCell ref="G556:I556"/>
    <mergeCell ref="J556:L556"/>
    <mergeCell ref="M556:P556"/>
    <mergeCell ref="U556:V556"/>
    <mergeCell ref="W556:Y556"/>
    <mergeCell ref="G554:I554"/>
    <mergeCell ref="J554:L554"/>
    <mergeCell ref="M554:P554"/>
    <mergeCell ref="U554:V554"/>
    <mergeCell ref="W554:Y554"/>
    <mergeCell ref="E555:F555"/>
    <mergeCell ref="G555:I555"/>
    <mergeCell ref="J555:L555"/>
    <mergeCell ref="M555:P555"/>
    <mergeCell ref="U555:V555"/>
    <mergeCell ref="B550:D556"/>
    <mergeCell ref="E550:F550"/>
    <mergeCell ref="G550:I550"/>
    <mergeCell ref="J550:L550"/>
    <mergeCell ref="M550:P550"/>
    <mergeCell ref="Q550:S556"/>
    <mergeCell ref="G552:I552"/>
    <mergeCell ref="J552:L552"/>
    <mergeCell ref="M552:P552"/>
    <mergeCell ref="E554:F554"/>
    <mergeCell ref="W548:Y548"/>
    <mergeCell ref="E549:F549"/>
    <mergeCell ref="G549:I549"/>
    <mergeCell ref="J549:L549"/>
    <mergeCell ref="M549:P549"/>
    <mergeCell ref="U549:V549"/>
    <mergeCell ref="W549:Y549"/>
    <mergeCell ref="B543:D549"/>
    <mergeCell ref="Q543:S549"/>
    <mergeCell ref="G545:I545"/>
    <mergeCell ref="J545:L545"/>
    <mergeCell ref="M545:P545"/>
    <mergeCell ref="E547:F547"/>
    <mergeCell ref="U552:V552"/>
    <mergeCell ref="W552:Y552"/>
    <mergeCell ref="E553:F553"/>
    <mergeCell ref="G553:I553"/>
    <mergeCell ref="J553:L553"/>
    <mergeCell ref="M553:P553"/>
    <mergeCell ref="U553:V553"/>
    <mergeCell ref="W553:Y553"/>
    <mergeCell ref="T550:T556"/>
    <mergeCell ref="G547:I547"/>
    <mergeCell ref="J547:L547"/>
    <mergeCell ref="M547:P547"/>
    <mergeCell ref="U547:V547"/>
    <mergeCell ref="W547:Y547"/>
    <mergeCell ref="E548:F548"/>
    <mergeCell ref="G548:I548"/>
    <mergeCell ref="J548:L548"/>
    <mergeCell ref="M548:P548"/>
    <mergeCell ref="U548:V548"/>
    <mergeCell ref="U545:V545"/>
    <mergeCell ref="W545:Y545"/>
    <mergeCell ref="E546:F546"/>
    <mergeCell ref="G546:I546"/>
    <mergeCell ref="J546:L546"/>
    <mergeCell ref="M546:P546"/>
    <mergeCell ref="U546:V546"/>
    <mergeCell ref="W546:Y546"/>
    <mergeCell ref="T543:T549"/>
    <mergeCell ref="U543:V543"/>
    <mergeCell ref="W543:Y543"/>
    <mergeCell ref="E544:F544"/>
    <mergeCell ref="G544:I544"/>
    <mergeCell ref="J544:L544"/>
    <mergeCell ref="M544:P544"/>
    <mergeCell ref="U544:V544"/>
    <mergeCell ref="W544:Y544"/>
    <mergeCell ref="E545:F545"/>
    <mergeCell ref="E543:F543"/>
    <mergeCell ref="G543:I543"/>
    <mergeCell ref="J543:L543"/>
    <mergeCell ref="M543:P543"/>
    <mergeCell ref="E542:F542"/>
    <mergeCell ref="G542:I542"/>
    <mergeCell ref="J542:L542"/>
    <mergeCell ref="M542:P542"/>
    <mergeCell ref="U542:V542"/>
    <mergeCell ref="W542:Y542"/>
    <mergeCell ref="E541:F541"/>
    <mergeCell ref="G541:I541"/>
    <mergeCell ref="J541:L541"/>
    <mergeCell ref="M541:P541"/>
    <mergeCell ref="U541:V541"/>
    <mergeCell ref="W541:Y541"/>
    <mergeCell ref="E540:F540"/>
    <mergeCell ref="G540:I540"/>
    <mergeCell ref="J540:L540"/>
    <mergeCell ref="M540:P540"/>
    <mergeCell ref="U540:V540"/>
    <mergeCell ref="W540:Y540"/>
    <mergeCell ref="E539:F539"/>
    <mergeCell ref="G539:I539"/>
    <mergeCell ref="J539:L539"/>
    <mergeCell ref="M539:P539"/>
    <mergeCell ref="U539:V539"/>
    <mergeCell ref="W539:Y539"/>
    <mergeCell ref="U537:V537"/>
    <mergeCell ref="W537:Y537"/>
    <mergeCell ref="J538:L538"/>
    <mergeCell ref="M538:P538"/>
    <mergeCell ref="U538:V538"/>
    <mergeCell ref="W538:Y538"/>
    <mergeCell ref="U528:Y528"/>
    <mergeCell ref="B536:D542"/>
    <mergeCell ref="J536:L536"/>
    <mergeCell ref="M536:P536"/>
    <mergeCell ref="Q536:S542"/>
    <mergeCell ref="T536:T542"/>
    <mergeCell ref="U536:V536"/>
    <mergeCell ref="W536:Y536"/>
    <mergeCell ref="J537:L537"/>
    <mergeCell ref="M537:P537"/>
    <mergeCell ref="U535:V535"/>
    <mergeCell ref="W529:Y529"/>
    <mergeCell ref="W530:Y530"/>
    <mergeCell ref="W531:Y531"/>
    <mergeCell ref="W532:Y532"/>
    <mergeCell ref="W533:Y533"/>
    <mergeCell ref="W534:Y534"/>
    <mergeCell ref="W535:Y535"/>
    <mergeCell ref="Q529:S535"/>
    <mergeCell ref="Q528:S528"/>
    <mergeCell ref="T529:T535"/>
    <mergeCell ref="U529:V529"/>
    <mergeCell ref="U530:V530"/>
    <mergeCell ref="U531:V531"/>
    <mergeCell ref="U532:V532"/>
    <mergeCell ref="U533:V533"/>
    <mergeCell ref="U534:V534"/>
    <mergeCell ref="J533:L533"/>
    <mergeCell ref="M533:P533"/>
    <mergeCell ref="J534:L534"/>
    <mergeCell ref="M534:P534"/>
    <mergeCell ref="J535:L535"/>
    <mergeCell ref="M535:P535"/>
    <mergeCell ref="J530:L530"/>
    <mergeCell ref="M530:P530"/>
    <mergeCell ref="J531:L531"/>
    <mergeCell ref="M531:P531"/>
    <mergeCell ref="J532:L532"/>
    <mergeCell ref="M532:P532"/>
    <mergeCell ref="E536:F536"/>
    <mergeCell ref="G536:I536"/>
    <mergeCell ref="E537:F537"/>
    <mergeCell ref="G537:I537"/>
    <mergeCell ref="E538:F538"/>
    <mergeCell ref="G538:I538"/>
    <mergeCell ref="E533:F533"/>
    <mergeCell ref="G533:I533"/>
    <mergeCell ref="E534:F534"/>
    <mergeCell ref="G534:I534"/>
    <mergeCell ref="E535:F535"/>
    <mergeCell ref="G535:I535"/>
    <mergeCell ref="E530:F530"/>
    <mergeCell ref="G530:I530"/>
    <mergeCell ref="E531:F531"/>
    <mergeCell ref="G531:I531"/>
    <mergeCell ref="E532:F532"/>
    <mergeCell ref="G532:I532"/>
    <mergeCell ref="B528:D528"/>
    <mergeCell ref="E528:I528"/>
    <mergeCell ref="J529:L529"/>
    <mergeCell ref="M529:P529"/>
    <mergeCell ref="J528:P528"/>
    <mergeCell ref="E529:F529"/>
    <mergeCell ref="G529:I529"/>
    <mergeCell ref="B529:D535"/>
    <mergeCell ref="T516:W516"/>
    <mergeCell ref="T517:W517"/>
    <mergeCell ref="T518:W518"/>
    <mergeCell ref="T519:W519"/>
    <mergeCell ref="T520:W520"/>
    <mergeCell ref="T521:W521"/>
    <mergeCell ref="Q516:S516"/>
    <mergeCell ref="Q517:S517"/>
    <mergeCell ref="Q518:S518"/>
    <mergeCell ref="Q519:S519"/>
    <mergeCell ref="Q520:S520"/>
    <mergeCell ref="Q521:S521"/>
    <mergeCell ref="N516:P516"/>
    <mergeCell ref="N517:P517"/>
    <mergeCell ref="N518:P518"/>
    <mergeCell ref="N519:P519"/>
    <mergeCell ref="N520:P520"/>
    <mergeCell ref="N521:P521"/>
    <mergeCell ref="H520:J520"/>
    <mergeCell ref="H521:J521"/>
    <mergeCell ref="K516:M516"/>
    <mergeCell ref="K517:M517"/>
    <mergeCell ref="K518:M518"/>
    <mergeCell ref="K519:M519"/>
    <mergeCell ref="K520:M520"/>
    <mergeCell ref="K521:M521"/>
    <mergeCell ref="B520:D520"/>
    <mergeCell ref="B521:D521"/>
    <mergeCell ref="E516:G516"/>
    <mergeCell ref="E517:G517"/>
    <mergeCell ref="E518:G518"/>
    <mergeCell ref="E519:G519"/>
    <mergeCell ref="E520:G520"/>
    <mergeCell ref="E521:G521"/>
    <mergeCell ref="S509:W509"/>
    <mergeCell ref="S510:W510"/>
    <mergeCell ref="B516:D516"/>
    <mergeCell ref="B517:D517"/>
    <mergeCell ref="B518:D518"/>
    <mergeCell ref="B519:D519"/>
    <mergeCell ref="H516:J516"/>
    <mergeCell ref="H517:J517"/>
    <mergeCell ref="H518:J518"/>
    <mergeCell ref="H519:J519"/>
    <mergeCell ref="S503:W503"/>
    <mergeCell ref="S504:W504"/>
    <mergeCell ref="S505:W505"/>
    <mergeCell ref="S506:W506"/>
    <mergeCell ref="S507:W507"/>
    <mergeCell ref="S508:W508"/>
    <mergeCell ref="N508:R508"/>
    <mergeCell ref="N509:R509"/>
    <mergeCell ref="N510:R510"/>
    <mergeCell ref="S497:W497"/>
    <mergeCell ref="S496:W496"/>
    <mergeCell ref="S498:W498"/>
    <mergeCell ref="S499:W499"/>
    <mergeCell ref="S500:W500"/>
    <mergeCell ref="S501:W501"/>
    <mergeCell ref="S502:W502"/>
    <mergeCell ref="N502:R502"/>
    <mergeCell ref="N503:R503"/>
    <mergeCell ref="N504:R504"/>
    <mergeCell ref="N505:R505"/>
    <mergeCell ref="N506:R506"/>
    <mergeCell ref="N507:R507"/>
    <mergeCell ref="N497:R497"/>
    <mergeCell ref="N496:R496"/>
    <mergeCell ref="N498:R498"/>
    <mergeCell ref="N499:R499"/>
    <mergeCell ref="N500:R500"/>
    <mergeCell ref="N501:R501"/>
    <mergeCell ref="J508:M508"/>
    <mergeCell ref="J509:M509"/>
    <mergeCell ref="J510:M510"/>
    <mergeCell ref="B497:C500"/>
    <mergeCell ref="B501:C503"/>
    <mergeCell ref="B504:C510"/>
    <mergeCell ref="J502:M502"/>
    <mergeCell ref="J503:M503"/>
    <mergeCell ref="J504:M504"/>
    <mergeCell ref="J505:M505"/>
    <mergeCell ref="J506:M506"/>
    <mergeCell ref="J507:M507"/>
    <mergeCell ref="D508:I508"/>
    <mergeCell ref="D509:I509"/>
    <mergeCell ref="D510:I510"/>
    <mergeCell ref="D496:I496"/>
    <mergeCell ref="J496:M496"/>
    <mergeCell ref="J497:M497"/>
    <mergeCell ref="J498:M498"/>
    <mergeCell ref="J499:M499"/>
    <mergeCell ref="J500:M500"/>
    <mergeCell ref="J501:M501"/>
    <mergeCell ref="D502:I502"/>
    <mergeCell ref="D503:I503"/>
    <mergeCell ref="D504:I504"/>
    <mergeCell ref="D505:I505"/>
    <mergeCell ref="D506:I506"/>
    <mergeCell ref="D507:I507"/>
    <mergeCell ref="B496:C496"/>
    <mergeCell ref="D497:I497"/>
    <mergeCell ref="D498:I498"/>
    <mergeCell ref="D499:I499"/>
    <mergeCell ref="D500:I500"/>
    <mergeCell ref="D501:I501"/>
    <mergeCell ref="B490:C490"/>
    <mergeCell ref="D490:F490"/>
    <mergeCell ref="G490:J490"/>
    <mergeCell ref="K490:P490"/>
    <mergeCell ref="Q490:V490"/>
    <mergeCell ref="W490:AB490"/>
    <mergeCell ref="B489:C489"/>
    <mergeCell ref="D489:F489"/>
    <mergeCell ref="G489:J489"/>
    <mergeCell ref="K489:P489"/>
    <mergeCell ref="Q489:V489"/>
    <mergeCell ref="W489:AB489"/>
    <mergeCell ref="B488:C488"/>
    <mergeCell ref="D488:F488"/>
    <mergeCell ref="G488:J488"/>
    <mergeCell ref="K488:P488"/>
    <mergeCell ref="Q488:V488"/>
    <mergeCell ref="W488:AB488"/>
    <mergeCell ref="B487:C487"/>
    <mergeCell ref="D487:F487"/>
    <mergeCell ref="G487:J487"/>
    <mergeCell ref="K487:P487"/>
    <mergeCell ref="Q487:V487"/>
    <mergeCell ref="W487:AB487"/>
    <mergeCell ref="B486:C486"/>
    <mergeCell ref="D486:F486"/>
    <mergeCell ref="G486:J486"/>
    <mergeCell ref="K486:P486"/>
    <mergeCell ref="Q486:V486"/>
    <mergeCell ref="W486:AB486"/>
    <mergeCell ref="C481:AA481"/>
    <mergeCell ref="B485:C485"/>
    <mergeCell ref="D485:F485"/>
    <mergeCell ref="G485:J485"/>
    <mergeCell ref="K485:P485"/>
    <mergeCell ref="Q485:V485"/>
    <mergeCell ref="W485:AB485"/>
    <mergeCell ref="Z473:AA473"/>
    <mergeCell ref="X474:Y474"/>
    <mergeCell ref="Z474:AA474"/>
    <mergeCell ref="X475:AA475"/>
    <mergeCell ref="C480:AA480"/>
    <mergeCell ref="J475:O475"/>
    <mergeCell ref="P475:W475"/>
    <mergeCell ref="X469:AA469"/>
    <mergeCell ref="X470:Y470"/>
    <mergeCell ref="Z470:AA470"/>
    <mergeCell ref="X471:Y471"/>
    <mergeCell ref="Z471:AA471"/>
    <mergeCell ref="X472:Y472"/>
    <mergeCell ref="Z472:AA472"/>
    <mergeCell ref="J472:O472"/>
    <mergeCell ref="J473:O473"/>
    <mergeCell ref="J474:O474"/>
    <mergeCell ref="P471:W471"/>
    <mergeCell ref="P470:W470"/>
    <mergeCell ref="P469:W469"/>
    <mergeCell ref="P472:W472"/>
    <mergeCell ref="P473:W473"/>
    <mergeCell ref="P474:W474"/>
    <mergeCell ref="J469:O469"/>
    <mergeCell ref="J470:O470"/>
    <mergeCell ref="J471:O471"/>
    <mergeCell ref="B475:D475"/>
    <mergeCell ref="E469:I469"/>
    <mergeCell ref="E470:I470"/>
    <mergeCell ref="E471:I471"/>
    <mergeCell ref="E472:I472"/>
    <mergeCell ref="E473:I473"/>
    <mergeCell ref="E474:I474"/>
    <mergeCell ref="E475:I475"/>
    <mergeCell ref="B469:D469"/>
    <mergeCell ref="B470:D470"/>
    <mergeCell ref="B471:D471"/>
    <mergeCell ref="B472:D472"/>
    <mergeCell ref="B473:D473"/>
    <mergeCell ref="B474:D474"/>
    <mergeCell ref="I448:Y448"/>
    <mergeCell ref="B449:B457"/>
    <mergeCell ref="C462:Y462"/>
    <mergeCell ref="C463:Y463"/>
    <mergeCell ref="I453:Y453"/>
    <mergeCell ref="I454:Y454"/>
    <mergeCell ref="I455:Y455"/>
    <mergeCell ref="I456:Y456"/>
    <mergeCell ref="I457:Y457"/>
    <mergeCell ref="I451:P451"/>
    <mergeCell ref="R451:Y451"/>
    <mergeCell ref="D454:H454"/>
    <mergeCell ref="D455:H455"/>
    <mergeCell ref="D456:H456"/>
    <mergeCell ref="D457:H457"/>
    <mergeCell ref="D448:H448"/>
    <mergeCell ref="X473:Y473"/>
    <mergeCell ref="C447:H447"/>
    <mergeCell ref="U437:Y437"/>
    <mergeCell ref="D449:H449"/>
    <mergeCell ref="D450:H450"/>
    <mergeCell ref="D451:H451"/>
    <mergeCell ref="D452:H452"/>
    <mergeCell ref="D453:H453"/>
    <mergeCell ref="I449:Y449"/>
    <mergeCell ref="I450:Y450"/>
    <mergeCell ref="I452:Y452"/>
    <mergeCell ref="P439:T439"/>
    <mergeCell ref="P440:T440"/>
    <mergeCell ref="P441:T441"/>
    <mergeCell ref="P442:T442"/>
    <mergeCell ref="U438:Y438"/>
    <mergeCell ref="U439:Y439"/>
    <mergeCell ref="U440:Y440"/>
    <mergeCell ref="U441:Y441"/>
    <mergeCell ref="U442:Y442"/>
    <mergeCell ref="J437:O437"/>
    <mergeCell ref="J438:O438"/>
    <mergeCell ref="J439:O439"/>
    <mergeCell ref="J440:O440"/>
    <mergeCell ref="J441:O441"/>
    <mergeCell ref="J442:O442"/>
    <mergeCell ref="B439:D439"/>
    <mergeCell ref="B440:D440"/>
    <mergeCell ref="B441:D441"/>
    <mergeCell ref="B442:D442"/>
    <mergeCell ref="E437:I437"/>
    <mergeCell ref="E438:I438"/>
    <mergeCell ref="E439:I439"/>
    <mergeCell ref="E440:I440"/>
    <mergeCell ref="E441:I441"/>
    <mergeCell ref="E442:I442"/>
    <mergeCell ref="B431:E431"/>
    <mergeCell ref="F431:G431"/>
    <mergeCell ref="H431:M431"/>
    <mergeCell ref="N431:S431"/>
    <mergeCell ref="B437:D437"/>
    <mergeCell ref="B438:D438"/>
    <mergeCell ref="P437:T437"/>
    <mergeCell ref="P438:T438"/>
    <mergeCell ref="N428:S430"/>
    <mergeCell ref="B429:E429"/>
    <mergeCell ref="F429:G429"/>
    <mergeCell ref="H429:M429"/>
    <mergeCell ref="B430:E430"/>
    <mergeCell ref="F430:G430"/>
    <mergeCell ref="H430:M430"/>
    <mergeCell ref="B427:E427"/>
    <mergeCell ref="F427:G427"/>
    <mergeCell ref="H427:M427"/>
    <mergeCell ref="B428:E428"/>
    <mergeCell ref="F428:G428"/>
    <mergeCell ref="H428:M428"/>
    <mergeCell ref="B424:E424"/>
    <mergeCell ref="F424:G424"/>
    <mergeCell ref="H424:M424"/>
    <mergeCell ref="N424:S427"/>
    <mergeCell ref="B425:E425"/>
    <mergeCell ref="F425:G425"/>
    <mergeCell ref="H425:M425"/>
    <mergeCell ref="B426:E426"/>
    <mergeCell ref="F426:G426"/>
    <mergeCell ref="H426:M426"/>
    <mergeCell ref="B417:C417"/>
    <mergeCell ref="D417:H417"/>
    <mergeCell ref="I417:P417"/>
    <mergeCell ref="Q417:S417"/>
    <mergeCell ref="C419:S419"/>
    <mergeCell ref="B423:E423"/>
    <mergeCell ref="F423:G423"/>
    <mergeCell ref="H423:M423"/>
    <mergeCell ref="N423:S423"/>
    <mergeCell ref="B415:C416"/>
    <mergeCell ref="D415:H415"/>
    <mergeCell ref="I415:P415"/>
    <mergeCell ref="Q415:S415"/>
    <mergeCell ref="D416:H416"/>
    <mergeCell ref="I416:P416"/>
    <mergeCell ref="Q416:S416"/>
    <mergeCell ref="Q412:S412"/>
    <mergeCell ref="D413:H414"/>
    <mergeCell ref="I413:P413"/>
    <mergeCell ref="Q413:S413"/>
    <mergeCell ref="I414:P414"/>
    <mergeCell ref="Q414:S414"/>
    <mergeCell ref="B410:C410"/>
    <mergeCell ref="D410:H410"/>
    <mergeCell ref="I410:P410"/>
    <mergeCell ref="Q410:S410"/>
    <mergeCell ref="B411:C414"/>
    <mergeCell ref="D411:H411"/>
    <mergeCell ref="I411:P411"/>
    <mergeCell ref="Q411:S411"/>
    <mergeCell ref="D412:H412"/>
    <mergeCell ref="I412:P412"/>
    <mergeCell ref="B404:C404"/>
    <mergeCell ref="D404:F404"/>
    <mergeCell ref="G404:I404"/>
    <mergeCell ref="J404:P404"/>
    <mergeCell ref="Q404:S404"/>
    <mergeCell ref="C406:S406"/>
    <mergeCell ref="B402:C403"/>
    <mergeCell ref="D402:F402"/>
    <mergeCell ref="G402:I402"/>
    <mergeCell ref="J402:P402"/>
    <mergeCell ref="Q402:S402"/>
    <mergeCell ref="D403:F403"/>
    <mergeCell ref="G403:I403"/>
    <mergeCell ref="J403:P403"/>
    <mergeCell ref="Q403:S403"/>
    <mergeCell ref="J399:P399"/>
    <mergeCell ref="Q399:S399"/>
    <mergeCell ref="G400:I400"/>
    <mergeCell ref="J400:P400"/>
    <mergeCell ref="Q400:S400"/>
    <mergeCell ref="D401:F401"/>
    <mergeCell ref="G401:I401"/>
    <mergeCell ref="J401:P401"/>
    <mergeCell ref="Q401:S401"/>
    <mergeCell ref="J396:P396"/>
    <mergeCell ref="Q396:S396"/>
    <mergeCell ref="G397:I397"/>
    <mergeCell ref="J397:P397"/>
    <mergeCell ref="Q397:S397"/>
    <mergeCell ref="D398:F400"/>
    <mergeCell ref="G398:I398"/>
    <mergeCell ref="J398:P398"/>
    <mergeCell ref="Q398:S398"/>
    <mergeCell ref="G399:I399"/>
    <mergeCell ref="D394:F394"/>
    <mergeCell ref="G394:I394"/>
    <mergeCell ref="J394:P394"/>
    <mergeCell ref="Q394:S394"/>
    <mergeCell ref="B395:C401"/>
    <mergeCell ref="D395:F397"/>
    <mergeCell ref="G395:I395"/>
    <mergeCell ref="J395:P395"/>
    <mergeCell ref="Q395:S395"/>
    <mergeCell ref="G396:I396"/>
    <mergeCell ref="J391:P391"/>
    <mergeCell ref="Q391:S391"/>
    <mergeCell ref="D392:F393"/>
    <mergeCell ref="G392:I392"/>
    <mergeCell ref="J392:P392"/>
    <mergeCell ref="Q392:S392"/>
    <mergeCell ref="G393:I393"/>
    <mergeCell ref="J393:P393"/>
    <mergeCell ref="Q393:S393"/>
    <mergeCell ref="B389:C389"/>
    <mergeCell ref="D389:F389"/>
    <mergeCell ref="G389:I389"/>
    <mergeCell ref="J389:P389"/>
    <mergeCell ref="Q389:S389"/>
    <mergeCell ref="B390:C394"/>
    <mergeCell ref="D390:F391"/>
    <mergeCell ref="G390:I391"/>
    <mergeCell ref="J390:P390"/>
    <mergeCell ref="Q390:S390"/>
    <mergeCell ref="B382:G382"/>
    <mergeCell ref="H382:T382"/>
    <mergeCell ref="B383:G383"/>
    <mergeCell ref="H383:T383"/>
    <mergeCell ref="C384:T384"/>
    <mergeCell ref="C385:T385"/>
    <mergeCell ref="B379:G379"/>
    <mergeCell ref="H379:T379"/>
    <mergeCell ref="B380:G380"/>
    <mergeCell ref="H380:T380"/>
    <mergeCell ref="B381:G381"/>
    <mergeCell ref="H381:T381"/>
    <mergeCell ref="B334:X334"/>
    <mergeCell ref="J337:P337"/>
    <mergeCell ref="J344:P344"/>
    <mergeCell ref="B377:G377"/>
    <mergeCell ref="H377:T377"/>
    <mergeCell ref="B378:G378"/>
    <mergeCell ref="H378:T378"/>
    <mergeCell ref="B369:D369"/>
    <mergeCell ref="H369:J369"/>
    <mergeCell ref="N369:P369"/>
    <mergeCell ref="T369:V369"/>
    <mergeCell ref="B365:C365"/>
    <mergeCell ref="H365:I365"/>
    <mergeCell ref="N365:O365"/>
    <mergeCell ref="T365:U365"/>
    <mergeCell ref="B367:F367"/>
    <mergeCell ref="H367:L367"/>
    <mergeCell ref="N367:R367"/>
    <mergeCell ref="T367:X367"/>
    <mergeCell ref="N353:R353"/>
    <mergeCell ref="N358:O358"/>
    <mergeCell ref="T353:X353"/>
    <mergeCell ref="T358:U358"/>
    <mergeCell ref="B360:F360"/>
    <mergeCell ref="H360:L360"/>
    <mergeCell ref="N360:R360"/>
    <mergeCell ref="T360:X360"/>
    <mergeCell ref="B249:C249"/>
    <mergeCell ref="B311:F311"/>
    <mergeCell ref="B358:C358"/>
    <mergeCell ref="B353:F353"/>
    <mergeCell ref="H353:L353"/>
    <mergeCell ref="H358:I358"/>
    <mergeCell ref="B330:X330"/>
    <mergeCell ref="B243:C243"/>
    <mergeCell ref="B244:C244"/>
    <mergeCell ref="B245:C245"/>
    <mergeCell ref="B246:C246"/>
    <mergeCell ref="B247:C247"/>
    <mergeCell ref="B248:C248"/>
    <mergeCell ref="J247:L247"/>
    <mergeCell ref="M247:O247"/>
    <mergeCell ref="P247:R247"/>
    <mergeCell ref="S247:U247"/>
    <mergeCell ref="V247:X247"/>
    <mergeCell ref="S245:U245"/>
    <mergeCell ref="V245:X245"/>
    <mergeCell ref="C325:T325"/>
    <mergeCell ref="C326:T326"/>
    <mergeCell ref="O280:R285"/>
    <mergeCell ref="S280:Z285"/>
    <mergeCell ref="F283:M285"/>
    <mergeCell ref="B226:E226"/>
    <mergeCell ref="B227:E227"/>
    <mergeCell ref="B228:E228"/>
    <mergeCell ref="B229:E229"/>
    <mergeCell ref="B230:E230"/>
    <mergeCell ref="B231:E231"/>
    <mergeCell ref="B197:C198"/>
    <mergeCell ref="B199:C200"/>
    <mergeCell ref="B201:C202"/>
    <mergeCell ref="B203:C204"/>
    <mergeCell ref="B205:C206"/>
    <mergeCell ref="B207:C208"/>
    <mergeCell ref="B152:D152"/>
    <mergeCell ref="B153:D153"/>
    <mergeCell ref="B158:C158"/>
    <mergeCell ref="B159:C164"/>
    <mergeCell ref="B165:E165"/>
    <mergeCell ref="B180:C180"/>
    <mergeCell ref="B196:C196"/>
    <mergeCell ref="B146:D146"/>
    <mergeCell ref="B147:D147"/>
    <mergeCell ref="B148:D148"/>
    <mergeCell ref="B149:D149"/>
    <mergeCell ref="B150:D150"/>
    <mergeCell ref="B151:D151"/>
    <mergeCell ref="B138:D139"/>
    <mergeCell ref="B140:D140"/>
    <mergeCell ref="B141:D141"/>
    <mergeCell ref="B142:D142"/>
    <mergeCell ref="B143:D143"/>
    <mergeCell ref="B144:D144"/>
    <mergeCell ref="B125:I125"/>
    <mergeCell ref="B126:I126"/>
    <mergeCell ref="B127:I127"/>
    <mergeCell ref="B128:I128"/>
    <mergeCell ref="B129:I129"/>
    <mergeCell ref="B145:D145"/>
    <mergeCell ref="B107:G107"/>
    <mergeCell ref="B108:G108"/>
    <mergeCell ref="B109:G109"/>
    <mergeCell ref="B110:G110"/>
    <mergeCell ref="B77:D77"/>
    <mergeCell ref="B86:D86"/>
    <mergeCell ref="B87:D91"/>
    <mergeCell ref="B92:D96"/>
    <mergeCell ref="B102:G103"/>
    <mergeCell ref="B104:G104"/>
    <mergeCell ref="B61:C61"/>
    <mergeCell ref="B62:C68"/>
    <mergeCell ref="B72:D72"/>
    <mergeCell ref="B73:D73"/>
    <mergeCell ref="B74:D74"/>
    <mergeCell ref="B75:D75"/>
    <mergeCell ref="E94:I94"/>
    <mergeCell ref="E86:I86"/>
    <mergeCell ref="B76:D76"/>
    <mergeCell ref="D67:H67"/>
    <mergeCell ref="I67:M67"/>
    <mergeCell ref="H110:J110"/>
    <mergeCell ref="K110:M110"/>
    <mergeCell ref="H106:J106"/>
    <mergeCell ref="K106:M106"/>
    <mergeCell ref="J94:L94"/>
    <mergeCell ref="M94:Y94"/>
    <mergeCell ref="E95:I95"/>
    <mergeCell ref="J95:L95"/>
    <mergeCell ref="M95:Y95"/>
    <mergeCell ref="E91:I91"/>
    <mergeCell ref="J91:L91"/>
    <mergeCell ref="B32:C32"/>
    <mergeCell ref="B33:C33"/>
    <mergeCell ref="B34:C34"/>
    <mergeCell ref="B35:C35"/>
    <mergeCell ref="B36:C36"/>
    <mergeCell ref="B37:C37"/>
    <mergeCell ref="Y249:AA249"/>
    <mergeCell ref="C251:AA251"/>
    <mergeCell ref="C252:AA252"/>
    <mergeCell ref="C253:AA253"/>
    <mergeCell ref="C254:AA254"/>
    <mergeCell ref="B3:F3"/>
    <mergeCell ref="B29:C29"/>
    <mergeCell ref="B30:C30"/>
    <mergeCell ref="B31:C31"/>
    <mergeCell ref="S248:U248"/>
    <mergeCell ref="V248:X248"/>
    <mergeCell ref="D249:F249"/>
    <mergeCell ref="G249:I249"/>
    <mergeCell ref="J249:L249"/>
    <mergeCell ref="M249:O249"/>
    <mergeCell ref="P249:R249"/>
    <mergeCell ref="S249:U249"/>
    <mergeCell ref="V249:X249"/>
    <mergeCell ref="D248:F248"/>
    <mergeCell ref="G248:I248"/>
    <mergeCell ref="J248:L248"/>
    <mergeCell ref="M248:O248"/>
    <mergeCell ref="P248:R248"/>
    <mergeCell ref="V246:X246"/>
    <mergeCell ref="D247:F247"/>
    <mergeCell ref="G247:I247"/>
    <mergeCell ref="Y245:AA248"/>
    <mergeCell ref="D246:F246"/>
    <mergeCell ref="G246:I246"/>
    <mergeCell ref="J246:L246"/>
    <mergeCell ref="M246:O246"/>
    <mergeCell ref="P246:R246"/>
    <mergeCell ref="S246:U246"/>
    <mergeCell ref="D245:F245"/>
    <mergeCell ref="G245:I245"/>
    <mergeCell ref="J245:L245"/>
    <mergeCell ref="M245:O245"/>
    <mergeCell ref="P245:R245"/>
    <mergeCell ref="V243:X243"/>
    <mergeCell ref="D244:F244"/>
    <mergeCell ref="G244:I244"/>
    <mergeCell ref="J244:L244"/>
    <mergeCell ref="M244:O244"/>
    <mergeCell ref="P244:R244"/>
    <mergeCell ref="S244:U244"/>
    <mergeCell ref="V244:X244"/>
    <mergeCell ref="S242:U242"/>
    <mergeCell ref="V242:X242"/>
    <mergeCell ref="Y242:AA244"/>
    <mergeCell ref="D243:F243"/>
    <mergeCell ref="G243:I243"/>
    <mergeCell ref="J243:L243"/>
    <mergeCell ref="M243:O243"/>
    <mergeCell ref="P243:R243"/>
    <mergeCell ref="S243:U243"/>
    <mergeCell ref="D242:F242"/>
    <mergeCell ref="G242:I242"/>
    <mergeCell ref="J242:L242"/>
    <mergeCell ref="M242:O242"/>
    <mergeCell ref="P242:R242"/>
    <mergeCell ref="B242:C242"/>
    <mergeCell ref="V240:X241"/>
    <mergeCell ref="Y240:AA241"/>
    <mergeCell ref="D241:F241"/>
    <mergeCell ref="G241:I241"/>
    <mergeCell ref="J241:L241"/>
    <mergeCell ref="M241:O241"/>
    <mergeCell ref="P241:R241"/>
    <mergeCell ref="S241:U241"/>
    <mergeCell ref="C235:R235"/>
    <mergeCell ref="C236:R236"/>
    <mergeCell ref="D240:I240"/>
    <mergeCell ref="J240:O240"/>
    <mergeCell ref="P240:U240"/>
    <mergeCell ref="B240:C241"/>
    <mergeCell ref="F232:R232"/>
    <mergeCell ref="F233:R233"/>
    <mergeCell ref="F234:R234"/>
    <mergeCell ref="B232:E232"/>
    <mergeCell ref="B233:E233"/>
    <mergeCell ref="B234:E234"/>
    <mergeCell ref="F229:R229"/>
    <mergeCell ref="F230:R230"/>
    <mergeCell ref="F231:R231"/>
    <mergeCell ref="C323:T323"/>
    <mergeCell ref="C324:T324"/>
    <mergeCell ref="B312:B313"/>
    <mergeCell ref="S265:Z265"/>
    <mergeCell ref="O266:R269"/>
    <mergeCell ref="S266:Z269"/>
    <mergeCell ref="B268:M270"/>
    <mergeCell ref="O270:R274"/>
    <mergeCell ref="S270:Z274"/>
    <mergeCell ref="B271:E279"/>
    <mergeCell ref="F271:M273"/>
    <mergeCell ref="F274:M276"/>
    <mergeCell ref="O275:R279"/>
    <mergeCell ref="S275:Z279"/>
    <mergeCell ref="F277:M279"/>
    <mergeCell ref="B280:E288"/>
    <mergeCell ref="F280:M282"/>
    <mergeCell ref="F226:R226"/>
    <mergeCell ref="F227:R227"/>
    <mergeCell ref="F228:R228"/>
    <mergeCell ref="C320:F320"/>
    <mergeCell ref="G320:T320"/>
    <mergeCell ref="C321:F321"/>
    <mergeCell ref="G321:T321"/>
    <mergeCell ref="C322:F322"/>
    <mergeCell ref="G322:T322"/>
    <mergeCell ref="C317:F317"/>
    <mergeCell ref="G317:T317"/>
    <mergeCell ref="C318:F318"/>
    <mergeCell ref="G318:T318"/>
    <mergeCell ref="C319:F319"/>
    <mergeCell ref="G319:T319"/>
    <mergeCell ref="C314:F314"/>
    <mergeCell ref="G314:T314"/>
    <mergeCell ref="C315:F315"/>
    <mergeCell ref="G315:T315"/>
    <mergeCell ref="C316:F316"/>
    <mergeCell ref="G316:T316"/>
    <mergeCell ref="G311:T311"/>
    <mergeCell ref="C312:F313"/>
    <mergeCell ref="G312:T312"/>
    <mergeCell ref="G313:T313"/>
    <mergeCell ref="O262:R262"/>
    <mergeCell ref="S262:Z262"/>
    <mergeCell ref="O263:R263"/>
    <mergeCell ref="S263:Z263"/>
    <mergeCell ref="O264:R264"/>
    <mergeCell ref="S264:Z264"/>
    <mergeCell ref="O265:R265"/>
    <mergeCell ref="W219:X219"/>
    <mergeCell ref="W220:X220"/>
    <mergeCell ref="B219:C219"/>
    <mergeCell ref="B220:C220"/>
    <mergeCell ref="D219:V219"/>
    <mergeCell ref="D220:V220"/>
    <mergeCell ref="W217:X217"/>
    <mergeCell ref="W218:X218"/>
    <mergeCell ref="B217:C217"/>
    <mergeCell ref="B218:C218"/>
    <mergeCell ref="D217:V217"/>
    <mergeCell ref="D218:V218"/>
    <mergeCell ref="W215:X215"/>
    <mergeCell ref="W216:X216"/>
    <mergeCell ref="B215:C215"/>
    <mergeCell ref="B216:C216"/>
    <mergeCell ref="D215:V215"/>
    <mergeCell ref="D216:V216"/>
    <mergeCell ref="W213:X213"/>
    <mergeCell ref="W214:X214"/>
    <mergeCell ref="B213:C213"/>
    <mergeCell ref="B214:C214"/>
    <mergeCell ref="D213:V213"/>
    <mergeCell ref="D214:V214"/>
    <mergeCell ref="T207:V207"/>
    <mergeCell ref="W207:Z207"/>
    <mergeCell ref="H208:J208"/>
    <mergeCell ref="K208:M208"/>
    <mergeCell ref="N208:P208"/>
    <mergeCell ref="Q208:S208"/>
    <mergeCell ref="T208:V208"/>
    <mergeCell ref="W208:Z208"/>
    <mergeCell ref="D207:G208"/>
    <mergeCell ref="H207:J207"/>
    <mergeCell ref="K207:M207"/>
    <mergeCell ref="N207:P207"/>
    <mergeCell ref="Q207:S207"/>
    <mergeCell ref="T205:V205"/>
    <mergeCell ref="W205:Z205"/>
    <mergeCell ref="H206:J206"/>
    <mergeCell ref="K206:M206"/>
    <mergeCell ref="N206:P206"/>
    <mergeCell ref="Q206:S206"/>
    <mergeCell ref="T206:V206"/>
    <mergeCell ref="W206:Z206"/>
    <mergeCell ref="D205:G206"/>
    <mergeCell ref="H205:J205"/>
    <mergeCell ref="K205:M205"/>
    <mergeCell ref="N205:P205"/>
    <mergeCell ref="Q205:S205"/>
    <mergeCell ref="T203:V203"/>
    <mergeCell ref="W203:Z203"/>
    <mergeCell ref="H204:J204"/>
    <mergeCell ref="K204:M204"/>
    <mergeCell ref="N204:P204"/>
    <mergeCell ref="Q204:S204"/>
    <mergeCell ref="T204:V204"/>
    <mergeCell ref="W204:Z204"/>
    <mergeCell ref="D203:G204"/>
    <mergeCell ref="H203:J203"/>
    <mergeCell ref="K203:M203"/>
    <mergeCell ref="N203:P203"/>
    <mergeCell ref="Q203:S203"/>
    <mergeCell ref="T201:V201"/>
    <mergeCell ref="W201:Z201"/>
    <mergeCell ref="H202:J202"/>
    <mergeCell ref="K202:M202"/>
    <mergeCell ref="N202:P202"/>
    <mergeCell ref="Q202:S202"/>
    <mergeCell ref="T202:V202"/>
    <mergeCell ref="W202:Z202"/>
    <mergeCell ref="D201:G202"/>
    <mergeCell ref="H201:J201"/>
    <mergeCell ref="K201:M201"/>
    <mergeCell ref="N201:P201"/>
    <mergeCell ref="Q201:S201"/>
    <mergeCell ref="T199:V199"/>
    <mergeCell ref="W199:Z199"/>
    <mergeCell ref="H200:J200"/>
    <mergeCell ref="K200:M200"/>
    <mergeCell ref="N200:P200"/>
    <mergeCell ref="Q200:S200"/>
    <mergeCell ref="T200:V200"/>
    <mergeCell ref="W200:Z200"/>
    <mergeCell ref="D199:G200"/>
    <mergeCell ref="H199:J199"/>
    <mergeCell ref="K199:M199"/>
    <mergeCell ref="N199:P199"/>
    <mergeCell ref="Q199:S199"/>
    <mergeCell ref="H198:J198"/>
    <mergeCell ref="K198:M198"/>
    <mergeCell ref="N198:P198"/>
    <mergeCell ref="Q198:S198"/>
    <mergeCell ref="T198:V198"/>
    <mergeCell ref="W198:Z198"/>
    <mergeCell ref="T196:V196"/>
    <mergeCell ref="W196:Z196"/>
    <mergeCell ref="D197:G198"/>
    <mergeCell ref="H197:J197"/>
    <mergeCell ref="K197:M197"/>
    <mergeCell ref="N197:P197"/>
    <mergeCell ref="Q197:S197"/>
    <mergeCell ref="T197:V197"/>
    <mergeCell ref="W197:Z197"/>
    <mergeCell ref="D196:G196"/>
    <mergeCell ref="H196:J196"/>
    <mergeCell ref="K196:M196"/>
    <mergeCell ref="N196:P196"/>
    <mergeCell ref="Q196:S196"/>
    <mergeCell ref="T191:V191"/>
    <mergeCell ref="W191:Z191"/>
    <mergeCell ref="H192:J192"/>
    <mergeCell ref="K192:M192"/>
    <mergeCell ref="N192:P192"/>
    <mergeCell ref="Q192:S192"/>
    <mergeCell ref="T192:V192"/>
    <mergeCell ref="W192:Z192"/>
    <mergeCell ref="D191:G192"/>
    <mergeCell ref="H191:J191"/>
    <mergeCell ref="K191:M191"/>
    <mergeCell ref="N191:P191"/>
    <mergeCell ref="Q191:S191"/>
    <mergeCell ref="B191:C192"/>
    <mergeCell ref="T189:V189"/>
    <mergeCell ref="W189:Z189"/>
    <mergeCell ref="H190:J190"/>
    <mergeCell ref="K190:M190"/>
    <mergeCell ref="N190:P190"/>
    <mergeCell ref="Q190:S190"/>
    <mergeCell ref="T190:V190"/>
    <mergeCell ref="W190:Z190"/>
    <mergeCell ref="D189:G190"/>
    <mergeCell ref="H189:J189"/>
    <mergeCell ref="K189:M189"/>
    <mergeCell ref="N189:P189"/>
    <mergeCell ref="Q189:S189"/>
    <mergeCell ref="B189:C190"/>
    <mergeCell ref="T187:V187"/>
    <mergeCell ref="W187:Z187"/>
    <mergeCell ref="H188:J188"/>
    <mergeCell ref="K188:M188"/>
    <mergeCell ref="N188:P188"/>
    <mergeCell ref="Q188:S188"/>
    <mergeCell ref="T188:V188"/>
    <mergeCell ref="W188:Z188"/>
    <mergeCell ref="D187:G188"/>
    <mergeCell ref="H187:J187"/>
    <mergeCell ref="K187:M187"/>
    <mergeCell ref="N187:P187"/>
    <mergeCell ref="Q187:S187"/>
    <mergeCell ref="B187:C188"/>
    <mergeCell ref="T185:V185"/>
    <mergeCell ref="W185:Z185"/>
    <mergeCell ref="H186:J186"/>
    <mergeCell ref="K186:M186"/>
    <mergeCell ref="N186:P186"/>
    <mergeCell ref="Q186:S186"/>
    <mergeCell ref="T186:V186"/>
    <mergeCell ref="W186:Z186"/>
    <mergeCell ref="D185:G186"/>
    <mergeCell ref="H185:J185"/>
    <mergeCell ref="K185:M185"/>
    <mergeCell ref="N185:P185"/>
    <mergeCell ref="Q185:S185"/>
    <mergeCell ref="B185:C186"/>
    <mergeCell ref="T183:V183"/>
    <mergeCell ref="W183:Z183"/>
    <mergeCell ref="H184:J184"/>
    <mergeCell ref="K184:M184"/>
    <mergeCell ref="N184:P184"/>
    <mergeCell ref="Q184:S184"/>
    <mergeCell ref="T184:V184"/>
    <mergeCell ref="W184:Z184"/>
    <mergeCell ref="D183:G184"/>
    <mergeCell ref="H183:J183"/>
    <mergeCell ref="K183:M183"/>
    <mergeCell ref="N183:P183"/>
    <mergeCell ref="Q183:S183"/>
    <mergeCell ref="B183:C184"/>
    <mergeCell ref="T181:V181"/>
    <mergeCell ref="W181:Z181"/>
    <mergeCell ref="H182:J182"/>
    <mergeCell ref="K182:M182"/>
    <mergeCell ref="N182:P182"/>
    <mergeCell ref="Q182:S182"/>
    <mergeCell ref="T182:V182"/>
    <mergeCell ref="W182:Z182"/>
    <mergeCell ref="D181:G182"/>
    <mergeCell ref="H181:J181"/>
    <mergeCell ref="K181:M181"/>
    <mergeCell ref="N181:P181"/>
    <mergeCell ref="Q181:S181"/>
    <mergeCell ref="B181:C182"/>
    <mergeCell ref="U165:W165"/>
    <mergeCell ref="D180:G180"/>
    <mergeCell ref="H180:J180"/>
    <mergeCell ref="K180:M180"/>
    <mergeCell ref="N180:P180"/>
    <mergeCell ref="Q180:S180"/>
    <mergeCell ref="T180:V180"/>
    <mergeCell ref="W180:Z180"/>
    <mergeCell ref="F165:H165"/>
    <mergeCell ref="I165:K165"/>
    <mergeCell ref="L165:N165"/>
    <mergeCell ref="O165:Q165"/>
    <mergeCell ref="R165:T165"/>
    <mergeCell ref="U163:W163"/>
    <mergeCell ref="D164:E164"/>
    <mergeCell ref="F164:H164"/>
    <mergeCell ref="I164:K164"/>
    <mergeCell ref="L164:N164"/>
    <mergeCell ref="O164:Q164"/>
    <mergeCell ref="R164:T164"/>
    <mergeCell ref="U164:W164"/>
    <mergeCell ref="D163:E163"/>
    <mergeCell ref="F163:H163"/>
    <mergeCell ref="I163:K163"/>
    <mergeCell ref="L163:N163"/>
    <mergeCell ref="O163:Q163"/>
    <mergeCell ref="R163:T163"/>
    <mergeCell ref="U161:W161"/>
    <mergeCell ref="D162:E162"/>
    <mergeCell ref="F162:H162"/>
    <mergeCell ref="I162:K162"/>
    <mergeCell ref="L162:N162"/>
    <mergeCell ref="O162:Q162"/>
    <mergeCell ref="R162:T162"/>
    <mergeCell ref="U162:W162"/>
    <mergeCell ref="D161:E161"/>
    <mergeCell ref="F161:H161"/>
    <mergeCell ref="I161:K161"/>
    <mergeCell ref="L161:N161"/>
    <mergeCell ref="O161:Q161"/>
    <mergeCell ref="R161:T161"/>
    <mergeCell ref="F160:H160"/>
    <mergeCell ref="I160:K160"/>
    <mergeCell ref="L160:N160"/>
    <mergeCell ref="O160:Q160"/>
    <mergeCell ref="R160:T160"/>
    <mergeCell ref="U160:W160"/>
    <mergeCell ref="U158:W158"/>
    <mergeCell ref="D159:E159"/>
    <mergeCell ref="F159:H159"/>
    <mergeCell ref="I159:K159"/>
    <mergeCell ref="L159:N159"/>
    <mergeCell ref="O159:Q159"/>
    <mergeCell ref="R159:T159"/>
    <mergeCell ref="U159:W159"/>
    <mergeCell ref="D160:E160"/>
    <mergeCell ref="Y153:Z153"/>
    <mergeCell ref="AA153:AB153"/>
    <mergeCell ref="AC153:AD153"/>
    <mergeCell ref="D158:E158"/>
    <mergeCell ref="F158:H158"/>
    <mergeCell ref="I158:K158"/>
    <mergeCell ref="L158:N158"/>
    <mergeCell ref="O158:Q158"/>
    <mergeCell ref="R158:T158"/>
    <mergeCell ref="E153:H153"/>
    <mergeCell ref="I153:O153"/>
    <mergeCell ref="P153:S153"/>
    <mergeCell ref="T153:V153"/>
    <mergeCell ref="W153:X153"/>
    <mergeCell ref="AC151:AD151"/>
    <mergeCell ref="E152:H152"/>
    <mergeCell ref="I152:O152"/>
    <mergeCell ref="P152:S152"/>
    <mergeCell ref="T152:V152"/>
    <mergeCell ref="W152:X152"/>
    <mergeCell ref="Y152:Z152"/>
    <mergeCell ref="AA152:AB152"/>
    <mergeCell ref="AC152:AD152"/>
    <mergeCell ref="AA150:AB150"/>
    <mergeCell ref="AC150:AD150"/>
    <mergeCell ref="E151:H151"/>
    <mergeCell ref="I151:O151"/>
    <mergeCell ref="P151:S151"/>
    <mergeCell ref="T151:V151"/>
    <mergeCell ref="W151:X151"/>
    <mergeCell ref="Y151:Z151"/>
    <mergeCell ref="AA151:AB151"/>
    <mergeCell ref="Y149:Z149"/>
    <mergeCell ref="AA149:AB149"/>
    <mergeCell ref="AC149:AD149"/>
    <mergeCell ref="E150:H150"/>
    <mergeCell ref="I150:O150"/>
    <mergeCell ref="P150:S150"/>
    <mergeCell ref="T150:V150"/>
    <mergeCell ref="W150:X150"/>
    <mergeCell ref="Y150:Z150"/>
    <mergeCell ref="E149:H149"/>
    <mergeCell ref="I149:O149"/>
    <mergeCell ref="P149:S149"/>
    <mergeCell ref="T149:V149"/>
    <mergeCell ref="W149:X149"/>
    <mergeCell ref="AC147:AD147"/>
    <mergeCell ref="E148:H148"/>
    <mergeCell ref="I148:O148"/>
    <mergeCell ref="P148:S148"/>
    <mergeCell ref="T148:V148"/>
    <mergeCell ref="W148:X148"/>
    <mergeCell ref="Y148:Z148"/>
    <mergeCell ref="AA148:AB148"/>
    <mergeCell ref="AC148:AD148"/>
    <mergeCell ref="AA146:AB146"/>
    <mergeCell ref="AC146:AD146"/>
    <mergeCell ref="E147:H147"/>
    <mergeCell ref="I147:O147"/>
    <mergeCell ref="P147:S147"/>
    <mergeCell ref="T147:V147"/>
    <mergeCell ref="W147:X147"/>
    <mergeCell ref="Y147:Z147"/>
    <mergeCell ref="AA147:AB147"/>
    <mergeCell ref="Y145:Z145"/>
    <mergeCell ref="AA145:AB145"/>
    <mergeCell ref="AC145:AD145"/>
    <mergeCell ref="E146:H146"/>
    <mergeCell ref="I146:O146"/>
    <mergeCell ref="P146:S146"/>
    <mergeCell ref="T146:V146"/>
    <mergeCell ref="W146:X146"/>
    <mergeCell ref="Y146:Z146"/>
    <mergeCell ref="E145:H145"/>
    <mergeCell ref="I145:O145"/>
    <mergeCell ref="P145:S145"/>
    <mergeCell ref="T145:V145"/>
    <mergeCell ref="W145:X145"/>
    <mergeCell ref="AC143:AD143"/>
    <mergeCell ref="E144:H144"/>
    <mergeCell ref="I144:O144"/>
    <mergeCell ref="P144:S144"/>
    <mergeCell ref="T144:V144"/>
    <mergeCell ref="W144:X144"/>
    <mergeCell ref="Y144:Z144"/>
    <mergeCell ref="AA144:AB144"/>
    <mergeCell ref="AC144:AD144"/>
    <mergeCell ref="AA142:AB142"/>
    <mergeCell ref="AC142:AD142"/>
    <mergeCell ref="E143:H143"/>
    <mergeCell ref="I143:O143"/>
    <mergeCell ref="P143:S143"/>
    <mergeCell ref="T143:V143"/>
    <mergeCell ref="W143:X143"/>
    <mergeCell ref="Y143:Z143"/>
    <mergeCell ref="AA143:AB143"/>
    <mergeCell ref="Y141:Z141"/>
    <mergeCell ref="AA141:AB141"/>
    <mergeCell ref="AC141:AD141"/>
    <mergeCell ref="E142:H142"/>
    <mergeCell ref="I142:O142"/>
    <mergeCell ref="P142:S142"/>
    <mergeCell ref="T142:V142"/>
    <mergeCell ref="W142:X142"/>
    <mergeCell ref="Y142:Z142"/>
    <mergeCell ref="W140:X140"/>
    <mergeCell ref="Y140:Z140"/>
    <mergeCell ref="AA140:AB140"/>
    <mergeCell ref="AC140:AD140"/>
    <mergeCell ref="E141:H141"/>
    <mergeCell ref="I141:O141"/>
    <mergeCell ref="P141:S141"/>
    <mergeCell ref="T141:V141"/>
    <mergeCell ref="W141:X141"/>
    <mergeCell ref="W138:AD138"/>
    <mergeCell ref="W139:X139"/>
    <mergeCell ref="Y139:Z139"/>
    <mergeCell ref="AA139:AB139"/>
    <mergeCell ref="AC139:AD139"/>
    <mergeCell ref="E140:H140"/>
    <mergeCell ref="I140:O140"/>
    <mergeCell ref="P140:S140"/>
    <mergeCell ref="T140:V140"/>
    <mergeCell ref="J130:K130"/>
    <mergeCell ref="L130:P130"/>
    <mergeCell ref="Q130:T130"/>
    <mergeCell ref="E138:H139"/>
    <mergeCell ref="I138:O139"/>
    <mergeCell ref="P138:S139"/>
    <mergeCell ref="T138:V139"/>
    <mergeCell ref="B130:I130"/>
    <mergeCell ref="J128:K128"/>
    <mergeCell ref="L128:P128"/>
    <mergeCell ref="Q128:T128"/>
    <mergeCell ref="J129:K129"/>
    <mergeCell ref="L129:P129"/>
    <mergeCell ref="Q129:T129"/>
    <mergeCell ref="J126:K126"/>
    <mergeCell ref="L126:P126"/>
    <mergeCell ref="Q126:T126"/>
    <mergeCell ref="J127:K127"/>
    <mergeCell ref="L127:P127"/>
    <mergeCell ref="Q127:T127"/>
    <mergeCell ref="H117:V117"/>
    <mergeCell ref="E124:T124"/>
    <mergeCell ref="J125:K125"/>
    <mergeCell ref="L125:P125"/>
    <mergeCell ref="Q125:T125"/>
    <mergeCell ref="B117:G117"/>
    <mergeCell ref="B124:D124"/>
    <mergeCell ref="H116:J116"/>
    <mergeCell ref="K116:M116"/>
    <mergeCell ref="N116:P116"/>
    <mergeCell ref="Q116:S116"/>
    <mergeCell ref="T116:V116"/>
    <mergeCell ref="B116:G116"/>
    <mergeCell ref="H115:J115"/>
    <mergeCell ref="K115:M115"/>
    <mergeCell ref="N115:P115"/>
    <mergeCell ref="Q115:S115"/>
    <mergeCell ref="T115:V115"/>
    <mergeCell ref="B115:G115"/>
    <mergeCell ref="H114:J114"/>
    <mergeCell ref="K114:M114"/>
    <mergeCell ref="N114:P114"/>
    <mergeCell ref="Q114:S114"/>
    <mergeCell ref="T114:V114"/>
    <mergeCell ref="B114:G114"/>
    <mergeCell ref="H113:J113"/>
    <mergeCell ref="K113:M113"/>
    <mergeCell ref="N113:P113"/>
    <mergeCell ref="Q113:S113"/>
    <mergeCell ref="T113:V113"/>
    <mergeCell ref="B113:G113"/>
    <mergeCell ref="H112:J112"/>
    <mergeCell ref="K112:M112"/>
    <mergeCell ref="N112:P112"/>
    <mergeCell ref="Q112:S112"/>
    <mergeCell ref="T112:V112"/>
    <mergeCell ref="B112:G112"/>
    <mergeCell ref="H111:J111"/>
    <mergeCell ref="K111:M111"/>
    <mergeCell ref="N111:P111"/>
    <mergeCell ref="Q111:S111"/>
    <mergeCell ref="T111:V111"/>
    <mergeCell ref="B111:G111"/>
    <mergeCell ref="N110:P110"/>
    <mergeCell ref="Q110:S110"/>
    <mergeCell ref="T110:V110"/>
    <mergeCell ref="H109:J109"/>
    <mergeCell ref="K109:M109"/>
    <mergeCell ref="N109:P109"/>
    <mergeCell ref="Q109:S109"/>
    <mergeCell ref="T109:V109"/>
    <mergeCell ref="H108:J108"/>
    <mergeCell ref="K108:M108"/>
    <mergeCell ref="N108:P108"/>
    <mergeCell ref="Q108:S108"/>
    <mergeCell ref="T108:V108"/>
    <mergeCell ref="H107:J107"/>
    <mergeCell ref="K107:M107"/>
    <mergeCell ref="N107:P107"/>
    <mergeCell ref="Q107:S107"/>
    <mergeCell ref="T107:V107"/>
    <mergeCell ref="N106:P106"/>
    <mergeCell ref="Q106:S106"/>
    <mergeCell ref="T106:V106"/>
    <mergeCell ref="T104:V104"/>
    <mergeCell ref="H105:J105"/>
    <mergeCell ref="K105:M105"/>
    <mergeCell ref="N105:P105"/>
    <mergeCell ref="Q105:S105"/>
    <mergeCell ref="T105:V105"/>
    <mergeCell ref="N103:P103"/>
    <mergeCell ref="H104:J104"/>
    <mergeCell ref="K104:M104"/>
    <mergeCell ref="N104:P104"/>
    <mergeCell ref="Q104:S104"/>
    <mergeCell ref="E96:I96"/>
    <mergeCell ref="J96:L96"/>
    <mergeCell ref="M96:Y96"/>
    <mergeCell ref="C97:Y97"/>
    <mergeCell ref="H102:P102"/>
    <mergeCell ref="Q102:S103"/>
    <mergeCell ref="T102:V103"/>
    <mergeCell ref="H103:J103"/>
    <mergeCell ref="K103:M103"/>
    <mergeCell ref="B105:G105"/>
    <mergeCell ref="B106:G106"/>
    <mergeCell ref="M91:Y91"/>
    <mergeCell ref="E92:I92"/>
    <mergeCell ref="J92:L92"/>
    <mergeCell ref="M92:Y92"/>
    <mergeCell ref="E93:I93"/>
    <mergeCell ref="J93:L93"/>
    <mergeCell ref="M93:Y93"/>
    <mergeCell ref="M88:Y88"/>
    <mergeCell ref="E89:I89"/>
    <mergeCell ref="J89:L89"/>
    <mergeCell ref="M89:Y89"/>
    <mergeCell ref="E90:I90"/>
    <mergeCell ref="J90:L90"/>
    <mergeCell ref="M90:Y90"/>
    <mergeCell ref="J86:L86"/>
    <mergeCell ref="M86:Y86"/>
    <mergeCell ref="E87:I87"/>
    <mergeCell ref="J87:L87"/>
    <mergeCell ref="M87:Y87"/>
    <mergeCell ref="E88:I88"/>
    <mergeCell ref="J88:L88"/>
    <mergeCell ref="T76:V76"/>
    <mergeCell ref="W76:AA76"/>
    <mergeCell ref="E77:G77"/>
    <mergeCell ref="H77:J77"/>
    <mergeCell ref="K77:M77"/>
    <mergeCell ref="N77:P77"/>
    <mergeCell ref="Q77:S77"/>
    <mergeCell ref="T77:V77"/>
    <mergeCell ref="W77:AA77"/>
    <mergeCell ref="E76:G76"/>
    <mergeCell ref="H76:J76"/>
    <mergeCell ref="K76:M76"/>
    <mergeCell ref="N76:P76"/>
    <mergeCell ref="Q76:S76"/>
    <mergeCell ref="T74:V74"/>
    <mergeCell ref="W74:AA74"/>
    <mergeCell ref="E75:G75"/>
    <mergeCell ref="H75:J75"/>
    <mergeCell ref="K75:M75"/>
    <mergeCell ref="N75:P75"/>
    <mergeCell ref="Q75:S75"/>
    <mergeCell ref="T75:V75"/>
    <mergeCell ref="W75:AA75"/>
    <mergeCell ref="E74:G74"/>
    <mergeCell ref="H74:J74"/>
    <mergeCell ref="K74:M74"/>
    <mergeCell ref="N74:P74"/>
    <mergeCell ref="Q74:S74"/>
    <mergeCell ref="T72:V72"/>
    <mergeCell ref="W72:AA72"/>
    <mergeCell ref="E73:G73"/>
    <mergeCell ref="H73:J73"/>
    <mergeCell ref="K73:M73"/>
    <mergeCell ref="N73:P73"/>
    <mergeCell ref="Q73:S73"/>
    <mergeCell ref="T73:V73"/>
    <mergeCell ref="W73:AA73"/>
    <mergeCell ref="E72:G72"/>
    <mergeCell ref="H72:J72"/>
    <mergeCell ref="K72:M72"/>
    <mergeCell ref="N72:P72"/>
    <mergeCell ref="Q72:S72"/>
    <mergeCell ref="N67:R67"/>
    <mergeCell ref="S67:W67"/>
    <mergeCell ref="X67:Z67"/>
    <mergeCell ref="D68:H68"/>
    <mergeCell ref="I68:M68"/>
    <mergeCell ref="N68:R68"/>
    <mergeCell ref="S68:W68"/>
    <mergeCell ref="X68:Z68"/>
    <mergeCell ref="D65:H65"/>
    <mergeCell ref="I65:M65"/>
    <mergeCell ref="N65:R65"/>
    <mergeCell ref="S65:W65"/>
    <mergeCell ref="X65:Z65"/>
    <mergeCell ref="D66:H66"/>
    <mergeCell ref="I66:M66"/>
    <mergeCell ref="N66:R66"/>
    <mergeCell ref="S66:W66"/>
    <mergeCell ref="X66:Z66"/>
    <mergeCell ref="X63:Z63"/>
    <mergeCell ref="D64:H64"/>
    <mergeCell ref="I64:M64"/>
    <mergeCell ref="N64:R64"/>
    <mergeCell ref="S64:W64"/>
    <mergeCell ref="X64:Z64"/>
    <mergeCell ref="D62:H62"/>
    <mergeCell ref="I62:M62"/>
    <mergeCell ref="N62:R62"/>
    <mergeCell ref="S62:W62"/>
    <mergeCell ref="X62:Z62"/>
    <mergeCell ref="D63:H63"/>
    <mergeCell ref="I63:M63"/>
    <mergeCell ref="N63:R63"/>
    <mergeCell ref="S63:W63"/>
    <mergeCell ref="Z37:AB37"/>
    <mergeCell ref="D38:AB38"/>
    <mergeCell ref="D61:H61"/>
    <mergeCell ref="I61:M61"/>
    <mergeCell ref="N61:R61"/>
    <mergeCell ref="S61:W61"/>
    <mergeCell ref="X61:Z61"/>
    <mergeCell ref="B38:C38"/>
    <mergeCell ref="D37:H37"/>
    <mergeCell ref="I37:M37"/>
    <mergeCell ref="N37:R37"/>
    <mergeCell ref="S37:W37"/>
    <mergeCell ref="X37:Y37"/>
    <mergeCell ref="Z35:AB35"/>
    <mergeCell ref="D36:H36"/>
    <mergeCell ref="I36:M36"/>
    <mergeCell ref="N36:R36"/>
    <mergeCell ref="S36:W36"/>
    <mergeCell ref="X36:Y36"/>
    <mergeCell ref="Z36:AB36"/>
    <mergeCell ref="D35:H35"/>
    <mergeCell ref="I35:M35"/>
    <mergeCell ref="N35:R35"/>
    <mergeCell ref="S35:W35"/>
    <mergeCell ref="X35:Y35"/>
    <mergeCell ref="Z33:AB33"/>
    <mergeCell ref="D34:H34"/>
    <mergeCell ref="I34:M34"/>
    <mergeCell ref="N34:R34"/>
    <mergeCell ref="S34:W34"/>
    <mergeCell ref="X34:Y34"/>
    <mergeCell ref="Z34:AB34"/>
    <mergeCell ref="D33:H33"/>
    <mergeCell ref="I33:M33"/>
    <mergeCell ref="N33:R33"/>
    <mergeCell ref="S33:W33"/>
    <mergeCell ref="X33:Y33"/>
    <mergeCell ref="Z31:AB31"/>
    <mergeCell ref="D32:H32"/>
    <mergeCell ref="I32:M32"/>
    <mergeCell ref="N32:R32"/>
    <mergeCell ref="S32:W32"/>
    <mergeCell ref="X32:Y32"/>
    <mergeCell ref="Z32:AB32"/>
    <mergeCell ref="D31:H31"/>
    <mergeCell ref="I31:M31"/>
    <mergeCell ref="N31:R31"/>
    <mergeCell ref="S31:W31"/>
    <mergeCell ref="X31:Y31"/>
    <mergeCell ref="Z29:AB29"/>
    <mergeCell ref="D30:H30"/>
    <mergeCell ref="I30:M30"/>
    <mergeCell ref="N30:R30"/>
    <mergeCell ref="S30:W30"/>
    <mergeCell ref="X30:Y30"/>
    <mergeCell ref="Z30:AB30"/>
    <mergeCell ref="D29:H29"/>
    <mergeCell ref="I29:M29"/>
    <mergeCell ref="N29:R29"/>
    <mergeCell ref="S29:W29"/>
    <mergeCell ref="X29:Y29"/>
    <mergeCell ref="B23:I23"/>
    <mergeCell ref="J23:L23"/>
    <mergeCell ref="M23:P23"/>
    <mergeCell ref="B24:I24"/>
    <mergeCell ref="J24:L24"/>
    <mergeCell ref="M24:P24"/>
    <mergeCell ref="B11:G11"/>
    <mergeCell ref="H11:J11"/>
    <mergeCell ref="K11:M11"/>
    <mergeCell ref="N11:P11"/>
    <mergeCell ref="Q11:T11"/>
    <mergeCell ref="B21:I21"/>
    <mergeCell ref="J21:L21"/>
    <mergeCell ref="M21:P21"/>
    <mergeCell ref="B22:I22"/>
    <mergeCell ref="J22:L22"/>
    <mergeCell ref="M22:P22"/>
    <mergeCell ref="B19:I19"/>
    <mergeCell ref="J19:L19"/>
    <mergeCell ref="M19:P19"/>
    <mergeCell ref="B20:I20"/>
    <mergeCell ref="J20:L20"/>
    <mergeCell ref="M20:P20"/>
    <mergeCell ref="B14:G14"/>
    <mergeCell ref="H14:J14"/>
    <mergeCell ref="K14:M14"/>
    <mergeCell ref="N14:P14"/>
    <mergeCell ref="Q14:T14"/>
    <mergeCell ref="B18:I18"/>
    <mergeCell ref="J18:L18"/>
    <mergeCell ref="M18:P18"/>
    <mergeCell ref="B8:G8"/>
    <mergeCell ref="H8:J8"/>
    <mergeCell ref="K8:M8"/>
    <mergeCell ref="N8:P8"/>
    <mergeCell ref="Q8:T8"/>
    <mergeCell ref="B9:G9"/>
    <mergeCell ref="H9:J9"/>
    <mergeCell ref="K9:M9"/>
    <mergeCell ref="N9:P9"/>
    <mergeCell ref="Q9:T9"/>
    <mergeCell ref="G3:T3"/>
    <mergeCell ref="B7:G7"/>
    <mergeCell ref="H7:J7"/>
    <mergeCell ref="K7:M7"/>
    <mergeCell ref="N7:P7"/>
    <mergeCell ref="Q7:T7"/>
    <mergeCell ref="O261:Z261"/>
    <mergeCell ref="B12:G12"/>
    <mergeCell ref="H12:J12"/>
    <mergeCell ref="K12:M12"/>
    <mergeCell ref="N12:P12"/>
    <mergeCell ref="Q12:T12"/>
    <mergeCell ref="B13:G13"/>
    <mergeCell ref="H13:J13"/>
    <mergeCell ref="K13:M13"/>
    <mergeCell ref="N13:P13"/>
    <mergeCell ref="Q13:T13"/>
    <mergeCell ref="B10:G10"/>
    <mergeCell ref="H10:J10"/>
    <mergeCell ref="K10:M10"/>
    <mergeCell ref="N10:P10"/>
    <mergeCell ref="Q10:T10"/>
    <mergeCell ref="B303:E303"/>
    <mergeCell ref="O303:R303"/>
    <mergeCell ref="S303:Z303"/>
    <mergeCell ref="B304:E304"/>
    <mergeCell ref="B305:E305"/>
    <mergeCell ref="B306:E306"/>
    <mergeCell ref="F286:M288"/>
    <mergeCell ref="O286:R291"/>
    <mergeCell ref="S286:Z291"/>
    <mergeCell ref="B289:E297"/>
    <mergeCell ref="F289:M291"/>
    <mergeCell ref="F292:M294"/>
    <mergeCell ref="O292:R297"/>
    <mergeCell ref="S292:Z297"/>
    <mergeCell ref="F295:M297"/>
    <mergeCell ref="O298:R300"/>
    <mergeCell ref="S298:Z300"/>
    <mergeCell ref="B300:M300"/>
    <mergeCell ref="B301:E301"/>
    <mergeCell ref="O301:R301"/>
    <mergeCell ref="S301:Z301"/>
    <mergeCell ref="B302:E302"/>
    <mergeCell ref="O302:R302"/>
    <mergeCell ref="S302:Z302"/>
  </mergeCells>
  <phoneticPr fontId="3"/>
  <pageMargins left="0.7" right="0.7" top="0.75" bottom="0.75" header="0.3" footer="0.3"/>
  <pageSetup paperSize="1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3F21F-63AC-4549-9F4A-5E8B50EF3BBA}">
  <sheetPr>
    <tabColor theme="0"/>
  </sheetPr>
  <dimension ref="B1:AT8"/>
  <sheetViews>
    <sheetView showGridLines="0" tabSelected="1" topLeftCell="B1" zoomScale="55" zoomScaleNormal="55" workbookViewId="0">
      <selection activeCell="AI1" sqref="AI1"/>
    </sheetView>
  </sheetViews>
  <sheetFormatPr defaultRowHeight="13.5" x14ac:dyDescent="0.15"/>
  <cols>
    <col min="1" max="1" width="0" hidden="1" customWidth="1"/>
    <col min="3" max="3" width="7.125" customWidth="1"/>
    <col min="30" max="30" width="15.875" customWidth="1"/>
    <col min="31" max="31" width="7.5" customWidth="1"/>
  </cols>
  <sheetData>
    <row r="1" spans="2:46" s="5" customFormat="1" ht="129.75" customHeight="1" x14ac:dyDescent="0.15">
      <c r="B1" s="360"/>
      <c r="AL1" s="17"/>
      <c r="AM1" s="17"/>
      <c r="AN1" s="17"/>
      <c r="AO1" s="17"/>
      <c r="AP1" s="17"/>
      <c r="AQ1" s="17"/>
      <c r="AR1" s="17"/>
      <c r="AS1" s="17"/>
      <c r="AT1" s="17"/>
    </row>
    <row r="2" spans="2:46" s="5" customFormat="1" ht="36.950000000000003" customHeight="1" x14ac:dyDescent="0.15">
      <c r="B2" s="360"/>
      <c r="C2" s="722" t="s">
        <v>1964</v>
      </c>
      <c r="D2" s="722"/>
      <c r="E2" s="722"/>
      <c r="F2" s="722"/>
      <c r="G2" s="722"/>
      <c r="H2" s="722"/>
      <c r="I2" s="722"/>
      <c r="J2" s="722"/>
      <c r="K2" s="722"/>
      <c r="L2" s="722"/>
      <c r="M2" s="722"/>
      <c r="N2" s="565"/>
      <c r="O2" s="565"/>
      <c r="P2" s="565"/>
      <c r="Q2" s="565"/>
      <c r="R2" s="565"/>
      <c r="S2" s="565"/>
      <c r="T2" s="565"/>
      <c r="U2" s="565"/>
      <c r="V2" s="565"/>
      <c r="W2" s="565"/>
      <c r="X2" s="565"/>
      <c r="Y2" s="565"/>
      <c r="Z2" s="565"/>
      <c r="AA2" s="565"/>
      <c r="AB2" s="565"/>
      <c r="AC2" s="565"/>
      <c r="AD2" s="565"/>
      <c r="AE2" s="565"/>
      <c r="AL2" s="17"/>
      <c r="AM2" s="17"/>
      <c r="AN2" s="17"/>
      <c r="AO2" s="17"/>
      <c r="AP2" s="17"/>
      <c r="AQ2" s="17"/>
      <c r="AR2" s="17"/>
      <c r="AS2" s="17"/>
      <c r="AT2" s="17"/>
    </row>
    <row r="3" spans="2:46" s="5" customFormat="1" ht="9" customHeight="1" x14ac:dyDescent="0.15">
      <c r="B3" s="38"/>
      <c r="C3" s="564"/>
      <c r="D3" s="565"/>
      <c r="E3" s="565"/>
      <c r="F3" s="565"/>
      <c r="G3" s="565"/>
      <c r="H3" s="565"/>
      <c r="I3" s="565"/>
      <c r="J3" s="565"/>
      <c r="K3" s="565"/>
      <c r="L3" s="565"/>
      <c r="M3" s="565"/>
      <c r="N3" s="565"/>
      <c r="O3" s="565"/>
      <c r="P3" s="565"/>
      <c r="Q3" s="565"/>
      <c r="R3" s="565"/>
      <c r="S3" s="565"/>
      <c r="T3" s="565"/>
      <c r="U3" s="565"/>
      <c r="V3" s="566"/>
      <c r="W3" s="566"/>
      <c r="X3" s="566"/>
      <c r="Y3" s="566"/>
      <c r="Z3" s="566"/>
      <c r="AA3" s="566"/>
      <c r="AB3" s="566"/>
      <c r="AC3" s="566"/>
      <c r="AD3" s="566"/>
      <c r="AE3" s="565"/>
      <c r="AI3" s="371"/>
      <c r="AJ3" s="371"/>
      <c r="AK3" s="371"/>
      <c r="AL3" s="17"/>
      <c r="AM3" s="17"/>
      <c r="AN3" s="17"/>
      <c r="AO3" s="17"/>
      <c r="AP3" s="17"/>
      <c r="AQ3" s="17"/>
      <c r="AR3" s="17"/>
      <c r="AS3" s="17"/>
      <c r="AT3" s="17"/>
    </row>
    <row r="4" spans="2:46" s="5" customFormat="1" ht="48" customHeight="1" x14ac:dyDescent="0.15">
      <c r="B4" s="38"/>
      <c r="C4" s="565"/>
      <c r="D4" s="723" t="s">
        <v>1922</v>
      </c>
      <c r="E4" s="723"/>
      <c r="F4" s="723"/>
      <c r="G4" s="723"/>
      <c r="H4" s="723"/>
      <c r="I4" s="723"/>
      <c r="J4" s="723"/>
      <c r="K4" s="723"/>
      <c r="L4" s="723"/>
      <c r="M4" s="723"/>
      <c r="N4" s="723"/>
      <c r="O4" s="723"/>
      <c r="P4" s="723"/>
      <c r="Q4" s="723"/>
      <c r="R4" s="723"/>
      <c r="S4" s="723"/>
      <c r="T4" s="723"/>
      <c r="U4" s="723"/>
      <c r="V4" s="723"/>
      <c r="W4" s="723"/>
      <c r="X4" s="723"/>
      <c r="Y4" s="723"/>
      <c r="Z4" s="723"/>
      <c r="AA4" s="723"/>
      <c r="AB4" s="723"/>
      <c r="AC4" s="723"/>
      <c r="AD4" s="723"/>
      <c r="AE4" s="567"/>
      <c r="AF4" s="17"/>
      <c r="AG4" s="17"/>
      <c r="AH4" s="17"/>
      <c r="AI4" s="17"/>
      <c r="AJ4" s="17"/>
      <c r="AK4" s="17"/>
      <c r="AL4" s="17"/>
      <c r="AM4" s="17"/>
      <c r="AN4" s="17"/>
      <c r="AO4" s="17"/>
      <c r="AP4" s="17"/>
      <c r="AQ4" s="17"/>
      <c r="AR4" s="17"/>
      <c r="AS4" s="17"/>
      <c r="AT4" s="17"/>
    </row>
    <row r="5" spans="2:46" s="5" customFormat="1" ht="48" customHeight="1" x14ac:dyDescent="0.15">
      <c r="B5" s="38"/>
      <c r="C5" s="567"/>
      <c r="D5" s="723"/>
      <c r="E5" s="723"/>
      <c r="F5" s="723"/>
      <c r="G5" s="723"/>
      <c r="H5" s="723"/>
      <c r="I5" s="723"/>
      <c r="J5" s="723"/>
      <c r="K5" s="723"/>
      <c r="L5" s="723"/>
      <c r="M5" s="723"/>
      <c r="N5" s="723"/>
      <c r="O5" s="723"/>
      <c r="P5" s="723"/>
      <c r="Q5" s="723"/>
      <c r="R5" s="723"/>
      <c r="S5" s="723"/>
      <c r="T5" s="723"/>
      <c r="U5" s="723"/>
      <c r="V5" s="723"/>
      <c r="W5" s="723"/>
      <c r="X5" s="723"/>
      <c r="Y5" s="723"/>
      <c r="Z5" s="723"/>
      <c r="AA5" s="723"/>
      <c r="AB5" s="723"/>
      <c r="AC5" s="723"/>
      <c r="AD5" s="723"/>
      <c r="AE5" s="567"/>
      <c r="AF5" s="17"/>
      <c r="AG5" s="17"/>
      <c r="AH5" s="17"/>
      <c r="AI5" s="17"/>
      <c r="AJ5" s="17"/>
      <c r="AK5" s="17"/>
      <c r="AL5" s="17"/>
      <c r="AM5" s="17"/>
      <c r="AN5" s="17"/>
      <c r="AO5" s="17"/>
      <c r="AP5" s="17"/>
      <c r="AQ5" s="17"/>
      <c r="AR5" s="17"/>
      <c r="AS5" s="17"/>
      <c r="AT5" s="17"/>
    </row>
    <row r="6" spans="2:46" s="5" customFormat="1" ht="126" customHeight="1" x14ac:dyDescent="0.15">
      <c r="B6" s="38"/>
      <c r="C6" s="567"/>
      <c r="D6" s="723"/>
      <c r="E6" s="723"/>
      <c r="F6" s="723"/>
      <c r="G6" s="723"/>
      <c r="H6" s="723"/>
      <c r="I6" s="723"/>
      <c r="J6" s="723"/>
      <c r="K6" s="723"/>
      <c r="L6" s="723"/>
      <c r="M6" s="723"/>
      <c r="N6" s="723"/>
      <c r="O6" s="723"/>
      <c r="P6" s="723"/>
      <c r="Q6" s="723"/>
      <c r="R6" s="723"/>
      <c r="S6" s="723"/>
      <c r="T6" s="723"/>
      <c r="U6" s="723"/>
      <c r="V6" s="723"/>
      <c r="W6" s="723"/>
      <c r="X6" s="723"/>
      <c r="Y6" s="723"/>
      <c r="Z6" s="723"/>
      <c r="AA6" s="723"/>
      <c r="AB6" s="723"/>
      <c r="AC6" s="723"/>
      <c r="AD6" s="723"/>
      <c r="AE6" s="567"/>
      <c r="AF6" s="17"/>
      <c r="AG6" s="17"/>
      <c r="AH6" s="17"/>
      <c r="AI6" s="17"/>
      <c r="AJ6" s="17"/>
      <c r="AK6" s="17"/>
      <c r="AL6" s="17"/>
      <c r="AM6" s="17"/>
      <c r="AN6" s="17"/>
      <c r="AO6" s="17"/>
      <c r="AP6" s="17"/>
      <c r="AQ6" s="17"/>
      <c r="AR6" s="17"/>
      <c r="AS6" s="17"/>
      <c r="AT6" s="17"/>
    </row>
    <row r="7" spans="2:46" s="5" customFormat="1" ht="212.1" customHeight="1" x14ac:dyDescent="0.15">
      <c r="B7" s="38"/>
      <c r="C7" s="567"/>
      <c r="D7" s="723"/>
      <c r="E7" s="723"/>
      <c r="F7" s="723"/>
      <c r="G7" s="723"/>
      <c r="H7" s="723"/>
      <c r="I7" s="723"/>
      <c r="J7" s="723"/>
      <c r="K7" s="723"/>
      <c r="L7" s="723"/>
      <c r="M7" s="723"/>
      <c r="N7" s="723"/>
      <c r="O7" s="723"/>
      <c r="P7" s="723"/>
      <c r="Q7" s="723"/>
      <c r="R7" s="723"/>
      <c r="S7" s="723"/>
      <c r="T7" s="723"/>
      <c r="U7" s="723"/>
      <c r="V7" s="723"/>
      <c r="W7" s="723"/>
      <c r="X7" s="723"/>
      <c r="Y7" s="723"/>
      <c r="Z7" s="723"/>
      <c r="AA7" s="723"/>
      <c r="AB7" s="723"/>
      <c r="AC7" s="723"/>
      <c r="AD7" s="723"/>
      <c r="AE7" s="567"/>
      <c r="AF7" s="17"/>
      <c r="AG7" s="17"/>
      <c r="AH7" s="17"/>
      <c r="AI7" s="17"/>
      <c r="AJ7" s="17"/>
      <c r="AK7" s="17"/>
      <c r="AL7" s="17"/>
      <c r="AM7" s="17"/>
      <c r="AN7" s="17"/>
      <c r="AO7" s="17"/>
      <c r="AP7" s="17"/>
      <c r="AQ7" s="17"/>
      <c r="AR7" s="17"/>
      <c r="AS7" s="17"/>
      <c r="AT7" s="17"/>
    </row>
    <row r="8" spans="2:46" s="5" customFormat="1" ht="19.5" customHeight="1" x14ac:dyDescent="0.15">
      <c r="B8" s="38"/>
      <c r="C8" s="568"/>
      <c r="D8" s="568"/>
      <c r="E8" s="568"/>
      <c r="F8" s="568"/>
      <c r="G8" s="568"/>
      <c r="H8" s="568"/>
      <c r="I8" s="568"/>
      <c r="J8" s="568"/>
      <c r="K8" s="568"/>
      <c r="L8" s="568"/>
      <c r="M8" s="568"/>
      <c r="N8" s="568"/>
      <c r="O8" s="568"/>
      <c r="P8" s="568"/>
      <c r="Q8" s="568"/>
      <c r="R8" s="568"/>
      <c r="S8" s="568"/>
      <c r="T8" s="568"/>
      <c r="U8" s="568"/>
      <c r="V8" s="568"/>
      <c r="W8" s="568"/>
      <c r="X8" s="568"/>
      <c r="Y8" s="568"/>
      <c r="Z8" s="567"/>
      <c r="AA8" s="567"/>
      <c r="AB8" s="567"/>
      <c r="AC8" s="567"/>
      <c r="AD8" s="567"/>
      <c r="AE8" s="567"/>
      <c r="AF8" s="17"/>
      <c r="AG8" s="17"/>
      <c r="AH8" s="17"/>
      <c r="AI8" s="17"/>
      <c r="AJ8" s="17"/>
      <c r="AK8" s="17"/>
      <c r="AL8" s="17"/>
      <c r="AM8" s="17"/>
      <c r="AN8" s="17"/>
      <c r="AO8" s="17"/>
      <c r="AP8" s="17"/>
      <c r="AQ8" s="17"/>
      <c r="AR8" s="17"/>
      <c r="AS8" s="17"/>
      <c r="AT8" s="17"/>
    </row>
  </sheetData>
  <mergeCells count="2">
    <mergeCell ref="C2:M2"/>
    <mergeCell ref="D4:AD7"/>
  </mergeCells>
  <phoneticPr fontId="3"/>
  <pageMargins left="0.7" right="0.7" top="0.75" bottom="0.75" header="0.3" footer="0.3"/>
  <pageSetup paperSize="8" scale="61" orientation="landscape" r:id="rId1"/>
  <colBreaks count="1" manualBreakCount="1">
    <brk id="37"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59EAB-CD45-43B3-B97B-F8AD26B25C70}">
  <sheetPr>
    <tabColor rgb="FFFF99CC"/>
  </sheetPr>
  <dimension ref="B1:K104"/>
  <sheetViews>
    <sheetView zoomScale="85" zoomScaleNormal="85" workbookViewId="0">
      <pane xSplit="3" ySplit="4" topLeftCell="D5" activePane="bottomRight" state="frozen"/>
      <selection pane="topRight" activeCell="D1" sqref="D1"/>
      <selection pane="bottomLeft" activeCell="A5" sqref="A5"/>
      <selection pane="bottomRight" activeCell="C5" sqref="C5"/>
    </sheetView>
  </sheetViews>
  <sheetFormatPr defaultColWidth="8.875" defaultRowHeight="15.75" x14ac:dyDescent="0.15"/>
  <cols>
    <col min="1" max="1" width="3.875" style="412" customWidth="1"/>
    <col min="2" max="2" width="8.875" style="412"/>
    <col min="3" max="3" width="18.375" style="412" bestFit="1" customWidth="1"/>
    <col min="4" max="11" width="27.875" style="412" customWidth="1"/>
    <col min="12" max="16384" width="8.875" style="412"/>
  </cols>
  <sheetData>
    <row r="1" spans="2:11" ht="46.5" customHeight="1" x14ac:dyDescent="0.15">
      <c r="B1" s="584" t="s">
        <v>1895</v>
      </c>
      <c r="H1" s="412" t="s">
        <v>1833</v>
      </c>
    </row>
    <row r="2" spans="2:11" s="411" customFormat="1" ht="47.25" x14ac:dyDescent="0.15">
      <c r="B2" s="455" t="s">
        <v>1806</v>
      </c>
      <c r="C2" s="413" t="s">
        <v>1627</v>
      </c>
      <c r="D2" s="413" t="s">
        <v>122</v>
      </c>
      <c r="E2" s="413" t="s">
        <v>1520</v>
      </c>
      <c r="F2" s="413" t="s">
        <v>1521</v>
      </c>
      <c r="G2" s="413" t="s">
        <v>1522</v>
      </c>
      <c r="H2" s="413" t="s">
        <v>1818</v>
      </c>
      <c r="I2" s="413" t="s">
        <v>1523</v>
      </c>
      <c r="J2" s="413" t="s">
        <v>1839</v>
      </c>
      <c r="K2" s="414" t="s">
        <v>1843</v>
      </c>
    </row>
    <row r="3" spans="2:11" s="415" customFormat="1" x14ac:dyDescent="0.15">
      <c r="B3" s="416" t="s">
        <v>1550</v>
      </c>
      <c r="C3" s="417" t="s">
        <v>1694</v>
      </c>
      <c r="D3" s="417" t="s">
        <v>1807</v>
      </c>
      <c r="E3" s="417" t="s">
        <v>1822</v>
      </c>
      <c r="F3" s="417" t="s">
        <v>1822</v>
      </c>
      <c r="G3" s="417" t="s">
        <v>1778</v>
      </c>
      <c r="H3" s="417" t="s">
        <v>1779</v>
      </c>
      <c r="I3" s="417" t="s">
        <v>1780</v>
      </c>
      <c r="J3" s="417" t="s">
        <v>1779</v>
      </c>
      <c r="K3" s="418"/>
    </row>
    <row r="4" spans="2:11" s="415" customFormat="1" hidden="1" x14ac:dyDescent="0.15">
      <c r="B4" s="419"/>
      <c r="C4" s="420"/>
      <c r="D4" s="420"/>
      <c r="E4" s="420"/>
      <c r="F4" s="420"/>
      <c r="G4" s="420"/>
      <c r="H4" s="420"/>
      <c r="I4" s="420"/>
      <c r="J4" s="420"/>
      <c r="K4" s="421"/>
    </row>
    <row r="5" spans="2:11" s="16" customFormat="1" x14ac:dyDescent="0.15">
      <c r="B5" s="522">
        <v>1</v>
      </c>
      <c r="C5" s="523"/>
      <c r="D5" s="523"/>
      <c r="E5" s="523"/>
      <c r="F5" s="523"/>
      <c r="G5" s="523"/>
      <c r="H5" s="523"/>
      <c r="I5" s="523"/>
      <c r="J5" s="523"/>
      <c r="K5" s="524"/>
    </row>
    <row r="6" spans="2:11" s="16" customFormat="1" x14ac:dyDescent="0.15">
      <c r="B6" s="522">
        <v>2</v>
      </c>
      <c r="C6" s="523"/>
      <c r="D6" s="523"/>
      <c r="E6" s="523"/>
      <c r="F6" s="523"/>
      <c r="G6" s="523"/>
      <c r="H6" s="523"/>
      <c r="I6" s="523"/>
      <c r="J6" s="523"/>
      <c r="K6" s="524"/>
    </row>
    <row r="7" spans="2:11" s="16" customFormat="1" x14ac:dyDescent="0.15">
      <c r="B7" s="522">
        <v>3</v>
      </c>
      <c r="C7" s="523"/>
      <c r="D7" s="523"/>
      <c r="E7" s="523"/>
      <c r="F7" s="523"/>
      <c r="G7" s="523"/>
      <c r="H7" s="523"/>
      <c r="I7" s="523"/>
      <c r="J7" s="523"/>
      <c r="K7" s="524"/>
    </row>
    <row r="8" spans="2:11" s="16" customFormat="1" x14ac:dyDescent="0.15">
      <c r="B8" s="522">
        <v>4</v>
      </c>
      <c r="C8" s="523"/>
      <c r="D8" s="523"/>
      <c r="E8" s="523"/>
      <c r="F8" s="523"/>
      <c r="G8" s="523"/>
      <c r="H8" s="523"/>
      <c r="I8" s="523"/>
      <c r="J8" s="523"/>
      <c r="K8" s="524"/>
    </row>
    <row r="9" spans="2:11" s="16" customFormat="1" x14ac:dyDescent="0.15">
      <c r="B9" s="522">
        <v>5</v>
      </c>
      <c r="C9" s="523"/>
      <c r="D9" s="523"/>
      <c r="E9" s="523"/>
      <c r="F9" s="523"/>
      <c r="G9" s="523"/>
      <c r="H9" s="523"/>
      <c r="I9" s="523"/>
      <c r="J9" s="523"/>
      <c r="K9" s="524"/>
    </row>
    <row r="10" spans="2:11" s="16" customFormat="1" x14ac:dyDescent="0.15">
      <c r="B10" s="522">
        <v>6</v>
      </c>
      <c r="C10" s="523"/>
      <c r="D10" s="523"/>
      <c r="E10" s="523"/>
      <c r="F10" s="523"/>
      <c r="G10" s="523"/>
      <c r="H10" s="523"/>
      <c r="I10" s="523"/>
      <c r="J10" s="523"/>
      <c r="K10" s="524"/>
    </row>
    <row r="11" spans="2:11" s="16" customFormat="1" x14ac:dyDescent="0.15">
      <c r="B11" s="522">
        <v>7</v>
      </c>
      <c r="C11" s="523"/>
      <c r="D11" s="523"/>
      <c r="E11" s="523"/>
      <c r="F11" s="523"/>
      <c r="G11" s="523"/>
      <c r="H11" s="523"/>
      <c r="I11" s="523"/>
      <c r="J11" s="523"/>
      <c r="K11" s="524"/>
    </row>
    <row r="12" spans="2:11" s="16" customFormat="1" x14ac:dyDescent="0.15">
      <c r="B12" s="522">
        <v>8</v>
      </c>
      <c r="C12" s="523"/>
      <c r="D12" s="523"/>
      <c r="E12" s="523"/>
      <c r="F12" s="523"/>
      <c r="G12" s="523"/>
      <c r="H12" s="523"/>
      <c r="I12" s="523"/>
      <c r="J12" s="523"/>
      <c r="K12" s="524"/>
    </row>
    <row r="13" spans="2:11" s="16" customFormat="1" x14ac:dyDescent="0.15">
      <c r="B13" s="522">
        <v>9</v>
      </c>
      <c r="C13" s="523"/>
      <c r="D13" s="523"/>
      <c r="E13" s="523"/>
      <c r="F13" s="523"/>
      <c r="G13" s="523"/>
      <c r="H13" s="523"/>
      <c r="I13" s="523"/>
      <c r="J13" s="523"/>
      <c r="K13" s="524"/>
    </row>
    <row r="14" spans="2:11" s="16" customFormat="1" x14ac:dyDescent="0.15">
      <c r="B14" s="522">
        <v>10</v>
      </c>
      <c r="C14" s="523"/>
      <c r="D14" s="523"/>
      <c r="E14" s="523"/>
      <c r="F14" s="523"/>
      <c r="G14" s="523"/>
      <c r="H14" s="523"/>
      <c r="I14" s="523"/>
      <c r="J14" s="523"/>
      <c r="K14" s="524"/>
    </row>
    <row r="15" spans="2:11" x14ac:dyDescent="0.15">
      <c r="B15" s="419">
        <v>11</v>
      </c>
      <c r="C15" s="420"/>
      <c r="D15" s="420"/>
      <c r="E15" s="420"/>
      <c r="F15" s="420"/>
      <c r="G15" s="420"/>
      <c r="H15" s="420"/>
      <c r="I15" s="420"/>
      <c r="J15" s="420"/>
      <c r="K15" s="421"/>
    </row>
    <row r="16" spans="2:11" x14ac:dyDescent="0.15">
      <c r="B16" s="419">
        <v>12</v>
      </c>
      <c r="C16" s="420"/>
      <c r="D16" s="420"/>
      <c r="E16" s="420"/>
      <c r="F16" s="420"/>
      <c r="G16" s="420"/>
      <c r="H16" s="420"/>
      <c r="I16" s="420"/>
      <c r="J16" s="420"/>
      <c r="K16" s="421"/>
    </row>
    <row r="17" spans="2:11" x14ac:dyDescent="0.15">
      <c r="B17" s="419">
        <v>13</v>
      </c>
      <c r="C17" s="420"/>
      <c r="D17" s="420"/>
      <c r="E17" s="420"/>
      <c r="F17" s="420"/>
      <c r="G17" s="420"/>
      <c r="H17" s="420"/>
      <c r="I17" s="420"/>
      <c r="J17" s="420"/>
      <c r="K17" s="421"/>
    </row>
    <row r="18" spans="2:11" x14ac:dyDescent="0.15">
      <c r="B18" s="419">
        <v>14</v>
      </c>
      <c r="C18" s="420"/>
      <c r="D18" s="420"/>
      <c r="E18" s="420"/>
      <c r="F18" s="420"/>
      <c r="G18" s="420"/>
      <c r="H18" s="420"/>
      <c r="I18" s="420"/>
      <c r="J18" s="420"/>
      <c r="K18" s="421"/>
    </row>
    <row r="19" spans="2:11" x14ac:dyDescent="0.15">
      <c r="B19" s="419">
        <v>15</v>
      </c>
      <c r="C19" s="420"/>
      <c r="D19" s="420"/>
      <c r="E19" s="420"/>
      <c r="F19" s="420"/>
      <c r="G19" s="420"/>
      <c r="H19" s="420"/>
      <c r="I19" s="420"/>
      <c r="J19" s="420"/>
      <c r="K19" s="421"/>
    </row>
    <row r="20" spans="2:11" x14ac:dyDescent="0.15">
      <c r="B20" s="419">
        <v>16</v>
      </c>
      <c r="C20" s="420"/>
      <c r="D20" s="420"/>
      <c r="E20" s="420"/>
      <c r="F20" s="420"/>
      <c r="G20" s="420"/>
      <c r="H20" s="420"/>
      <c r="I20" s="420"/>
      <c r="J20" s="420"/>
      <c r="K20" s="421"/>
    </row>
    <row r="21" spans="2:11" x14ac:dyDescent="0.15">
      <c r="B21" s="419">
        <v>17</v>
      </c>
      <c r="C21" s="420"/>
      <c r="D21" s="420"/>
      <c r="E21" s="420"/>
      <c r="F21" s="420"/>
      <c r="G21" s="420"/>
      <c r="H21" s="420"/>
      <c r="I21" s="420"/>
      <c r="J21" s="420"/>
      <c r="K21" s="421"/>
    </row>
    <row r="22" spans="2:11" x14ac:dyDescent="0.15">
      <c r="B22" s="419">
        <v>18</v>
      </c>
      <c r="C22" s="420"/>
      <c r="D22" s="420"/>
      <c r="E22" s="420"/>
      <c r="F22" s="420"/>
      <c r="G22" s="420"/>
      <c r="H22" s="420"/>
      <c r="I22" s="420"/>
      <c r="J22" s="420"/>
      <c r="K22" s="421"/>
    </row>
    <row r="23" spans="2:11" x14ac:dyDescent="0.15">
      <c r="B23" s="419">
        <v>19</v>
      </c>
      <c r="C23" s="420"/>
      <c r="D23" s="420"/>
      <c r="E23" s="420"/>
      <c r="F23" s="420"/>
      <c r="G23" s="420"/>
      <c r="H23" s="420"/>
      <c r="I23" s="420"/>
      <c r="J23" s="420"/>
      <c r="K23" s="421"/>
    </row>
    <row r="24" spans="2:11" x14ac:dyDescent="0.15">
      <c r="B24" s="419">
        <v>20</v>
      </c>
      <c r="C24" s="420"/>
      <c r="D24" s="420"/>
      <c r="E24" s="420"/>
      <c r="F24" s="420"/>
      <c r="G24" s="420"/>
      <c r="H24" s="420"/>
      <c r="I24" s="420"/>
      <c r="J24" s="420"/>
      <c r="K24" s="421"/>
    </row>
    <row r="25" spans="2:11" x14ac:dyDescent="0.15">
      <c r="B25" s="419">
        <v>21</v>
      </c>
      <c r="C25" s="420"/>
      <c r="D25" s="420"/>
      <c r="E25" s="420"/>
      <c r="F25" s="420"/>
      <c r="G25" s="420"/>
      <c r="H25" s="420"/>
      <c r="I25" s="420"/>
      <c r="J25" s="420"/>
      <c r="K25" s="421"/>
    </row>
    <row r="26" spans="2:11" x14ac:dyDescent="0.15">
      <c r="B26" s="419">
        <v>22</v>
      </c>
      <c r="C26" s="420"/>
      <c r="D26" s="420"/>
      <c r="E26" s="420"/>
      <c r="F26" s="420"/>
      <c r="G26" s="420"/>
      <c r="H26" s="420"/>
      <c r="I26" s="420"/>
      <c r="J26" s="420"/>
      <c r="K26" s="421"/>
    </row>
    <row r="27" spans="2:11" x14ac:dyDescent="0.15">
      <c r="B27" s="419">
        <v>23</v>
      </c>
      <c r="C27" s="420"/>
      <c r="D27" s="420"/>
      <c r="E27" s="420"/>
      <c r="F27" s="420"/>
      <c r="G27" s="420"/>
      <c r="H27" s="420"/>
      <c r="I27" s="420"/>
      <c r="J27" s="420"/>
      <c r="K27" s="421"/>
    </row>
    <row r="28" spans="2:11" x14ac:dyDescent="0.15">
      <c r="B28" s="419">
        <v>24</v>
      </c>
      <c r="C28" s="420"/>
      <c r="D28" s="420"/>
      <c r="E28" s="420"/>
      <c r="F28" s="420"/>
      <c r="G28" s="420"/>
      <c r="H28" s="420"/>
      <c r="I28" s="420"/>
      <c r="J28" s="420"/>
      <c r="K28" s="421"/>
    </row>
    <row r="29" spans="2:11" x14ac:dyDescent="0.15">
      <c r="B29" s="419">
        <v>25</v>
      </c>
      <c r="C29" s="420"/>
      <c r="D29" s="420"/>
      <c r="E29" s="420"/>
      <c r="F29" s="420"/>
      <c r="G29" s="420"/>
      <c r="H29" s="420"/>
      <c r="I29" s="420"/>
      <c r="J29" s="420"/>
      <c r="K29" s="421"/>
    </row>
    <row r="30" spans="2:11" x14ac:dyDescent="0.15">
      <c r="B30" s="419">
        <v>26</v>
      </c>
      <c r="C30" s="420"/>
      <c r="D30" s="420"/>
      <c r="E30" s="420"/>
      <c r="F30" s="420"/>
      <c r="G30" s="420"/>
      <c r="H30" s="420"/>
      <c r="I30" s="420"/>
      <c r="J30" s="420"/>
      <c r="K30" s="421"/>
    </row>
    <row r="31" spans="2:11" x14ac:dyDescent="0.15">
      <c r="B31" s="419">
        <v>27</v>
      </c>
      <c r="C31" s="420"/>
      <c r="D31" s="420"/>
      <c r="E31" s="420"/>
      <c r="F31" s="420"/>
      <c r="G31" s="420"/>
      <c r="H31" s="420"/>
      <c r="I31" s="420"/>
      <c r="J31" s="420"/>
      <c r="K31" s="421"/>
    </row>
    <row r="32" spans="2:11" x14ac:dyDescent="0.15">
      <c r="B32" s="419">
        <v>28</v>
      </c>
      <c r="C32" s="420"/>
      <c r="D32" s="420"/>
      <c r="E32" s="420"/>
      <c r="F32" s="420"/>
      <c r="G32" s="420"/>
      <c r="H32" s="420"/>
      <c r="I32" s="420"/>
      <c r="J32" s="420"/>
      <c r="K32" s="421"/>
    </row>
    <row r="33" spans="2:11" x14ac:dyDescent="0.15">
      <c r="B33" s="419">
        <v>29</v>
      </c>
      <c r="C33" s="420"/>
      <c r="D33" s="420"/>
      <c r="E33" s="420"/>
      <c r="F33" s="420"/>
      <c r="G33" s="420"/>
      <c r="H33" s="420"/>
      <c r="I33" s="420"/>
      <c r="J33" s="420"/>
      <c r="K33" s="421"/>
    </row>
    <row r="34" spans="2:11" x14ac:dyDescent="0.15">
      <c r="B34" s="419">
        <v>30</v>
      </c>
      <c r="C34" s="420"/>
      <c r="D34" s="420"/>
      <c r="E34" s="420"/>
      <c r="F34" s="420"/>
      <c r="G34" s="420"/>
      <c r="H34" s="420"/>
      <c r="I34" s="420"/>
      <c r="J34" s="420"/>
      <c r="K34" s="421"/>
    </row>
    <row r="35" spans="2:11" x14ac:dyDescent="0.15">
      <c r="B35" s="419">
        <v>31</v>
      </c>
      <c r="C35" s="420"/>
      <c r="D35" s="420"/>
      <c r="E35" s="420"/>
      <c r="F35" s="420"/>
      <c r="G35" s="420"/>
      <c r="H35" s="420"/>
      <c r="I35" s="420"/>
      <c r="J35" s="420"/>
      <c r="K35" s="421"/>
    </row>
    <row r="36" spans="2:11" x14ac:dyDescent="0.15">
      <c r="B36" s="419">
        <v>32</v>
      </c>
      <c r="C36" s="420"/>
      <c r="D36" s="420"/>
      <c r="E36" s="420"/>
      <c r="F36" s="420"/>
      <c r="G36" s="420"/>
      <c r="H36" s="420"/>
      <c r="I36" s="420"/>
      <c r="J36" s="420"/>
      <c r="K36" s="421"/>
    </row>
    <row r="37" spans="2:11" x14ac:dyDescent="0.15">
      <c r="B37" s="419">
        <v>33</v>
      </c>
      <c r="C37" s="420"/>
      <c r="D37" s="420"/>
      <c r="E37" s="420"/>
      <c r="F37" s="420"/>
      <c r="G37" s="420"/>
      <c r="H37" s="420"/>
      <c r="I37" s="420"/>
      <c r="J37" s="420"/>
      <c r="K37" s="421"/>
    </row>
    <row r="38" spans="2:11" x14ac:dyDescent="0.15">
      <c r="B38" s="419">
        <v>34</v>
      </c>
      <c r="C38" s="420"/>
      <c r="D38" s="420"/>
      <c r="E38" s="420"/>
      <c r="F38" s="420"/>
      <c r="G38" s="420"/>
      <c r="H38" s="420"/>
      <c r="I38" s="420"/>
      <c r="J38" s="420"/>
      <c r="K38" s="421"/>
    </row>
    <row r="39" spans="2:11" x14ac:dyDescent="0.15">
      <c r="B39" s="419">
        <v>35</v>
      </c>
      <c r="C39" s="420"/>
      <c r="D39" s="420"/>
      <c r="E39" s="420"/>
      <c r="F39" s="420"/>
      <c r="G39" s="420"/>
      <c r="H39" s="420"/>
      <c r="I39" s="420"/>
      <c r="J39" s="420"/>
      <c r="K39" s="421"/>
    </row>
    <row r="40" spans="2:11" x14ac:dyDescent="0.15">
      <c r="B40" s="419">
        <v>36</v>
      </c>
      <c r="C40" s="420"/>
      <c r="D40" s="420"/>
      <c r="E40" s="420"/>
      <c r="F40" s="420"/>
      <c r="G40" s="420"/>
      <c r="H40" s="420"/>
      <c r="I40" s="420"/>
      <c r="J40" s="420"/>
      <c r="K40" s="421"/>
    </row>
    <row r="41" spans="2:11" x14ac:dyDescent="0.15">
      <c r="B41" s="419">
        <v>37</v>
      </c>
      <c r="C41" s="420"/>
      <c r="D41" s="420"/>
      <c r="E41" s="420"/>
      <c r="F41" s="420"/>
      <c r="G41" s="420"/>
      <c r="H41" s="420"/>
      <c r="I41" s="420"/>
      <c r="J41" s="420"/>
      <c r="K41" s="421"/>
    </row>
    <row r="42" spans="2:11" x14ac:dyDescent="0.15">
      <c r="B42" s="419">
        <v>38</v>
      </c>
      <c r="C42" s="420"/>
      <c r="D42" s="420"/>
      <c r="E42" s="420"/>
      <c r="F42" s="420"/>
      <c r="G42" s="420"/>
      <c r="H42" s="420"/>
      <c r="I42" s="420"/>
      <c r="J42" s="420"/>
      <c r="K42" s="421"/>
    </row>
    <row r="43" spans="2:11" x14ac:dyDescent="0.15">
      <c r="B43" s="419">
        <v>39</v>
      </c>
      <c r="C43" s="420"/>
      <c r="D43" s="420"/>
      <c r="E43" s="420"/>
      <c r="F43" s="420"/>
      <c r="G43" s="420"/>
      <c r="H43" s="420"/>
      <c r="I43" s="420"/>
      <c r="J43" s="420"/>
      <c r="K43" s="421"/>
    </row>
    <row r="44" spans="2:11" x14ac:dyDescent="0.15">
      <c r="B44" s="419">
        <v>40</v>
      </c>
      <c r="C44" s="420"/>
      <c r="D44" s="420"/>
      <c r="E44" s="420"/>
      <c r="F44" s="420"/>
      <c r="G44" s="420"/>
      <c r="H44" s="420"/>
      <c r="I44" s="420"/>
      <c r="J44" s="420"/>
      <c r="K44" s="421"/>
    </row>
    <row r="45" spans="2:11" x14ac:dyDescent="0.15">
      <c r="B45" s="419">
        <v>41</v>
      </c>
      <c r="C45" s="420"/>
      <c r="D45" s="420"/>
      <c r="E45" s="420"/>
      <c r="F45" s="420"/>
      <c r="G45" s="420"/>
      <c r="H45" s="420"/>
      <c r="I45" s="420"/>
      <c r="J45" s="420"/>
      <c r="K45" s="421"/>
    </row>
    <row r="46" spans="2:11" x14ac:dyDescent="0.15">
      <c r="B46" s="419">
        <v>42</v>
      </c>
      <c r="C46" s="420"/>
      <c r="D46" s="420"/>
      <c r="E46" s="420"/>
      <c r="F46" s="420"/>
      <c r="G46" s="420"/>
      <c r="H46" s="420"/>
      <c r="I46" s="420"/>
      <c r="J46" s="420"/>
      <c r="K46" s="421"/>
    </row>
    <row r="47" spans="2:11" x14ac:dyDescent="0.15">
      <c r="B47" s="419">
        <v>43</v>
      </c>
      <c r="C47" s="420"/>
      <c r="D47" s="420"/>
      <c r="E47" s="420"/>
      <c r="F47" s="420"/>
      <c r="G47" s="420"/>
      <c r="H47" s="420"/>
      <c r="I47" s="420"/>
      <c r="J47" s="420"/>
      <c r="K47" s="421"/>
    </row>
    <row r="48" spans="2:11" x14ac:dyDescent="0.15">
      <c r="B48" s="419">
        <v>44</v>
      </c>
      <c r="C48" s="420"/>
      <c r="D48" s="420"/>
      <c r="E48" s="420"/>
      <c r="F48" s="420"/>
      <c r="G48" s="420"/>
      <c r="H48" s="420"/>
      <c r="I48" s="420"/>
      <c r="J48" s="420"/>
      <c r="K48" s="421"/>
    </row>
    <row r="49" spans="2:11" x14ac:dyDescent="0.15">
      <c r="B49" s="419">
        <v>45</v>
      </c>
      <c r="C49" s="420"/>
      <c r="D49" s="420"/>
      <c r="E49" s="420"/>
      <c r="F49" s="420"/>
      <c r="G49" s="420"/>
      <c r="H49" s="420"/>
      <c r="I49" s="420"/>
      <c r="J49" s="420"/>
      <c r="K49" s="421"/>
    </row>
    <row r="50" spans="2:11" x14ac:dyDescent="0.15">
      <c r="B50" s="419">
        <v>46</v>
      </c>
      <c r="C50" s="420"/>
      <c r="D50" s="420"/>
      <c r="E50" s="420"/>
      <c r="F50" s="420"/>
      <c r="G50" s="420"/>
      <c r="H50" s="420"/>
      <c r="I50" s="420"/>
      <c r="J50" s="420"/>
      <c r="K50" s="421"/>
    </row>
    <row r="51" spans="2:11" x14ac:dyDescent="0.15">
      <c r="B51" s="419">
        <v>47</v>
      </c>
      <c r="C51" s="420"/>
      <c r="D51" s="420"/>
      <c r="E51" s="420"/>
      <c r="F51" s="420"/>
      <c r="G51" s="420"/>
      <c r="H51" s="420"/>
      <c r="I51" s="420"/>
      <c r="J51" s="420"/>
      <c r="K51" s="421"/>
    </row>
    <row r="52" spans="2:11" x14ac:dyDescent="0.15">
      <c r="B52" s="419">
        <v>48</v>
      </c>
      <c r="C52" s="420"/>
      <c r="D52" s="420"/>
      <c r="E52" s="420"/>
      <c r="F52" s="420"/>
      <c r="G52" s="420"/>
      <c r="H52" s="420"/>
      <c r="I52" s="420"/>
      <c r="J52" s="420"/>
      <c r="K52" s="421"/>
    </row>
    <row r="53" spans="2:11" x14ac:dyDescent="0.15">
      <c r="B53" s="419">
        <v>49</v>
      </c>
      <c r="C53" s="420"/>
      <c r="D53" s="420"/>
      <c r="E53" s="420"/>
      <c r="F53" s="420"/>
      <c r="G53" s="420"/>
      <c r="H53" s="420"/>
      <c r="I53" s="420"/>
      <c r="J53" s="420"/>
      <c r="K53" s="421"/>
    </row>
    <row r="54" spans="2:11" x14ac:dyDescent="0.15">
      <c r="B54" s="419">
        <v>50</v>
      </c>
      <c r="C54" s="420"/>
      <c r="D54" s="420"/>
      <c r="E54" s="420"/>
      <c r="F54" s="420"/>
      <c r="G54" s="420"/>
      <c r="H54" s="420"/>
      <c r="I54" s="420"/>
      <c r="J54" s="420"/>
      <c r="K54" s="421"/>
    </row>
    <row r="55" spans="2:11" x14ac:dyDescent="0.15">
      <c r="B55" s="419">
        <v>51</v>
      </c>
      <c r="C55" s="420"/>
      <c r="D55" s="420"/>
      <c r="E55" s="420"/>
      <c r="F55" s="420"/>
      <c r="G55" s="420"/>
      <c r="H55" s="420"/>
      <c r="I55" s="420"/>
      <c r="J55" s="420"/>
      <c r="K55" s="421"/>
    </row>
    <row r="56" spans="2:11" x14ac:dyDescent="0.15">
      <c r="B56" s="419">
        <v>52</v>
      </c>
      <c r="C56" s="420"/>
      <c r="D56" s="420"/>
      <c r="E56" s="420"/>
      <c r="F56" s="420"/>
      <c r="G56" s="420"/>
      <c r="H56" s="420"/>
      <c r="I56" s="420"/>
      <c r="J56" s="420"/>
      <c r="K56" s="421"/>
    </row>
    <row r="57" spans="2:11" x14ac:dyDescent="0.15">
      <c r="B57" s="419">
        <v>53</v>
      </c>
      <c r="C57" s="420"/>
      <c r="D57" s="420"/>
      <c r="E57" s="420"/>
      <c r="F57" s="420"/>
      <c r="G57" s="420"/>
      <c r="H57" s="420"/>
      <c r="I57" s="420"/>
      <c r="J57" s="420"/>
      <c r="K57" s="421"/>
    </row>
    <row r="58" spans="2:11" x14ac:dyDescent="0.15">
      <c r="B58" s="419">
        <v>54</v>
      </c>
      <c r="C58" s="420"/>
      <c r="D58" s="420"/>
      <c r="E58" s="420"/>
      <c r="F58" s="420"/>
      <c r="G58" s="420"/>
      <c r="H58" s="420"/>
      <c r="I58" s="420"/>
      <c r="J58" s="420"/>
      <c r="K58" s="421"/>
    </row>
    <row r="59" spans="2:11" x14ac:dyDescent="0.15">
      <c r="B59" s="419">
        <v>55</v>
      </c>
      <c r="C59" s="420"/>
      <c r="D59" s="420"/>
      <c r="E59" s="420"/>
      <c r="F59" s="420"/>
      <c r="G59" s="420"/>
      <c r="H59" s="420"/>
      <c r="I59" s="420"/>
      <c r="J59" s="420"/>
      <c r="K59" s="421"/>
    </row>
    <row r="60" spans="2:11" x14ac:dyDescent="0.15">
      <c r="B60" s="419">
        <v>56</v>
      </c>
      <c r="C60" s="420"/>
      <c r="D60" s="420"/>
      <c r="E60" s="420"/>
      <c r="F60" s="420"/>
      <c r="G60" s="420"/>
      <c r="H60" s="420"/>
      <c r="I60" s="420"/>
      <c r="J60" s="420"/>
      <c r="K60" s="421"/>
    </row>
    <row r="61" spans="2:11" x14ac:dyDescent="0.15">
      <c r="B61" s="419">
        <v>57</v>
      </c>
      <c r="C61" s="420"/>
      <c r="D61" s="420"/>
      <c r="E61" s="420"/>
      <c r="F61" s="420"/>
      <c r="G61" s="420"/>
      <c r="H61" s="420"/>
      <c r="I61" s="420"/>
      <c r="J61" s="420"/>
      <c r="K61" s="421"/>
    </row>
    <row r="62" spans="2:11" x14ac:dyDescent="0.15">
      <c r="B62" s="419">
        <v>58</v>
      </c>
      <c r="C62" s="420"/>
      <c r="D62" s="420"/>
      <c r="E62" s="420"/>
      <c r="F62" s="420"/>
      <c r="G62" s="420"/>
      <c r="H62" s="420"/>
      <c r="I62" s="420"/>
      <c r="J62" s="420"/>
      <c r="K62" s="421"/>
    </row>
    <row r="63" spans="2:11" x14ac:dyDescent="0.15">
      <c r="B63" s="419">
        <v>59</v>
      </c>
      <c r="C63" s="420"/>
      <c r="D63" s="420"/>
      <c r="E63" s="420"/>
      <c r="F63" s="420"/>
      <c r="G63" s="420"/>
      <c r="H63" s="420"/>
      <c r="I63" s="420"/>
      <c r="J63" s="420"/>
      <c r="K63" s="421"/>
    </row>
    <row r="64" spans="2:11" x14ac:dyDescent="0.15">
      <c r="B64" s="419">
        <v>60</v>
      </c>
      <c r="C64" s="420"/>
      <c r="D64" s="420"/>
      <c r="E64" s="420"/>
      <c r="F64" s="420"/>
      <c r="G64" s="420"/>
      <c r="H64" s="420"/>
      <c r="I64" s="420"/>
      <c r="J64" s="420"/>
      <c r="K64" s="421"/>
    </row>
    <row r="65" spans="2:11" x14ac:dyDescent="0.15">
      <c r="B65" s="419">
        <v>61</v>
      </c>
      <c r="C65" s="420"/>
      <c r="D65" s="420"/>
      <c r="E65" s="420"/>
      <c r="F65" s="420"/>
      <c r="G65" s="420"/>
      <c r="H65" s="420"/>
      <c r="I65" s="420"/>
      <c r="J65" s="420"/>
      <c r="K65" s="421"/>
    </row>
    <row r="66" spans="2:11" x14ac:dyDescent="0.15">
      <c r="B66" s="419">
        <v>62</v>
      </c>
      <c r="C66" s="420"/>
      <c r="D66" s="420"/>
      <c r="E66" s="420"/>
      <c r="F66" s="420"/>
      <c r="G66" s="420"/>
      <c r="H66" s="420"/>
      <c r="I66" s="420"/>
      <c r="J66" s="420"/>
      <c r="K66" s="421"/>
    </row>
    <row r="67" spans="2:11" x14ac:dyDescent="0.15">
      <c r="B67" s="419">
        <v>63</v>
      </c>
      <c r="C67" s="420"/>
      <c r="D67" s="420"/>
      <c r="E67" s="420"/>
      <c r="F67" s="420"/>
      <c r="G67" s="420"/>
      <c r="H67" s="420"/>
      <c r="I67" s="420"/>
      <c r="J67" s="420"/>
      <c r="K67" s="421"/>
    </row>
    <row r="68" spans="2:11" x14ac:dyDescent="0.15">
      <c r="B68" s="419">
        <v>64</v>
      </c>
      <c r="C68" s="420"/>
      <c r="D68" s="420"/>
      <c r="E68" s="420"/>
      <c r="F68" s="420"/>
      <c r="G68" s="420"/>
      <c r="H68" s="420"/>
      <c r="I68" s="420"/>
      <c r="J68" s="420"/>
      <c r="K68" s="421"/>
    </row>
    <row r="69" spans="2:11" x14ac:dyDescent="0.15">
      <c r="B69" s="419">
        <v>65</v>
      </c>
      <c r="C69" s="420"/>
      <c r="D69" s="420"/>
      <c r="E69" s="420"/>
      <c r="F69" s="420"/>
      <c r="G69" s="420"/>
      <c r="H69" s="420"/>
      <c r="I69" s="420"/>
      <c r="J69" s="420"/>
      <c r="K69" s="421"/>
    </row>
    <row r="70" spans="2:11" x14ac:dyDescent="0.15">
      <c r="B70" s="419">
        <v>66</v>
      </c>
      <c r="C70" s="420"/>
      <c r="D70" s="420"/>
      <c r="E70" s="420"/>
      <c r="F70" s="420"/>
      <c r="G70" s="420"/>
      <c r="H70" s="420"/>
      <c r="I70" s="420"/>
      <c r="J70" s="420"/>
      <c r="K70" s="421"/>
    </row>
    <row r="71" spans="2:11" x14ac:dyDescent="0.15">
      <c r="B71" s="419">
        <v>67</v>
      </c>
      <c r="C71" s="420"/>
      <c r="D71" s="420"/>
      <c r="E71" s="420"/>
      <c r="F71" s="420"/>
      <c r="G71" s="420"/>
      <c r="H71" s="420"/>
      <c r="I71" s="420"/>
      <c r="J71" s="420"/>
      <c r="K71" s="421"/>
    </row>
    <row r="72" spans="2:11" x14ac:dyDescent="0.15">
      <c r="B72" s="419">
        <v>68</v>
      </c>
      <c r="C72" s="420"/>
      <c r="D72" s="420"/>
      <c r="E72" s="420"/>
      <c r="F72" s="420"/>
      <c r="G72" s="420"/>
      <c r="H72" s="420"/>
      <c r="I72" s="420"/>
      <c r="J72" s="420"/>
      <c r="K72" s="421"/>
    </row>
    <row r="73" spans="2:11" x14ac:dyDescent="0.15">
      <c r="B73" s="419">
        <v>69</v>
      </c>
      <c r="C73" s="420"/>
      <c r="D73" s="420"/>
      <c r="E73" s="420"/>
      <c r="F73" s="420"/>
      <c r="G73" s="420"/>
      <c r="H73" s="420"/>
      <c r="I73" s="420"/>
      <c r="J73" s="420"/>
      <c r="K73" s="421"/>
    </row>
    <row r="74" spans="2:11" x14ac:dyDescent="0.15">
      <c r="B74" s="419">
        <v>70</v>
      </c>
      <c r="C74" s="420"/>
      <c r="D74" s="420"/>
      <c r="E74" s="420"/>
      <c r="F74" s="420"/>
      <c r="G74" s="420"/>
      <c r="H74" s="420"/>
      <c r="I74" s="420"/>
      <c r="J74" s="420"/>
      <c r="K74" s="421"/>
    </row>
    <row r="75" spans="2:11" x14ac:dyDescent="0.15">
      <c r="B75" s="419">
        <v>71</v>
      </c>
      <c r="C75" s="420"/>
      <c r="D75" s="420"/>
      <c r="E75" s="420"/>
      <c r="F75" s="420"/>
      <c r="G75" s="420"/>
      <c r="H75" s="420"/>
      <c r="I75" s="420"/>
      <c r="J75" s="420"/>
      <c r="K75" s="421"/>
    </row>
    <row r="76" spans="2:11" x14ac:dyDescent="0.15">
      <c r="B76" s="419">
        <v>72</v>
      </c>
      <c r="C76" s="420"/>
      <c r="D76" s="420"/>
      <c r="E76" s="420"/>
      <c r="F76" s="420"/>
      <c r="G76" s="420"/>
      <c r="H76" s="420"/>
      <c r="I76" s="420"/>
      <c r="J76" s="420"/>
      <c r="K76" s="421"/>
    </row>
    <row r="77" spans="2:11" x14ac:dyDescent="0.15">
      <c r="B77" s="419">
        <v>73</v>
      </c>
      <c r="C77" s="420"/>
      <c r="D77" s="420"/>
      <c r="E77" s="420"/>
      <c r="F77" s="420"/>
      <c r="G77" s="420"/>
      <c r="H77" s="420"/>
      <c r="I77" s="420"/>
      <c r="J77" s="420"/>
      <c r="K77" s="421"/>
    </row>
    <row r="78" spans="2:11" x14ac:dyDescent="0.15">
      <c r="B78" s="419">
        <v>74</v>
      </c>
      <c r="C78" s="420"/>
      <c r="D78" s="420"/>
      <c r="E78" s="420"/>
      <c r="F78" s="420"/>
      <c r="G78" s="420"/>
      <c r="H78" s="420"/>
      <c r="I78" s="420"/>
      <c r="J78" s="420"/>
      <c r="K78" s="421"/>
    </row>
    <row r="79" spans="2:11" x14ac:dyDescent="0.15">
      <c r="B79" s="419">
        <v>75</v>
      </c>
      <c r="C79" s="420"/>
      <c r="D79" s="420"/>
      <c r="E79" s="420"/>
      <c r="F79" s="420"/>
      <c r="G79" s="420"/>
      <c r="H79" s="420"/>
      <c r="I79" s="420"/>
      <c r="J79" s="420"/>
      <c r="K79" s="421"/>
    </row>
    <row r="80" spans="2:11" x14ac:dyDescent="0.15">
      <c r="B80" s="419">
        <v>76</v>
      </c>
      <c r="C80" s="420"/>
      <c r="D80" s="420"/>
      <c r="E80" s="420"/>
      <c r="F80" s="420"/>
      <c r="G80" s="420"/>
      <c r="H80" s="420"/>
      <c r="I80" s="420"/>
      <c r="J80" s="420"/>
      <c r="K80" s="421"/>
    </row>
    <row r="81" spans="2:11" x14ac:dyDescent="0.15">
      <c r="B81" s="419">
        <v>77</v>
      </c>
      <c r="C81" s="420"/>
      <c r="D81" s="420"/>
      <c r="E81" s="420"/>
      <c r="F81" s="420"/>
      <c r="G81" s="420"/>
      <c r="H81" s="420"/>
      <c r="I81" s="420"/>
      <c r="J81" s="420"/>
      <c r="K81" s="421"/>
    </row>
    <row r="82" spans="2:11" x14ac:dyDescent="0.15">
      <c r="B82" s="419">
        <v>78</v>
      </c>
      <c r="C82" s="420"/>
      <c r="D82" s="420"/>
      <c r="E82" s="420"/>
      <c r="F82" s="420"/>
      <c r="G82" s="420"/>
      <c r="H82" s="420"/>
      <c r="I82" s="420"/>
      <c r="J82" s="420"/>
      <c r="K82" s="421"/>
    </row>
    <row r="83" spans="2:11" x14ac:dyDescent="0.15">
      <c r="B83" s="419">
        <v>79</v>
      </c>
      <c r="C83" s="420"/>
      <c r="D83" s="420"/>
      <c r="E83" s="420"/>
      <c r="F83" s="420"/>
      <c r="G83" s="420"/>
      <c r="H83" s="420"/>
      <c r="I83" s="420"/>
      <c r="J83" s="420"/>
      <c r="K83" s="421"/>
    </row>
    <row r="84" spans="2:11" x14ac:dyDescent="0.15">
      <c r="B84" s="419">
        <v>80</v>
      </c>
      <c r="C84" s="420"/>
      <c r="D84" s="420"/>
      <c r="E84" s="420"/>
      <c r="F84" s="420"/>
      <c r="G84" s="420"/>
      <c r="H84" s="420"/>
      <c r="I84" s="420"/>
      <c r="J84" s="420"/>
      <c r="K84" s="421"/>
    </row>
    <row r="85" spans="2:11" x14ac:dyDescent="0.15">
      <c r="B85" s="419">
        <v>81</v>
      </c>
      <c r="C85" s="420"/>
      <c r="D85" s="420"/>
      <c r="E85" s="420"/>
      <c r="F85" s="420"/>
      <c r="G85" s="420"/>
      <c r="H85" s="420"/>
      <c r="I85" s="420"/>
      <c r="J85" s="420"/>
      <c r="K85" s="421"/>
    </row>
    <row r="86" spans="2:11" x14ac:dyDescent="0.15">
      <c r="B86" s="419">
        <v>82</v>
      </c>
      <c r="C86" s="420"/>
      <c r="D86" s="420"/>
      <c r="E86" s="420"/>
      <c r="F86" s="420"/>
      <c r="G86" s="420"/>
      <c r="H86" s="420"/>
      <c r="I86" s="420"/>
      <c r="J86" s="420"/>
      <c r="K86" s="421"/>
    </row>
    <row r="87" spans="2:11" x14ac:dyDescent="0.15">
      <c r="B87" s="419">
        <v>83</v>
      </c>
      <c r="C87" s="420"/>
      <c r="D87" s="420"/>
      <c r="E87" s="420"/>
      <c r="F87" s="420"/>
      <c r="G87" s="420"/>
      <c r="H87" s="420"/>
      <c r="I87" s="420"/>
      <c r="J87" s="420"/>
      <c r="K87" s="421"/>
    </row>
    <row r="88" spans="2:11" x14ac:dyDescent="0.15">
      <c r="B88" s="419">
        <v>84</v>
      </c>
      <c r="C88" s="420"/>
      <c r="D88" s="420"/>
      <c r="E88" s="420"/>
      <c r="F88" s="420"/>
      <c r="G88" s="420"/>
      <c r="H88" s="420"/>
      <c r="I88" s="420"/>
      <c r="J88" s="420"/>
      <c r="K88" s="421"/>
    </row>
    <row r="89" spans="2:11" x14ac:dyDescent="0.15">
      <c r="B89" s="419">
        <v>85</v>
      </c>
      <c r="C89" s="420"/>
      <c r="D89" s="420"/>
      <c r="E89" s="420"/>
      <c r="F89" s="420"/>
      <c r="G89" s="420"/>
      <c r="H89" s="420"/>
      <c r="I89" s="420"/>
      <c r="J89" s="420"/>
      <c r="K89" s="421"/>
    </row>
    <row r="90" spans="2:11" x14ac:dyDescent="0.15">
      <c r="B90" s="419">
        <v>86</v>
      </c>
      <c r="C90" s="420"/>
      <c r="D90" s="420"/>
      <c r="E90" s="420"/>
      <c r="F90" s="420"/>
      <c r="G90" s="420"/>
      <c r="H90" s="420"/>
      <c r="I90" s="420"/>
      <c r="J90" s="420"/>
      <c r="K90" s="421"/>
    </row>
    <row r="91" spans="2:11" x14ac:dyDescent="0.15">
      <c r="B91" s="419">
        <v>87</v>
      </c>
      <c r="C91" s="420"/>
      <c r="D91" s="420"/>
      <c r="E91" s="420"/>
      <c r="F91" s="420"/>
      <c r="G91" s="420"/>
      <c r="H91" s="420"/>
      <c r="I91" s="420"/>
      <c r="J91" s="420"/>
      <c r="K91" s="421"/>
    </row>
    <row r="92" spans="2:11" x14ac:dyDescent="0.15">
      <c r="B92" s="419">
        <v>88</v>
      </c>
      <c r="C92" s="420"/>
      <c r="D92" s="420"/>
      <c r="E92" s="420"/>
      <c r="F92" s="420"/>
      <c r="G92" s="420"/>
      <c r="H92" s="420"/>
      <c r="I92" s="420"/>
      <c r="J92" s="420"/>
      <c r="K92" s="421"/>
    </row>
    <row r="93" spans="2:11" x14ac:dyDescent="0.15">
      <c r="B93" s="419">
        <v>89</v>
      </c>
      <c r="C93" s="420"/>
      <c r="D93" s="420"/>
      <c r="E93" s="420"/>
      <c r="F93" s="420"/>
      <c r="G93" s="420"/>
      <c r="H93" s="420"/>
      <c r="I93" s="420"/>
      <c r="J93" s="420"/>
      <c r="K93" s="421"/>
    </row>
    <row r="94" spans="2:11" x14ac:dyDescent="0.15">
      <c r="B94" s="419">
        <v>90</v>
      </c>
      <c r="C94" s="420"/>
      <c r="D94" s="420"/>
      <c r="E94" s="420"/>
      <c r="F94" s="420"/>
      <c r="G94" s="420"/>
      <c r="H94" s="420"/>
      <c r="I94" s="420"/>
      <c r="J94" s="420"/>
      <c r="K94" s="421"/>
    </row>
    <row r="95" spans="2:11" x14ac:dyDescent="0.15">
      <c r="B95" s="419">
        <v>91</v>
      </c>
      <c r="C95" s="420"/>
      <c r="D95" s="420"/>
      <c r="E95" s="420"/>
      <c r="F95" s="420"/>
      <c r="G95" s="420"/>
      <c r="H95" s="420"/>
      <c r="I95" s="420"/>
      <c r="J95" s="420"/>
      <c r="K95" s="421"/>
    </row>
    <row r="96" spans="2:11" x14ac:dyDescent="0.15">
      <c r="B96" s="419">
        <v>92</v>
      </c>
      <c r="C96" s="420"/>
      <c r="D96" s="420"/>
      <c r="E96" s="420"/>
      <c r="F96" s="420"/>
      <c r="G96" s="420"/>
      <c r="H96" s="420"/>
      <c r="I96" s="420"/>
      <c r="J96" s="420"/>
      <c r="K96" s="421"/>
    </row>
    <row r="97" spans="2:11" x14ac:dyDescent="0.15">
      <c r="B97" s="419">
        <v>93</v>
      </c>
      <c r="C97" s="420"/>
      <c r="D97" s="420"/>
      <c r="E97" s="420"/>
      <c r="F97" s="420"/>
      <c r="G97" s="420"/>
      <c r="H97" s="420"/>
      <c r="I97" s="420"/>
      <c r="J97" s="420"/>
      <c r="K97" s="421"/>
    </row>
    <row r="98" spans="2:11" x14ac:dyDescent="0.15">
      <c r="B98" s="419">
        <v>94</v>
      </c>
      <c r="C98" s="420"/>
      <c r="D98" s="420"/>
      <c r="E98" s="420"/>
      <c r="F98" s="420"/>
      <c r="G98" s="420"/>
      <c r="H98" s="420"/>
      <c r="I98" s="420"/>
      <c r="J98" s="420"/>
      <c r="K98" s="421"/>
    </row>
    <row r="99" spans="2:11" x14ac:dyDescent="0.15">
      <c r="B99" s="419">
        <v>95</v>
      </c>
      <c r="C99" s="420"/>
      <c r="D99" s="420"/>
      <c r="E99" s="420"/>
      <c r="F99" s="420"/>
      <c r="G99" s="420"/>
      <c r="H99" s="420"/>
      <c r="I99" s="420"/>
      <c r="J99" s="420"/>
      <c r="K99" s="421"/>
    </row>
    <row r="100" spans="2:11" x14ac:dyDescent="0.15">
      <c r="B100" s="419">
        <v>96</v>
      </c>
      <c r="C100" s="420"/>
      <c r="D100" s="420"/>
      <c r="E100" s="420"/>
      <c r="F100" s="420"/>
      <c r="G100" s="420"/>
      <c r="H100" s="420"/>
      <c r="I100" s="420"/>
      <c r="J100" s="420"/>
      <c r="K100" s="421"/>
    </row>
    <row r="101" spans="2:11" x14ac:dyDescent="0.15">
      <c r="B101" s="419">
        <v>97</v>
      </c>
      <c r="C101" s="420"/>
      <c r="D101" s="420"/>
      <c r="E101" s="420"/>
      <c r="F101" s="420"/>
      <c r="G101" s="420"/>
      <c r="H101" s="420"/>
      <c r="I101" s="420"/>
      <c r="J101" s="420"/>
      <c r="K101" s="421"/>
    </row>
    <row r="102" spans="2:11" x14ac:dyDescent="0.15">
      <c r="B102" s="419">
        <v>98</v>
      </c>
      <c r="C102" s="420"/>
      <c r="D102" s="420"/>
      <c r="E102" s="420"/>
      <c r="F102" s="420"/>
      <c r="G102" s="420"/>
      <c r="H102" s="420"/>
      <c r="I102" s="420"/>
      <c r="J102" s="420"/>
      <c r="K102" s="421"/>
    </row>
    <row r="103" spans="2:11" x14ac:dyDescent="0.15">
      <c r="B103" s="419">
        <v>99</v>
      </c>
      <c r="C103" s="420"/>
      <c r="D103" s="420"/>
      <c r="E103" s="420"/>
      <c r="F103" s="420"/>
      <c r="G103" s="420"/>
      <c r="H103" s="420"/>
      <c r="I103" s="420"/>
      <c r="J103" s="420"/>
      <c r="K103" s="421"/>
    </row>
    <row r="104" spans="2:11" x14ac:dyDescent="0.15">
      <c r="B104" s="422">
        <v>100</v>
      </c>
      <c r="C104" s="423"/>
      <c r="D104" s="423"/>
      <c r="E104" s="423"/>
      <c r="F104" s="423"/>
      <c r="G104" s="423"/>
      <c r="H104" s="423"/>
      <c r="I104" s="423"/>
      <c r="J104" s="423"/>
      <c r="K104" s="424"/>
    </row>
  </sheetData>
  <phoneticPr fontId="3"/>
  <conditionalFormatting sqref="G2:K2">
    <cfRule type="expression" dxfId="134" priority="1">
      <formula>$AV$13=1</formula>
    </cfRule>
  </conditionalFormatting>
  <dataValidations count="2">
    <dataValidation imeMode="halfAlpha" allowBlank="1" showInputMessage="1" showErrorMessage="1" error="リストから選択してください" sqref="E1:F1048576" xr:uid="{B130FB6F-2871-4353-87DA-D702C89343AA}"/>
    <dataValidation imeMode="hiragana" allowBlank="1" showInputMessage="1" showErrorMessage="1" sqref="C15:C1048576 C1:C4 D1:D1048576" xr:uid="{C0661B42-2A3A-4978-80B9-C13D0437B7CB}"/>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error="リストから選択してください" xr:uid="{CC9CFEFD-1083-4D9E-8846-9B7A21F318C1}">
          <x14:formula1>
            <xm:f>名簿!$C:$C</xm:f>
          </x14:formula1>
          <xm:sqref>H15:H1048576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B33C03-8FE4-48B6-9327-9558B7C21436}">
  <sheetPr>
    <tabColor theme="8" tint="0.39997558519241921"/>
  </sheetPr>
  <dimension ref="B1:AB1005"/>
  <sheetViews>
    <sheetView zoomScale="78" zoomScaleNormal="78" workbookViewId="0">
      <pane xSplit="5" ySplit="5" topLeftCell="F6" activePane="bottomRight" state="frozen"/>
      <selection pane="topRight"/>
      <selection pane="bottomLeft"/>
      <selection pane="bottomRight" activeCell="C6" sqref="C6"/>
    </sheetView>
  </sheetViews>
  <sheetFormatPr defaultColWidth="8.875" defaultRowHeight="15.75" x14ac:dyDescent="0.15"/>
  <cols>
    <col min="1" max="1" width="3.375" style="541" customWidth="1"/>
    <col min="2" max="2" width="8.875" style="541"/>
    <col min="3" max="3" width="19.875" style="541" customWidth="1"/>
    <col min="4" max="4" width="13.5" style="541" customWidth="1"/>
    <col min="5" max="5" width="16.5" style="541" bestFit="1" customWidth="1"/>
    <col min="6" max="7" width="28.125" style="541" customWidth="1"/>
    <col min="8" max="8" width="34.5" style="541" customWidth="1"/>
    <col min="9" max="11" width="26" style="541" customWidth="1"/>
    <col min="12" max="12" width="29.875" style="541" customWidth="1"/>
    <col min="13" max="13" width="15.125" style="526" customWidth="1"/>
    <col min="14" max="14" width="15.125" style="542" customWidth="1"/>
    <col min="15" max="16" width="26" style="543" customWidth="1"/>
    <col min="17" max="18" width="14.125" style="528" hidden="1" customWidth="1"/>
    <col min="19" max="19" width="21.5" style="544" customWidth="1"/>
    <col min="20" max="20" width="14.5" style="526" customWidth="1"/>
    <col min="21" max="21" width="15.5" style="526" customWidth="1"/>
    <col min="22" max="22" width="8.875" style="541"/>
    <col min="23" max="23" width="21.5" style="541" customWidth="1"/>
    <col min="24" max="24" width="40.875" style="541" customWidth="1"/>
    <col min="25" max="16384" width="8.875" style="541"/>
  </cols>
  <sheetData>
    <row r="1" spans="2:28" s="525" customFormat="1" ht="45.6" customHeight="1" x14ac:dyDescent="0.15">
      <c r="B1" s="1220" t="s">
        <v>1965</v>
      </c>
      <c r="C1" s="1221"/>
      <c r="D1" s="1221"/>
      <c r="E1" s="1221"/>
      <c r="F1" s="1221"/>
      <c r="G1" s="1221"/>
      <c r="P1" s="526"/>
      <c r="Q1" s="526"/>
      <c r="R1" s="526"/>
      <c r="S1" s="1219" t="s">
        <v>1842</v>
      </c>
      <c r="T1" s="1219"/>
      <c r="U1" s="1219"/>
    </row>
    <row r="2" spans="2:28" s="526" customFormat="1" ht="36.950000000000003" customHeight="1" x14ac:dyDescent="0.15">
      <c r="B2" s="526" t="s">
        <v>1808</v>
      </c>
      <c r="C2" s="526" t="s">
        <v>498</v>
      </c>
      <c r="D2" s="526" t="s">
        <v>1537</v>
      </c>
      <c r="E2" s="526" t="s">
        <v>207</v>
      </c>
      <c r="F2" s="526" t="s">
        <v>1819</v>
      </c>
      <c r="G2" s="526" t="s">
        <v>1538</v>
      </c>
      <c r="H2" s="526" t="s">
        <v>1539</v>
      </c>
      <c r="I2" s="526" t="s">
        <v>1540</v>
      </c>
      <c r="J2" s="526" t="s">
        <v>1541</v>
      </c>
      <c r="K2" s="526" t="s">
        <v>1542</v>
      </c>
      <c r="L2" s="526" t="s">
        <v>1720</v>
      </c>
      <c r="M2" s="526" t="s">
        <v>1721</v>
      </c>
      <c r="N2" s="526" t="s">
        <v>1731</v>
      </c>
      <c r="O2" s="527" t="s">
        <v>1836</v>
      </c>
      <c r="P2" s="527" t="s">
        <v>1837</v>
      </c>
      <c r="Q2" s="528" t="s">
        <v>1722</v>
      </c>
      <c r="R2" s="529" t="s">
        <v>1781</v>
      </c>
      <c r="S2" s="530" t="s">
        <v>1730</v>
      </c>
      <c r="T2" s="526" t="s">
        <v>1568</v>
      </c>
      <c r="U2" s="531" t="s">
        <v>1841</v>
      </c>
    </row>
    <row r="3" spans="2:28" s="535" customFormat="1" ht="55.5" customHeight="1" x14ac:dyDescent="0.15">
      <c r="B3" s="532" t="s">
        <v>1703</v>
      </c>
      <c r="C3" s="532" t="s">
        <v>1704</v>
      </c>
      <c r="D3" s="532" t="s">
        <v>1728</v>
      </c>
      <c r="E3" s="532" t="s">
        <v>1705</v>
      </c>
      <c r="F3" s="532" t="s">
        <v>1707</v>
      </c>
      <c r="G3" s="532" t="s">
        <v>1708</v>
      </c>
      <c r="H3" s="532" t="s">
        <v>1709</v>
      </c>
      <c r="I3" s="532" t="s">
        <v>1710</v>
      </c>
      <c r="J3" s="532" t="s">
        <v>1711</v>
      </c>
      <c r="K3" s="532" t="s">
        <v>1712</v>
      </c>
      <c r="L3" s="532" t="s">
        <v>1713</v>
      </c>
      <c r="M3" s="532" t="s">
        <v>1714</v>
      </c>
      <c r="N3" s="532" t="s">
        <v>1914</v>
      </c>
      <c r="O3" s="533" t="s">
        <v>1916</v>
      </c>
      <c r="P3" s="533" t="s">
        <v>1917</v>
      </c>
      <c r="Q3" s="555" t="str">
        <f>テーブル2[[#This Row],[災害発生時の
体制]]&amp;テーブル2[[#This Row],[班長]]&amp;テーブル2[[#This Row],[班長代理①②③を選択]]</f>
        <v>災害発生時に担当する班を設定してください。
（各班の説明は「記入シート C-2-1に記載しています。）班長は「○」を付けてください。
（班長は1人のみ設定してください。）各班で班長の代理を3人決定してください。
候補が高い順で①②③を選択ください。</v>
      </c>
      <c r="R3" s="556" t="str">
        <f>テーブル2[[#This Row],[氏名]]</f>
        <v>社員の氏名を記入ください。</v>
      </c>
      <c r="S3" s="532" t="s">
        <v>1823</v>
      </c>
      <c r="T3" s="532" t="s">
        <v>1706</v>
      </c>
      <c r="U3" s="534" t="s">
        <v>1729</v>
      </c>
      <c r="W3" s="19"/>
    </row>
    <row r="4" spans="2:28" s="536" customFormat="1" ht="47.25" x14ac:dyDescent="0.15">
      <c r="B4" s="536" t="s">
        <v>1550</v>
      </c>
      <c r="C4" s="536" t="s">
        <v>1695</v>
      </c>
      <c r="D4" s="537" t="s">
        <v>1757</v>
      </c>
      <c r="E4" s="536" t="s">
        <v>1758</v>
      </c>
      <c r="F4" s="536" t="s">
        <v>1715</v>
      </c>
      <c r="G4" s="536" t="s">
        <v>1716</v>
      </c>
      <c r="H4" s="536" t="s">
        <v>1719</v>
      </c>
      <c r="I4" s="536" t="s">
        <v>1822</v>
      </c>
      <c r="J4" s="536" t="s">
        <v>434</v>
      </c>
      <c r="K4" s="536" t="s">
        <v>1717</v>
      </c>
      <c r="L4" s="536" t="s">
        <v>1717</v>
      </c>
      <c r="M4" s="537" t="s">
        <v>1211</v>
      </c>
      <c r="N4" s="538" t="s">
        <v>1915</v>
      </c>
      <c r="O4" s="539">
        <v>0</v>
      </c>
      <c r="P4" s="539">
        <v>0</v>
      </c>
      <c r="Q4" s="557" t="str">
        <f>テーブル2[[#This Row],[災害発生時の
体制]]&amp;テーブル2[[#This Row],[班長]]&amp;テーブル2[[#This Row],[班長代理①②③を選択]]</f>
        <v>（例）災害対策本部</v>
      </c>
      <c r="R4" s="558" t="str">
        <f>テーブル2[[#This Row],[氏名]]</f>
        <v>（例）建設　一夫</v>
      </c>
      <c r="S4" s="536" t="s">
        <v>1784</v>
      </c>
      <c r="T4" s="537"/>
      <c r="U4" s="540"/>
      <c r="W4" s="553" t="s">
        <v>1565</v>
      </c>
      <c r="X4" s="548" t="s">
        <v>1840</v>
      </c>
    </row>
    <row r="5" spans="2:28" ht="15" hidden="1" customHeight="1" x14ac:dyDescent="0.15">
      <c r="Q5" s="559" t="str">
        <f>テーブル2[[#This Row],[災害発生時の
体制]]&amp;テーブル2[[#This Row],[班長]]&amp;テーブル2[[#This Row],[班長代理①②③を選択]]</f>
        <v/>
      </c>
      <c r="R5" s="560">
        <f>テーブル2[[#This Row],[氏名]]</f>
        <v>0</v>
      </c>
      <c r="U5" s="531"/>
    </row>
    <row r="6" spans="2:28" ht="15" customHeight="1" x14ac:dyDescent="0.15">
      <c r="B6" s="541">
        <v>1</v>
      </c>
      <c r="K6" s="552"/>
      <c r="Q6" s="383" t="str">
        <f>テーブル2[[#This Row],[災害発生時の
体制]]&amp;テーブル2[[#This Row],[班長]]&amp;テーブル2[[#This Row],[班長代理①②③を選択]]</f>
        <v/>
      </c>
      <c r="R6" s="561">
        <f>テーブル2[[#This Row],[氏名]]</f>
        <v>0</v>
      </c>
      <c r="U6" s="531"/>
      <c r="W6" s="485" t="s">
        <v>1723</v>
      </c>
      <c r="X6" s="477" t="s">
        <v>1787</v>
      </c>
      <c r="Y6" s="463"/>
      <c r="Z6" s="463"/>
      <c r="AA6" s="463"/>
      <c r="AB6" s="463"/>
    </row>
    <row r="7" spans="2:28" ht="15" customHeight="1" x14ac:dyDescent="0.15">
      <c r="B7" s="541">
        <v>2</v>
      </c>
      <c r="K7" s="552"/>
      <c r="Q7" s="383" t="str">
        <f>テーブル2[[#This Row],[災害発生時の
体制]]&amp;テーブル2[[#This Row],[班長]]&amp;テーブル2[[#This Row],[班長代理①②③を選択]]</f>
        <v/>
      </c>
      <c r="R7" s="561">
        <f>テーブル2[[#This Row],[氏名]]</f>
        <v>0</v>
      </c>
      <c r="U7" s="531"/>
      <c r="W7" s="485" t="s">
        <v>636</v>
      </c>
      <c r="X7" s="477" t="s">
        <v>1790</v>
      </c>
      <c r="Y7" s="463"/>
      <c r="Z7" s="463"/>
      <c r="AA7" s="463"/>
      <c r="AB7" s="463"/>
    </row>
    <row r="8" spans="2:28" ht="15" customHeight="1" x14ac:dyDescent="0.15">
      <c r="B8" s="541">
        <v>3</v>
      </c>
      <c r="K8" s="552"/>
      <c r="Q8" s="559" t="str">
        <f>テーブル2[[#This Row],[災害発生時の
体制]]&amp;テーブル2[[#This Row],[班長]]&amp;テーブル2[[#This Row],[班長代理①②③を選択]]</f>
        <v/>
      </c>
      <c r="R8" s="562">
        <f>テーブル2[[#This Row],[氏名]]</f>
        <v>0</v>
      </c>
      <c r="U8" s="531"/>
      <c r="W8" s="485" t="s">
        <v>1724</v>
      </c>
      <c r="X8" s="477" t="s">
        <v>1788</v>
      </c>
      <c r="Y8" s="463"/>
      <c r="Z8" s="463"/>
      <c r="AA8" s="463"/>
      <c r="AB8" s="463"/>
    </row>
    <row r="9" spans="2:28" ht="15" customHeight="1" x14ac:dyDescent="0.15">
      <c r="B9" s="541">
        <v>4</v>
      </c>
      <c r="K9" s="552"/>
      <c r="Q9" s="559" t="str">
        <f>テーブル2[[#This Row],[災害発生時の
体制]]&amp;テーブル2[[#This Row],[班長]]&amp;テーブル2[[#This Row],[班長代理①②③を選択]]</f>
        <v/>
      </c>
      <c r="R9" s="560">
        <f>テーブル2[[#This Row],[氏名]]</f>
        <v>0</v>
      </c>
      <c r="U9" s="531"/>
      <c r="W9" s="485" t="s">
        <v>1718</v>
      </c>
      <c r="X9" s="477" t="s">
        <v>1789</v>
      </c>
      <c r="Y9" s="463"/>
      <c r="Z9" s="463"/>
      <c r="AA9" s="463"/>
      <c r="AB9" s="463"/>
    </row>
    <row r="10" spans="2:28" ht="15" customHeight="1" x14ac:dyDescent="0.15">
      <c r="B10" s="541">
        <v>5</v>
      </c>
      <c r="K10" s="552"/>
      <c r="Q10" s="559" t="str">
        <f>テーブル2[[#This Row],[災害発生時の
体制]]&amp;テーブル2[[#This Row],[班長]]&amp;テーブル2[[#This Row],[班長代理①②③を選択]]</f>
        <v/>
      </c>
      <c r="R10" s="560">
        <f>テーブル2[[#This Row],[氏名]]</f>
        <v>0</v>
      </c>
      <c r="U10" s="531"/>
      <c r="W10" s="554" t="s">
        <v>1725</v>
      </c>
      <c r="X10" s="547" t="s">
        <v>1791</v>
      </c>
      <c r="Y10" s="463"/>
      <c r="Z10" s="463"/>
      <c r="AA10" s="463"/>
      <c r="AB10" s="463"/>
    </row>
    <row r="11" spans="2:28" x14ac:dyDescent="0.15">
      <c r="B11" s="541">
        <v>6</v>
      </c>
      <c r="K11" s="552"/>
      <c r="Q11" s="559" t="str">
        <f>テーブル2[[#This Row],[災害発生時の
体制]]&amp;テーブル2[[#This Row],[班長]]&amp;テーブル2[[#This Row],[班長代理①②③を選択]]</f>
        <v/>
      </c>
      <c r="R11" s="560">
        <f>テーブル2[[#This Row],[氏名]]</f>
        <v>0</v>
      </c>
      <c r="U11" s="531"/>
      <c r="W11" s="549"/>
      <c r="X11" s="550"/>
    </row>
    <row r="12" spans="2:28" x14ac:dyDescent="0.15">
      <c r="B12" s="541">
        <v>7</v>
      </c>
      <c r="G12" s="545"/>
      <c r="K12" s="552"/>
      <c r="Q12" s="559" t="str">
        <f>テーブル2[[#This Row],[災害発生時の
体制]]&amp;テーブル2[[#This Row],[班長]]&amp;テーブル2[[#This Row],[班長代理①②③を選択]]</f>
        <v/>
      </c>
      <c r="R12" s="560">
        <f>テーブル2[[#This Row],[氏名]]</f>
        <v>0</v>
      </c>
      <c r="U12" s="531"/>
    </row>
    <row r="13" spans="2:28" x14ac:dyDescent="0.15">
      <c r="B13" s="541">
        <v>8</v>
      </c>
      <c r="K13" s="552"/>
      <c r="Q13" s="559" t="str">
        <f>テーブル2[[#This Row],[災害発生時の
体制]]&amp;テーブル2[[#This Row],[班長]]&amp;テーブル2[[#This Row],[班長代理①②③を選択]]</f>
        <v/>
      </c>
      <c r="R13" s="560">
        <f>テーブル2[[#This Row],[氏名]]</f>
        <v>0</v>
      </c>
      <c r="U13" s="531"/>
    </row>
    <row r="14" spans="2:28" x14ac:dyDescent="0.15">
      <c r="B14" s="541">
        <v>9</v>
      </c>
      <c r="K14" s="552"/>
      <c r="Q14" s="559" t="str">
        <f>テーブル2[[#This Row],[災害発生時の
体制]]&amp;テーブル2[[#This Row],[班長]]&amp;テーブル2[[#This Row],[班長代理①②③を選択]]</f>
        <v/>
      </c>
      <c r="R14" s="560">
        <f>テーブル2[[#This Row],[氏名]]</f>
        <v>0</v>
      </c>
      <c r="U14" s="531"/>
    </row>
    <row r="15" spans="2:28" x14ac:dyDescent="0.15">
      <c r="B15" s="541">
        <v>10</v>
      </c>
      <c r="K15" s="552"/>
      <c r="Q15" s="559" t="str">
        <f>テーブル2[[#This Row],[災害発生時の
体制]]&amp;テーブル2[[#This Row],[班長]]&amp;テーブル2[[#This Row],[班長代理①②③を選択]]</f>
        <v/>
      </c>
      <c r="R15" s="560">
        <f>テーブル2[[#This Row],[氏名]]</f>
        <v>0</v>
      </c>
      <c r="U15" s="531"/>
    </row>
    <row r="16" spans="2:28" x14ac:dyDescent="0.15">
      <c r="B16" s="541">
        <v>11</v>
      </c>
      <c r="K16" s="552"/>
      <c r="Q16" s="559" t="str">
        <f>テーブル2[[#This Row],[災害発生時の
体制]]&amp;テーブル2[[#This Row],[班長]]&amp;テーブル2[[#This Row],[班長代理①②③を選択]]</f>
        <v/>
      </c>
      <c r="R16" s="560">
        <f>テーブル2[[#This Row],[氏名]]</f>
        <v>0</v>
      </c>
      <c r="U16" s="531"/>
    </row>
    <row r="17" spans="2:21" x14ac:dyDescent="0.15">
      <c r="B17" s="541">
        <v>12</v>
      </c>
      <c r="K17" s="552"/>
      <c r="Q17" s="559" t="str">
        <f>テーブル2[[#This Row],[災害発生時の
体制]]&amp;テーブル2[[#This Row],[班長]]&amp;テーブル2[[#This Row],[班長代理①②③を選択]]</f>
        <v/>
      </c>
      <c r="R17" s="560">
        <f>テーブル2[[#This Row],[氏名]]</f>
        <v>0</v>
      </c>
      <c r="U17" s="531"/>
    </row>
    <row r="18" spans="2:21" x14ac:dyDescent="0.15">
      <c r="B18" s="541">
        <v>13</v>
      </c>
      <c r="K18" s="552"/>
      <c r="Q18" s="559" t="str">
        <f>テーブル2[[#This Row],[災害発生時の
体制]]&amp;テーブル2[[#This Row],[班長]]&amp;テーブル2[[#This Row],[班長代理①②③を選択]]</f>
        <v/>
      </c>
      <c r="R18" s="560">
        <f>テーブル2[[#This Row],[氏名]]</f>
        <v>0</v>
      </c>
      <c r="U18" s="531"/>
    </row>
    <row r="19" spans="2:21" x14ac:dyDescent="0.15">
      <c r="B19" s="541">
        <v>14</v>
      </c>
      <c r="K19" s="552"/>
      <c r="Q19" s="559" t="str">
        <f>テーブル2[[#This Row],[災害発生時の
体制]]&amp;テーブル2[[#This Row],[班長]]&amp;テーブル2[[#This Row],[班長代理①②③を選択]]</f>
        <v/>
      </c>
      <c r="R19" s="560">
        <f>テーブル2[[#This Row],[氏名]]</f>
        <v>0</v>
      </c>
      <c r="U19" s="531"/>
    </row>
    <row r="20" spans="2:21" x14ac:dyDescent="0.15">
      <c r="B20" s="541">
        <v>15</v>
      </c>
      <c r="K20" s="552"/>
      <c r="Q20" s="559" t="str">
        <f>テーブル2[[#This Row],[災害発生時の
体制]]&amp;テーブル2[[#This Row],[班長]]&amp;テーブル2[[#This Row],[班長代理①②③を選択]]</f>
        <v/>
      </c>
      <c r="R20" s="560">
        <f>テーブル2[[#This Row],[氏名]]</f>
        <v>0</v>
      </c>
      <c r="U20" s="531"/>
    </row>
    <row r="21" spans="2:21" x14ac:dyDescent="0.15">
      <c r="B21" s="541">
        <v>16</v>
      </c>
      <c r="K21" s="552"/>
      <c r="Q21" s="559" t="str">
        <f>テーブル2[[#This Row],[災害発生時の
体制]]&amp;テーブル2[[#This Row],[班長]]&amp;テーブル2[[#This Row],[班長代理①②③を選択]]</f>
        <v/>
      </c>
      <c r="R21" s="560">
        <f>テーブル2[[#This Row],[氏名]]</f>
        <v>0</v>
      </c>
      <c r="U21" s="531"/>
    </row>
    <row r="22" spans="2:21" x14ac:dyDescent="0.15">
      <c r="B22" s="541">
        <v>17</v>
      </c>
      <c r="K22" s="552"/>
      <c r="Q22" s="559" t="str">
        <f>テーブル2[[#This Row],[災害発生時の
体制]]&amp;テーブル2[[#This Row],[班長]]&amp;テーブル2[[#This Row],[班長代理①②③を選択]]</f>
        <v/>
      </c>
      <c r="R22" s="560">
        <f>テーブル2[[#This Row],[氏名]]</f>
        <v>0</v>
      </c>
      <c r="U22" s="531"/>
    </row>
    <row r="23" spans="2:21" x14ac:dyDescent="0.15">
      <c r="B23" s="541">
        <v>18</v>
      </c>
      <c r="K23" s="552"/>
      <c r="Q23" s="559" t="str">
        <f>テーブル2[[#This Row],[災害発生時の
体制]]&amp;テーブル2[[#This Row],[班長]]&amp;テーブル2[[#This Row],[班長代理①②③を選択]]</f>
        <v/>
      </c>
      <c r="R23" s="560">
        <f>テーブル2[[#This Row],[氏名]]</f>
        <v>0</v>
      </c>
      <c r="U23" s="531"/>
    </row>
    <row r="24" spans="2:21" x14ac:dyDescent="0.15">
      <c r="B24" s="541">
        <v>19</v>
      </c>
      <c r="K24" s="552"/>
      <c r="Q24" s="559" t="str">
        <f>テーブル2[[#This Row],[災害発生時の
体制]]&amp;テーブル2[[#This Row],[班長]]&amp;テーブル2[[#This Row],[班長代理①②③を選択]]</f>
        <v/>
      </c>
      <c r="R24" s="560">
        <f>テーブル2[[#This Row],[氏名]]</f>
        <v>0</v>
      </c>
      <c r="U24" s="531"/>
    </row>
    <row r="25" spans="2:21" x14ac:dyDescent="0.15">
      <c r="B25" s="541">
        <v>20</v>
      </c>
      <c r="K25" s="552"/>
      <c r="Q25" s="559" t="str">
        <f>テーブル2[[#This Row],[災害発生時の
体制]]&amp;テーブル2[[#This Row],[班長]]&amp;テーブル2[[#This Row],[班長代理①②③を選択]]</f>
        <v/>
      </c>
      <c r="R25" s="560">
        <f>テーブル2[[#This Row],[氏名]]</f>
        <v>0</v>
      </c>
      <c r="U25" s="531"/>
    </row>
    <row r="26" spans="2:21" x14ac:dyDescent="0.15">
      <c r="B26" s="541">
        <v>21</v>
      </c>
      <c r="Q26" s="559" t="str">
        <f>テーブル2[[#This Row],[災害発生時の
体制]]&amp;テーブル2[[#This Row],[班長]]&amp;テーブル2[[#This Row],[班長代理①②③を選択]]</f>
        <v/>
      </c>
      <c r="R26" s="560">
        <f>テーブル2[[#This Row],[氏名]]</f>
        <v>0</v>
      </c>
      <c r="U26" s="531"/>
    </row>
    <row r="27" spans="2:21" x14ac:dyDescent="0.15">
      <c r="B27" s="541">
        <v>22</v>
      </c>
      <c r="Q27" s="559" t="str">
        <f>テーブル2[[#This Row],[災害発生時の
体制]]&amp;テーブル2[[#This Row],[班長]]&amp;テーブル2[[#This Row],[班長代理①②③を選択]]</f>
        <v/>
      </c>
      <c r="R27" s="560">
        <f>テーブル2[[#This Row],[氏名]]</f>
        <v>0</v>
      </c>
      <c r="U27" s="531"/>
    </row>
    <row r="28" spans="2:21" x14ac:dyDescent="0.15">
      <c r="B28" s="541">
        <v>23</v>
      </c>
      <c r="Q28" s="559" t="str">
        <f>テーブル2[[#This Row],[災害発生時の
体制]]&amp;テーブル2[[#This Row],[班長]]&amp;テーブル2[[#This Row],[班長代理①②③を選択]]</f>
        <v/>
      </c>
      <c r="R28" s="560">
        <f>テーブル2[[#This Row],[氏名]]</f>
        <v>0</v>
      </c>
      <c r="U28" s="531"/>
    </row>
    <row r="29" spans="2:21" x14ac:dyDescent="0.15">
      <c r="B29" s="541">
        <v>24</v>
      </c>
      <c r="Q29" s="559" t="str">
        <f>テーブル2[[#This Row],[災害発生時の
体制]]&amp;テーブル2[[#This Row],[班長]]&amp;テーブル2[[#This Row],[班長代理①②③を選択]]</f>
        <v/>
      </c>
      <c r="R29" s="560">
        <f>テーブル2[[#This Row],[氏名]]</f>
        <v>0</v>
      </c>
      <c r="U29" s="531"/>
    </row>
    <row r="30" spans="2:21" x14ac:dyDescent="0.15">
      <c r="B30" s="541">
        <v>25</v>
      </c>
      <c r="Q30" s="559" t="str">
        <f>テーブル2[[#This Row],[災害発生時の
体制]]&amp;テーブル2[[#This Row],[班長]]&amp;テーブル2[[#This Row],[班長代理①②③を選択]]</f>
        <v/>
      </c>
      <c r="R30" s="560">
        <f>テーブル2[[#This Row],[氏名]]</f>
        <v>0</v>
      </c>
      <c r="U30" s="531"/>
    </row>
    <row r="31" spans="2:21" x14ac:dyDescent="0.15">
      <c r="B31" s="541">
        <v>26</v>
      </c>
      <c r="Q31" s="559" t="str">
        <f>テーブル2[[#This Row],[災害発生時の
体制]]&amp;テーブル2[[#This Row],[班長]]&amp;テーブル2[[#This Row],[班長代理①②③を選択]]</f>
        <v/>
      </c>
      <c r="R31" s="560">
        <f>テーブル2[[#This Row],[氏名]]</f>
        <v>0</v>
      </c>
      <c r="U31" s="531"/>
    </row>
    <row r="32" spans="2:21" x14ac:dyDescent="0.15">
      <c r="B32" s="541">
        <v>27</v>
      </c>
      <c r="Q32" s="559" t="str">
        <f>テーブル2[[#This Row],[災害発生時の
体制]]&amp;テーブル2[[#This Row],[班長]]&amp;テーブル2[[#This Row],[班長代理①②③を選択]]</f>
        <v/>
      </c>
      <c r="R32" s="560">
        <f>テーブル2[[#This Row],[氏名]]</f>
        <v>0</v>
      </c>
      <c r="U32" s="531"/>
    </row>
    <row r="33" spans="2:21" x14ac:dyDescent="0.15">
      <c r="B33" s="541">
        <v>28</v>
      </c>
      <c r="Q33" s="559" t="str">
        <f>テーブル2[[#This Row],[災害発生時の
体制]]&amp;テーブル2[[#This Row],[班長]]&amp;テーブル2[[#This Row],[班長代理①②③を選択]]</f>
        <v/>
      </c>
      <c r="R33" s="560">
        <f>テーブル2[[#This Row],[氏名]]</f>
        <v>0</v>
      </c>
      <c r="U33" s="531"/>
    </row>
    <row r="34" spans="2:21" x14ac:dyDescent="0.15">
      <c r="B34" s="541">
        <v>29</v>
      </c>
      <c r="Q34" s="559" t="str">
        <f>テーブル2[[#This Row],[災害発生時の
体制]]&amp;テーブル2[[#This Row],[班長]]&amp;テーブル2[[#This Row],[班長代理①②③を選択]]</f>
        <v/>
      </c>
      <c r="R34" s="560">
        <f>テーブル2[[#This Row],[氏名]]</f>
        <v>0</v>
      </c>
      <c r="U34" s="531"/>
    </row>
    <row r="35" spans="2:21" x14ac:dyDescent="0.15">
      <c r="B35" s="541">
        <v>30</v>
      </c>
      <c r="Q35" s="559" t="str">
        <f>テーブル2[[#This Row],[災害発生時の
体制]]&amp;テーブル2[[#This Row],[班長]]&amp;テーブル2[[#This Row],[班長代理①②③を選択]]</f>
        <v/>
      </c>
      <c r="R35" s="560">
        <f>テーブル2[[#This Row],[氏名]]</f>
        <v>0</v>
      </c>
      <c r="U35" s="531"/>
    </row>
    <row r="36" spans="2:21" x14ac:dyDescent="0.15">
      <c r="B36" s="541">
        <v>31</v>
      </c>
      <c r="Q36" s="559" t="str">
        <f>テーブル2[[#This Row],[災害発生時の
体制]]&amp;テーブル2[[#This Row],[班長]]&amp;テーブル2[[#This Row],[班長代理①②③を選択]]</f>
        <v/>
      </c>
      <c r="R36" s="560">
        <f>テーブル2[[#This Row],[氏名]]</f>
        <v>0</v>
      </c>
      <c r="U36" s="531"/>
    </row>
    <row r="37" spans="2:21" x14ac:dyDescent="0.15">
      <c r="B37" s="541">
        <v>32</v>
      </c>
      <c r="Q37" s="559" t="str">
        <f>テーブル2[[#This Row],[災害発生時の
体制]]&amp;テーブル2[[#This Row],[班長]]&amp;テーブル2[[#This Row],[班長代理①②③を選択]]</f>
        <v/>
      </c>
      <c r="R37" s="560">
        <f>テーブル2[[#This Row],[氏名]]</f>
        <v>0</v>
      </c>
      <c r="U37" s="531"/>
    </row>
    <row r="38" spans="2:21" x14ac:dyDescent="0.15">
      <c r="B38" s="541">
        <v>33</v>
      </c>
      <c r="Q38" s="559" t="str">
        <f>テーブル2[[#This Row],[災害発生時の
体制]]&amp;テーブル2[[#This Row],[班長]]&amp;テーブル2[[#This Row],[班長代理①②③を選択]]</f>
        <v/>
      </c>
      <c r="R38" s="560">
        <f>テーブル2[[#This Row],[氏名]]</f>
        <v>0</v>
      </c>
      <c r="U38" s="531"/>
    </row>
    <row r="39" spans="2:21" x14ac:dyDescent="0.15">
      <c r="B39" s="541">
        <v>34</v>
      </c>
      <c r="Q39" s="559" t="str">
        <f>テーブル2[[#This Row],[災害発生時の
体制]]&amp;テーブル2[[#This Row],[班長]]&amp;テーブル2[[#This Row],[班長代理①②③を選択]]</f>
        <v/>
      </c>
      <c r="R39" s="560">
        <f>テーブル2[[#This Row],[氏名]]</f>
        <v>0</v>
      </c>
      <c r="U39" s="531"/>
    </row>
    <row r="40" spans="2:21" x14ac:dyDescent="0.15">
      <c r="B40" s="541">
        <v>35</v>
      </c>
      <c r="Q40" s="559" t="str">
        <f>テーブル2[[#This Row],[災害発生時の
体制]]&amp;テーブル2[[#This Row],[班長]]&amp;テーブル2[[#This Row],[班長代理①②③を選択]]</f>
        <v/>
      </c>
      <c r="R40" s="560">
        <f>テーブル2[[#This Row],[氏名]]</f>
        <v>0</v>
      </c>
      <c r="U40" s="531"/>
    </row>
    <row r="41" spans="2:21" x14ac:dyDescent="0.15">
      <c r="B41" s="541">
        <v>36</v>
      </c>
      <c r="Q41" s="559" t="str">
        <f>テーブル2[[#This Row],[災害発生時の
体制]]&amp;テーブル2[[#This Row],[班長]]&amp;テーブル2[[#This Row],[班長代理①②③を選択]]</f>
        <v/>
      </c>
      <c r="R41" s="560">
        <f>テーブル2[[#This Row],[氏名]]</f>
        <v>0</v>
      </c>
      <c r="U41" s="531"/>
    </row>
    <row r="42" spans="2:21" x14ac:dyDescent="0.15">
      <c r="B42" s="541">
        <v>37</v>
      </c>
      <c r="Q42" s="559" t="str">
        <f>テーブル2[[#This Row],[災害発生時の
体制]]&amp;テーブル2[[#This Row],[班長]]&amp;テーブル2[[#This Row],[班長代理①②③を選択]]</f>
        <v/>
      </c>
      <c r="R42" s="560">
        <f>テーブル2[[#This Row],[氏名]]</f>
        <v>0</v>
      </c>
      <c r="U42" s="531"/>
    </row>
    <row r="43" spans="2:21" x14ac:dyDescent="0.15">
      <c r="B43" s="541">
        <v>38</v>
      </c>
      <c r="Q43" s="559" t="str">
        <f>テーブル2[[#This Row],[災害発生時の
体制]]&amp;テーブル2[[#This Row],[班長]]&amp;テーブル2[[#This Row],[班長代理①②③を選択]]</f>
        <v/>
      </c>
      <c r="R43" s="560">
        <f>テーブル2[[#This Row],[氏名]]</f>
        <v>0</v>
      </c>
      <c r="U43" s="531"/>
    </row>
    <row r="44" spans="2:21" x14ac:dyDescent="0.15">
      <c r="B44" s="541">
        <v>39</v>
      </c>
      <c r="Q44" s="559" t="str">
        <f>テーブル2[[#This Row],[災害発生時の
体制]]&amp;テーブル2[[#This Row],[班長]]&amp;テーブル2[[#This Row],[班長代理①②③を選択]]</f>
        <v/>
      </c>
      <c r="R44" s="560">
        <f>テーブル2[[#This Row],[氏名]]</f>
        <v>0</v>
      </c>
      <c r="U44" s="531"/>
    </row>
    <row r="45" spans="2:21" x14ac:dyDescent="0.15">
      <c r="B45" s="541">
        <v>40</v>
      </c>
      <c r="Q45" s="559" t="str">
        <f>テーブル2[[#This Row],[災害発生時の
体制]]&amp;テーブル2[[#This Row],[班長]]&amp;テーブル2[[#This Row],[班長代理①②③を選択]]</f>
        <v/>
      </c>
      <c r="R45" s="560">
        <f>テーブル2[[#This Row],[氏名]]</f>
        <v>0</v>
      </c>
      <c r="U45" s="531"/>
    </row>
    <row r="46" spans="2:21" x14ac:dyDescent="0.15">
      <c r="B46" s="541">
        <v>41</v>
      </c>
      <c r="Q46" s="559" t="str">
        <f>テーブル2[[#This Row],[災害発生時の
体制]]&amp;テーブル2[[#This Row],[班長]]&amp;テーブル2[[#This Row],[班長代理①②③を選択]]</f>
        <v/>
      </c>
      <c r="R46" s="560">
        <f>テーブル2[[#This Row],[氏名]]</f>
        <v>0</v>
      </c>
      <c r="U46" s="531"/>
    </row>
    <row r="47" spans="2:21" x14ac:dyDescent="0.15">
      <c r="B47" s="541">
        <v>42</v>
      </c>
      <c r="Q47" s="559" t="str">
        <f>テーブル2[[#This Row],[災害発生時の
体制]]&amp;テーブル2[[#This Row],[班長]]&amp;テーブル2[[#This Row],[班長代理①②③を選択]]</f>
        <v/>
      </c>
      <c r="R47" s="560">
        <f>テーブル2[[#This Row],[氏名]]</f>
        <v>0</v>
      </c>
      <c r="U47" s="531"/>
    </row>
    <row r="48" spans="2:21" x14ac:dyDescent="0.15">
      <c r="B48" s="541">
        <v>43</v>
      </c>
      <c r="Q48" s="559" t="str">
        <f>テーブル2[[#This Row],[災害発生時の
体制]]&amp;テーブル2[[#This Row],[班長]]&amp;テーブル2[[#This Row],[班長代理①②③を選択]]</f>
        <v/>
      </c>
      <c r="R48" s="560">
        <f>テーブル2[[#This Row],[氏名]]</f>
        <v>0</v>
      </c>
      <c r="U48" s="531"/>
    </row>
    <row r="49" spans="2:21" x14ac:dyDescent="0.15">
      <c r="B49" s="541">
        <v>44</v>
      </c>
      <c r="Q49" s="559" t="str">
        <f>テーブル2[[#This Row],[災害発生時の
体制]]&amp;テーブル2[[#This Row],[班長]]&amp;テーブル2[[#This Row],[班長代理①②③を選択]]</f>
        <v/>
      </c>
      <c r="R49" s="560">
        <f>テーブル2[[#This Row],[氏名]]</f>
        <v>0</v>
      </c>
      <c r="U49" s="531"/>
    </row>
    <row r="50" spans="2:21" x14ac:dyDescent="0.15">
      <c r="B50" s="541">
        <v>45</v>
      </c>
      <c r="Q50" s="559" t="str">
        <f>テーブル2[[#This Row],[災害発生時の
体制]]&amp;テーブル2[[#This Row],[班長]]&amp;テーブル2[[#This Row],[班長代理①②③を選択]]</f>
        <v/>
      </c>
      <c r="R50" s="560">
        <f>テーブル2[[#This Row],[氏名]]</f>
        <v>0</v>
      </c>
      <c r="U50" s="531"/>
    </row>
    <row r="51" spans="2:21" x14ac:dyDescent="0.15">
      <c r="B51" s="541">
        <v>46</v>
      </c>
      <c r="Q51" s="559" t="str">
        <f>テーブル2[[#This Row],[災害発生時の
体制]]&amp;テーブル2[[#This Row],[班長]]&amp;テーブル2[[#This Row],[班長代理①②③を選択]]</f>
        <v/>
      </c>
      <c r="R51" s="560">
        <f>テーブル2[[#This Row],[氏名]]</f>
        <v>0</v>
      </c>
      <c r="U51" s="531"/>
    </row>
    <row r="52" spans="2:21" x14ac:dyDescent="0.15">
      <c r="B52" s="541">
        <v>47</v>
      </c>
      <c r="Q52" s="559" t="str">
        <f>テーブル2[[#This Row],[災害発生時の
体制]]&amp;テーブル2[[#This Row],[班長]]&amp;テーブル2[[#This Row],[班長代理①②③を選択]]</f>
        <v/>
      </c>
      <c r="R52" s="560">
        <f>テーブル2[[#This Row],[氏名]]</f>
        <v>0</v>
      </c>
      <c r="U52" s="531"/>
    </row>
    <row r="53" spans="2:21" x14ac:dyDescent="0.15">
      <c r="B53" s="541">
        <v>48</v>
      </c>
      <c r="Q53" s="559" t="str">
        <f>テーブル2[[#This Row],[災害発生時の
体制]]&amp;テーブル2[[#This Row],[班長]]&amp;テーブル2[[#This Row],[班長代理①②③を選択]]</f>
        <v/>
      </c>
      <c r="R53" s="560">
        <f>テーブル2[[#This Row],[氏名]]</f>
        <v>0</v>
      </c>
      <c r="U53" s="531"/>
    </row>
    <row r="54" spans="2:21" x14ac:dyDescent="0.15">
      <c r="B54" s="541">
        <v>49</v>
      </c>
      <c r="Q54" s="559" t="str">
        <f>テーブル2[[#This Row],[災害発生時の
体制]]&amp;テーブル2[[#This Row],[班長]]&amp;テーブル2[[#This Row],[班長代理①②③を選択]]</f>
        <v/>
      </c>
      <c r="R54" s="560">
        <f>テーブル2[[#This Row],[氏名]]</f>
        <v>0</v>
      </c>
      <c r="U54" s="531"/>
    </row>
    <row r="55" spans="2:21" x14ac:dyDescent="0.15">
      <c r="B55" s="541">
        <v>50</v>
      </c>
      <c r="Q55" s="559" t="str">
        <f>テーブル2[[#This Row],[災害発生時の
体制]]&amp;テーブル2[[#This Row],[班長]]&amp;テーブル2[[#This Row],[班長代理①②③を選択]]</f>
        <v/>
      </c>
      <c r="R55" s="560">
        <f>テーブル2[[#This Row],[氏名]]</f>
        <v>0</v>
      </c>
      <c r="U55" s="531"/>
    </row>
    <row r="56" spans="2:21" x14ac:dyDescent="0.15">
      <c r="B56" s="541">
        <v>51</v>
      </c>
      <c r="Q56" s="559" t="str">
        <f>テーブル2[[#This Row],[災害発生時の
体制]]&amp;テーブル2[[#This Row],[班長]]&amp;テーブル2[[#This Row],[班長代理①②③を選択]]</f>
        <v/>
      </c>
      <c r="R56" s="560">
        <f>テーブル2[[#This Row],[氏名]]</f>
        <v>0</v>
      </c>
      <c r="U56" s="531"/>
    </row>
    <row r="57" spans="2:21" x14ac:dyDescent="0.15">
      <c r="B57" s="541">
        <v>52</v>
      </c>
      <c r="Q57" s="559" t="str">
        <f>テーブル2[[#This Row],[災害発生時の
体制]]&amp;テーブル2[[#This Row],[班長]]&amp;テーブル2[[#This Row],[班長代理①②③を選択]]</f>
        <v/>
      </c>
      <c r="R57" s="560">
        <f>テーブル2[[#This Row],[氏名]]</f>
        <v>0</v>
      </c>
      <c r="U57" s="531"/>
    </row>
    <row r="58" spans="2:21" x14ac:dyDescent="0.15">
      <c r="B58" s="541">
        <v>53</v>
      </c>
      <c r="Q58" s="559" t="str">
        <f>テーブル2[[#This Row],[災害発生時の
体制]]&amp;テーブル2[[#This Row],[班長]]&amp;テーブル2[[#This Row],[班長代理①②③を選択]]</f>
        <v/>
      </c>
      <c r="R58" s="560">
        <f>テーブル2[[#This Row],[氏名]]</f>
        <v>0</v>
      </c>
      <c r="U58" s="531"/>
    </row>
    <row r="59" spans="2:21" x14ac:dyDescent="0.15">
      <c r="B59" s="541">
        <v>54</v>
      </c>
      <c r="Q59" s="559" t="str">
        <f>テーブル2[[#This Row],[災害発生時の
体制]]&amp;テーブル2[[#This Row],[班長]]&amp;テーブル2[[#This Row],[班長代理①②③を選択]]</f>
        <v/>
      </c>
      <c r="R59" s="560">
        <f>テーブル2[[#This Row],[氏名]]</f>
        <v>0</v>
      </c>
      <c r="U59" s="531"/>
    </row>
    <row r="60" spans="2:21" x14ac:dyDescent="0.15">
      <c r="B60" s="541">
        <v>55</v>
      </c>
      <c r="Q60" s="559" t="str">
        <f>テーブル2[[#This Row],[災害発生時の
体制]]&amp;テーブル2[[#This Row],[班長]]&amp;テーブル2[[#This Row],[班長代理①②③を選択]]</f>
        <v/>
      </c>
      <c r="R60" s="560">
        <f>テーブル2[[#This Row],[氏名]]</f>
        <v>0</v>
      </c>
      <c r="U60" s="531"/>
    </row>
    <row r="61" spans="2:21" x14ac:dyDescent="0.15">
      <c r="B61" s="541">
        <v>56</v>
      </c>
      <c r="Q61" s="559" t="str">
        <f>テーブル2[[#This Row],[災害発生時の
体制]]&amp;テーブル2[[#This Row],[班長]]&amp;テーブル2[[#This Row],[班長代理①②③を選択]]</f>
        <v/>
      </c>
      <c r="R61" s="560">
        <f>テーブル2[[#This Row],[氏名]]</f>
        <v>0</v>
      </c>
      <c r="U61" s="531"/>
    </row>
    <row r="62" spans="2:21" x14ac:dyDescent="0.15">
      <c r="B62" s="541">
        <v>57</v>
      </c>
      <c r="Q62" s="559" t="str">
        <f>テーブル2[[#This Row],[災害発生時の
体制]]&amp;テーブル2[[#This Row],[班長]]&amp;テーブル2[[#This Row],[班長代理①②③を選択]]</f>
        <v/>
      </c>
      <c r="R62" s="560">
        <f>テーブル2[[#This Row],[氏名]]</f>
        <v>0</v>
      </c>
      <c r="U62" s="531"/>
    </row>
    <row r="63" spans="2:21" x14ac:dyDescent="0.15">
      <c r="B63" s="541">
        <v>58</v>
      </c>
      <c r="Q63" s="559" t="str">
        <f>テーブル2[[#This Row],[災害発生時の
体制]]&amp;テーブル2[[#This Row],[班長]]&amp;テーブル2[[#This Row],[班長代理①②③を選択]]</f>
        <v/>
      </c>
      <c r="R63" s="560">
        <f>テーブル2[[#This Row],[氏名]]</f>
        <v>0</v>
      </c>
      <c r="U63" s="531"/>
    </row>
    <row r="64" spans="2:21" x14ac:dyDescent="0.15">
      <c r="B64" s="541">
        <v>59</v>
      </c>
      <c r="Q64" s="559" t="str">
        <f>テーブル2[[#This Row],[災害発生時の
体制]]&amp;テーブル2[[#This Row],[班長]]&amp;テーブル2[[#This Row],[班長代理①②③を選択]]</f>
        <v/>
      </c>
      <c r="R64" s="560">
        <f>テーブル2[[#This Row],[氏名]]</f>
        <v>0</v>
      </c>
      <c r="U64" s="531"/>
    </row>
    <row r="65" spans="2:21" x14ac:dyDescent="0.15">
      <c r="B65" s="541">
        <v>60</v>
      </c>
      <c r="Q65" s="559" t="str">
        <f>テーブル2[[#This Row],[災害発生時の
体制]]&amp;テーブル2[[#This Row],[班長]]&amp;テーブル2[[#This Row],[班長代理①②③を選択]]</f>
        <v/>
      </c>
      <c r="R65" s="560">
        <f>テーブル2[[#This Row],[氏名]]</f>
        <v>0</v>
      </c>
      <c r="U65" s="531"/>
    </row>
    <row r="66" spans="2:21" x14ac:dyDescent="0.15">
      <c r="B66" s="541">
        <v>61</v>
      </c>
      <c r="Q66" s="559" t="str">
        <f>テーブル2[[#This Row],[災害発生時の
体制]]&amp;テーブル2[[#This Row],[班長]]&amp;テーブル2[[#This Row],[班長代理①②③を選択]]</f>
        <v/>
      </c>
      <c r="R66" s="560">
        <f>テーブル2[[#This Row],[氏名]]</f>
        <v>0</v>
      </c>
      <c r="U66" s="531"/>
    </row>
    <row r="67" spans="2:21" x14ac:dyDescent="0.15">
      <c r="B67" s="541">
        <v>62</v>
      </c>
      <c r="Q67" s="559" t="str">
        <f>テーブル2[[#This Row],[災害発生時の
体制]]&amp;テーブル2[[#This Row],[班長]]&amp;テーブル2[[#This Row],[班長代理①②③を選択]]</f>
        <v/>
      </c>
      <c r="R67" s="560">
        <f>テーブル2[[#This Row],[氏名]]</f>
        <v>0</v>
      </c>
      <c r="U67" s="531"/>
    </row>
    <row r="68" spans="2:21" x14ac:dyDescent="0.15">
      <c r="B68" s="541">
        <v>63</v>
      </c>
      <c r="Q68" s="559" t="str">
        <f>テーブル2[[#This Row],[災害発生時の
体制]]&amp;テーブル2[[#This Row],[班長]]&amp;テーブル2[[#This Row],[班長代理①②③を選択]]</f>
        <v/>
      </c>
      <c r="R68" s="560">
        <f>テーブル2[[#This Row],[氏名]]</f>
        <v>0</v>
      </c>
      <c r="U68" s="531"/>
    </row>
    <row r="69" spans="2:21" x14ac:dyDescent="0.15">
      <c r="B69" s="541">
        <v>64</v>
      </c>
      <c r="Q69" s="559" t="str">
        <f>テーブル2[[#This Row],[災害発生時の
体制]]&amp;テーブル2[[#This Row],[班長]]&amp;テーブル2[[#This Row],[班長代理①②③を選択]]</f>
        <v/>
      </c>
      <c r="R69" s="560">
        <f>テーブル2[[#This Row],[氏名]]</f>
        <v>0</v>
      </c>
      <c r="U69" s="531"/>
    </row>
    <row r="70" spans="2:21" x14ac:dyDescent="0.15">
      <c r="B70" s="541">
        <v>65</v>
      </c>
      <c r="Q70" s="559" t="str">
        <f>テーブル2[[#This Row],[災害発生時の
体制]]&amp;テーブル2[[#This Row],[班長]]&amp;テーブル2[[#This Row],[班長代理①②③を選択]]</f>
        <v/>
      </c>
      <c r="R70" s="560">
        <f>テーブル2[[#This Row],[氏名]]</f>
        <v>0</v>
      </c>
      <c r="U70" s="531"/>
    </row>
    <row r="71" spans="2:21" x14ac:dyDescent="0.15">
      <c r="B71" s="541">
        <v>66</v>
      </c>
      <c r="Q71" s="559" t="str">
        <f>テーブル2[[#This Row],[災害発生時の
体制]]&amp;テーブル2[[#This Row],[班長]]&amp;テーブル2[[#This Row],[班長代理①②③を選択]]</f>
        <v/>
      </c>
      <c r="R71" s="560">
        <f>テーブル2[[#This Row],[氏名]]</f>
        <v>0</v>
      </c>
      <c r="U71" s="531"/>
    </row>
    <row r="72" spans="2:21" x14ac:dyDescent="0.15">
      <c r="B72" s="541">
        <v>67</v>
      </c>
      <c r="Q72" s="559" t="str">
        <f>テーブル2[[#This Row],[災害発生時の
体制]]&amp;テーブル2[[#This Row],[班長]]&amp;テーブル2[[#This Row],[班長代理①②③を選択]]</f>
        <v/>
      </c>
      <c r="R72" s="560">
        <f>テーブル2[[#This Row],[氏名]]</f>
        <v>0</v>
      </c>
      <c r="U72" s="531"/>
    </row>
    <row r="73" spans="2:21" x14ac:dyDescent="0.15">
      <c r="B73" s="541">
        <v>68</v>
      </c>
      <c r="Q73" s="559" t="str">
        <f>テーブル2[[#This Row],[災害発生時の
体制]]&amp;テーブル2[[#This Row],[班長]]&amp;テーブル2[[#This Row],[班長代理①②③を選択]]</f>
        <v/>
      </c>
      <c r="R73" s="560">
        <f>テーブル2[[#This Row],[氏名]]</f>
        <v>0</v>
      </c>
      <c r="U73" s="531"/>
    </row>
    <row r="74" spans="2:21" x14ac:dyDescent="0.15">
      <c r="B74" s="541">
        <v>69</v>
      </c>
      <c r="Q74" s="559" t="str">
        <f>テーブル2[[#This Row],[災害発生時の
体制]]&amp;テーブル2[[#This Row],[班長]]&amp;テーブル2[[#This Row],[班長代理①②③を選択]]</f>
        <v/>
      </c>
      <c r="R74" s="560">
        <f>テーブル2[[#This Row],[氏名]]</f>
        <v>0</v>
      </c>
      <c r="U74" s="531"/>
    </row>
    <row r="75" spans="2:21" x14ac:dyDescent="0.15">
      <c r="B75" s="541">
        <v>70</v>
      </c>
      <c r="Q75" s="559" t="str">
        <f>テーブル2[[#This Row],[災害発生時の
体制]]&amp;テーブル2[[#This Row],[班長]]&amp;テーブル2[[#This Row],[班長代理①②③を選択]]</f>
        <v/>
      </c>
      <c r="R75" s="560">
        <f>テーブル2[[#This Row],[氏名]]</f>
        <v>0</v>
      </c>
      <c r="U75" s="531"/>
    </row>
    <row r="76" spans="2:21" x14ac:dyDescent="0.15">
      <c r="B76" s="541">
        <v>71</v>
      </c>
      <c r="Q76" s="559" t="str">
        <f>テーブル2[[#This Row],[災害発生時の
体制]]&amp;テーブル2[[#This Row],[班長]]&amp;テーブル2[[#This Row],[班長代理①②③を選択]]</f>
        <v/>
      </c>
      <c r="R76" s="560">
        <f>テーブル2[[#This Row],[氏名]]</f>
        <v>0</v>
      </c>
      <c r="U76" s="531"/>
    </row>
    <row r="77" spans="2:21" x14ac:dyDescent="0.15">
      <c r="B77" s="541">
        <v>72</v>
      </c>
      <c r="Q77" s="559" t="str">
        <f>テーブル2[[#This Row],[災害発生時の
体制]]&amp;テーブル2[[#This Row],[班長]]&amp;テーブル2[[#This Row],[班長代理①②③を選択]]</f>
        <v/>
      </c>
      <c r="R77" s="560">
        <f>テーブル2[[#This Row],[氏名]]</f>
        <v>0</v>
      </c>
      <c r="U77" s="531"/>
    </row>
    <row r="78" spans="2:21" x14ac:dyDescent="0.15">
      <c r="B78" s="541">
        <v>73</v>
      </c>
      <c r="Q78" s="559" t="str">
        <f>テーブル2[[#This Row],[災害発生時の
体制]]&amp;テーブル2[[#This Row],[班長]]&amp;テーブル2[[#This Row],[班長代理①②③を選択]]</f>
        <v/>
      </c>
      <c r="R78" s="560">
        <f>テーブル2[[#This Row],[氏名]]</f>
        <v>0</v>
      </c>
      <c r="U78" s="531"/>
    </row>
    <row r="79" spans="2:21" x14ac:dyDescent="0.15">
      <c r="B79" s="541">
        <v>74</v>
      </c>
      <c r="Q79" s="559" t="str">
        <f>テーブル2[[#This Row],[災害発生時の
体制]]&amp;テーブル2[[#This Row],[班長]]&amp;テーブル2[[#This Row],[班長代理①②③を選択]]</f>
        <v/>
      </c>
      <c r="R79" s="560">
        <f>テーブル2[[#This Row],[氏名]]</f>
        <v>0</v>
      </c>
      <c r="U79" s="531"/>
    </row>
    <row r="80" spans="2:21" x14ac:dyDescent="0.15">
      <c r="B80" s="541">
        <v>75</v>
      </c>
      <c r="Q80" s="559" t="str">
        <f>テーブル2[[#This Row],[災害発生時の
体制]]&amp;テーブル2[[#This Row],[班長]]&amp;テーブル2[[#This Row],[班長代理①②③を選択]]</f>
        <v/>
      </c>
      <c r="R80" s="560">
        <f>テーブル2[[#This Row],[氏名]]</f>
        <v>0</v>
      </c>
      <c r="U80" s="531"/>
    </row>
    <row r="81" spans="2:21" x14ac:dyDescent="0.15">
      <c r="B81" s="541">
        <v>76</v>
      </c>
      <c r="Q81" s="559" t="str">
        <f>テーブル2[[#This Row],[災害発生時の
体制]]&amp;テーブル2[[#This Row],[班長]]&amp;テーブル2[[#This Row],[班長代理①②③を選択]]</f>
        <v/>
      </c>
      <c r="R81" s="560">
        <f>テーブル2[[#This Row],[氏名]]</f>
        <v>0</v>
      </c>
      <c r="U81" s="531"/>
    </row>
    <row r="82" spans="2:21" x14ac:dyDescent="0.15">
      <c r="B82" s="541">
        <v>77</v>
      </c>
      <c r="Q82" s="559" t="str">
        <f>テーブル2[[#This Row],[災害発生時の
体制]]&amp;テーブル2[[#This Row],[班長]]&amp;テーブル2[[#This Row],[班長代理①②③を選択]]</f>
        <v/>
      </c>
      <c r="R82" s="560">
        <f>テーブル2[[#This Row],[氏名]]</f>
        <v>0</v>
      </c>
      <c r="U82" s="531"/>
    </row>
    <row r="83" spans="2:21" x14ac:dyDescent="0.15">
      <c r="B83" s="541">
        <v>78</v>
      </c>
      <c r="Q83" s="559" t="str">
        <f>テーブル2[[#This Row],[災害発生時の
体制]]&amp;テーブル2[[#This Row],[班長]]&amp;テーブル2[[#This Row],[班長代理①②③を選択]]</f>
        <v/>
      </c>
      <c r="R83" s="560">
        <f>テーブル2[[#This Row],[氏名]]</f>
        <v>0</v>
      </c>
      <c r="U83" s="531"/>
    </row>
    <row r="84" spans="2:21" x14ac:dyDescent="0.15">
      <c r="B84" s="541">
        <v>79</v>
      </c>
      <c r="Q84" s="559" t="str">
        <f>テーブル2[[#This Row],[災害発生時の
体制]]&amp;テーブル2[[#This Row],[班長]]&amp;テーブル2[[#This Row],[班長代理①②③を選択]]</f>
        <v/>
      </c>
      <c r="R84" s="560">
        <f>テーブル2[[#This Row],[氏名]]</f>
        <v>0</v>
      </c>
      <c r="U84" s="531"/>
    </row>
    <row r="85" spans="2:21" x14ac:dyDescent="0.15">
      <c r="B85" s="541">
        <v>80</v>
      </c>
      <c r="Q85" s="559" t="str">
        <f>テーブル2[[#This Row],[災害発生時の
体制]]&amp;テーブル2[[#This Row],[班長]]&amp;テーブル2[[#This Row],[班長代理①②③を選択]]</f>
        <v/>
      </c>
      <c r="R85" s="560">
        <f>テーブル2[[#This Row],[氏名]]</f>
        <v>0</v>
      </c>
      <c r="U85" s="531"/>
    </row>
    <row r="86" spans="2:21" x14ac:dyDescent="0.15">
      <c r="B86" s="541">
        <v>81</v>
      </c>
      <c r="Q86" s="559" t="str">
        <f>テーブル2[[#This Row],[災害発生時の
体制]]&amp;テーブル2[[#This Row],[班長]]&amp;テーブル2[[#This Row],[班長代理①②③を選択]]</f>
        <v/>
      </c>
      <c r="R86" s="560">
        <f>テーブル2[[#This Row],[氏名]]</f>
        <v>0</v>
      </c>
      <c r="U86" s="531"/>
    </row>
    <row r="87" spans="2:21" x14ac:dyDescent="0.15">
      <c r="B87" s="541">
        <v>82</v>
      </c>
      <c r="Q87" s="559" t="str">
        <f>テーブル2[[#This Row],[災害発生時の
体制]]&amp;テーブル2[[#This Row],[班長]]&amp;テーブル2[[#This Row],[班長代理①②③を選択]]</f>
        <v/>
      </c>
      <c r="R87" s="560">
        <f>テーブル2[[#This Row],[氏名]]</f>
        <v>0</v>
      </c>
      <c r="U87" s="531"/>
    </row>
    <row r="88" spans="2:21" x14ac:dyDescent="0.15">
      <c r="B88" s="541">
        <v>83</v>
      </c>
      <c r="Q88" s="559" t="str">
        <f>テーブル2[[#This Row],[災害発生時の
体制]]&amp;テーブル2[[#This Row],[班長]]&amp;テーブル2[[#This Row],[班長代理①②③を選択]]</f>
        <v/>
      </c>
      <c r="R88" s="560">
        <f>テーブル2[[#This Row],[氏名]]</f>
        <v>0</v>
      </c>
      <c r="U88" s="531"/>
    </row>
    <row r="89" spans="2:21" x14ac:dyDescent="0.15">
      <c r="B89" s="541">
        <v>84</v>
      </c>
      <c r="Q89" s="559" t="str">
        <f>テーブル2[[#This Row],[災害発生時の
体制]]&amp;テーブル2[[#This Row],[班長]]&amp;テーブル2[[#This Row],[班長代理①②③を選択]]</f>
        <v/>
      </c>
      <c r="R89" s="560">
        <f>テーブル2[[#This Row],[氏名]]</f>
        <v>0</v>
      </c>
      <c r="U89" s="531"/>
    </row>
    <row r="90" spans="2:21" x14ac:dyDescent="0.15">
      <c r="B90" s="541">
        <v>85</v>
      </c>
      <c r="Q90" s="559" t="str">
        <f>テーブル2[[#This Row],[災害発生時の
体制]]&amp;テーブル2[[#This Row],[班長]]&amp;テーブル2[[#This Row],[班長代理①②③を選択]]</f>
        <v/>
      </c>
      <c r="R90" s="560">
        <f>テーブル2[[#This Row],[氏名]]</f>
        <v>0</v>
      </c>
      <c r="U90" s="531"/>
    </row>
    <row r="91" spans="2:21" x14ac:dyDescent="0.15">
      <c r="B91" s="541">
        <v>86</v>
      </c>
      <c r="Q91" s="559" t="str">
        <f>テーブル2[[#This Row],[災害発生時の
体制]]&amp;テーブル2[[#This Row],[班長]]&amp;テーブル2[[#This Row],[班長代理①②③を選択]]</f>
        <v/>
      </c>
      <c r="R91" s="560">
        <f>テーブル2[[#This Row],[氏名]]</f>
        <v>0</v>
      </c>
      <c r="U91" s="531"/>
    </row>
    <row r="92" spans="2:21" x14ac:dyDescent="0.15">
      <c r="B92" s="541">
        <v>87</v>
      </c>
      <c r="Q92" s="559" t="str">
        <f>テーブル2[[#This Row],[災害発生時の
体制]]&amp;テーブル2[[#This Row],[班長]]&amp;テーブル2[[#This Row],[班長代理①②③を選択]]</f>
        <v/>
      </c>
      <c r="R92" s="560">
        <f>テーブル2[[#This Row],[氏名]]</f>
        <v>0</v>
      </c>
      <c r="U92" s="531"/>
    </row>
    <row r="93" spans="2:21" x14ac:dyDescent="0.15">
      <c r="B93" s="541">
        <v>88</v>
      </c>
      <c r="Q93" s="559" t="str">
        <f>テーブル2[[#This Row],[災害発生時の
体制]]&amp;テーブル2[[#This Row],[班長]]&amp;テーブル2[[#This Row],[班長代理①②③を選択]]</f>
        <v/>
      </c>
      <c r="R93" s="560">
        <f>テーブル2[[#This Row],[氏名]]</f>
        <v>0</v>
      </c>
      <c r="U93" s="531"/>
    </row>
    <row r="94" spans="2:21" x14ac:dyDescent="0.15">
      <c r="B94" s="541">
        <v>89</v>
      </c>
      <c r="Q94" s="559" t="str">
        <f>テーブル2[[#This Row],[災害発生時の
体制]]&amp;テーブル2[[#This Row],[班長]]&amp;テーブル2[[#This Row],[班長代理①②③を選択]]</f>
        <v/>
      </c>
      <c r="R94" s="560">
        <f>テーブル2[[#This Row],[氏名]]</f>
        <v>0</v>
      </c>
      <c r="U94" s="531"/>
    </row>
    <row r="95" spans="2:21" x14ac:dyDescent="0.15">
      <c r="B95" s="541">
        <v>90</v>
      </c>
      <c r="Q95" s="559" t="str">
        <f>テーブル2[[#This Row],[災害発生時の
体制]]&amp;テーブル2[[#This Row],[班長]]&amp;テーブル2[[#This Row],[班長代理①②③を選択]]</f>
        <v/>
      </c>
      <c r="R95" s="560">
        <f>テーブル2[[#This Row],[氏名]]</f>
        <v>0</v>
      </c>
      <c r="U95" s="531"/>
    </row>
    <row r="96" spans="2:21" x14ac:dyDescent="0.15">
      <c r="B96" s="541">
        <v>91</v>
      </c>
      <c r="Q96" s="559" t="str">
        <f>テーブル2[[#This Row],[災害発生時の
体制]]&amp;テーブル2[[#This Row],[班長]]&amp;テーブル2[[#This Row],[班長代理①②③を選択]]</f>
        <v/>
      </c>
      <c r="R96" s="560">
        <f>テーブル2[[#This Row],[氏名]]</f>
        <v>0</v>
      </c>
      <c r="U96" s="531"/>
    </row>
    <row r="97" spans="2:21" x14ac:dyDescent="0.15">
      <c r="B97" s="541">
        <v>92</v>
      </c>
      <c r="Q97" s="559" t="str">
        <f>テーブル2[[#This Row],[災害発生時の
体制]]&amp;テーブル2[[#This Row],[班長]]&amp;テーブル2[[#This Row],[班長代理①②③を選択]]</f>
        <v/>
      </c>
      <c r="R97" s="560">
        <f>テーブル2[[#This Row],[氏名]]</f>
        <v>0</v>
      </c>
      <c r="U97" s="531"/>
    </row>
    <row r="98" spans="2:21" x14ac:dyDescent="0.15">
      <c r="B98" s="541">
        <v>93</v>
      </c>
      <c r="Q98" s="559" t="str">
        <f>テーブル2[[#This Row],[災害発生時の
体制]]&amp;テーブル2[[#This Row],[班長]]&amp;テーブル2[[#This Row],[班長代理①②③を選択]]</f>
        <v/>
      </c>
      <c r="R98" s="560">
        <f>テーブル2[[#This Row],[氏名]]</f>
        <v>0</v>
      </c>
      <c r="U98" s="531"/>
    </row>
    <row r="99" spans="2:21" x14ac:dyDescent="0.15">
      <c r="B99" s="541">
        <v>94</v>
      </c>
      <c r="Q99" s="559" t="str">
        <f>テーブル2[[#This Row],[災害発生時の
体制]]&amp;テーブル2[[#This Row],[班長]]&amp;テーブル2[[#This Row],[班長代理①②③を選択]]</f>
        <v/>
      </c>
      <c r="R99" s="560">
        <f>テーブル2[[#This Row],[氏名]]</f>
        <v>0</v>
      </c>
      <c r="U99" s="531"/>
    </row>
    <row r="100" spans="2:21" x14ac:dyDescent="0.15">
      <c r="B100" s="541">
        <v>95</v>
      </c>
      <c r="Q100" s="559" t="str">
        <f>テーブル2[[#This Row],[災害発生時の
体制]]&amp;テーブル2[[#This Row],[班長]]&amp;テーブル2[[#This Row],[班長代理①②③を選択]]</f>
        <v/>
      </c>
      <c r="R100" s="560">
        <f>テーブル2[[#This Row],[氏名]]</f>
        <v>0</v>
      </c>
      <c r="U100" s="531"/>
    </row>
    <row r="101" spans="2:21" x14ac:dyDescent="0.15">
      <c r="B101" s="541">
        <v>96</v>
      </c>
      <c r="Q101" s="559" t="str">
        <f>テーブル2[[#This Row],[災害発生時の
体制]]&amp;テーブル2[[#This Row],[班長]]&amp;テーブル2[[#This Row],[班長代理①②③を選択]]</f>
        <v/>
      </c>
      <c r="R101" s="560">
        <f>テーブル2[[#This Row],[氏名]]</f>
        <v>0</v>
      </c>
      <c r="U101" s="531"/>
    </row>
    <row r="102" spans="2:21" x14ac:dyDescent="0.15">
      <c r="B102" s="541">
        <v>97</v>
      </c>
      <c r="Q102" s="559" t="str">
        <f>テーブル2[[#This Row],[災害発生時の
体制]]&amp;テーブル2[[#This Row],[班長]]&amp;テーブル2[[#This Row],[班長代理①②③を選択]]</f>
        <v/>
      </c>
      <c r="R102" s="560">
        <f>テーブル2[[#This Row],[氏名]]</f>
        <v>0</v>
      </c>
      <c r="U102" s="531"/>
    </row>
    <row r="103" spans="2:21" x14ac:dyDescent="0.15">
      <c r="B103" s="541">
        <v>98</v>
      </c>
      <c r="Q103" s="559" t="str">
        <f>テーブル2[[#This Row],[災害発生時の
体制]]&amp;テーブル2[[#This Row],[班長]]&amp;テーブル2[[#This Row],[班長代理①②③を選択]]</f>
        <v/>
      </c>
      <c r="R103" s="560">
        <f>テーブル2[[#This Row],[氏名]]</f>
        <v>0</v>
      </c>
      <c r="U103" s="531"/>
    </row>
    <row r="104" spans="2:21" x14ac:dyDescent="0.15">
      <c r="B104" s="541">
        <v>99</v>
      </c>
      <c r="Q104" s="559" t="str">
        <f>テーブル2[[#This Row],[災害発生時の
体制]]&amp;テーブル2[[#This Row],[班長]]&amp;テーブル2[[#This Row],[班長代理①②③を選択]]</f>
        <v/>
      </c>
      <c r="R104" s="560">
        <f>テーブル2[[#This Row],[氏名]]</f>
        <v>0</v>
      </c>
      <c r="U104" s="531"/>
    </row>
    <row r="105" spans="2:21" x14ac:dyDescent="0.15">
      <c r="B105" s="541">
        <v>100</v>
      </c>
      <c r="Q105" s="559" t="str">
        <f>テーブル2[[#This Row],[災害発生時の
体制]]&amp;テーブル2[[#This Row],[班長]]&amp;テーブル2[[#This Row],[班長代理①②③を選択]]</f>
        <v/>
      </c>
      <c r="R105" s="560">
        <f>テーブル2[[#This Row],[氏名]]</f>
        <v>0</v>
      </c>
      <c r="U105" s="531"/>
    </row>
    <row r="106" spans="2:21" x14ac:dyDescent="0.15">
      <c r="B106" s="541">
        <v>101</v>
      </c>
      <c r="Q106" s="559" t="str">
        <f>テーブル2[[#This Row],[災害発生時の
体制]]&amp;テーブル2[[#This Row],[班長]]&amp;テーブル2[[#This Row],[班長代理①②③を選択]]</f>
        <v/>
      </c>
      <c r="R106" s="560">
        <f>テーブル2[[#This Row],[氏名]]</f>
        <v>0</v>
      </c>
      <c r="U106" s="531"/>
    </row>
    <row r="107" spans="2:21" x14ac:dyDescent="0.15">
      <c r="B107" s="541">
        <v>102</v>
      </c>
      <c r="Q107" s="559" t="str">
        <f>テーブル2[[#This Row],[災害発生時の
体制]]&amp;テーブル2[[#This Row],[班長]]&amp;テーブル2[[#This Row],[班長代理①②③を選択]]</f>
        <v/>
      </c>
      <c r="R107" s="560">
        <f>テーブル2[[#This Row],[氏名]]</f>
        <v>0</v>
      </c>
      <c r="U107" s="531"/>
    </row>
    <row r="108" spans="2:21" x14ac:dyDescent="0.15">
      <c r="B108" s="541">
        <v>103</v>
      </c>
      <c r="Q108" s="559" t="str">
        <f>テーブル2[[#This Row],[災害発生時の
体制]]&amp;テーブル2[[#This Row],[班長]]&amp;テーブル2[[#This Row],[班長代理①②③を選択]]</f>
        <v/>
      </c>
      <c r="R108" s="560">
        <f>テーブル2[[#This Row],[氏名]]</f>
        <v>0</v>
      </c>
      <c r="U108" s="531"/>
    </row>
    <row r="109" spans="2:21" x14ac:dyDescent="0.15">
      <c r="B109" s="541">
        <v>104</v>
      </c>
      <c r="Q109" s="559" t="str">
        <f>テーブル2[[#This Row],[災害発生時の
体制]]&amp;テーブル2[[#This Row],[班長]]&amp;テーブル2[[#This Row],[班長代理①②③を選択]]</f>
        <v/>
      </c>
      <c r="R109" s="560">
        <f>テーブル2[[#This Row],[氏名]]</f>
        <v>0</v>
      </c>
      <c r="U109" s="531"/>
    </row>
    <row r="110" spans="2:21" x14ac:dyDescent="0.15">
      <c r="B110" s="541">
        <v>105</v>
      </c>
      <c r="Q110" s="559" t="str">
        <f>テーブル2[[#This Row],[災害発生時の
体制]]&amp;テーブル2[[#This Row],[班長]]&amp;テーブル2[[#This Row],[班長代理①②③を選択]]</f>
        <v/>
      </c>
      <c r="R110" s="560">
        <f>テーブル2[[#This Row],[氏名]]</f>
        <v>0</v>
      </c>
      <c r="U110" s="531"/>
    </row>
    <row r="111" spans="2:21" x14ac:dyDescent="0.15">
      <c r="B111" s="541">
        <v>106</v>
      </c>
      <c r="Q111" s="559" t="str">
        <f>テーブル2[[#This Row],[災害発生時の
体制]]&amp;テーブル2[[#This Row],[班長]]&amp;テーブル2[[#This Row],[班長代理①②③を選択]]</f>
        <v/>
      </c>
      <c r="R111" s="560">
        <f>テーブル2[[#This Row],[氏名]]</f>
        <v>0</v>
      </c>
      <c r="U111" s="531"/>
    </row>
    <row r="112" spans="2:21" x14ac:dyDescent="0.15">
      <c r="B112" s="541">
        <v>107</v>
      </c>
      <c r="Q112" s="559" t="str">
        <f>テーブル2[[#This Row],[災害発生時の
体制]]&amp;テーブル2[[#This Row],[班長]]&amp;テーブル2[[#This Row],[班長代理①②③を選択]]</f>
        <v/>
      </c>
      <c r="R112" s="560">
        <f>テーブル2[[#This Row],[氏名]]</f>
        <v>0</v>
      </c>
      <c r="U112" s="531"/>
    </row>
    <row r="113" spans="2:21" x14ac:dyDescent="0.15">
      <c r="B113" s="541">
        <v>108</v>
      </c>
      <c r="Q113" s="559" t="str">
        <f>テーブル2[[#This Row],[災害発生時の
体制]]&amp;テーブル2[[#This Row],[班長]]&amp;テーブル2[[#This Row],[班長代理①②③を選択]]</f>
        <v/>
      </c>
      <c r="R113" s="560">
        <f>テーブル2[[#This Row],[氏名]]</f>
        <v>0</v>
      </c>
      <c r="U113" s="531"/>
    </row>
    <row r="114" spans="2:21" x14ac:dyDescent="0.15">
      <c r="B114" s="541">
        <v>109</v>
      </c>
      <c r="Q114" s="559" t="str">
        <f>テーブル2[[#This Row],[災害発生時の
体制]]&amp;テーブル2[[#This Row],[班長]]&amp;テーブル2[[#This Row],[班長代理①②③を選択]]</f>
        <v/>
      </c>
      <c r="R114" s="560">
        <f>テーブル2[[#This Row],[氏名]]</f>
        <v>0</v>
      </c>
      <c r="U114" s="531"/>
    </row>
    <row r="115" spans="2:21" x14ac:dyDescent="0.15">
      <c r="B115" s="541">
        <v>110</v>
      </c>
      <c r="Q115" s="559" t="str">
        <f>テーブル2[[#This Row],[災害発生時の
体制]]&amp;テーブル2[[#This Row],[班長]]&amp;テーブル2[[#This Row],[班長代理①②③を選択]]</f>
        <v/>
      </c>
      <c r="R115" s="560">
        <f>テーブル2[[#This Row],[氏名]]</f>
        <v>0</v>
      </c>
      <c r="U115" s="531"/>
    </row>
    <row r="116" spans="2:21" x14ac:dyDescent="0.15">
      <c r="B116" s="541">
        <v>111</v>
      </c>
      <c r="Q116" s="559" t="str">
        <f>テーブル2[[#This Row],[災害発生時の
体制]]&amp;テーブル2[[#This Row],[班長]]&amp;テーブル2[[#This Row],[班長代理①②③を選択]]</f>
        <v/>
      </c>
      <c r="R116" s="560">
        <f>テーブル2[[#This Row],[氏名]]</f>
        <v>0</v>
      </c>
      <c r="U116" s="531"/>
    </row>
    <row r="117" spans="2:21" x14ac:dyDescent="0.15">
      <c r="B117" s="541">
        <v>112</v>
      </c>
      <c r="Q117" s="559" t="str">
        <f>テーブル2[[#This Row],[災害発生時の
体制]]&amp;テーブル2[[#This Row],[班長]]&amp;テーブル2[[#This Row],[班長代理①②③を選択]]</f>
        <v/>
      </c>
      <c r="R117" s="560">
        <f>テーブル2[[#This Row],[氏名]]</f>
        <v>0</v>
      </c>
      <c r="U117" s="531"/>
    </row>
    <row r="118" spans="2:21" x14ac:dyDescent="0.15">
      <c r="B118" s="541">
        <v>113</v>
      </c>
      <c r="Q118" s="559" t="str">
        <f>テーブル2[[#This Row],[災害発生時の
体制]]&amp;テーブル2[[#This Row],[班長]]&amp;テーブル2[[#This Row],[班長代理①②③を選択]]</f>
        <v/>
      </c>
      <c r="R118" s="560">
        <f>テーブル2[[#This Row],[氏名]]</f>
        <v>0</v>
      </c>
      <c r="U118" s="531"/>
    </row>
    <row r="119" spans="2:21" x14ac:dyDescent="0.15">
      <c r="B119" s="541">
        <v>114</v>
      </c>
      <c r="Q119" s="559" t="str">
        <f>テーブル2[[#This Row],[災害発生時の
体制]]&amp;テーブル2[[#This Row],[班長]]&amp;テーブル2[[#This Row],[班長代理①②③を選択]]</f>
        <v/>
      </c>
      <c r="R119" s="560">
        <f>テーブル2[[#This Row],[氏名]]</f>
        <v>0</v>
      </c>
      <c r="U119" s="531"/>
    </row>
    <row r="120" spans="2:21" x14ac:dyDescent="0.15">
      <c r="B120" s="541">
        <v>115</v>
      </c>
      <c r="Q120" s="559" t="str">
        <f>テーブル2[[#This Row],[災害発生時の
体制]]&amp;テーブル2[[#This Row],[班長]]&amp;テーブル2[[#This Row],[班長代理①②③を選択]]</f>
        <v/>
      </c>
      <c r="R120" s="560">
        <f>テーブル2[[#This Row],[氏名]]</f>
        <v>0</v>
      </c>
      <c r="U120" s="531"/>
    </row>
    <row r="121" spans="2:21" x14ac:dyDescent="0.15">
      <c r="B121" s="541">
        <v>116</v>
      </c>
      <c r="Q121" s="559" t="str">
        <f>テーブル2[[#This Row],[災害発生時の
体制]]&amp;テーブル2[[#This Row],[班長]]&amp;テーブル2[[#This Row],[班長代理①②③を選択]]</f>
        <v/>
      </c>
      <c r="R121" s="560">
        <f>テーブル2[[#This Row],[氏名]]</f>
        <v>0</v>
      </c>
      <c r="U121" s="531"/>
    </row>
    <row r="122" spans="2:21" x14ac:dyDescent="0.15">
      <c r="B122" s="541">
        <v>117</v>
      </c>
      <c r="Q122" s="559" t="str">
        <f>テーブル2[[#This Row],[災害発生時の
体制]]&amp;テーブル2[[#This Row],[班長]]&amp;テーブル2[[#This Row],[班長代理①②③を選択]]</f>
        <v/>
      </c>
      <c r="R122" s="560">
        <f>テーブル2[[#This Row],[氏名]]</f>
        <v>0</v>
      </c>
      <c r="U122" s="531"/>
    </row>
    <row r="123" spans="2:21" x14ac:dyDescent="0.15">
      <c r="B123" s="541">
        <v>118</v>
      </c>
      <c r="Q123" s="559" t="str">
        <f>テーブル2[[#This Row],[災害発生時の
体制]]&amp;テーブル2[[#This Row],[班長]]&amp;テーブル2[[#This Row],[班長代理①②③を選択]]</f>
        <v/>
      </c>
      <c r="R123" s="560">
        <f>テーブル2[[#This Row],[氏名]]</f>
        <v>0</v>
      </c>
      <c r="U123" s="531"/>
    </row>
    <row r="124" spans="2:21" x14ac:dyDescent="0.15">
      <c r="B124" s="541">
        <v>119</v>
      </c>
      <c r="Q124" s="559" t="str">
        <f>テーブル2[[#This Row],[災害発生時の
体制]]&amp;テーブル2[[#This Row],[班長]]&amp;テーブル2[[#This Row],[班長代理①②③を選択]]</f>
        <v/>
      </c>
      <c r="R124" s="560">
        <f>テーブル2[[#This Row],[氏名]]</f>
        <v>0</v>
      </c>
      <c r="U124" s="531"/>
    </row>
    <row r="125" spans="2:21" x14ac:dyDescent="0.15">
      <c r="B125" s="541">
        <v>120</v>
      </c>
      <c r="Q125" s="559" t="str">
        <f>テーブル2[[#This Row],[災害発生時の
体制]]&amp;テーブル2[[#This Row],[班長]]&amp;テーブル2[[#This Row],[班長代理①②③を選択]]</f>
        <v/>
      </c>
      <c r="R125" s="560">
        <f>テーブル2[[#This Row],[氏名]]</f>
        <v>0</v>
      </c>
      <c r="U125" s="531"/>
    </row>
    <row r="126" spans="2:21" x14ac:dyDescent="0.15">
      <c r="B126" s="541">
        <v>121</v>
      </c>
      <c r="Q126" s="559" t="str">
        <f>テーブル2[[#This Row],[災害発生時の
体制]]&amp;テーブル2[[#This Row],[班長]]&amp;テーブル2[[#This Row],[班長代理①②③を選択]]</f>
        <v/>
      </c>
      <c r="R126" s="560">
        <f>テーブル2[[#This Row],[氏名]]</f>
        <v>0</v>
      </c>
      <c r="U126" s="531"/>
    </row>
    <row r="127" spans="2:21" x14ac:dyDescent="0.15">
      <c r="B127" s="541">
        <v>122</v>
      </c>
      <c r="Q127" s="559" t="str">
        <f>テーブル2[[#This Row],[災害発生時の
体制]]&amp;テーブル2[[#This Row],[班長]]&amp;テーブル2[[#This Row],[班長代理①②③を選択]]</f>
        <v/>
      </c>
      <c r="R127" s="560">
        <f>テーブル2[[#This Row],[氏名]]</f>
        <v>0</v>
      </c>
      <c r="U127" s="531"/>
    </row>
    <row r="128" spans="2:21" x14ac:dyDescent="0.15">
      <c r="B128" s="541">
        <v>123</v>
      </c>
      <c r="Q128" s="559" t="str">
        <f>テーブル2[[#This Row],[災害発生時の
体制]]&amp;テーブル2[[#This Row],[班長]]&amp;テーブル2[[#This Row],[班長代理①②③を選択]]</f>
        <v/>
      </c>
      <c r="R128" s="560">
        <f>テーブル2[[#This Row],[氏名]]</f>
        <v>0</v>
      </c>
      <c r="U128" s="531"/>
    </row>
    <row r="129" spans="2:21" x14ac:dyDescent="0.15">
      <c r="B129" s="541">
        <v>124</v>
      </c>
      <c r="Q129" s="559" t="str">
        <f>テーブル2[[#This Row],[災害発生時の
体制]]&amp;テーブル2[[#This Row],[班長]]&amp;テーブル2[[#This Row],[班長代理①②③を選択]]</f>
        <v/>
      </c>
      <c r="R129" s="560">
        <f>テーブル2[[#This Row],[氏名]]</f>
        <v>0</v>
      </c>
      <c r="U129" s="531"/>
    </row>
    <row r="130" spans="2:21" x14ac:dyDescent="0.15">
      <c r="B130" s="541">
        <v>125</v>
      </c>
      <c r="Q130" s="559" t="str">
        <f>テーブル2[[#This Row],[災害発生時の
体制]]&amp;テーブル2[[#This Row],[班長]]&amp;テーブル2[[#This Row],[班長代理①②③を選択]]</f>
        <v/>
      </c>
      <c r="R130" s="560">
        <f>テーブル2[[#This Row],[氏名]]</f>
        <v>0</v>
      </c>
      <c r="U130" s="531"/>
    </row>
    <row r="131" spans="2:21" x14ac:dyDescent="0.15">
      <c r="B131" s="541">
        <v>126</v>
      </c>
      <c r="Q131" s="559" t="str">
        <f>テーブル2[[#This Row],[災害発生時の
体制]]&amp;テーブル2[[#This Row],[班長]]&amp;テーブル2[[#This Row],[班長代理①②③を選択]]</f>
        <v/>
      </c>
      <c r="R131" s="560">
        <f>テーブル2[[#This Row],[氏名]]</f>
        <v>0</v>
      </c>
      <c r="U131" s="531"/>
    </row>
    <row r="132" spans="2:21" x14ac:dyDescent="0.15">
      <c r="B132" s="541">
        <v>127</v>
      </c>
      <c r="Q132" s="559" t="str">
        <f>テーブル2[[#This Row],[災害発生時の
体制]]&amp;テーブル2[[#This Row],[班長]]&amp;テーブル2[[#This Row],[班長代理①②③を選択]]</f>
        <v/>
      </c>
      <c r="R132" s="560">
        <f>テーブル2[[#This Row],[氏名]]</f>
        <v>0</v>
      </c>
      <c r="U132" s="531"/>
    </row>
    <row r="133" spans="2:21" x14ac:dyDescent="0.15">
      <c r="B133" s="541">
        <v>128</v>
      </c>
      <c r="Q133" s="559" t="str">
        <f>テーブル2[[#This Row],[災害発生時の
体制]]&amp;テーブル2[[#This Row],[班長]]&amp;テーブル2[[#This Row],[班長代理①②③を選択]]</f>
        <v/>
      </c>
      <c r="R133" s="560">
        <f>テーブル2[[#This Row],[氏名]]</f>
        <v>0</v>
      </c>
      <c r="U133" s="531"/>
    </row>
    <row r="134" spans="2:21" x14ac:dyDescent="0.15">
      <c r="B134" s="541">
        <v>129</v>
      </c>
      <c r="Q134" s="559" t="str">
        <f>テーブル2[[#This Row],[災害発生時の
体制]]&amp;テーブル2[[#This Row],[班長]]&amp;テーブル2[[#This Row],[班長代理①②③を選択]]</f>
        <v/>
      </c>
      <c r="R134" s="560">
        <f>テーブル2[[#This Row],[氏名]]</f>
        <v>0</v>
      </c>
      <c r="U134" s="531"/>
    </row>
    <row r="135" spans="2:21" x14ac:dyDescent="0.15">
      <c r="B135" s="541">
        <v>130</v>
      </c>
      <c r="Q135" s="559" t="str">
        <f>テーブル2[[#This Row],[災害発生時の
体制]]&amp;テーブル2[[#This Row],[班長]]&amp;テーブル2[[#This Row],[班長代理①②③を選択]]</f>
        <v/>
      </c>
      <c r="R135" s="560">
        <f>テーブル2[[#This Row],[氏名]]</f>
        <v>0</v>
      </c>
      <c r="U135" s="531"/>
    </row>
    <row r="136" spans="2:21" x14ac:dyDescent="0.15">
      <c r="B136" s="541">
        <v>131</v>
      </c>
      <c r="Q136" s="559" t="str">
        <f>テーブル2[[#This Row],[災害発生時の
体制]]&amp;テーブル2[[#This Row],[班長]]&amp;テーブル2[[#This Row],[班長代理①②③を選択]]</f>
        <v/>
      </c>
      <c r="R136" s="560">
        <f>テーブル2[[#This Row],[氏名]]</f>
        <v>0</v>
      </c>
      <c r="U136" s="531"/>
    </row>
    <row r="137" spans="2:21" x14ac:dyDescent="0.15">
      <c r="B137" s="541">
        <v>132</v>
      </c>
      <c r="Q137" s="559" t="str">
        <f>テーブル2[[#This Row],[災害発生時の
体制]]&amp;テーブル2[[#This Row],[班長]]&amp;テーブル2[[#This Row],[班長代理①②③を選択]]</f>
        <v/>
      </c>
      <c r="R137" s="560">
        <f>テーブル2[[#This Row],[氏名]]</f>
        <v>0</v>
      </c>
      <c r="U137" s="531"/>
    </row>
    <row r="138" spans="2:21" x14ac:dyDescent="0.15">
      <c r="B138" s="541">
        <v>133</v>
      </c>
      <c r="Q138" s="559" t="str">
        <f>テーブル2[[#This Row],[災害発生時の
体制]]&amp;テーブル2[[#This Row],[班長]]&amp;テーブル2[[#This Row],[班長代理①②③を選択]]</f>
        <v/>
      </c>
      <c r="R138" s="560">
        <f>テーブル2[[#This Row],[氏名]]</f>
        <v>0</v>
      </c>
      <c r="U138" s="531"/>
    </row>
    <row r="139" spans="2:21" x14ac:dyDescent="0.15">
      <c r="B139" s="541">
        <v>134</v>
      </c>
      <c r="Q139" s="559" t="str">
        <f>テーブル2[[#This Row],[災害発生時の
体制]]&amp;テーブル2[[#This Row],[班長]]&amp;テーブル2[[#This Row],[班長代理①②③を選択]]</f>
        <v/>
      </c>
      <c r="R139" s="560">
        <f>テーブル2[[#This Row],[氏名]]</f>
        <v>0</v>
      </c>
      <c r="U139" s="531"/>
    </row>
    <row r="140" spans="2:21" x14ac:dyDescent="0.15">
      <c r="B140" s="541">
        <v>135</v>
      </c>
      <c r="Q140" s="559" t="str">
        <f>テーブル2[[#This Row],[災害発生時の
体制]]&amp;テーブル2[[#This Row],[班長]]&amp;テーブル2[[#This Row],[班長代理①②③を選択]]</f>
        <v/>
      </c>
      <c r="R140" s="560">
        <f>テーブル2[[#This Row],[氏名]]</f>
        <v>0</v>
      </c>
      <c r="U140" s="531"/>
    </row>
    <row r="141" spans="2:21" x14ac:dyDescent="0.15">
      <c r="B141" s="541">
        <v>136</v>
      </c>
      <c r="Q141" s="559" t="str">
        <f>テーブル2[[#This Row],[災害発生時の
体制]]&amp;テーブル2[[#This Row],[班長]]&amp;テーブル2[[#This Row],[班長代理①②③を選択]]</f>
        <v/>
      </c>
      <c r="R141" s="560">
        <f>テーブル2[[#This Row],[氏名]]</f>
        <v>0</v>
      </c>
      <c r="U141" s="531"/>
    </row>
    <row r="142" spans="2:21" x14ac:dyDescent="0.15">
      <c r="B142" s="541">
        <v>137</v>
      </c>
      <c r="Q142" s="559" t="str">
        <f>テーブル2[[#This Row],[災害発生時の
体制]]&amp;テーブル2[[#This Row],[班長]]&amp;テーブル2[[#This Row],[班長代理①②③を選択]]</f>
        <v/>
      </c>
      <c r="R142" s="560">
        <f>テーブル2[[#This Row],[氏名]]</f>
        <v>0</v>
      </c>
      <c r="U142" s="531"/>
    </row>
    <row r="143" spans="2:21" x14ac:dyDescent="0.15">
      <c r="B143" s="541">
        <v>138</v>
      </c>
      <c r="Q143" s="559" t="str">
        <f>テーブル2[[#This Row],[災害発生時の
体制]]&amp;テーブル2[[#This Row],[班長]]&amp;テーブル2[[#This Row],[班長代理①②③を選択]]</f>
        <v/>
      </c>
      <c r="R143" s="560">
        <f>テーブル2[[#This Row],[氏名]]</f>
        <v>0</v>
      </c>
      <c r="U143" s="531"/>
    </row>
    <row r="144" spans="2:21" x14ac:dyDescent="0.15">
      <c r="B144" s="541">
        <v>139</v>
      </c>
      <c r="Q144" s="559" t="str">
        <f>テーブル2[[#This Row],[災害発生時の
体制]]&amp;テーブル2[[#This Row],[班長]]&amp;テーブル2[[#This Row],[班長代理①②③を選択]]</f>
        <v/>
      </c>
      <c r="R144" s="560">
        <f>テーブル2[[#This Row],[氏名]]</f>
        <v>0</v>
      </c>
      <c r="U144" s="531"/>
    </row>
    <row r="145" spans="2:21" x14ac:dyDescent="0.15">
      <c r="B145" s="541">
        <v>140</v>
      </c>
      <c r="Q145" s="559" t="str">
        <f>テーブル2[[#This Row],[災害発生時の
体制]]&amp;テーブル2[[#This Row],[班長]]&amp;テーブル2[[#This Row],[班長代理①②③を選択]]</f>
        <v/>
      </c>
      <c r="R145" s="560">
        <f>テーブル2[[#This Row],[氏名]]</f>
        <v>0</v>
      </c>
      <c r="U145" s="531"/>
    </row>
    <row r="146" spans="2:21" x14ac:dyDescent="0.15">
      <c r="B146" s="541">
        <v>141</v>
      </c>
      <c r="Q146" s="559" t="str">
        <f>テーブル2[[#This Row],[災害発生時の
体制]]&amp;テーブル2[[#This Row],[班長]]&amp;テーブル2[[#This Row],[班長代理①②③を選択]]</f>
        <v/>
      </c>
      <c r="R146" s="560">
        <f>テーブル2[[#This Row],[氏名]]</f>
        <v>0</v>
      </c>
      <c r="U146" s="531"/>
    </row>
    <row r="147" spans="2:21" x14ac:dyDescent="0.15">
      <c r="B147" s="541">
        <v>142</v>
      </c>
      <c r="Q147" s="559" t="str">
        <f>テーブル2[[#This Row],[災害発生時の
体制]]&amp;テーブル2[[#This Row],[班長]]&amp;テーブル2[[#This Row],[班長代理①②③を選択]]</f>
        <v/>
      </c>
      <c r="R147" s="560">
        <f>テーブル2[[#This Row],[氏名]]</f>
        <v>0</v>
      </c>
      <c r="U147" s="531"/>
    </row>
    <row r="148" spans="2:21" x14ac:dyDescent="0.15">
      <c r="B148" s="541">
        <v>143</v>
      </c>
      <c r="Q148" s="559" t="str">
        <f>テーブル2[[#This Row],[災害発生時の
体制]]&amp;テーブル2[[#This Row],[班長]]&amp;テーブル2[[#This Row],[班長代理①②③を選択]]</f>
        <v/>
      </c>
      <c r="R148" s="560">
        <f>テーブル2[[#This Row],[氏名]]</f>
        <v>0</v>
      </c>
      <c r="U148" s="531"/>
    </row>
    <row r="149" spans="2:21" x14ac:dyDescent="0.15">
      <c r="B149" s="541">
        <v>144</v>
      </c>
      <c r="Q149" s="559" t="str">
        <f>テーブル2[[#This Row],[災害発生時の
体制]]&amp;テーブル2[[#This Row],[班長]]&amp;テーブル2[[#This Row],[班長代理①②③を選択]]</f>
        <v/>
      </c>
      <c r="R149" s="560">
        <f>テーブル2[[#This Row],[氏名]]</f>
        <v>0</v>
      </c>
      <c r="U149" s="531"/>
    </row>
    <row r="150" spans="2:21" x14ac:dyDescent="0.15">
      <c r="B150" s="541">
        <v>145</v>
      </c>
      <c r="Q150" s="559" t="str">
        <f>テーブル2[[#This Row],[災害発生時の
体制]]&amp;テーブル2[[#This Row],[班長]]&amp;テーブル2[[#This Row],[班長代理①②③を選択]]</f>
        <v/>
      </c>
      <c r="R150" s="560">
        <f>テーブル2[[#This Row],[氏名]]</f>
        <v>0</v>
      </c>
      <c r="U150" s="531"/>
    </row>
    <row r="151" spans="2:21" x14ac:dyDescent="0.15">
      <c r="B151" s="541">
        <v>146</v>
      </c>
      <c r="Q151" s="559" t="str">
        <f>テーブル2[[#This Row],[災害発生時の
体制]]&amp;テーブル2[[#This Row],[班長]]&amp;テーブル2[[#This Row],[班長代理①②③を選択]]</f>
        <v/>
      </c>
      <c r="R151" s="560">
        <f>テーブル2[[#This Row],[氏名]]</f>
        <v>0</v>
      </c>
      <c r="U151" s="531"/>
    </row>
    <row r="152" spans="2:21" x14ac:dyDescent="0.15">
      <c r="B152" s="541">
        <v>147</v>
      </c>
      <c r="Q152" s="559" t="str">
        <f>テーブル2[[#This Row],[災害発生時の
体制]]&amp;テーブル2[[#This Row],[班長]]&amp;テーブル2[[#This Row],[班長代理①②③を選択]]</f>
        <v/>
      </c>
      <c r="R152" s="560">
        <f>テーブル2[[#This Row],[氏名]]</f>
        <v>0</v>
      </c>
      <c r="U152" s="531"/>
    </row>
    <row r="153" spans="2:21" x14ac:dyDescent="0.15">
      <c r="B153" s="541">
        <v>148</v>
      </c>
      <c r="Q153" s="559" t="str">
        <f>テーブル2[[#This Row],[災害発生時の
体制]]&amp;テーブル2[[#This Row],[班長]]&amp;テーブル2[[#This Row],[班長代理①②③を選択]]</f>
        <v/>
      </c>
      <c r="R153" s="560">
        <f>テーブル2[[#This Row],[氏名]]</f>
        <v>0</v>
      </c>
      <c r="U153" s="531"/>
    </row>
    <row r="154" spans="2:21" x14ac:dyDescent="0.15">
      <c r="B154" s="541">
        <v>149</v>
      </c>
      <c r="Q154" s="559" t="str">
        <f>テーブル2[[#This Row],[災害発生時の
体制]]&amp;テーブル2[[#This Row],[班長]]&amp;テーブル2[[#This Row],[班長代理①②③を選択]]</f>
        <v/>
      </c>
      <c r="R154" s="560">
        <f>テーブル2[[#This Row],[氏名]]</f>
        <v>0</v>
      </c>
      <c r="U154" s="531"/>
    </row>
    <row r="155" spans="2:21" x14ac:dyDescent="0.15">
      <c r="B155" s="541">
        <v>150</v>
      </c>
      <c r="Q155" s="559" t="str">
        <f>テーブル2[[#This Row],[災害発生時の
体制]]&amp;テーブル2[[#This Row],[班長]]&amp;テーブル2[[#This Row],[班長代理①②③を選択]]</f>
        <v/>
      </c>
      <c r="R155" s="560">
        <f>テーブル2[[#This Row],[氏名]]</f>
        <v>0</v>
      </c>
      <c r="U155" s="531"/>
    </row>
    <row r="156" spans="2:21" x14ac:dyDescent="0.15">
      <c r="B156" s="541">
        <v>151</v>
      </c>
      <c r="Q156" s="559" t="str">
        <f>テーブル2[[#This Row],[災害発生時の
体制]]&amp;テーブル2[[#This Row],[班長]]&amp;テーブル2[[#This Row],[班長代理①②③を選択]]</f>
        <v/>
      </c>
      <c r="R156" s="560">
        <f>テーブル2[[#This Row],[氏名]]</f>
        <v>0</v>
      </c>
      <c r="U156" s="531"/>
    </row>
    <row r="157" spans="2:21" x14ac:dyDescent="0.15">
      <c r="B157" s="541">
        <v>152</v>
      </c>
      <c r="Q157" s="559" t="str">
        <f>テーブル2[[#This Row],[災害発生時の
体制]]&amp;テーブル2[[#This Row],[班長]]&amp;テーブル2[[#This Row],[班長代理①②③を選択]]</f>
        <v/>
      </c>
      <c r="R157" s="560">
        <f>テーブル2[[#This Row],[氏名]]</f>
        <v>0</v>
      </c>
      <c r="U157" s="531"/>
    </row>
    <row r="158" spans="2:21" x14ac:dyDescent="0.15">
      <c r="B158" s="541">
        <v>153</v>
      </c>
      <c r="Q158" s="559" t="str">
        <f>テーブル2[[#This Row],[災害発生時の
体制]]&amp;テーブル2[[#This Row],[班長]]&amp;テーブル2[[#This Row],[班長代理①②③を選択]]</f>
        <v/>
      </c>
      <c r="R158" s="560">
        <f>テーブル2[[#This Row],[氏名]]</f>
        <v>0</v>
      </c>
      <c r="U158" s="531"/>
    </row>
    <row r="159" spans="2:21" x14ac:dyDescent="0.15">
      <c r="B159" s="541">
        <v>154</v>
      </c>
      <c r="Q159" s="559" t="str">
        <f>テーブル2[[#This Row],[災害発生時の
体制]]&amp;テーブル2[[#This Row],[班長]]&amp;テーブル2[[#This Row],[班長代理①②③を選択]]</f>
        <v/>
      </c>
      <c r="R159" s="560">
        <f>テーブル2[[#This Row],[氏名]]</f>
        <v>0</v>
      </c>
      <c r="U159" s="531"/>
    </row>
    <row r="160" spans="2:21" x14ac:dyDescent="0.15">
      <c r="B160" s="541">
        <v>155</v>
      </c>
      <c r="Q160" s="559" t="str">
        <f>テーブル2[[#This Row],[災害発生時の
体制]]&amp;テーブル2[[#This Row],[班長]]&amp;テーブル2[[#This Row],[班長代理①②③を選択]]</f>
        <v/>
      </c>
      <c r="R160" s="560">
        <f>テーブル2[[#This Row],[氏名]]</f>
        <v>0</v>
      </c>
      <c r="U160" s="531"/>
    </row>
    <row r="161" spans="2:21" x14ac:dyDescent="0.15">
      <c r="B161" s="541">
        <v>156</v>
      </c>
      <c r="Q161" s="559" t="str">
        <f>テーブル2[[#This Row],[災害発生時の
体制]]&amp;テーブル2[[#This Row],[班長]]&amp;テーブル2[[#This Row],[班長代理①②③を選択]]</f>
        <v/>
      </c>
      <c r="R161" s="560">
        <f>テーブル2[[#This Row],[氏名]]</f>
        <v>0</v>
      </c>
      <c r="U161" s="531"/>
    </row>
    <row r="162" spans="2:21" x14ac:dyDescent="0.15">
      <c r="B162" s="541">
        <v>157</v>
      </c>
      <c r="Q162" s="559" t="str">
        <f>テーブル2[[#This Row],[災害発生時の
体制]]&amp;テーブル2[[#This Row],[班長]]&amp;テーブル2[[#This Row],[班長代理①②③を選択]]</f>
        <v/>
      </c>
      <c r="R162" s="560">
        <f>テーブル2[[#This Row],[氏名]]</f>
        <v>0</v>
      </c>
      <c r="U162" s="531"/>
    </row>
    <row r="163" spans="2:21" x14ac:dyDescent="0.15">
      <c r="B163" s="541">
        <v>158</v>
      </c>
      <c r="Q163" s="559" t="str">
        <f>テーブル2[[#This Row],[災害発生時の
体制]]&amp;テーブル2[[#This Row],[班長]]&amp;テーブル2[[#This Row],[班長代理①②③を選択]]</f>
        <v/>
      </c>
      <c r="R163" s="560">
        <f>テーブル2[[#This Row],[氏名]]</f>
        <v>0</v>
      </c>
      <c r="U163" s="531"/>
    </row>
    <row r="164" spans="2:21" x14ac:dyDescent="0.15">
      <c r="B164" s="541">
        <v>159</v>
      </c>
      <c r="Q164" s="559" t="str">
        <f>テーブル2[[#This Row],[災害発生時の
体制]]&amp;テーブル2[[#This Row],[班長]]&amp;テーブル2[[#This Row],[班長代理①②③を選択]]</f>
        <v/>
      </c>
      <c r="R164" s="560">
        <f>テーブル2[[#This Row],[氏名]]</f>
        <v>0</v>
      </c>
      <c r="U164" s="531"/>
    </row>
    <row r="165" spans="2:21" x14ac:dyDescent="0.15">
      <c r="B165" s="541">
        <v>160</v>
      </c>
      <c r="Q165" s="559" t="str">
        <f>テーブル2[[#This Row],[災害発生時の
体制]]&amp;テーブル2[[#This Row],[班長]]&amp;テーブル2[[#This Row],[班長代理①②③を選択]]</f>
        <v/>
      </c>
      <c r="R165" s="560">
        <f>テーブル2[[#This Row],[氏名]]</f>
        <v>0</v>
      </c>
      <c r="U165" s="531"/>
    </row>
    <row r="166" spans="2:21" x14ac:dyDescent="0.15">
      <c r="B166" s="541">
        <v>161</v>
      </c>
      <c r="Q166" s="559" t="str">
        <f>テーブル2[[#This Row],[災害発生時の
体制]]&amp;テーブル2[[#This Row],[班長]]&amp;テーブル2[[#This Row],[班長代理①②③を選択]]</f>
        <v/>
      </c>
      <c r="R166" s="560">
        <f>テーブル2[[#This Row],[氏名]]</f>
        <v>0</v>
      </c>
      <c r="U166" s="531"/>
    </row>
    <row r="167" spans="2:21" x14ac:dyDescent="0.15">
      <c r="B167" s="541">
        <v>162</v>
      </c>
      <c r="Q167" s="559" t="str">
        <f>テーブル2[[#This Row],[災害発生時の
体制]]&amp;テーブル2[[#This Row],[班長]]&amp;テーブル2[[#This Row],[班長代理①②③を選択]]</f>
        <v/>
      </c>
      <c r="R167" s="560">
        <f>テーブル2[[#This Row],[氏名]]</f>
        <v>0</v>
      </c>
      <c r="U167" s="531"/>
    </row>
    <row r="168" spans="2:21" x14ac:dyDescent="0.15">
      <c r="B168" s="541">
        <v>163</v>
      </c>
      <c r="Q168" s="559" t="str">
        <f>テーブル2[[#This Row],[災害発生時の
体制]]&amp;テーブル2[[#This Row],[班長]]&amp;テーブル2[[#This Row],[班長代理①②③を選択]]</f>
        <v/>
      </c>
      <c r="R168" s="560">
        <f>テーブル2[[#This Row],[氏名]]</f>
        <v>0</v>
      </c>
      <c r="U168" s="531"/>
    </row>
    <row r="169" spans="2:21" x14ac:dyDescent="0.15">
      <c r="B169" s="541">
        <v>164</v>
      </c>
      <c r="Q169" s="559" t="str">
        <f>テーブル2[[#This Row],[災害発生時の
体制]]&amp;テーブル2[[#This Row],[班長]]&amp;テーブル2[[#This Row],[班長代理①②③を選択]]</f>
        <v/>
      </c>
      <c r="R169" s="560">
        <f>テーブル2[[#This Row],[氏名]]</f>
        <v>0</v>
      </c>
      <c r="U169" s="531"/>
    </row>
    <row r="170" spans="2:21" x14ac:dyDescent="0.15">
      <c r="B170" s="541">
        <v>165</v>
      </c>
      <c r="Q170" s="559" t="str">
        <f>テーブル2[[#This Row],[災害発生時の
体制]]&amp;テーブル2[[#This Row],[班長]]&amp;テーブル2[[#This Row],[班長代理①②③を選択]]</f>
        <v/>
      </c>
      <c r="R170" s="560">
        <f>テーブル2[[#This Row],[氏名]]</f>
        <v>0</v>
      </c>
      <c r="U170" s="531"/>
    </row>
    <row r="171" spans="2:21" x14ac:dyDescent="0.15">
      <c r="B171" s="541">
        <v>166</v>
      </c>
      <c r="Q171" s="559" t="str">
        <f>テーブル2[[#This Row],[災害発生時の
体制]]&amp;テーブル2[[#This Row],[班長]]&amp;テーブル2[[#This Row],[班長代理①②③を選択]]</f>
        <v/>
      </c>
      <c r="R171" s="560">
        <f>テーブル2[[#This Row],[氏名]]</f>
        <v>0</v>
      </c>
      <c r="U171" s="531"/>
    </row>
    <row r="172" spans="2:21" x14ac:dyDescent="0.15">
      <c r="B172" s="541">
        <v>167</v>
      </c>
      <c r="Q172" s="559" t="str">
        <f>テーブル2[[#This Row],[災害発生時の
体制]]&amp;テーブル2[[#This Row],[班長]]&amp;テーブル2[[#This Row],[班長代理①②③を選択]]</f>
        <v/>
      </c>
      <c r="R172" s="560">
        <f>テーブル2[[#This Row],[氏名]]</f>
        <v>0</v>
      </c>
      <c r="U172" s="531"/>
    </row>
    <row r="173" spans="2:21" x14ac:dyDescent="0.15">
      <c r="B173" s="541">
        <v>168</v>
      </c>
      <c r="Q173" s="559" t="str">
        <f>テーブル2[[#This Row],[災害発生時の
体制]]&amp;テーブル2[[#This Row],[班長]]&amp;テーブル2[[#This Row],[班長代理①②③を選択]]</f>
        <v/>
      </c>
      <c r="R173" s="560">
        <f>テーブル2[[#This Row],[氏名]]</f>
        <v>0</v>
      </c>
      <c r="U173" s="531"/>
    </row>
    <row r="174" spans="2:21" x14ac:dyDescent="0.15">
      <c r="B174" s="541">
        <v>169</v>
      </c>
      <c r="Q174" s="559" t="str">
        <f>テーブル2[[#This Row],[災害発生時の
体制]]&amp;テーブル2[[#This Row],[班長]]&amp;テーブル2[[#This Row],[班長代理①②③を選択]]</f>
        <v/>
      </c>
      <c r="R174" s="560">
        <f>テーブル2[[#This Row],[氏名]]</f>
        <v>0</v>
      </c>
      <c r="U174" s="531"/>
    </row>
    <row r="175" spans="2:21" x14ac:dyDescent="0.15">
      <c r="B175" s="541">
        <v>170</v>
      </c>
      <c r="Q175" s="559" t="str">
        <f>テーブル2[[#This Row],[災害発生時の
体制]]&amp;テーブル2[[#This Row],[班長]]&amp;テーブル2[[#This Row],[班長代理①②③を選択]]</f>
        <v/>
      </c>
      <c r="R175" s="560">
        <f>テーブル2[[#This Row],[氏名]]</f>
        <v>0</v>
      </c>
      <c r="U175" s="531"/>
    </row>
    <row r="176" spans="2:21" x14ac:dyDescent="0.15">
      <c r="B176" s="541">
        <v>171</v>
      </c>
      <c r="Q176" s="559" t="str">
        <f>テーブル2[[#This Row],[災害発生時の
体制]]&amp;テーブル2[[#This Row],[班長]]&amp;テーブル2[[#This Row],[班長代理①②③を選択]]</f>
        <v/>
      </c>
      <c r="R176" s="560">
        <f>テーブル2[[#This Row],[氏名]]</f>
        <v>0</v>
      </c>
      <c r="U176" s="531"/>
    </row>
    <row r="177" spans="2:21" x14ac:dyDescent="0.15">
      <c r="B177" s="541">
        <v>172</v>
      </c>
      <c r="Q177" s="559" t="str">
        <f>テーブル2[[#This Row],[災害発生時の
体制]]&amp;テーブル2[[#This Row],[班長]]&amp;テーブル2[[#This Row],[班長代理①②③を選択]]</f>
        <v/>
      </c>
      <c r="R177" s="560">
        <f>テーブル2[[#This Row],[氏名]]</f>
        <v>0</v>
      </c>
      <c r="U177" s="531"/>
    </row>
    <row r="178" spans="2:21" x14ac:dyDescent="0.15">
      <c r="B178" s="541">
        <v>173</v>
      </c>
      <c r="Q178" s="559" t="str">
        <f>テーブル2[[#This Row],[災害発生時の
体制]]&amp;テーブル2[[#This Row],[班長]]&amp;テーブル2[[#This Row],[班長代理①②③を選択]]</f>
        <v/>
      </c>
      <c r="R178" s="560">
        <f>テーブル2[[#This Row],[氏名]]</f>
        <v>0</v>
      </c>
      <c r="U178" s="531"/>
    </row>
    <row r="179" spans="2:21" x14ac:dyDescent="0.15">
      <c r="B179" s="541">
        <v>174</v>
      </c>
      <c r="Q179" s="559" t="str">
        <f>テーブル2[[#This Row],[災害発生時の
体制]]&amp;テーブル2[[#This Row],[班長]]&amp;テーブル2[[#This Row],[班長代理①②③を選択]]</f>
        <v/>
      </c>
      <c r="R179" s="560">
        <f>テーブル2[[#This Row],[氏名]]</f>
        <v>0</v>
      </c>
      <c r="U179" s="531"/>
    </row>
    <row r="180" spans="2:21" x14ac:dyDescent="0.15">
      <c r="B180" s="541">
        <v>175</v>
      </c>
      <c r="Q180" s="559" t="str">
        <f>テーブル2[[#This Row],[災害発生時の
体制]]&amp;テーブル2[[#This Row],[班長]]&amp;テーブル2[[#This Row],[班長代理①②③を選択]]</f>
        <v/>
      </c>
      <c r="R180" s="560">
        <f>テーブル2[[#This Row],[氏名]]</f>
        <v>0</v>
      </c>
      <c r="U180" s="531"/>
    </row>
    <row r="181" spans="2:21" x14ac:dyDescent="0.15">
      <c r="B181" s="541">
        <v>176</v>
      </c>
      <c r="Q181" s="559" t="str">
        <f>テーブル2[[#This Row],[災害発生時の
体制]]&amp;テーブル2[[#This Row],[班長]]&amp;テーブル2[[#This Row],[班長代理①②③を選択]]</f>
        <v/>
      </c>
      <c r="R181" s="560">
        <f>テーブル2[[#This Row],[氏名]]</f>
        <v>0</v>
      </c>
      <c r="U181" s="531"/>
    </row>
    <row r="182" spans="2:21" x14ac:dyDescent="0.15">
      <c r="B182" s="541">
        <v>177</v>
      </c>
      <c r="Q182" s="559" t="str">
        <f>テーブル2[[#This Row],[災害発生時の
体制]]&amp;テーブル2[[#This Row],[班長]]&amp;テーブル2[[#This Row],[班長代理①②③を選択]]</f>
        <v/>
      </c>
      <c r="R182" s="560">
        <f>テーブル2[[#This Row],[氏名]]</f>
        <v>0</v>
      </c>
      <c r="U182" s="531"/>
    </row>
    <row r="183" spans="2:21" x14ac:dyDescent="0.15">
      <c r="B183" s="541">
        <v>178</v>
      </c>
      <c r="Q183" s="559" t="str">
        <f>テーブル2[[#This Row],[災害発生時の
体制]]&amp;テーブル2[[#This Row],[班長]]&amp;テーブル2[[#This Row],[班長代理①②③を選択]]</f>
        <v/>
      </c>
      <c r="R183" s="560">
        <f>テーブル2[[#This Row],[氏名]]</f>
        <v>0</v>
      </c>
      <c r="U183" s="531"/>
    </row>
    <row r="184" spans="2:21" x14ac:dyDescent="0.15">
      <c r="B184" s="541">
        <v>179</v>
      </c>
      <c r="Q184" s="559" t="str">
        <f>テーブル2[[#This Row],[災害発生時の
体制]]&amp;テーブル2[[#This Row],[班長]]&amp;テーブル2[[#This Row],[班長代理①②③を選択]]</f>
        <v/>
      </c>
      <c r="R184" s="560">
        <f>テーブル2[[#This Row],[氏名]]</f>
        <v>0</v>
      </c>
      <c r="U184" s="531"/>
    </row>
    <row r="185" spans="2:21" x14ac:dyDescent="0.15">
      <c r="B185" s="541">
        <v>180</v>
      </c>
      <c r="Q185" s="559" t="str">
        <f>テーブル2[[#This Row],[災害発生時の
体制]]&amp;テーブル2[[#This Row],[班長]]&amp;テーブル2[[#This Row],[班長代理①②③を選択]]</f>
        <v/>
      </c>
      <c r="R185" s="560">
        <f>テーブル2[[#This Row],[氏名]]</f>
        <v>0</v>
      </c>
      <c r="U185" s="531"/>
    </row>
    <row r="186" spans="2:21" x14ac:dyDescent="0.15">
      <c r="B186" s="541">
        <v>181</v>
      </c>
      <c r="Q186" s="559" t="str">
        <f>テーブル2[[#This Row],[災害発生時の
体制]]&amp;テーブル2[[#This Row],[班長]]&amp;テーブル2[[#This Row],[班長代理①②③を選択]]</f>
        <v/>
      </c>
      <c r="R186" s="560">
        <f>テーブル2[[#This Row],[氏名]]</f>
        <v>0</v>
      </c>
      <c r="U186" s="531"/>
    </row>
    <row r="187" spans="2:21" x14ac:dyDescent="0.15">
      <c r="B187" s="541">
        <v>182</v>
      </c>
      <c r="Q187" s="559" t="str">
        <f>テーブル2[[#This Row],[災害発生時の
体制]]&amp;テーブル2[[#This Row],[班長]]&amp;テーブル2[[#This Row],[班長代理①②③を選択]]</f>
        <v/>
      </c>
      <c r="R187" s="560">
        <f>テーブル2[[#This Row],[氏名]]</f>
        <v>0</v>
      </c>
      <c r="U187" s="531"/>
    </row>
    <row r="188" spans="2:21" x14ac:dyDescent="0.15">
      <c r="B188" s="541">
        <v>183</v>
      </c>
      <c r="Q188" s="559" t="str">
        <f>テーブル2[[#This Row],[災害発生時の
体制]]&amp;テーブル2[[#This Row],[班長]]&amp;テーブル2[[#This Row],[班長代理①②③を選択]]</f>
        <v/>
      </c>
      <c r="R188" s="560">
        <f>テーブル2[[#This Row],[氏名]]</f>
        <v>0</v>
      </c>
      <c r="U188" s="531"/>
    </row>
    <row r="189" spans="2:21" x14ac:dyDescent="0.15">
      <c r="B189" s="541">
        <v>184</v>
      </c>
      <c r="Q189" s="559" t="str">
        <f>テーブル2[[#This Row],[災害発生時の
体制]]&amp;テーブル2[[#This Row],[班長]]&amp;テーブル2[[#This Row],[班長代理①②③を選択]]</f>
        <v/>
      </c>
      <c r="R189" s="560">
        <f>テーブル2[[#This Row],[氏名]]</f>
        <v>0</v>
      </c>
      <c r="U189" s="531"/>
    </row>
    <row r="190" spans="2:21" x14ac:dyDescent="0.15">
      <c r="B190" s="541">
        <v>185</v>
      </c>
      <c r="Q190" s="559" t="str">
        <f>テーブル2[[#This Row],[災害発生時の
体制]]&amp;テーブル2[[#This Row],[班長]]&amp;テーブル2[[#This Row],[班長代理①②③を選択]]</f>
        <v/>
      </c>
      <c r="R190" s="560">
        <f>テーブル2[[#This Row],[氏名]]</f>
        <v>0</v>
      </c>
      <c r="U190" s="531"/>
    </row>
    <row r="191" spans="2:21" x14ac:dyDescent="0.15">
      <c r="B191" s="541">
        <v>186</v>
      </c>
      <c r="Q191" s="559" t="str">
        <f>テーブル2[[#This Row],[災害発生時の
体制]]&amp;テーブル2[[#This Row],[班長]]&amp;テーブル2[[#This Row],[班長代理①②③を選択]]</f>
        <v/>
      </c>
      <c r="R191" s="560">
        <f>テーブル2[[#This Row],[氏名]]</f>
        <v>0</v>
      </c>
      <c r="U191" s="531"/>
    </row>
    <row r="192" spans="2:21" x14ac:dyDescent="0.15">
      <c r="B192" s="541">
        <v>187</v>
      </c>
      <c r="Q192" s="559" t="str">
        <f>テーブル2[[#This Row],[災害発生時の
体制]]&amp;テーブル2[[#This Row],[班長]]&amp;テーブル2[[#This Row],[班長代理①②③を選択]]</f>
        <v/>
      </c>
      <c r="R192" s="560">
        <f>テーブル2[[#This Row],[氏名]]</f>
        <v>0</v>
      </c>
      <c r="U192" s="531"/>
    </row>
    <row r="193" spans="2:21" x14ac:dyDescent="0.15">
      <c r="B193" s="541">
        <v>188</v>
      </c>
      <c r="Q193" s="559" t="str">
        <f>テーブル2[[#This Row],[災害発生時の
体制]]&amp;テーブル2[[#This Row],[班長]]&amp;テーブル2[[#This Row],[班長代理①②③を選択]]</f>
        <v/>
      </c>
      <c r="R193" s="560">
        <f>テーブル2[[#This Row],[氏名]]</f>
        <v>0</v>
      </c>
      <c r="U193" s="531"/>
    </row>
    <row r="194" spans="2:21" x14ac:dyDescent="0.15">
      <c r="B194" s="541">
        <v>189</v>
      </c>
      <c r="Q194" s="559" t="str">
        <f>テーブル2[[#This Row],[災害発生時の
体制]]&amp;テーブル2[[#This Row],[班長]]&amp;テーブル2[[#This Row],[班長代理①②③を選択]]</f>
        <v/>
      </c>
      <c r="R194" s="560">
        <f>テーブル2[[#This Row],[氏名]]</f>
        <v>0</v>
      </c>
      <c r="U194" s="531"/>
    </row>
    <row r="195" spans="2:21" x14ac:dyDescent="0.15">
      <c r="B195" s="541">
        <v>190</v>
      </c>
      <c r="Q195" s="559" t="str">
        <f>テーブル2[[#This Row],[災害発生時の
体制]]&amp;テーブル2[[#This Row],[班長]]&amp;テーブル2[[#This Row],[班長代理①②③を選択]]</f>
        <v/>
      </c>
      <c r="R195" s="560">
        <f>テーブル2[[#This Row],[氏名]]</f>
        <v>0</v>
      </c>
      <c r="U195" s="531"/>
    </row>
    <row r="196" spans="2:21" x14ac:dyDescent="0.15">
      <c r="B196" s="541">
        <v>191</v>
      </c>
      <c r="Q196" s="559" t="str">
        <f>テーブル2[[#This Row],[災害発生時の
体制]]&amp;テーブル2[[#This Row],[班長]]&amp;テーブル2[[#This Row],[班長代理①②③を選択]]</f>
        <v/>
      </c>
      <c r="R196" s="560">
        <f>テーブル2[[#This Row],[氏名]]</f>
        <v>0</v>
      </c>
      <c r="U196" s="531"/>
    </row>
    <row r="197" spans="2:21" x14ac:dyDescent="0.15">
      <c r="B197" s="541">
        <v>192</v>
      </c>
      <c r="Q197" s="559" t="str">
        <f>テーブル2[[#This Row],[災害発生時の
体制]]&amp;テーブル2[[#This Row],[班長]]&amp;テーブル2[[#This Row],[班長代理①②③を選択]]</f>
        <v/>
      </c>
      <c r="R197" s="560">
        <f>テーブル2[[#This Row],[氏名]]</f>
        <v>0</v>
      </c>
      <c r="U197" s="531"/>
    </row>
    <row r="198" spans="2:21" x14ac:dyDescent="0.15">
      <c r="B198" s="541">
        <v>193</v>
      </c>
      <c r="Q198" s="559" t="str">
        <f>テーブル2[[#This Row],[災害発生時の
体制]]&amp;テーブル2[[#This Row],[班長]]&amp;テーブル2[[#This Row],[班長代理①②③を選択]]</f>
        <v/>
      </c>
      <c r="R198" s="560">
        <f>テーブル2[[#This Row],[氏名]]</f>
        <v>0</v>
      </c>
      <c r="U198" s="531"/>
    </row>
    <row r="199" spans="2:21" x14ac:dyDescent="0.15">
      <c r="B199" s="541">
        <v>194</v>
      </c>
      <c r="Q199" s="559" t="str">
        <f>テーブル2[[#This Row],[災害発生時の
体制]]&amp;テーブル2[[#This Row],[班長]]&amp;テーブル2[[#This Row],[班長代理①②③を選択]]</f>
        <v/>
      </c>
      <c r="R199" s="560">
        <f>テーブル2[[#This Row],[氏名]]</f>
        <v>0</v>
      </c>
      <c r="U199" s="531"/>
    </row>
    <row r="200" spans="2:21" x14ac:dyDescent="0.15">
      <c r="B200" s="541">
        <v>195</v>
      </c>
      <c r="Q200" s="559" t="str">
        <f>テーブル2[[#This Row],[災害発生時の
体制]]&amp;テーブル2[[#This Row],[班長]]&amp;テーブル2[[#This Row],[班長代理①②③を選択]]</f>
        <v/>
      </c>
      <c r="R200" s="560">
        <f>テーブル2[[#This Row],[氏名]]</f>
        <v>0</v>
      </c>
      <c r="U200" s="531"/>
    </row>
    <row r="201" spans="2:21" x14ac:dyDescent="0.15">
      <c r="B201" s="541">
        <v>196</v>
      </c>
      <c r="Q201" s="559" t="str">
        <f>テーブル2[[#This Row],[災害発生時の
体制]]&amp;テーブル2[[#This Row],[班長]]&amp;テーブル2[[#This Row],[班長代理①②③を選択]]</f>
        <v/>
      </c>
      <c r="R201" s="560">
        <f>テーブル2[[#This Row],[氏名]]</f>
        <v>0</v>
      </c>
      <c r="U201" s="531"/>
    </row>
    <row r="202" spans="2:21" x14ac:dyDescent="0.15">
      <c r="B202" s="541">
        <v>197</v>
      </c>
      <c r="Q202" s="559" t="str">
        <f>テーブル2[[#This Row],[災害発生時の
体制]]&amp;テーブル2[[#This Row],[班長]]&amp;テーブル2[[#This Row],[班長代理①②③を選択]]</f>
        <v/>
      </c>
      <c r="R202" s="560">
        <f>テーブル2[[#This Row],[氏名]]</f>
        <v>0</v>
      </c>
      <c r="U202" s="531"/>
    </row>
    <row r="203" spans="2:21" x14ac:dyDescent="0.15">
      <c r="B203" s="541">
        <v>198</v>
      </c>
      <c r="Q203" s="559" t="str">
        <f>テーブル2[[#This Row],[災害発生時の
体制]]&amp;テーブル2[[#This Row],[班長]]&amp;テーブル2[[#This Row],[班長代理①②③を選択]]</f>
        <v/>
      </c>
      <c r="R203" s="560">
        <f>テーブル2[[#This Row],[氏名]]</f>
        <v>0</v>
      </c>
      <c r="U203" s="531"/>
    </row>
    <row r="204" spans="2:21" x14ac:dyDescent="0.15">
      <c r="B204" s="541">
        <v>199</v>
      </c>
      <c r="Q204" s="559" t="str">
        <f>テーブル2[[#This Row],[災害発生時の
体制]]&amp;テーブル2[[#This Row],[班長]]&amp;テーブル2[[#This Row],[班長代理①②③を選択]]</f>
        <v/>
      </c>
      <c r="R204" s="560">
        <f>テーブル2[[#This Row],[氏名]]</f>
        <v>0</v>
      </c>
      <c r="U204" s="531"/>
    </row>
    <row r="205" spans="2:21" x14ac:dyDescent="0.15">
      <c r="B205" s="541">
        <v>200</v>
      </c>
      <c r="Q205" s="559" t="str">
        <f>テーブル2[[#This Row],[災害発生時の
体制]]&amp;テーブル2[[#This Row],[班長]]&amp;テーブル2[[#This Row],[班長代理①②③を選択]]</f>
        <v/>
      </c>
      <c r="R205" s="560">
        <f>テーブル2[[#This Row],[氏名]]</f>
        <v>0</v>
      </c>
      <c r="U205" s="531"/>
    </row>
    <row r="206" spans="2:21" x14ac:dyDescent="0.15">
      <c r="B206" s="541">
        <v>201</v>
      </c>
      <c r="Q206" s="559" t="str">
        <f>テーブル2[[#This Row],[災害発生時の
体制]]&amp;テーブル2[[#This Row],[班長]]&amp;テーブル2[[#This Row],[班長代理①②③を選択]]</f>
        <v/>
      </c>
      <c r="R206" s="560">
        <f>テーブル2[[#This Row],[氏名]]</f>
        <v>0</v>
      </c>
      <c r="U206" s="531"/>
    </row>
    <row r="207" spans="2:21" x14ac:dyDescent="0.15">
      <c r="B207" s="541">
        <v>202</v>
      </c>
      <c r="Q207" s="559" t="str">
        <f>テーブル2[[#This Row],[災害発生時の
体制]]&amp;テーブル2[[#This Row],[班長]]&amp;テーブル2[[#This Row],[班長代理①②③を選択]]</f>
        <v/>
      </c>
      <c r="R207" s="560">
        <f>テーブル2[[#This Row],[氏名]]</f>
        <v>0</v>
      </c>
      <c r="U207" s="531"/>
    </row>
    <row r="208" spans="2:21" x14ac:dyDescent="0.15">
      <c r="B208" s="541">
        <v>203</v>
      </c>
      <c r="Q208" s="559" t="str">
        <f>テーブル2[[#This Row],[災害発生時の
体制]]&amp;テーブル2[[#This Row],[班長]]&amp;テーブル2[[#This Row],[班長代理①②③を選択]]</f>
        <v/>
      </c>
      <c r="R208" s="560">
        <f>テーブル2[[#This Row],[氏名]]</f>
        <v>0</v>
      </c>
      <c r="U208" s="531"/>
    </row>
    <row r="209" spans="2:21" x14ac:dyDescent="0.15">
      <c r="B209" s="541">
        <v>204</v>
      </c>
      <c r="Q209" s="559" t="str">
        <f>テーブル2[[#This Row],[災害発生時の
体制]]&amp;テーブル2[[#This Row],[班長]]&amp;テーブル2[[#This Row],[班長代理①②③を選択]]</f>
        <v/>
      </c>
      <c r="R209" s="560">
        <f>テーブル2[[#This Row],[氏名]]</f>
        <v>0</v>
      </c>
      <c r="U209" s="531"/>
    </row>
    <row r="210" spans="2:21" x14ac:dyDescent="0.15">
      <c r="B210" s="541">
        <v>205</v>
      </c>
      <c r="Q210" s="559" t="str">
        <f>テーブル2[[#This Row],[災害発生時の
体制]]&amp;テーブル2[[#This Row],[班長]]&amp;テーブル2[[#This Row],[班長代理①②③を選択]]</f>
        <v/>
      </c>
      <c r="R210" s="560">
        <f>テーブル2[[#This Row],[氏名]]</f>
        <v>0</v>
      </c>
      <c r="U210" s="531"/>
    </row>
    <row r="211" spans="2:21" x14ac:dyDescent="0.15">
      <c r="B211" s="541">
        <v>206</v>
      </c>
      <c r="Q211" s="559" t="str">
        <f>テーブル2[[#This Row],[災害発生時の
体制]]&amp;テーブル2[[#This Row],[班長]]&amp;テーブル2[[#This Row],[班長代理①②③を選択]]</f>
        <v/>
      </c>
      <c r="R211" s="560">
        <f>テーブル2[[#This Row],[氏名]]</f>
        <v>0</v>
      </c>
      <c r="U211" s="531"/>
    </row>
    <row r="212" spans="2:21" x14ac:dyDescent="0.15">
      <c r="B212" s="541">
        <v>207</v>
      </c>
      <c r="Q212" s="559" t="str">
        <f>テーブル2[[#This Row],[災害発生時の
体制]]&amp;テーブル2[[#This Row],[班長]]&amp;テーブル2[[#This Row],[班長代理①②③を選択]]</f>
        <v/>
      </c>
      <c r="R212" s="560">
        <f>テーブル2[[#This Row],[氏名]]</f>
        <v>0</v>
      </c>
      <c r="U212" s="531"/>
    </row>
    <row r="213" spans="2:21" x14ac:dyDescent="0.15">
      <c r="B213" s="541">
        <v>208</v>
      </c>
      <c r="Q213" s="559" t="str">
        <f>テーブル2[[#This Row],[災害発生時の
体制]]&amp;テーブル2[[#This Row],[班長]]&amp;テーブル2[[#This Row],[班長代理①②③を選択]]</f>
        <v/>
      </c>
      <c r="R213" s="560">
        <f>テーブル2[[#This Row],[氏名]]</f>
        <v>0</v>
      </c>
      <c r="U213" s="531"/>
    </row>
    <row r="214" spans="2:21" x14ac:dyDescent="0.15">
      <c r="B214" s="541">
        <v>209</v>
      </c>
      <c r="Q214" s="559" t="str">
        <f>テーブル2[[#This Row],[災害発生時の
体制]]&amp;テーブル2[[#This Row],[班長]]&amp;テーブル2[[#This Row],[班長代理①②③を選択]]</f>
        <v/>
      </c>
      <c r="R214" s="560">
        <f>テーブル2[[#This Row],[氏名]]</f>
        <v>0</v>
      </c>
      <c r="U214" s="531"/>
    </row>
    <row r="215" spans="2:21" x14ac:dyDescent="0.15">
      <c r="B215" s="541">
        <v>210</v>
      </c>
      <c r="Q215" s="559" t="str">
        <f>テーブル2[[#This Row],[災害発生時の
体制]]&amp;テーブル2[[#This Row],[班長]]&amp;テーブル2[[#This Row],[班長代理①②③を選択]]</f>
        <v/>
      </c>
      <c r="R215" s="560">
        <f>テーブル2[[#This Row],[氏名]]</f>
        <v>0</v>
      </c>
      <c r="U215" s="531"/>
    </row>
    <row r="216" spans="2:21" x14ac:dyDescent="0.15">
      <c r="B216" s="541">
        <v>211</v>
      </c>
      <c r="Q216" s="559" t="str">
        <f>テーブル2[[#This Row],[災害発生時の
体制]]&amp;テーブル2[[#This Row],[班長]]&amp;テーブル2[[#This Row],[班長代理①②③を選択]]</f>
        <v/>
      </c>
      <c r="R216" s="560">
        <f>テーブル2[[#This Row],[氏名]]</f>
        <v>0</v>
      </c>
      <c r="U216" s="531"/>
    </row>
    <row r="217" spans="2:21" x14ac:dyDescent="0.15">
      <c r="B217" s="541">
        <v>212</v>
      </c>
      <c r="Q217" s="559" t="str">
        <f>テーブル2[[#This Row],[災害発生時の
体制]]&amp;テーブル2[[#This Row],[班長]]&amp;テーブル2[[#This Row],[班長代理①②③を選択]]</f>
        <v/>
      </c>
      <c r="R217" s="560">
        <f>テーブル2[[#This Row],[氏名]]</f>
        <v>0</v>
      </c>
      <c r="U217" s="531"/>
    </row>
    <row r="218" spans="2:21" x14ac:dyDescent="0.15">
      <c r="B218" s="541">
        <v>213</v>
      </c>
      <c r="Q218" s="559" t="str">
        <f>テーブル2[[#This Row],[災害発生時の
体制]]&amp;テーブル2[[#This Row],[班長]]&amp;テーブル2[[#This Row],[班長代理①②③を選択]]</f>
        <v/>
      </c>
      <c r="R218" s="560">
        <f>テーブル2[[#This Row],[氏名]]</f>
        <v>0</v>
      </c>
      <c r="U218" s="531"/>
    </row>
    <row r="219" spans="2:21" x14ac:dyDescent="0.15">
      <c r="B219" s="541">
        <v>214</v>
      </c>
      <c r="Q219" s="559" t="str">
        <f>テーブル2[[#This Row],[災害発生時の
体制]]&amp;テーブル2[[#This Row],[班長]]&amp;テーブル2[[#This Row],[班長代理①②③を選択]]</f>
        <v/>
      </c>
      <c r="R219" s="560">
        <f>テーブル2[[#This Row],[氏名]]</f>
        <v>0</v>
      </c>
      <c r="U219" s="531"/>
    </row>
    <row r="220" spans="2:21" x14ac:dyDescent="0.15">
      <c r="B220" s="541">
        <v>215</v>
      </c>
      <c r="Q220" s="559" t="str">
        <f>テーブル2[[#This Row],[災害発生時の
体制]]&amp;テーブル2[[#This Row],[班長]]&amp;テーブル2[[#This Row],[班長代理①②③を選択]]</f>
        <v/>
      </c>
      <c r="R220" s="560">
        <f>テーブル2[[#This Row],[氏名]]</f>
        <v>0</v>
      </c>
      <c r="U220" s="531"/>
    </row>
    <row r="221" spans="2:21" x14ac:dyDescent="0.15">
      <c r="B221" s="541">
        <v>216</v>
      </c>
      <c r="Q221" s="559" t="str">
        <f>テーブル2[[#This Row],[災害発生時の
体制]]&amp;テーブル2[[#This Row],[班長]]&amp;テーブル2[[#This Row],[班長代理①②③を選択]]</f>
        <v/>
      </c>
      <c r="R221" s="560">
        <f>テーブル2[[#This Row],[氏名]]</f>
        <v>0</v>
      </c>
      <c r="U221" s="531"/>
    </row>
    <row r="222" spans="2:21" x14ac:dyDescent="0.15">
      <c r="B222" s="541">
        <v>217</v>
      </c>
      <c r="Q222" s="559" t="str">
        <f>テーブル2[[#This Row],[災害発生時の
体制]]&amp;テーブル2[[#This Row],[班長]]&amp;テーブル2[[#This Row],[班長代理①②③を選択]]</f>
        <v/>
      </c>
      <c r="R222" s="560">
        <f>テーブル2[[#This Row],[氏名]]</f>
        <v>0</v>
      </c>
      <c r="U222" s="531"/>
    </row>
    <row r="223" spans="2:21" x14ac:dyDescent="0.15">
      <c r="B223" s="541">
        <v>218</v>
      </c>
      <c r="Q223" s="559" t="str">
        <f>テーブル2[[#This Row],[災害発生時の
体制]]&amp;テーブル2[[#This Row],[班長]]&amp;テーブル2[[#This Row],[班長代理①②③を選択]]</f>
        <v/>
      </c>
      <c r="R223" s="560">
        <f>テーブル2[[#This Row],[氏名]]</f>
        <v>0</v>
      </c>
      <c r="U223" s="531"/>
    </row>
    <row r="224" spans="2:21" x14ac:dyDescent="0.15">
      <c r="B224" s="541">
        <v>219</v>
      </c>
      <c r="Q224" s="559" t="str">
        <f>テーブル2[[#This Row],[災害発生時の
体制]]&amp;テーブル2[[#This Row],[班長]]&amp;テーブル2[[#This Row],[班長代理①②③を選択]]</f>
        <v/>
      </c>
      <c r="R224" s="560">
        <f>テーブル2[[#This Row],[氏名]]</f>
        <v>0</v>
      </c>
      <c r="U224" s="531"/>
    </row>
    <row r="225" spans="2:21" x14ac:dyDescent="0.15">
      <c r="B225" s="541">
        <v>220</v>
      </c>
      <c r="Q225" s="559" t="str">
        <f>テーブル2[[#This Row],[災害発生時の
体制]]&amp;テーブル2[[#This Row],[班長]]&amp;テーブル2[[#This Row],[班長代理①②③を選択]]</f>
        <v/>
      </c>
      <c r="R225" s="560">
        <f>テーブル2[[#This Row],[氏名]]</f>
        <v>0</v>
      </c>
      <c r="U225" s="531"/>
    </row>
    <row r="226" spans="2:21" x14ac:dyDescent="0.15">
      <c r="B226" s="541">
        <v>221</v>
      </c>
      <c r="Q226" s="559" t="str">
        <f>テーブル2[[#This Row],[災害発生時の
体制]]&amp;テーブル2[[#This Row],[班長]]&amp;テーブル2[[#This Row],[班長代理①②③を選択]]</f>
        <v/>
      </c>
      <c r="R226" s="560">
        <f>テーブル2[[#This Row],[氏名]]</f>
        <v>0</v>
      </c>
      <c r="U226" s="531"/>
    </row>
    <row r="227" spans="2:21" x14ac:dyDescent="0.15">
      <c r="B227" s="541">
        <v>222</v>
      </c>
      <c r="Q227" s="559" t="str">
        <f>テーブル2[[#This Row],[災害発生時の
体制]]&amp;テーブル2[[#This Row],[班長]]&amp;テーブル2[[#This Row],[班長代理①②③を選択]]</f>
        <v/>
      </c>
      <c r="R227" s="560">
        <f>テーブル2[[#This Row],[氏名]]</f>
        <v>0</v>
      </c>
      <c r="U227" s="531"/>
    </row>
    <row r="228" spans="2:21" x14ac:dyDescent="0.15">
      <c r="B228" s="541">
        <v>223</v>
      </c>
      <c r="Q228" s="559" t="str">
        <f>テーブル2[[#This Row],[災害発生時の
体制]]&amp;テーブル2[[#This Row],[班長]]&amp;テーブル2[[#This Row],[班長代理①②③を選択]]</f>
        <v/>
      </c>
      <c r="R228" s="560">
        <f>テーブル2[[#This Row],[氏名]]</f>
        <v>0</v>
      </c>
      <c r="U228" s="531"/>
    </row>
    <row r="229" spans="2:21" x14ac:dyDescent="0.15">
      <c r="B229" s="541">
        <v>224</v>
      </c>
      <c r="Q229" s="559" t="str">
        <f>テーブル2[[#This Row],[災害発生時の
体制]]&amp;テーブル2[[#This Row],[班長]]&amp;テーブル2[[#This Row],[班長代理①②③を選択]]</f>
        <v/>
      </c>
      <c r="R229" s="560">
        <f>テーブル2[[#This Row],[氏名]]</f>
        <v>0</v>
      </c>
      <c r="U229" s="531"/>
    </row>
    <row r="230" spans="2:21" x14ac:dyDescent="0.15">
      <c r="B230" s="541">
        <v>225</v>
      </c>
      <c r="Q230" s="559" t="str">
        <f>テーブル2[[#This Row],[災害発生時の
体制]]&amp;テーブル2[[#This Row],[班長]]&amp;テーブル2[[#This Row],[班長代理①②③を選択]]</f>
        <v/>
      </c>
      <c r="R230" s="560">
        <f>テーブル2[[#This Row],[氏名]]</f>
        <v>0</v>
      </c>
      <c r="U230" s="531"/>
    </row>
    <row r="231" spans="2:21" x14ac:dyDescent="0.15">
      <c r="B231" s="541">
        <v>226</v>
      </c>
      <c r="Q231" s="559" t="str">
        <f>テーブル2[[#This Row],[災害発生時の
体制]]&amp;テーブル2[[#This Row],[班長]]&amp;テーブル2[[#This Row],[班長代理①②③を選択]]</f>
        <v/>
      </c>
      <c r="R231" s="560">
        <f>テーブル2[[#This Row],[氏名]]</f>
        <v>0</v>
      </c>
      <c r="U231" s="531"/>
    </row>
    <row r="232" spans="2:21" x14ac:dyDescent="0.15">
      <c r="B232" s="541">
        <v>227</v>
      </c>
      <c r="Q232" s="559" t="str">
        <f>テーブル2[[#This Row],[災害発生時の
体制]]&amp;テーブル2[[#This Row],[班長]]&amp;テーブル2[[#This Row],[班長代理①②③を選択]]</f>
        <v/>
      </c>
      <c r="R232" s="560">
        <f>テーブル2[[#This Row],[氏名]]</f>
        <v>0</v>
      </c>
      <c r="U232" s="531"/>
    </row>
    <row r="233" spans="2:21" x14ac:dyDescent="0.15">
      <c r="B233" s="541">
        <v>228</v>
      </c>
      <c r="Q233" s="559" t="str">
        <f>テーブル2[[#This Row],[災害発生時の
体制]]&amp;テーブル2[[#This Row],[班長]]&amp;テーブル2[[#This Row],[班長代理①②③を選択]]</f>
        <v/>
      </c>
      <c r="R233" s="560">
        <f>テーブル2[[#This Row],[氏名]]</f>
        <v>0</v>
      </c>
      <c r="U233" s="531"/>
    </row>
    <row r="234" spans="2:21" x14ac:dyDescent="0.15">
      <c r="B234" s="541">
        <v>229</v>
      </c>
      <c r="Q234" s="559" t="str">
        <f>テーブル2[[#This Row],[災害発生時の
体制]]&amp;テーブル2[[#This Row],[班長]]&amp;テーブル2[[#This Row],[班長代理①②③を選択]]</f>
        <v/>
      </c>
      <c r="R234" s="560">
        <f>テーブル2[[#This Row],[氏名]]</f>
        <v>0</v>
      </c>
      <c r="U234" s="531"/>
    </row>
    <row r="235" spans="2:21" x14ac:dyDescent="0.15">
      <c r="B235" s="541">
        <v>230</v>
      </c>
      <c r="Q235" s="559" t="str">
        <f>テーブル2[[#This Row],[災害発生時の
体制]]&amp;テーブル2[[#This Row],[班長]]&amp;テーブル2[[#This Row],[班長代理①②③を選択]]</f>
        <v/>
      </c>
      <c r="R235" s="560">
        <f>テーブル2[[#This Row],[氏名]]</f>
        <v>0</v>
      </c>
      <c r="U235" s="531"/>
    </row>
    <row r="236" spans="2:21" x14ac:dyDescent="0.15">
      <c r="B236" s="541">
        <v>231</v>
      </c>
      <c r="Q236" s="559" t="str">
        <f>テーブル2[[#This Row],[災害発生時の
体制]]&amp;テーブル2[[#This Row],[班長]]&amp;テーブル2[[#This Row],[班長代理①②③を選択]]</f>
        <v/>
      </c>
      <c r="R236" s="560">
        <f>テーブル2[[#This Row],[氏名]]</f>
        <v>0</v>
      </c>
      <c r="U236" s="531"/>
    </row>
    <row r="237" spans="2:21" x14ac:dyDescent="0.15">
      <c r="B237" s="541">
        <v>232</v>
      </c>
      <c r="Q237" s="559" t="str">
        <f>テーブル2[[#This Row],[災害発生時の
体制]]&amp;テーブル2[[#This Row],[班長]]&amp;テーブル2[[#This Row],[班長代理①②③を選択]]</f>
        <v/>
      </c>
      <c r="R237" s="560">
        <f>テーブル2[[#This Row],[氏名]]</f>
        <v>0</v>
      </c>
      <c r="U237" s="531"/>
    </row>
    <row r="238" spans="2:21" x14ac:dyDescent="0.15">
      <c r="B238" s="541">
        <v>233</v>
      </c>
      <c r="Q238" s="559" t="str">
        <f>テーブル2[[#This Row],[災害発生時の
体制]]&amp;テーブル2[[#This Row],[班長]]&amp;テーブル2[[#This Row],[班長代理①②③を選択]]</f>
        <v/>
      </c>
      <c r="R238" s="560">
        <f>テーブル2[[#This Row],[氏名]]</f>
        <v>0</v>
      </c>
      <c r="U238" s="531"/>
    </row>
    <row r="239" spans="2:21" x14ac:dyDescent="0.15">
      <c r="B239" s="541">
        <v>234</v>
      </c>
      <c r="Q239" s="559" t="str">
        <f>テーブル2[[#This Row],[災害発生時の
体制]]&amp;テーブル2[[#This Row],[班長]]&amp;テーブル2[[#This Row],[班長代理①②③を選択]]</f>
        <v/>
      </c>
      <c r="R239" s="560">
        <f>テーブル2[[#This Row],[氏名]]</f>
        <v>0</v>
      </c>
      <c r="U239" s="531"/>
    </row>
    <row r="240" spans="2:21" x14ac:dyDescent="0.15">
      <c r="B240" s="541">
        <v>235</v>
      </c>
      <c r="Q240" s="559" t="str">
        <f>テーブル2[[#This Row],[災害発生時の
体制]]&amp;テーブル2[[#This Row],[班長]]&amp;テーブル2[[#This Row],[班長代理①②③を選択]]</f>
        <v/>
      </c>
      <c r="R240" s="560">
        <f>テーブル2[[#This Row],[氏名]]</f>
        <v>0</v>
      </c>
      <c r="U240" s="531"/>
    </row>
    <row r="241" spans="2:21" x14ac:dyDescent="0.15">
      <c r="B241" s="541">
        <v>236</v>
      </c>
      <c r="Q241" s="559" t="str">
        <f>テーブル2[[#This Row],[災害発生時の
体制]]&amp;テーブル2[[#This Row],[班長]]&amp;テーブル2[[#This Row],[班長代理①②③を選択]]</f>
        <v/>
      </c>
      <c r="R241" s="560">
        <f>テーブル2[[#This Row],[氏名]]</f>
        <v>0</v>
      </c>
      <c r="U241" s="531"/>
    </row>
    <row r="242" spans="2:21" x14ac:dyDescent="0.15">
      <c r="B242" s="541">
        <v>237</v>
      </c>
      <c r="Q242" s="559" t="str">
        <f>テーブル2[[#This Row],[災害発生時の
体制]]&amp;テーブル2[[#This Row],[班長]]&amp;テーブル2[[#This Row],[班長代理①②③を選択]]</f>
        <v/>
      </c>
      <c r="R242" s="560">
        <f>テーブル2[[#This Row],[氏名]]</f>
        <v>0</v>
      </c>
      <c r="U242" s="531"/>
    </row>
    <row r="243" spans="2:21" x14ac:dyDescent="0.15">
      <c r="B243" s="541">
        <v>238</v>
      </c>
      <c r="Q243" s="559" t="str">
        <f>テーブル2[[#This Row],[災害発生時の
体制]]&amp;テーブル2[[#This Row],[班長]]&amp;テーブル2[[#This Row],[班長代理①②③を選択]]</f>
        <v/>
      </c>
      <c r="R243" s="560">
        <f>テーブル2[[#This Row],[氏名]]</f>
        <v>0</v>
      </c>
      <c r="U243" s="531"/>
    </row>
    <row r="244" spans="2:21" x14ac:dyDescent="0.15">
      <c r="B244" s="541">
        <v>239</v>
      </c>
      <c r="Q244" s="559" t="str">
        <f>テーブル2[[#This Row],[災害発生時の
体制]]&amp;テーブル2[[#This Row],[班長]]&amp;テーブル2[[#This Row],[班長代理①②③を選択]]</f>
        <v/>
      </c>
      <c r="R244" s="560">
        <f>テーブル2[[#This Row],[氏名]]</f>
        <v>0</v>
      </c>
      <c r="U244" s="531"/>
    </row>
    <row r="245" spans="2:21" x14ac:dyDescent="0.15">
      <c r="B245" s="541">
        <v>240</v>
      </c>
      <c r="Q245" s="559" t="str">
        <f>テーブル2[[#This Row],[災害発生時の
体制]]&amp;テーブル2[[#This Row],[班長]]&amp;テーブル2[[#This Row],[班長代理①②③を選択]]</f>
        <v/>
      </c>
      <c r="R245" s="560">
        <f>テーブル2[[#This Row],[氏名]]</f>
        <v>0</v>
      </c>
      <c r="U245" s="531"/>
    </row>
    <row r="246" spans="2:21" x14ac:dyDescent="0.15">
      <c r="B246" s="541">
        <v>241</v>
      </c>
      <c r="Q246" s="559" t="str">
        <f>テーブル2[[#This Row],[災害発生時の
体制]]&amp;テーブル2[[#This Row],[班長]]&amp;テーブル2[[#This Row],[班長代理①②③を選択]]</f>
        <v/>
      </c>
      <c r="R246" s="560">
        <f>テーブル2[[#This Row],[氏名]]</f>
        <v>0</v>
      </c>
      <c r="U246" s="531"/>
    </row>
    <row r="247" spans="2:21" x14ac:dyDescent="0.15">
      <c r="B247" s="541">
        <v>242</v>
      </c>
      <c r="Q247" s="559" t="str">
        <f>テーブル2[[#This Row],[災害発生時の
体制]]&amp;テーブル2[[#This Row],[班長]]&amp;テーブル2[[#This Row],[班長代理①②③を選択]]</f>
        <v/>
      </c>
      <c r="R247" s="560">
        <f>テーブル2[[#This Row],[氏名]]</f>
        <v>0</v>
      </c>
      <c r="U247" s="531"/>
    </row>
    <row r="248" spans="2:21" x14ac:dyDescent="0.15">
      <c r="B248" s="541">
        <v>243</v>
      </c>
      <c r="Q248" s="559" t="str">
        <f>テーブル2[[#This Row],[災害発生時の
体制]]&amp;テーブル2[[#This Row],[班長]]&amp;テーブル2[[#This Row],[班長代理①②③を選択]]</f>
        <v/>
      </c>
      <c r="R248" s="560">
        <f>テーブル2[[#This Row],[氏名]]</f>
        <v>0</v>
      </c>
      <c r="U248" s="531"/>
    </row>
    <row r="249" spans="2:21" x14ac:dyDescent="0.15">
      <c r="B249" s="541">
        <v>244</v>
      </c>
      <c r="Q249" s="559" t="str">
        <f>テーブル2[[#This Row],[災害発生時の
体制]]&amp;テーブル2[[#This Row],[班長]]&amp;テーブル2[[#This Row],[班長代理①②③を選択]]</f>
        <v/>
      </c>
      <c r="R249" s="560">
        <f>テーブル2[[#This Row],[氏名]]</f>
        <v>0</v>
      </c>
      <c r="U249" s="531"/>
    </row>
    <row r="250" spans="2:21" x14ac:dyDescent="0.15">
      <c r="B250" s="541">
        <v>245</v>
      </c>
      <c r="Q250" s="559" t="str">
        <f>テーブル2[[#This Row],[災害発生時の
体制]]&amp;テーブル2[[#This Row],[班長]]&amp;テーブル2[[#This Row],[班長代理①②③を選択]]</f>
        <v/>
      </c>
      <c r="R250" s="560">
        <f>テーブル2[[#This Row],[氏名]]</f>
        <v>0</v>
      </c>
      <c r="U250" s="531"/>
    </row>
    <row r="251" spans="2:21" x14ac:dyDescent="0.15">
      <c r="B251" s="541">
        <v>246</v>
      </c>
      <c r="Q251" s="559" t="str">
        <f>テーブル2[[#This Row],[災害発生時の
体制]]&amp;テーブル2[[#This Row],[班長]]&amp;テーブル2[[#This Row],[班長代理①②③を選択]]</f>
        <v/>
      </c>
      <c r="R251" s="560">
        <f>テーブル2[[#This Row],[氏名]]</f>
        <v>0</v>
      </c>
      <c r="U251" s="531"/>
    </row>
    <row r="252" spans="2:21" x14ac:dyDescent="0.15">
      <c r="B252" s="541">
        <v>247</v>
      </c>
      <c r="Q252" s="559" t="str">
        <f>テーブル2[[#This Row],[災害発生時の
体制]]&amp;テーブル2[[#This Row],[班長]]&amp;テーブル2[[#This Row],[班長代理①②③を選択]]</f>
        <v/>
      </c>
      <c r="R252" s="560">
        <f>テーブル2[[#This Row],[氏名]]</f>
        <v>0</v>
      </c>
      <c r="U252" s="531"/>
    </row>
    <row r="253" spans="2:21" x14ac:dyDescent="0.15">
      <c r="B253" s="541">
        <v>248</v>
      </c>
      <c r="Q253" s="559" t="str">
        <f>テーブル2[[#This Row],[災害発生時の
体制]]&amp;テーブル2[[#This Row],[班長]]&amp;テーブル2[[#This Row],[班長代理①②③を選択]]</f>
        <v/>
      </c>
      <c r="R253" s="560">
        <f>テーブル2[[#This Row],[氏名]]</f>
        <v>0</v>
      </c>
      <c r="U253" s="531"/>
    </row>
    <row r="254" spans="2:21" x14ac:dyDescent="0.15">
      <c r="B254" s="541">
        <v>249</v>
      </c>
      <c r="Q254" s="559" t="str">
        <f>テーブル2[[#This Row],[災害発生時の
体制]]&amp;テーブル2[[#This Row],[班長]]&amp;テーブル2[[#This Row],[班長代理①②③を選択]]</f>
        <v/>
      </c>
      <c r="R254" s="560">
        <f>テーブル2[[#This Row],[氏名]]</f>
        <v>0</v>
      </c>
      <c r="U254" s="531"/>
    </row>
    <row r="255" spans="2:21" x14ac:dyDescent="0.15">
      <c r="B255" s="541">
        <v>250</v>
      </c>
      <c r="Q255" s="559" t="str">
        <f>テーブル2[[#This Row],[災害発生時の
体制]]&amp;テーブル2[[#This Row],[班長]]&amp;テーブル2[[#This Row],[班長代理①②③を選択]]</f>
        <v/>
      </c>
      <c r="R255" s="560">
        <f>テーブル2[[#This Row],[氏名]]</f>
        <v>0</v>
      </c>
      <c r="U255" s="531"/>
    </row>
    <row r="256" spans="2:21" x14ac:dyDescent="0.15">
      <c r="B256" s="541">
        <v>251</v>
      </c>
      <c r="Q256" s="559" t="str">
        <f>テーブル2[[#This Row],[災害発生時の
体制]]&amp;テーブル2[[#This Row],[班長]]&amp;テーブル2[[#This Row],[班長代理①②③を選択]]</f>
        <v/>
      </c>
      <c r="R256" s="560">
        <f>テーブル2[[#This Row],[氏名]]</f>
        <v>0</v>
      </c>
      <c r="U256" s="531"/>
    </row>
    <row r="257" spans="2:21" x14ac:dyDescent="0.15">
      <c r="B257" s="541">
        <v>252</v>
      </c>
      <c r="Q257" s="559" t="str">
        <f>テーブル2[[#This Row],[災害発生時の
体制]]&amp;テーブル2[[#This Row],[班長]]&amp;テーブル2[[#This Row],[班長代理①②③を選択]]</f>
        <v/>
      </c>
      <c r="R257" s="560">
        <f>テーブル2[[#This Row],[氏名]]</f>
        <v>0</v>
      </c>
      <c r="U257" s="531"/>
    </row>
    <row r="258" spans="2:21" x14ac:dyDescent="0.15">
      <c r="B258" s="541">
        <v>253</v>
      </c>
      <c r="Q258" s="559" t="str">
        <f>テーブル2[[#This Row],[災害発生時の
体制]]&amp;テーブル2[[#This Row],[班長]]&amp;テーブル2[[#This Row],[班長代理①②③を選択]]</f>
        <v/>
      </c>
      <c r="R258" s="560">
        <f>テーブル2[[#This Row],[氏名]]</f>
        <v>0</v>
      </c>
      <c r="U258" s="531"/>
    </row>
    <row r="259" spans="2:21" x14ac:dyDescent="0.15">
      <c r="B259" s="541">
        <v>254</v>
      </c>
      <c r="Q259" s="559" t="str">
        <f>テーブル2[[#This Row],[災害発生時の
体制]]&amp;テーブル2[[#This Row],[班長]]&amp;テーブル2[[#This Row],[班長代理①②③を選択]]</f>
        <v/>
      </c>
      <c r="R259" s="560">
        <f>テーブル2[[#This Row],[氏名]]</f>
        <v>0</v>
      </c>
      <c r="U259" s="531"/>
    </row>
    <row r="260" spans="2:21" x14ac:dyDescent="0.15">
      <c r="B260" s="541">
        <v>255</v>
      </c>
      <c r="Q260" s="559" t="str">
        <f>テーブル2[[#This Row],[災害発生時の
体制]]&amp;テーブル2[[#This Row],[班長]]&amp;テーブル2[[#This Row],[班長代理①②③を選択]]</f>
        <v/>
      </c>
      <c r="R260" s="560">
        <f>テーブル2[[#This Row],[氏名]]</f>
        <v>0</v>
      </c>
      <c r="U260" s="531"/>
    </row>
    <row r="261" spans="2:21" x14ac:dyDescent="0.15">
      <c r="B261" s="541">
        <v>256</v>
      </c>
      <c r="Q261" s="559" t="str">
        <f>テーブル2[[#This Row],[災害発生時の
体制]]&amp;テーブル2[[#This Row],[班長]]&amp;テーブル2[[#This Row],[班長代理①②③を選択]]</f>
        <v/>
      </c>
      <c r="R261" s="560">
        <f>テーブル2[[#This Row],[氏名]]</f>
        <v>0</v>
      </c>
      <c r="U261" s="531"/>
    </row>
    <row r="262" spans="2:21" x14ac:dyDescent="0.15">
      <c r="B262" s="541">
        <v>257</v>
      </c>
      <c r="Q262" s="559" t="str">
        <f>テーブル2[[#This Row],[災害発生時の
体制]]&amp;テーブル2[[#This Row],[班長]]&amp;テーブル2[[#This Row],[班長代理①②③を選択]]</f>
        <v/>
      </c>
      <c r="R262" s="560">
        <f>テーブル2[[#This Row],[氏名]]</f>
        <v>0</v>
      </c>
      <c r="U262" s="531"/>
    </row>
    <row r="263" spans="2:21" x14ac:dyDescent="0.15">
      <c r="B263" s="541">
        <v>258</v>
      </c>
      <c r="Q263" s="559" t="str">
        <f>テーブル2[[#This Row],[災害発生時の
体制]]&amp;テーブル2[[#This Row],[班長]]&amp;テーブル2[[#This Row],[班長代理①②③を選択]]</f>
        <v/>
      </c>
      <c r="R263" s="560">
        <f>テーブル2[[#This Row],[氏名]]</f>
        <v>0</v>
      </c>
      <c r="U263" s="531"/>
    </row>
    <row r="264" spans="2:21" x14ac:dyDescent="0.15">
      <c r="B264" s="541">
        <v>259</v>
      </c>
      <c r="Q264" s="559" t="str">
        <f>テーブル2[[#This Row],[災害発生時の
体制]]&amp;テーブル2[[#This Row],[班長]]&amp;テーブル2[[#This Row],[班長代理①②③を選択]]</f>
        <v/>
      </c>
      <c r="R264" s="560">
        <f>テーブル2[[#This Row],[氏名]]</f>
        <v>0</v>
      </c>
      <c r="U264" s="531"/>
    </row>
    <row r="265" spans="2:21" x14ac:dyDescent="0.15">
      <c r="B265" s="541">
        <v>260</v>
      </c>
      <c r="Q265" s="559" t="str">
        <f>テーブル2[[#This Row],[災害発生時の
体制]]&amp;テーブル2[[#This Row],[班長]]&amp;テーブル2[[#This Row],[班長代理①②③を選択]]</f>
        <v/>
      </c>
      <c r="R265" s="560">
        <f>テーブル2[[#This Row],[氏名]]</f>
        <v>0</v>
      </c>
      <c r="U265" s="531"/>
    </row>
    <row r="266" spans="2:21" x14ac:dyDescent="0.15">
      <c r="B266" s="541">
        <v>261</v>
      </c>
      <c r="Q266" s="559" t="str">
        <f>テーブル2[[#This Row],[災害発生時の
体制]]&amp;テーブル2[[#This Row],[班長]]&amp;テーブル2[[#This Row],[班長代理①②③を選択]]</f>
        <v/>
      </c>
      <c r="R266" s="560">
        <f>テーブル2[[#This Row],[氏名]]</f>
        <v>0</v>
      </c>
      <c r="U266" s="531"/>
    </row>
    <row r="267" spans="2:21" x14ac:dyDescent="0.15">
      <c r="B267" s="541">
        <v>262</v>
      </c>
      <c r="Q267" s="559" t="str">
        <f>テーブル2[[#This Row],[災害発生時の
体制]]&amp;テーブル2[[#This Row],[班長]]&amp;テーブル2[[#This Row],[班長代理①②③を選択]]</f>
        <v/>
      </c>
      <c r="R267" s="560">
        <f>テーブル2[[#This Row],[氏名]]</f>
        <v>0</v>
      </c>
      <c r="U267" s="531"/>
    </row>
    <row r="268" spans="2:21" x14ac:dyDescent="0.15">
      <c r="B268" s="541">
        <v>263</v>
      </c>
      <c r="Q268" s="559" t="str">
        <f>テーブル2[[#This Row],[災害発生時の
体制]]&amp;テーブル2[[#This Row],[班長]]&amp;テーブル2[[#This Row],[班長代理①②③を選択]]</f>
        <v/>
      </c>
      <c r="R268" s="560">
        <f>テーブル2[[#This Row],[氏名]]</f>
        <v>0</v>
      </c>
      <c r="U268" s="531"/>
    </row>
    <row r="269" spans="2:21" x14ac:dyDescent="0.15">
      <c r="B269" s="541">
        <v>264</v>
      </c>
      <c r="Q269" s="559" t="str">
        <f>テーブル2[[#This Row],[災害発生時の
体制]]&amp;テーブル2[[#This Row],[班長]]&amp;テーブル2[[#This Row],[班長代理①②③を選択]]</f>
        <v/>
      </c>
      <c r="R269" s="560">
        <f>テーブル2[[#This Row],[氏名]]</f>
        <v>0</v>
      </c>
      <c r="U269" s="531"/>
    </row>
    <row r="270" spans="2:21" x14ac:dyDescent="0.15">
      <c r="B270" s="541">
        <v>265</v>
      </c>
      <c r="Q270" s="559" t="str">
        <f>テーブル2[[#This Row],[災害発生時の
体制]]&amp;テーブル2[[#This Row],[班長]]&amp;テーブル2[[#This Row],[班長代理①②③を選択]]</f>
        <v/>
      </c>
      <c r="R270" s="560">
        <f>テーブル2[[#This Row],[氏名]]</f>
        <v>0</v>
      </c>
      <c r="U270" s="531"/>
    </row>
    <row r="271" spans="2:21" x14ac:dyDescent="0.15">
      <c r="B271" s="541">
        <v>266</v>
      </c>
      <c r="Q271" s="559" t="str">
        <f>テーブル2[[#This Row],[災害発生時の
体制]]&amp;テーブル2[[#This Row],[班長]]&amp;テーブル2[[#This Row],[班長代理①②③を選択]]</f>
        <v/>
      </c>
      <c r="R271" s="560">
        <f>テーブル2[[#This Row],[氏名]]</f>
        <v>0</v>
      </c>
      <c r="U271" s="531"/>
    </row>
    <row r="272" spans="2:21" x14ac:dyDescent="0.15">
      <c r="B272" s="541">
        <v>267</v>
      </c>
      <c r="Q272" s="559" t="str">
        <f>テーブル2[[#This Row],[災害発生時の
体制]]&amp;テーブル2[[#This Row],[班長]]&amp;テーブル2[[#This Row],[班長代理①②③を選択]]</f>
        <v/>
      </c>
      <c r="R272" s="560">
        <f>テーブル2[[#This Row],[氏名]]</f>
        <v>0</v>
      </c>
      <c r="U272" s="531"/>
    </row>
    <row r="273" spans="2:21" x14ac:dyDescent="0.15">
      <c r="B273" s="541">
        <v>268</v>
      </c>
      <c r="Q273" s="559" t="str">
        <f>テーブル2[[#This Row],[災害発生時の
体制]]&amp;テーブル2[[#This Row],[班長]]&amp;テーブル2[[#This Row],[班長代理①②③を選択]]</f>
        <v/>
      </c>
      <c r="R273" s="560">
        <f>テーブル2[[#This Row],[氏名]]</f>
        <v>0</v>
      </c>
      <c r="U273" s="531"/>
    </row>
    <row r="274" spans="2:21" x14ac:dyDescent="0.15">
      <c r="B274" s="541">
        <v>269</v>
      </c>
      <c r="Q274" s="559" t="str">
        <f>テーブル2[[#This Row],[災害発生時の
体制]]&amp;テーブル2[[#This Row],[班長]]&amp;テーブル2[[#This Row],[班長代理①②③を選択]]</f>
        <v/>
      </c>
      <c r="R274" s="560">
        <f>テーブル2[[#This Row],[氏名]]</f>
        <v>0</v>
      </c>
      <c r="U274" s="531"/>
    </row>
    <row r="275" spans="2:21" x14ac:dyDescent="0.15">
      <c r="B275" s="541">
        <v>270</v>
      </c>
      <c r="Q275" s="559" t="str">
        <f>テーブル2[[#This Row],[災害発生時の
体制]]&amp;テーブル2[[#This Row],[班長]]&amp;テーブル2[[#This Row],[班長代理①②③を選択]]</f>
        <v/>
      </c>
      <c r="R275" s="560">
        <f>テーブル2[[#This Row],[氏名]]</f>
        <v>0</v>
      </c>
      <c r="U275" s="531"/>
    </row>
    <row r="276" spans="2:21" x14ac:dyDescent="0.15">
      <c r="B276" s="541">
        <v>271</v>
      </c>
      <c r="Q276" s="559" t="str">
        <f>テーブル2[[#This Row],[災害発生時の
体制]]&amp;テーブル2[[#This Row],[班長]]&amp;テーブル2[[#This Row],[班長代理①②③を選択]]</f>
        <v/>
      </c>
      <c r="R276" s="560">
        <f>テーブル2[[#This Row],[氏名]]</f>
        <v>0</v>
      </c>
      <c r="U276" s="531"/>
    </row>
    <row r="277" spans="2:21" x14ac:dyDescent="0.15">
      <c r="B277" s="541">
        <v>272</v>
      </c>
      <c r="Q277" s="559" t="str">
        <f>テーブル2[[#This Row],[災害発生時の
体制]]&amp;テーブル2[[#This Row],[班長]]&amp;テーブル2[[#This Row],[班長代理①②③を選択]]</f>
        <v/>
      </c>
      <c r="R277" s="560">
        <f>テーブル2[[#This Row],[氏名]]</f>
        <v>0</v>
      </c>
      <c r="U277" s="531"/>
    </row>
    <row r="278" spans="2:21" x14ac:dyDescent="0.15">
      <c r="B278" s="541">
        <v>273</v>
      </c>
      <c r="Q278" s="559" t="str">
        <f>テーブル2[[#This Row],[災害発生時の
体制]]&amp;テーブル2[[#This Row],[班長]]&amp;テーブル2[[#This Row],[班長代理①②③を選択]]</f>
        <v/>
      </c>
      <c r="R278" s="560">
        <f>テーブル2[[#This Row],[氏名]]</f>
        <v>0</v>
      </c>
      <c r="U278" s="531"/>
    </row>
    <row r="279" spans="2:21" x14ac:dyDescent="0.15">
      <c r="B279" s="541">
        <v>274</v>
      </c>
      <c r="Q279" s="559" t="str">
        <f>テーブル2[[#This Row],[災害発生時の
体制]]&amp;テーブル2[[#This Row],[班長]]&amp;テーブル2[[#This Row],[班長代理①②③を選択]]</f>
        <v/>
      </c>
      <c r="R279" s="560">
        <f>テーブル2[[#This Row],[氏名]]</f>
        <v>0</v>
      </c>
      <c r="U279" s="531"/>
    </row>
    <row r="280" spans="2:21" x14ac:dyDescent="0.15">
      <c r="B280" s="541">
        <v>275</v>
      </c>
      <c r="Q280" s="559" t="str">
        <f>テーブル2[[#This Row],[災害発生時の
体制]]&amp;テーブル2[[#This Row],[班長]]&amp;テーブル2[[#This Row],[班長代理①②③を選択]]</f>
        <v/>
      </c>
      <c r="R280" s="560">
        <f>テーブル2[[#This Row],[氏名]]</f>
        <v>0</v>
      </c>
      <c r="U280" s="531"/>
    </row>
    <row r="281" spans="2:21" x14ac:dyDescent="0.15">
      <c r="B281" s="541">
        <v>276</v>
      </c>
      <c r="Q281" s="559" t="str">
        <f>テーブル2[[#This Row],[災害発生時の
体制]]&amp;テーブル2[[#This Row],[班長]]&amp;テーブル2[[#This Row],[班長代理①②③を選択]]</f>
        <v/>
      </c>
      <c r="R281" s="560">
        <f>テーブル2[[#This Row],[氏名]]</f>
        <v>0</v>
      </c>
      <c r="U281" s="531"/>
    </row>
    <row r="282" spans="2:21" x14ac:dyDescent="0.15">
      <c r="B282" s="541">
        <v>277</v>
      </c>
      <c r="Q282" s="559" t="str">
        <f>テーブル2[[#This Row],[災害発生時の
体制]]&amp;テーブル2[[#This Row],[班長]]&amp;テーブル2[[#This Row],[班長代理①②③を選択]]</f>
        <v/>
      </c>
      <c r="R282" s="560">
        <f>テーブル2[[#This Row],[氏名]]</f>
        <v>0</v>
      </c>
      <c r="U282" s="531"/>
    </row>
    <row r="283" spans="2:21" x14ac:dyDescent="0.15">
      <c r="B283" s="541">
        <v>278</v>
      </c>
      <c r="Q283" s="559" t="str">
        <f>テーブル2[[#This Row],[災害発生時の
体制]]&amp;テーブル2[[#This Row],[班長]]&amp;テーブル2[[#This Row],[班長代理①②③を選択]]</f>
        <v/>
      </c>
      <c r="R283" s="560">
        <f>テーブル2[[#This Row],[氏名]]</f>
        <v>0</v>
      </c>
      <c r="U283" s="531"/>
    </row>
    <row r="284" spans="2:21" x14ac:dyDescent="0.15">
      <c r="B284" s="541">
        <v>279</v>
      </c>
      <c r="Q284" s="559" t="str">
        <f>テーブル2[[#This Row],[災害発生時の
体制]]&amp;テーブル2[[#This Row],[班長]]&amp;テーブル2[[#This Row],[班長代理①②③を選択]]</f>
        <v/>
      </c>
      <c r="R284" s="560">
        <f>テーブル2[[#This Row],[氏名]]</f>
        <v>0</v>
      </c>
      <c r="U284" s="531"/>
    </row>
    <row r="285" spans="2:21" x14ac:dyDescent="0.15">
      <c r="B285" s="541">
        <v>280</v>
      </c>
      <c r="Q285" s="559" t="str">
        <f>テーブル2[[#This Row],[災害発生時の
体制]]&amp;テーブル2[[#This Row],[班長]]&amp;テーブル2[[#This Row],[班長代理①②③を選択]]</f>
        <v/>
      </c>
      <c r="R285" s="560">
        <f>テーブル2[[#This Row],[氏名]]</f>
        <v>0</v>
      </c>
      <c r="U285" s="531"/>
    </row>
    <row r="286" spans="2:21" x14ac:dyDescent="0.15">
      <c r="B286" s="541">
        <v>281</v>
      </c>
      <c r="Q286" s="559" t="str">
        <f>テーブル2[[#This Row],[災害発生時の
体制]]&amp;テーブル2[[#This Row],[班長]]&amp;テーブル2[[#This Row],[班長代理①②③を選択]]</f>
        <v/>
      </c>
      <c r="R286" s="560">
        <f>テーブル2[[#This Row],[氏名]]</f>
        <v>0</v>
      </c>
      <c r="U286" s="531"/>
    </row>
    <row r="287" spans="2:21" x14ac:dyDescent="0.15">
      <c r="B287" s="541">
        <v>282</v>
      </c>
      <c r="Q287" s="559" t="str">
        <f>テーブル2[[#This Row],[災害発生時の
体制]]&amp;テーブル2[[#This Row],[班長]]&amp;テーブル2[[#This Row],[班長代理①②③を選択]]</f>
        <v/>
      </c>
      <c r="R287" s="560">
        <f>テーブル2[[#This Row],[氏名]]</f>
        <v>0</v>
      </c>
      <c r="U287" s="531"/>
    </row>
    <row r="288" spans="2:21" x14ac:dyDescent="0.15">
      <c r="B288" s="541">
        <v>283</v>
      </c>
      <c r="Q288" s="559" t="str">
        <f>テーブル2[[#This Row],[災害発生時の
体制]]&amp;テーブル2[[#This Row],[班長]]&amp;テーブル2[[#This Row],[班長代理①②③を選択]]</f>
        <v/>
      </c>
      <c r="R288" s="560">
        <f>テーブル2[[#This Row],[氏名]]</f>
        <v>0</v>
      </c>
      <c r="U288" s="531"/>
    </row>
    <row r="289" spans="2:21" x14ac:dyDescent="0.15">
      <c r="B289" s="541">
        <v>284</v>
      </c>
      <c r="Q289" s="559" t="str">
        <f>テーブル2[[#This Row],[災害発生時の
体制]]&amp;テーブル2[[#This Row],[班長]]&amp;テーブル2[[#This Row],[班長代理①②③を選択]]</f>
        <v/>
      </c>
      <c r="R289" s="560">
        <f>テーブル2[[#This Row],[氏名]]</f>
        <v>0</v>
      </c>
      <c r="U289" s="531"/>
    </row>
    <row r="290" spans="2:21" x14ac:dyDescent="0.15">
      <c r="B290" s="541">
        <v>285</v>
      </c>
      <c r="Q290" s="559" t="str">
        <f>テーブル2[[#This Row],[災害発生時の
体制]]&amp;テーブル2[[#This Row],[班長]]&amp;テーブル2[[#This Row],[班長代理①②③を選択]]</f>
        <v/>
      </c>
      <c r="R290" s="560">
        <f>テーブル2[[#This Row],[氏名]]</f>
        <v>0</v>
      </c>
      <c r="U290" s="531"/>
    </row>
    <row r="291" spans="2:21" x14ac:dyDescent="0.15">
      <c r="B291" s="541">
        <v>286</v>
      </c>
      <c r="Q291" s="559" t="str">
        <f>テーブル2[[#This Row],[災害発生時の
体制]]&amp;テーブル2[[#This Row],[班長]]&amp;テーブル2[[#This Row],[班長代理①②③を選択]]</f>
        <v/>
      </c>
      <c r="R291" s="560">
        <f>テーブル2[[#This Row],[氏名]]</f>
        <v>0</v>
      </c>
      <c r="U291" s="531"/>
    </row>
    <row r="292" spans="2:21" x14ac:dyDescent="0.15">
      <c r="B292" s="541">
        <v>287</v>
      </c>
      <c r="Q292" s="559" t="str">
        <f>テーブル2[[#This Row],[災害発生時の
体制]]&amp;テーブル2[[#This Row],[班長]]&amp;テーブル2[[#This Row],[班長代理①②③を選択]]</f>
        <v/>
      </c>
      <c r="R292" s="560">
        <f>テーブル2[[#This Row],[氏名]]</f>
        <v>0</v>
      </c>
      <c r="U292" s="531"/>
    </row>
    <row r="293" spans="2:21" x14ac:dyDescent="0.15">
      <c r="B293" s="541">
        <v>288</v>
      </c>
      <c r="Q293" s="559" t="str">
        <f>テーブル2[[#This Row],[災害発生時の
体制]]&amp;テーブル2[[#This Row],[班長]]&amp;テーブル2[[#This Row],[班長代理①②③を選択]]</f>
        <v/>
      </c>
      <c r="R293" s="560">
        <f>テーブル2[[#This Row],[氏名]]</f>
        <v>0</v>
      </c>
      <c r="U293" s="531"/>
    </row>
    <row r="294" spans="2:21" x14ac:dyDescent="0.15">
      <c r="B294" s="541">
        <v>289</v>
      </c>
      <c r="Q294" s="559" t="str">
        <f>テーブル2[[#This Row],[災害発生時の
体制]]&amp;テーブル2[[#This Row],[班長]]&amp;テーブル2[[#This Row],[班長代理①②③を選択]]</f>
        <v/>
      </c>
      <c r="R294" s="560">
        <f>テーブル2[[#This Row],[氏名]]</f>
        <v>0</v>
      </c>
      <c r="U294" s="531"/>
    </row>
    <row r="295" spans="2:21" x14ac:dyDescent="0.15">
      <c r="B295" s="541">
        <v>290</v>
      </c>
      <c r="Q295" s="559" t="str">
        <f>テーブル2[[#This Row],[災害発生時の
体制]]&amp;テーブル2[[#This Row],[班長]]&amp;テーブル2[[#This Row],[班長代理①②③を選択]]</f>
        <v/>
      </c>
      <c r="R295" s="560">
        <f>テーブル2[[#This Row],[氏名]]</f>
        <v>0</v>
      </c>
      <c r="U295" s="531"/>
    </row>
    <row r="296" spans="2:21" x14ac:dyDescent="0.15">
      <c r="B296" s="541">
        <v>291</v>
      </c>
      <c r="Q296" s="559" t="str">
        <f>テーブル2[[#This Row],[災害発生時の
体制]]&amp;テーブル2[[#This Row],[班長]]&amp;テーブル2[[#This Row],[班長代理①②③を選択]]</f>
        <v/>
      </c>
      <c r="R296" s="560">
        <f>テーブル2[[#This Row],[氏名]]</f>
        <v>0</v>
      </c>
      <c r="U296" s="531"/>
    </row>
    <row r="297" spans="2:21" x14ac:dyDescent="0.15">
      <c r="B297" s="541">
        <v>292</v>
      </c>
      <c r="Q297" s="559" t="str">
        <f>テーブル2[[#This Row],[災害発生時の
体制]]&amp;テーブル2[[#This Row],[班長]]&amp;テーブル2[[#This Row],[班長代理①②③を選択]]</f>
        <v/>
      </c>
      <c r="R297" s="560">
        <f>テーブル2[[#This Row],[氏名]]</f>
        <v>0</v>
      </c>
      <c r="U297" s="531"/>
    </row>
    <row r="298" spans="2:21" x14ac:dyDescent="0.15">
      <c r="B298" s="541">
        <v>293</v>
      </c>
      <c r="Q298" s="559" t="str">
        <f>テーブル2[[#This Row],[災害発生時の
体制]]&amp;テーブル2[[#This Row],[班長]]&amp;テーブル2[[#This Row],[班長代理①②③を選択]]</f>
        <v/>
      </c>
      <c r="R298" s="560">
        <f>テーブル2[[#This Row],[氏名]]</f>
        <v>0</v>
      </c>
      <c r="U298" s="531"/>
    </row>
    <row r="299" spans="2:21" x14ac:dyDescent="0.15">
      <c r="B299" s="541">
        <v>294</v>
      </c>
      <c r="Q299" s="559" t="str">
        <f>テーブル2[[#This Row],[災害発生時の
体制]]&amp;テーブル2[[#This Row],[班長]]&amp;テーブル2[[#This Row],[班長代理①②③を選択]]</f>
        <v/>
      </c>
      <c r="R299" s="560">
        <f>テーブル2[[#This Row],[氏名]]</f>
        <v>0</v>
      </c>
      <c r="U299" s="531"/>
    </row>
    <row r="300" spans="2:21" x14ac:dyDescent="0.15">
      <c r="B300" s="541">
        <v>295</v>
      </c>
      <c r="Q300" s="559" t="str">
        <f>テーブル2[[#This Row],[災害発生時の
体制]]&amp;テーブル2[[#This Row],[班長]]&amp;テーブル2[[#This Row],[班長代理①②③を選択]]</f>
        <v/>
      </c>
      <c r="R300" s="560">
        <f>テーブル2[[#This Row],[氏名]]</f>
        <v>0</v>
      </c>
      <c r="U300" s="531"/>
    </row>
    <row r="301" spans="2:21" x14ac:dyDescent="0.15">
      <c r="B301" s="541">
        <v>296</v>
      </c>
      <c r="Q301" s="559" t="str">
        <f>テーブル2[[#This Row],[災害発生時の
体制]]&amp;テーブル2[[#This Row],[班長]]&amp;テーブル2[[#This Row],[班長代理①②③を選択]]</f>
        <v/>
      </c>
      <c r="R301" s="560">
        <f>テーブル2[[#This Row],[氏名]]</f>
        <v>0</v>
      </c>
      <c r="U301" s="531"/>
    </row>
    <row r="302" spans="2:21" x14ac:dyDescent="0.15">
      <c r="B302" s="541">
        <v>297</v>
      </c>
      <c r="Q302" s="559" t="str">
        <f>テーブル2[[#This Row],[災害発生時の
体制]]&amp;テーブル2[[#This Row],[班長]]&amp;テーブル2[[#This Row],[班長代理①②③を選択]]</f>
        <v/>
      </c>
      <c r="R302" s="560">
        <f>テーブル2[[#This Row],[氏名]]</f>
        <v>0</v>
      </c>
      <c r="U302" s="531"/>
    </row>
    <row r="303" spans="2:21" x14ac:dyDescent="0.15">
      <c r="B303" s="541">
        <v>298</v>
      </c>
      <c r="Q303" s="559" t="str">
        <f>テーブル2[[#This Row],[災害発生時の
体制]]&amp;テーブル2[[#This Row],[班長]]&amp;テーブル2[[#This Row],[班長代理①②③を選択]]</f>
        <v/>
      </c>
      <c r="R303" s="560">
        <f>テーブル2[[#This Row],[氏名]]</f>
        <v>0</v>
      </c>
      <c r="U303" s="531"/>
    </row>
    <row r="304" spans="2:21" x14ac:dyDescent="0.15">
      <c r="B304" s="541">
        <v>299</v>
      </c>
      <c r="Q304" s="559" t="str">
        <f>テーブル2[[#This Row],[災害発生時の
体制]]&amp;テーブル2[[#This Row],[班長]]&amp;テーブル2[[#This Row],[班長代理①②③を選択]]</f>
        <v/>
      </c>
      <c r="R304" s="560">
        <f>テーブル2[[#This Row],[氏名]]</f>
        <v>0</v>
      </c>
      <c r="U304" s="531"/>
    </row>
    <row r="305" spans="2:21" x14ac:dyDescent="0.15">
      <c r="B305" s="541">
        <v>300</v>
      </c>
      <c r="Q305" s="559" t="str">
        <f>テーブル2[[#This Row],[災害発生時の
体制]]&amp;テーブル2[[#This Row],[班長]]&amp;テーブル2[[#This Row],[班長代理①②③を選択]]</f>
        <v/>
      </c>
      <c r="R305" s="560">
        <f>テーブル2[[#This Row],[氏名]]</f>
        <v>0</v>
      </c>
      <c r="U305" s="531"/>
    </row>
    <row r="306" spans="2:21" x14ac:dyDescent="0.15">
      <c r="B306" s="541">
        <v>301</v>
      </c>
      <c r="Q306" s="559" t="str">
        <f>テーブル2[[#This Row],[災害発生時の
体制]]&amp;テーブル2[[#This Row],[班長]]&amp;テーブル2[[#This Row],[班長代理①②③を選択]]</f>
        <v/>
      </c>
      <c r="R306" s="560">
        <f>テーブル2[[#This Row],[氏名]]</f>
        <v>0</v>
      </c>
      <c r="U306" s="531"/>
    </row>
    <row r="307" spans="2:21" x14ac:dyDescent="0.15">
      <c r="B307" s="541">
        <v>302</v>
      </c>
      <c r="Q307" s="559" t="str">
        <f>テーブル2[[#This Row],[災害発生時の
体制]]&amp;テーブル2[[#This Row],[班長]]&amp;テーブル2[[#This Row],[班長代理①②③を選択]]</f>
        <v/>
      </c>
      <c r="R307" s="560">
        <f>テーブル2[[#This Row],[氏名]]</f>
        <v>0</v>
      </c>
      <c r="U307" s="531"/>
    </row>
    <row r="308" spans="2:21" x14ac:dyDescent="0.15">
      <c r="B308" s="541">
        <v>303</v>
      </c>
      <c r="Q308" s="559" t="str">
        <f>テーブル2[[#This Row],[災害発生時の
体制]]&amp;テーブル2[[#This Row],[班長]]&amp;テーブル2[[#This Row],[班長代理①②③を選択]]</f>
        <v/>
      </c>
      <c r="R308" s="560">
        <f>テーブル2[[#This Row],[氏名]]</f>
        <v>0</v>
      </c>
      <c r="U308" s="531"/>
    </row>
    <row r="309" spans="2:21" x14ac:dyDescent="0.15">
      <c r="B309" s="541">
        <v>304</v>
      </c>
      <c r="Q309" s="559" t="str">
        <f>テーブル2[[#This Row],[災害発生時の
体制]]&amp;テーブル2[[#This Row],[班長]]&amp;テーブル2[[#This Row],[班長代理①②③を選択]]</f>
        <v/>
      </c>
      <c r="R309" s="560">
        <f>テーブル2[[#This Row],[氏名]]</f>
        <v>0</v>
      </c>
      <c r="U309" s="531"/>
    </row>
    <row r="310" spans="2:21" x14ac:dyDescent="0.15">
      <c r="B310" s="541">
        <v>305</v>
      </c>
      <c r="Q310" s="559" t="str">
        <f>テーブル2[[#This Row],[災害発生時の
体制]]&amp;テーブル2[[#This Row],[班長]]&amp;テーブル2[[#This Row],[班長代理①②③を選択]]</f>
        <v/>
      </c>
      <c r="R310" s="560">
        <f>テーブル2[[#This Row],[氏名]]</f>
        <v>0</v>
      </c>
      <c r="U310" s="531"/>
    </row>
    <row r="311" spans="2:21" x14ac:dyDescent="0.15">
      <c r="B311" s="541">
        <v>306</v>
      </c>
      <c r="Q311" s="559" t="str">
        <f>テーブル2[[#This Row],[災害発生時の
体制]]&amp;テーブル2[[#This Row],[班長]]&amp;テーブル2[[#This Row],[班長代理①②③を選択]]</f>
        <v/>
      </c>
      <c r="R311" s="560">
        <f>テーブル2[[#This Row],[氏名]]</f>
        <v>0</v>
      </c>
      <c r="U311" s="531"/>
    </row>
    <row r="312" spans="2:21" x14ac:dyDescent="0.15">
      <c r="B312" s="541">
        <v>307</v>
      </c>
      <c r="Q312" s="559" t="str">
        <f>テーブル2[[#This Row],[災害発生時の
体制]]&amp;テーブル2[[#This Row],[班長]]&amp;テーブル2[[#This Row],[班長代理①②③を選択]]</f>
        <v/>
      </c>
      <c r="R312" s="560">
        <f>テーブル2[[#This Row],[氏名]]</f>
        <v>0</v>
      </c>
      <c r="U312" s="531"/>
    </row>
    <row r="313" spans="2:21" x14ac:dyDescent="0.15">
      <c r="B313" s="541">
        <v>308</v>
      </c>
      <c r="Q313" s="559" t="str">
        <f>テーブル2[[#This Row],[災害発生時の
体制]]&amp;テーブル2[[#This Row],[班長]]&amp;テーブル2[[#This Row],[班長代理①②③を選択]]</f>
        <v/>
      </c>
      <c r="R313" s="560">
        <f>テーブル2[[#This Row],[氏名]]</f>
        <v>0</v>
      </c>
      <c r="U313" s="531"/>
    </row>
    <row r="314" spans="2:21" x14ac:dyDescent="0.15">
      <c r="B314" s="541">
        <v>309</v>
      </c>
      <c r="Q314" s="559" t="str">
        <f>テーブル2[[#This Row],[災害発生時の
体制]]&amp;テーブル2[[#This Row],[班長]]&amp;テーブル2[[#This Row],[班長代理①②③を選択]]</f>
        <v/>
      </c>
      <c r="R314" s="560">
        <f>テーブル2[[#This Row],[氏名]]</f>
        <v>0</v>
      </c>
      <c r="U314" s="531"/>
    </row>
    <row r="315" spans="2:21" x14ac:dyDescent="0.15">
      <c r="B315" s="541">
        <v>310</v>
      </c>
      <c r="Q315" s="559" t="str">
        <f>テーブル2[[#This Row],[災害発生時の
体制]]&amp;テーブル2[[#This Row],[班長]]&amp;テーブル2[[#This Row],[班長代理①②③を選択]]</f>
        <v/>
      </c>
      <c r="R315" s="560">
        <f>テーブル2[[#This Row],[氏名]]</f>
        <v>0</v>
      </c>
      <c r="U315" s="531"/>
    </row>
    <row r="316" spans="2:21" x14ac:dyDescent="0.15">
      <c r="B316" s="541">
        <v>311</v>
      </c>
      <c r="Q316" s="559" t="str">
        <f>テーブル2[[#This Row],[災害発生時の
体制]]&amp;テーブル2[[#This Row],[班長]]&amp;テーブル2[[#This Row],[班長代理①②③を選択]]</f>
        <v/>
      </c>
      <c r="R316" s="560">
        <f>テーブル2[[#This Row],[氏名]]</f>
        <v>0</v>
      </c>
      <c r="U316" s="531"/>
    </row>
    <row r="317" spans="2:21" x14ac:dyDescent="0.15">
      <c r="B317" s="541">
        <v>312</v>
      </c>
      <c r="Q317" s="559" t="str">
        <f>テーブル2[[#This Row],[災害発生時の
体制]]&amp;テーブル2[[#This Row],[班長]]&amp;テーブル2[[#This Row],[班長代理①②③を選択]]</f>
        <v/>
      </c>
      <c r="R317" s="560">
        <f>テーブル2[[#This Row],[氏名]]</f>
        <v>0</v>
      </c>
      <c r="U317" s="531"/>
    </row>
    <row r="318" spans="2:21" x14ac:dyDescent="0.15">
      <c r="B318" s="541">
        <v>313</v>
      </c>
      <c r="Q318" s="559" t="str">
        <f>テーブル2[[#This Row],[災害発生時の
体制]]&amp;テーブル2[[#This Row],[班長]]&amp;テーブル2[[#This Row],[班長代理①②③を選択]]</f>
        <v/>
      </c>
      <c r="R318" s="560">
        <f>テーブル2[[#This Row],[氏名]]</f>
        <v>0</v>
      </c>
      <c r="U318" s="531"/>
    </row>
    <row r="319" spans="2:21" x14ac:dyDescent="0.15">
      <c r="B319" s="541">
        <v>314</v>
      </c>
      <c r="Q319" s="559" t="str">
        <f>テーブル2[[#This Row],[災害発生時の
体制]]&amp;テーブル2[[#This Row],[班長]]&amp;テーブル2[[#This Row],[班長代理①②③を選択]]</f>
        <v/>
      </c>
      <c r="R319" s="560">
        <f>テーブル2[[#This Row],[氏名]]</f>
        <v>0</v>
      </c>
      <c r="U319" s="531"/>
    </row>
    <row r="320" spans="2:21" x14ac:dyDescent="0.15">
      <c r="B320" s="541">
        <v>315</v>
      </c>
      <c r="Q320" s="559" t="str">
        <f>テーブル2[[#This Row],[災害発生時の
体制]]&amp;テーブル2[[#This Row],[班長]]&amp;テーブル2[[#This Row],[班長代理①②③を選択]]</f>
        <v/>
      </c>
      <c r="R320" s="560">
        <f>テーブル2[[#This Row],[氏名]]</f>
        <v>0</v>
      </c>
      <c r="U320" s="531"/>
    </row>
    <row r="321" spans="2:21" x14ac:dyDescent="0.15">
      <c r="B321" s="541">
        <v>316</v>
      </c>
      <c r="Q321" s="559" t="str">
        <f>テーブル2[[#This Row],[災害発生時の
体制]]&amp;テーブル2[[#This Row],[班長]]&amp;テーブル2[[#This Row],[班長代理①②③を選択]]</f>
        <v/>
      </c>
      <c r="R321" s="560">
        <f>テーブル2[[#This Row],[氏名]]</f>
        <v>0</v>
      </c>
      <c r="U321" s="531"/>
    </row>
    <row r="322" spans="2:21" x14ac:dyDescent="0.15">
      <c r="B322" s="541">
        <v>317</v>
      </c>
      <c r="Q322" s="559" t="str">
        <f>テーブル2[[#This Row],[災害発生時の
体制]]&amp;テーブル2[[#This Row],[班長]]&amp;テーブル2[[#This Row],[班長代理①②③を選択]]</f>
        <v/>
      </c>
      <c r="R322" s="560">
        <f>テーブル2[[#This Row],[氏名]]</f>
        <v>0</v>
      </c>
      <c r="U322" s="531"/>
    </row>
    <row r="323" spans="2:21" x14ac:dyDescent="0.15">
      <c r="B323" s="541">
        <v>318</v>
      </c>
      <c r="Q323" s="559" t="str">
        <f>テーブル2[[#This Row],[災害発生時の
体制]]&amp;テーブル2[[#This Row],[班長]]&amp;テーブル2[[#This Row],[班長代理①②③を選択]]</f>
        <v/>
      </c>
      <c r="R323" s="560">
        <f>テーブル2[[#This Row],[氏名]]</f>
        <v>0</v>
      </c>
      <c r="U323" s="531"/>
    </row>
    <row r="324" spans="2:21" x14ac:dyDescent="0.15">
      <c r="B324" s="541">
        <v>319</v>
      </c>
      <c r="Q324" s="559" t="str">
        <f>テーブル2[[#This Row],[災害発生時の
体制]]&amp;テーブル2[[#This Row],[班長]]&amp;テーブル2[[#This Row],[班長代理①②③を選択]]</f>
        <v/>
      </c>
      <c r="R324" s="560">
        <f>テーブル2[[#This Row],[氏名]]</f>
        <v>0</v>
      </c>
      <c r="U324" s="531"/>
    </row>
    <row r="325" spans="2:21" x14ac:dyDescent="0.15">
      <c r="B325" s="541">
        <v>320</v>
      </c>
      <c r="Q325" s="559" t="str">
        <f>テーブル2[[#This Row],[災害発生時の
体制]]&amp;テーブル2[[#This Row],[班長]]&amp;テーブル2[[#This Row],[班長代理①②③を選択]]</f>
        <v/>
      </c>
      <c r="R325" s="560">
        <f>テーブル2[[#This Row],[氏名]]</f>
        <v>0</v>
      </c>
      <c r="U325" s="531"/>
    </row>
    <row r="326" spans="2:21" x14ac:dyDescent="0.15">
      <c r="B326" s="541">
        <v>321</v>
      </c>
      <c r="Q326" s="559" t="str">
        <f>テーブル2[[#This Row],[災害発生時の
体制]]&amp;テーブル2[[#This Row],[班長]]&amp;テーブル2[[#This Row],[班長代理①②③を選択]]</f>
        <v/>
      </c>
      <c r="R326" s="560">
        <f>テーブル2[[#This Row],[氏名]]</f>
        <v>0</v>
      </c>
      <c r="U326" s="531"/>
    </row>
    <row r="327" spans="2:21" x14ac:dyDescent="0.15">
      <c r="B327" s="541">
        <v>322</v>
      </c>
      <c r="Q327" s="559" t="str">
        <f>テーブル2[[#This Row],[災害発生時の
体制]]&amp;テーブル2[[#This Row],[班長]]&amp;テーブル2[[#This Row],[班長代理①②③を選択]]</f>
        <v/>
      </c>
      <c r="R327" s="560">
        <f>テーブル2[[#This Row],[氏名]]</f>
        <v>0</v>
      </c>
      <c r="U327" s="531"/>
    </row>
    <row r="328" spans="2:21" x14ac:dyDescent="0.15">
      <c r="B328" s="541">
        <v>323</v>
      </c>
      <c r="Q328" s="559" t="str">
        <f>テーブル2[[#This Row],[災害発生時の
体制]]&amp;テーブル2[[#This Row],[班長]]&amp;テーブル2[[#This Row],[班長代理①②③を選択]]</f>
        <v/>
      </c>
      <c r="R328" s="560">
        <f>テーブル2[[#This Row],[氏名]]</f>
        <v>0</v>
      </c>
      <c r="U328" s="531"/>
    </row>
    <row r="329" spans="2:21" x14ac:dyDescent="0.15">
      <c r="B329" s="541">
        <v>324</v>
      </c>
      <c r="Q329" s="559" t="str">
        <f>テーブル2[[#This Row],[災害発生時の
体制]]&amp;テーブル2[[#This Row],[班長]]&amp;テーブル2[[#This Row],[班長代理①②③を選択]]</f>
        <v/>
      </c>
      <c r="R329" s="560">
        <f>テーブル2[[#This Row],[氏名]]</f>
        <v>0</v>
      </c>
      <c r="U329" s="531"/>
    </row>
    <row r="330" spans="2:21" x14ac:dyDescent="0.15">
      <c r="B330" s="541">
        <v>325</v>
      </c>
      <c r="Q330" s="559" t="str">
        <f>テーブル2[[#This Row],[災害発生時の
体制]]&amp;テーブル2[[#This Row],[班長]]&amp;テーブル2[[#This Row],[班長代理①②③を選択]]</f>
        <v/>
      </c>
      <c r="R330" s="560">
        <f>テーブル2[[#This Row],[氏名]]</f>
        <v>0</v>
      </c>
      <c r="U330" s="531"/>
    </row>
    <row r="331" spans="2:21" x14ac:dyDescent="0.15">
      <c r="B331" s="541">
        <v>326</v>
      </c>
      <c r="Q331" s="559" t="str">
        <f>テーブル2[[#This Row],[災害発生時の
体制]]&amp;テーブル2[[#This Row],[班長]]&amp;テーブル2[[#This Row],[班長代理①②③を選択]]</f>
        <v/>
      </c>
      <c r="R331" s="560">
        <f>テーブル2[[#This Row],[氏名]]</f>
        <v>0</v>
      </c>
      <c r="U331" s="531"/>
    </row>
    <row r="332" spans="2:21" x14ac:dyDescent="0.15">
      <c r="B332" s="541">
        <v>327</v>
      </c>
      <c r="Q332" s="559" t="str">
        <f>テーブル2[[#This Row],[災害発生時の
体制]]&amp;テーブル2[[#This Row],[班長]]&amp;テーブル2[[#This Row],[班長代理①②③を選択]]</f>
        <v/>
      </c>
      <c r="R332" s="560">
        <f>テーブル2[[#This Row],[氏名]]</f>
        <v>0</v>
      </c>
      <c r="U332" s="531"/>
    </row>
    <row r="333" spans="2:21" x14ac:dyDescent="0.15">
      <c r="B333" s="541">
        <v>328</v>
      </c>
      <c r="Q333" s="559" t="str">
        <f>テーブル2[[#This Row],[災害発生時の
体制]]&amp;テーブル2[[#This Row],[班長]]&amp;テーブル2[[#This Row],[班長代理①②③を選択]]</f>
        <v/>
      </c>
      <c r="R333" s="560">
        <f>テーブル2[[#This Row],[氏名]]</f>
        <v>0</v>
      </c>
      <c r="U333" s="531"/>
    </row>
    <row r="334" spans="2:21" x14ac:dyDescent="0.15">
      <c r="B334" s="541">
        <v>329</v>
      </c>
      <c r="Q334" s="559" t="str">
        <f>テーブル2[[#This Row],[災害発生時の
体制]]&amp;テーブル2[[#This Row],[班長]]&amp;テーブル2[[#This Row],[班長代理①②③を選択]]</f>
        <v/>
      </c>
      <c r="R334" s="560">
        <f>テーブル2[[#This Row],[氏名]]</f>
        <v>0</v>
      </c>
      <c r="U334" s="531"/>
    </row>
    <row r="335" spans="2:21" x14ac:dyDescent="0.15">
      <c r="B335" s="541">
        <v>330</v>
      </c>
      <c r="Q335" s="559" t="str">
        <f>テーブル2[[#This Row],[災害発生時の
体制]]&amp;テーブル2[[#This Row],[班長]]&amp;テーブル2[[#This Row],[班長代理①②③を選択]]</f>
        <v/>
      </c>
      <c r="R335" s="560">
        <f>テーブル2[[#This Row],[氏名]]</f>
        <v>0</v>
      </c>
      <c r="U335" s="531"/>
    </row>
    <row r="336" spans="2:21" x14ac:dyDescent="0.15">
      <c r="B336" s="541">
        <v>331</v>
      </c>
      <c r="Q336" s="559" t="str">
        <f>テーブル2[[#This Row],[災害発生時の
体制]]&amp;テーブル2[[#This Row],[班長]]&amp;テーブル2[[#This Row],[班長代理①②③を選択]]</f>
        <v/>
      </c>
      <c r="R336" s="560">
        <f>テーブル2[[#This Row],[氏名]]</f>
        <v>0</v>
      </c>
      <c r="U336" s="531"/>
    </row>
    <row r="337" spans="2:21" x14ac:dyDescent="0.15">
      <c r="B337" s="541">
        <v>332</v>
      </c>
      <c r="Q337" s="559" t="str">
        <f>テーブル2[[#This Row],[災害発生時の
体制]]&amp;テーブル2[[#This Row],[班長]]&amp;テーブル2[[#This Row],[班長代理①②③を選択]]</f>
        <v/>
      </c>
      <c r="R337" s="560">
        <f>テーブル2[[#This Row],[氏名]]</f>
        <v>0</v>
      </c>
      <c r="U337" s="531"/>
    </row>
    <row r="338" spans="2:21" x14ac:dyDescent="0.15">
      <c r="B338" s="541">
        <v>333</v>
      </c>
      <c r="Q338" s="559" t="str">
        <f>テーブル2[[#This Row],[災害発生時の
体制]]&amp;テーブル2[[#This Row],[班長]]&amp;テーブル2[[#This Row],[班長代理①②③を選択]]</f>
        <v/>
      </c>
      <c r="R338" s="560">
        <f>テーブル2[[#This Row],[氏名]]</f>
        <v>0</v>
      </c>
      <c r="U338" s="531"/>
    </row>
    <row r="339" spans="2:21" x14ac:dyDescent="0.15">
      <c r="B339" s="541">
        <v>334</v>
      </c>
      <c r="Q339" s="559" t="str">
        <f>テーブル2[[#This Row],[災害発生時の
体制]]&amp;テーブル2[[#This Row],[班長]]&amp;テーブル2[[#This Row],[班長代理①②③を選択]]</f>
        <v/>
      </c>
      <c r="R339" s="560">
        <f>テーブル2[[#This Row],[氏名]]</f>
        <v>0</v>
      </c>
      <c r="U339" s="531"/>
    </row>
    <row r="340" spans="2:21" x14ac:dyDescent="0.15">
      <c r="B340" s="541">
        <v>335</v>
      </c>
      <c r="Q340" s="559" t="str">
        <f>テーブル2[[#This Row],[災害発生時の
体制]]&amp;テーブル2[[#This Row],[班長]]&amp;テーブル2[[#This Row],[班長代理①②③を選択]]</f>
        <v/>
      </c>
      <c r="R340" s="560">
        <f>テーブル2[[#This Row],[氏名]]</f>
        <v>0</v>
      </c>
      <c r="U340" s="531"/>
    </row>
    <row r="341" spans="2:21" x14ac:dyDescent="0.15">
      <c r="B341" s="541">
        <v>336</v>
      </c>
      <c r="Q341" s="559" t="str">
        <f>テーブル2[[#This Row],[災害発生時の
体制]]&amp;テーブル2[[#This Row],[班長]]&amp;テーブル2[[#This Row],[班長代理①②③を選択]]</f>
        <v/>
      </c>
      <c r="R341" s="560">
        <f>テーブル2[[#This Row],[氏名]]</f>
        <v>0</v>
      </c>
      <c r="U341" s="531"/>
    </row>
    <row r="342" spans="2:21" x14ac:dyDescent="0.15">
      <c r="B342" s="541">
        <v>337</v>
      </c>
      <c r="Q342" s="559" t="str">
        <f>テーブル2[[#This Row],[災害発生時の
体制]]&amp;テーブル2[[#This Row],[班長]]&amp;テーブル2[[#This Row],[班長代理①②③を選択]]</f>
        <v/>
      </c>
      <c r="R342" s="560">
        <f>テーブル2[[#This Row],[氏名]]</f>
        <v>0</v>
      </c>
      <c r="U342" s="531"/>
    </row>
    <row r="343" spans="2:21" x14ac:dyDescent="0.15">
      <c r="B343" s="541">
        <v>338</v>
      </c>
      <c r="Q343" s="559" t="str">
        <f>テーブル2[[#This Row],[災害発生時の
体制]]&amp;テーブル2[[#This Row],[班長]]&amp;テーブル2[[#This Row],[班長代理①②③を選択]]</f>
        <v/>
      </c>
      <c r="R343" s="560">
        <f>テーブル2[[#This Row],[氏名]]</f>
        <v>0</v>
      </c>
      <c r="U343" s="531"/>
    </row>
    <row r="344" spans="2:21" x14ac:dyDescent="0.15">
      <c r="B344" s="541">
        <v>339</v>
      </c>
      <c r="Q344" s="559" t="str">
        <f>テーブル2[[#This Row],[災害発生時の
体制]]&amp;テーブル2[[#This Row],[班長]]&amp;テーブル2[[#This Row],[班長代理①②③を選択]]</f>
        <v/>
      </c>
      <c r="R344" s="560">
        <f>テーブル2[[#This Row],[氏名]]</f>
        <v>0</v>
      </c>
      <c r="U344" s="531"/>
    </row>
    <row r="345" spans="2:21" x14ac:dyDescent="0.15">
      <c r="B345" s="541">
        <v>340</v>
      </c>
      <c r="Q345" s="559" t="str">
        <f>テーブル2[[#This Row],[災害発生時の
体制]]&amp;テーブル2[[#This Row],[班長]]&amp;テーブル2[[#This Row],[班長代理①②③を選択]]</f>
        <v/>
      </c>
      <c r="R345" s="560">
        <f>テーブル2[[#This Row],[氏名]]</f>
        <v>0</v>
      </c>
      <c r="U345" s="531"/>
    </row>
    <row r="346" spans="2:21" x14ac:dyDescent="0.15">
      <c r="B346" s="541">
        <v>341</v>
      </c>
      <c r="Q346" s="559" t="str">
        <f>テーブル2[[#This Row],[災害発生時の
体制]]&amp;テーブル2[[#This Row],[班長]]&amp;テーブル2[[#This Row],[班長代理①②③を選択]]</f>
        <v/>
      </c>
      <c r="R346" s="560">
        <f>テーブル2[[#This Row],[氏名]]</f>
        <v>0</v>
      </c>
      <c r="U346" s="531"/>
    </row>
    <row r="347" spans="2:21" x14ac:dyDescent="0.15">
      <c r="B347" s="541">
        <v>342</v>
      </c>
      <c r="Q347" s="559" t="str">
        <f>テーブル2[[#This Row],[災害発生時の
体制]]&amp;テーブル2[[#This Row],[班長]]&amp;テーブル2[[#This Row],[班長代理①②③を選択]]</f>
        <v/>
      </c>
      <c r="R347" s="560">
        <f>テーブル2[[#This Row],[氏名]]</f>
        <v>0</v>
      </c>
      <c r="U347" s="531"/>
    </row>
    <row r="348" spans="2:21" x14ac:dyDescent="0.15">
      <c r="B348" s="541">
        <v>343</v>
      </c>
      <c r="Q348" s="559" t="str">
        <f>テーブル2[[#This Row],[災害発生時の
体制]]&amp;テーブル2[[#This Row],[班長]]&amp;テーブル2[[#This Row],[班長代理①②③を選択]]</f>
        <v/>
      </c>
      <c r="R348" s="560">
        <f>テーブル2[[#This Row],[氏名]]</f>
        <v>0</v>
      </c>
      <c r="U348" s="531"/>
    </row>
    <row r="349" spans="2:21" x14ac:dyDescent="0.15">
      <c r="B349" s="541">
        <v>344</v>
      </c>
      <c r="Q349" s="559" t="str">
        <f>テーブル2[[#This Row],[災害発生時の
体制]]&amp;テーブル2[[#This Row],[班長]]&amp;テーブル2[[#This Row],[班長代理①②③を選択]]</f>
        <v/>
      </c>
      <c r="R349" s="560">
        <f>テーブル2[[#This Row],[氏名]]</f>
        <v>0</v>
      </c>
      <c r="U349" s="531"/>
    </row>
    <row r="350" spans="2:21" x14ac:dyDescent="0.15">
      <c r="B350" s="541">
        <v>345</v>
      </c>
      <c r="Q350" s="559" t="str">
        <f>テーブル2[[#This Row],[災害発生時の
体制]]&amp;テーブル2[[#This Row],[班長]]&amp;テーブル2[[#This Row],[班長代理①②③を選択]]</f>
        <v/>
      </c>
      <c r="R350" s="560">
        <f>テーブル2[[#This Row],[氏名]]</f>
        <v>0</v>
      </c>
      <c r="U350" s="531"/>
    </row>
    <row r="351" spans="2:21" x14ac:dyDescent="0.15">
      <c r="B351" s="541">
        <v>346</v>
      </c>
      <c r="Q351" s="559" t="str">
        <f>テーブル2[[#This Row],[災害発生時の
体制]]&amp;テーブル2[[#This Row],[班長]]&amp;テーブル2[[#This Row],[班長代理①②③を選択]]</f>
        <v/>
      </c>
      <c r="R351" s="560">
        <f>テーブル2[[#This Row],[氏名]]</f>
        <v>0</v>
      </c>
      <c r="U351" s="531"/>
    </row>
    <row r="352" spans="2:21" x14ac:dyDescent="0.15">
      <c r="B352" s="541">
        <v>347</v>
      </c>
      <c r="Q352" s="559" t="str">
        <f>テーブル2[[#This Row],[災害発生時の
体制]]&amp;テーブル2[[#This Row],[班長]]&amp;テーブル2[[#This Row],[班長代理①②③を選択]]</f>
        <v/>
      </c>
      <c r="R352" s="560">
        <f>テーブル2[[#This Row],[氏名]]</f>
        <v>0</v>
      </c>
      <c r="U352" s="531"/>
    </row>
    <row r="353" spans="2:21" x14ac:dyDescent="0.15">
      <c r="B353" s="541">
        <v>348</v>
      </c>
      <c r="Q353" s="559" t="str">
        <f>テーブル2[[#This Row],[災害発生時の
体制]]&amp;テーブル2[[#This Row],[班長]]&amp;テーブル2[[#This Row],[班長代理①②③を選択]]</f>
        <v/>
      </c>
      <c r="R353" s="560">
        <f>テーブル2[[#This Row],[氏名]]</f>
        <v>0</v>
      </c>
      <c r="U353" s="531"/>
    </row>
    <row r="354" spans="2:21" x14ac:dyDescent="0.15">
      <c r="B354" s="541">
        <v>349</v>
      </c>
      <c r="Q354" s="559" t="str">
        <f>テーブル2[[#This Row],[災害発生時の
体制]]&amp;テーブル2[[#This Row],[班長]]&amp;テーブル2[[#This Row],[班長代理①②③を選択]]</f>
        <v/>
      </c>
      <c r="R354" s="560">
        <f>テーブル2[[#This Row],[氏名]]</f>
        <v>0</v>
      </c>
      <c r="U354" s="531"/>
    </row>
    <row r="355" spans="2:21" x14ac:dyDescent="0.15">
      <c r="B355" s="541">
        <v>350</v>
      </c>
      <c r="Q355" s="559" t="str">
        <f>テーブル2[[#This Row],[災害発生時の
体制]]&amp;テーブル2[[#This Row],[班長]]&amp;テーブル2[[#This Row],[班長代理①②③を選択]]</f>
        <v/>
      </c>
      <c r="R355" s="560">
        <f>テーブル2[[#This Row],[氏名]]</f>
        <v>0</v>
      </c>
      <c r="U355" s="531"/>
    </row>
    <row r="356" spans="2:21" x14ac:dyDescent="0.15">
      <c r="B356" s="541">
        <v>351</v>
      </c>
      <c r="Q356" s="559" t="str">
        <f>テーブル2[[#This Row],[災害発生時の
体制]]&amp;テーブル2[[#This Row],[班長]]&amp;テーブル2[[#This Row],[班長代理①②③を選択]]</f>
        <v/>
      </c>
      <c r="R356" s="560">
        <f>テーブル2[[#This Row],[氏名]]</f>
        <v>0</v>
      </c>
      <c r="U356" s="531"/>
    </row>
    <row r="357" spans="2:21" x14ac:dyDescent="0.15">
      <c r="B357" s="541">
        <v>352</v>
      </c>
      <c r="Q357" s="559" t="str">
        <f>テーブル2[[#This Row],[災害発生時の
体制]]&amp;テーブル2[[#This Row],[班長]]&amp;テーブル2[[#This Row],[班長代理①②③を選択]]</f>
        <v/>
      </c>
      <c r="R357" s="560">
        <f>テーブル2[[#This Row],[氏名]]</f>
        <v>0</v>
      </c>
      <c r="U357" s="531"/>
    </row>
    <row r="358" spans="2:21" x14ac:dyDescent="0.15">
      <c r="B358" s="541">
        <v>353</v>
      </c>
      <c r="Q358" s="559" t="str">
        <f>テーブル2[[#This Row],[災害発生時の
体制]]&amp;テーブル2[[#This Row],[班長]]&amp;テーブル2[[#This Row],[班長代理①②③を選択]]</f>
        <v/>
      </c>
      <c r="R358" s="560">
        <f>テーブル2[[#This Row],[氏名]]</f>
        <v>0</v>
      </c>
      <c r="U358" s="531"/>
    </row>
    <row r="359" spans="2:21" x14ac:dyDescent="0.15">
      <c r="B359" s="541">
        <v>354</v>
      </c>
      <c r="Q359" s="559" t="str">
        <f>テーブル2[[#This Row],[災害発生時の
体制]]&amp;テーブル2[[#This Row],[班長]]&amp;テーブル2[[#This Row],[班長代理①②③を選択]]</f>
        <v/>
      </c>
      <c r="R359" s="560">
        <f>テーブル2[[#This Row],[氏名]]</f>
        <v>0</v>
      </c>
      <c r="U359" s="531"/>
    </row>
    <row r="360" spans="2:21" x14ac:dyDescent="0.15">
      <c r="B360" s="541">
        <v>355</v>
      </c>
      <c r="Q360" s="559" t="str">
        <f>テーブル2[[#This Row],[災害発生時の
体制]]&amp;テーブル2[[#This Row],[班長]]&amp;テーブル2[[#This Row],[班長代理①②③を選択]]</f>
        <v/>
      </c>
      <c r="R360" s="560">
        <f>テーブル2[[#This Row],[氏名]]</f>
        <v>0</v>
      </c>
      <c r="U360" s="531"/>
    </row>
    <row r="361" spans="2:21" x14ac:dyDescent="0.15">
      <c r="B361" s="541">
        <v>356</v>
      </c>
      <c r="Q361" s="559" t="str">
        <f>テーブル2[[#This Row],[災害発生時の
体制]]&amp;テーブル2[[#This Row],[班長]]&amp;テーブル2[[#This Row],[班長代理①②③を選択]]</f>
        <v/>
      </c>
      <c r="R361" s="560">
        <f>テーブル2[[#This Row],[氏名]]</f>
        <v>0</v>
      </c>
      <c r="U361" s="531"/>
    </row>
    <row r="362" spans="2:21" x14ac:dyDescent="0.15">
      <c r="B362" s="541">
        <v>357</v>
      </c>
      <c r="Q362" s="559" t="str">
        <f>テーブル2[[#This Row],[災害発生時の
体制]]&amp;テーブル2[[#This Row],[班長]]&amp;テーブル2[[#This Row],[班長代理①②③を選択]]</f>
        <v/>
      </c>
      <c r="R362" s="560">
        <f>テーブル2[[#This Row],[氏名]]</f>
        <v>0</v>
      </c>
      <c r="U362" s="531"/>
    </row>
    <row r="363" spans="2:21" x14ac:dyDescent="0.15">
      <c r="B363" s="541">
        <v>358</v>
      </c>
      <c r="Q363" s="559" t="str">
        <f>テーブル2[[#This Row],[災害発生時の
体制]]&amp;テーブル2[[#This Row],[班長]]&amp;テーブル2[[#This Row],[班長代理①②③を選択]]</f>
        <v/>
      </c>
      <c r="R363" s="560">
        <f>テーブル2[[#This Row],[氏名]]</f>
        <v>0</v>
      </c>
      <c r="U363" s="531"/>
    </row>
    <row r="364" spans="2:21" x14ac:dyDescent="0.15">
      <c r="B364" s="541">
        <v>359</v>
      </c>
      <c r="Q364" s="559" t="str">
        <f>テーブル2[[#This Row],[災害発生時の
体制]]&amp;テーブル2[[#This Row],[班長]]&amp;テーブル2[[#This Row],[班長代理①②③を選択]]</f>
        <v/>
      </c>
      <c r="R364" s="560">
        <f>テーブル2[[#This Row],[氏名]]</f>
        <v>0</v>
      </c>
      <c r="U364" s="531"/>
    </row>
    <row r="365" spans="2:21" x14ac:dyDescent="0.15">
      <c r="B365" s="541">
        <v>360</v>
      </c>
      <c r="Q365" s="559" t="str">
        <f>テーブル2[[#This Row],[災害発生時の
体制]]&amp;テーブル2[[#This Row],[班長]]&amp;テーブル2[[#This Row],[班長代理①②③を選択]]</f>
        <v/>
      </c>
      <c r="R365" s="560">
        <f>テーブル2[[#This Row],[氏名]]</f>
        <v>0</v>
      </c>
      <c r="U365" s="531"/>
    </row>
    <row r="366" spans="2:21" x14ac:dyDescent="0.15">
      <c r="B366" s="541">
        <v>361</v>
      </c>
      <c r="Q366" s="559" t="str">
        <f>テーブル2[[#This Row],[災害発生時の
体制]]&amp;テーブル2[[#This Row],[班長]]&amp;テーブル2[[#This Row],[班長代理①②③を選択]]</f>
        <v/>
      </c>
      <c r="R366" s="560">
        <f>テーブル2[[#This Row],[氏名]]</f>
        <v>0</v>
      </c>
      <c r="U366" s="531"/>
    </row>
    <row r="367" spans="2:21" x14ac:dyDescent="0.15">
      <c r="B367" s="541">
        <v>362</v>
      </c>
      <c r="Q367" s="559" t="str">
        <f>テーブル2[[#This Row],[災害発生時の
体制]]&amp;テーブル2[[#This Row],[班長]]&amp;テーブル2[[#This Row],[班長代理①②③を選択]]</f>
        <v/>
      </c>
      <c r="R367" s="560">
        <f>テーブル2[[#This Row],[氏名]]</f>
        <v>0</v>
      </c>
      <c r="U367" s="531"/>
    </row>
    <row r="368" spans="2:21" x14ac:dyDescent="0.15">
      <c r="B368" s="541">
        <v>363</v>
      </c>
      <c r="Q368" s="559" t="str">
        <f>テーブル2[[#This Row],[災害発生時の
体制]]&amp;テーブル2[[#This Row],[班長]]&amp;テーブル2[[#This Row],[班長代理①②③を選択]]</f>
        <v/>
      </c>
      <c r="R368" s="560">
        <f>テーブル2[[#This Row],[氏名]]</f>
        <v>0</v>
      </c>
      <c r="U368" s="531"/>
    </row>
    <row r="369" spans="2:21" x14ac:dyDescent="0.15">
      <c r="B369" s="541">
        <v>364</v>
      </c>
      <c r="Q369" s="559" t="str">
        <f>テーブル2[[#This Row],[災害発生時の
体制]]&amp;テーブル2[[#This Row],[班長]]&amp;テーブル2[[#This Row],[班長代理①②③を選択]]</f>
        <v/>
      </c>
      <c r="R369" s="560">
        <f>テーブル2[[#This Row],[氏名]]</f>
        <v>0</v>
      </c>
      <c r="U369" s="531"/>
    </row>
    <row r="370" spans="2:21" x14ac:dyDescent="0.15">
      <c r="B370" s="541">
        <v>365</v>
      </c>
      <c r="Q370" s="559" t="str">
        <f>テーブル2[[#This Row],[災害発生時の
体制]]&amp;テーブル2[[#This Row],[班長]]&amp;テーブル2[[#This Row],[班長代理①②③を選択]]</f>
        <v/>
      </c>
      <c r="R370" s="560">
        <f>テーブル2[[#This Row],[氏名]]</f>
        <v>0</v>
      </c>
      <c r="U370" s="531"/>
    </row>
    <row r="371" spans="2:21" x14ac:dyDescent="0.15">
      <c r="B371" s="541">
        <v>366</v>
      </c>
      <c r="Q371" s="559" t="str">
        <f>テーブル2[[#This Row],[災害発生時の
体制]]&amp;テーブル2[[#This Row],[班長]]&amp;テーブル2[[#This Row],[班長代理①②③を選択]]</f>
        <v/>
      </c>
      <c r="R371" s="560">
        <f>テーブル2[[#This Row],[氏名]]</f>
        <v>0</v>
      </c>
      <c r="U371" s="531"/>
    </row>
    <row r="372" spans="2:21" x14ac:dyDescent="0.15">
      <c r="B372" s="541">
        <v>367</v>
      </c>
      <c r="Q372" s="559" t="str">
        <f>テーブル2[[#This Row],[災害発生時の
体制]]&amp;テーブル2[[#This Row],[班長]]&amp;テーブル2[[#This Row],[班長代理①②③を選択]]</f>
        <v/>
      </c>
      <c r="R372" s="560">
        <f>テーブル2[[#This Row],[氏名]]</f>
        <v>0</v>
      </c>
      <c r="U372" s="531"/>
    </row>
    <row r="373" spans="2:21" x14ac:dyDescent="0.15">
      <c r="B373" s="541">
        <v>368</v>
      </c>
      <c r="Q373" s="559" t="str">
        <f>テーブル2[[#This Row],[災害発生時の
体制]]&amp;テーブル2[[#This Row],[班長]]&amp;テーブル2[[#This Row],[班長代理①②③を選択]]</f>
        <v/>
      </c>
      <c r="R373" s="560">
        <f>テーブル2[[#This Row],[氏名]]</f>
        <v>0</v>
      </c>
      <c r="U373" s="531"/>
    </row>
    <row r="374" spans="2:21" x14ac:dyDescent="0.15">
      <c r="B374" s="541">
        <v>369</v>
      </c>
      <c r="Q374" s="559" t="str">
        <f>テーブル2[[#This Row],[災害発生時の
体制]]&amp;テーブル2[[#This Row],[班長]]&amp;テーブル2[[#This Row],[班長代理①②③を選択]]</f>
        <v/>
      </c>
      <c r="R374" s="560">
        <f>テーブル2[[#This Row],[氏名]]</f>
        <v>0</v>
      </c>
      <c r="U374" s="531"/>
    </row>
    <row r="375" spans="2:21" x14ac:dyDescent="0.15">
      <c r="B375" s="541">
        <v>370</v>
      </c>
      <c r="Q375" s="559" t="str">
        <f>テーブル2[[#This Row],[災害発生時の
体制]]&amp;テーブル2[[#This Row],[班長]]&amp;テーブル2[[#This Row],[班長代理①②③を選択]]</f>
        <v/>
      </c>
      <c r="R375" s="560">
        <f>テーブル2[[#This Row],[氏名]]</f>
        <v>0</v>
      </c>
      <c r="U375" s="531"/>
    </row>
    <row r="376" spans="2:21" x14ac:dyDescent="0.15">
      <c r="B376" s="541">
        <v>371</v>
      </c>
      <c r="Q376" s="559" t="str">
        <f>テーブル2[[#This Row],[災害発生時の
体制]]&amp;テーブル2[[#This Row],[班長]]&amp;テーブル2[[#This Row],[班長代理①②③を選択]]</f>
        <v/>
      </c>
      <c r="R376" s="560">
        <f>テーブル2[[#This Row],[氏名]]</f>
        <v>0</v>
      </c>
      <c r="U376" s="531"/>
    </row>
    <row r="377" spans="2:21" x14ac:dyDescent="0.15">
      <c r="B377" s="541">
        <v>372</v>
      </c>
      <c r="Q377" s="559" t="str">
        <f>テーブル2[[#This Row],[災害発生時の
体制]]&amp;テーブル2[[#This Row],[班長]]&amp;テーブル2[[#This Row],[班長代理①②③を選択]]</f>
        <v/>
      </c>
      <c r="R377" s="560">
        <f>テーブル2[[#This Row],[氏名]]</f>
        <v>0</v>
      </c>
      <c r="U377" s="531"/>
    </row>
    <row r="378" spans="2:21" x14ac:dyDescent="0.15">
      <c r="B378" s="541">
        <v>373</v>
      </c>
      <c r="Q378" s="559" t="str">
        <f>テーブル2[[#This Row],[災害発生時の
体制]]&amp;テーブル2[[#This Row],[班長]]&amp;テーブル2[[#This Row],[班長代理①②③を選択]]</f>
        <v/>
      </c>
      <c r="R378" s="560">
        <f>テーブル2[[#This Row],[氏名]]</f>
        <v>0</v>
      </c>
      <c r="U378" s="531"/>
    </row>
    <row r="379" spans="2:21" x14ac:dyDescent="0.15">
      <c r="B379" s="541">
        <v>374</v>
      </c>
      <c r="Q379" s="559" t="str">
        <f>テーブル2[[#This Row],[災害発生時の
体制]]&amp;テーブル2[[#This Row],[班長]]&amp;テーブル2[[#This Row],[班長代理①②③を選択]]</f>
        <v/>
      </c>
      <c r="R379" s="560">
        <f>テーブル2[[#This Row],[氏名]]</f>
        <v>0</v>
      </c>
      <c r="U379" s="531"/>
    </row>
    <row r="380" spans="2:21" x14ac:dyDescent="0.15">
      <c r="B380" s="541">
        <v>375</v>
      </c>
      <c r="Q380" s="559" t="str">
        <f>テーブル2[[#This Row],[災害発生時の
体制]]&amp;テーブル2[[#This Row],[班長]]&amp;テーブル2[[#This Row],[班長代理①②③を選択]]</f>
        <v/>
      </c>
      <c r="R380" s="560">
        <f>テーブル2[[#This Row],[氏名]]</f>
        <v>0</v>
      </c>
      <c r="U380" s="531"/>
    </row>
    <row r="381" spans="2:21" x14ac:dyDescent="0.15">
      <c r="B381" s="541">
        <v>376</v>
      </c>
      <c r="Q381" s="559" t="str">
        <f>テーブル2[[#This Row],[災害発生時の
体制]]&amp;テーブル2[[#This Row],[班長]]&amp;テーブル2[[#This Row],[班長代理①②③を選択]]</f>
        <v/>
      </c>
      <c r="R381" s="560">
        <f>テーブル2[[#This Row],[氏名]]</f>
        <v>0</v>
      </c>
      <c r="U381" s="531"/>
    </row>
    <row r="382" spans="2:21" x14ac:dyDescent="0.15">
      <c r="B382" s="541">
        <v>377</v>
      </c>
      <c r="Q382" s="559" t="str">
        <f>テーブル2[[#This Row],[災害発生時の
体制]]&amp;テーブル2[[#This Row],[班長]]&amp;テーブル2[[#This Row],[班長代理①②③を選択]]</f>
        <v/>
      </c>
      <c r="R382" s="560">
        <f>テーブル2[[#This Row],[氏名]]</f>
        <v>0</v>
      </c>
      <c r="U382" s="531"/>
    </row>
    <row r="383" spans="2:21" x14ac:dyDescent="0.15">
      <c r="B383" s="541">
        <v>378</v>
      </c>
      <c r="Q383" s="559" t="str">
        <f>テーブル2[[#This Row],[災害発生時の
体制]]&amp;テーブル2[[#This Row],[班長]]&amp;テーブル2[[#This Row],[班長代理①②③を選択]]</f>
        <v/>
      </c>
      <c r="R383" s="560">
        <f>テーブル2[[#This Row],[氏名]]</f>
        <v>0</v>
      </c>
      <c r="U383" s="531"/>
    </row>
    <row r="384" spans="2:21" x14ac:dyDescent="0.15">
      <c r="B384" s="541">
        <v>379</v>
      </c>
      <c r="Q384" s="559" t="str">
        <f>テーブル2[[#This Row],[災害発生時の
体制]]&amp;テーブル2[[#This Row],[班長]]&amp;テーブル2[[#This Row],[班長代理①②③を選択]]</f>
        <v/>
      </c>
      <c r="R384" s="560">
        <f>テーブル2[[#This Row],[氏名]]</f>
        <v>0</v>
      </c>
      <c r="U384" s="531"/>
    </row>
    <row r="385" spans="2:21" x14ac:dyDescent="0.15">
      <c r="B385" s="541">
        <v>380</v>
      </c>
      <c r="Q385" s="559" t="str">
        <f>テーブル2[[#This Row],[災害発生時の
体制]]&amp;テーブル2[[#This Row],[班長]]&amp;テーブル2[[#This Row],[班長代理①②③を選択]]</f>
        <v/>
      </c>
      <c r="R385" s="560">
        <f>テーブル2[[#This Row],[氏名]]</f>
        <v>0</v>
      </c>
      <c r="U385" s="531"/>
    </row>
    <row r="386" spans="2:21" x14ac:dyDescent="0.15">
      <c r="B386" s="541">
        <v>381</v>
      </c>
      <c r="Q386" s="559" t="str">
        <f>テーブル2[[#This Row],[災害発生時の
体制]]&amp;テーブル2[[#This Row],[班長]]&amp;テーブル2[[#This Row],[班長代理①②③を選択]]</f>
        <v/>
      </c>
      <c r="R386" s="560">
        <f>テーブル2[[#This Row],[氏名]]</f>
        <v>0</v>
      </c>
      <c r="U386" s="531"/>
    </row>
    <row r="387" spans="2:21" x14ac:dyDescent="0.15">
      <c r="B387" s="541">
        <v>382</v>
      </c>
      <c r="Q387" s="559" t="str">
        <f>テーブル2[[#This Row],[災害発生時の
体制]]&amp;テーブル2[[#This Row],[班長]]&amp;テーブル2[[#This Row],[班長代理①②③を選択]]</f>
        <v/>
      </c>
      <c r="R387" s="560">
        <f>テーブル2[[#This Row],[氏名]]</f>
        <v>0</v>
      </c>
      <c r="U387" s="531"/>
    </row>
    <row r="388" spans="2:21" x14ac:dyDescent="0.15">
      <c r="B388" s="541">
        <v>383</v>
      </c>
      <c r="Q388" s="559" t="str">
        <f>テーブル2[[#This Row],[災害発生時の
体制]]&amp;テーブル2[[#This Row],[班長]]&amp;テーブル2[[#This Row],[班長代理①②③を選択]]</f>
        <v/>
      </c>
      <c r="R388" s="560">
        <f>テーブル2[[#This Row],[氏名]]</f>
        <v>0</v>
      </c>
      <c r="U388" s="531"/>
    </row>
    <row r="389" spans="2:21" x14ac:dyDescent="0.15">
      <c r="B389" s="541">
        <v>384</v>
      </c>
      <c r="Q389" s="559" t="str">
        <f>テーブル2[[#This Row],[災害発生時の
体制]]&amp;テーブル2[[#This Row],[班長]]&amp;テーブル2[[#This Row],[班長代理①②③を選択]]</f>
        <v/>
      </c>
      <c r="R389" s="560">
        <f>テーブル2[[#This Row],[氏名]]</f>
        <v>0</v>
      </c>
      <c r="U389" s="531"/>
    </row>
    <row r="390" spans="2:21" x14ac:dyDescent="0.15">
      <c r="B390" s="541">
        <v>385</v>
      </c>
      <c r="Q390" s="559" t="str">
        <f>テーブル2[[#This Row],[災害発生時の
体制]]&amp;テーブル2[[#This Row],[班長]]&amp;テーブル2[[#This Row],[班長代理①②③を選択]]</f>
        <v/>
      </c>
      <c r="R390" s="560">
        <f>テーブル2[[#This Row],[氏名]]</f>
        <v>0</v>
      </c>
      <c r="U390" s="531"/>
    </row>
    <row r="391" spans="2:21" x14ac:dyDescent="0.15">
      <c r="B391" s="541">
        <v>386</v>
      </c>
      <c r="Q391" s="559" t="str">
        <f>テーブル2[[#This Row],[災害発生時の
体制]]&amp;テーブル2[[#This Row],[班長]]&amp;テーブル2[[#This Row],[班長代理①②③を選択]]</f>
        <v/>
      </c>
      <c r="R391" s="560">
        <f>テーブル2[[#This Row],[氏名]]</f>
        <v>0</v>
      </c>
      <c r="U391" s="531"/>
    </row>
    <row r="392" spans="2:21" x14ac:dyDescent="0.15">
      <c r="B392" s="541">
        <v>387</v>
      </c>
      <c r="Q392" s="559" t="str">
        <f>テーブル2[[#This Row],[災害発生時の
体制]]&amp;テーブル2[[#This Row],[班長]]&amp;テーブル2[[#This Row],[班長代理①②③を選択]]</f>
        <v/>
      </c>
      <c r="R392" s="560">
        <f>テーブル2[[#This Row],[氏名]]</f>
        <v>0</v>
      </c>
      <c r="U392" s="531"/>
    </row>
    <row r="393" spans="2:21" x14ac:dyDescent="0.15">
      <c r="B393" s="541">
        <v>388</v>
      </c>
      <c r="Q393" s="559" t="str">
        <f>テーブル2[[#This Row],[災害発生時の
体制]]&amp;テーブル2[[#This Row],[班長]]&amp;テーブル2[[#This Row],[班長代理①②③を選択]]</f>
        <v/>
      </c>
      <c r="R393" s="560">
        <f>テーブル2[[#This Row],[氏名]]</f>
        <v>0</v>
      </c>
      <c r="U393" s="531"/>
    </row>
    <row r="394" spans="2:21" x14ac:dyDescent="0.15">
      <c r="B394" s="541">
        <v>389</v>
      </c>
      <c r="Q394" s="559" t="str">
        <f>テーブル2[[#This Row],[災害発生時の
体制]]&amp;テーブル2[[#This Row],[班長]]&amp;テーブル2[[#This Row],[班長代理①②③を選択]]</f>
        <v/>
      </c>
      <c r="R394" s="560">
        <f>テーブル2[[#This Row],[氏名]]</f>
        <v>0</v>
      </c>
      <c r="U394" s="531"/>
    </row>
    <row r="395" spans="2:21" x14ac:dyDescent="0.15">
      <c r="B395" s="541">
        <v>390</v>
      </c>
      <c r="Q395" s="559" t="str">
        <f>テーブル2[[#This Row],[災害発生時の
体制]]&amp;テーブル2[[#This Row],[班長]]&amp;テーブル2[[#This Row],[班長代理①②③を選択]]</f>
        <v/>
      </c>
      <c r="R395" s="560">
        <f>テーブル2[[#This Row],[氏名]]</f>
        <v>0</v>
      </c>
      <c r="U395" s="531"/>
    </row>
    <row r="396" spans="2:21" x14ac:dyDescent="0.15">
      <c r="B396" s="541">
        <v>391</v>
      </c>
      <c r="Q396" s="559" t="str">
        <f>テーブル2[[#This Row],[災害発生時の
体制]]&amp;テーブル2[[#This Row],[班長]]&amp;テーブル2[[#This Row],[班長代理①②③を選択]]</f>
        <v/>
      </c>
      <c r="R396" s="560">
        <f>テーブル2[[#This Row],[氏名]]</f>
        <v>0</v>
      </c>
      <c r="U396" s="531"/>
    </row>
    <row r="397" spans="2:21" x14ac:dyDescent="0.15">
      <c r="B397" s="541">
        <v>392</v>
      </c>
      <c r="Q397" s="559" t="str">
        <f>テーブル2[[#This Row],[災害発生時の
体制]]&amp;テーブル2[[#This Row],[班長]]&amp;テーブル2[[#This Row],[班長代理①②③を選択]]</f>
        <v/>
      </c>
      <c r="R397" s="560">
        <f>テーブル2[[#This Row],[氏名]]</f>
        <v>0</v>
      </c>
      <c r="U397" s="531"/>
    </row>
    <row r="398" spans="2:21" x14ac:dyDescent="0.15">
      <c r="B398" s="541">
        <v>393</v>
      </c>
      <c r="Q398" s="559" t="str">
        <f>テーブル2[[#This Row],[災害発生時の
体制]]&amp;テーブル2[[#This Row],[班長]]&amp;テーブル2[[#This Row],[班長代理①②③を選択]]</f>
        <v/>
      </c>
      <c r="R398" s="560">
        <f>テーブル2[[#This Row],[氏名]]</f>
        <v>0</v>
      </c>
      <c r="U398" s="531"/>
    </row>
    <row r="399" spans="2:21" x14ac:dyDescent="0.15">
      <c r="B399" s="541">
        <v>394</v>
      </c>
      <c r="Q399" s="559" t="str">
        <f>テーブル2[[#This Row],[災害発生時の
体制]]&amp;テーブル2[[#This Row],[班長]]&amp;テーブル2[[#This Row],[班長代理①②③を選択]]</f>
        <v/>
      </c>
      <c r="R399" s="560">
        <f>テーブル2[[#This Row],[氏名]]</f>
        <v>0</v>
      </c>
      <c r="U399" s="531"/>
    </row>
    <row r="400" spans="2:21" x14ac:dyDescent="0.15">
      <c r="B400" s="541">
        <v>395</v>
      </c>
      <c r="Q400" s="559" t="str">
        <f>テーブル2[[#This Row],[災害発生時の
体制]]&amp;テーブル2[[#This Row],[班長]]&amp;テーブル2[[#This Row],[班長代理①②③を選択]]</f>
        <v/>
      </c>
      <c r="R400" s="560">
        <f>テーブル2[[#This Row],[氏名]]</f>
        <v>0</v>
      </c>
      <c r="U400" s="531"/>
    </row>
    <row r="401" spans="2:21" x14ac:dyDescent="0.15">
      <c r="B401" s="541">
        <v>396</v>
      </c>
      <c r="Q401" s="559" t="str">
        <f>テーブル2[[#This Row],[災害発生時の
体制]]&amp;テーブル2[[#This Row],[班長]]&amp;テーブル2[[#This Row],[班長代理①②③を選択]]</f>
        <v/>
      </c>
      <c r="R401" s="560">
        <f>テーブル2[[#This Row],[氏名]]</f>
        <v>0</v>
      </c>
      <c r="U401" s="531"/>
    </row>
    <row r="402" spans="2:21" x14ac:dyDescent="0.15">
      <c r="B402" s="541">
        <v>397</v>
      </c>
      <c r="Q402" s="559" t="str">
        <f>テーブル2[[#This Row],[災害発生時の
体制]]&amp;テーブル2[[#This Row],[班長]]&amp;テーブル2[[#This Row],[班長代理①②③を選択]]</f>
        <v/>
      </c>
      <c r="R402" s="560">
        <f>テーブル2[[#This Row],[氏名]]</f>
        <v>0</v>
      </c>
      <c r="U402" s="531"/>
    </row>
    <row r="403" spans="2:21" x14ac:dyDescent="0.15">
      <c r="B403" s="541">
        <v>398</v>
      </c>
      <c r="Q403" s="559" t="str">
        <f>テーブル2[[#This Row],[災害発生時の
体制]]&amp;テーブル2[[#This Row],[班長]]&amp;テーブル2[[#This Row],[班長代理①②③を選択]]</f>
        <v/>
      </c>
      <c r="R403" s="560">
        <f>テーブル2[[#This Row],[氏名]]</f>
        <v>0</v>
      </c>
      <c r="U403" s="531"/>
    </row>
    <row r="404" spans="2:21" x14ac:dyDescent="0.15">
      <c r="B404" s="541">
        <v>399</v>
      </c>
      <c r="Q404" s="559" t="str">
        <f>テーブル2[[#This Row],[災害発生時の
体制]]&amp;テーブル2[[#This Row],[班長]]&amp;テーブル2[[#This Row],[班長代理①②③を選択]]</f>
        <v/>
      </c>
      <c r="R404" s="560">
        <f>テーブル2[[#This Row],[氏名]]</f>
        <v>0</v>
      </c>
      <c r="U404" s="531"/>
    </row>
    <row r="405" spans="2:21" x14ac:dyDescent="0.15">
      <c r="B405" s="541">
        <v>400</v>
      </c>
      <c r="Q405" s="559" t="str">
        <f>テーブル2[[#This Row],[災害発生時の
体制]]&amp;テーブル2[[#This Row],[班長]]&amp;テーブル2[[#This Row],[班長代理①②③を選択]]</f>
        <v/>
      </c>
      <c r="R405" s="560">
        <f>テーブル2[[#This Row],[氏名]]</f>
        <v>0</v>
      </c>
      <c r="U405" s="531"/>
    </row>
    <row r="406" spans="2:21" x14ac:dyDescent="0.15">
      <c r="B406" s="541">
        <v>401</v>
      </c>
      <c r="Q406" s="559" t="str">
        <f>テーブル2[[#This Row],[災害発生時の
体制]]&amp;テーブル2[[#This Row],[班長]]&amp;テーブル2[[#This Row],[班長代理①②③を選択]]</f>
        <v/>
      </c>
      <c r="R406" s="560">
        <f>テーブル2[[#This Row],[氏名]]</f>
        <v>0</v>
      </c>
      <c r="U406" s="531"/>
    </row>
    <row r="407" spans="2:21" x14ac:dyDescent="0.15">
      <c r="B407" s="541">
        <v>402</v>
      </c>
      <c r="Q407" s="559" t="str">
        <f>テーブル2[[#This Row],[災害発生時の
体制]]&amp;テーブル2[[#This Row],[班長]]&amp;テーブル2[[#This Row],[班長代理①②③を選択]]</f>
        <v/>
      </c>
      <c r="R407" s="560">
        <f>テーブル2[[#This Row],[氏名]]</f>
        <v>0</v>
      </c>
      <c r="U407" s="531"/>
    </row>
    <row r="408" spans="2:21" x14ac:dyDescent="0.15">
      <c r="B408" s="541">
        <v>403</v>
      </c>
      <c r="Q408" s="559" t="str">
        <f>テーブル2[[#This Row],[災害発生時の
体制]]&amp;テーブル2[[#This Row],[班長]]&amp;テーブル2[[#This Row],[班長代理①②③を選択]]</f>
        <v/>
      </c>
      <c r="R408" s="560">
        <f>テーブル2[[#This Row],[氏名]]</f>
        <v>0</v>
      </c>
      <c r="U408" s="531"/>
    </row>
    <row r="409" spans="2:21" x14ac:dyDescent="0.15">
      <c r="B409" s="541">
        <v>404</v>
      </c>
      <c r="Q409" s="559" t="str">
        <f>テーブル2[[#This Row],[災害発生時の
体制]]&amp;テーブル2[[#This Row],[班長]]&amp;テーブル2[[#This Row],[班長代理①②③を選択]]</f>
        <v/>
      </c>
      <c r="R409" s="560">
        <f>テーブル2[[#This Row],[氏名]]</f>
        <v>0</v>
      </c>
      <c r="U409" s="531"/>
    </row>
    <row r="410" spans="2:21" x14ac:dyDescent="0.15">
      <c r="B410" s="541">
        <v>405</v>
      </c>
      <c r="Q410" s="559" t="str">
        <f>テーブル2[[#This Row],[災害発生時の
体制]]&amp;テーブル2[[#This Row],[班長]]&amp;テーブル2[[#This Row],[班長代理①②③を選択]]</f>
        <v/>
      </c>
      <c r="R410" s="560">
        <f>テーブル2[[#This Row],[氏名]]</f>
        <v>0</v>
      </c>
      <c r="U410" s="531"/>
    </row>
    <row r="411" spans="2:21" x14ac:dyDescent="0.15">
      <c r="B411" s="541">
        <v>406</v>
      </c>
      <c r="Q411" s="559" t="str">
        <f>テーブル2[[#This Row],[災害発生時の
体制]]&amp;テーブル2[[#This Row],[班長]]&amp;テーブル2[[#This Row],[班長代理①②③を選択]]</f>
        <v/>
      </c>
      <c r="R411" s="560">
        <f>テーブル2[[#This Row],[氏名]]</f>
        <v>0</v>
      </c>
      <c r="U411" s="531"/>
    </row>
    <row r="412" spans="2:21" x14ac:dyDescent="0.15">
      <c r="B412" s="541">
        <v>407</v>
      </c>
      <c r="Q412" s="559" t="str">
        <f>テーブル2[[#This Row],[災害発生時の
体制]]&amp;テーブル2[[#This Row],[班長]]&amp;テーブル2[[#This Row],[班長代理①②③を選択]]</f>
        <v/>
      </c>
      <c r="R412" s="560">
        <f>テーブル2[[#This Row],[氏名]]</f>
        <v>0</v>
      </c>
      <c r="U412" s="531"/>
    </row>
    <row r="413" spans="2:21" x14ac:dyDescent="0.15">
      <c r="B413" s="541">
        <v>408</v>
      </c>
      <c r="Q413" s="559" t="str">
        <f>テーブル2[[#This Row],[災害発生時の
体制]]&amp;テーブル2[[#This Row],[班長]]&amp;テーブル2[[#This Row],[班長代理①②③を選択]]</f>
        <v/>
      </c>
      <c r="R413" s="560">
        <f>テーブル2[[#This Row],[氏名]]</f>
        <v>0</v>
      </c>
      <c r="U413" s="531"/>
    </row>
    <row r="414" spans="2:21" x14ac:dyDescent="0.15">
      <c r="B414" s="541">
        <v>409</v>
      </c>
      <c r="Q414" s="559" t="str">
        <f>テーブル2[[#This Row],[災害発生時の
体制]]&amp;テーブル2[[#This Row],[班長]]&amp;テーブル2[[#This Row],[班長代理①②③を選択]]</f>
        <v/>
      </c>
      <c r="R414" s="560">
        <f>テーブル2[[#This Row],[氏名]]</f>
        <v>0</v>
      </c>
      <c r="U414" s="531"/>
    </row>
    <row r="415" spans="2:21" x14ac:dyDescent="0.15">
      <c r="B415" s="541">
        <v>410</v>
      </c>
      <c r="Q415" s="559" t="str">
        <f>テーブル2[[#This Row],[災害発生時の
体制]]&amp;テーブル2[[#This Row],[班長]]&amp;テーブル2[[#This Row],[班長代理①②③を選択]]</f>
        <v/>
      </c>
      <c r="R415" s="560">
        <f>テーブル2[[#This Row],[氏名]]</f>
        <v>0</v>
      </c>
      <c r="U415" s="531"/>
    </row>
    <row r="416" spans="2:21" x14ac:dyDescent="0.15">
      <c r="B416" s="541">
        <v>411</v>
      </c>
      <c r="Q416" s="559" t="str">
        <f>テーブル2[[#This Row],[災害発生時の
体制]]&amp;テーブル2[[#This Row],[班長]]&amp;テーブル2[[#This Row],[班長代理①②③を選択]]</f>
        <v/>
      </c>
      <c r="R416" s="560">
        <f>テーブル2[[#This Row],[氏名]]</f>
        <v>0</v>
      </c>
      <c r="U416" s="531"/>
    </row>
    <row r="417" spans="2:21" x14ac:dyDescent="0.15">
      <c r="B417" s="541">
        <v>412</v>
      </c>
      <c r="Q417" s="559" t="str">
        <f>テーブル2[[#This Row],[災害発生時の
体制]]&amp;テーブル2[[#This Row],[班長]]&amp;テーブル2[[#This Row],[班長代理①②③を選択]]</f>
        <v/>
      </c>
      <c r="R417" s="560">
        <f>テーブル2[[#This Row],[氏名]]</f>
        <v>0</v>
      </c>
      <c r="U417" s="531"/>
    </row>
    <row r="418" spans="2:21" x14ac:dyDescent="0.15">
      <c r="B418" s="541">
        <v>413</v>
      </c>
      <c r="Q418" s="559" t="str">
        <f>テーブル2[[#This Row],[災害発生時の
体制]]&amp;テーブル2[[#This Row],[班長]]&amp;テーブル2[[#This Row],[班長代理①②③を選択]]</f>
        <v/>
      </c>
      <c r="R418" s="560">
        <f>テーブル2[[#This Row],[氏名]]</f>
        <v>0</v>
      </c>
      <c r="U418" s="531"/>
    </row>
    <row r="419" spans="2:21" x14ac:dyDescent="0.15">
      <c r="B419" s="541">
        <v>414</v>
      </c>
      <c r="Q419" s="559" t="str">
        <f>テーブル2[[#This Row],[災害発生時の
体制]]&amp;テーブル2[[#This Row],[班長]]&amp;テーブル2[[#This Row],[班長代理①②③を選択]]</f>
        <v/>
      </c>
      <c r="R419" s="560">
        <f>テーブル2[[#This Row],[氏名]]</f>
        <v>0</v>
      </c>
      <c r="U419" s="531"/>
    </row>
    <row r="420" spans="2:21" x14ac:dyDescent="0.15">
      <c r="B420" s="541">
        <v>415</v>
      </c>
      <c r="Q420" s="559" t="str">
        <f>テーブル2[[#This Row],[災害発生時の
体制]]&amp;テーブル2[[#This Row],[班長]]&amp;テーブル2[[#This Row],[班長代理①②③を選択]]</f>
        <v/>
      </c>
      <c r="R420" s="560">
        <f>テーブル2[[#This Row],[氏名]]</f>
        <v>0</v>
      </c>
      <c r="U420" s="531"/>
    </row>
    <row r="421" spans="2:21" x14ac:dyDescent="0.15">
      <c r="B421" s="541">
        <v>416</v>
      </c>
      <c r="Q421" s="559" t="str">
        <f>テーブル2[[#This Row],[災害発生時の
体制]]&amp;テーブル2[[#This Row],[班長]]&amp;テーブル2[[#This Row],[班長代理①②③を選択]]</f>
        <v/>
      </c>
      <c r="R421" s="560">
        <f>テーブル2[[#This Row],[氏名]]</f>
        <v>0</v>
      </c>
      <c r="U421" s="531"/>
    </row>
    <row r="422" spans="2:21" x14ac:dyDescent="0.15">
      <c r="B422" s="541">
        <v>417</v>
      </c>
      <c r="Q422" s="559" t="str">
        <f>テーブル2[[#This Row],[災害発生時の
体制]]&amp;テーブル2[[#This Row],[班長]]&amp;テーブル2[[#This Row],[班長代理①②③を選択]]</f>
        <v/>
      </c>
      <c r="R422" s="560">
        <f>テーブル2[[#This Row],[氏名]]</f>
        <v>0</v>
      </c>
      <c r="U422" s="531"/>
    </row>
    <row r="423" spans="2:21" x14ac:dyDescent="0.15">
      <c r="B423" s="541">
        <v>418</v>
      </c>
      <c r="Q423" s="559" t="str">
        <f>テーブル2[[#This Row],[災害発生時の
体制]]&amp;テーブル2[[#This Row],[班長]]&amp;テーブル2[[#This Row],[班長代理①②③を選択]]</f>
        <v/>
      </c>
      <c r="R423" s="560">
        <f>テーブル2[[#This Row],[氏名]]</f>
        <v>0</v>
      </c>
      <c r="U423" s="531"/>
    </row>
    <row r="424" spans="2:21" x14ac:dyDescent="0.15">
      <c r="B424" s="541">
        <v>419</v>
      </c>
      <c r="Q424" s="559" t="str">
        <f>テーブル2[[#This Row],[災害発生時の
体制]]&amp;テーブル2[[#This Row],[班長]]&amp;テーブル2[[#This Row],[班長代理①②③を選択]]</f>
        <v/>
      </c>
      <c r="R424" s="560">
        <f>テーブル2[[#This Row],[氏名]]</f>
        <v>0</v>
      </c>
      <c r="U424" s="531"/>
    </row>
    <row r="425" spans="2:21" x14ac:dyDescent="0.15">
      <c r="B425" s="541">
        <v>420</v>
      </c>
      <c r="Q425" s="559" t="str">
        <f>テーブル2[[#This Row],[災害発生時の
体制]]&amp;テーブル2[[#This Row],[班長]]&amp;テーブル2[[#This Row],[班長代理①②③を選択]]</f>
        <v/>
      </c>
      <c r="R425" s="560">
        <f>テーブル2[[#This Row],[氏名]]</f>
        <v>0</v>
      </c>
      <c r="U425" s="531"/>
    </row>
    <row r="426" spans="2:21" x14ac:dyDescent="0.15">
      <c r="B426" s="541">
        <v>421</v>
      </c>
      <c r="Q426" s="559" t="str">
        <f>テーブル2[[#This Row],[災害発生時の
体制]]&amp;テーブル2[[#This Row],[班長]]&amp;テーブル2[[#This Row],[班長代理①②③を選択]]</f>
        <v/>
      </c>
      <c r="R426" s="560">
        <f>テーブル2[[#This Row],[氏名]]</f>
        <v>0</v>
      </c>
      <c r="U426" s="531"/>
    </row>
    <row r="427" spans="2:21" x14ac:dyDescent="0.15">
      <c r="B427" s="541">
        <v>422</v>
      </c>
      <c r="Q427" s="559" t="str">
        <f>テーブル2[[#This Row],[災害発生時の
体制]]&amp;テーブル2[[#This Row],[班長]]&amp;テーブル2[[#This Row],[班長代理①②③を選択]]</f>
        <v/>
      </c>
      <c r="R427" s="560">
        <f>テーブル2[[#This Row],[氏名]]</f>
        <v>0</v>
      </c>
      <c r="U427" s="531"/>
    </row>
    <row r="428" spans="2:21" x14ac:dyDescent="0.15">
      <c r="B428" s="541">
        <v>423</v>
      </c>
      <c r="Q428" s="559" t="str">
        <f>テーブル2[[#This Row],[災害発生時の
体制]]&amp;テーブル2[[#This Row],[班長]]&amp;テーブル2[[#This Row],[班長代理①②③を選択]]</f>
        <v/>
      </c>
      <c r="R428" s="560">
        <f>テーブル2[[#This Row],[氏名]]</f>
        <v>0</v>
      </c>
      <c r="U428" s="531"/>
    </row>
    <row r="429" spans="2:21" x14ac:dyDescent="0.15">
      <c r="B429" s="541">
        <v>424</v>
      </c>
      <c r="Q429" s="559" t="str">
        <f>テーブル2[[#This Row],[災害発生時の
体制]]&amp;テーブル2[[#This Row],[班長]]&amp;テーブル2[[#This Row],[班長代理①②③を選択]]</f>
        <v/>
      </c>
      <c r="R429" s="560">
        <f>テーブル2[[#This Row],[氏名]]</f>
        <v>0</v>
      </c>
      <c r="U429" s="531"/>
    </row>
    <row r="430" spans="2:21" x14ac:dyDescent="0.15">
      <c r="B430" s="541">
        <v>425</v>
      </c>
      <c r="Q430" s="559" t="str">
        <f>テーブル2[[#This Row],[災害発生時の
体制]]&amp;テーブル2[[#This Row],[班長]]&amp;テーブル2[[#This Row],[班長代理①②③を選択]]</f>
        <v/>
      </c>
      <c r="R430" s="560">
        <f>テーブル2[[#This Row],[氏名]]</f>
        <v>0</v>
      </c>
      <c r="U430" s="531"/>
    </row>
    <row r="431" spans="2:21" x14ac:dyDescent="0.15">
      <c r="B431" s="541">
        <v>426</v>
      </c>
      <c r="Q431" s="559" t="str">
        <f>テーブル2[[#This Row],[災害発生時の
体制]]&amp;テーブル2[[#This Row],[班長]]&amp;テーブル2[[#This Row],[班長代理①②③を選択]]</f>
        <v/>
      </c>
      <c r="R431" s="560">
        <f>テーブル2[[#This Row],[氏名]]</f>
        <v>0</v>
      </c>
      <c r="U431" s="531"/>
    </row>
    <row r="432" spans="2:21" x14ac:dyDescent="0.15">
      <c r="B432" s="541">
        <v>427</v>
      </c>
      <c r="Q432" s="559" t="str">
        <f>テーブル2[[#This Row],[災害発生時の
体制]]&amp;テーブル2[[#This Row],[班長]]&amp;テーブル2[[#This Row],[班長代理①②③を選択]]</f>
        <v/>
      </c>
      <c r="R432" s="560">
        <f>テーブル2[[#This Row],[氏名]]</f>
        <v>0</v>
      </c>
      <c r="U432" s="531"/>
    </row>
    <row r="433" spans="2:21" x14ac:dyDescent="0.15">
      <c r="B433" s="541">
        <v>428</v>
      </c>
      <c r="Q433" s="559" t="str">
        <f>テーブル2[[#This Row],[災害発生時の
体制]]&amp;テーブル2[[#This Row],[班長]]&amp;テーブル2[[#This Row],[班長代理①②③を選択]]</f>
        <v/>
      </c>
      <c r="R433" s="560">
        <f>テーブル2[[#This Row],[氏名]]</f>
        <v>0</v>
      </c>
      <c r="U433" s="531"/>
    </row>
    <row r="434" spans="2:21" x14ac:dyDescent="0.15">
      <c r="B434" s="541">
        <v>429</v>
      </c>
      <c r="Q434" s="559" t="str">
        <f>テーブル2[[#This Row],[災害発生時の
体制]]&amp;テーブル2[[#This Row],[班長]]&amp;テーブル2[[#This Row],[班長代理①②③を選択]]</f>
        <v/>
      </c>
      <c r="R434" s="560">
        <f>テーブル2[[#This Row],[氏名]]</f>
        <v>0</v>
      </c>
      <c r="U434" s="531"/>
    </row>
    <row r="435" spans="2:21" x14ac:dyDescent="0.15">
      <c r="B435" s="541">
        <v>430</v>
      </c>
      <c r="Q435" s="559" t="str">
        <f>テーブル2[[#This Row],[災害発生時の
体制]]&amp;テーブル2[[#This Row],[班長]]&amp;テーブル2[[#This Row],[班長代理①②③を選択]]</f>
        <v/>
      </c>
      <c r="R435" s="560">
        <f>テーブル2[[#This Row],[氏名]]</f>
        <v>0</v>
      </c>
      <c r="U435" s="531"/>
    </row>
    <row r="436" spans="2:21" x14ac:dyDescent="0.15">
      <c r="B436" s="541">
        <v>431</v>
      </c>
      <c r="Q436" s="559" t="str">
        <f>テーブル2[[#This Row],[災害発生時の
体制]]&amp;テーブル2[[#This Row],[班長]]&amp;テーブル2[[#This Row],[班長代理①②③を選択]]</f>
        <v/>
      </c>
      <c r="R436" s="560">
        <f>テーブル2[[#This Row],[氏名]]</f>
        <v>0</v>
      </c>
      <c r="U436" s="531"/>
    </row>
    <row r="437" spans="2:21" x14ac:dyDescent="0.15">
      <c r="B437" s="541">
        <v>432</v>
      </c>
      <c r="Q437" s="559" t="str">
        <f>テーブル2[[#This Row],[災害発生時の
体制]]&amp;テーブル2[[#This Row],[班長]]&amp;テーブル2[[#This Row],[班長代理①②③を選択]]</f>
        <v/>
      </c>
      <c r="R437" s="560">
        <f>テーブル2[[#This Row],[氏名]]</f>
        <v>0</v>
      </c>
      <c r="U437" s="531"/>
    </row>
    <row r="438" spans="2:21" x14ac:dyDescent="0.15">
      <c r="B438" s="541">
        <v>433</v>
      </c>
      <c r="Q438" s="559" t="str">
        <f>テーブル2[[#This Row],[災害発生時の
体制]]&amp;テーブル2[[#This Row],[班長]]&amp;テーブル2[[#This Row],[班長代理①②③を選択]]</f>
        <v/>
      </c>
      <c r="R438" s="560">
        <f>テーブル2[[#This Row],[氏名]]</f>
        <v>0</v>
      </c>
      <c r="U438" s="531"/>
    </row>
    <row r="439" spans="2:21" x14ac:dyDescent="0.15">
      <c r="B439" s="541">
        <v>434</v>
      </c>
      <c r="Q439" s="559" t="str">
        <f>テーブル2[[#This Row],[災害発生時の
体制]]&amp;テーブル2[[#This Row],[班長]]&amp;テーブル2[[#This Row],[班長代理①②③を選択]]</f>
        <v/>
      </c>
      <c r="R439" s="560">
        <f>テーブル2[[#This Row],[氏名]]</f>
        <v>0</v>
      </c>
      <c r="U439" s="531"/>
    </row>
    <row r="440" spans="2:21" x14ac:dyDescent="0.15">
      <c r="B440" s="541">
        <v>435</v>
      </c>
      <c r="Q440" s="559" t="str">
        <f>テーブル2[[#This Row],[災害発生時の
体制]]&amp;テーブル2[[#This Row],[班長]]&amp;テーブル2[[#This Row],[班長代理①②③を選択]]</f>
        <v/>
      </c>
      <c r="R440" s="560">
        <f>テーブル2[[#This Row],[氏名]]</f>
        <v>0</v>
      </c>
      <c r="U440" s="531"/>
    </row>
    <row r="441" spans="2:21" x14ac:dyDescent="0.15">
      <c r="B441" s="541">
        <v>436</v>
      </c>
      <c r="Q441" s="559" t="str">
        <f>テーブル2[[#This Row],[災害発生時の
体制]]&amp;テーブル2[[#This Row],[班長]]&amp;テーブル2[[#This Row],[班長代理①②③を選択]]</f>
        <v/>
      </c>
      <c r="R441" s="560">
        <f>テーブル2[[#This Row],[氏名]]</f>
        <v>0</v>
      </c>
      <c r="U441" s="531"/>
    </row>
    <row r="442" spans="2:21" x14ac:dyDescent="0.15">
      <c r="B442" s="541">
        <v>437</v>
      </c>
      <c r="Q442" s="559" t="str">
        <f>テーブル2[[#This Row],[災害発生時の
体制]]&amp;テーブル2[[#This Row],[班長]]&amp;テーブル2[[#This Row],[班長代理①②③を選択]]</f>
        <v/>
      </c>
      <c r="R442" s="560">
        <f>テーブル2[[#This Row],[氏名]]</f>
        <v>0</v>
      </c>
      <c r="U442" s="531"/>
    </row>
    <row r="443" spans="2:21" x14ac:dyDescent="0.15">
      <c r="B443" s="541">
        <v>438</v>
      </c>
      <c r="Q443" s="559" t="str">
        <f>テーブル2[[#This Row],[災害発生時の
体制]]&amp;テーブル2[[#This Row],[班長]]&amp;テーブル2[[#This Row],[班長代理①②③を選択]]</f>
        <v/>
      </c>
      <c r="R443" s="560">
        <f>テーブル2[[#This Row],[氏名]]</f>
        <v>0</v>
      </c>
      <c r="U443" s="531"/>
    </row>
    <row r="444" spans="2:21" x14ac:dyDescent="0.15">
      <c r="B444" s="541">
        <v>439</v>
      </c>
      <c r="Q444" s="559" t="str">
        <f>テーブル2[[#This Row],[災害発生時の
体制]]&amp;テーブル2[[#This Row],[班長]]&amp;テーブル2[[#This Row],[班長代理①②③を選択]]</f>
        <v/>
      </c>
      <c r="R444" s="560">
        <f>テーブル2[[#This Row],[氏名]]</f>
        <v>0</v>
      </c>
      <c r="U444" s="531"/>
    </row>
    <row r="445" spans="2:21" x14ac:dyDescent="0.15">
      <c r="B445" s="541">
        <v>440</v>
      </c>
      <c r="Q445" s="559" t="str">
        <f>テーブル2[[#This Row],[災害発生時の
体制]]&amp;テーブル2[[#This Row],[班長]]&amp;テーブル2[[#This Row],[班長代理①②③を選択]]</f>
        <v/>
      </c>
      <c r="R445" s="560">
        <f>テーブル2[[#This Row],[氏名]]</f>
        <v>0</v>
      </c>
      <c r="U445" s="531"/>
    </row>
    <row r="446" spans="2:21" x14ac:dyDescent="0.15">
      <c r="B446" s="541">
        <v>441</v>
      </c>
      <c r="Q446" s="559" t="str">
        <f>テーブル2[[#This Row],[災害発生時の
体制]]&amp;テーブル2[[#This Row],[班長]]&amp;テーブル2[[#This Row],[班長代理①②③を選択]]</f>
        <v/>
      </c>
      <c r="R446" s="560">
        <f>テーブル2[[#This Row],[氏名]]</f>
        <v>0</v>
      </c>
      <c r="U446" s="531"/>
    </row>
    <row r="447" spans="2:21" x14ac:dyDescent="0.15">
      <c r="B447" s="541">
        <v>442</v>
      </c>
      <c r="Q447" s="559" t="str">
        <f>テーブル2[[#This Row],[災害発生時の
体制]]&amp;テーブル2[[#This Row],[班長]]&amp;テーブル2[[#This Row],[班長代理①②③を選択]]</f>
        <v/>
      </c>
      <c r="R447" s="560">
        <f>テーブル2[[#This Row],[氏名]]</f>
        <v>0</v>
      </c>
      <c r="U447" s="531"/>
    </row>
    <row r="448" spans="2:21" x14ac:dyDescent="0.15">
      <c r="B448" s="541">
        <v>443</v>
      </c>
      <c r="Q448" s="559" t="str">
        <f>テーブル2[[#This Row],[災害発生時の
体制]]&amp;テーブル2[[#This Row],[班長]]&amp;テーブル2[[#This Row],[班長代理①②③を選択]]</f>
        <v/>
      </c>
      <c r="R448" s="560">
        <f>テーブル2[[#This Row],[氏名]]</f>
        <v>0</v>
      </c>
      <c r="U448" s="531"/>
    </row>
    <row r="449" spans="2:21" x14ac:dyDescent="0.15">
      <c r="B449" s="541">
        <v>444</v>
      </c>
      <c r="Q449" s="559" t="str">
        <f>テーブル2[[#This Row],[災害発生時の
体制]]&amp;テーブル2[[#This Row],[班長]]&amp;テーブル2[[#This Row],[班長代理①②③を選択]]</f>
        <v/>
      </c>
      <c r="R449" s="560">
        <f>テーブル2[[#This Row],[氏名]]</f>
        <v>0</v>
      </c>
      <c r="U449" s="531"/>
    </row>
    <row r="450" spans="2:21" x14ac:dyDescent="0.15">
      <c r="B450" s="541">
        <v>445</v>
      </c>
      <c r="Q450" s="559" t="str">
        <f>テーブル2[[#This Row],[災害発生時の
体制]]&amp;テーブル2[[#This Row],[班長]]&amp;テーブル2[[#This Row],[班長代理①②③を選択]]</f>
        <v/>
      </c>
      <c r="R450" s="560">
        <f>テーブル2[[#This Row],[氏名]]</f>
        <v>0</v>
      </c>
      <c r="U450" s="531"/>
    </row>
    <row r="451" spans="2:21" x14ac:dyDescent="0.15">
      <c r="B451" s="541">
        <v>446</v>
      </c>
      <c r="Q451" s="559" t="str">
        <f>テーブル2[[#This Row],[災害発生時の
体制]]&amp;テーブル2[[#This Row],[班長]]&amp;テーブル2[[#This Row],[班長代理①②③を選択]]</f>
        <v/>
      </c>
      <c r="R451" s="560">
        <f>テーブル2[[#This Row],[氏名]]</f>
        <v>0</v>
      </c>
      <c r="U451" s="531"/>
    </row>
    <row r="452" spans="2:21" x14ac:dyDescent="0.15">
      <c r="B452" s="541">
        <v>447</v>
      </c>
      <c r="Q452" s="559" t="str">
        <f>テーブル2[[#This Row],[災害発生時の
体制]]&amp;テーブル2[[#This Row],[班長]]&amp;テーブル2[[#This Row],[班長代理①②③を選択]]</f>
        <v/>
      </c>
      <c r="R452" s="560">
        <f>テーブル2[[#This Row],[氏名]]</f>
        <v>0</v>
      </c>
      <c r="U452" s="531"/>
    </row>
    <row r="453" spans="2:21" x14ac:dyDescent="0.15">
      <c r="B453" s="541">
        <v>448</v>
      </c>
      <c r="Q453" s="559" t="str">
        <f>テーブル2[[#This Row],[災害発生時の
体制]]&amp;テーブル2[[#This Row],[班長]]&amp;テーブル2[[#This Row],[班長代理①②③を選択]]</f>
        <v/>
      </c>
      <c r="R453" s="560">
        <f>テーブル2[[#This Row],[氏名]]</f>
        <v>0</v>
      </c>
      <c r="U453" s="531"/>
    </row>
    <row r="454" spans="2:21" x14ac:dyDescent="0.15">
      <c r="B454" s="541">
        <v>449</v>
      </c>
      <c r="Q454" s="559" t="str">
        <f>テーブル2[[#This Row],[災害発生時の
体制]]&amp;テーブル2[[#This Row],[班長]]&amp;テーブル2[[#This Row],[班長代理①②③を選択]]</f>
        <v/>
      </c>
      <c r="R454" s="560">
        <f>テーブル2[[#This Row],[氏名]]</f>
        <v>0</v>
      </c>
      <c r="U454" s="531"/>
    </row>
    <row r="455" spans="2:21" x14ac:dyDescent="0.15">
      <c r="B455" s="541">
        <v>450</v>
      </c>
      <c r="Q455" s="559" t="str">
        <f>テーブル2[[#This Row],[災害発生時の
体制]]&amp;テーブル2[[#This Row],[班長]]&amp;テーブル2[[#This Row],[班長代理①②③を選択]]</f>
        <v/>
      </c>
      <c r="R455" s="560">
        <f>テーブル2[[#This Row],[氏名]]</f>
        <v>0</v>
      </c>
      <c r="U455" s="531"/>
    </row>
    <row r="456" spans="2:21" x14ac:dyDescent="0.15">
      <c r="B456" s="541">
        <v>451</v>
      </c>
      <c r="Q456" s="559" t="str">
        <f>テーブル2[[#This Row],[災害発生時の
体制]]&amp;テーブル2[[#This Row],[班長]]&amp;テーブル2[[#This Row],[班長代理①②③を選択]]</f>
        <v/>
      </c>
      <c r="R456" s="560">
        <f>テーブル2[[#This Row],[氏名]]</f>
        <v>0</v>
      </c>
      <c r="U456" s="531"/>
    </row>
    <row r="457" spans="2:21" x14ac:dyDescent="0.15">
      <c r="B457" s="541">
        <v>452</v>
      </c>
      <c r="Q457" s="559" t="str">
        <f>テーブル2[[#This Row],[災害発生時の
体制]]&amp;テーブル2[[#This Row],[班長]]&amp;テーブル2[[#This Row],[班長代理①②③を選択]]</f>
        <v/>
      </c>
      <c r="R457" s="560">
        <f>テーブル2[[#This Row],[氏名]]</f>
        <v>0</v>
      </c>
      <c r="U457" s="531"/>
    </row>
    <row r="458" spans="2:21" x14ac:dyDescent="0.15">
      <c r="B458" s="541">
        <v>453</v>
      </c>
      <c r="Q458" s="559" t="str">
        <f>テーブル2[[#This Row],[災害発生時の
体制]]&amp;テーブル2[[#This Row],[班長]]&amp;テーブル2[[#This Row],[班長代理①②③を選択]]</f>
        <v/>
      </c>
      <c r="R458" s="560">
        <f>テーブル2[[#This Row],[氏名]]</f>
        <v>0</v>
      </c>
      <c r="U458" s="531"/>
    </row>
    <row r="459" spans="2:21" x14ac:dyDescent="0.15">
      <c r="B459" s="541">
        <v>454</v>
      </c>
      <c r="Q459" s="559" t="str">
        <f>テーブル2[[#This Row],[災害発生時の
体制]]&amp;テーブル2[[#This Row],[班長]]&amp;テーブル2[[#This Row],[班長代理①②③を選択]]</f>
        <v/>
      </c>
      <c r="R459" s="560">
        <f>テーブル2[[#This Row],[氏名]]</f>
        <v>0</v>
      </c>
      <c r="U459" s="531"/>
    </row>
    <row r="460" spans="2:21" x14ac:dyDescent="0.15">
      <c r="B460" s="541">
        <v>455</v>
      </c>
      <c r="Q460" s="559" t="str">
        <f>テーブル2[[#This Row],[災害発生時の
体制]]&amp;テーブル2[[#This Row],[班長]]&amp;テーブル2[[#This Row],[班長代理①②③を選択]]</f>
        <v/>
      </c>
      <c r="R460" s="560">
        <f>テーブル2[[#This Row],[氏名]]</f>
        <v>0</v>
      </c>
      <c r="U460" s="531"/>
    </row>
    <row r="461" spans="2:21" x14ac:dyDescent="0.15">
      <c r="B461" s="541">
        <v>456</v>
      </c>
      <c r="Q461" s="559" t="str">
        <f>テーブル2[[#This Row],[災害発生時の
体制]]&amp;テーブル2[[#This Row],[班長]]&amp;テーブル2[[#This Row],[班長代理①②③を選択]]</f>
        <v/>
      </c>
      <c r="R461" s="560">
        <f>テーブル2[[#This Row],[氏名]]</f>
        <v>0</v>
      </c>
      <c r="U461" s="531"/>
    </row>
    <row r="462" spans="2:21" x14ac:dyDescent="0.15">
      <c r="B462" s="541">
        <v>457</v>
      </c>
      <c r="Q462" s="559" t="str">
        <f>テーブル2[[#This Row],[災害発生時の
体制]]&amp;テーブル2[[#This Row],[班長]]&amp;テーブル2[[#This Row],[班長代理①②③を選択]]</f>
        <v/>
      </c>
      <c r="R462" s="560">
        <f>テーブル2[[#This Row],[氏名]]</f>
        <v>0</v>
      </c>
      <c r="U462" s="531"/>
    </row>
    <row r="463" spans="2:21" x14ac:dyDescent="0.15">
      <c r="B463" s="541">
        <v>458</v>
      </c>
      <c r="Q463" s="559" t="str">
        <f>テーブル2[[#This Row],[災害発生時の
体制]]&amp;テーブル2[[#This Row],[班長]]&amp;テーブル2[[#This Row],[班長代理①②③を選択]]</f>
        <v/>
      </c>
      <c r="R463" s="560">
        <f>テーブル2[[#This Row],[氏名]]</f>
        <v>0</v>
      </c>
      <c r="U463" s="531"/>
    </row>
    <row r="464" spans="2:21" x14ac:dyDescent="0.15">
      <c r="B464" s="541">
        <v>459</v>
      </c>
      <c r="Q464" s="559" t="str">
        <f>テーブル2[[#This Row],[災害発生時の
体制]]&amp;テーブル2[[#This Row],[班長]]&amp;テーブル2[[#This Row],[班長代理①②③を選択]]</f>
        <v/>
      </c>
      <c r="R464" s="560">
        <f>テーブル2[[#This Row],[氏名]]</f>
        <v>0</v>
      </c>
      <c r="U464" s="531"/>
    </row>
    <row r="465" spans="2:21" x14ac:dyDescent="0.15">
      <c r="B465" s="541">
        <v>460</v>
      </c>
      <c r="Q465" s="559" t="str">
        <f>テーブル2[[#This Row],[災害発生時の
体制]]&amp;テーブル2[[#This Row],[班長]]&amp;テーブル2[[#This Row],[班長代理①②③を選択]]</f>
        <v/>
      </c>
      <c r="R465" s="560">
        <f>テーブル2[[#This Row],[氏名]]</f>
        <v>0</v>
      </c>
      <c r="U465" s="531"/>
    </row>
    <row r="466" spans="2:21" x14ac:dyDescent="0.15">
      <c r="B466" s="541">
        <v>461</v>
      </c>
      <c r="Q466" s="559" t="str">
        <f>テーブル2[[#This Row],[災害発生時の
体制]]&amp;テーブル2[[#This Row],[班長]]&amp;テーブル2[[#This Row],[班長代理①②③を選択]]</f>
        <v/>
      </c>
      <c r="R466" s="560">
        <f>テーブル2[[#This Row],[氏名]]</f>
        <v>0</v>
      </c>
      <c r="U466" s="531"/>
    </row>
    <row r="467" spans="2:21" x14ac:dyDescent="0.15">
      <c r="B467" s="541">
        <v>462</v>
      </c>
      <c r="Q467" s="559" t="str">
        <f>テーブル2[[#This Row],[災害発生時の
体制]]&amp;テーブル2[[#This Row],[班長]]&amp;テーブル2[[#This Row],[班長代理①②③を選択]]</f>
        <v/>
      </c>
      <c r="R467" s="560">
        <f>テーブル2[[#This Row],[氏名]]</f>
        <v>0</v>
      </c>
      <c r="U467" s="531"/>
    </row>
    <row r="468" spans="2:21" x14ac:dyDescent="0.15">
      <c r="B468" s="541">
        <v>463</v>
      </c>
      <c r="Q468" s="559" t="str">
        <f>テーブル2[[#This Row],[災害発生時の
体制]]&amp;テーブル2[[#This Row],[班長]]&amp;テーブル2[[#This Row],[班長代理①②③を選択]]</f>
        <v/>
      </c>
      <c r="R468" s="560">
        <f>テーブル2[[#This Row],[氏名]]</f>
        <v>0</v>
      </c>
      <c r="U468" s="531"/>
    </row>
    <row r="469" spans="2:21" x14ac:dyDescent="0.15">
      <c r="B469" s="541">
        <v>464</v>
      </c>
      <c r="Q469" s="559" t="str">
        <f>テーブル2[[#This Row],[災害発生時の
体制]]&amp;テーブル2[[#This Row],[班長]]&amp;テーブル2[[#This Row],[班長代理①②③を選択]]</f>
        <v/>
      </c>
      <c r="R469" s="560">
        <f>テーブル2[[#This Row],[氏名]]</f>
        <v>0</v>
      </c>
      <c r="U469" s="531"/>
    </row>
    <row r="470" spans="2:21" x14ac:dyDescent="0.15">
      <c r="B470" s="541">
        <v>465</v>
      </c>
      <c r="Q470" s="559" t="str">
        <f>テーブル2[[#This Row],[災害発生時の
体制]]&amp;テーブル2[[#This Row],[班長]]&amp;テーブル2[[#This Row],[班長代理①②③を選択]]</f>
        <v/>
      </c>
      <c r="R470" s="560">
        <f>テーブル2[[#This Row],[氏名]]</f>
        <v>0</v>
      </c>
      <c r="U470" s="531"/>
    </row>
    <row r="471" spans="2:21" x14ac:dyDescent="0.15">
      <c r="B471" s="541">
        <v>466</v>
      </c>
      <c r="Q471" s="559" t="str">
        <f>テーブル2[[#This Row],[災害発生時の
体制]]&amp;テーブル2[[#This Row],[班長]]&amp;テーブル2[[#This Row],[班長代理①②③を選択]]</f>
        <v/>
      </c>
      <c r="R471" s="560">
        <f>テーブル2[[#This Row],[氏名]]</f>
        <v>0</v>
      </c>
      <c r="U471" s="531"/>
    </row>
    <row r="472" spans="2:21" x14ac:dyDescent="0.15">
      <c r="B472" s="541">
        <v>467</v>
      </c>
      <c r="Q472" s="559" t="str">
        <f>テーブル2[[#This Row],[災害発生時の
体制]]&amp;テーブル2[[#This Row],[班長]]&amp;テーブル2[[#This Row],[班長代理①②③を選択]]</f>
        <v/>
      </c>
      <c r="R472" s="560">
        <f>テーブル2[[#This Row],[氏名]]</f>
        <v>0</v>
      </c>
      <c r="U472" s="531"/>
    </row>
    <row r="473" spans="2:21" x14ac:dyDescent="0.15">
      <c r="B473" s="541">
        <v>468</v>
      </c>
      <c r="Q473" s="559" t="str">
        <f>テーブル2[[#This Row],[災害発生時の
体制]]&amp;テーブル2[[#This Row],[班長]]&amp;テーブル2[[#This Row],[班長代理①②③を選択]]</f>
        <v/>
      </c>
      <c r="R473" s="560">
        <f>テーブル2[[#This Row],[氏名]]</f>
        <v>0</v>
      </c>
      <c r="U473" s="531"/>
    </row>
    <row r="474" spans="2:21" x14ac:dyDescent="0.15">
      <c r="B474" s="541">
        <v>469</v>
      </c>
      <c r="Q474" s="559" t="str">
        <f>テーブル2[[#This Row],[災害発生時の
体制]]&amp;テーブル2[[#This Row],[班長]]&amp;テーブル2[[#This Row],[班長代理①②③を選択]]</f>
        <v/>
      </c>
      <c r="R474" s="560">
        <f>テーブル2[[#This Row],[氏名]]</f>
        <v>0</v>
      </c>
      <c r="U474" s="531"/>
    </row>
    <row r="475" spans="2:21" x14ac:dyDescent="0.15">
      <c r="B475" s="541">
        <v>470</v>
      </c>
      <c r="Q475" s="559" t="str">
        <f>テーブル2[[#This Row],[災害発生時の
体制]]&amp;テーブル2[[#This Row],[班長]]&amp;テーブル2[[#This Row],[班長代理①②③を選択]]</f>
        <v/>
      </c>
      <c r="R475" s="560">
        <f>テーブル2[[#This Row],[氏名]]</f>
        <v>0</v>
      </c>
      <c r="U475" s="531"/>
    </row>
    <row r="476" spans="2:21" x14ac:dyDescent="0.15">
      <c r="B476" s="541">
        <v>471</v>
      </c>
      <c r="Q476" s="559" t="str">
        <f>テーブル2[[#This Row],[災害発生時の
体制]]&amp;テーブル2[[#This Row],[班長]]&amp;テーブル2[[#This Row],[班長代理①②③を選択]]</f>
        <v/>
      </c>
      <c r="R476" s="560">
        <f>テーブル2[[#This Row],[氏名]]</f>
        <v>0</v>
      </c>
      <c r="U476" s="531"/>
    </row>
    <row r="477" spans="2:21" x14ac:dyDescent="0.15">
      <c r="B477" s="541">
        <v>472</v>
      </c>
      <c r="Q477" s="559" t="str">
        <f>テーブル2[[#This Row],[災害発生時の
体制]]&amp;テーブル2[[#This Row],[班長]]&amp;テーブル2[[#This Row],[班長代理①②③を選択]]</f>
        <v/>
      </c>
      <c r="R477" s="560">
        <f>テーブル2[[#This Row],[氏名]]</f>
        <v>0</v>
      </c>
      <c r="U477" s="531"/>
    </row>
    <row r="478" spans="2:21" x14ac:dyDescent="0.15">
      <c r="B478" s="541">
        <v>473</v>
      </c>
      <c r="Q478" s="559" t="str">
        <f>テーブル2[[#This Row],[災害発生時の
体制]]&amp;テーブル2[[#This Row],[班長]]&amp;テーブル2[[#This Row],[班長代理①②③を選択]]</f>
        <v/>
      </c>
      <c r="R478" s="560">
        <f>テーブル2[[#This Row],[氏名]]</f>
        <v>0</v>
      </c>
      <c r="U478" s="531"/>
    </row>
    <row r="479" spans="2:21" x14ac:dyDescent="0.15">
      <c r="B479" s="541">
        <v>474</v>
      </c>
      <c r="Q479" s="559" t="str">
        <f>テーブル2[[#This Row],[災害発生時の
体制]]&amp;テーブル2[[#This Row],[班長]]&amp;テーブル2[[#This Row],[班長代理①②③を選択]]</f>
        <v/>
      </c>
      <c r="R479" s="560">
        <f>テーブル2[[#This Row],[氏名]]</f>
        <v>0</v>
      </c>
      <c r="U479" s="531"/>
    </row>
    <row r="480" spans="2:21" x14ac:dyDescent="0.15">
      <c r="B480" s="541">
        <v>475</v>
      </c>
      <c r="Q480" s="559" t="str">
        <f>テーブル2[[#This Row],[災害発生時の
体制]]&amp;テーブル2[[#This Row],[班長]]&amp;テーブル2[[#This Row],[班長代理①②③を選択]]</f>
        <v/>
      </c>
      <c r="R480" s="560">
        <f>テーブル2[[#This Row],[氏名]]</f>
        <v>0</v>
      </c>
      <c r="U480" s="531"/>
    </row>
    <row r="481" spans="2:21" x14ac:dyDescent="0.15">
      <c r="B481" s="541">
        <v>476</v>
      </c>
      <c r="Q481" s="559" t="str">
        <f>テーブル2[[#This Row],[災害発生時の
体制]]&amp;テーブル2[[#This Row],[班長]]&amp;テーブル2[[#This Row],[班長代理①②③を選択]]</f>
        <v/>
      </c>
      <c r="R481" s="560">
        <f>テーブル2[[#This Row],[氏名]]</f>
        <v>0</v>
      </c>
      <c r="U481" s="531"/>
    </row>
    <row r="482" spans="2:21" x14ac:dyDescent="0.15">
      <c r="B482" s="541">
        <v>477</v>
      </c>
      <c r="Q482" s="559" t="str">
        <f>テーブル2[[#This Row],[災害発生時の
体制]]&amp;テーブル2[[#This Row],[班長]]&amp;テーブル2[[#This Row],[班長代理①②③を選択]]</f>
        <v/>
      </c>
      <c r="R482" s="560">
        <f>テーブル2[[#This Row],[氏名]]</f>
        <v>0</v>
      </c>
      <c r="U482" s="531"/>
    </row>
    <row r="483" spans="2:21" x14ac:dyDescent="0.15">
      <c r="B483" s="541">
        <v>478</v>
      </c>
      <c r="Q483" s="559" t="str">
        <f>テーブル2[[#This Row],[災害発生時の
体制]]&amp;テーブル2[[#This Row],[班長]]&amp;テーブル2[[#This Row],[班長代理①②③を選択]]</f>
        <v/>
      </c>
      <c r="R483" s="560">
        <f>テーブル2[[#This Row],[氏名]]</f>
        <v>0</v>
      </c>
      <c r="U483" s="531"/>
    </row>
    <row r="484" spans="2:21" x14ac:dyDescent="0.15">
      <c r="B484" s="541">
        <v>479</v>
      </c>
      <c r="Q484" s="559" t="str">
        <f>テーブル2[[#This Row],[災害発生時の
体制]]&amp;テーブル2[[#This Row],[班長]]&amp;テーブル2[[#This Row],[班長代理①②③を選択]]</f>
        <v/>
      </c>
      <c r="R484" s="560">
        <f>テーブル2[[#This Row],[氏名]]</f>
        <v>0</v>
      </c>
      <c r="U484" s="531"/>
    </row>
    <row r="485" spans="2:21" x14ac:dyDescent="0.15">
      <c r="B485" s="541">
        <v>480</v>
      </c>
      <c r="Q485" s="559" t="str">
        <f>テーブル2[[#This Row],[災害発生時の
体制]]&amp;テーブル2[[#This Row],[班長]]&amp;テーブル2[[#This Row],[班長代理①②③を選択]]</f>
        <v/>
      </c>
      <c r="R485" s="560">
        <f>テーブル2[[#This Row],[氏名]]</f>
        <v>0</v>
      </c>
      <c r="U485" s="531"/>
    </row>
    <row r="486" spans="2:21" x14ac:dyDescent="0.15">
      <c r="B486" s="541">
        <v>481</v>
      </c>
      <c r="Q486" s="559" t="str">
        <f>テーブル2[[#This Row],[災害発生時の
体制]]&amp;テーブル2[[#This Row],[班長]]&amp;テーブル2[[#This Row],[班長代理①②③を選択]]</f>
        <v/>
      </c>
      <c r="R486" s="560">
        <f>テーブル2[[#This Row],[氏名]]</f>
        <v>0</v>
      </c>
      <c r="U486" s="531"/>
    </row>
    <row r="487" spans="2:21" x14ac:dyDescent="0.15">
      <c r="B487" s="541">
        <v>482</v>
      </c>
      <c r="Q487" s="559" t="str">
        <f>テーブル2[[#This Row],[災害発生時の
体制]]&amp;テーブル2[[#This Row],[班長]]&amp;テーブル2[[#This Row],[班長代理①②③を選択]]</f>
        <v/>
      </c>
      <c r="R487" s="560">
        <f>テーブル2[[#This Row],[氏名]]</f>
        <v>0</v>
      </c>
      <c r="U487" s="531"/>
    </row>
    <row r="488" spans="2:21" x14ac:dyDescent="0.15">
      <c r="B488" s="541">
        <v>483</v>
      </c>
      <c r="Q488" s="559" t="str">
        <f>テーブル2[[#This Row],[災害発生時の
体制]]&amp;テーブル2[[#This Row],[班長]]&amp;テーブル2[[#This Row],[班長代理①②③を選択]]</f>
        <v/>
      </c>
      <c r="R488" s="560">
        <f>テーブル2[[#This Row],[氏名]]</f>
        <v>0</v>
      </c>
      <c r="U488" s="531"/>
    </row>
    <row r="489" spans="2:21" x14ac:dyDescent="0.15">
      <c r="B489" s="541">
        <v>484</v>
      </c>
      <c r="Q489" s="559" t="str">
        <f>テーブル2[[#This Row],[災害発生時の
体制]]&amp;テーブル2[[#This Row],[班長]]&amp;テーブル2[[#This Row],[班長代理①②③を選択]]</f>
        <v/>
      </c>
      <c r="R489" s="560">
        <f>テーブル2[[#This Row],[氏名]]</f>
        <v>0</v>
      </c>
      <c r="U489" s="531"/>
    </row>
    <row r="490" spans="2:21" x14ac:dyDescent="0.15">
      <c r="B490" s="541">
        <v>485</v>
      </c>
      <c r="Q490" s="559" t="str">
        <f>テーブル2[[#This Row],[災害発生時の
体制]]&amp;テーブル2[[#This Row],[班長]]&amp;テーブル2[[#This Row],[班長代理①②③を選択]]</f>
        <v/>
      </c>
      <c r="R490" s="560">
        <f>テーブル2[[#This Row],[氏名]]</f>
        <v>0</v>
      </c>
      <c r="U490" s="531"/>
    </row>
    <row r="491" spans="2:21" x14ac:dyDescent="0.15">
      <c r="B491" s="541">
        <v>486</v>
      </c>
      <c r="Q491" s="559" t="str">
        <f>テーブル2[[#This Row],[災害発生時の
体制]]&amp;テーブル2[[#This Row],[班長]]&amp;テーブル2[[#This Row],[班長代理①②③を選択]]</f>
        <v/>
      </c>
      <c r="R491" s="560">
        <f>テーブル2[[#This Row],[氏名]]</f>
        <v>0</v>
      </c>
      <c r="U491" s="531"/>
    </row>
    <row r="492" spans="2:21" x14ac:dyDescent="0.15">
      <c r="B492" s="541">
        <v>487</v>
      </c>
      <c r="Q492" s="559" t="str">
        <f>テーブル2[[#This Row],[災害発生時の
体制]]&amp;テーブル2[[#This Row],[班長]]&amp;テーブル2[[#This Row],[班長代理①②③を選択]]</f>
        <v/>
      </c>
      <c r="R492" s="560">
        <f>テーブル2[[#This Row],[氏名]]</f>
        <v>0</v>
      </c>
      <c r="U492" s="531"/>
    </row>
    <row r="493" spans="2:21" x14ac:dyDescent="0.15">
      <c r="B493" s="541">
        <v>488</v>
      </c>
      <c r="Q493" s="559" t="str">
        <f>テーブル2[[#This Row],[災害発生時の
体制]]&amp;テーブル2[[#This Row],[班長]]&amp;テーブル2[[#This Row],[班長代理①②③を選択]]</f>
        <v/>
      </c>
      <c r="R493" s="560">
        <f>テーブル2[[#This Row],[氏名]]</f>
        <v>0</v>
      </c>
      <c r="U493" s="531"/>
    </row>
    <row r="494" spans="2:21" x14ac:dyDescent="0.15">
      <c r="B494" s="541">
        <v>489</v>
      </c>
      <c r="Q494" s="559" t="str">
        <f>テーブル2[[#This Row],[災害発生時の
体制]]&amp;テーブル2[[#This Row],[班長]]&amp;テーブル2[[#This Row],[班長代理①②③を選択]]</f>
        <v/>
      </c>
      <c r="R494" s="560">
        <f>テーブル2[[#This Row],[氏名]]</f>
        <v>0</v>
      </c>
      <c r="U494" s="531"/>
    </row>
    <row r="495" spans="2:21" x14ac:dyDescent="0.15">
      <c r="B495" s="541">
        <v>490</v>
      </c>
      <c r="Q495" s="559" t="str">
        <f>テーブル2[[#This Row],[災害発生時の
体制]]&amp;テーブル2[[#This Row],[班長]]&amp;テーブル2[[#This Row],[班長代理①②③を選択]]</f>
        <v/>
      </c>
      <c r="R495" s="560">
        <f>テーブル2[[#This Row],[氏名]]</f>
        <v>0</v>
      </c>
      <c r="U495" s="531"/>
    </row>
    <row r="496" spans="2:21" x14ac:dyDescent="0.15">
      <c r="B496" s="541">
        <v>491</v>
      </c>
      <c r="Q496" s="559" t="str">
        <f>テーブル2[[#This Row],[災害発生時の
体制]]&amp;テーブル2[[#This Row],[班長]]&amp;テーブル2[[#This Row],[班長代理①②③を選択]]</f>
        <v/>
      </c>
      <c r="R496" s="560">
        <f>テーブル2[[#This Row],[氏名]]</f>
        <v>0</v>
      </c>
      <c r="U496" s="531"/>
    </row>
    <row r="497" spans="2:21" x14ac:dyDescent="0.15">
      <c r="B497" s="541">
        <v>492</v>
      </c>
      <c r="Q497" s="559" t="str">
        <f>テーブル2[[#This Row],[災害発生時の
体制]]&amp;テーブル2[[#This Row],[班長]]&amp;テーブル2[[#This Row],[班長代理①②③を選択]]</f>
        <v/>
      </c>
      <c r="R497" s="560">
        <f>テーブル2[[#This Row],[氏名]]</f>
        <v>0</v>
      </c>
      <c r="U497" s="531"/>
    </row>
    <row r="498" spans="2:21" x14ac:dyDescent="0.15">
      <c r="B498" s="541">
        <v>493</v>
      </c>
      <c r="Q498" s="559" t="str">
        <f>テーブル2[[#This Row],[災害発生時の
体制]]&amp;テーブル2[[#This Row],[班長]]&amp;テーブル2[[#This Row],[班長代理①②③を選択]]</f>
        <v/>
      </c>
      <c r="R498" s="560">
        <f>テーブル2[[#This Row],[氏名]]</f>
        <v>0</v>
      </c>
      <c r="U498" s="531"/>
    </row>
    <row r="499" spans="2:21" x14ac:dyDescent="0.15">
      <c r="B499" s="541">
        <v>494</v>
      </c>
      <c r="Q499" s="559" t="str">
        <f>テーブル2[[#This Row],[災害発生時の
体制]]&amp;テーブル2[[#This Row],[班長]]&amp;テーブル2[[#This Row],[班長代理①②③を選択]]</f>
        <v/>
      </c>
      <c r="R499" s="560">
        <f>テーブル2[[#This Row],[氏名]]</f>
        <v>0</v>
      </c>
      <c r="U499" s="531"/>
    </row>
    <row r="500" spans="2:21" x14ac:dyDescent="0.15">
      <c r="B500" s="541">
        <v>495</v>
      </c>
      <c r="Q500" s="559" t="str">
        <f>テーブル2[[#This Row],[災害発生時の
体制]]&amp;テーブル2[[#This Row],[班長]]&amp;テーブル2[[#This Row],[班長代理①②③を選択]]</f>
        <v/>
      </c>
      <c r="R500" s="560">
        <f>テーブル2[[#This Row],[氏名]]</f>
        <v>0</v>
      </c>
      <c r="U500" s="531"/>
    </row>
    <row r="501" spans="2:21" x14ac:dyDescent="0.15">
      <c r="B501" s="541">
        <v>496</v>
      </c>
      <c r="Q501" s="559" t="str">
        <f>テーブル2[[#This Row],[災害発生時の
体制]]&amp;テーブル2[[#This Row],[班長]]&amp;テーブル2[[#This Row],[班長代理①②③を選択]]</f>
        <v/>
      </c>
      <c r="R501" s="560">
        <f>テーブル2[[#This Row],[氏名]]</f>
        <v>0</v>
      </c>
      <c r="U501" s="531"/>
    </row>
    <row r="502" spans="2:21" x14ac:dyDescent="0.15">
      <c r="B502" s="541">
        <v>497</v>
      </c>
      <c r="Q502" s="559" t="str">
        <f>テーブル2[[#This Row],[災害発生時の
体制]]&amp;テーブル2[[#This Row],[班長]]&amp;テーブル2[[#This Row],[班長代理①②③を選択]]</f>
        <v/>
      </c>
      <c r="R502" s="560">
        <f>テーブル2[[#This Row],[氏名]]</f>
        <v>0</v>
      </c>
      <c r="U502" s="531"/>
    </row>
    <row r="503" spans="2:21" x14ac:dyDescent="0.15">
      <c r="B503" s="541">
        <v>498</v>
      </c>
      <c r="Q503" s="559" t="str">
        <f>テーブル2[[#This Row],[災害発生時の
体制]]&amp;テーブル2[[#This Row],[班長]]&amp;テーブル2[[#This Row],[班長代理①②③を選択]]</f>
        <v/>
      </c>
      <c r="R503" s="560">
        <f>テーブル2[[#This Row],[氏名]]</f>
        <v>0</v>
      </c>
      <c r="U503" s="531"/>
    </row>
    <row r="504" spans="2:21" x14ac:dyDescent="0.15">
      <c r="B504" s="541">
        <v>499</v>
      </c>
      <c r="Q504" s="559" t="str">
        <f>テーブル2[[#This Row],[災害発生時の
体制]]&amp;テーブル2[[#This Row],[班長]]&amp;テーブル2[[#This Row],[班長代理①②③を選択]]</f>
        <v/>
      </c>
      <c r="R504" s="560">
        <f>テーブル2[[#This Row],[氏名]]</f>
        <v>0</v>
      </c>
      <c r="U504" s="531"/>
    </row>
    <row r="505" spans="2:21" x14ac:dyDescent="0.15">
      <c r="B505" s="541">
        <v>500</v>
      </c>
      <c r="Q505" s="559" t="str">
        <f>テーブル2[[#This Row],[災害発生時の
体制]]&amp;テーブル2[[#This Row],[班長]]&amp;テーブル2[[#This Row],[班長代理①②③を選択]]</f>
        <v/>
      </c>
      <c r="R505" s="560">
        <f>テーブル2[[#This Row],[氏名]]</f>
        <v>0</v>
      </c>
      <c r="U505" s="531"/>
    </row>
    <row r="506" spans="2:21" x14ac:dyDescent="0.15">
      <c r="B506" s="541">
        <v>501</v>
      </c>
      <c r="Q506" s="559" t="str">
        <f>テーブル2[[#This Row],[災害発生時の
体制]]&amp;テーブル2[[#This Row],[班長]]&amp;テーブル2[[#This Row],[班長代理①②③を選択]]</f>
        <v/>
      </c>
      <c r="R506" s="560">
        <f>テーブル2[[#This Row],[氏名]]</f>
        <v>0</v>
      </c>
      <c r="U506" s="531"/>
    </row>
    <row r="507" spans="2:21" x14ac:dyDescent="0.15">
      <c r="B507" s="541">
        <v>502</v>
      </c>
      <c r="Q507" s="559" t="str">
        <f>テーブル2[[#This Row],[災害発生時の
体制]]&amp;テーブル2[[#This Row],[班長]]&amp;テーブル2[[#This Row],[班長代理①②③を選択]]</f>
        <v/>
      </c>
      <c r="R507" s="560">
        <f>テーブル2[[#This Row],[氏名]]</f>
        <v>0</v>
      </c>
      <c r="U507" s="531"/>
    </row>
    <row r="508" spans="2:21" x14ac:dyDescent="0.15">
      <c r="B508" s="541">
        <v>503</v>
      </c>
      <c r="Q508" s="559" t="str">
        <f>テーブル2[[#This Row],[災害発生時の
体制]]&amp;テーブル2[[#This Row],[班長]]&amp;テーブル2[[#This Row],[班長代理①②③を選択]]</f>
        <v/>
      </c>
      <c r="R508" s="560">
        <f>テーブル2[[#This Row],[氏名]]</f>
        <v>0</v>
      </c>
      <c r="U508" s="531"/>
    </row>
    <row r="509" spans="2:21" x14ac:dyDescent="0.15">
      <c r="B509" s="541">
        <v>504</v>
      </c>
      <c r="Q509" s="559" t="str">
        <f>テーブル2[[#This Row],[災害発生時の
体制]]&amp;テーブル2[[#This Row],[班長]]&amp;テーブル2[[#This Row],[班長代理①②③を選択]]</f>
        <v/>
      </c>
      <c r="R509" s="560">
        <f>テーブル2[[#This Row],[氏名]]</f>
        <v>0</v>
      </c>
      <c r="U509" s="531"/>
    </row>
    <row r="510" spans="2:21" x14ac:dyDescent="0.15">
      <c r="B510" s="541">
        <v>505</v>
      </c>
      <c r="Q510" s="559" t="str">
        <f>テーブル2[[#This Row],[災害発生時の
体制]]&amp;テーブル2[[#This Row],[班長]]&amp;テーブル2[[#This Row],[班長代理①②③を選択]]</f>
        <v/>
      </c>
      <c r="R510" s="560">
        <f>テーブル2[[#This Row],[氏名]]</f>
        <v>0</v>
      </c>
      <c r="U510" s="531"/>
    </row>
    <row r="511" spans="2:21" x14ac:dyDescent="0.15">
      <c r="B511" s="541">
        <v>506</v>
      </c>
      <c r="Q511" s="559" t="str">
        <f>テーブル2[[#This Row],[災害発生時の
体制]]&amp;テーブル2[[#This Row],[班長]]&amp;テーブル2[[#This Row],[班長代理①②③を選択]]</f>
        <v/>
      </c>
      <c r="R511" s="560">
        <f>テーブル2[[#This Row],[氏名]]</f>
        <v>0</v>
      </c>
      <c r="U511" s="531"/>
    </row>
    <row r="512" spans="2:21" x14ac:dyDescent="0.15">
      <c r="B512" s="541">
        <v>507</v>
      </c>
      <c r="Q512" s="559" t="str">
        <f>テーブル2[[#This Row],[災害発生時の
体制]]&amp;テーブル2[[#This Row],[班長]]&amp;テーブル2[[#This Row],[班長代理①②③を選択]]</f>
        <v/>
      </c>
      <c r="R512" s="560">
        <f>テーブル2[[#This Row],[氏名]]</f>
        <v>0</v>
      </c>
      <c r="U512" s="531"/>
    </row>
    <row r="513" spans="2:21" x14ac:dyDescent="0.15">
      <c r="B513" s="541">
        <v>508</v>
      </c>
      <c r="Q513" s="559" t="str">
        <f>テーブル2[[#This Row],[災害発生時の
体制]]&amp;テーブル2[[#This Row],[班長]]&amp;テーブル2[[#This Row],[班長代理①②③を選択]]</f>
        <v/>
      </c>
      <c r="R513" s="560">
        <f>テーブル2[[#This Row],[氏名]]</f>
        <v>0</v>
      </c>
      <c r="U513" s="531"/>
    </row>
    <row r="514" spans="2:21" x14ac:dyDescent="0.15">
      <c r="B514" s="541">
        <v>509</v>
      </c>
      <c r="Q514" s="559" t="str">
        <f>テーブル2[[#This Row],[災害発生時の
体制]]&amp;テーブル2[[#This Row],[班長]]&amp;テーブル2[[#This Row],[班長代理①②③を選択]]</f>
        <v/>
      </c>
      <c r="R514" s="560">
        <f>テーブル2[[#This Row],[氏名]]</f>
        <v>0</v>
      </c>
      <c r="U514" s="531"/>
    </row>
    <row r="515" spans="2:21" x14ac:dyDescent="0.15">
      <c r="B515" s="541">
        <v>510</v>
      </c>
      <c r="Q515" s="559" t="str">
        <f>テーブル2[[#This Row],[災害発生時の
体制]]&amp;テーブル2[[#This Row],[班長]]&amp;テーブル2[[#This Row],[班長代理①②③を選択]]</f>
        <v/>
      </c>
      <c r="R515" s="560">
        <f>テーブル2[[#This Row],[氏名]]</f>
        <v>0</v>
      </c>
      <c r="U515" s="531"/>
    </row>
    <row r="516" spans="2:21" x14ac:dyDescent="0.15">
      <c r="B516" s="541">
        <v>511</v>
      </c>
      <c r="Q516" s="559" t="str">
        <f>テーブル2[[#This Row],[災害発生時の
体制]]&amp;テーブル2[[#This Row],[班長]]&amp;テーブル2[[#This Row],[班長代理①②③を選択]]</f>
        <v/>
      </c>
      <c r="R516" s="560">
        <f>テーブル2[[#This Row],[氏名]]</f>
        <v>0</v>
      </c>
      <c r="U516" s="531"/>
    </row>
    <row r="517" spans="2:21" x14ac:dyDescent="0.15">
      <c r="B517" s="541">
        <v>512</v>
      </c>
      <c r="Q517" s="559" t="str">
        <f>テーブル2[[#This Row],[災害発生時の
体制]]&amp;テーブル2[[#This Row],[班長]]&amp;テーブル2[[#This Row],[班長代理①②③を選択]]</f>
        <v/>
      </c>
      <c r="R517" s="560">
        <f>テーブル2[[#This Row],[氏名]]</f>
        <v>0</v>
      </c>
      <c r="U517" s="531"/>
    </row>
    <row r="518" spans="2:21" x14ac:dyDescent="0.15">
      <c r="B518" s="541">
        <v>513</v>
      </c>
      <c r="Q518" s="559" t="str">
        <f>テーブル2[[#This Row],[災害発生時の
体制]]&amp;テーブル2[[#This Row],[班長]]&amp;テーブル2[[#This Row],[班長代理①②③を選択]]</f>
        <v/>
      </c>
      <c r="R518" s="560">
        <f>テーブル2[[#This Row],[氏名]]</f>
        <v>0</v>
      </c>
      <c r="U518" s="531"/>
    </row>
    <row r="519" spans="2:21" x14ac:dyDescent="0.15">
      <c r="B519" s="541">
        <v>514</v>
      </c>
      <c r="Q519" s="559" t="str">
        <f>テーブル2[[#This Row],[災害発生時の
体制]]&amp;テーブル2[[#This Row],[班長]]&amp;テーブル2[[#This Row],[班長代理①②③を選択]]</f>
        <v/>
      </c>
      <c r="R519" s="560">
        <f>テーブル2[[#This Row],[氏名]]</f>
        <v>0</v>
      </c>
      <c r="U519" s="531"/>
    </row>
    <row r="520" spans="2:21" x14ac:dyDescent="0.15">
      <c r="B520" s="541">
        <v>515</v>
      </c>
      <c r="Q520" s="559" t="str">
        <f>テーブル2[[#This Row],[災害発生時の
体制]]&amp;テーブル2[[#This Row],[班長]]&amp;テーブル2[[#This Row],[班長代理①②③を選択]]</f>
        <v/>
      </c>
      <c r="R520" s="560">
        <f>テーブル2[[#This Row],[氏名]]</f>
        <v>0</v>
      </c>
      <c r="U520" s="531"/>
    </row>
    <row r="521" spans="2:21" x14ac:dyDescent="0.15">
      <c r="B521" s="541">
        <v>516</v>
      </c>
      <c r="Q521" s="559" t="str">
        <f>テーブル2[[#This Row],[災害発生時の
体制]]&amp;テーブル2[[#This Row],[班長]]&amp;テーブル2[[#This Row],[班長代理①②③を選択]]</f>
        <v/>
      </c>
      <c r="R521" s="560">
        <f>テーブル2[[#This Row],[氏名]]</f>
        <v>0</v>
      </c>
      <c r="U521" s="531"/>
    </row>
    <row r="522" spans="2:21" x14ac:dyDescent="0.15">
      <c r="B522" s="541">
        <v>517</v>
      </c>
      <c r="Q522" s="559" t="str">
        <f>テーブル2[[#This Row],[災害発生時の
体制]]&amp;テーブル2[[#This Row],[班長]]&amp;テーブル2[[#This Row],[班長代理①②③を選択]]</f>
        <v/>
      </c>
      <c r="R522" s="560">
        <f>テーブル2[[#This Row],[氏名]]</f>
        <v>0</v>
      </c>
      <c r="U522" s="531"/>
    </row>
    <row r="523" spans="2:21" x14ac:dyDescent="0.15">
      <c r="B523" s="541">
        <v>518</v>
      </c>
      <c r="Q523" s="559" t="str">
        <f>テーブル2[[#This Row],[災害発生時の
体制]]&amp;テーブル2[[#This Row],[班長]]&amp;テーブル2[[#This Row],[班長代理①②③を選択]]</f>
        <v/>
      </c>
      <c r="R523" s="560">
        <f>テーブル2[[#This Row],[氏名]]</f>
        <v>0</v>
      </c>
      <c r="U523" s="531"/>
    </row>
    <row r="524" spans="2:21" x14ac:dyDescent="0.15">
      <c r="B524" s="541">
        <v>519</v>
      </c>
      <c r="Q524" s="559" t="str">
        <f>テーブル2[[#This Row],[災害発生時の
体制]]&amp;テーブル2[[#This Row],[班長]]&amp;テーブル2[[#This Row],[班長代理①②③を選択]]</f>
        <v/>
      </c>
      <c r="R524" s="560">
        <f>テーブル2[[#This Row],[氏名]]</f>
        <v>0</v>
      </c>
      <c r="U524" s="531"/>
    </row>
    <row r="525" spans="2:21" x14ac:dyDescent="0.15">
      <c r="B525" s="541">
        <v>520</v>
      </c>
      <c r="Q525" s="559" t="str">
        <f>テーブル2[[#This Row],[災害発生時の
体制]]&amp;テーブル2[[#This Row],[班長]]&amp;テーブル2[[#This Row],[班長代理①②③を選択]]</f>
        <v/>
      </c>
      <c r="R525" s="560">
        <f>テーブル2[[#This Row],[氏名]]</f>
        <v>0</v>
      </c>
      <c r="U525" s="531"/>
    </row>
    <row r="526" spans="2:21" x14ac:dyDescent="0.15">
      <c r="B526" s="541">
        <v>521</v>
      </c>
      <c r="Q526" s="559" t="str">
        <f>テーブル2[[#This Row],[災害発生時の
体制]]&amp;テーブル2[[#This Row],[班長]]&amp;テーブル2[[#This Row],[班長代理①②③を選択]]</f>
        <v/>
      </c>
      <c r="R526" s="560">
        <f>テーブル2[[#This Row],[氏名]]</f>
        <v>0</v>
      </c>
      <c r="U526" s="531"/>
    </row>
    <row r="527" spans="2:21" x14ac:dyDescent="0.15">
      <c r="B527" s="541">
        <v>522</v>
      </c>
      <c r="Q527" s="559" t="str">
        <f>テーブル2[[#This Row],[災害発生時の
体制]]&amp;テーブル2[[#This Row],[班長]]&amp;テーブル2[[#This Row],[班長代理①②③を選択]]</f>
        <v/>
      </c>
      <c r="R527" s="560">
        <f>テーブル2[[#This Row],[氏名]]</f>
        <v>0</v>
      </c>
      <c r="U527" s="531"/>
    </row>
    <row r="528" spans="2:21" x14ac:dyDescent="0.15">
      <c r="B528" s="541">
        <v>523</v>
      </c>
      <c r="Q528" s="559" t="str">
        <f>テーブル2[[#This Row],[災害発生時の
体制]]&amp;テーブル2[[#This Row],[班長]]&amp;テーブル2[[#This Row],[班長代理①②③を選択]]</f>
        <v/>
      </c>
      <c r="R528" s="560">
        <f>テーブル2[[#This Row],[氏名]]</f>
        <v>0</v>
      </c>
      <c r="U528" s="531"/>
    </row>
    <row r="529" spans="2:21" x14ac:dyDescent="0.15">
      <c r="B529" s="541">
        <v>524</v>
      </c>
      <c r="Q529" s="559" t="str">
        <f>テーブル2[[#This Row],[災害発生時の
体制]]&amp;テーブル2[[#This Row],[班長]]&amp;テーブル2[[#This Row],[班長代理①②③を選択]]</f>
        <v/>
      </c>
      <c r="R529" s="560">
        <f>テーブル2[[#This Row],[氏名]]</f>
        <v>0</v>
      </c>
      <c r="U529" s="531"/>
    </row>
    <row r="530" spans="2:21" x14ac:dyDescent="0.15">
      <c r="B530" s="541">
        <v>525</v>
      </c>
      <c r="Q530" s="559" t="str">
        <f>テーブル2[[#This Row],[災害発生時の
体制]]&amp;テーブル2[[#This Row],[班長]]&amp;テーブル2[[#This Row],[班長代理①②③を選択]]</f>
        <v/>
      </c>
      <c r="R530" s="560">
        <f>テーブル2[[#This Row],[氏名]]</f>
        <v>0</v>
      </c>
      <c r="U530" s="531"/>
    </row>
    <row r="531" spans="2:21" x14ac:dyDescent="0.15">
      <c r="B531" s="541">
        <v>526</v>
      </c>
      <c r="Q531" s="559" t="str">
        <f>テーブル2[[#This Row],[災害発生時の
体制]]&amp;テーブル2[[#This Row],[班長]]&amp;テーブル2[[#This Row],[班長代理①②③を選択]]</f>
        <v/>
      </c>
      <c r="R531" s="560">
        <f>テーブル2[[#This Row],[氏名]]</f>
        <v>0</v>
      </c>
      <c r="U531" s="531"/>
    </row>
    <row r="532" spans="2:21" x14ac:dyDescent="0.15">
      <c r="B532" s="541">
        <v>527</v>
      </c>
      <c r="Q532" s="559" t="str">
        <f>テーブル2[[#This Row],[災害発生時の
体制]]&amp;テーブル2[[#This Row],[班長]]&amp;テーブル2[[#This Row],[班長代理①②③を選択]]</f>
        <v/>
      </c>
      <c r="R532" s="560">
        <f>テーブル2[[#This Row],[氏名]]</f>
        <v>0</v>
      </c>
      <c r="U532" s="531"/>
    </row>
    <row r="533" spans="2:21" x14ac:dyDescent="0.15">
      <c r="B533" s="541">
        <v>528</v>
      </c>
      <c r="Q533" s="559" t="str">
        <f>テーブル2[[#This Row],[災害発生時の
体制]]&amp;テーブル2[[#This Row],[班長]]&amp;テーブル2[[#This Row],[班長代理①②③を選択]]</f>
        <v/>
      </c>
      <c r="R533" s="560">
        <f>テーブル2[[#This Row],[氏名]]</f>
        <v>0</v>
      </c>
      <c r="U533" s="531"/>
    </row>
    <row r="534" spans="2:21" x14ac:dyDescent="0.15">
      <c r="B534" s="541">
        <v>529</v>
      </c>
      <c r="Q534" s="559" t="str">
        <f>テーブル2[[#This Row],[災害発生時の
体制]]&amp;テーブル2[[#This Row],[班長]]&amp;テーブル2[[#This Row],[班長代理①②③を選択]]</f>
        <v/>
      </c>
      <c r="R534" s="560">
        <f>テーブル2[[#This Row],[氏名]]</f>
        <v>0</v>
      </c>
      <c r="U534" s="531"/>
    </row>
    <row r="535" spans="2:21" x14ac:dyDescent="0.15">
      <c r="B535" s="541">
        <v>530</v>
      </c>
      <c r="Q535" s="559" t="str">
        <f>テーブル2[[#This Row],[災害発生時の
体制]]&amp;テーブル2[[#This Row],[班長]]&amp;テーブル2[[#This Row],[班長代理①②③を選択]]</f>
        <v/>
      </c>
      <c r="R535" s="560">
        <f>テーブル2[[#This Row],[氏名]]</f>
        <v>0</v>
      </c>
      <c r="U535" s="531"/>
    </row>
    <row r="536" spans="2:21" x14ac:dyDescent="0.15">
      <c r="B536" s="541">
        <v>531</v>
      </c>
      <c r="Q536" s="559" t="str">
        <f>テーブル2[[#This Row],[災害発生時の
体制]]&amp;テーブル2[[#This Row],[班長]]&amp;テーブル2[[#This Row],[班長代理①②③を選択]]</f>
        <v/>
      </c>
      <c r="R536" s="560">
        <f>テーブル2[[#This Row],[氏名]]</f>
        <v>0</v>
      </c>
      <c r="U536" s="531"/>
    </row>
    <row r="537" spans="2:21" x14ac:dyDescent="0.15">
      <c r="B537" s="541">
        <v>532</v>
      </c>
      <c r="Q537" s="559" t="str">
        <f>テーブル2[[#This Row],[災害発生時の
体制]]&amp;テーブル2[[#This Row],[班長]]&amp;テーブル2[[#This Row],[班長代理①②③を選択]]</f>
        <v/>
      </c>
      <c r="R537" s="560">
        <f>テーブル2[[#This Row],[氏名]]</f>
        <v>0</v>
      </c>
      <c r="U537" s="531"/>
    </row>
    <row r="538" spans="2:21" x14ac:dyDescent="0.15">
      <c r="B538" s="541">
        <v>533</v>
      </c>
      <c r="Q538" s="559" t="str">
        <f>テーブル2[[#This Row],[災害発生時の
体制]]&amp;テーブル2[[#This Row],[班長]]&amp;テーブル2[[#This Row],[班長代理①②③を選択]]</f>
        <v/>
      </c>
      <c r="R538" s="560">
        <f>テーブル2[[#This Row],[氏名]]</f>
        <v>0</v>
      </c>
      <c r="U538" s="531"/>
    </row>
    <row r="539" spans="2:21" x14ac:dyDescent="0.15">
      <c r="B539" s="541">
        <v>534</v>
      </c>
      <c r="Q539" s="559" t="str">
        <f>テーブル2[[#This Row],[災害発生時の
体制]]&amp;テーブル2[[#This Row],[班長]]&amp;テーブル2[[#This Row],[班長代理①②③を選択]]</f>
        <v/>
      </c>
      <c r="R539" s="560">
        <f>テーブル2[[#This Row],[氏名]]</f>
        <v>0</v>
      </c>
      <c r="U539" s="531"/>
    </row>
    <row r="540" spans="2:21" x14ac:dyDescent="0.15">
      <c r="B540" s="541">
        <v>535</v>
      </c>
      <c r="Q540" s="559" t="str">
        <f>テーブル2[[#This Row],[災害発生時の
体制]]&amp;テーブル2[[#This Row],[班長]]&amp;テーブル2[[#This Row],[班長代理①②③を選択]]</f>
        <v/>
      </c>
      <c r="R540" s="560">
        <f>テーブル2[[#This Row],[氏名]]</f>
        <v>0</v>
      </c>
      <c r="U540" s="531"/>
    </row>
    <row r="541" spans="2:21" x14ac:dyDescent="0.15">
      <c r="B541" s="541">
        <v>536</v>
      </c>
      <c r="Q541" s="559" t="str">
        <f>テーブル2[[#This Row],[災害発生時の
体制]]&amp;テーブル2[[#This Row],[班長]]&amp;テーブル2[[#This Row],[班長代理①②③を選択]]</f>
        <v/>
      </c>
      <c r="R541" s="560">
        <f>テーブル2[[#This Row],[氏名]]</f>
        <v>0</v>
      </c>
      <c r="U541" s="531"/>
    </row>
    <row r="542" spans="2:21" x14ac:dyDescent="0.15">
      <c r="B542" s="541">
        <v>537</v>
      </c>
      <c r="Q542" s="559" t="str">
        <f>テーブル2[[#This Row],[災害発生時の
体制]]&amp;テーブル2[[#This Row],[班長]]&amp;テーブル2[[#This Row],[班長代理①②③を選択]]</f>
        <v/>
      </c>
      <c r="R542" s="560">
        <f>テーブル2[[#This Row],[氏名]]</f>
        <v>0</v>
      </c>
      <c r="U542" s="531"/>
    </row>
    <row r="543" spans="2:21" x14ac:dyDescent="0.15">
      <c r="B543" s="541">
        <v>538</v>
      </c>
      <c r="Q543" s="559" t="str">
        <f>テーブル2[[#This Row],[災害発生時の
体制]]&amp;テーブル2[[#This Row],[班長]]&amp;テーブル2[[#This Row],[班長代理①②③を選択]]</f>
        <v/>
      </c>
      <c r="R543" s="560">
        <f>テーブル2[[#This Row],[氏名]]</f>
        <v>0</v>
      </c>
      <c r="U543" s="531"/>
    </row>
    <row r="544" spans="2:21" x14ac:dyDescent="0.15">
      <c r="B544" s="541">
        <v>539</v>
      </c>
      <c r="Q544" s="559" t="str">
        <f>テーブル2[[#This Row],[災害発生時の
体制]]&amp;テーブル2[[#This Row],[班長]]&amp;テーブル2[[#This Row],[班長代理①②③を選択]]</f>
        <v/>
      </c>
      <c r="R544" s="560">
        <f>テーブル2[[#This Row],[氏名]]</f>
        <v>0</v>
      </c>
      <c r="U544" s="531"/>
    </row>
    <row r="545" spans="2:21" x14ac:dyDescent="0.15">
      <c r="B545" s="541">
        <v>540</v>
      </c>
      <c r="Q545" s="559" t="str">
        <f>テーブル2[[#This Row],[災害発生時の
体制]]&amp;テーブル2[[#This Row],[班長]]&amp;テーブル2[[#This Row],[班長代理①②③を選択]]</f>
        <v/>
      </c>
      <c r="R545" s="560">
        <f>テーブル2[[#This Row],[氏名]]</f>
        <v>0</v>
      </c>
      <c r="U545" s="531"/>
    </row>
    <row r="546" spans="2:21" x14ac:dyDescent="0.15">
      <c r="B546" s="541">
        <v>541</v>
      </c>
      <c r="Q546" s="559" t="str">
        <f>テーブル2[[#This Row],[災害発生時の
体制]]&amp;テーブル2[[#This Row],[班長]]&amp;テーブル2[[#This Row],[班長代理①②③を選択]]</f>
        <v/>
      </c>
      <c r="R546" s="560">
        <f>テーブル2[[#This Row],[氏名]]</f>
        <v>0</v>
      </c>
      <c r="U546" s="531"/>
    </row>
    <row r="547" spans="2:21" x14ac:dyDescent="0.15">
      <c r="B547" s="541">
        <v>542</v>
      </c>
      <c r="Q547" s="559" t="str">
        <f>テーブル2[[#This Row],[災害発生時の
体制]]&amp;テーブル2[[#This Row],[班長]]&amp;テーブル2[[#This Row],[班長代理①②③を選択]]</f>
        <v/>
      </c>
      <c r="R547" s="560">
        <f>テーブル2[[#This Row],[氏名]]</f>
        <v>0</v>
      </c>
      <c r="U547" s="531"/>
    </row>
    <row r="548" spans="2:21" x14ac:dyDescent="0.15">
      <c r="B548" s="541">
        <v>543</v>
      </c>
      <c r="Q548" s="559" t="str">
        <f>テーブル2[[#This Row],[災害発生時の
体制]]&amp;テーブル2[[#This Row],[班長]]&amp;テーブル2[[#This Row],[班長代理①②③を選択]]</f>
        <v/>
      </c>
      <c r="R548" s="560">
        <f>テーブル2[[#This Row],[氏名]]</f>
        <v>0</v>
      </c>
      <c r="U548" s="531"/>
    </row>
    <row r="549" spans="2:21" x14ac:dyDescent="0.15">
      <c r="B549" s="541">
        <v>544</v>
      </c>
      <c r="Q549" s="559" t="str">
        <f>テーブル2[[#This Row],[災害発生時の
体制]]&amp;テーブル2[[#This Row],[班長]]&amp;テーブル2[[#This Row],[班長代理①②③を選択]]</f>
        <v/>
      </c>
      <c r="R549" s="560">
        <f>テーブル2[[#This Row],[氏名]]</f>
        <v>0</v>
      </c>
      <c r="U549" s="531"/>
    </row>
    <row r="550" spans="2:21" x14ac:dyDescent="0.15">
      <c r="B550" s="541">
        <v>545</v>
      </c>
      <c r="Q550" s="559" t="str">
        <f>テーブル2[[#This Row],[災害発生時の
体制]]&amp;テーブル2[[#This Row],[班長]]&amp;テーブル2[[#This Row],[班長代理①②③を選択]]</f>
        <v/>
      </c>
      <c r="R550" s="560">
        <f>テーブル2[[#This Row],[氏名]]</f>
        <v>0</v>
      </c>
      <c r="U550" s="531"/>
    </row>
    <row r="551" spans="2:21" x14ac:dyDescent="0.15">
      <c r="B551" s="541">
        <v>546</v>
      </c>
      <c r="Q551" s="559" t="str">
        <f>テーブル2[[#This Row],[災害発生時の
体制]]&amp;テーブル2[[#This Row],[班長]]&amp;テーブル2[[#This Row],[班長代理①②③を選択]]</f>
        <v/>
      </c>
      <c r="R551" s="560">
        <f>テーブル2[[#This Row],[氏名]]</f>
        <v>0</v>
      </c>
      <c r="U551" s="531"/>
    </row>
    <row r="552" spans="2:21" x14ac:dyDescent="0.15">
      <c r="B552" s="541">
        <v>547</v>
      </c>
      <c r="Q552" s="559" t="str">
        <f>テーブル2[[#This Row],[災害発生時の
体制]]&amp;テーブル2[[#This Row],[班長]]&amp;テーブル2[[#This Row],[班長代理①②③を選択]]</f>
        <v/>
      </c>
      <c r="R552" s="560">
        <f>テーブル2[[#This Row],[氏名]]</f>
        <v>0</v>
      </c>
      <c r="U552" s="531"/>
    </row>
    <row r="553" spans="2:21" x14ac:dyDescent="0.15">
      <c r="B553" s="541">
        <v>548</v>
      </c>
      <c r="Q553" s="559" t="str">
        <f>テーブル2[[#This Row],[災害発生時の
体制]]&amp;テーブル2[[#This Row],[班長]]&amp;テーブル2[[#This Row],[班長代理①②③を選択]]</f>
        <v/>
      </c>
      <c r="R553" s="560">
        <f>テーブル2[[#This Row],[氏名]]</f>
        <v>0</v>
      </c>
      <c r="U553" s="531"/>
    </row>
    <row r="554" spans="2:21" x14ac:dyDescent="0.15">
      <c r="B554" s="541">
        <v>549</v>
      </c>
      <c r="Q554" s="559" t="str">
        <f>テーブル2[[#This Row],[災害発生時の
体制]]&amp;テーブル2[[#This Row],[班長]]&amp;テーブル2[[#This Row],[班長代理①②③を選択]]</f>
        <v/>
      </c>
      <c r="R554" s="560">
        <f>テーブル2[[#This Row],[氏名]]</f>
        <v>0</v>
      </c>
      <c r="U554" s="531"/>
    </row>
    <row r="555" spans="2:21" x14ac:dyDescent="0.15">
      <c r="B555" s="541">
        <v>550</v>
      </c>
      <c r="Q555" s="559" t="str">
        <f>テーブル2[[#This Row],[災害発生時の
体制]]&amp;テーブル2[[#This Row],[班長]]&amp;テーブル2[[#This Row],[班長代理①②③を選択]]</f>
        <v/>
      </c>
      <c r="R555" s="560">
        <f>テーブル2[[#This Row],[氏名]]</f>
        <v>0</v>
      </c>
      <c r="U555" s="531"/>
    </row>
    <row r="556" spans="2:21" x14ac:dyDescent="0.15">
      <c r="B556" s="541">
        <v>551</v>
      </c>
      <c r="Q556" s="559" t="str">
        <f>テーブル2[[#This Row],[災害発生時の
体制]]&amp;テーブル2[[#This Row],[班長]]&amp;テーブル2[[#This Row],[班長代理①②③を選択]]</f>
        <v/>
      </c>
      <c r="R556" s="560">
        <f>テーブル2[[#This Row],[氏名]]</f>
        <v>0</v>
      </c>
      <c r="U556" s="531"/>
    </row>
    <row r="557" spans="2:21" x14ac:dyDescent="0.15">
      <c r="B557" s="541">
        <v>552</v>
      </c>
      <c r="Q557" s="559" t="str">
        <f>テーブル2[[#This Row],[災害発生時の
体制]]&amp;テーブル2[[#This Row],[班長]]&amp;テーブル2[[#This Row],[班長代理①②③を選択]]</f>
        <v/>
      </c>
      <c r="R557" s="560">
        <f>テーブル2[[#This Row],[氏名]]</f>
        <v>0</v>
      </c>
      <c r="U557" s="531"/>
    </row>
    <row r="558" spans="2:21" x14ac:dyDescent="0.15">
      <c r="B558" s="541">
        <v>553</v>
      </c>
      <c r="Q558" s="559" t="str">
        <f>テーブル2[[#This Row],[災害発生時の
体制]]&amp;テーブル2[[#This Row],[班長]]&amp;テーブル2[[#This Row],[班長代理①②③を選択]]</f>
        <v/>
      </c>
      <c r="R558" s="560">
        <f>テーブル2[[#This Row],[氏名]]</f>
        <v>0</v>
      </c>
      <c r="U558" s="531"/>
    </row>
    <row r="559" spans="2:21" x14ac:dyDescent="0.15">
      <c r="B559" s="541">
        <v>554</v>
      </c>
      <c r="Q559" s="559" t="str">
        <f>テーブル2[[#This Row],[災害発生時の
体制]]&amp;テーブル2[[#This Row],[班長]]&amp;テーブル2[[#This Row],[班長代理①②③を選択]]</f>
        <v/>
      </c>
      <c r="R559" s="560">
        <f>テーブル2[[#This Row],[氏名]]</f>
        <v>0</v>
      </c>
      <c r="U559" s="531"/>
    </row>
    <row r="560" spans="2:21" x14ac:dyDescent="0.15">
      <c r="B560" s="541">
        <v>555</v>
      </c>
      <c r="Q560" s="559" t="str">
        <f>テーブル2[[#This Row],[災害発生時の
体制]]&amp;テーブル2[[#This Row],[班長]]&amp;テーブル2[[#This Row],[班長代理①②③を選択]]</f>
        <v/>
      </c>
      <c r="R560" s="560">
        <f>テーブル2[[#This Row],[氏名]]</f>
        <v>0</v>
      </c>
      <c r="U560" s="531"/>
    </row>
    <row r="561" spans="2:21" x14ac:dyDescent="0.15">
      <c r="B561" s="541">
        <v>556</v>
      </c>
      <c r="Q561" s="559" t="str">
        <f>テーブル2[[#This Row],[災害発生時の
体制]]&amp;テーブル2[[#This Row],[班長]]&amp;テーブル2[[#This Row],[班長代理①②③を選択]]</f>
        <v/>
      </c>
      <c r="R561" s="560">
        <f>テーブル2[[#This Row],[氏名]]</f>
        <v>0</v>
      </c>
      <c r="U561" s="531"/>
    </row>
    <row r="562" spans="2:21" x14ac:dyDescent="0.15">
      <c r="B562" s="541">
        <v>557</v>
      </c>
      <c r="Q562" s="559" t="str">
        <f>テーブル2[[#This Row],[災害発生時の
体制]]&amp;テーブル2[[#This Row],[班長]]&amp;テーブル2[[#This Row],[班長代理①②③を選択]]</f>
        <v/>
      </c>
      <c r="R562" s="560">
        <f>テーブル2[[#This Row],[氏名]]</f>
        <v>0</v>
      </c>
      <c r="U562" s="531"/>
    </row>
    <row r="563" spans="2:21" x14ac:dyDescent="0.15">
      <c r="B563" s="541">
        <v>558</v>
      </c>
      <c r="Q563" s="559" t="str">
        <f>テーブル2[[#This Row],[災害発生時の
体制]]&amp;テーブル2[[#This Row],[班長]]&amp;テーブル2[[#This Row],[班長代理①②③を選択]]</f>
        <v/>
      </c>
      <c r="R563" s="560">
        <f>テーブル2[[#This Row],[氏名]]</f>
        <v>0</v>
      </c>
      <c r="U563" s="531"/>
    </row>
    <row r="564" spans="2:21" x14ac:dyDescent="0.15">
      <c r="B564" s="541">
        <v>559</v>
      </c>
      <c r="Q564" s="559" t="str">
        <f>テーブル2[[#This Row],[災害発生時の
体制]]&amp;テーブル2[[#This Row],[班長]]&amp;テーブル2[[#This Row],[班長代理①②③を選択]]</f>
        <v/>
      </c>
      <c r="R564" s="560">
        <f>テーブル2[[#This Row],[氏名]]</f>
        <v>0</v>
      </c>
      <c r="U564" s="531"/>
    </row>
    <row r="565" spans="2:21" x14ac:dyDescent="0.15">
      <c r="B565" s="541">
        <v>560</v>
      </c>
      <c r="Q565" s="559" t="str">
        <f>テーブル2[[#This Row],[災害発生時の
体制]]&amp;テーブル2[[#This Row],[班長]]&amp;テーブル2[[#This Row],[班長代理①②③を選択]]</f>
        <v/>
      </c>
      <c r="R565" s="560">
        <f>テーブル2[[#This Row],[氏名]]</f>
        <v>0</v>
      </c>
      <c r="U565" s="531"/>
    </row>
    <row r="566" spans="2:21" x14ac:dyDescent="0.15">
      <c r="B566" s="541">
        <v>561</v>
      </c>
      <c r="Q566" s="559" t="str">
        <f>テーブル2[[#This Row],[災害発生時の
体制]]&amp;テーブル2[[#This Row],[班長]]&amp;テーブル2[[#This Row],[班長代理①②③を選択]]</f>
        <v/>
      </c>
      <c r="R566" s="560">
        <f>テーブル2[[#This Row],[氏名]]</f>
        <v>0</v>
      </c>
      <c r="U566" s="531"/>
    </row>
    <row r="567" spans="2:21" x14ac:dyDescent="0.15">
      <c r="B567" s="541">
        <v>562</v>
      </c>
      <c r="Q567" s="559" t="str">
        <f>テーブル2[[#This Row],[災害発生時の
体制]]&amp;テーブル2[[#This Row],[班長]]&amp;テーブル2[[#This Row],[班長代理①②③を選択]]</f>
        <v/>
      </c>
      <c r="R567" s="560">
        <f>テーブル2[[#This Row],[氏名]]</f>
        <v>0</v>
      </c>
      <c r="U567" s="531"/>
    </row>
    <row r="568" spans="2:21" x14ac:dyDescent="0.15">
      <c r="B568" s="541">
        <v>563</v>
      </c>
      <c r="Q568" s="559" t="str">
        <f>テーブル2[[#This Row],[災害発生時の
体制]]&amp;テーブル2[[#This Row],[班長]]&amp;テーブル2[[#This Row],[班長代理①②③を選択]]</f>
        <v/>
      </c>
      <c r="R568" s="560">
        <f>テーブル2[[#This Row],[氏名]]</f>
        <v>0</v>
      </c>
      <c r="U568" s="531"/>
    </row>
    <row r="569" spans="2:21" x14ac:dyDescent="0.15">
      <c r="B569" s="541">
        <v>564</v>
      </c>
      <c r="Q569" s="559" t="str">
        <f>テーブル2[[#This Row],[災害発生時の
体制]]&amp;テーブル2[[#This Row],[班長]]&amp;テーブル2[[#This Row],[班長代理①②③を選択]]</f>
        <v/>
      </c>
      <c r="R569" s="560">
        <f>テーブル2[[#This Row],[氏名]]</f>
        <v>0</v>
      </c>
      <c r="U569" s="531"/>
    </row>
    <row r="570" spans="2:21" x14ac:dyDescent="0.15">
      <c r="B570" s="541">
        <v>565</v>
      </c>
      <c r="Q570" s="559" t="str">
        <f>テーブル2[[#This Row],[災害発生時の
体制]]&amp;テーブル2[[#This Row],[班長]]&amp;テーブル2[[#This Row],[班長代理①②③を選択]]</f>
        <v/>
      </c>
      <c r="R570" s="560">
        <f>テーブル2[[#This Row],[氏名]]</f>
        <v>0</v>
      </c>
      <c r="U570" s="531"/>
    </row>
    <row r="571" spans="2:21" x14ac:dyDescent="0.15">
      <c r="B571" s="541">
        <v>566</v>
      </c>
      <c r="Q571" s="559" t="str">
        <f>テーブル2[[#This Row],[災害発生時の
体制]]&amp;テーブル2[[#This Row],[班長]]&amp;テーブル2[[#This Row],[班長代理①②③を選択]]</f>
        <v/>
      </c>
      <c r="R571" s="560">
        <f>テーブル2[[#This Row],[氏名]]</f>
        <v>0</v>
      </c>
      <c r="U571" s="531"/>
    </row>
    <row r="572" spans="2:21" x14ac:dyDescent="0.15">
      <c r="B572" s="541">
        <v>567</v>
      </c>
      <c r="Q572" s="559" t="str">
        <f>テーブル2[[#This Row],[災害発生時の
体制]]&amp;テーブル2[[#This Row],[班長]]&amp;テーブル2[[#This Row],[班長代理①②③を選択]]</f>
        <v/>
      </c>
      <c r="R572" s="560">
        <f>テーブル2[[#This Row],[氏名]]</f>
        <v>0</v>
      </c>
      <c r="U572" s="531"/>
    </row>
    <row r="573" spans="2:21" x14ac:dyDescent="0.15">
      <c r="B573" s="541">
        <v>568</v>
      </c>
      <c r="Q573" s="559" t="str">
        <f>テーブル2[[#This Row],[災害発生時の
体制]]&amp;テーブル2[[#This Row],[班長]]&amp;テーブル2[[#This Row],[班長代理①②③を選択]]</f>
        <v/>
      </c>
      <c r="R573" s="560">
        <f>テーブル2[[#This Row],[氏名]]</f>
        <v>0</v>
      </c>
      <c r="U573" s="531"/>
    </row>
    <row r="574" spans="2:21" x14ac:dyDescent="0.15">
      <c r="B574" s="541">
        <v>569</v>
      </c>
      <c r="Q574" s="559" t="str">
        <f>テーブル2[[#This Row],[災害発生時の
体制]]&amp;テーブル2[[#This Row],[班長]]&amp;テーブル2[[#This Row],[班長代理①②③を選択]]</f>
        <v/>
      </c>
      <c r="R574" s="560">
        <f>テーブル2[[#This Row],[氏名]]</f>
        <v>0</v>
      </c>
      <c r="U574" s="531"/>
    </row>
    <row r="575" spans="2:21" x14ac:dyDescent="0.15">
      <c r="B575" s="541">
        <v>570</v>
      </c>
      <c r="Q575" s="559" t="str">
        <f>テーブル2[[#This Row],[災害発生時の
体制]]&amp;テーブル2[[#This Row],[班長]]&amp;テーブル2[[#This Row],[班長代理①②③を選択]]</f>
        <v/>
      </c>
      <c r="R575" s="560">
        <f>テーブル2[[#This Row],[氏名]]</f>
        <v>0</v>
      </c>
      <c r="U575" s="531"/>
    </row>
    <row r="576" spans="2:21" x14ac:dyDescent="0.15">
      <c r="B576" s="541">
        <v>571</v>
      </c>
      <c r="Q576" s="559" t="str">
        <f>テーブル2[[#This Row],[災害発生時の
体制]]&amp;テーブル2[[#This Row],[班長]]&amp;テーブル2[[#This Row],[班長代理①②③を選択]]</f>
        <v/>
      </c>
      <c r="R576" s="560">
        <f>テーブル2[[#This Row],[氏名]]</f>
        <v>0</v>
      </c>
      <c r="U576" s="531"/>
    </row>
    <row r="577" spans="2:21" x14ac:dyDescent="0.15">
      <c r="B577" s="541">
        <v>572</v>
      </c>
      <c r="Q577" s="559" t="str">
        <f>テーブル2[[#This Row],[災害発生時の
体制]]&amp;テーブル2[[#This Row],[班長]]&amp;テーブル2[[#This Row],[班長代理①②③を選択]]</f>
        <v/>
      </c>
      <c r="R577" s="560">
        <f>テーブル2[[#This Row],[氏名]]</f>
        <v>0</v>
      </c>
      <c r="U577" s="531"/>
    </row>
    <row r="578" spans="2:21" x14ac:dyDescent="0.15">
      <c r="B578" s="541">
        <v>573</v>
      </c>
      <c r="Q578" s="559" t="str">
        <f>テーブル2[[#This Row],[災害発生時の
体制]]&amp;テーブル2[[#This Row],[班長]]&amp;テーブル2[[#This Row],[班長代理①②③を選択]]</f>
        <v/>
      </c>
      <c r="R578" s="560">
        <f>テーブル2[[#This Row],[氏名]]</f>
        <v>0</v>
      </c>
      <c r="U578" s="531"/>
    </row>
    <row r="579" spans="2:21" x14ac:dyDescent="0.15">
      <c r="B579" s="541">
        <v>574</v>
      </c>
      <c r="Q579" s="559" t="str">
        <f>テーブル2[[#This Row],[災害発生時の
体制]]&amp;テーブル2[[#This Row],[班長]]&amp;テーブル2[[#This Row],[班長代理①②③を選択]]</f>
        <v/>
      </c>
      <c r="R579" s="560">
        <f>テーブル2[[#This Row],[氏名]]</f>
        <v>0</v>
      </c>
      <c r="U579" s="531"/>
    </row>
    <row r="580" spans="2:21" x14ac:dyDescent="0.15">
      <c r="B580" s="541">
        <v>575</v>
      </c>
      <c r="Q580" s="559" t="str">
        <f>テーブル2[[#This Row],[災害発生時の
体制]]&amp;テーブル2[[#This Row],[班長]]&amp;テーブル2[[#This Row],[班長代理①②③を選択]]</f>
        <v/>
      </c>
      <c r="R580" s="560">
        <f>テーブル2[[#This Row],[氏名]]</f>
        <v>0</v>
      </c>
      <c r="U580" s="531"/>
    </row>
    <row r="581" spans="2:21" x14ac:dyDescent="0.15">
      <c r="B581" s="541">
        <v>576</v>
      </c>
      <c r="Q581" s="559" t="str">
        <f>テーブル2[[#This Row],[災害発生時の
体制]]&amp;テーブル2[[#This Row],[班長]]&amp;テーブル2[[#This Row],[班長代理①②③を選択]]</f>
        <v/>
      </c>
      <c r="R581" s="560">
        <f>テーブル2[[#This Row],[氏名]]</f>
        <v>0</v>
      </c>
      <c r="U581" s="531"/>
    </row>
    <row r="582" spans="2:21" x14ac:dyDescent="0.15">
      <c r="B582" s="541">
        <v>577</v>
      </c>
      <c r="Q582" s="559" t="str">
        <f>テーブル2[[#This Row],[災害発生時の
体制]]&amp;テーブル2[[#This Row],[班長]]&amp;テーブル2[[#This Row],[班長代理①②③を選択]]</f>
        <v/>
      </c>
      <c r="R582" s="560">
        <f>テーブル2[[#This Row],[氏名]]</f>
        <v>0</v>
      </c>
      <c r="U582" s="531"/>
    </row>
    <row r="583" spans="2:21" x14ac:dyDescent="0.15">
      <c r="B583" s="541">
        <v>578</v>
      </c>
      <c r="Q583" s="559" t="str">
        <f>テーブル2[[#This Row],[災害発生時の
体制]]&amp;テーブル2[[#This Row],[班長]]&amp;テーブル2[[#This Row],[班長代理①②③を選択]]</f>
        <v/>
      </c>
      <c r="R583" s="560">
        <f>テーブル2[[#This Row],[氏名]]</f>
        <v>0</v>
      </c>
      <c r="U583" s="531"/>
    </row>
    <row r="584" spans="2:21" x14ac:dyDescent="0.15">
      <c r="B584" s="541">
        <v>579</v>
      </c>
      <c r="Q584" s="559" t="str">
        <f>テーブル2[[#This Row],[災害発生時の
体制]]&amp;テーブル2[[#This Row],[班長]]&amp;テーブル2[[#This Row],[班長代理①②③を選択]]</f>
        <v/>
      </c>
      <c r="R584" s="560">
        <f>テーブル2[[#This Row],[氏名]]</f>
        <v>0</v>
      </c>
      <c r="U584" s="531"/>
    </row>
    <row r="585" spans="2:21" x14ac:dyDescent="0.15">
      <c r="B585" s="541">
        <v>580</v>
      </c>
      <c r="Q585" s="559" t="str">
        <f>テーブル2[[#This Row],[災害発生時の
体制]]&amp;テーブル2[[#This Row],[班長]]&amp;テーブル2[[#This Row],[班長代理①②③を選択]]</f>
        <v/>
      </c>
      <c r="R585" s="560">
        <f>テーブル2[[#This Row],[氏名]]</f>
        <v>0</v>
      </c>
      <c r="U585" s="531"/>
    </row>
    <row r="586" spans="2:21" x14ac:dyDescent="0.15">
      <c r="B586" s="541">
        <v>581</v>
      </c>
      <c r="Q586" s="559" t="str">
        <f>テーブル2[[#This Row],[災害発生時の
体制]]&amp;テーブル2[[#This Row],[班長]]&amp;テーブル2[[#This Row],[班長代理①②③を選択]]</f>
        <v/>
      </c>
      <c r="R586" s="560">
        <f>テーブル2[[#This Row],[氏名]]</f>
        <v>0</v>
      </c>
      <c r="U586" s="531"/>
    </row>
    <row r="587" spans="2:21" x14ac:dyDescent="0.15">
      <c r="B587" s="541">
        <v>582</v>
      </c>
      <c r="Q587" s="559" t="str">
        <f>テーブル2[[#This Row],[災害発生時の
体制]]&amp;テーブル2[[#This Row],[班長]]&amp;テーブル2[[#This Row],[班長代理①②③を選択]]</f>
        <v/>
      </c>
      <c r="R587" s="560">
        <f>テーブル2[[#This Row],[氏名]]</f>
        <v>0</v>
      </c>
      <c r="U587" s="531"/>
    </row>
    <row r="588" spans="2:21" x14ac:dyDescent="0.15">
      <c r="B588" s="541">
        <v>583</v>
      </c>
      <c r="Q588" s="559" t="str">
        <f>テーブル2[[#This Row],[災害発生時の
体制]]&amp;テーブル2[[#This Row],[班長]]&amp;テーブル2[[#This Row],[班長代理①②③を選択]]</f>
        <v/>
      </c>
      <c r="R588" s="560">
        <f>テーブル2[[#This Row],[氏名]]</f>
        <v>0</v>
      </c>
      <c r="U588" s="531"/>
    </row>
    <row r="589" spans="2:21" x14ac:dyDescent="0.15">
      <c r="B589" s="541">
        <v>584</v>
      </c>
      <c r="Q589" s="559" t="str">
        <f>テーブル2[[#This Row],[災害発生時の
体制]]&amp;テーブル2[[#This Row],[班長]]&amp;テーブル2[[#This Row],[班長代理①②③を選択]]</f>
        <v/>
      </c>
      <c r="R589" s="560">
        <f>テーブル2[[#This Row],[氏名]]</f>
        <v>0</v>
      </c>
      <c r="U589" s="531"/>
    </row>
    <row r="590" spans="2:21" x14ac:dyDescent="0.15">
      <c r="B590" s="541">
        <v>585</v>
      </c>
      <c r="Q590" s="559" t="str">
        <f>テーブル2[[#This Row],[災害発生時の
体制]]&amp;テーブル2[[#This Row],[班長]]&amp;テーブル2[[#This Row],[班長代理①②③を選択]]</f>
        <v/>
      </c>
      <c r="R590" s="560">
        <f>テーブル2[[#This Row],[氏名]]</f>
        <v>0</v>
      </c>
      <c r="U590" s="531"/>
    </row>
    <row r="591" spans="2:21" x14ac:dyDescent="0.15">
      <c r="B591" s="541">
        <v>586</v>
      </c>
      <c r="Q591" s="559" t="str">
        <f>テーブル2[[#This Row],[災害発生時の
体制]]&amp;テーブル2[[#This Row],[班長]]&amp;テーブル2[[#This Row],[班長代理①②③を選択]]</f>
        <v/>
      </c>
      <c r="R591" s="560">
        <f>テーブル2[[#This Row],[氏名]]</f>
        <v>0</v>
      </c>
      <c r="U591" s="531"/>
    </row>
    <row r="592" spans="2:21" x14ac:dyDescent="0.15">
      <c r="B592" s="541">
        <v>587</v>
      </c>
      <c r="Q592" s="559" t="str">
        <f>テーブル2[[#This Row],[災害発生時の
体制]]&amp;テーブル2[[#This Row],[班長]]&amp;テーブル2[[#This Row],[班長代理①②③を選択]]</f>
        <v/>
      </c>
      <c r="R592" s="560">
        <f>テーブル2[[#This Row],[氏名]]</f>
        <v>0</v>
      </c>
      <c r="U592" s="531"/>
    </row>
    <row r="593" spans="2:21" x14ac:dyDescent="0.15">
      <c r="B593" s="541">
        <v>588</v>
      </c>
      <c r="Q593" s="559" t="str">
        <f>テーブル2[[#This Row],[災害発生時の
体制]]&amp;テーブル2[[#This Row],[班長]]&amp;テーブル2[[#This Row],[班長代理①②③を選択]]</f>
        <v/>
      </c>
      <c r="R593" s="560">
        <f>テーブル2[[#This Row],[氏名]]</f>
        <v>0</v>
      </c>
      <c r="U593" s="531"/>
    </row>
    <row r="594" spans="2:21" x14ac:dyDescent="0.15">
      <c r="B594" s="541">
        <v>589</v>
      </c>
      <c r="Q594" s="559" t="str">
        <f>テーブル2[[#This Row],[災害発生時の
体制]]&amp;テーブル2[[#This Row],[班長]]&amp;テーブル2[[#This Row],[班長代理①②③を選択]]</f>
        <v/>
      </c>
      <c r="R594" s="560">
        <f>テーブル2[[#This Row],[氏名]]</f>
        <v>0</v>
      </c>
      <c r="U594" s="531"/>
    </row>
    <row r="595" spans="2:21" x14ac:dyDescent="0.15">
      <c r="B595" s="541">
        <v>590</v>
      </c>
      <c r="Q595" s="559" t="str">
        <f>テーブル2[[#This Row],[災害発生時の
体制]]&amp;テーブル2[[#This Row],[班長]]&amp;テーブル2[[#This Row],[班長代理①②③を選択]]</f>
        <v/>
      </c>
      <c r="R595" s="560">
        <f>テーブル2[[#This Row],[氏名]]</f>
        <v>0</v>
      </c>
      <c r="U595" s="531"/>
    </row>
    <row r="596" spans="2:21" x14ac:dyDescent="0.15">
      <c r="B596" s="541">
        <v>591</v>
      </c>
      <c r="Q596" s="559" t="str">
        <f>テーブル2[[#This Row],[災害発生時の
体制]]&amp;テーブル2[[#This Row],[班長]]&amp;テーブル2[[#This Row],[班長代理①②③を選択]]</f>
        <v/>
      </c>
      <c r="R596" s="560">
        <f>テーブル2[[#This Row],[氏名]]</f>
        <v>0</v>
      </c>
      <c r="U596" s="531"/>
    </row>
    <row r="597" spans="2:21" x14ac:dyDescent="0.15">
      <c r="B597" s="541">
        <v>592</v>
      </c>
      <c r="Q597" s="559" t="str">
        <f>テーブル2[[#This Row],[災害発生時の
体制]]&amp;テーブル2[[#This Row],[班長]]&amp;テーブル2[[#This Row],[班長代理①②③を選択]]</f>
        <v/>
      </c>
      <c r="R597" s="560">
        <f>テーブル2[[#This Row],[氏名]]</f>
        <v>0</v>
      </c>
      <c r="U597" s="531"/>
    </row>
    <row r="598" spans="2:21" x14ac:dyDescent="0.15">
      <c r="B598" s="541">
        <v>593</v>
      </c>
      <c r="Q598" s="559" t="str">
        <f>テーブル2[[#This Row],[災害発生時の
体制]]&amp;テーブル2[[#This Row],[班長]]&amp;テーブル2[[#This Row],[班長代理①②③を選択]]</f>
        <v/>
      </c>
      <c r="R598" s="560">
        <f>テーブル2[[#This Row],[氏名]]</f>
        <v>0</v>
      </c>
      <c r="U598" s="531"/>
    </row>
    <row r="599" spans="2:21" x14ac:dyDescent="0.15">
      <c r="B599" s="541">
        <v>594</v>
      </c>
      <c r="Q599" s="559" t="str">
        <f>テーブル2[[#This Row],[災害発生時の
体制]]&amp;テーブル2[[#This Row],[班長]]&amp;テーブル2[[#This Row],[班長代理①②③を選択]]</f>
        <v/>
      </c>
      <c r="R599" s="560">
        <f>テーブル2[[#This Row],[氏名]]</f>
        <v>0</v>
      </c>
      <c r="U599" s="531"/>
    </row>
    <row r="600" spans="2:21" x14ac:dyDescent="0.15">
      <c r="B600" s="541">
        <v>595</v>
      </c>
      <c r="Q600" s="559" t="str">
        <f>テーブル2[[#This Row],[災害発生時の
体制]]&amp;テーブル2[[#This Row],[班長]]&amp;テーブル2[[#This Row],[班長代理①②③を選択]]</f>
        <v/>
      </c>
      <c r="R600" s="560">
        <f>テーブル2[[#This Row],[氏名]]</f>
        <v>0</v>
      </c>
      <c r="U600" s="531"/>
    </row>
    <row r="601" spans="2:21" x14ac:dyDescent="0.15">
      <c r="B601" s="541">
        <v>596</v>
      </c>
      <c r="Q601" s="559" t="str">
        <f>テーブル2[[#This Row],[災害発生時の
体制]]&amp;テーブル2[[#This Row],[班長]]&amp;テーブル2[[#This Row],[班長代理①②③を選択]]</f>
        <v/>
      </c>
      <c r="R601" s="560">
        <f>テーブル2[[#This Row],[氏名]]</f>
        <v>0</v>
      </c>
      <c r="U601" s="531"/>
    </row>
    <row r="602" spans="2:21" x14ac:dyDescent="0.15">
      <c r="B602" s="541">
        <v>597</v>
      </c>
      <c r="Q602" s="559" t="str">
        <f>テーブル2[[#This Row],[災害発生時の
体制]]&amp;テーブル2[[#This Row],[班長]]&amp;テーブル2[[#This Row],[班長代理①②③を選択]]</f>
        <v/>
      </c>
      <c r="R602" s="560">
        <f>テーブル2[[#This Row],[氏名]]</f>
        <v>0</v>
      </c>
      <c r="U602" s="531"/>
    </row>
    <row r="603" spans="2:21" x14ac:dyDescent="0.15">
      <c r="B603" s="541">
        <v>598</v>
      </c>
      <c r="Q603" s="559" t="str">
        <f>テーブル2[[#This Row],[災害発生時の
体制]]&amp;テーブル2[[#This Row],[班長]]&amp;テーブル2[[#This Row],[班長代理①②③を選択]]</f>
        <v/>
      </c>
      <c r="R603" s="560">
        <f>テーブル2[[#This Row],[氏名]]</f>
        <v>0</v>
      </c>
      <c r="U603" s="531"/>
    </row>
    <row r="604" spans="2:21" x14ac:dyDescent="0.15">
      <c r="B604" s="541">
        <v>599</v>
      </c>
      <c r="Q604" s="559" t="str">
        <f>テーブル2[[#This Row],[災害発生時の
体制]]&amp;テーブル2[[#This Row],[班長]]&amp;テーブル2[[#This Row],[班長代理①②③を選択]]</f>
        <v/>
      </c>
      <c r="R604" s="560">
        <f>テーブル2[[#This Row],[氏名]]</f>
        <v>0</v>
      </c>
      <c r="U604" s="531"/>
    </row>
    <row r="605" spans="2:21" x14ac:dyDescent="0.15">
      <c r="B605" s="541">
        <v>600</v>
      </c>
      <c r="Q605" s="559" t="str">
        <f>テーブル2[[#This Row],[災害発生時の
体制]]&amp;テーブル2[[#This Row],[班長]]&amp;テーブル2[[#This Row],[班長代理①②③を選択]]</f>
        <v/>
      </c>
      <c r="R605" s="560">
        <f>テーブル2[[#This Row],[氏名]]</f>
        <v>0</v>
      </c>
      <c r="U605" s="531"/>
    </row>
    <row r="606" spans="2:21" x14ac:dyDescent="0.15">
      <c r="B606" s="541">
        <v>601</v>
      </c>
      <c r="Q606" s="559" t="str">
        <f>テーブル2[[#This Row],[災害発生時の
体制]]&amp;テーブル2[[#This Row],[班長]]&amp;テーブル2[[#This Row],[班長代理①②③を選択]]</f>
        <v/>
      </c>
      <c r="R606" s="560">
        <f>テーブル2[[#This Row],[氏名]]</f>
        <v>0</v>
      </c>
      <c r="U606" s="531"/>
    </row>
    <row r="607" spans="2:21" x14ac:dyDescent="0.15">
      <c r="B607" s="541">
        <v>602</v>
      </c>
      <c r="Q607" s="559" t="str">
        <f>テーブル2[[#This Row],[災害発生時の
体制]]&amp;テーブル2[[#This Row],[班長]]&amp;テーブル2[[#This Row],[班長代理①②③を選択]]</f>
        <v/>
      </c>
      <c r="R607" s="560">
        <f>テーブル2[[#This Row],[氏名]]</f>
        <v>0</v>
      </c>
      <c r="U607" s="531"/>
    </row>
    <row r="608" spans="2:21" x14ac:dyDescent="0.15">
      <c r="B608" s="541">
        <v>603</v>
      </c>
      <c r="Q608" s="559" t="str">
        <f>テーブル2[[#This Row],[災害発生時の
体制]]&amp;テーブル2[[#This Row],[班長]]&amp;テーブル2[[#This Row],[班長代理①②③を選択]]</f>
        <v/>
      </c>
      <c r="R608" s="560">
        <f>テーブル2[[#This Row],[氏名]]</f>
        <v>0</v>
      </c>
      <c r="U608" s="531"/>
    </row>
    <row r="609" spans="2:21" x14ac:dyDescent="0.15">
      <c r="B609" s="541">
        <v>604</v>
      </c>
      <c r="Q609" s="559" t="str">
        <f>テーブル2[[#This Row],[災害発生時の
体制]]&amp;テーブル2[[#This Row],[班長]]&amp;テーブル2[[#This Row],[班長代理①②③を選択]]</f>
        <v/>
      </c>
      <c r="R609" s="560">
        <f>テーブル2[[#This Row],[氏名]]</f>
        <v>0</v>
      </c>
      <c r="U609" s="531"/>
    </row>
    <row r="610" spans="2:21" x14ac:dyDescent="0.15">
      <c r="B610" s="541">
        <v>605</v>
      </c>
      <c r="Q610" s="559" t="str">
        <f>テーブル2[[#This Row],[災害発生時の
体制]]&amp;テーブル2[[#This Row],[班長]]&amp;テーブル2[[#This Row],[班長代理①②③を選択]]</f>
        <v/>
      </c>
      <c r="R610" s="560">
        <f>テーブル2[[#This Row],[氏名]]</f>
        <v>0</v>
      </c>
      <c r="U610" s="531"/>
    </row>
    <row r="611" spans="2:21" x14ac:dyDescent="0.15">
      <c r="B611" s="541">
        <v>606</v>
      </c>
      <c r="Q611" s="559" t="str">
        <f>テーブル2[[#This Row],[災害発生時の
体制]]&amp;テーブル2[[#This Row],[班長]]&amp;テーブル2[[#This Row],[班長代理①②③を選択]]</f>
        <v/>
      </c>
      <c r="R611" s="560">
        <f>テーブル2[[#This Row],[氏名]]</f>
        <v>0</v>
      </c>
      <c r="U611" s="531"/>
    </row>
    <row r="612" spans="2:21" x14ac:dyDescent="0.15">
      <c r="B612" s="541">
        <v>607</v>
      </c>
      <c r="Q612" s="559" t="str">
        <f>テーブル2[[#This Row],[災害発生時の
体制]]&amp;テーブル2[[#This Row],[班長]]&amp;テーブル2[[#This Row],[班長代理①②③を選択]]</f>
        <v/>
      </c>
      <c r="R612" s="560">
        <f>テーブル2[[#This Row],[氏名]]</f>
        <v>0</v>
      </c>
      <c r="U612" s="531"/>
    </row>
    <row r="613" spans="2:21" x14ac:dyDescent="0.15">
      <c r="B613" s="541">
        <v>608</v>
      </c>
      <c r="Q613" s="559" t="str">
        <f>テーブル2[[#This Row],[災害発生時の
体制]]&amp;テーブル2[[#This Row],[班長]]&amp;テーブル2[[#This Row],[班長代理①②③を選択]]</f>
        <v/>
      </c>
      <c r="R613" s="560">
        <f>テーブル2[[#This Row],[氏名]]</f>
        <v>0</v>
      </c>
      <c r="U613" s="531"/>
    </row>
    <row r="614" spans="2:21" x14ac:dyDescent="0.15">
      <c r="B614" s="541">
        <v>609</v>
      </c>
      <c r="Q614" s="559" t="str">
        <f>テーブル2[[#This Row],[災害発生時の
体制]]&amp;テーブル2[[#This Row],[班長]]&amp;テーブル2[[#This Row],[班長代理①②③を選択]]</f>
        <v/>
      </c>
      <c r="R614" s="560">
        <f>テーブル2[[#This Row],[氏名]]</f>
        <v>0</v>
      </c>
      <c r="U614" s="531"/>
    </row>
    <row r="615" spans="2:21" x14ac:dyDescent="0.15">
      <c r="B615" s="541">
        <v>610</v>
      </c>
      <c r="Q615" s="559" t="str">
        <f>テーブル2[[#This Row],[災害発生時の
体制]]&amp;テーブル2[[#This Row],[班長]]&amp;テーブル2[[#This Row],[班長代理①②③を選択]]</f>
        <v/>
      </c>
      <c r="R615" s="560">
        <f>テーブル2[[#This Row],[氏名]]</f>
        <v>0</v>
      </c>
      <c r="U615" s="531"/>
    </row>
    <row r="616" spans="2:21" x14ac:dyDescent="0.15">
      <c r="B616" s="541">
        <v>611</v>
      </c>
      <c r="Q616" s="559" t="str">
        <f>テーブル2[[#This Row],[災害発生時の
体制]]&amp;テーブル2[[#This Row],[班長]]&amp;テーブル2[[#This Row],[班長代理①②③を選択]]</f>
        <v/>
      </c>
      <c r="R616" s="560">
        <f>テーブル2[[#This Row],[氏名]]</f>
        <v>0</v>
      </c>
      <c r="U616" s="531"/>
    </row>
    <row r="617" spans="2:21" x14ac:dyDescent="0.15">
      <c r="B617" s="541">
        <v>612</v>
      </c>
      <c r="Q617" s="559" t="str">
        <f>テーブル2[[#This Row],[災害発生時の
体制]]&amp;テーブル2[[#This Row],[班長]]&amp;テーブル2[[#This Row],[班長代理①②③を選択]]</f>
        <v/>
      </c>
      <c r="R617" s="560">
        <f>テーブル2[[#This Row],[氏名]]</f>
        <v>0</v>
      </c>
      <c r="U617" s="531"/>
    </row>
    <row r="618" spans="2:21" x14ac:dyDescent="0.15">
      <c r="B618" s="541">
        <v>613</v>
      </c>
      <c r="Q618" s="559" t="str">
        <f>テーブル2[[#This Row],[災害発生時の
体制]]&amp;テーブル2[[#This Row],[班長]]&amp;テーブル2[[#This Row],[班長代理①②③を選択]]</f>
        <v/>
      </c>
      <c r="R618" s="560">
        <f>テーブル2[[#This Row],[氏名]]</f>
        <v>0</v>
      </c>
      <c r="U618" s="531"/>
    </row>
    <row r="619" spans="2:21" x14ac:dyDescent="0.15">
      <c r="B619" s="541">
        <v>614</v>
      </c>
      <c r="Q619" s="559" t="str">
        <f>テーブル2[[#This Row],[災害発生時の
体制]]&amp;テーブル2[[#This Row],[班長]]&amp;テーブル2[[#This Row],[班長代理①②③を選択]]</f>
        <v/>
      </c>
      <c r="R619" s="560">
        <f>テーブル2[[#This Row],[氏名]]</f>
        <v>0</v>
      </c>
      <c r="U619" s="531"/>
    </row>
    <row r="620" spans="2:21" x14ac:dyDescent="0.15">
      <c r="B620" s="541">
        <v>615</v>
      </c>
      <c r="Q620" s="559" t="str">
        <f>テーブル2[[#This Row],[災害発生時の
体制]]&amp;テーブル2[[#This Row],[班長]]&amp;テーブル2[[#This Row],[班長代理①②③を選択]]</f>
        <v/>
      </c>
      <c r="R620" s="560">
        <f>テーブル2[[#This Row],[氏名]]</f>
        <v>0</v>
      </c>
      <c r="U620" s="531"/>
    </row>
    <row r="621" spans="2:21" x14ac:dyDescent="0.15">
      <c r="B621" s="541">
        <v>616</v>
      </c>
      <c r="Q621" s="559" t="str">
        <f>テーブル2[[#This Row],[災害発生時の
体制]]&amp;テーブル2[[#This Row],[班長]]&amp;テーブル2[[#This Row],[班長代理①②③を選択]]</f>
        <v/>
      </c>
      <c r="R621" s="560">
        <f>テーブル2[[#This Row],[氏名]]</f>
        <v>0</v>
      </c>
      <c r="U621" s="531"/>
    </row>
    <row r="622" spans="2:21" x14ac:dyDescent="0.15">
      <c r="B622" s="541">
        <v>617</v>
      </c>
      <c r="Q622" s="559" t="str">
        <f>テーブル2[[#This Row],[災害発生時の
体制]]&amp;テーブル2[[#This Row],[班長]]&amp;テーブル2[[#This Row],[班長代理①②③を選択]]</f>
        <v/>
      </c>
      <c r="R622" s="560">
        <f>テーブル2[[#This Row],[氏名]]</f>
        <v>0</v>
      </c>
      <c r="U622" s="531"/>
    </row>
    <row r="623" spans="2:21" x14ac:dyDescent="0.15">
      <c r="B623" s="541">
        <v>618</v>
      </c>
      <c r="Q623" s="559" t="str">
        <f>テーブル2[[#This Row],[災害発生時の
体制]]&amp;テーブル2[[#This Row],[班長]]&amp;テーブル2[[#This Row],[班長代理①②③を選択]]</f>
        <v/>
      </c>
      <c r="R623" s="560">
        <f>テーブル2[[#This Row],[氏名]]</f>
        <v>0</v>
      </c>
      <c r="U623" s="531"/>
    </row>
    <row r="624" spans="2:21" x14ac:dyDescent="0.15">
      <c r="B624" s="541">
        <v>619</v>
      </c>
      <c r="Q624" s="559" t="str">
        <f>テーブル2[[#This Row],[災害発生時の
体制]]&amp;テーブル2[[#This Row],[班長]]&amp;テーブル2[[#This Row],[班長代理①②③を選択]]</f>
        <v/>
      </c>
      <c r="R624" s="560">
        <f>テーブル2[[#This Row],[氏名]]</f>
        <v>0</v>
      </c>
      <c r="U624" s="531"/>
    </row>
    <row r="625" spans="2:21" x14ac:dyDescent="0.15">
      <c r="B625" s="541">
        <v>620</v>
      </c>
      <c r="Q625" s="559" t="str">
        <f>テーブル2[[#This Row],[災害発生時の
体制]]&amp;テーブル2[[#This Row],[班長]]&amp;テーブル2[[#This Row],[班長代理①②③を選択]]</f>
        <v/>
      </c>
      <c r="R625" s="560">
        <f>テーブル2[[#This Row],[氏名]]</f>
        <v>0</v>
      </c>
      <c r="U625" s="531"/>
    </row>
    <row r="626" spans="2:21" x14ac:dyDescent="0.15">
      <c r="B626" s="541">
        <v>621</v>
      </c>
      <c r="Q626" s="559" t="str">
        <f>テーブル2[[#This Row],[災害発生時の
体制]]&amp;テーブル2[[#This Row],[班長]]&amp;テーブル2[[#This Row],[班長代理①②③を選択]]</f>
        <v/>
      </c>
      <c r="R626" s="560">
        <f>テーブル2[[#This Row],[氏名]]</f>
        <v>0</v>
      </c>
      <c r="U626" s="531"/>
    </row>
    <row r="627" spans="2:21" x14ac:dyDescent="0.15">
      <c r="B627" s="541">
        <v>622</v>
      </c>
      <c r="Q627" s="559" t="str">
        <f>テーブル2[[#This Row],[災害発生時の
体制]]&amp;テーブル2[[#This Row],[班長]]&amp;テーブル2[[#This Row],[班長代理①②③を選択]]</f>
        <v/>
      </c>
      <c r="R627" s="560">
        <f>テーブル2[[#This Row],[氏名]]</f>
        <v>0</v>
      </c>
      <c r="U627" s="531"/>
    </row>
    <row r="628" spans="2:21" x14ac:dyDescent="0.15">
      <c r="B628" s="541">
        <v>623</v>
      </c>
      <c r="Q628" s="559" t="str">
        <f>テーブル2[[#This Row],[災害発生時の
体制]]&amp;テーブル2[[#This Row],[班長]]&amp;テーブル2[[#This Row],[班長代理①②③を選択]]</f>
        <v/>
      </c>
      <c r="R628" s="560">
        <f>テーブル2[[#This Row],[氏名]]</f>
        <v>0</v>
      </c>
      <c r="U628" s="531"/>
    </row>
    <row r="629" spans="2:21" x14ac:dyDescent="0.15">
      <c r="B629" s="541">
        <v>624</v>
      </c>
      <c r="Q629" s="559" t="str">
        <f>テーブル2[[#This Row],[災害発生時の
体制]]&amp;テーブル2[[#This Row],[班長]]&amp;テーブル2[[#This Row],[班長代理①②③を選択]]</f>
        <v/>
      </c>
      <c r="R629" s="560">
        <f>テーブル2[[#This Row],[氏名]]</f>
        <v>0</v>
      </c>
      <c r="U629" s="531"/>
    </row>
    <row r="630" spans="2:21" x14ac:dyDescent="0.15">
      <c r="B630" s="541">
        <v>625</v>
      </c>
      <c r="Q630" s="559" t="str">
        <f>テーブル2[[#This Row],[災害発生時の
体制]]&amp;テーブル2[[#This Row],[班長]]&amp;テーブル2[[#This Row],[班長代理①②③を選択]]</f>
        <v/>
      </c>
      <c r="R630" s="560">
        <f>テーブル2[[#This Row],[氏名]]</f>
        <v>0</v>
      </c>
      <c r="U630" s="531"/>
    </row>
    <row r="631" spans="2:21" x14ac:dyDescent="0.15">
      <c r="B631" s="541">
        <v>626</v>
      </c>
      <c r="Q631" s="559" t="str">
        <f>テーブル2[[#This Row],[災害発生時の
体制]]&amp;テーブル2[[#This Row],[班長]]&amp;テーブル2[[#This Row],[班長代理①②③を選択]]</f>
        <v/>
      </c>
      <c r="R631" s="560">
        <f>テーブル2[[#This Row],[氏名]]</f>
        <v>0</v>
      </c>
      <c r="U631" s="531"/>
    </row>
    <row r="632" spans="2:21" x14ac:dyDescent="0.15">
      <c r="B632" s="541">
        <v>627</v>
      </c>
      <c r="Q632" s="559" t="str">
        <f>テーブル2[[#This Row],[災害発生時の
体制]]&amp;テーブル2[[#This Row],[班長]]&amp;テーブル2[[#This Row],[班長代理①②③を選択]]</f>
        <v/>
      </c>
      <c r="R632" s="560">
        <f>テーブル2[[#This Row],[氏名]]</f>
        <v>0</v>
      </c>
      <c r="U632" s="531"/>
    </row>
    <row r="633" spans="2:21" x14ac:dyDescent="0.15">
      <c r="B633" s="541">
        <v>628</v>
      </c>
      <c r="Q633" s="559" t="str">
        <f>テーブル2[[#This Row],[災害発生時の
体制]]&amp;テーブル2[[#This Row],[班長]]&amp;テーブル2[[#This Row],[班長代理①②③を選択]]</f>
        <v/>
      </c>
      <c r="R633" s="560">
        <f>テーブル2[[#This Row],[氏名]]</f>
        <v>0</v>
      </c>
      <c r="U633" s="531"/>
    </row>
    <row r="634" spans="2:21" x14ac:dyDescent="0.15">
      <c r="B634" s="541">
        <v>629</v>
      </c>
      <c r="Q634" s="559" t="str">
        <f>テーブル2[[#This Row],[災害発生時の
体制]]&amp;テーブル2[[#This Row],[班長]]&amp;テーブル2[[#This Row],[班長代理①②③を選択]]</f>
        <v/>
      </c>
      <c r="R634" s="560">
        <f>テーブル2[[#This Row],[氏名]]</f>
        <v>0</v>
      </c>
      <c r="U634" s="531"/>
    </row>
    <row r="635" spans="2:21" x14ac:dyDescent="0.15">
      <c r="B635" s="541">
        <v>630</v>
      </c>
      <c r="Q635" s="559" t="str">
        <f>テーブル2[[#This Row],[災害発生時の
体制]]&amp;テーブル2[[#This Row],[班長]]&amp;テーブル2[[#This Row],[班長代理①②③を選択]]</f>
        <v/>
      </c>
      <c r="R635" s="560">
        <f>テーブル2[[#This Row],[氏名]]</f>
        <v>0</v>
      </c>
      <c r="U635" s="531"/>
    </row>
    <row r="636" spans="2:21" x14ac:dyDescent="0.15">
      <c r="B636" s="541">
        <v>631</v>
      </c>
      <c r="Q636" s="559" t="str">
        <f>テーブル2[[#This Row],[災害発生時の
体制]]&amp;テーブル2[[#This Row],[班長]]&amp;テーブル2[[#This Row],[班長代理①②③を選択]]</f>
        <v/>
      </c>
      <c r="R636" s="560">
        <f>テーブル2[[#This Row],[氏名]]</f>
        <v>0</v>
      </c>
      <c r="U636" s="531"/>
    </row>
    <row r="637" spans="2:21" x14ac:dyDescent="0.15">
      <c r="B637" s="541">
        <v>632</v>
      </c>
      <c r="Q637" s="559" t="str">
        <f>テーブル2[[#This Row],[災害発生時の
体制]]&amp;テーブル2[[#This Row],[班長]]&amp;テーブル2[[#This Row],[班長代理①②③を選択]]</f>
        <v/>
      </c>
      <c r="R637" s="560">
        <f>テーブル2[[#This Row],[氏名]]</f>
        <v>0</v>
      </c>
      <c r="U637" s="531"/>
    </row>
    <row r="638" spans="2:21" x14ac:dyDescent="0.15">
      <c r="B638" s="541">
        <v>633</v>
      </c>
      <c r="Q638" s="559" t="str">
        <f>テーブル2[[#This Row],[災害発生時の
体制]]&amp;テーブル2[[#This Row],[班長]]&amp;テーブル2[[#This Row],[班長代理①②③を選択]]</f>
        <v/>
      </c>
      <c r="R638" s="560">
        <f>テーブル2[[#This Row],[氏名]]</f>
        <v>0</v>
      </c>
      <c r="U638" s="531"/>
    </row>
    <row r="639" spans="2:21" x14ac:dyDescent="0.15">
      <c r="B639" s="541">
        <v>634</v>
      </c>
      <c r="Q639" s="559" t="str">
        <f>テーブル2[[#This Row],[災害発生時の
体制]]&amp;テーブル2[[#This Row],[班長]]&amp;テーブル2[[#This Row],[班長代理①②③を選択]]</f>
        <v/>
      </c>
      <c r="R639" s="560">
        <f>テーブル2[[#This Row],[氏名]]</f>
        <v>0</v>
      </c>
      <c r="U639" s="531"/>
    </row>
    <row r="640" spans="2:21" x14ac:dyDescent="0.15">
      <c r="B640" s="541">
        <v>635</v>
      </c>
      <c r="Q640" s="559" t="str">
        <f>テーブル2[[#This Row],[災害発生時の
体制]]&amp;テーブル2[[#This Row],[班長]]&amp;テーブル2[[#This Row],[班長代理①②③を選択]]</f>
        <v/>
      </c>
      <c r="R640" s="560">
        <f>テーブル2[[#This Row],[氏名]]</f>
        <v>0</v>
      </c>
      <c r="U640" s="531"/>
    </row>
    <row r="641" spans="2:21" x14ac:dyDescent="0.15">
      <c r="B641" s="541">
        <v>636</v>
      </c>
      <c r="Q641" s="559" t="str">
        <f>テーブル2[[#This Row],[災害発生時の
体制]]&amp;テーブル2[[#This Row],[班長]]&amp;テーブル2[[#This Row],[班長代理①②③を選択]]</f>
        <v/>
      </c>
      <c r="R641" s="560">
        <f>テーブル2[[#This Row],[氏名]]</f>
        <v>0</v>
      </c>
      <c r="U641" s="531"/>
    </row>
    <row r="642" spans="2:21" x14ac:dyDescent="0.15">
      <c r="B642" s="541">
        <v>637</v>
      </c>
      <c r="Q642" s="559" t="str">
        <f>テーブル2[[#This Row],[災害発生時の
体制]]&amp;テーブル2[[#This Row],[班長]]&amp;テーブル2[[#This Row],[班長代理①②③を選択]]</f>
        <v/>
      </c>
      <c r="R642" s="560">
        <f>テーブル2[[#This Row],[氏名]]</f>
        <v>0</v>
      </c>
      <c r="U642" s="531"/>
    </row>
    <row r="643" spans="2:21" x14ac:dyDescent="0.15">
      <c r="B643" s="541">
        <v>638</v>
      </c>
      <c r="Q643" s="559" t="str">
        <f>テーブル2[[#This Row],[災害発生時の
体制]]&amp;テーブル2[[#This Row],[班長]]&amp;テーブル2[[#This Row],[班長代理①②③を選択]]</f>
        <v/>
      </c>
      <c r="R643" s="560">
        <f>テーブル2[[#This Row],[氏名]]</f>
        <v>0</v>
      </c>
      <c r="U643" s="531"/>
    </row>
    <row r="644" spans="2:21" x14ac:dyDescent="0.15">
      <c r="B644" s="541">
        <v>639</v>
      </c>
      <c r="Q644" s="559" t="str">
        <f>テーブル2[[#This Row],[災害発生時の
体制]]&amp;テーブル2[[#This Row],[班長]]&amp;テーブル2[[#This Row],[班長代理①②③を選択]]</f>
        <v/>
      </c>
      <c r="R644" s="560">
        <f>テーブル2[[#This Row],[氏名]]</f>
        <v>0</v>
      </c>
      <c r="U644" s="531"/>
    </row>
    <row r="645" spans="2:21" x14ac:dyDescent="0.15">
      <c r="B645" s="541">
        <v>640</v>
      </c>
      <c r="Q645" s="559" t="str">
        <f>テーブル2[[#This Row],[災害発生時の
体制]]&amp;テーブル2[[#This Row],[班長]]&amp;テーブル2[[#This Row],[班長代理①②③を選択]]</f>
        <v/>
      </c>
      <c r="R645" s="560">
        <f>テーブル2[[#This Row],[氏名]]</f>
        <v>0</v>
      </c>
      <c r="U645" s="531"/>
    </row>
    <row r="646" spans="2:21" x14ac:dyDescent="0.15">
      <c r="B646" s="541">
        <v>641</v>
      </c>
      <c r="Q646" s="559" t="str">
        <f>テーブル2[[#This Row],[災害発生時の
体制]]&amp;テーブル2[[#This Row],[班長]]&amp;テーブル2[[#This Row],[班長代理①②③を選択]]</f>
        <v/>
      </c>
      <c r="R646" s="560">
        <f>テーブル2[[#This Row],[氏名]]</f>
        <v>0</v>
      </c>
      <c r="U646" s="531"/>
    </row>
    <row r="647" spans="2:21" x14ac:dyDescent="0.15">
      <c r="B647" s="541">
        <v>642</v>
      </c>
      <c r="Q647" s="559" t="str">
        <f>テーブル2[[#This Row],[災害発生時の
体制]]&amp;テーブル2[[#This Row],[班長]]&amp;テーブル2[[#This Row],[班長代理①②③を選択]]</f>
        <v/>
      </c>
      <c r="R647" s="560">
        <f>テーブル2[[#This Row],[氏名]]</f>
        <v>0</v>
      </c>
      <c r="U647" s="531"/>
    </row>
    <row r="648" spans="2:21" x14ac:dyDescent="0.15">
      <c r="B648" s="541">
        <v>643</v>
      </c>
      <c r="Q648" s="559" t="str">
        <f>テーブル2[[#This Row],[災害発生時の
体制]]&amp;テーブル2[[#This Row],[班長]]&amp;テーブル2[[#This Row],[班長代理①②③を選択]]</f>
        <v/>
      </c>
      <c r="R648" s="560">
        <f>テーブル2[[#This Row],[氏名]]</f>
        <v>0</v>
      </c>
      <c r="U648" s="531"/>
    </row>
    <row r="649" spans="2:21" x14ac:dyDescent="0.15">
      <c r="B649" s="541">
        <v>644</v>
      </c>
      <c r="Q649" s="559" t="str">
        <f>テーブル2[[#This Row],[災害発生時の
体制]]&amp;テーブル2[[#This Row],[班長]]&amp;テーブル2[[#This Row],[班長代理①②③を選択]]</f>
        <v/>
      </c>
      <c r="R649" s="560">
        <f>テーブル2[[#This Row],[氏名]]</f>
        <v>0</v>
      </c>
      <c r="U649" s="531"/>
    </row>
    <row r="650" spans="2:21" x14ac:dyDescent="0.15">
      <c r="B650" s="541">
        <v>645</v>
      </c>
      <c r="Q650" s="559" t="str">
        <f>テーブル2[[#This Row],[災害発生時の
体制]]&amp;テーブル2[[#This Row],[班長]]&amp;テーブル2[[#This Row],[班長代理①②③を選択]]</f>
        <v/>
      </c>
      <c r="R650" s="560">
        <f>テーブル2[[#This Row],[氏名]]</f>
        <v>0</v>
      </c>
      <c r="U650" s="531"/>
    </row>
    <row r="651" spans="2:21" x14ac:dyDescent="0.15">
      <c r="B651" s="541">
        <v>646</v>
      </c>
      <c r="Q651" s="559" t="str">
        <f>テーブル2[[#This Row],[災害発生時の
体制]]&amp;テーブル2[[#This Row],[班長]]&amp;テーブル2[[#This Row],[班長代理①②③を選択]]</f>
        <v/>
      </c>
      <c r="R651" s="560">
        <f>テーブル2[[#This Row],[氏名]]</f>
        <v>0</v>
      </c>
      <c r="U651" s="531"/>
    </row>
    <row r="652" spans="2:21" x14ac:dyDescent="0.15">
      <c r="B652" s="541">
        <v>647</v>
      </c>
      <c r="Q652" s="559" t="str">
        <f>テーブル2[[#This Row],[災害発生時の
体制]]&amp;テーブル2[[#This Row],[班長]]&amp;テーブル2[[#This Row],[班長代理①②③を選択]]</f>
        <v/>
      </c>
      <c r="R652" s="560">
        <f>テーブル2[[#This Row],[氏名]]</f>
        <v>0</v>
      </c>
      <c r="U652" s="531"/>
    </row>
    <row r="653" spans="2:21" x14ac:dyDescent="0.15">
      <c r="B653" s="541">
        <v>648</v>
      </c>
      <c r="Q653" s="559" t="str">
        <f>テーブル2[[#This Row],[災害発生時の
体制]]&amp;テーブル2[[#This Row],[班長]]&amp;テーブル2[[#This Row],[班長代理①②③を選択]]</f>
        <v/>
      </c>
      <c r="R653" s="560">
        <f>テーブル2[[#This Row],[氏名]]</f>
        <v>0</v>
      </c>
      <c r="U653" s="531"/>
    </row>
    <row r="654" spans="2:21" x14ac:dyDescent="0.15">
      <c r="B654" s="541">
        <v>649</v>
      </c>
      <c r="Q654" s="559" t="str">
        <f>テーブル2[[#This Row],[災害発生時の
体制]]&amp;テーブル2[[#This Row],[班長]]&amp;テーブル2[[#This Row],[班長代理①②③を選択]]</f>
        <v/>
      </c>
      <c r="R654" s="560">
        <f>テーブル2[[#This Row],[氏名]]</f>
        <v>0</v>
      </c>
      <c r="U654" s="531"/>
    </row>
    <row r="655" spans="2:21" x14ac:dyDescent="0.15">
      <c r="B655" s="541">
        <v>650</v>
      </c>
      <c r="Q655" s="559" t="str">
        <f>テーブル2[[#This Row],[災害発生時の
体制]]&amp;テーブル2[[#This Row],[班長]]&amp;テーブル2[[#This Row],[班長代理①②③を選択]]</f>
        <v/>
      </c>
      <c r="R655" s="560">
        <f>テーブル2[[#This Row],[氏名]]</f>
        <v>0</v>
      </c>
      <c r="U655" s="531"/>
    </row>
    <row r="656" spans="2:21" x14ac:dyDescent="0.15">
      <c r="B656" s="541">
        <v>651</v>
      </c>
      <c r="Q656" s="559" t="str">
        <f>テーブル2[[#This Row],[災害発生時の
体制]]&amp;テーブル2[[#This Row],[班長]]&amp;テーブル2[[#This Row],[班長代理①②③を選択]]</f>
        <v/>
      </c>
      <c r="R656" s="560">
        <f>テーブル2[[#This Row],[氏名]]</f>
        <v>0</v>
      </c>
      <c r="U656" s="531"/>
    </row>
    <row r="657" spans="2:21" x14ac:dyDescent="0.15">
      <c r="B657" s="541">
        <v>652</v>
      </c>
      <c r="Q657" s="559" t="str">
        <f>テーブル2[[#This Row],[災害発生時の
体制]]&amp;テーブル2[[#This Row],[班長]]&amp;テーブル2[[#This Row],[班長代理①②③を選択]]</f>
        <v/>
      </c>
      <c r="R657" s="560">
        <f>テーブル2[[#This Row],[氏名]]</f>
        <v>0</v>
      </c>
      <c r="U657" s="531"/>
    </row>
    <row r="658" spans="2:21" x14ac:dyDescent="0.15">
      <c r="B658" s="541">
        <v>653</v>
      </c>
      <c r="Q658" s="559" t="str">
        <f>テーブル2[[#This Row],[災害発生時の
体制]]&amp;テーブル2[[#This Row],[班長]]&amp;テーブル2[[#This Row],[班長代理①②③を選択]]</f>
        <v/>
      </c>
      <c r="R658" s="560">
        <f>テーブル2[[#This Row],[氏名]]</f>
        <v>0</v>
      </c>
      <c r="U658" s="531"/>
    </row>
    <row r="659" spans="2:21" x14ac:dyDescent="0.15">
      <c r="B659" s="541">
        <v>654</v>
      </c>
      <c r="Q659" s="559" t="str">
        <f>テーブル2[[#This Row],[災害発生時の
体制]]&amp;テーブル2[[#This Row],[班長]]&amp;テーブル2[[#This Row],[班長代理①②③を選択]]</f>
        <v/>
      </c>
      <c r="R659" s="560">
        <f>テーブル2[[#This Row],[氏名]]</f>
        <v>0</v>
      </c>
      <c r="U659" s="531"/>
    </row>
    <row r="660" spans="2:21" x14ac:dyDescent="0.15">
      <c r="B660" s="541">
        <v>655</v>
      </c>
      <c r="Q660" s="559" t="str">
        <f>テーブル2[[#This Row],[災害発生時の
体制]]&amp;テーブル2[[#This Row],[班長]]&amp;テーブル2[[#This Row],[班長代理①②③を選択]]</f>
        <v/>
      </c>
      <c r="R660" s="560">
        <f>テーブル2[[#This Row],[氏名]]</f>
        <v>0</v>
      </c>
      <c r="U660" s="531"/>
    </row>
    <row r="661" spans="2:21" x14ac:dyDescent="0.15">
      <c r="B661" s="541">
        <v>656</v>
      </c>
      <c r="Q661" s="559" t="str">
        <f>テーブル2[[#This Row],[災害発生時の
体制]]&amp;テーブル2[[#This Row],[班長]]&amp;テーブル2[[#This Row],[班長代理①②③を選択]]</f>
        <v/>
      </c>
      <c r="R661" s="560">
        <f>テーブル2[[#This Row],[氏名]]</f>
        <v>0</v>
      </c>
      <c r="U661" s="531"/>
    </row>
    <row r="662" spans="2:21" x14ac:dyDescent="0.15">
      <c r="B662" s="541">
        <v>657</v>
      </c>
      <c r="Q662" s="559" t="str">
        <f>テーブル2[[#This Row],[災害発生時の
体制]]&amp;テーブル2[[#This Row],[班長]]&amp;テーブル2[[#This Row],[班長代理①②③を選択]]</f>
        <v/>
      </c>
      <c r="R662" s="560">
        <f>テーブル2[[#This Row],[氏名]]</f>
        <v>0</v>
      </c>
      <c r="U662" s="531"/>
    </row>
    <row r="663" spans="2:21" x14ac:dyDescent="0.15">
      <c r="B663" s="541">
        <v>658</v>
      </c>
      <c r="Q663" s="559" t="str">
        <f>テーブル2[[#This Row],[災害発生時の
体制]]&amp;テーブル2[[#This Row],[班長]]&amp;テーブル2[[#This Row],[班長代理①②③を選択]]</f>
        <v/>
      </c>
      <c r="R663" s="560">
        <f>テーブル2[[#This Row],[氏名]]</f>
        <v>0</v>
      </c>
      <c r="U663" s="531"/>
    </row>
    <row r="664" spans="2:21" x14ac:dyDescent="0.15">
      <c r="B664" s="541">
        <v>659</v>
      </c>
      <c r="Q664" s="559" t="str">
        <f>テーブル2[[#This Row],[災害発生時の
体制]]&amp;テーブル2[[#This Row],[班長]]&amp;テーブル2[[#This Row],[班長代理①②③を選択]]</f>
        <v/>
      </c>
      <c r="R664" s="560">
        <f>テーブル2[[#This Row],[氏名]]</f>
        <v>0</v>
      </c>
      <c r="U664" s="531"/>
    </row>
    <row r="665" spans="2:21" x14ac:dyDescent="0.15">
      <c r="B665" s="541">
        <v>660</v>
      </c>
      <c r="Q665" s="559" t="str">
        <f>テーブル2[[#This Row],[災害発生時の
体制]]&amp;テーブル2[[#This Row],[班長]]&amp;テーブル2[[#This Row],[班長代理①②③を選択]]</f>
        <v/>
      </c>
      <c r="R665" s="560">
        <f>テーブル2[[#This Row],[氏名]]</f>
        <v>0</v>
      </c>
      <c r="U665" s="531"/>
    </row>
    <row r="666" spans="2:21" x14ac:dyDescent="0.15">
      <c r="B666" s="541">
        <v>661</v>
      </c>
      <c r="Q666" s="559" t="str">
        <f>テーブル2[[#This Row],[災害発生時の
体制]]&amp;テーブル2[[#This Row],[班長]]&amp;テーブル2[[#This Row],[班長代理①②③を選択]]</f>
        <v/>
      </c>
      <c r="R666" s="560">
        <f>テーブル2[[#This Row],[氏名]]</f>
        <v>0</v>
      </c>
      <c r="U666" s="531"/>
    </row>
    <row r="667" spans="2:21" x14ac:dyDescent="0.15">
      <c r="B667" s="541">
        <v>662</v>
      </c>
      <c r="Q667" s="559" t="str">
        <f>テーブル2[[#This Row],[災害発生時の
体制]]&amp;テーブル2[[#This Row],[班長]]&amp;テーブル2[[#This Row],[班長代理①②③を選択]]</f>
        <v/>
      </c>
      <c r="R667" s="560">
        <f>テーブル2[[#This Row],[氏名]]</f>
        <v>0</v>
      </c>
      <c r="U667" s="531"/>
    </row>
    <row r="668" spans="2:21" x14ac:dyDescent="0.15">
      <c r="B668" s="541">
        <v>663</v>
      </c>
      <c r="Q668" s="559" t="str">
        <f>テーブル2[[#This Row],[災害発生時の
体制]]&amp;テーブル2[[#This Row],[班長]]&amp;テーブル2[[#This Row],[班長代理①②③を選択]]</f>
        <v/>
      </c>
      <c r="R668" s="560">
        <f>テーブル2[[#This Row],[氏名]]</f>
        <v>0</v>
      </c>
      <c r="U668" s="531"/>
    </row>
    <row r="669" spans="2:21" x14ac:dyDescent="0.15">
      <c r="B669" s="541">
        <v>664</v>
      </c>
      <c r="Q669" s="559" t="str">
        <f>テーブル2[[#This Row],[災害発生時の
体制]]&amp;テーブル2[[#This Row],[班長]]&amp;テーブル2[[#This Row],[班長代理①②③を選択]]</f>
        <v/>
      </c>
      <c r="R669" s="560">
        <f>テーブル2[[#This Row],[氏名]]</f>
        <v>0</v>
      </c>
      <c r="U669" s="531"/>
    </row>
    <row r="670" spans="2:21" x14ac:dyDescent="0.15">
      <c r="B670" s="541">
        <v>665</v>
      </c>
      <c r="Q670" s="559" t="str">
        <f>テーブル2[[#This Row],[災害発生時の
体制]]&amp;テーブル2[[#This Row],[班長]]&amp;テーブル2[[#This Row],[班長代理①②③を選択]]</f>
        <v/>
      </c>
      <c r="R670" s="560">
        <f>テーブル2[[#This Row],[氏名]]</f>
        <v>0</v>
      </c>
      <c r="U670" s="531"/>
    </row>
    <row r="671" spans="2:21" x14ac:dyDescent="0.15">
      <c r="B671" s="541">
        <v>666</v>
      </c>
      <c r="Q671" s="559" t="str">
        <f>テーブル2[[#This Row],[災害発生時の
体制]]&amp;テーブル2[[#This Row],[班長]]&amp;テーブル2[[#This Row],[班長代理①②③を選択]]</f>
        <v/>
      </c>
      <c r="R671" s="560">
        <f>テーブル2[[#This Row],[氏名]]</f>
        <v>0</v>
      </c>
      <c r="U671" s="531"/>
    </row>
    <row r="672" spans="2:21" x14ac:dyDescent="0.15">
      <c r="B672" s="541">
        <v>667</v>
      </c>
      <c r="Q672" s="559" t="str">
        <f>テーブル2[[#This Row],[災害発生時の
体制]]&amp;テーブル2[[#This Row],[班長]]&amp;テーブル2[[#This Row],[班長代理①②③を選択]]</f>
        <v/>
      </c>
      <c r="R672" s="560">
        <f>テーブル2[[#This Row],[氏名]]</f>
        <v>0</v>
      </c>
      <c r="U672" s="531"/>
    </row>
    <row r="673" spans="2:21" x14ac:dyDescent="0.15">
      <c r="B673" s="541">
        <v>668</v>
      </c>
      <c r="Q673" s="559" t="str">
        <f>テーブル2[[#This Row],[災害発生時の
体制]]&amp;テーブル2[[#This Row],[班長]]&amp;テーブル2[[#This Row],[班長代理①②③を選択]]</f>
        <v/>
      </c>
      <c r="R673" s="560">
        <f>テーブル2[[#This Row],[氏名]]</f>
        <v>0</v>
      </c>
      <c r="U673" s="531"/>
    </row>
    <row r="674" spans="2:21" x14ac:dyDescent="0.15">
      <c r="B674" s="541">
        <v>669</v>
      </c>
      <c r="Q674" s="559" t="str">
        <f>テーブル2[[#This Row],[災害発生時の
体制]]&amp;テーブル2[[#This Row],[班長]]&amp;テーブル2[[#This Row],[班長代理①②③を選択]]</f>
        <v/>
      </c>
      <c r="R674" s="560">
        <f>テーブル2[[#This Row],[氏名]]</f>
        <v>0</v>
      </c>
      <c r="U674" s="531"/>
    </row>
    <row r="675" spans="2:21" x14ac:dyDescent="0.15">
      <c r="B675" s="541">
        <v>670</v>
      </c>
      <c r="Q675" s="559" t="str">
        <f>テーブル2[[#This Row],[災害発生時の
体制]]&amp;テーブル2[[#This Row],[班長]]&amp;テーブル2[[#This Row],[班長代理①②③を選択]]</f>
        <v/>
      </c>
      <c r="R675" s="560">
        <f>テーブル2[[#This Row],[氏名]]</f>
        <v>0</v>
      </c>
      <c r="U675" s="531"/>
    </row>
    <row r="676" spans="2:21" x14ac:dyDescent="0.15">
      <c r="B676" s="541">
        <v>671</v>
      </c>
      <c r="Q676" s="559" t="str">
        <f>テーブル2[[#This Row],[災害発生時の
体制]]&amp;テーブル2[[#This Row],[班長]]&amp;テーブル2[[#This Row],[班長代理①②③を選択]]</f>
        <v/>
      </c>
      <c r="R676" s="560">
        <f>テーブル2[[#This Row],[氏名]]</f>
        <v>0</v>
      </c>
      <c r="U676" s="531"/>
    </row>
    <row r="677" spans="2:21" x14ac:dyDescent="0.15">
      <c r="B677" s="541">
        <v>672</v>
      </c>
      <c r="Q677" s="559" t="str">
        <f>テーブル2[[#This Row],[災害発生時の
体制]]&amp;テーブル2[[#This Row],[班長]]&amp;テーブル2[[#This Row],[班長代理①②③を選択]]</f>
        <v/>
      </c>
      <c r="R677" s="560">
        <f>テーブル2[[#This Row],[氏名]]</f>
        <v>0</v>
      </c>
      <c r="U677" s="531"/>
    </row>
    <row r="678" spans="2:21" x14ac:dyDescent="0.15">
      <c r="B678" s="541">
        <v>673</v>
      </c>
      <c r="Q678" s="559" t="str">
        <f>テーブル2[[#This Row],[災害発生時の
体制]]&amp;テーブル2[[#This Row],[班長]]&amp;テーブル2[[#This Row],[班長代理①②③を選択]]</f>
        <v/>
      </c>
      <c r="R678" s="560">
        <f>テーブル2[[#This Row],[氏名]]</f>
        <v>0</v>
      </c>
      <c r="U678" s="531"/>
    </row>
    <row r="679" spans="2:21" x14ac:dyDescent="0.15">
      <c r="B679" s="541">
        <v>674</v>
      </c>
      <c r="Q679" s="559" t="str">
        <f>テーブル2[[#This Row],[災害発生時の
体制]]&amp;テーブル2[[#This Row],[班長]]&amp;テーブル2[[#This Row],[班長代理①②③を選択]]</f>
        <v/>
      </c>
      <c r="R679" s="560">
        <f>テーブル2[[#This Row],[氏名]]</f>
        <v>0</v>
      </c>
      <c r="U679" s="531"/>
    </row>
    <row r="680" spans="2:21" x14ac:dyDescent="0.15">
      <c r="B680" s="541">
        <v>675</v>
      </c>
      <c r="Q680" s="559" t="str">
        <f>テーブル2[[#This Row],[災害発生時の
体制]]&amp;テーブル2[[#This Row],[班長]]&amp;テーブル2[[#This Row],[班長代理①②③を選択]]</f>
        <v/>
      </c>
      <c r="R680" s="560">
        <f>テーブル2[[#This Row],[氏名]]</f>
        <v>0</v>
      </c>
      <c r="U680" s="531"/>
    </row>
    <row r="681" spans="2:21" x14ac:dyDescent="0.15">
      <c r="B681" s="541">
        <v>676</v>
      </c>
      <c r="Q681" s="559" t="str">
        <f>テーブル2[[#This Row],[災害発生時の
体制]]&amp;テーブル2[[#This Row],[班長]]&amp;テーブル2[[#This Row],[班長代理①②③を選択]]</f>
        <v/>
      </c>
      <c r="R681" s="560">
        <f>テーブル2[[#This Row],[氏名]]</f>
        <v>0</v>
      </c>
      <c r="U681" s="531"/>
    </row>
    <row r="682" spans="2:21" x14ac:dyDescent="0.15">
      <c r="B682" s="541">
        <v>677</v>
      </c>
      <c r="Q682" s="559" t="str">
        <f>テーブル2[[#This Row],[災害発生時の
体制]]&amp;テーブル2[[#This Row],[班長]]&amp;テーブル2[[#This Row],[班長代理①②③を選択]]</f>
        <v/>
      </c>
      <c r="R682" s="560">
        <f>テーブル2[[#This Row],[氏名]]</f>
        <v>0</v>
      </c>
      <c r="U682" s="531"/>
    </row>
    <row r="683" spans="2:21" x14ac:dyDescent="0.15">
      <c r="B683" s="541">
        <v>678</v>
      </c>
      <c r="Q683" s="559" t="str">
        <f>テーブル2[[#This Row],[災害発生時の
体制]]&amp;テーブル2[[#This Row],[班長]]&amp;テーブル2[[#This Row],[班長代理①②③を選択]]</f>
        <v/>
      </c>
      <c r="R683" s="560">
        <f>テーブル2[[#This Row],[氏名]]</f>
        <v>0</v>
      </c>
      <c r="U683" s="531"/>
    </row>
    <row r="684" spans="2:21" x14ac:dyDescent="0.15">
      <c r="B684" s="541">
        <v>679</v>
      </c>
      <c r="Q684" s="559" t="str">
        <f>テーブル2[[#This Row],[災害発生時の
体制]]&amp;テーブル2[[#This Row],[班長]]&amp;テーブル2[[#This Row],[班長代理①②③を選択]]</f>
        <v/>
      </c>
      <c r="R684" s="560">
        <f>テーブル2[[#This Row],[氏名]]</f>
        <v>0</v>
      </c>
      <c r="U684" s="531"/>
    </row>
    <row r="685" spans="2:21" x14ac:dyDescent="0.15">
      <c r="B685" s="541">
        <v>680</v>
      </c>
      <c r="Q685" s="559" t="str">
        <f>テーブル2[[#This Row],[災害発生時の
体制]]&amp;テーブル2[[#This Row],[班長]]&amp;テーブル2[[#This Row],[班長代理①②③を選択]]</f>
        <v/>
      </c>
      <c r="R685" s="560">
        <f>テーブル2[[#This Row],[氏名]]</f>
        <v>0</v>
      </c>
      <c r="U685" s="531"/>
    </row>
    <row r="686" spans="2:21" x14ac:dyDescent="0.15">
      <c r="B686" s="541">
        <v>681</v>
      </c>
      <c r="Q686" s="559" t="str">
        <f>テーブル2[[#This Row],[災害発生時の
体制]]&amp;テーブル2[[#This Row],[班長]]&amp;テーブル2[[#This Row],[班長代理①②③を選択]]</f>
        <v/>
      </c>
      <c r="R686" s="560">
        <f>テーブル2[[#This Row],[氏名]]</f>
        <v>0</v>
      </c>
      <c r="U686" s="531"/>
    </row>
    <row r="687" spans="2:21" x14ac:dyDescent="0.15">
      <c r="B687" s="541">
        <v>682</v>
      </c>
      <c r="Q687" s="559" t="str">
        <f>テーブル2[[#This Row],[災害発生時の
体制]]&amp;テーブル2[[#This Row],[班長]]&amp;テーブル2[[#This Row],[班長代理①②③を選択]]</f>
        <v/>
      </c>
      <c r="R687" s="560">
        <f>テーブル2[[#This Row],[氏名]]</f>
        <v>0</v>
      </c>
      <c r="U687" s="531"/>
    </row>
    <row r="688" spans="2:21" x14ac:dyDescent="0.15">
      <c r="B688" s="541">
        <v>683</v>
      </c>
      <c r="Q688" s="559" t="str">
        <f>テーブル2[[#This Row],[災害発生時の
体制]]&amp;テーブル2[[#This Row],[班長]]&amp;テーブル2[[#This Row],[班長代理①②③を選択]]</f>
        <v/>
      </c>
      <c r="R688" s="560">
        <f>テーブル2[[#This Row],[氏名]]</f>
        <v>0</v>
      </c>
      <c r="U688" s="531"/>
    </row>
    <row r="689" spans="2:21" x14ac:dyDescent="0.15">
      <c r="B689" s="541">
        <v>684</v>
      </c>
      <c r="Q689" s="559" t="str">
        <f>テーブル2[[#This Row],[災害発生時の
体制]]&amp;テーブル2[[#This Row],[班長]]&amp;テーブル2[[#This Row],[班長代理①②③を選択]]</f>
        <v/>
      </c>
      <c r="R689" s="560">
        <f>テーブル2[[#This Row],[氏名]]</f>
        <v>0</v>
      </c>
      <c r="U689" s="531"/>
    </row>
    <row r="690" spans="2:21" x14ac:dyDescent="0.15">
      <c r="B690" s="541">
        <v>685</v>
      </c>
      <c r="Q690" s="559" t="str">
        <f>テーブル2[[#This Row],[災害発生時の
体制]]&amp;テーブル2[[#This Row],[班長]]&amp;テーブル2[[#This Row],[班長代理①②③を選択]]</f>
        <v/>
      </c>
      <c r="R690" s="560">
        <f>テーブル2[[#This Row],[氏名]]</f>
        <v>0</v>
      </c>
      <c r="U690" s="531"/>
    </row>
    <row r="691" spans="2:21" x14ac:dyDescent="0.15">
      <c r="B691" s="541">
        <v>686</v>
      </c>
      <c r="Q691" s="559" t="str">
        <f>テーブル2[[#This Row],[災害発生時の
体制]]&amp;テーブル2[[#This Row],[班長]]&amp;テーブル2[[#This Row],[班長代理①②③を選択]]</f>
        <v/>
      </c>
      <c r="R691" s="560">
        <f>テーブル2[[#This Row],[氏名]]</f>
        <v>0</v>
      </c>
      <c r="U691" s="531"/>
    </row>
    <row r="692" spans="2:21" x14ac:dyDescent="0.15">
      <c r="B692" s="541">
        <v>687</v>
      </c>
      <c r="Q692" s="559" t="str">
        <f>テーブル2[[#This Row],[災害発生時の
体制]]&amp;テーブル2[[#This Row],[班長]]&amp;テーブル2[[#This Row],[班長代理①②③を選択]]</f>
        <v/>
      </c>
      <c r="R692" s="560">
        <f>テーブル2[[#This Row],[氏名]]</f>
        <v>0</v>
      </c>
      <c r="U692" s="531"/>
    </row>
    <row r="693" spans="2:21" x14ac:dyDescent="0.15">
      <c r="B693" s="541">
        <v>688</v>
      </c>
      <c r="Q693" s="559" t="str">
        <f>テーブル2[[#This Row],[災害発生時の
体制]]&amp;テーブル2[[#This Row],[班長]]&amp;テーブル2[[#This Row],[班長代理①②③を選択]]</f>
        <v/>
      </c>
      <c r="R693" s="560">
        <f>テーブル2[[#This Row],[氏名]]</f>
        <v>0</v>
      </c>
      <c r="U693" s="531"/>
    </row>
    <row r="694" spans="2:21" x14ac:dyDescent="0.15">
      <c r="B694" s="541">
        <v>689</v>
      </c>
      <c r="Q694" s="559" t="str">
        <f>テーブル2[[#This Row],[災害発生時の
体制]]&amp;テーブル2[[#This Row],[班長]]&amp;テーブル2[[#This Row],[班長代理①②③を選択]]</f>
        <v/>
      </c>
      <c r="R694" s="560">
        <f>テーブル2[[#This Row],[氏名]]</f>
        <v>0</v>
      </c>
      <c r="U694" s="531"/>
    </row>
    <row r="695" spans="2:21" x14ac:dyDescent="0.15">
      <c r="B695" s="541">
        <v>690</v>
      </c>
      <c r="Q695" s="559" t="str">
        <f>テーブル2[[#This Row],[災害発生時の
体制]]&amp;テーブル2[[#This Row],[班長]]&amp;テーブル2[[#This Row],[班長代理①②③を選択]]</f>
        <v/>
      </c>
      <c r="R695" s="560">
        <f>テーブル2[[#This Row],[氏名]]</f>
        <v>0</v>
      </c>
      <c r="U695" s="531"/>
    </row>
    <row r="696" spans="2:21" x14ac:dyDescent="0.15">
      <c r="B696" s="541">
        <v>691</v>
      </c>
      <c r="Q696" s="559" t="str">
        <f>テーブル2[[#This Row],[災害発生時の
体制]]&amp;テーブル2[[#This Row],[班長]]&amp;テーブル2[[#This Row],[班長代理①②③を選択]]</f>
        <v/>
      </c>
      <c r="R696" s="560">
        <f>テーブル2[[#This Row],[氏名]]</f>
        <v>0</v>
      </c>
      <c r="U696" s="531"/>
    </row>
    <row r="697" spans="2:21" x14ac:dyDescent="0.15">
      <c r="B697" s="541">
        <v>692</v>
      </c>
      <c r="Q697" s="559" t="str">
        <f>テーブル2[[#This Row],[災害発生時の
体制]]&amp;テーブル2[[#This Row],[班長]]&amp;テーブル2[[#This Row],[班長代理①②③を選択]]</f>
        <v/>
      </c>
      <c r="R697" s="560">
        <f>テーブル2[[#This Row],[氏名]]</f>
        <v>0</v>
      </c>
      <c r="U697" s="531"/>
    </row>
    <row r="698" spans="2:21" x14ac:dyDescent="0.15">
      <c r="B698" s="541">
        <v>693</v>
      </c>
      <c r="Q698" s="559" t="str">
        <f>テーブル2[[#This Row],[災害発生時の
体制]]&amp;テーブル2[[#This Row],[班長]]&amp;テーブル2[[#This Row],[班長代理①②③を選択]]</f>
        <v/>
      </c>
      <c r="R698" s="560">
        <f>テーブル2[[#This Row],[氏名]]</f>
        <v>0</v>
      </c>
      <c r="U698" s="531"/>
    </row>
    <row r="699" spans="2:21" x14ac:dyDescent="0.15">
      <c r="B699" s="541">
        <v>694</v>
      </c>
      <c r="Q699" s="559" t="str">
        <f>テーブル2[[#This Row],[災害発生時の
体制]]&amp;テーブル2[[#This Row],[班長]]&amp;テーブル2[[#This Row],[班長代理①②③を選択]]</f>
        <v/>
      </c>
      <c r="R699" s="560">
        <f>テーブル2[[#This Row],[氏名]]</f>
        <v>0</v>
      </c>
      <c r="U699" s="531"/>
    </row>
    <row r="700" spans="2:21" x14ac:dyDescent="0.15">
      <c r="B700" s="541">
        <v>695</v>
      </c>
      <c r="Q700" s="559" t="str">
        <f>テーブル2[[#This Row],[災害発生時の
体制]]&amp;テーブル2[[#This Row],[班長]]&amp;テーブル2[[#This Row],[班長代理①②③を選択]]</f>
        <v/>
      </c>
      <c r="R700" s="560">
        <f>テーブル2[[#This Row],[氏名]]</f>
        <v>0</v>
      </c>
      <c r="U700" s="531"/>
    </row>
    <row r="701" spans="2:21" x14ac:dyDescent="0.15">
      <c r="B701" s="541">
        <v>696</v>
      </c>
      <c r="Q701" s="559" t="str">
        <f>テーブル2[[#This Row],[災害発生時の
体制]]&amp;テーブル2[[#This Row],[班長]]&amp;テーブル2[[#This Row],[班長代理①②③を選択]]</f>
        <v/>
      </c>
      <c r="R701" s="560">
        <f>テーブル2[[#This Row],[氏名]]</f>
        <v>0</v>
      </c>
      <c r="U701" s="531"/>
    </row>
    <row r="702" spans="2:21" x14ac:dyDescent="0.15">
      <c r="B702" s="541">
        <v>697</v>
      </c>
      <c r="Q702" s="559" t="str">
        <f>テーブル2[[#This Row],[災害発生時の
体制]]&amp;テーブル2[[#This Row],[班長]]&amp;テーブル2[[#This Row],[班長代理①②③を選択]]</f>
        <v/>
      </c>
      <c r="R702" s="560">
        <f>テーブル2[[#This Row],[氏名]]</f>
        <v>0</v>
      </c>
      <c r="U702" s="531"/>
    </row>
    <row r="703" spans="2:21" x14ac:dyDescent="0.15">
      <c r="B703" s="541">
        <v>698</v>
      </c>
      <c r="Q703" s="559" t="str">
        <f>テーブル2[[#This Row],[災害発生時の
体制]]&amp;テーブル2[[#This Row],[班長]]&amp;テーブル2[[#This Row],[班長代理①②③を選択]]</f>
        <v/>
      </c>
      <c r="R703" s="560">
        <f>テーブル2[[#This Row],[氏名]]</f>
        <v>0</v>
      </c>
      <c r="U703" s="531"/>
    </row>
    <row r="704" spans="2:21" x14ac:dyDescent="0.15">
      <c r="B704" s="541">
        <v>699</v>
      </c>
      <c r="Q704" s="559" t="str">
        <f>テーブル2[[#This Row],[災害発生時の
体制]]&amp;テーブル2[[#This Row],[班長]]&amp;テーブル2[[#This Row],[班長代理①②③を選択]]</f>
        <v/>
      </c>
      <c r="R704" s="560">
        <f>テーブル2[[#This Row],[氏名]]</f>
        <v>0</v>
      </c>
      <c r="U704" s="531"/>
    </row>
    <row r="705" spans="2:21" x14ac:dyDescent="0.15">
      <c r="B705" s="541">
        <v>700</v>
      </c>
      <c r="Q705" s="559" t="str">
        <f>テーブル2[[#This Row],[災害発生時の
体制]]&amp;テーブル2[[#This Row],[班長]]&amp;テーブル2[[#This Row],[班長代理①②③を選択]]</f>
        <v/>
      </c>
      <c r="R705" s="560">
        <f>テーブル2[[#This Row],[氏名]]</f>
        <v>0</v>
      </c>
      <c r="U705" s="531"/>
    </row>
    <row r="706" spans="2:21" x14ac:dyDescent="0.15">
      <c r="B706" s="541">
        <v>701</v>
      </c>
      <c r="Q706" s="559" t="str">
        <f>テーブル2[[#This Row],[災害発生時の
体制]]&amp;テーブル2[[#This Row],[班長]]&amp;テーブル2[[#This Row],[班長代理①②③を選択]]</f>
        <v/>
      </c>
      <c r="R706" s="560">
        <f>テーブル2[[#This Row],[氏名]]</f>
        <v>0</v>
      </c>
      <c r="U706" s="531"/>
    </row>
    <row r="707" spans="2:21" x14ac:dyDescent="0.15">
      <c r="B707" s="541">
        <v>702</v>
      </c>
      <c r="Q707" s="559" t="str">
        <f>テーブル2[[#This Row],[災害発生時の
体制]]&amp;テーブル2[[#This Row],[班長]]&amp;テーブル2[[#This Row],[班長代理①②③を選択]]</f>
        <v/>
      </c>
      <c r="R707" s="560">
        <f>テーブル2[[#This Row],[氏名]]</f>
        <v>0</v>
      </c>
      <c r="U707" s="531"/>
    </row>
    <row r="708" spans="2:21" x14ac:dyDescent="0.15">
      <c r="B708" s="541">
        <v>703</v>
      </c>
      <c r="Q708" s="559" t="str">
        <f>テーブル2[[#This Row],[災害発生時の
体制]]&amp;テーブル2[[#This Row],[班長]]&amp;テーブル2[[#This Row],[班長代理①②③を選択]]</f>
        <v/>
      </c>
      <c r="R708" s="560">
        <f>テーブル2[[#This Row],[氏名]]</f>
        <v>0</v>
      </c>
      <c r="U708" s="531"/>
    </row>
    <row r="709" spans="2:21" x14ac:dyDescent="0.15">
      <c r="B709" s="541">
        <v>704</v>
      </c>
      <c r="Q709" s="559" t="str">
        <f>テーブル2[[#This Row],[災害発生時の
体制]]&amp;テーブル2[[#This Row],[班長]]&amp;テーブル2[[#This Row],[班長代理①②③を選択]]</f>
        <v/>
      </c>
      <c r="R709" s="560">
        <f>テーブル2[[#This Row],[氏名]]</f>
        <v>0</v>
      </c>
      <c r="U709" s="531"/>
    </row>
    <row r="710" spans="2:21" x14ac:dyDescent="0.15">
      <c r="B710" s="541">
        <v>705</v>
      </c>
      <c r="Q710" s="559" t="str">
        <f>テーブル2[[#This Row],[災害発生時の
体制]]&amp;テーブル2[[#This Row],[班長]]&amp;テーブル2[[#This Row],[班長代理①②③を選択]]</f>
        <v/>
      </c>
      <c r="R710" s="560">
        <f>テーブル2[[#This Row],[氏名]]</f>
        <v>0</v>
      </c>
      <c r="U710" s="531"/>
    </row>
    <row r="711" spans="2:21" x14ac:dyDescent="0.15">
      <c r="B711" s="541">
        <v>706</v>
      </c>
      <c r="Q711" s="559" t="str">
        <f>テーブル2[[#This Row],[災害発生時の
体制]]&amp;テーブル2[[#This Row],[班長]]&amp;テーブル2[[#This Row],[班長代理①②③を選択]]</f>
        <v/>
      </c>
      <c r="R711" s="560">
        <f>テーブル2[[#This Row],[氏名]]</f>
        <v>0</v>
      </c>
      <c r="U711" s="531"/>
    </row>
    <row r="712" spans="2:21" x14ac:dyDescent="0.15">
      <c r="B712" s="541">
        <v>707</v>
      </c>
      <c r="Q712" s="559" t="str">
        <f>テーブル2[[#This Row],[災害発生時の
体制]]&amp;テーブル2[[#This Row],[班長]]&amp;テーブル2[[#This Row],[班長代理①②③を選択]]</f>
        <v/>
      </c>
      <c r="R712" s="560">
        <f>テーブル2[[#This Row],[氏名]]</f>
        <v>0</v>
      </c>
      <c r="U712" s="531"/>
    </row>
    <row r="713" spans="2:21" x14ac:dyDescent="0.15">
      <c r="B713" s="541">
        <v>708</v>
      </c>
      <c r="Q713" s="559" t="str">
        <f>テーブル2[[#This Row],[災害発生時の
体制]]&amp;テーブル2[[#This Row],[班長]]&amp;テーブル2[[#This Row],[班長代理①②③を選択]]</f>
        <v/>
      </c>
      <c r="R713" s="560">
        <f>テーブル2[[#This Row],[氏名]]</f>
        <v>0</v>
      </c>
      <c r="U713" s="531"/>
    </row>
    <row r="714" spans="2:21" x14ac:dyDescent="0.15">
      <c r="B714" s="541">
        <v>709</v>
      </c>
      <c r="Q714" s="559" t="str">
        <f>テーブル2[[#This Row],[災害発生時の
体制]]&amp;テーブル2[[#This Row],[班長]]&amp;テーブル2[[#This Row],[班長代理①②③を選択]]</f>
        <v/>
      </c>
      <c r="R714" s="560">
        <f>テーブル2[[#This Row],[氏名]]</f>
        <v>0</v>
      </c>
      <c r="U714" s="531"/>
    </row>
    <row r="715" spans="2:21" x14ac:dyDescent="0.15">
      <c r="B715" s="541">
        <v>710</v>
      </c>
      <c r="Q715" s="559" t="str">
        <f>テーブル2[[#This Row],[災害発生時の
体制]]&amp;テーブル2[[#This Row],[班長]]&amp;テーブル2[[#This Row],[班長代理①②③を選択]]</f>
        <v/>
      </c>
      <c r="R715" s="560">
        <f>テーブル2[[#This Row],[氏名]]</f>
        <v>0</v>
      </c>
      <c r="U715" s="531"/>
    </row>
    <row r="716" spans="2:21" x14ac:dyDescent="0.15">
      <c r="B716" s="541">
        <v>711</v>
      </c>
      <c r="Q716" s="559" t="str">
        <f>テーブル2[[#This Row],[災害発生時の
体制]]&amp;テーブル2[[#This Row],[班長]]&amp;テーブル2[[#This Row],[班長代理①②③を選択]]</f>
        <v/>
      </c>
      <c r="R716" s="560">
        <f>テーブル2[[#This Row],[氏名]]</f>
        <v>0</v>
      </c>
      <c r="U716" s="531"/>
    </row>
    <row r="717" spans="2:21" x14ac:dyDescent="0.15">
      <c r="B717" s="541">
        <v>712</v>
      </c>
      <c r="Q717" s="559" t="str">
        <f>テーブル2[[#This Row],[災害発生時の
体制]]&amp;テーブル2[[#This Row],[班長]]&amp;テーブル2[[#This Row],[班長代理①②③を選択]]</f>
        <v/>
      </c>
      <c r="R717" s="560">
        <f>テーブル2[[#This Row],[氏名]]</f>
        <v>0</v>
      </c>
      <c r="U717" s="531"/>
    </row>
    <row r="718" spans="2:21" x14ac:dyDescent="0.15">
      <c r="B718" s="541">
        <v>713</v>
      </c>
      <c r="Q718" s="559" t="str">
        <f>テーブル2[[#This Row],[災害発生時の
体制]]&amp;テーブル2[[#This Row],[班長]]&amp;テーブル2[[#This Row],[班長代理①②③を選択]]</f>
        <v/>
      </c>
      <c r="R718" s="560">
        <f>テーブル2[[#This Row],[氏名]]</f>
        <v>0</v>
      </c>
      <c r="U718" s="531"/>
    </row>
    <row r="719" spans="2:21" x14ac:dyDescent="0.15">
      <c r="B719" s="541">
        <v>714</v>
      </c>
      <c r="Q719" s="559" t="str">
        <f>テーブル2[[#This Row],[災害発生時の
体制]]&amp;テーブル2[[#This Row],[班長]]&amp;テーブル2[[#This Row],[班長代理①②③を選択]]</f>
        <v/>
      </c>
      <c r="R719" s="560">
        <f>テーブル2[[#This Row],[氏名]]</f>
        <v>0</v>
      </c>
      <c r="U719" s="531"/>
    </row>
    <row r="720" spans="2:21" x14ac:dyDescent="0.15">
      <c r="B720" s="541">
        <v>715</v>
      </c>
      <c r="Q720" s="559" t="str">
        <f>テーブル2[[#This Row],[災害発生時の
体制]]&amp;テーブル2[[#This Row],[班長]]&amp;テーブル2[[#This Row],[班長代理①②③を選択]]</f>
        <v/>
      </c>
      <c r="R720" s="560">
        <f>テーブル2[[#This Row],[氏名]]</f>
        <v>0</v>
      </c>
      <c r="U720" s="531"/>
    </row>
    <row r="721" spans="2:21" x14ac:dyDescent="0.15">
      <c r="B721" s="541">
        <v>716</v>
      </c>
      <c r="Q721" s="559" t="str">
        <f>テーブル2[[#This Row],[災害発生時の
体制]]&amp;テーブル2[[#This Row],[班長]]&amp;テーブル2[[#This Row],[班長代理①②③を選択]]</f>
        <v/>
      </c>
      <c r="R721" s="560">
        <f>テーブル2[[#This Row],[氏名]]</f>
        <v>0</v>
      </c>
      <c r="U721" s="531"/>
    </row>
    <row r="722" spans="2:21" x14ac:dyDescent="0.15">
      <c r="B722" s="541">
        <v>717</v>
      </c>
      <c r="Q722" s="559" t="str">
        <f>テーブル2[[#This Row],[災害発生時の
体制]]&amp;テーブル2[[#This Row],[班長]]&amp;テーブル2[[#This Row],[班長代理①②③を選択]]</f>
        <v/>
      </c>
      <c r="R722" s="560">
        <f>テーブル2[[#This Row],[氏名]]</f>
        <v>0</v>
      </c>
      <c r="U722" s="531"/>
    </row>
    <row r="723" spans="2:21" x14ac:dyDescent="0.15">
      <c r="B723" s="541">
        <v>718</v>
      </c>
      <c r="Q723" s="559" t="str">
        <f>テーブル2[[#This Row],[災害発生時の
体制]]&amp;テーブル2[[#This Row],[班長]]&amp;テーブル2[[#This Row],[班長代理①②③を選択]]</f>
        <v/>
      </c>
      <c r="R723" s="560">
        <f>テーブル2[[#This Row],[氏名]]</f>
        <v>0</v>
      </c>
      <c r="U723" s="531"/>
    </row>
    <row r="724" spans="2:21" x14ac:dyDescent="0.15">
      <c r="B724" s="541">
        <v>719</v>
      </c>
      <c r="Q724" s="559" t="str">
        <f>テーブル2[[#This Row],[災害発生時の
体制]]&amp;テーブル2[[#This Row],[班長]]&amp;テーブル2[[#This Row],[班長代理①②③を選択]]</f>
        <v/>
      </c>
      <c r="R724" s="560">
        <f>テーブル2[[#This Row],[氏名]]</f>
        <v>0</v>
      </c>
      <c r="U724" s="531"/>
    </row>
    <row r="725" spans="2:21" x14ac:dyDescent="0.15">
      <c r="B725" s="541">
        <v>720</v>
      </c>
      <c r="Q725" s="559" t="str">
        <f>テーブル2[[#This Row],[災害発生時の
体制]]&amp;テーブル2[[#This Row],[班長]]&amp;テーブル2[[#This Row],[班長代理①②③を選択]]</f>
        <v/>
      </c>
      <c r="R725" s="560">
        <f>テーブル2[[#This Row],[氏名]]</f>
        <v>0</v>
      </c>
      <c r="U725" s="531"/>
    </row>
    <row r="726" spans="2:21" x14ac:dyDescent="0.15">
      <c r="B726" s="541">
        <v>721</v>
      </c>
      <c r="Q726" s="559" t="str">
        <f>テーブル2[[#This Row],[災害発生時の
体制]]&amp;テーブル2[[#This Row],[班長]]&amp;テーブル2[[#This Row],[班長代理①②③を選択]]</f>
        <v/>
      </c>
      <c r="R726" s="560">
        <f>テーブル2[[#This Row],[氏名]]</f>
        <v>0</v>
      </c>
      <c r="U726" s="531"/>
    </row>
    <row r="727" spans="2:21" x14ac:dyDescent="0.15">
      <c r="B727" s="541">
        <v>722</v>
      </c>
      <c r="Q727" s="559" t="str">
        <f>テーブル2[[#This Row],[災害発生時の
体制]]&amp;テーブル2[[#This Row],[班長]]&amp;テーブル2[[#This Row],[班長代理①②③を選択]]</f>
        <v/>
      </c>
      <c r="R727" s="560">
        <f>テーブル2[[#This Row],[氏名]]</f>
        <v>0</v>
      </c>
      <c r="U727" s="531"/>
    </row>
    <row r="728" spans="2:21" x14ac:dyDescent="0.15">
      <c r="B728" s="541">
        <v>723</v>
      </c>
      <c r="Q728" s="559" t="str">
        <f>テーブル2[[#This Row],[災害発生時の
体制]]&amp;テーブル2[[#This Row],[班長]]&amp;テーブル2[[#This Row],[班長代理①②③を選択]]</f>
        <v/>
      </c>
      <c r="R728" s="560">
        <f>テーブル2[[#This Row],[氏名]]</f>
        <v>0</v>
      </c>
      <c r="U728" s="531"/>
    </row>
    <row r="729" spans="2:21" x14ac:dyDescent="0.15">
      <c r="B729" s="541">
        <v>724</v>
      </c>
      <c r="Q729" s="559" t="str">
        <f>テーブル2[[#This Row],[災害発生時の
体制]]&amp;テーブル2[[#This Row],[班長]]&amp;テーブル2[[#This Row],[班長代理①②③を選択]]</f>
        <v/>
      </c>
      <c r="R729" s="560">
        <f>テーブル2[[#This Row],[氏名]]</f>
        <v>0</v>
      </c>
      <c r="U729" s="531"/>
    </row>
    <row r="730" spans="2:21" x14ac:dyDescent="0.15">
      <c r="B730" s="541">
        <v>725</v>
      </c>
      <c r="Q730" s="559" t="str">
        <f>テーブル2[[#This Row],[災害発生時の
体制]]&amp;テーブル2[[#This Row],[班長]]&amp;テーブル2[[#This Row],[班長代理①②③を選択]]</f>
        <v/>
      </c>
      <c r="R730" s="560">
        <f>テーブル2[[#This Row],[氏名]]</f>
        <v>0</v>
      </c>
      <c r="U730" s="531"/>
    </row>
    <row r="731" spans="2:21" x14ac:dyDescent="0.15">
      <c r="B731" s="541">
        <v>726</v>
      </c>
      <c r="Q731" s="559" t="str">
        <f>テーブル2[[#This Row],[災害発生時の
体制]]&amp;テーブル2[[#This Row],[班長]]&amp;テーブル2[[#This Row],[班長代理①②③を選択]]</f>
        <v/>
      </c>
      <c r="R731" s="560">
        <f>テーブル2[[#This Row],[氏名]]</f>
        <v>0</v>
      </c>
      <c r="U731" s="531"/>
    </row>
    <row r="732" spans="2:21" x14ac:dyDescent="0.15">
      <c r="B732" s="541">
        <v>727</v>
      </c>
      <c r="Q732" s="559" t="str">
        <f>テーブル2[[#This Row],[災害発生時の
体制]]&amp;テーブル2[[#This Row],[班長]]&amp;テーブル2[[#This Row],[班長代理①②③を選択]]</f>
        <v/>
      </c>
      <c r="R732" s="560">
        <f>テーブル2[[#This Row],[氏名]]</f>
        <v>0</v>
      </c>
      <c r="U732" s="531"/>
    </row>
    <row r="733" spans="2:21" x14ac:dyDescent="0.15">
      <c r="B733" s="541">
        <v>728</v>
      </c>
      <c r="Q733" s="559" t="str">
        <f>テーブル2[[#This Row],[災害発生時の
体制]]&amp;テーブル2[[#This Row],[班長]]&amp;テーブル2[[#This Row],[班長代理①②③を選択]]</f>
        <v/>
      </c>
      <c r="R733" s="560">
        <f>テーブル2[[#This Row],[氏名]]</f>
        <v>0</v>
      </c>
      <c r="U733" s="531"/>
    </row>
    <row r="734" spans="2:21" x14ac:dyDescent="0.15">
      <c r="B734" s="541">
        <v>729</v>
      </c>
      <c r="Q734" s="559" t="str">
        <f>テーブル2[[#This Row],[災害発生時の
体制]]&amp;テーブル2[[#This Row],[班長]]&amp;テーブル2[[#This Row],[班長代理①②③を選択]]</f>
        <v/>
      </c>
      <c r="R734" s="560">
        <f>テーブル2[[#This Row],[氏名]]</f>
        <v>0</v>
      </c>
      <c r="U734" s="531"/>
    </row>
    <row r="735" spans="2:21" x14ac:dyDescent="0.15">
      <c r="B735" s="541">
        <v>730</v>
      </c>
      <c r="Q735" s="559" t="str">
        <f>テーブル2[[#This Row],[災害発生時の
体制]]&amp;テーブル2[[#This Row],[班長]]&amp;テーブル2[[#This Row],[班長代理①②③を選択]]</f>
        <v/>
      </c>
      <c r="R735" s="560">
        <f>テーブル2[[#This Row],[氏名]]</f>
        <v>0</v>
      </c>
      <c r="U735" s="531"/>
    </row>
    <row r="736" spans="2:21" x14ac:dyDescent="0.15">
      <c r="B736" s="541">
        <v>731</v>
      </c>
      <c r="Q736" s="559" t="str">
        <f>テーブル2[[#This Row],[災害発生時の
体制]]&amp;テーブル2[[#This Row],[班長]]&amp;テーブル2[[#This Row],[班長代理①②③を選択]]</f>
        <v/>
      </c>
      <c r="R736" s="560">
        <f>テーブル2[[#This Row],[氏名]]</f>
        <v>0</v>
      </c>
      <c r="U736" s="531"/>
    </row>
    <row r="737" spans="2:21" x14ac:dyDescent="0.15">
      <c r="B737" s="541">
        <v>732</v>
      </c>
      <c r="Q737" s="559" t="str">
        <f>テーブル2[[#This Row],[災害発生時の
体制]]&amp;テーブル2[[#This Row],[班長]]&amp;テーブル2[[#This Row],[班長代理①②③を選択]]</f>
        <v/>
      </c>
      <c r="R737" s="560">
        <f>テーブル2[[#This Row],[氏名]]</f>
        <v>0</v>
      </c>
      <c r="U737" s="531"/>
    </row>
    <row r="738" spans="2:21" x14ac:dyDescent="0.15">
      <c r="B738" s="541">
        <v>733</v>
      </c>
      <c r="Q738" s="559" t="str">
        <f>テーブル2[[#This Row],[災害発生時の
体制]]&amp;テーブル2[[#This Row],[班長]]&amp;テーブル2[[#This Row],[班長代理①②③を選択]]</f>
        <v/>
      </c>
      <c r="R738" s="560">
        <f>テーブル2[[#This Row],[氏名]]</f>
        <v>0</v>
      </c>
      <c r="U738" s="531"/>
    </row>
    <row r="739" spans="2:21" x14ac:dyDescent="0.15">
      <c r="B739" s="541">
        <v>734</v>
      </c>
      <c r="Q739" s="559" t="str">
        <f>テーブル2[[#This Row],[災害発生時の
体制]]&amp;テーブル2[[#This Row],[班長]]&amp;テーブル2[[#This Row],[班長代理①②③を選択]]</f>
        <v/>
      </c>
      <c r="R739" s="560">
        <f>テーブル2[[#This Row],[氏名]]</f>
        <v>0</v>
      </c>
      <c r="U739" s="531"/>
    </row>
    <row r="740" spans="2:21" x14ac:dyDescent="0.15">
      <c r="B740" s="541">
        <v>735</v>
      </c>
      <c r="Q740" s="559" t="str">
        <f>テーブル2[[#This Row],[災害発生時の
体制]]&amp;テーブル2[[#This Row],[班長]]&amp;テーブル2[[#This Row],[班長代理①②③を選択]]</f>
        <v/>
      </c>
      <c r="R740" s="560">
        <f>テーブル2[[#This Row],[氏名]]</f>
        <v>0</v>
      </c>
      <c r="U740" s="531"/>
    </row>
    <row r="741" spans="2:21" x14ac:dyDescent="0.15">
      <c r="B741" s="541">
        <v>736</v>
      </c>
      <c r="Q741" s="559" t="str">
        <f>テーブル2[[#This Row],[災害発生時の
体制]]&amp;テーブル2[[#This Row],[班長]]&amp;テーブル2[[#This Row],[班長代理①②③を選択]]</f>
        <v/>
      </c>
      <c r="R741" s="560">
        <f>テーブル2[[#This Row],[氏名]]</f>
        <v>0</v>
      </c>
      <c r="U741" s="531"/>
    </row>
    <row r="742" spans="2:21" x14ac:dyDescent="0.15">
      <c r="B742" s="541">
        <v>737</v>
      </c>
      <c r="Q742" s="559" t="str">
        <f>テーブル2[[#This Row],[災害発生時の
体制]]&amp;テーブル2[[#This Row],[班長]]&amp;テーブル2[[#This Row],[班長代理①②③を選択]]</f>
        <v/>
      </c>
      <c r="R742" s="560">
        <f>テーブル2[[#This Row],[氏名]]</f>
        <v>0</v>
      </c>
      <c r="U742" s="531"/>
    </row>
    <row r="743" spans="2:21" x14ac:dyDescent="0.15">
      <c r="B743" s="541">
        <v>738</v>
      </c>
      <c r="Q743" s="559" t="str">
        <f>テーブル2[[#This Row],[災害発生時の
体制]]&amp;テーブル2[[#This Row],[班長]]&amp;テーブル2[[#This Row],[班長代理①②③を選択]]</f>
        <v/>
      </c>
      <c r="R743" s="560">
        <f>テーブル2[[#This Row],[氏名]]</f>
        <v>0</v>
      </c>
      <c r="U743" s="531"/>
    </row>
    <row r="744" spans="2:21" x14ac:dyDescent="0.15">
      <c r="B744" s="541">
        <v>739</v>
      </c>
      <c r="Q744" s="559" t="str">
        <f>テーブル2[[#This Row],[災害発生時の
体制]]&amp;テーブル2[[#This Row],[班長]]&amp;テーブル2[[#This Row],[班長代理①②③を選択]]</f>
        <v/>
      </c>
      <c r="R744" s="560">
        <f>テーブル2[[#This Row],[氏名]]</f>
        <v>0</v>
      </c>
      <c r="U744" s="531"/>
    </row>
    <row r="745" spans="2:21" x14ac:dyDescent="0.15">
      <c r="B745" s="541">
        <v>740</v>
      </c>
      <c r="Q745" s="559" t="str">
        <f>テーブル2[[#This Row],[災害発生時の
体制]]&amp;テーブル2[[#This Row],[班長]]&amp;テーブル2[[#This Row],[班長代理①②③を選択]]</f>
        <v/>
      </c>
      <c r="R745" s="560">
        <f>テーブル2[[#This Row],[氏名]]</f>
        <v>0</v>
      </c>
      <c r="U745" s="531"/>
    </row>
    <row r="746" spans="2:21" x14ac:dyDescent="0.15">
      <c r="B746" s="541">
        <v>741</v>
      </c>
      <c r="Q746" s="559" t="str">
        <f>テーブル2[[#This Row],[災害発生時の
体制]]&amp;テーブル2[[#This Row],[班長]]&amp;テーブル2[[#This Row],[班長代理①②③を選択]]</f>
        <v/>
      </c>
      <c r="R746" s="560">
        <f>テーブル2[[#This Row],[氏名]]</f>
        <v>0</v>
      </c>
      <c r="U746" s="531"/>
    </row>
    <row r="747" spans="2:21" x14ac:dyDescent="0.15">
      <c r="B747" s="541">
        <v>742</v>
      </c>
      <c r="Q747" s="559" t="str">
        <f>テーブル2[[#This Row],[災害発生時の
体制]]&amp;テーブル2[[#This Row],[班長]]&amp;テーブル2[[#This Row],[班長代理①②③を選択]]</f>
        <v/>
      </c>
      <c r="R747" s="560">
        <f>テーブル2[[#This Row],[氏名]]</f>
        <v>0</v>
      </c>
      <c r="U747" s="531"/>
    </row>
    <row r="748" spans="2:21" x14ac:dyDescent="0.15">
      <c r="B748" s="541">
        <v>743</v>
      </c>
      <c r="Q748" s="559" t="str">
        <f>テーブル2[[#This Row],[災害発生時の
体制]]&amp;テーブル2[[#This Row],[班長]]&amp;テーブル2[[#This Row],[班長代理①②③を選択]]</f>
        <v/>
      </c>
      <c r="R748" s="560">
        <f>テーブル2[[#This Row],[氏名]]</f>
        <v>0</v>
      </c>
      <c r="U748" s="531"/>
    </row>
    <row r="749" spans="2:21" x14ac:dyDescent="0.15">
      <c r="B749" s="541">
        <v>744</v>
      </c>
      <c r="Q749" s="559" t="str">
        <f>テーブル2[[#This Row],[災害発生時の
体制]]&amp;テーブル2[[#This Row],[班長]]&amp;テーブル2[[#This Row],[班長代理①②③を選択]]</f>
        <v/>
      </c>
      <c r="R749" s="560">
        <f>テーブル2[[#This Row],[氏名]]</f>
        <v>0</v>
      </c>
      <c r="U749" s="531"/>
    </row>
    <row r="750" spans="2:21" x14ac:dyDescent="0.15">
      <c r="B750" s="541">
        <v>745</v>
      </c>
      <c r="Q750" s="559" t="str">
        <f>テーブル2[[#This Row],[災害発生時の
体制]]&amp;テーブル2[[#This Row],[班長]]&amp;テーブル2[[#This Row],[班長代理①②③を選択]]</f>
        <v/>
      </c>
      <c r="R750" s="560">
        <f>テーブル2[[#This Row],[氏名]]</f>
        <v>0</v>
      </c>
      <c r="U750" s="531"/>
    </row>
    <row r="751" spans="2:21" x14ac:dyDescent="0.15">
      <c r="B751" s="541">
        <v>746</v>
      </c>
      <c r="Q751" s="559" t="str">
        <f>テーブル2[[#This Row],[災害発生時の
体制]]&amp;テーブル2[[#This Row],[班長]]&amp;テーブル2[[#This Row],[班長代理①②③を選択]]</f>
        <v/>
      </c>
      <c r="R751" s="560">
        <f>テーブル2[[#This Row],[氏名]]</f>
        <v>0</v>
      </c>
      <c r="U751" s="531"/>
    </row>
    <row r="752" spans="2:21" x14ac:dyDescent="0.15">
      <c r="B752" s="541">
        <v>747</v>
      </c>
      <c r="Q752" s="559" t="str">
        <f>テーブル2[[#This Row],[災害発生時の
体制]]&amp;テーブル2[[#This Row],[班長]]&amp;テーブル2[[#This Row],[班長代理①②③を選択]]</f>
        <v/>
      </c>
      <c r="R752" s="560">
        <f>テーブル2[[#This Row],[氏名]]</f>
        <v>0</v>
      </c>
      <c r="U752" s="531"/>
    </row>
    <row r="753" spans="2:21" x14ac:dyDescent="0.15">
      <c r="B753" s="541">
        <v>748</v>
      </c>
      <c r="Q753" s="559" t="str">
        <f>テーブル2[[#This Row],[災害発生時の
体制]]&amp;テーブル2[[#This Row],[班長]]&amp;テーブル2[[#This Row],[班長代理①②③を選択]]</f>
        <v/>
      </c>
      <c r="R753" s="560">
        <f>テーブル2[[#This Row],[氏名]]</f>
        <v>0</v>
      </c>
      <c r="U753" s="531"/>
    </row>
    <row r="754" spans="2:21" x14ac:dyDescent="0.15">
      <c r="B754" s="541">
        <v>749</v>
      </c>
      <c r="Q754" s="559" t="str">
        <f>テーブル2[[#This Row],[災害発生時の
体制]]&amp;テーブル2[[#This Row],[班長]]&amp;テーブル2[[#This Row],[班長代理①②③を選択]]</f>
        <v/>
      </c>
      <c r="R754" s="560">
        <f>テーブル2[[#This Row],[氏名]]</f>
        <v>0</v>
      </c>
      <c r="U754" s="531"/>
    </row>
    <row r="755" spans="2:21" x14ac:dyDescent="0.15">
      <c r="B755" s="541">
        <v>750</v>
      </c>
      <c r="Q755" s="559" t="str">
        <f>テーブル2[[#This Row],[災害発生時の
体制]]&amp;テーブル2[[#This Row],[班長]]&amp;テーブル2[[#This Row],[班長代理①②③を選択]]</f>
        <v/>
      </c>
      <c r="R755" s="560">
        <f>テーブル2[[#This Row],[氏名]]</f>
        <v>0</v>
      </c>
      <c r="U755" s="531"/>
    </row>
    <row r="756" spans="2:21" x14ac:dyDescent="0.15">
      <c r="B756" s="541">
        <v>751</v>
      </c>
      <c r="Q756" s="559" t="str">
        <f>テーブル2[[#This Row],[災害発生時の
体制]]&amp;テーブル2[[#This Row],[班長]]&amp;テーブル2[[#This Row],[班長代理①②③を選択]]</f>
        <v/>
      </c>
      <c r="R756" s="560">
        <f>テーブル2[[#This Row],[氏名]]</f>
        <v>0</v>
      </c>
      <c r="U756" s="531"/>
    </row>
    <row r="757" spans="2:21" x14ac:dyDescent="0.15">
      <c r="B757" s="541">
        <v>752</v>
      </c>
      <c r="Q757" s="559" t="str">
        <f>テーブル2[[#This Row],[災害発生時の
体制]]&amp;テーブル2[[#This Row],[班長]]&amp;テーブル2[[#This Row],[班長代理①②③を選択]]</f>
        <v/>
      </c>
      <c r="R757" s="560">
        <f>テーブル2[[#This Row],[氏名]]</f>
        <v>0</v>
      </c>
      <c r="U757" s="531"/>
    </row>
    <row r="758" spans="2:21" x14ac:dyDescent="0.15">
      <c r="B758" s="541">
        <v>753</v>
      </c>
      <c r="Q758" s="559" t="str">
        <f>テーブル2[[#This Row],[災害発生時の
体制]]&amp;テーブル2[[#This Row],[班長]]&amp;テーブル2[[#This Row],[班長代理①②③を選択]]</f>
        <v/>
      </c>
      <c r="R758" s="560">
        <f>テーブル2[[#This Row],[氏名]]</f>
        <v>0</v>
      </c>
      <c r="U758" s="531"/>
    </row>
    <row r="759" spans="2:21" x14ac:dyDescent="0.15">
      <c r="B759" s="541">
        <v>754</v>
      </c>
      <c r="Q759" s="559" t="str">
        <f>テーブル2[[#This Row],[災害発生時の
体制]]&amp;テーブル2[[#This Row],[班長]]&amp;テーブル2[[#This Row],[班長代理①②③を選択]]</f>
        <v/>
      </c>
      <c r="R759" s="560">
        <f>テーブル2[[#This Row],[氏名]]</f>
        <v>0</v>
      </c>
      <c r="U759" s="531"/>
    </row>
    <row r="760" spans="2:21" x14ac:dyDescent="0.15">
      <c r="B760" s="541">
        <v>755</v>
      </c>
      <c r="Q760" s="559" t="str">
        <f>テーブル2[[#This Row],[災害発生時の
体制]]&amp;テーブル2[[#This Row],[班長]]&amp;テーブル2[[#This Row],[班長代理①②③を選択]]</f>
        <v/>
      </c>
      <c r="R760" s="560">
        <f>テーブル2[[#This Row],[氏名]]</f>
        <v>0</v>
      </c>
      <c r="U760" s="531"/>
    </row>
    <row r="761" spans="2:21" x14ac:dyDescent="0.15">
      <c r="B761" s="541">
        <v>756</v>
      </c>
      <c r="Q761" s="559" t="str">
        <f>テーブル2[[#This Row],[災害発生時の
体制]]&amp;テーブル2[[#This Row],[班長]]&amp;テーブル2[[#This Row],[班長代理①②③を選択]]</f>
        <v/>
      </c>
      <c r="R761" s="560">
        <f>テーブル2[[#This Row],[氏名]]</f>
        <v>0</v>
      </c>
      <c r="U761" s="531"/>
    </row>
    <row r="762" spans="2:21" x14ac:dyDescent="0.15">
      <c r="B762" s="541">
        <v>757</v>
      </c>
      <c r="Q762" s="559" t="str">
        <f>テーブル2[[#This Row],[災害発生時の
体制]]&amp;テーブル2[[#This Row],[班長]]&amp;テーブル2[[#This Row],[班長代理①②③を選択]]</f>
        <v/>
      </c>
      <c r="R762" s="560">
        <f>テーブル2[[#This Row],[氏名]]</f>
        <v>0</v>
      </c>
      <c r="U762" s="531"/>
    </row>
    <row r="763" spans="2:21" x14ac:dyDescent="0.15">
      <c r="B763" s="541">
        <v>758</v>
      </c>
      <c r="Q763" s="559" t="str">
        <f>テーブル2[[#This Row],[災害発生時の
体制]]&amp;テーブル2[[#This Row],[班長]]&amp;テーブル2[[#This Row],[班長代理①②③を選択]]</f>
        <v/>
      </c>
      <c r="R763" s="560">
        <f>テーブル2[[#This Row],[氏名]]</f>
        <v>0</v>
      </c>
      <c r="U763" s="531"/>
    </row>
    <row r="764" spans="2:21" x14ac:dyDescent="0.15">
      <c r="B764" s="541">
        <v>759</v>
      </c>
      <c r="Q764" s="559" t="str">
        <f>テーブル2[[#This Row],[災害発生時の
体制]]&amp;テーブル2[[#This Row],[班長]]&amp;テーブル2[[#This Row],[班長代理①②③を選択]]</f>
        <v/>
      </c>
      <c r="R764" s="560">
        <f>テーブル2[[#This Row],[氏名]]</f>
        <v>0</v>
      </c>
      <c r="U764" s="531"/>
    </row>
    <row r="765" spans="2:21" x14ac:dyDescent="0.15">
      <c r="B765" s="541">
        <v>760</v>
      </c>
      <c r="Q765" s="559" t="str">
        <f>テーブル2[[#This Row],[災害発生時の
体制]]&amp;テーブル2[[#This Row],[班長]]&amp;テーブル2[[#This Row],[班長代理①②③を選択]]</f>
        <v/>
      </c>
      <c r="R765" s="560">
        <f>テーブル2[[#This Row],[氏名]]</f>
        <v>0</v>
      </c>
      <c r="U765" s="531"/>
    </row>
    <row r="766" spans="2:21" x14ac:dyDescent="0.15">
      <c r="B766" s="541">
        <v>761</v>
      </c>
      <c r="Q766" s="559" t="str">
        <f>テーブル2[[#This Row],[災害発生時の
体制]]&amp;テーブル2[[#This Row],[班長]]&amp;テーブル2[[#This Row],[班長代理①②③を選択]]</f>
        <v/>
      </c>
      <c r="R766" s="560">
        <f>テーブル2[[#This Row],[氏名]]</f>
        <v>0</v>
      </c>
      <c r="U766" s="531"/>
    </row>
    <row r="767" spans="2:21" x14ac:dyDescent="0.15">
      <c r="B767" s="541">
        <v>762</v>
      </c>
      <c r="Q767" s="559" t="str">
        <f>テーブル2[[#This Row],[災害発生時の
体制]]&amp;テーブル2[[#This Row],[班長]]&amp;テーブル2[[#This Row],[班長代理①②③を選択]]</f>
        <v/>
      </c>
      <c r="R767" s="560">
        <f>テーブル2[[#This Row],[氏名]]</f>
        <v>0</v>
      </c>
      <c r="U767" s="531"/>
    </row>
    <row r="768" spans="2:21" x14ac:dyDescent="0.15">
      <c r="B768" s="541">
        <v>763</v>
      </c>
      <c r="Q768" s="559" t="str">
        <f>テーブル2[[#This Row],[災害発生時の
体制]]&amp;テーブル2[[#This Row],[班長]]&amp;テーブル2[[#This Row],[班長代理①②③を選択]]</f>
        <v/>
      </c>
      <c r="R768" s="560">
        <f>テーブル2[[#This Row],[氏名]]</f>
        <v>0</v>
      </c>
      <c r="U768" s="531"/>
    </row>
    <row r="769" spans="2:21" x14ac:dyDescent="0.15">
      <c r="B769" s="541">
        <v>764</v>
      </c>
      <c r="Q769" s="559" t="str">
        <f>テーブル2[[#This Row],[災害発生時の
体制]]&amp;テーブル2[[#This Row],[班長]]&amp;テーブル2[[#This Row],[班長代理①②③を選択]]</f>
        <v/>
      </c>
      <c r="R769" s="560">
        <f>テーブル2[[#This Row],[氏名]]</f>
        <v>0</v>
      </c>
      <c r="U769" s="531"/>
    </row>
    <row r="770" spans="2:21" x14ac:dyDescent="0.15">
      <c r="B770" s="541">
        <v>765</v>
      </c>
      <c r="Q770" s="559" t="str">
        <f>テーブル2[[#This Row],[災害発生時の
体制]]&amp;テーブル2[[#This Row],[班長]]&amp;テーブル2[[#This Row],[班長代理①②③を選択]]</f>
        <v/>
      </c>
      <c r="R770" s="560">
        <f>テーブル2[[#This Row],[氏名]]</f>
        <v>0</v>
      </c>
      <c r="U770" s="531"/>
    </row>
    <row r="771" spans="2:21" x14ac:dyDescent="0.15">
      <c r="B771" s="541">
        <v>766</v>
      </c>
      <c r="Q771" s="559" t="str">
        <f>テーブル2[[#This Row],[災害発生時の
体制]]&amp;テーブル2[[#This Row],[班長]]&amp;テーブル2[[#This Row],[班長代理①②③を選択]]</f>
        <v/>
      </c>
      <c r="R771" s="560">
        <f>テーブル2[[#This Row],[氏名]]</f>
        <v>0</v>
      </c>
      <c r="U771" s="531"/>
    </row>
    <row r="772" spans="2:21" x14ac:dyDescent="0.15">
      <c r="B772" s="541">
        <v>767</v>
      </c>
      <c r="Q772" s="559" t="str">
        <f>テーブル2[[#This Row],[災害発生時の
体制]]&amp;テーブル2[[#This Row],[班長]]&amp;テーブル2[[#This Row],[班長代理①②③を選択]]</f>
        <v/>
      </c>
      <c r="R772" s="560">
        <f>テーブル2[[#This Row],[氏名]]</f>
        <v>0</v>
      </c>
      <c r="U772" s="531"/>
    </row>
    <row r="773" spans="2:21" x14ac:dyDescent="0.15">
      <c r="B773" s="541">
        <v>768</v>
      </c>
      <c r="Q773" s="559" t="str">
        <f>テーブル2[[#This Row],[災害発生時の
体制]]&amp;テーブル2[[#This Row],[班長]]&amp;テーブル2[[#This Row],[班長代理①②③を選択]]</f>
        <v/>
      </c>
      <c r="R773" s="560">
        <f>テーブル2[[#This Row],[氏名]]</f>
        <v>0</v>
      </c>
      <c r="U773" s="531"/>
    </row>
    <row r="774" spans="2:21" x14ac:dyDescent="0.15">
      <c r="B774" s="541">
        <v>769</v>
      </c>
      <c r="Q774" s="559" t="str">
        <f>テーブル2[[#This Row],[災害発生時の
体制]]&amp;テーブル2[[#This Row],[班長]]&amp;テーブル2[[#This Row],[班長代理①②③を選択]]</f>
        <v/>
      </c>
      <c r="R774" s="560">
        <f>テーブル2[[#This Row],[氏名]]</f>
        <v>0</v>
      </c>
      <c r="U774" s="531"/>
    </row>
    <row r="775" spans="2:21" x14ac:dyDescent="0.15">
      <c r="B775" s="541">
        <v>770</v>
      </c>
      <c r="Q775" s="559" t="str">
        <f>テーブル2[[#This Row],[災害発生時の
体制]]&amp;テーブル2[[#This Row],[班長]]&amp;テーブル2[[#This Row],[班長代理①②③を選択]]</f>
        <v/>
      </c>
      <c r="R775" s="560">
        <f>テーブル2[[#This Row],[氏名]]</f>
        <v>0</v>
      </c>
      <c r="U775" s="531"/>
    </row>
    <row r="776" spans="2:21" x14ac:dyDescent="0.15">
      <c r="B776" s="541">
        <v>771</v>
      </c>
      <c r="Q776" s="559" t="str">
        <f>テーブル2[[#This Row],[災害発生時の
体制]]&amp;テーブル2[[#This Row],[班長]]&amp;テーブル2[[#This Row],[班長代理①②③を選択]]</f>
        <v/>
      </c>
      <c r="R776" s="560">
        <f>テーブル2[[#This Row],[氏名]]</f>
        <v>0</v>
      </c>
      <c r="U776" s="531"/>
    </row>
    <row r="777" spans="2:21" x14ac:dyDescent="0.15">
      <c r="B777" s="541">
        <v>772</v>
      </c>
      <c r="Q777" s="559" t="str">
        <f>テーブル2[[#This Row],[災害発生時の
体制]]&amp;テーブル2[[#This Row],[班長]]&amp;テーブル2[[#This Row],[班長代理①②③を選択]]</f>
        <v/>
      </c>
      <c r="R777" s="560">
        <f>テーブル2[[#This Row],[氏名]]</f>
        <v>0</v>
      </c>
      <c r="U777" s="531"/>
    </row>
    <row r="778" spans="2:21" x14ac:dyDescent="0.15">
      <c r="B778" s="541">
        <v>773</v>
      </c>
      <c r="Q778" s="559" t="str">
        <f>テーブル2[[#This Row],[災害発生時の
体制]]&amp;テーブル2[[#This Row],[班長]]&amp;テーブル2[[#This Row],[班長代理①②③を選択]]</f>
        <v/>
      </c>
      <c r="R778" s="560">
        <f>テーブル2[[#This Row],[氏名]]</f>
        <v>0</v>
      </c>
      <c r="U778" s="531"/>
    </row>
    <row r="779" spans="2:21" x14ac:dyDescent="0.15">
      <c r="B779" s="541">
        <v>774</v>
      </c>
      <c r="Q779" s="559" t="str">
        <f>テーブル2[[#This Row],[災害発生時の
体制]]&amp;テーブル2[[#This Row],[班長]]&amp;テーブル2[[#This Row],[班長代理①②③を選択]]</f>
        <v/>
      </c>
      <c r="R779" s="560">
        <f>テーブル2[[#This Row],[氏名]]</f>
        <v>0</v>
      </c>
      <c r="U779" s="531"/>
    </row>
    <row r="780" spans="2:21" x14ac:dyDescent="0.15">
      <c r="B780" s="541">
        <v>775</v>
      </c>
      <c r="Q780" s="559" t="str">
        <f>テーブル2[[#This Row],[災害発生時の
体制]]&amp;テーブル2[[#This Row],[班長]]&amp;テーブル2[[#This Row],[班長代理①②③を選択]]</f>
        <v/>
      </c>
      <c r="R780" s="560">
        <f>テーブル2[[#This Row],[氏名]]</f>
        <v>0</v>
      </c>
      <c r="U780" s="531"/>
    </row>
    <row r="781" spans="2:21" x14ac:dyDescent="0.15">
      <c r="B781" s="541">
        <v>776</v>
      </c>
      <c r="Q781" s="559" t="str">
        <f>テーブル2[[#This Row],[災害発生時の
体制]]&amp;テーブル2[[#This Row],[班長]]&amp;テーブル2[[#This Row],[班長代理①②③を選択]]</f>
        <v/>
      </c>
      <c r="R781" s="560">
        <f>テーブル2[[#This Row],[氏名]]</f>
        <v>0</v>
      </c>
      <c r="U781" s="531"/>
    </row>
    <row r="782" spans="2:21" x14ac:dyDescent="0.15">
      <c r="B782" s="541">
        <v>777</v>
      </c>
      <c r="Q782" s="559" t="str">
        <f>テーブル2[[#This Row],[災害発生時の
体制]]&amp;テーブル2[[#This Row],[班長]]&amp;テーブル2[[#This Row],[班長代理①②③を選択]]</f>
        <v/>
      </c>
      <c r="R782" s="560">
        <f>テーブル2[[#This Row],[氏名]]</f>
        <v>0</v>
      </c>
      <c r="U782" s="531"/>
    </row>
    <row r="783" spans="2:21" x14ac:dyDescent="0.15">
      <c r="B783" s="541">
        <v>778</v>
      </c>
      <c r="Q783" s="559" t="str">
        <f>テーブル2[[#This Row],[災害発生時の
体制]]&amp;テーブル2[[#This Row],[班長]]&amp;テーブル2[[#This Row],[班長代理①②③を選択]]</f>
        <v/>
      </c>
      <c r="R783" s="560">
        <f>テーブル2[[#This Row],[氏名]]</f>
        <v>0</v>
      </c>
      <c r="U783" s="531"/>
    </row>
    <row r="784" spans="2:21" x14ac:dyDescent="0.15">
      <c r="B784" s="541">
        <v>779</v>
      </c>
      <c r="Q784" s="559" t="str">
        <f>テーブル2[[#This Row],[災害発生時の
体制]]&amp;テーブル2[[#This Row],[班長]]&amp;テーブル2[[#This Row],[班長代理①②③を選択]]</f>
        <v/>
      </c>
      <c r="R784" s="560">
        <f>テーブル2[[#This Row],[氏名]]</f>
        <v>0</v>
      </c>
      <c r="U784" s="531"/>
    </row>
    <row r="785" spans="2:21" x14ac:dyDescent="0.15">
      <c r="B785" s="541">
        <v>780</v>
      </c>
      <c r="Q785" s="559" t="str">
        <f>テーブル2[[#This Row],[災害発生時の
体制]]&amp;テーブル2[[#This Row],[班長]]&amp;テーブル2[[#This Row],[班長代理①②③を選択]]</f>
        <v/>
      </c>
      <c r="R785" s="560">
        <f>テーブル2[[#This Row],[氏名]]</f>
        <v>0</v>
      </c>
      <c r="U785" s="531"/>
    </row>
    <row r="786" spans="2:21" x14ac:dyDescent="0.15">
      <c r="B786" s="541">
        <v>781</v>
      </c>
      <c r="Q786" s="559" t="str">
        <f>テーブル2[[#This Row],[災害発生時の
体制]]&amp;テーブル2[[#This Row],[班長]]&amp;テーブル2[[#This Row],[班長代理①②③を選択]]</f>
        <v/>
      </c>
      <c r="R786" s="560">
        <f>テーブル2[[#This Row],[氏名]]</f>
        <v>0</v>
      </c>
      <c r="U786" s="531"/>
    </row>
    <row r="787" spans="2:21" x14ac:dyDescent="0.15">
      <c r="B787" s="541">
        <v>782</v>
      </c>
      <c r="Q787" s="559" t="str">
        <f>テーブル2[[#This Row],[災害発生時の
体制]]&amp;テーブル2[[#This Row],[班長]]&amp;テーブル2[[#This Row],[班長代理①②③を選択]]</f>
        <v/>
      </c>
      <c r="R787" s="560">
        <f>テーブル2[[#This Row],[氏名]]</f>
        <v>0</v>
      </c>
      <c r="U787" s="531"/>
    </row>
    <row r="788" spans="2:21" x14ac:dyDescent="0.15">
      <c r="B788" s="541">
        <v>783</v>
      </c>
      <c r="Q788" s="559" t="str">
        <f>テーブル2[[#This Row],[災害発生時の
体制]]&amp;テーブル2[[#This Row],[班長]]&amp;テーブル2[[#This Row],[班長代理①②③を選択]]</f>
        <v/>
      </c>
      <c r="R788" s="560">
        <f>テーブル2[[#This Row],[氏名]]</f>
        <v>0</v>
      </c>
      <c r="U788" s="531"/>
    </row>
    <row r="789" spans="2:21" x14ac:dyDescent="0.15">
      <c r="B789" s="541">
        <v>784</v>
      </c>
      <c r="Q789" s="559" t="str">
        <f>テーブル2[[#This Row],[災害発生時の
体制]]&amp;テーブル2[[#This Row],[班長]]&amp;テーブル2[[#This Row],[班長代理①②③を選択]]</f>
        <v/>
      </c>
      <c r="R789" s="560">
        <f>テーブル2[[#This Row],[氏名]]</f>
        <v>0</v>
      </c>
      <c r="U789" s="531"/>
    </row>
    <row r="790" spans="2:21" x14ac:dyDescent="0.15">
      <c r="B790" s="541">
        <v>785</v>
      </c>
      <c r="Q790" s="559" t="str">
        <f>テーブル2[[#This Row],[災害発生時の
体制]]&amp;テーブル2[[#This Row],[班長]]&amp;テーブル2[[#This Row],[班長代理①②③を選択]]</f>
        <v/>
      </c>
      <c r="R790" s="560">
        <f>テーブル2[[#This Row],[氏名]]</f>
        <v>0</v>
      </c>
      <c r="U790" s="531"/>
    </row>
    <row r="791" spans="2:21" x14ac:dyDescent="0.15">
      <c r="B791" s="541">
        <v>786</v>
      </c>
      <c r="Q791" s="559" t="str">
        <f>テーブル2[[#This Row],[災害発生時の
体制]]&amp;テーブル2[[#This Row],[班長]]&amp;テーブル2[[#This Row],[班長代理①②③を選択]]</f>
        <v/>
      </c>
      <c r="R791" s="560">
        <f>テーブル2[[#This Row],[氏名]]</f>
        <v>0</v>
      </c>
      <c r="U791" s="531"/>
    </row>
    <row r="792" spans="2:21" x14ac:dyDescent="0.15">
      <c r="B792" s="541">
        <v>787</v>
      </c>
      <c r="Q792" s="559" t="str">
        <f>テーブル2[[#This Row],[災害発生時の
体制]]&amp;テーブル2[[#This Row],[班長]]&amp;テーブル2[[#This Row],[班長代理①②③を選択]]</f>
        <v/>
      </c>
      <c r="R792" s="560">
        <f>テーブル2[[#This Row],[氏名]]</f>
        <v>0</v>
      </c>
      <c r="U792" s="531"/>
    </row>
    <row r="793" spans="2:21" x14ac:dyDescent="0.15">
      <c r="B793" s="541">
        <v>788</v>
      </c>
      <c r="Q793" s="559" t="str">
        <f>テーブル2[[#This Row],[災害発生時の
体制]]&amp;テーブル2[[#This Row],[班長]]&amp;テーブル2[[#This Row],[班長代理①②③を選択]]</f>
        <v/>
      </c>
      <c r="R793" s="560">
        <f>テーブル2[[#This Row],[氏名]]</f>
        <v>0</v>
      </c>
      <c r="U793" s="531"/>
    </row>
    <row r="794" spans="2:21" x14ac:dyDescent="0.15">
      <c r="B794" s="541">
        <v>789</v>
      </c>
      <c r="Q794" s="559" t="str">
        <f>テーブル2[[#This Row],[災害発生時の
体制]]&amp;テーブル2[[#This Row],[班長]]&amp;テーブル2[[#This Row],[班長代理①②③を選択]]</f>
        <v/>
      </c>
      <c r="R794" s="560">
        <f>テーブル2[[#This Row],[氏名]]</f>
        <v>0</v>
      </c>
      <c r="U794" s="531"/>
    </row>
    <row r="795" spans="2:21" x14ac:dyDescent="0.15">
      <c r="B795" s="541">
        <v>790</v>
      </c>
      <c r="Q795" s="559" t="str">
        <f>テーブル2[[#This Row],[災害発生時の
体制]]&amp;テーブル2[[#This Row],[班長]]&amp;テーブル2[[#This Row],[班長代理①②③を選択]]</f>
        <v/>
      </c>
      <c r="R795" s="560">
        <f>テーブル2[[#This Row],[氏名]]</f>
        <v>0</v>
      </c>
      <c r="U795" s="531"/>
    </row>
    <row r="796" spans="2:21" x14ac:dyDescent="0.15">
      <c r="B796" s="541">
        <v>791</v>
      </c>
      <c r="Q796" s="559" t="str">
        <f>テーブル2[[#This Row],[災害発生時の
体制]]&amp;テーブル2[[#This Row],[班長]]&amp;テーブル2[[#This Row],[班長代理①②③を選択]]</f>
        <v/>
      </c>
      <c r="R796" s="560">
        <f>テーブル2[[#This Row],[氏名]]</f>
        <v>0</v>
      </c>
      <c r="U796" s="531"/>
    </row>
    <row r="797" spans="2:21" x14ac:dyDescent="0.15">
      <c r="B797" s="541">
        <v>792</v>
      </c>
      <c r="Q797" s="559" t="str">
        <f>テーブル2[[#This Row],[災害発生時の
体制]]&amp;テーブル2[[#This Row],[班長]]&amp;テーブル2[[#This Row],[班長代理①②③を選択]]</f>
        <v/>
      </c>
      <c r="R797" s="560">
        <f>テーブル2[[#This Row],[氏名]]</f>
        <v>0</v>
      </c>
      <c r="U797" s="531"/>
    </row>
    <row r="798" spans="2:21" x14ac:dyDescent="0.15">
      <c r="B798" s="541">
        <v>793</v>
      </c>
      <c r="Q798" s="559" t="str">
        <f>テーブル2[[#This Row],[災害発生時の
体制]]&amp;テーブル2[[#This Row],[班長]]&amp;テーブル2[[#This Row],[班長代理①②③を選択]]</f>
        <v/>
      </c>
      <c r="R798" s="560">
        <f>テーブル2[[#This Row],[氏名]]</f>
        <v>0</v>
      </c>
      <c r="U798" s="531"/>
    </row>
    <row r="799" spans="2:21" x14ac:dyDescent="0.15">
      <c r="B799" s="541">
        <v>794</v>
      </c>
      <c r="Q799" s="559" t="str">
        <f>テーブル2[[#This Row],[災害発生時の
体制]]&amp;テーブル2[[#This Row],[班長]]&amp;テーブル2[[#This Row],[班長代理①②③を選択]]</f>
        <v/>
      </c>
      <c r="R799" s="560">
        <f>テーブル2[[#This Row],[氏名]]</f>
        <v>0</v>
      </c>
      <c r="U799" s="531"/>
    </row>
    <row r="800" spans="2:21" x14ac:dyDescent="0.15">
      <c r="B800" s="541">
        <v>795</v>
      </c>
      <c r="Q800" s="559" t="str">
        <f>テーブル2[[#This Row],[災害発生時の
体制]]&amp;テーブル2[[#This Row],[班長]]&amp;テーブル2[[#This Row],[班長代理①②③を選択]]</f>
        <v/>
      </c>
      <c r="R800" s="560">
        <f>テーブル2[[#This Row],[氏名]]</f>
        <v>0</v>
      </c>
      <c r="U800" s="531"/>
    </row>
    <row r="801" spans="2:21" x14ac:dyDescent="0.15">
      <c r="B801" s="541">
        <v>796</v>
      </c>
      <c r="Q801" s="559" t="str">
        <f>テーブル2[[#This Row],[災害発生時の
体制]]&amp;テーブル2[[#This Row],[班長]]&amp;テーブル2[[#This Row],[班長代理①②③を選択]]</f>
        <v/>
      </c>
      <c r="R801" s="560">
        <f>テーブル2[[#This Row],[氏名]]</f>
        <v>0</v>
      </c>
      <c r="U801" s="531"/>
    </row>
    <row r="802" spans="2:21" x14ac:dyDescent="0.15">
      <c r="B802" s="541">
        <v>797</v>
      </c>
      <c r="Q802" s="559" t="str">
        <f>テーブル2[[#This Row],[災害発生時の
体制]]&amp;テーブル2[[#This Row],[班長]]&amp;テーブル2[[#This Row],[班長代理①②③を選択]]</f>
        <v/>
      </c>
      <c r="R802" s="560">
        <f>テーブル2[[#This Row],[氏名]]</f>
        <v>0</v>
      </c>
      <c r="U802" s="531"/>
    </row>
    <row r="803" spans="2:21" x14ac:dyDescent="0.15">
      <c r="B803" s="541">
        <v>798</v>
      </c>
      <c r="Q803" s="559" t="str">
        <f>テーブル2[[#This Row],[災害発生時の
体制]]&amp;テーブル2[[#This Row],[班長]]&amp;テーブル2[[#This Row],[班長代理①②③を選択]]</f>
        <v/>
      </c>
      <c r="R803" s="560">
        <f>テーブル2[[#This Row],[氏名]]</f>
        <v>0</v>
      </c>
      <c r="U803" s="531"/>
    </row>
    <row r="804" spans="2:21" x14ac:dyDescent="0.15">
      <c r="B804" s="541">
        <v>799</v>
      </c>
      <c r="Q804" s="559" t="str">
        <f>テーブル2[[#This Row],[災害発生時の
体制]]&amp;テーブル2[[#This Row],[班長]]&amp;テーブル2[[#This Row],[班長代理①②③を選択]]</f>
        <v/>
      </c>
      <c r="R804" s="560">
        <f>テーブル2[[#This Row],[氏名]]</f>
        <v>0</v>
      </c>
      <c r="U804" s="531"/>
    </row>
    <row r="805" spans="2:21" x14ac:dyDescent="0.15">
      <c r="B805" s="541">
        <v>800</v>
      </c>
      <c r="Q805" s="559" t="str">
        <f>テーブル2[[#This Row],[災害発生時の
体制]]&amp;テーブル2[[#This Row],[班長]]&amp;テーブル2[[#This Row],[班長代理①②③を選択]]</f>
        <v/>
      </c>
      <c r="R805" s="560">
        <f>テーブル2[[#This Row],[氏名]]</f>
        <v>0</v>
      </c>
      <c r="U805" s="531"/>
    </row>
    <row r="806" spans="2:21" x14ac:dyDescent="0.15">
      <c r="B806" s="541">
        <v>801</v>
      </c>
      <c r="Q806" s="559" t="str">
        <f>テーブル2[[#This Row],[災害発生時の
体制]]&amp;テーブル2[[#This Row],[班長]]&amp;テーブル2[[#This Row],[班長代理①②③を選択]]</f>
        <v/>
      </c>
      <c r="R806" s="560">
        <f>テーブル2[[#This Row],[氏名]]</f>
        <v>0</v>
      </c>
      <c r="U806" s="531"/>
    </row>
    <row r="807" spans="2:21" x14ac:dyDescent="0.15">
      <c r="B807" s="541">
        <v>802</v>
      </c>
      <c r="Q807" s="559" t="str">
        <f>テーブル2[[#This Row],[災害発生時の
体制]]&amp;テーブル2[[#This Row],[班長]]&amp;テーブル2[[#This Row],[班長代理①②③を選択]]</f>
        <v/>
      </c>
      <c r="R807" s="560">
        <f>テーブル2[[#This Row],[氏名]]</f>
        <v>0</v>
      </c>
      <c r="U807" s="531"/>
    </row>
    <row r="808" spans="2:21" x14ac:dyDescent="0.15">
      <c r="B808" s="541">
        <v>803</v>
      </c>
      <c r="Q808" s="559" t="str">
        <f>テーブル2[[#This Row],[災害発生時の
体制]]&amp;テーブル2[[#This Row],[班長]]&amp;テーブル2[[#This Row],[班長代理①②③を選択]]</f>
        <v/>
      </c>
      <c r="R808" s="560">
        <f>テーブル2[[#This Row],[氏名]]</f>
        <v>0</v>
      </c>
      <c r="U808" s="531"/>
    </row>
    <row r="809" spans="2:21" x14ac:dyDescent="0.15">
      <c r="B809" s="541">
        <v>804</v>
      </c>
      <c r="Q809" s="559" t="str">
        <f>テーブル2[[#This Row],[災害発生時の
体制]]&amp;テーブル2[[#This Row],[班長]]&amp;テーブル2[[#This Row],[班長代理①②③を選択]]</f>
        <v/>
      </c>
      <c r="R809" s="560">
        <f>テーブル2[[#This Row],[氏名]]</f>
        <v>0</v>
      </c>
      <c r="U809" s="531"/>
    </row>
    <row r="810" spans="2:21" x14ac:dyDescent="0.15">
      <c r="B810" s="541">
        <v>805</v>
      </c>
      <c r="Q810" s="559" t="str">
        <f>テーブル2[[#This Row],[災害発生時の
体制]]&amp;テーブル2[[#This Row],[班長]]&amp;テーブル2[[#This Row],[班長代理①②③を選択]]</f>
        <v/>
      </c>
      <c r="R810" s="560">
        <f>テーブル2[[#This Row],[氏名]]</f>
        <v>0</v>
      </c>
      <c r="U810" s="531"/>
    </row>
    <row r="811" spans="2:21" x14ac:dyDescent="0.15">
      <c r="B811" s="541">
        <v>806</v>
      </c>
      <c r="Q811" s="559" t="str">
        <f>テーブル2[[#This Row],[災害発生時の
体制]]&amp;テーブル2[[#This Row],[班長]]&amp;テーブル2[[#This Row],[班長代理①②③を選択]]</f>
        <v/>
      </c>
      <c r="R811" s="560">
        <f>テーブル2[[#This Row],[氏名]]</f>
        <v>0</v>
      </c>
      <c r="U811" s="531"/>
    </row>
    <row r="812" spans="2:21" x14ac:dyDescent="0.15">
      <c r="B812" s="541">
        <v>807</v>
      </c>
      <c r="Q812" s="559" t="str">
        <f>テーブル2[[#This Row],[災害発生時の
体制]]&amp;テーブル2[[#This Row],[班長]]&amp;テーブル2[[#This Row],[班長代理①②③を選択]]</f>
        <v/>
      </c>
      <c r="R812" s="560">
        <f>テーブル2[[#This Row],[氏名]]</f>
        <v>0</v>
      </c>
      <c r="U812" s="531"/>
    </row>
    <row r="813" spans="2:21" x14ac:dyDescent="0.15">
      <c r="B813" s="541">
        <v>808</v>
      </c>
      <c r="Q813" s="559" t="str">
        <f>テーブル2[[#This Row],[災害発生時の
体制]]&amp;テーブル2[[#This Row],[班長]]&amp;テーブル2[[#This Row],[班長代理①②③を選択]]</f>
        <v/>
      </c>
      <c r="R813" s="560">
        <f>テーブル2[[#This Row],[氏名]]</f>
        <v>0</v>
      </c>
      <c r="U813" s="531"/>
    </row>
    <row r="814" spans="2:21" x14ac:dyDescent="0.15">
      <c r="B814" s="541">
        <v>809</v>
      </c>
      <c r="Q814" s="559" t="str">
        <f>テーブル2[[#This Row],[災害発生時の
体制]]&amp;テーブル2[[#This Row],[班長]]&amp;テーブル2[[#This Row],[班長代理①②③を選択]]</f>
        <v/>
      </c>
      <c r="R814" s="560">
        <f>テーブル2[[#This Row],[氏名]]</f>
        <v>0</v>
      </c>
      <c r="U814" s="531"/>
    </row>
    <row r="815" spans="2:21" x14ac:dyDescent="0.15">
      <c r="B815" s="541">
        <v>810</v>
      </c>
      <c r="Q815" s="559" t="str">
        <f>テーブル2[[#This Row],[災害発生時の
体制]]&amp;テーブル2[[#This Row],[班長]]&amp;テーブル2[[#This Row],[班長代理①②③を選択]]</f>
        <v/>
      </c>
      <c r="R815" s="560">
        <f>テーブル2[[#This Row],[氏名]]</f>
        <v>0</v>
      </c>
      <c r="U815" s="531"/>
    </row>
    <row r="816" spans="2:21" x14ac:dyDescent="0.15">
      <c r="B816" s="541">
        <v>811</v>
      </c>
      <c r="Q816" s="559" t="str">
        <f>テーブル2[[#This Row],[災害発生時の
体制]]&amp;テーブル2[[#This Row],[班長]]&amp;テーブル2[[#This Row],[班長代理①②③を選択]]</f>
        <v/>
      </c>
      <c r="R816" s="560">
        <f>テーブル2[[#This Row],[氏名]]</f>
        <v>0</v>
      </c>
      <c r="U816" s="531"/>
    </row>
    <row r="817" spans="2:21" x14ac:dyDescent="0.15">
      <c r="B817" s="541">
        <v>812</v>
      </c>
      <c r="Q817" s="559" t="str">
        <f>テーブル2[[#This Row],[災害発生時の
体制]]&amp;テーブル2[[#This Row],[班長]]&amp;テーブル2[[#This Row],[班長代理①②③を選択]]</f>
        <v/>
      </c>
      <c r="R817" s="560">
        <f>テーブル2[[#This Row],[氏名]]</f>
        <v>0</v>
      </c>
      <c r="U817" s="531"/>
    </row>
    <row r="818" spans="2:21" x14ac:dyDescent="0.15">
      <c r="B818" s="541">
        <v>813</v>
      </c>
      <c r="Q818" s="559" t="str">
        <f>テーブル2[[#This Row],[災害発生時の
体制]]&amp;テーブル2[[#This Row],[班長]]&amp;テーブル2[[#This Row],[班長代理①②③を選択]]</f>
        <v/>
      </c>
      <c r="R818" s="560">
        <f>テーブル2[[#This Row],[氏名]]</f>
        <v>0</v>
      </c>
      <c r="U818" s="531"/>
    </row>
    <row r="819" spans="2:21" x14ac:dyDescent="0.15">
      <c r="B819" s="541">
        <v>814</v>
      </c>
      <c r="Q819" s="559" t="str">
        <f>テーブル2[[#This Row],[災害発生時の
体制]]&amp;テーブル2[[#This Row],[班長]]&amp;テーブル2[[#This Row],[班長代理①②③を選択]]</f>
        <v/>
      </c>
      <c r="R819" s="560">
        <f>テーブル2[[#This Row],[氏名]]</f>
        <v>0</v>
      </c>
      <c r="U819" s="531"/>
    </row>
    <row r="820" spans="2:21" x14ac:dyDescent="0.15">
      <c r="B820" s="541">
        <v>815</v>
      </c>
      <c r="Q820" s="559" t="str">
        <f>テーブル2[[#This Row],[災害発生時の
体制]]&amp;テーブル2[[#This Row],[班長]]&amp;テーブル2[[#This Row],[班長代理①②③を選択]]</f>
        <v/>
      </c>
      <c r="R820" s="560">
        <f>テーブル2[[#This Row],[氏名]]</f>
        <v>0</v>
      </c>
      <c r="U820" s="531"/>
    </row>
    <row r="821" spans="2:21" x14ac:dyDescent="0.15">
      <c r="B821" s="541">
        <v>816</v>
      </c>
      <c r="Q821" s="559" t="str">
        <f>テーブル2[[#This Row],[災害発生時の
体制]]&amp;テーブル2[[#This Row],[班長]]&amp;テーブル2[[#This Row],[班長代理①②③を選択]]</f>
        <v/>
      </c>
      <c r="R821" s="560">
        <f>テーブル2[[#This Row],[氏名]]</f>
        <v>0</v>
      </c>
      <c r="U821" s="531"/>
    </row>
    <row r="822" spans="2:21" x14ac:dyDescent="0.15">
      <c r="B822" s="541">
        <v>817</v>
      </c>
      <c r="Q822" s="559" t="str">
        <f>テーブル2[[#This Row],[災害発生時の
体制]]&amp;テーブル2[[#This Row],[班長]]&amp;テーブル2[[#This Row],[班長代理①②③を選択]]</f>
        <v/>
      </c>
      <c r="R822" s="560">
        <f>テーブル2[[#This Row],[氏名]]</f>
        <v>0</v>
      </c>
      <c r="U822" s="531"/>
    </row>
    <row r="823" spans="2:21" x14ac:dyDescent="0.15">
      <c r="B823" s="541">
        <v>818</v>
      </c>
      <c r="Q823" s="559" t="str">
        <f>テーブル2[[#This Row],[災害発生時の
体制]]&amp;テーブル2[[#This Row],[班長]]&amp;テーブル2[[#This Row],[班長代理①②③を選択]]</f>
        <v/>
      </c>
      <c r="R823" s="560">
        <f>テーブル2[[#This Row],[氏名]]</f>
        <v>0</v>
      </c>
      <c r="U823" s="531"/>
    </row>
    <row r="824" spans="2:21" x14ac:dyDescent="0.15">
      <c r="B824" s="541">
        <v>819</v>
      </c>
      <c r="Q824" s="559" t="str">
        <f>テーブル2[[#This Row],[災害発生時の
体制]]&amp;テーブル2[[#This Row],[班長]]&amp;テーブル2[[#This Row],[班長代理①②③を選択]]</f>
        <v/>
      </c>
      <c r="R824" s="560">
        <f>テーブル2[[#This Row],[氏名]]</f>
        <v>0</v>
      </c>
      <c r="U824" s="531"/>
    </row>
    <row r="825" spans="2:21" x14ac:dyDescent="0.15">
      <c r="B825" s="541">
        <v>820</v>
      </c>
      <c r="Q825" s="559" t="str">
        <f>テーブル2[[#This Row],[災害発生時の
体制]]&amp;テーブル2[[#This Row],[班長]]&amp;テーブル2[[#This Row],[班長代理①②③を選択]]</f>
        <v/>
      </c>
      <c r="R825" s="560">
        <f>テーブル2[[#This Row],[氏名]]</f>
        <v>0</v>
      </c>
      <c r="U825" s="531"/>
    </row>
    <row r="826" spans="2:21" x14ac:dyDescent="0.15">
      <c r="B826" s="541">
        <v>821</v>
      </c>
      <c r="Q826" s="559" t="str">
        <f>テーブル2[[#This Row],[災害発生時の
体制]]&amp;テーブル2[[#This Row],[班長]]&amp;テーブル2[[#This Row],[班長代理①②③を選択]]</f>
        <v/>
      </c>
      <c r="R826" s="560">
        <f>テーブル2[[#This Row],[氏名]]</f>
        <v>0</v>
      </c>
      <c r="U826" s="531"/>
    </row>
    <row r="827" spans="2:21" x14ac:dyDescent="0.15">
      <c r="B827" s="541">
        <v>822</v>
      </c>
      <c r="Q827" s="559" t="str">
        <f>テーブル2[[#This Row],[災害発生時の
体制]]&amp;テーブル2[[#This Row],[班長]]&amp;テーブル2[[#This Row],[班長代理①②③を選択]]</f>
        <v/>
      </c>
      <c r="R827" s="560">
        <f>テーブル2[[#This Row],[氏名]]</f>
        <v>0</v>
      </c>
      <c r="U827" s="531"/>
    </row>
    <row r="828" spans="2:21" x14ac:dyDescent="0.15">
      <c r="B828" s="541">
        <v>823</v>
      </c>
      <c r="Q828" s="559" t="str">
        <f>テーブル2[[#This Row],[災害発生時の
体制]]&amp;テーブル2[[#This Row],[班長]]&amp;テーブル2[[#This Row],[班長代理①②③を選択]]</f>
        <v/>
      </c>
      <c r="R828" s="560">
        <f>テーブル2[[#This Row],[氏名]]</f>
        <v>0</v>
      </c>
      <c r="U828" s="531"/>
    </row>
    <row r="829" spans="2:21" x14ac:dyDescent="0.15">
      <c r="B829" s="541">
        <v>824</v>
      </c>
      <c r="Q829" s="559" t="str">
        <f>テーブル2[[#This Row],[災害発生時の
体制]]&amp;テーブル2[[#This Row],[班長]]&amp;テーブル2[[#This Row],[班長代理①②③を選択]]</f>
        <v/>
      </c>
      <c r="R829" s="560">
        <f>テーブル2[[#This Row],[氏名]]</f>
        <v>0</v>
      </c>
      <c r="U829" s="531"/>
    </row>
    <row r="830" spans="2:21" x14ac:dyDescent="0.15">
      <c r="B830" s="541">
        <v>825</v>
      </c>
      <c r="Q830" s="559" t="str">
        <f>テーブル2[[#This Row],[災害発生時の
体制]]&amp;テーブル2[[#This Row],[班長]]&amp;テーブル2[[#This Row],[班長代理①②③を選択]]</f>
        <v/>
      </c>
      <c r="R830" s="560">
        <f>テーブル2[[#This Row],[氏名]]</f>
        <v>0</v>
      </c>
      <c r="U830" s="531"/>
    </row>
    <row r="831" spans="2:21" x14ac:dyDescent="0.15">
      <c r="B831" s="541">
        <v>826</v>
      </c>
      <c r="Q831" s="559" t="str">
        <f>テーブル2[[#This Row],[災害発生時の
体制]]&amp;テーブル2[[#This Row],[班長]]&amp;テーブル2[[#This Row],[班長代理①②③を選択]]</f>
        <v/>
      </c>
      <c r="R831" s="560">
        <f>テーブル2[[#This Row],[氏名]]</f>
        <v>0</v>
      </c>
      <c r="U831" s="531"/>
    </row>
    <row r="832" spans="2:21" x14ac:dyDescent="0.15">
      <c r="B832" s="541">
        <v>827</v>
      </c>
      <c r="Q832" s="559" t="str">
        <f>テーブル2[[#This Row],[災害発生時の
体制]]&amp;テーブル2[[#This Row],[班長]]&amp;テーブル2[[#This Row],[班長代理①②③を選択]]</f>
        <v/>
      </c>
      <c r="R832" s="560">
        <f>テーブル2[[#This Row],[氏名]]</f>
        <v>0</v>
      </c>
      <c r="U832" s="531"/>
    </row>
    <row r="833" spans="2:21" x14ac:dyDescent="0.15">
      <c r="B833" s="541">
        <v>828</v>
      </c>
      <c r="Q833" s="559" t="str">
        <f>テーブル2[[#This Row],[災害発生時の
体制]]&amp;テーブル2[[#This Row],[班長]]&amp;テーブル2[[#This Row],[班長代理①②③を選択]]</f>
        <v/>
      </c>
      <c r="R833" s="560">
        <f>テーブル2[[#This Row],[氏名]]</f>
        <v>0</v>
      </c>
      <c r="U833" s="531"/>
    </row>
    <row r="834" spans="2:21" x14ac:dyDescent="0.15">
      <c r="B834" s="541">
        <v>829</v>
      </c>
      <c r="Q834" s="559" t="str">
        <f>テーブル2[[#This Row],[災害発生時の
体制]]&amp;テーブル2[[#This Row],[班長]]&amp;テーブル2[[#This Row],[班長代理①②③を選択]]</f>
        <v/>
      </c>
      <c r="R834" s="560">
        <f>テーブル2[[#This Row],[氏名]]</f>
        <v>0</v>
      </c>
      <c r="U834" s="531"/>
    </row>
    <row r="835" spans="2:21" x14ac:dyDescent="0.15">
      <c r="B835" s="541">
        <v>830</v>
      </c>
      <c r="Q835" s="559" t="str">
        <f>テーブル2[[#This Row],[災害発生時の
体制]]&amp;テーブル2[[#This Row],[班長]]&amp;テーブル2[[#This Row],[班長代理①②③を選択]]</f>
        <v/>
      </c>
      <c r="R835" s="560">
        <f>テーブル2[[#This Row],[氏名]]</f>
        <v>0</v>
      </c>
      <c r="U835" s="531"/>
    </row>
    <row r="836" spans="2:21" x14ac:dyDescent="0.15">
      <c r="B836" s="541">
        <v>831</v>
      </c>
      <c r="Q836" s="559" t="str">
        <f>テーブル2[[#This Row],[災害発生時の
体制]]&amp;テーブル2[[#This Row],[班長]]&amp;テーブル2[[#This Row],[班長代理①②③を選択]]</f>
        <v/>
      </c>
      <c r="R836" s="560">
        <f>テーブル2[[#This Row],[氏名]]</f>
        <v>0</v>
      </c>
      <c r="U836" s="531"/>
    </row>
    <row r="837" spans="2:21" x14ac:dyDescent="0.15">
      <c r="B837" s="541">
        <v>832</v>
      </c>
      <c r="Q837" s="559" t="str">
        <f>テーブル2[[#This Row],[災害発生時の
体制]]&amp;テーブル2[[#This Row],[班長]]&amp;テーブル2[[#This Row],[班長代理①②③を選択]]</f>
        <v/>
      </c>
      <c r="R837" s="560">
        <f>テーブル2[[#This Row],[氏名]]</f>
        <v>0</v>
      </c>
      <c r="U837" s="531"/>
    </row>
    <row r="838" spans="2:21" x14ac:dyDescent="0.15">
      <c r="B838" s="541">
        <v>833</v>
      </c>
      <c r="Q838" s="559" t="str">
        <f>テーブル2[[#This Row],[災害発生時の
体制]]&amp;テーブル2[[#This Row],[班長]]&amp;テーブル2[[#This Row],[班長代理①②③を選択]]</f>
        <v/>
      </c>
      <c r="R838" s="560">
        <f>テーブル2[[#This Row],[氏名]]</f>
        <v>0</v>
      </c>
      <c r="U838" s="531"/>
    </row>
    <row r="839" spans="2:21" x14ac:dyDescent="0.15">
      <c r="B839" s="541">
        <v>834</v>
      </c>
      <c r="Q839" s="559" t="str">
        <f>テーブル2[[#This Row],[災害発生時の
体制]]&amp;テーブル2[[#This Row],[班長]]&amp;テーブル2[[#This Row],[班長代理①②③を選択]]</f>
        <v/>
      </c>
      <c r="R839" s="560">
        <f>テーブル2[[#This Row],[氏名]]</f>
        <v>0</v>
      </c>
      <c r="U839" s="531"/>
    </row>
    <row r="840" spans="2:21" x14ac:dyDescent="0.15">
      <c r="B840" s="541">
        <v>835</v>
      </c>
      <c r="Q840" s="559" t="str">
        <f>テーブル2[[#This Row],[災害発生時の
体制]]&amp;テーブル2[[#This Row],[班長]]&amp;テーブル2[[#This Row],[班長代理①②③を選択]]</f>
        <v/>
      </c>
      <c r="R840" s="560">
        <f>テーブル2[[#This Row],[氏名]]</f>
        <v>0</v>
      </c>
      <c r="U840" s="531"/>
    </row>
    <row r="841" spans="2:21" x14ac:dyDescent="0.15">
      <c r="B841" s="541">
        <v>836</v>
      </c>
      <c r="Q841" s="559" t="str">
        <f>テーブル2[[#This Row],[災害発生時の
体制]]&amp;テーブル2[[#This Row],[班長]]&amp;テーブル2[[#This Row],[班長代理①②③を選択]]</f>
        <v/>
      </c>
      <c r="R841" s="560">
        <f>テーブル2[[#This Row],[氏名]]</f>
        <v>0</v>
      </c>
      <c r="U841" s="531"/>
    </row>
    <row r="842" spans="2:21" x14ac:dyDescent="0.15">
      <c r="B842" s="541">
        <v>837</v>
      </c>
      <c r="Q842" s="559" t="str">
        <f>テーブル2[[#This Row],[災害発生時の
体制]]&amp;テーブル2[[#This Row],[班長]]&amp;テーブル2[[#This Row],[班長代理①②③を選択]]</f>
        <v/>
      </c>
      <c r="R842" s="560">
        <f>テーブル2[[#This Row],[氏名]]</f>
        <v>0</v>
      </c>
      <c r="U842" s="531"/>
    </row>
    <row r="843" spans="2:21" x14ac:dyDescent="0.15">
      <c r="B843" s="541">
        <v>838</v>
      </c>
      <c r="Q843" s="559" t="str">
        <f>テーブル2[[#This Row],[災害発生時の
体制]]&amp;テーブル2[[#This Row],[班長]]&amp;テーブル2[[#This Row],[班長代理①②③を選択]]</f>
        <v/>
      </c>
      <c r="R843" s="560">
        <f>テーブル2[[#This Row],[氏名]]</f>
        <v>0</v>
      </c>
      <c r="U843" s="531"/>
    </row>
    <row r="844" spans="2:21" x14ac:dyDescent="0.15">
      <c r="B844" s="541">
        <v>839</v>
      </c>
      <c r="Q844" s="559" t="str">
        <f>テーブル2[[#This Row],[災害発生時の
体制]]&amp;テーブル2[[#This Row],[班長]]&amp;テーブル2[[#This Row],[班長代理①②③を選択]]</f>
        <v/>
      </c>
      <c r="R844" s="560">
        <f>テーブル2[[#This Row],[氏名]]</f>
        <v>0</v>
      </c>
      <c r="U844" s="531"/>
    </row>
    <row r="845" spans="2:21" x14ac:dyDescent="0.15">
      <c r="B845" s="541">
        <v>840</v>
      </c>
      <c r="Q845" s="559" t="str">
        <f>テーブル2[[#This Row],[災害発生時の
体制]]&amp;テーブル2[[#This Row],[班長]]&amp;テーブル2[[#This Row],[班長代理①②③を選択]]</f>
        <v/>
      </c>
      <c r="R845" s="560">
        <f>テーブル2[[#This Row],[氏名]]</f>
        <v>0</v>
      </c>
      <c r="U845" s="531"/>
    </row>
    <row r="846" spans="2:21" x14ac:dyDescent="0.15">
      <c r="B846" s="541">
        <v>841</v>
      </c>
      <c r="Q846" s="559" t="str">
        <f>テーブル2[[#This Row],[災害発生時の
体制]]&amp;テーブル2[[#This Row],[班長]]&amp;テーブル2[[#This Row],[班長代理①②③を選択]]</f>
        <v/>
      </c>
      <c r="R846" s="560">
        <f>テーブル2[[#This Row],[氏名]]</f>
        <v>0</v>
      </c>
      <c r="U846" s="531"/>
    </row>
    <row r="847" spans="2:21" x14ac:dyDescent="0.15">
      <c r="B847" s="541">
        <v>842</v>
      </c>
      <c r="Q847" s="559" t="str">
        <f>テーブル2[[#This Row],[災害発生時の
体制]]&amp;テーブル2[[#This Row],[班長]]&amp;テーブル2[[#This Row],[班長代理①②③を選択]]</f>
        <v/>
      </c>
      <c r="R847" s="560">
        <f>テーブル2[[#This Row],[氏名]]</f>
        <v>0</v>
      </c>
      <c r="U847" s="531"/>
    </row>
    <row r="848" spans="2:21" x14ac:dyDescent="0.15">
      <c r="B848" s="541">
        <v>843</v>
      </c>
      <c r="Q848" s="559" t="str">
        <f>テーブル2[[#This Row],[災害発生時の
体制]]&amp;テーブル2[[#This Row],[班長]]&amp;テーブル2[[#This Row],[班長代理①②③を選択]]</f>
        <v/>
      </c>
      <c r="R848" s="560">
        <f>テーブル2[[#This Row],[氏名]]</f>
        <v>0</v>
      </c>
      <c r="U848" s="531"/>
    </row>
    <row r="849" spans="2:21" x14ac:dyDescent="0.15">
      <c r="B849" s="541">
        <v>844</v>
      </c>
      <c r="Q849" s="559" t="str">
        <f>テーブル2[[#This Row],[災害発生時の
体制]]&amp;テーブル2[[#This Row],[班長]]&amp;テーブル2[[#This Row],[班長代理①②③を選択]]</f>
        <v/>
      </c>
      <c r="R849" s="560">
        <f>テーブル2[[#This Row],[氏名]]</f>
        <v>0</v>
      </c>
      <c r="U849" s="531"/>
    </row>
    <row r="850" spans="2:21" x14ac:dyDescent="0.15">
      <c r="B850" s="541">
        <v>845</v>
      </c>
      <c r="Q850" s="559" t="str">
        <f>テーブル2[[#This Row],[災害発生時の
体制]]&amp;テーブル2[[#This Row],[班長]]&amp;テーブル2[[#This Row],[班長代理①②③を選択]]</f>
        <v/>
      </c>
      <c r="R850" s="560">
        <f>テーブル2[[#This Row],[氏名]]</f>
        <v>0</v>
      </c>
      <c r="U850" s="531"/>
    </row>
    <row r="851" spans="2:21" x14ac:dyDescent="0.15">
      <c r="B851" s="541">
        <v>846</v>
      </c>
      <c r="Q851" s="559" t="str">
        <f>テーブル2[[#This Row],[災害発生時の
体制]]&amp;テーブル2[[#This Row],[班長]]&amp;テーブル2[[#This Row],[班長代理①②③を選択]]</f>
        <v/>
      </c>
      <c r="R851" s="560">
        <f>テーブル2[[#This Row],[氏名]]</f>
        <v>0</v>
      </c>
      <c r="U851" s="531"/>
    </row>
    <row r="852" spans="2:21" x14ac:dyDescent="0.15">
      <c r="B852" s="541">
        <v>847</v>
      </c>
      <c r="Q852" s="559" t="str">
        <f>テーブル2[[#This Row],[災害発生時の
体制]]&amp;テーブル2[[#This Row],[班長]]&amp;テーブル2[[#This Row],[班長代理①②③を選択]]</f>
        <v/>
      </c>
      <c r="R852" s="560">
        <f>テーブル2[[#This Row],[氏名]]</f>
        <v>0</v>
      </c>
      <c r="U852" s="531"/>
    </row>
    <row r="853" spans="2:21" x14ac:dyDescent="0.15">
      <c r="B853" s="541">
        <v>848</v>
      </c>
      <c r="Q853" s="559" t="str">
        <f>テーブル2[[#This Row],[災害発生時の
体制]]&amp;テーブル2[[#This Row],[班長]]&amp;テーブル2[[#This Row],[班長代理①②③を選択]]</f>
        <v/>
      </c>
      <c r="R853" s="560">
        <f>テーブル2[[#This Row],[氏名]]</f>
        <v>0</v>
      </c>
      <c r="U853" s="531"/>
    </row>
    <row r="854" spans="2:21" x14ac:dyDescent="0.15">
      <c r="B854" s="541">
        <v>849</v>
      </c>
      <c r="Q854" s="559" t="str">
        <f>テーブル2[[#This Row],[災害発生時の
体制]]&amp;テーブル2[[#This Row],[班長]]&amp;テーブル2[[#This Row],[班長代理①②③を選択]]</f>
        <v/>
      </c>
      <c r="R854" s="560">
        <f>テーブル2[[#This Row],[氏名]]</f>
        <v>0</v>
      </c>
      <c r="U854" s="531"/>
    </row>
    <row r="855" spans="2:21" x14ac:dyDescent="0.15">
      <c r="B855" s="541">
        <v>850</v>
      </c>
      <c r="Q855" s="559" t="str">
        <f>テーブル2[[#This Row],[災害発生時の
体制]]&amp;テーブル2[[#This Row],[班長]]&amp;テーブル2[[#This Row],[班長代理①②③を選択]]</f>
        <v/>
      </c>
      <c r="R855" s="560">
        <f>テーブル2[[#This Row],[氏名]]</f>
        <v>0</v>
      </c>
      <c r="U855" s="531"/>
    </row>
    <row r="856" spans="2:21" x14ac:dyDescent="0.15">
      <c r="B856" s="541">
        <v>851</v>
      </c>
      <c r="Q856" s="559" t="str">
        <f>テーブル2[[#This Row],[災害発生時の
体制]]&amp;テーブル2[[#This Row],[班長]]&amp;テーブル2[[#This Row],[班長代理①②③を選択]]</f>
        <v/>
      </c>
      <c r="R856" s="560">
        <f>テーブル2[[#This Row],[氏名]]</f>
        <v>0</v>
      </c>
      <c r="U856" s="531"/>
    </row>
    <row r="857" spans="2:21" x14ac:dyDescent="0.15">
      <c r="B857" s="541">
        <v>852</v>
      </c>
      <c r="Q857" s="559" t="str">
        <f>テーブル2[[#This Row],[災害発生時の
体制]]&amp;テーブル2[[#This Row],[班長]]&amp;テーブル2[[#This Row],[班長代理①②③を選択]]</f>
        <v/>
      </c>
      <c r="R857" s="560">
        <f>テーブル2[[#This Row],[氏名]]</f>
        <v>0</v>
      </c>
      <c r="U857" s="531"/>
    </row>
    <row r="858" spans="2:21" x14ac:dyDescent="0.15">
      <c r="B858" s="541">
        <v>853</v>
      </c>
      <c r="Q858" s="559" t="str">
        <f>テーブル2[[#This Row],[災害発生時の
体制]]&amp;テーブル2[[#This Row],[班長]]&amp;テーブル2[[#This Row],[班長代理①②③を選択]]</f>
        <v/>
      </c>
      <c r="R858" s="560">
        <f>テーブル2[[#This Row],[氏名]]</f>
        <v>0</v>
      </c>
      <c r="U858" s="531"/>
    </row>
    <row r="859" spans="2:21" x14ac:dyDescent="0.15">
      <c r="B859" s="541">
        <v>854</v>
      </c>
      <c r="Q859" s="559" t="str">
        <f>テーブル2[[#This Row],[災害発生時の
体制]]&amp;テーブル2[[#This Row],[班長]]&amp;テーブル2[[#This Row],[班長代理①②③を選択]]</f>
        <v/>
      </c>
      <c r="R859" s="560">
        <f>テーブル2[[#This Row],[氏名]]</f>
        <v>0</v>
      </c>
      <c r="U859" s="531"/>
    </row>
    <row r="860" spans="2:21" x14ac:dyDescent="0.15">
      <c r="B860" s="541">
        <v>855</v>
      </c>
      <c r="Q860" s="559" t="str">
        <f>テーブル2[[#This Row],[災害発生時の
体制]]&amp;テーブル2[[#This Row],[班長]]&amp;テーブル2[[#This Row],[班長代理①②③を選択]]</f>
        <v/>
      </c>
      <c r="R860" s="560">
        <f>テーブル2[[#This Row],[氏名]]</f>
        <v>0</v>
      </c>
      <c r="U860" s="531"/>
    </row>
    <row r="861" spans="2:21" x14ac:dyDescent="0.15">
      <c r="B861" s="541">
        <v>856</v>
      </c>
      <c r="Q861" s="559" t="str">
        <f>テーブル2[[#This Row],[災害発生時の
体制]]&amp;テーブル2[[#This Row],[班長]]&amp;テーブル2[[#This Row],[班長代理①②③を選択]]</f>
        <v/>
      </c>
      <c r="R861" s="560">
        <f>テーブル2[[#This Row],[氏名]]</f>
        <v>0</v>
      </c>
      <c r="U861" s="531"/>
    </row>
    <row r="862" spans="2:21" x14ac:dyDescent="0.15">
      <c r="B862" s="541">
        <v>857</v>
      </c>
      <c r="Q862" s="559" t="str">
        <f>テーブル2[[#This Row],[災害発生時の
体制]]&amp;テーブル2[[#This Row],[班長]]&amp;テーブル2[[#This Row],[班長代理①②③を選択]]</f>
        <v/>
      </c>
      <c r="R862" s="560">
        <f>テーブル2[[#This Row],[氏名]]</f>
        <v>0</v>
      </c>
      <c r="U862" s="531"/>
    </row>
    <row r="863" spans="2:21" x14ac:dyDescent="0.15">
      <c r="B863" s="541">
        <v>858</v>
      </c>
      <c r="Q863" s="559" t="str">
        <f>テーブル2[[#This Row],[災害発生時の
体制]]&amp;テーブル2[[#This Row],[班長]]&amp;テーブル2[[#This Row],[班長代理①②③を選択]]</f>
        <v/>
      </c>
      <c r="R863" s="560">
        <f>テーブル2[[#This Row],[氏名]]</f>
        <v>0</v>
      </c>
      <c r="U863" s="531"/>
    </row>
    <row r="864" spans="2:21" x14ac:dyDescent="0.15">
      <c r="B864" s="541">
        <v>859</v>
      </c>
      <c r="Q864" s="559" t="str">
        <f>テーブル2[[#This Row],[災害発生時の
体制]]&amp;テーブル2[[#This Row],[班長]]&amp;テーブル2[[#This Row],[班長代理①②③を選択]]</f>
        <v/>
      </c>
      <c r="R864" s="560">
        <f>テーブル2[[#This Row],[氏名]]</f>
        <v>0</v>
      </c>
      <c r="U864" s="531"/>
    </row>
    <row r="865" spans="2:21" x14ac:dyDescent="0.15">
      <c r="B865" s="541">
        <v>860</v>
      </c>
      <c r="Q865" s="559" t="str">
        <f>テーブル2[[#This Row],[災害発生時の
体制]]&amp;テーブル2[[#This Row],[班長]]&amp;テーブル2[[#This Row],[班長代理①②③を選択]]</f>
        <v/>
      </c>
      <c r="R865" s="560">
        <f>テーブル2[[#This Row],[氏名]]</f>
        <v>0</v>
      </c>
      <c r="U865" s="531"/>
    </row>
    <row r="866" spans="2:21" x14ac:dyDescent="0.15">
      <c r="B866" s="541">
        <v>861</v>
      </c>
      <c r="Q866" s="559" t="str">
        <f>テーブル2[[#This Row],[災害発生時の
体制]]&amp;テーブル2[[#This Row],[班長]]&amp;テーブル2[[#This Row],[班長代理①②③を選択]]</f>
        <v/>
      </c>
      <c r="R866" s="560">
        <f>テーブル2[[#This Row],[氏名]]</f>
        <v>0</v>
      </c>
      <c r="U866" s="531"/>
    </row>
    <row r="867" spans="2:21" x14ac:dyDescent="0.15">
      <c r="B867" s="541">
        <v>862</v>
      </c>
      <c r="Q867" s="559" t="str">
        <f>テーブル2[[#This Row],[災害発生時の
体制]]&amp;テーブル2[[#This Row],[班長]]&amp;テーブル2[[#This Row],[班長代理①②③を選択]]</f>
        <v/>
      </c>
      <c r="R867" s="560">
        <f>テーブル2[[#This Row],[氏名]]</f>
        <v>0</v>
      </c>
      <c r="U867" s="531"/>
    </row>
    <row r="868" spans="2:21" x14ac:dyDescent="0.15">
      <c r="B868" s="541">
        <v>863</v>
      </c>
      <c r="Q868" s="559" t="str">
        <f>テーブル2[[#This Row],[災害発生時の
体制]]&amp;テーブル2[[#This Row],[班長]]&amp;テーブル2[[#This Row],[班長代理①②③を選択]]</f>
        <v/>
      </c>
      <c r="R868" s="560">
        <f>テーブル2[[#This Row],[氏名]]</f>
        <v>0</v>
      </c>
      <c r="U868" s="531"/>
    </row>
    <row r="869" spans="2:21" x14ac:dyDescent="0.15">
      <c r="B869" s="541">
        <v>864</v>
      </c>
      <c r="Q869" s="559" t="str">
        <f>テーブル2[[#This Row],[災害発生時の
体制]]&amp;テーブル2[[#This Row],[班長]]&amp;テーブル2[[#This Row],[班長代理①②③を選択]]</f>
        <v/>
      </c>
      <c r="R869" s="560">
        <f>テーブル2[[#This Row],[氏名]]</f>
        <v>0</v>
      </c>
      <c r="U869" s="531"/>
    </row>
    <row r="870" spans="2:21" x14ac:dyDescent="0.15">
      <c r="B870" s="541">
        <v>865</v>
      </c>
      <c r="Q870" s="559" t="str">
        <f>テーブル2[[#This Row],[災害発生時の
体制]]&amp;テーブル2[[#This Row],[班長]]&amp;テーブル2[[#This Row],[班長代理①②③を選択]]</f>
        <v/>
      </c>
      <c r="R870" s="560">
        <f>テーブル2[[#This Row],[氏名]]</f>
        <v>0</v>
      </c>
      <c r="U870" s="531"/>
    </row>
    <row r="871" spans="2:21" x14ac:dyDescent="0.15">
      <c r="B871" s="541">
        <v>866</v>
      </c>
      <c r="Q871" s="559" t="str">
        <f>テーブル2[[#This Row],[災害発生時の
体制]]&amp;テーブル2[[#This Row],[班長]]&amp;テーブル2[[#This Row],[班長代理①②③を選択]]</f>
        <v/>
      </c>
      <c r="R871" s="560">
        <f>テーブル2[[#This Row],[氏名]]</f>
        <v>0</v>
      </c>
      <c r="U871" s="531"/>
    </row>
    <row r="872" spans="2:21" x14ac:dyDescent="0.15">
      <c r="B872" s="541">
        <v>867</v>
      </c>
      <c r="Q872" s="559" t="str">
        <f>テーブル2[[#This Row],[災害発生時の
体制]]&amp;テーブル2[[#This Row],[班長]]&amp;テーブル2[[#This Row],[班長代理①②③を選択]]</f>
        <v/>
      </c>
      <c r="R872" s="560">
        <f>テーブル2[[#This Row],[氏名]]</f>
        <v>0</v>
      </c>
      <c r="U872" s="531"/>
    </row>
    <row r="873" spans="2:21" x14ac:dyDescent="0.15">
      <c r="B873" s="541">
        <v>868</v>
      </c>
      <c r="Q873" s="559" t="str">
        <f>テーブル2[[#This Row],[災害発生時の
体制]]&amp;テーブル2[[#This Row],[班長]]&amp;テーブル2[[#This Row],[班長代理①②③を選択]]</f>
        <v/>
      </c>
      <c r="R873" s="560">
        <f>テーブル2[[#This Row],[氏名]]</f>
        <v>0</v>
      </c>
      <c r="U873" s="531"/>
    </row>
    <row r="874" spans="2:21" x14ac:dyDescent="0.15">
      <c r="B874" s="541">
        <v>869</v>
      </c>
      <c r="Q874" s="559" t="str">
        <f>テーブル2[[#This Row],[災害発生時の
体制]]&amp;テーブル2[[#This Row],[班長]]&amp;テーブル2[[#This Row],[班長代理①②③を選択]]</f>
        <v/>
      </c>
      <c r="R874" s="560">
        <f>テーブル2[[#This Row],[氏名]]</f>
        <v>0</v>
      </c>
      <c r="U874" s="531"/>
    </row>
    <row r="875" spans="2:21" x14ac:dyDescent="0.15">
      <c r="B875" s="541">
        <v>870</v>
      </c>
      <c r="Q875" s="559" t="str">
        <f>テーブル2[[#This Row],[災害発生時の
体制]]&amp;テーブル2[[#This Row],[班長]]&amp;テーブル2[[#This Row],[班長代理①②③を選択]]</f>
        <v/>
      </c>
      <c r="R875" s="560">
        <f>テーブル2[[#This Row],[氏名]]</f>
        <v>0</v>
      </c>
      <c r="U875" s="531"/>
    </row>
    <row r="876" spans="2:21" x14ac:dyDescent="0.15">
      <c r="B876" s="541">
        <v>871</v>
      </c>
      <c r="Q876" s="559" t="str">
        <f>テーブル2[[#This Row],[災害発生時の
体制]]&amp;テーブル2[[#This Row],[班長]]&amp;テーブル2[[#This Row],[班長代理①②③を選択]]</f>
        <v/>
      </c>
      <c r="R876" s="560">
        <f>テーブル2[[#This Row],[氏名]]</f>
        <v>0</v>
      </c>
      <c r="U876" s="531"/>
    </row>
    <row r="877" spans="2:21" x14ac:dyDescent="0.15">
      <c r="B877" s="541">
        <v>872</v>
      </c>
      <c r="Q877" s="559" t="str">
        <f>テーブル2[[#This Row],[災害発生時の
体制]]&amp;テーブル2[[#This Row],[班長]]&amp;テーブル2[[#This Row],[班長代理①②③を選択]]</f>
        <v/>
      </c>
      <c r="R877" s="560">
        <f>テーブル2[[#This Row],[氏名]]</f>
        <v>0</v>
      </c>
      <c r="U877" s="531"/>
    </row>
    <row r="878" spans="2:21" x14ac:dyDescent="0.15">
      <c r="B878" s="541">
        <v>873</v>
      </c>
      <c r="Q878" s="559" t="str">
        <f>テーブル2[[#This Row],[災害発生時の
体制]]&amp;テーブル2[[#This Row],[班長]]&amp;テーブル2[[#This Row],[班長代理①②③を選択]]</f>
        <v/>
      </c>
      <c r="R878" s="560">
        <f>テーブル2[[#This Row],[氏名]]</f>
        <v>0</v>
      </c>
      <c r="U878" s="531"/>
    </row>
    <row r="879" spans="2:21" x14ac:dyDescent="0.15">
      <c r="B879" s="541">
        <v>874</v>
      </c>
      <c r="Q879" s="559" t="str">
        <f>テーブル2[[#This Row],[災害発生時の
体制]]&amp;テーブル2[[#This Row],[班長]]&amp;テーブル2[[#This Row],[班長代理①②③を選択]]</f>
        <v/>
      </c>
      <c r="R879" s="560">
        <f>テーブル2[[#This Row],[氏名]]</f>
        <v>0</v>
      </c>
      <c r="U879" s="531"/>
    </row>
    <row r="880" spans="2:21" x14ac:dyDescent="0.15">
      <c r="B880" s="541">
        <v>875</v>
      </c>
      <c r="Q880" s="559" t="str">
        <f>テーブル2[[#This Row],[災害発生時の
体制]]&amp;テーブル2[[#This Row],[班長]]&amp;テーブル2[[#This Row],[班長代理①②③を選択]]</f>
        <v/>
      </c>
      <c r="R880" s="560">
        <f>テーブル2[[#This Row],[氏名]]</f>
        <v>0</v>
      </c>
      <c r="U880" s="531"/>
    </row>
    <row r="881" spans="2:21" x14ac:dyDescent="0.15">
      <c r="B881" s="541">
        <v>876</v>
      </c>
      <c r="Q881" s="559" t="str">
        <f>テーブル2[[#This Row],[災害発生時の
体制]]&amp;テーブル2[[#This Row],[班長]]&amp;テーブル2[[#This Row],[班長代理①②③を選択]]</f>
        <v/>
      </c>
      <c r="R881" s="560">
        <f>テーブル2[[#This Row],[氏名]]</f>
        <v>0</v>
      </c>
      <c r="U881" s="531"/>
    </row>
    <row r="882" spans="2:21" x14ac:dyDescent="0.15">
      <c r="B882" s="541">
        <v>877</v>
      </c>
      <c r="Q882" s="559" t="str">
        <f>テーブル2[[#This Row],[災害発生時の
体制]]&amp;テーブル2[[#This Row],[班長]]&amp;テーブル2[[#This Row],[班長代理①②③を選択]]</f>
        <v/>
      </c>
      <c r="R882" s="560">
        <f>テーブル2[[#This Row],[氏名]]</f>
        <v>0</v>
      </c>
      <c r="U882" s="531"/>
    </row>
    <row r="883" spans="2:21" x14ac:dyDescent="0.15">
      <c r="B883" s="541">
        <v>878</v>
      </c>
      <c r="Q883" s="559" t="str">
        <f>テーブル2[[#This Row],[災害発生時の
体制]]&amp;テーブル2[[#This Row],[班長]]&amp;テーブル2[[#This Row],[班長代理①②③を選択]]</f>
        <v/>
      </c>
      <c r="R883" s="560">
        <f>テーブル2[[#This Row],[氏名]]</f>
        <v>0</v>
      </c>
      <c r="U883" s="531"/>
    </row>
    <row r="884" spans="2:21" x14ac:dyDescent="0.15">
      <c r="B884" s="541">
        <v>879</v>
      </c>
      <c r="Q884" s="559" t="str">
        <f>テーブル2[[#This Row],[災害発生時の
体制]]&amp;テーブル2[[#This Row],[班長]]&amp;テーブル2[[#This Row],[班長代理①②③を選択]]</f>
        <v/>
      </c>
      <c r="R884" s="560">
        <f>テーブル2[[#This Row],[氏名]]</f>
        <v>0</v>
      </c>
      <c r="U884" s="531"/>
    </row>
    <row r="885" spans="2:21" x14ac:dyDescent="0.15">
      <c r="B885" s="541">
        <v>880</v>
      </c>
      <c r="Q885" s="559" t="str">
        <f>テーブル2[[#This Row],[災害発生時の
体制]]&amp;テーブル2[[#This Row],[班長]]&amp;テーブル2[[#This Row],[班長代理①②③を選択]]</f>
        <v/>
      </c>
      <c r="R885" s="560">
        <f>テーブル2[[#This Row],[氏名]]</f>
        <v>0</v>
      </c>
      <c r="U885" s="531"/>
    </row>
    <row r="886" spans="2:21" x14ac:dyDescent="0.15">
      <c r="B886" s="541">
        <v>881</v>
      </c>
      <c r="Q886" s="559" t="str">
        <f>テーブル2[[#This Row],[災害発生時の
体制]]&amp;テーブル2[[#This Row],[班長]]&amp;テーブル2[[#This Row],[班長代理①②③を選択]]</f>
        <v/>
      </c>
      <c r="R886" s="560">
        <f>テーブル2[[#This Row],[氏名]]</f>
        <v>0</v>
      </c>
      <c r="U886" s="531"/>
    </row>
    <row r="887" spans="2:21" x14ac:dyDescent="0.15">
      <c r="B887" s="541">
        <v>882</v>
      </c>
      <c r="Q887" s="559" t="str">
        <f>テーブル2[[#This Row],[災害発生時の
体制]]&amp;テーブル2[[#This Row],[班長]]&amp;テーブル2[[#This Row],[班長代理①②③を選択]]</f>
        <v/>
      </c>
      <c r="R887" s="560">
        <f>テーブル2[[#This Row],[氏名]]</f>
        <v>0</v>
      </c>
      <c r="U887" s="531"/>
    </row>
    <row r="888" spans="2:21" x14ac:dyDescent="0.15">
      <c r="B888" s="541">
        <v>883</v>
      </c>
      <c r="Q888" s="559" t="str">
        <f>テーブル2[[#This Row],[災害発生時の
体制]]&amp;テーブル2[[#This Row],[班長]]&amp;テーブル2[[#This Row],[班長代理①②③を選択]]</f>
        <v/>
      </c>
      <c r="R888" s="560">
        <f>テーブル2[[#This Row],[氏名]]</f>
        <v>0</v>
      </c>
      <c r="U888" s="531"/>
    </row>
    <row r="889" spans="2:21" x14ac:dyDescent="0.15">
      <c r="B889" s="541">
        <v>884</v>
      </c>
      <c r="Q889" s="559" t="str">
        <f>テーブル2[[#This Row],[災害発生時の
体制]]&amp;テーブル2[[#This Row],[班長]]&amp;テーブル2[[#This Row],[班長代理①②③を選択]]</f>
        <v/>
      </c>
      <c r="R889" s="560">
        <f>テーブル2[[#This Row],[氏名]]</f>
        <v>0</v>
      </c>
      <c r="U889" s="531"/>
    </row>
    <row r="890" spans="2:21" x14ac:dyDescent="0.15">
      <c r="B890" s="541">
        <v>885</v>
      </c>
      <c r="Q890" s="559" t="str">
        <f>テーブル2[[#This Row],[災害発生時の
体制]]&amp;テーブル2[[#This Row],[班長]]&amp;テーブル2[[#This Row],[班長代理①②③を選択]]</f>
        <v/>
      </c>
      <c r="R890" s="560">
        <f>テーブル2[[#This Row],[氏名]]</f>
        <v>0</v>
      </c>
      <c r="U890" s="531"/>
    </row>
    <row r="891" spans="2:21" x14ac:dyDescent="0.15">
      <c r="B891" s="541">
        <v>886</v>
      </c>
      <c r="Q891" s="559" t="str">
        <f>テーブル2[[#This Row],[災害発生時の
体制]]&amp;テーブル2[[#This Row],[班長]]&amp;テーブル2[[#This Row],[班長代理①②③を選択]]</f>
        <v/>
      </c>
      <c r="R891" s="560">
        <f>テーブル2[[#This Row],[氏名]]</f>
        <v>0</v>
      </c>
      <c r="U891" s="531"/>
    </row>
    <row r="892" spans="2:21" x14ac:dyDescent="0.15">
      <c r="B892" s="541">
        <v>887</v>
      </c>
      <c r="Q892" s="559" t="str">
        <f>テーブル2[[#This Row],[災害発生時の
体制]]&amp;テーブル2[[#This Row],[班長]]&amp;テーブル2[[#This Row],[班長代理①②③を選択]]</f>
        <v/>
      </c>
      <c r="R892" s="560">
        <f>テーブル2[[#This Row],[氏名]]</f>
        <v>0</v>
      </c>
      <c r="U892" s="531"/>
    </row>
    <row r="893" spans="2:21" x14ac:dyDescent="0.15">
      <c r="B893" s="541">
        <v>888</v>
      </c>
      <c r="Q893" s="559" t="str">
        <f>テーブル2[[#This Row],[災害発生時の
体制]]&amp;テーブル2[[#This Row],[班長]]&amp;テーブル2[[#This Row],[班長代理①②③を選択]]</f>
        <v/>
      </c>
      <c r="R893" s="560">
        <f>テーブル2[[#This Row],[氏名]]</f>
        <v>0</v>
      </c>
      <c r="U893" s="531"/>
    </row>
    <row r="894" spans="2:21" x14ac:dyDescent="0.15">
      <c r="B894" s="541">
        <v>889</v>
      </c>
      <c r="Q894" s="559" t="str">
        <f>テーブル2[[#This Row],[災害発生時の
体制]]&amp;テーブル2[[#This Row],[班長]]&amp;テーブル2[[#This Row],[班長代理①②③を選択]]</f>
        <v/>
      </c>
      <c r="R894" s="560">
        <f>テーブル2[[#This Row],[氏名]]</f>
        <v>0</v>
      </c>
      <c r="U894" s="531"/>
    </row>
    <row r="895" spans="2:21" x14ac:dyDescent="0.15">
      <c r="B895" s="541">
        <v>890</v>
      </c>
      <c r="Q895" s="559" t="str">
        <f>テーブル2[[#This Row],[災害発生時の
体制]]&amp;テーブル2[[#This Row],[班長]]&amp;テーブル2[[#This Row],[班長代理①②③を選択]]</f>
        <v/>
      </c>
      <c r="R895" s="560">
        <f>テーブル2[[#This Row],[氏名]]</f>
        <v>0</v>
      </c>
      <c r="U895" s="531"/>
    </row>
    <row r="896" spans="2:21" x14ac:dyDescent="0.15">
      <c r="B896" s="541">
        <v>891</v>
      </c>
      <c r="Q896" s="559" t="str">
        <f>テーブル2[[#This Row],[災害発生時の
体制]]&amp;テーブル2[[#This Row],[班長]]&amp;テーブル2[[#This Row],[班長代理①②③を選択]]</f>
        <v/>
      </c>
      <c r="R896" s="560">
        <f>テーブル2[[#This Row],[氏名]]</f>
        <v>0</v>
      </c>
      <c r="U896" s="531"/>
    </row>
    <row r="897" spans="2:21" x14ac:dyDescent="0.15">
      <c r="B897" s="541">
        <v>892</v>
      </c>
      <c r="Q897" s="559" t="str">
        <f>テーブル2[[#This Row],[災害発生時の
体制]]&amp;テーブル2[[#This Row],[班長]]&amp;テーブル2[[#This Row],[班長代理①②③を選択]]</f>
        <v/>
      </c>
      <c r="R897" s="560">
        <f>テーブル2[[#This Row],[氏名]]</f>
        <v>0</v>
      </c>
      <c r="U897" s="531"/>
    </row>
    <row r="898" spans="2:21" x14ac:dyDescent="0.15">
      <c r="B898" s="541">
        <v>893</v>
      </c>
      <c r="Q898" s="559" t="str">
        <f>テーブル2[[#This Row],[災害発生時の
体制]]&amp;テーブル2[[#This Row],[班長]]&amp;テーブル2[[#This Row],[班長代理①②③を選択]]</f>
        <v/>
      </c>
      <c r="R898" s="560">
        <f>テーブル2[[#This Row],[氏名]]</f>
        <v>0</v>
      </c>
      <c r="U898" s="531"/>
    </row>
    <row r="899" spans="2:21" x14ac:dyDescent="0.15">
      <c r="B899" s="541">
        <v>894</v>
      </c>
      <c r="Q899" s="559" t="str">
        <f>テーブル2[[#This Row],[災害発生時の
体制]]&amp;テーブル2[[#This Row],[班長]]&amp;テーブル2[[#This Row],[班長代理①②③を選択]]</f>
        <v/>
      </c>
      <c r="R899" s="560">
        <f>テーブル2[[#This Row],[氏名]]</f>
        <v>0</v>
      </c>
      <c r="U899" s="531"/>
    </row>
    <row r="900" spans="2:21" x14ac:dyDescent="0.15">
      <c r="B900" s="541">
        <v>895</v>
      </c>
      <c r="Q900" s="559" t="str">
        <f>テーブル2[[#This Row],[災害発生時の
体制]]&amp;テーブル2[[#This Row],[班長]]&amp;テーブル2[[#This Row],[班長代理①②③を選択]]</f>
        <v/>
      </c>
      <c r="R900" s="560">
        <f>テーブル2[[#This Row],[氏名]]</f>
        <v>0</v>
      </c>
      <c r="U900" s="531"/>
    </row>
    <row r="901" spans="2:21" x14ac:dyDescent="0.15">
      <c r="B901" s="541">
        <v>896</v>
      </c>
      <c r="Q901" s="559" t="str">
        <f>テーブル2[[#This Row],[災害発生時の
体制]]&amp;テーブル2[[#This Row],[班長]]&amp;テーブル2[[#This Row],[班長代理①②③を選択]]</f>
        <v/>
      </c>
      <c r="R901" s="560">
        <f>テーブル2[[#This Row],[氏名]]</f>
        <v>0</v>
      </c>
      <c r="U901" s="531"/>
    </row>
    <row r="902" spans="2:21" x14ac:dyDescent="0.15">
      <c r="B902" s="541">
        <v>897</v>
      </c>
      <c r="Q902" s="559" t="str">
        <f>テーブル2[[#This Row],[災害発生時の
体制]]&amp;テーブル2[[#This Row],[班長]]&amp;テーブル2[[#This Row],[班長代理①②③を選択]]</f>
        <v/>
      </c>
      <c r="R902" s="560">
        <f>テーブル2[[#This Row],[氏名]]</f>
        <v>0</v>
      </c>
      <c r="U902" s="531"/>
    </row>
    <row r="903" spans="2:21" x14ac:dyDescent="0.15">
      <c r="B903" s="541">
        <v>898</v>
      </c>
      <c r="Q903" s="559" t="str">
        <f>テーブル2[[#This Row],[災害発生時の
体制]]&amp;テーブル2[[#This Row],[班長]]&amp;テーブル2[[#This Row],[班長代理①②③を選択]]</f>
        <v/>
      </c>
      <c r="R903" s="560">
        <f>テーブル2[[#This Row],[氏名]]</f>
        <v>0</v>
      </c>
      <c r="U903" s="531"/>
    </row>
    <row r="904" spans="2:21" x14ac:dyDescent="0.15">
      <c r="B904" s="541">
        <v>899</v>
      </c>
      <c r="Q904" s="559" t="str">
        <f>テーブル2[[#This Row],[災害発生時の
体制]]&amp;テーブル2[[#This Row],[班長]]&amp;テーブル2[[#This Row],[班長代理①②③を選択]]</f>
        <v/>
      </c>
      <c r="R904" s="560">
        <f>テーブル2[[#This Row],[氏名]]</f>
        <v>0</v>
      </c>
      <c r="U904" s="531"/>
    </row>
    <row r="905" spans="2:21" x14ac:dyDescent="0.15">
      <c r="B905" s="541">
        <v>900</v>
      </c>
      <c r="Q905" s="559" t="str">
        <f>テーブル2[[#This Row],[災害発生時の
体制]]&amp;テーブル2[[#This Row],[班長]]&amp;テーブル2[[#This Row],[班長代理①②③を選択]]</f>
        <v/>
      </c>
      <c r="R905" s="560">
        <f>テーブル2[[#This Row],[氏名]]</f>
        <v>0</v>
      </c>
      <c r="U905" s="531"/>
    </row>
    <row r="906" spans="2:21" x14ac:dyDescent="0.15">
      <c r="B906" s="541">
        <v>901</v>
      </c>
      <c r="Q906" s="559" t="str">
        <f>テーブル2[[#This Row],[災害発生時の
体制]]&amp;テーブル2[[#This Row],[班長]]&amp;テーブル2[[#This Row],[班長代理①②③を選択]]</f>
        <v/>
      </c>
      <c r="R906" s="560">
        <f>テーブル2[[#This Row],[氏名]]</f>
        <v>0</v>
      </c>
      <c r="U906" s="531"/>
    </row>
    <row r="907" spans="2:21" x14ac:dyDescent="0.15">
      <c r="B907" s="541">
        <v>902</v>
      </c>
      <c r="Q907" s="559" t="str">
        <f>テーブル2[[#This Row],[災害発生時の
体制]]&amp;テーブル2[[#This Row],[班長]]&amp;テーブル2[[#This Row],[班長代理①②③を選択]]</f>
        <v/>
      </c>
      <c r="R907" s="560">
        <f>テーブル2[[#This Row],[氏名]]</f>
        <v>0</v>
      </c>
      <c r="U907" s="531"/>
    </row>
    <row r="908" spans="2:21" x14ac:dyDescent="0.15">
      <c r="B908" s="541">
        <v>903</v>
      </c>
      <c r="Q908" s="559" t="str">
        <f>テーブル2[[#This Row],[災害発生時の
体制]]&amp;テーブル2[[#This Row],[班長]]&amp;テーブル2[[#This Row],[班長代理①②③を選択]]</f>
        <v/>
      </c>
      <c r="R908" s="560">
        <f>テーブル2[[#This Row],[氏名]]</f>
        <v>0</v>
      </c>
      <c r="U908" s="531"/>
    </row>
    <row r="909" spans="2:21" x14ac:dyDescent="0.15">
      <c r="B909" s="541">
        <v>904</v>
      </c>
      <c r="Q909" s="559" t="str">
        <f>テーブル2[[#This Row],[災害発生時の
体制]]&amp;テーブル2[[#This Row],[班長]]&amp;テーブル2[[#This Row],[班長代理①②③を選択]]</f>
        <v/>
      </c>
      <c r="R909" s="560">
        <f>テーブル2[[#This Row],[氏名]]</f>
        <v>0</v>
      </c>
      <c r="U909" s="531"/>
    </row>
    <row r="910" spans="2:21" x14ac:dyDescent="0.15">
      <c r="B910" s="541">
        <v>905</v>
      </c>
      <c r="Q910" s="559" t="str">
        <f>テーブル2[[#This Row],[災害発生時の
体制]]&amp;テーブル2[[#This Row],[班長]]&amp;テーブル2[[#This Row],[班長代理①②③を選択]]</f>
        <v/>
      </c>
      <c r="R910" s="560">
        <f>テーブル2[[#This Row],[氏名]]</f>
        <v>0</v>
      </c>
      <c r="U910" s="531"/>
    </row>
    <row r="911" spans="2:21" x14ac:dyDescent="0.15">
      <c r="B911" s="541">
        <v>906</v>
      </c>
      <c r="Q911" s="559" t="str">
        <f>テーブル2[[#This Row],[災害発生時の
体制]]&amp;テーブル2[[#This Row],[班長]]&amp;テーブル2[[#This Row],[班長代理①②③を選択]]</f>
        <v/>
      </c>
      <c r="R911" s="560">
        <f>テーブル2[[#This Row],[氏名]]</f>
        <v>0</v>
      </c>
      <c r="U911" s="531"/>
    </row>
    <row r="912" spans="2:21" x14ac:dyDescent="0.15">
      <c r="B912" s="541">
        <v>907</v>
      </c>
      <c r="Q912" s="559" t="str">
        <f>テーブル2[[#This Row],[災害発生時の
体制]]&amp;テーブル2[[#This Row],[班長]]&amp;テーブル2[[#This Row],[班長代理①②③を選択]]</f>
        <v/>
      </c>
      <c r="R912" s="560">
        <f>テーブル2[[#This Row],[氏名]]</f>
        <v>0</v>
      </c>
      <c r="U912" s="531"/>
    </row>
    <row r="913" spans="2:21" x14ac:dyDescent="0.15">
      <c r="B913" s="541">
        <v>908</v>
      </c>
      <c r="Q913" s="559" t="str">
        <f>テーブル2[[#This Row],[災害発生時の
体制]]&amp;テーブル2[[#This Row],[班長]]&amp;テーブル2[[#This Row],[班長代理①②③を選択]]</f>
        <v/>
      </c>
      <c r="R913" s="560">
        <f>テーブル2[[#This Row],[氏名]]</f>
        <v>0</v>
      </c>
      <c r="U913" s="531"/>
    </row>
    <row r="914" spans="2:21" x14ac:dyDescent="0.15">
      <c r="B914" s="541">
        <v>909</v>
      </c>
      <c r="Q914" s="559" t="str">
        <f>テーブル2[[#This Row],[災害発生時の
体制]]&amp;テーブル2[[#This Row],[班長]]&amp;テーブル2[[#This Row],[班長代理①②③を選択]]</f>
        <v/>
      </c>
      <c r="R914" s="560">
        <f>テーブル2[[#This Row],[氏名]]</f>
        <v>0</v>
      </c>
      <c r="U914" s="531"/>
    </row>
    <row r="915" spans="2:21" x14ac:dyDescent="0.15">
      <c r="B915" s="541">
        <v>910</v>
      </c>
      <c r="Q915" s="559" t="str">
        <f>テーブル2[[#This Row],[災害発生時の
体制]]&amp;テーブル2[[#This Row],[班長]]&amp;テーブル2[[#This Row],[班長代理①②③を選択]]</f>
        <v/>
      </c>
      <c r="R915" s="560">
        <f>テーブル2[[#This Row],[氏名]]</f>
        <v>0</v>
      </c>
      <c r="U915" s="531"/>
    </row>
    <row r="916" spans="2:21" x14ac:dyDescent="0.15">
      <c r="B916" s="541">
        <v>911</v>
      </c>
      <c r="Q916" s="559" t="str">
        <f>テーブル2[[#This Row],[災害発生時の
体制]]&amp;テーブル2[[#This Row],[班長]]&amp;テーブル2[[#This Row],[班長代理①②③を選択]]</f>
        <v/>
      </c>
      <c r="R916" s="560">
        <f>テーブル2[[#This Row],[氏名]]</f>
        <v>0</v>
      </c>
      <c r="U916" s="531"/>
    </row>
    <row r="917" spans="2:21" x14ac:dyDescent="0.15">
      <c r="B917" s="541">
        <v>912</v>
      </c>
      <c r="Q917" s="559" t="str">
        <f>テーブル2[[#This Row],[災害発生時の
体制]]&amp;テーブル2[[#This Row],[班長]]&amp;テーブル2[[#This Row],[班長代理①②③を選択]]</f>
        <v/>
      </c>
      <c r="R917" s="560">
        <f>テーブル2[[#This Row],[氏名]]</f>
        <v>0</v>
      </c>
      <c r="U917" s="531"/>
    </row>
    <row r="918" spans="2:21" x14ac:dyDescent="0.15">
      <c r="B918" s="541">
        <v>913</v>
      </c>
      <c r="Q918" s="559" t="str">
        <f>テーブル2[[#This Row],[災害発生時の
体制]]&amp;テーブル2[[#This Row],[班長]]&amp;テーブル2[[#This Row],[班長代理①②③を選択]]</f>
        <v/>
      </c>
      <c r="R918" s="560">
        <f>テーブル2[[#This Row],[氏名]]</f>
        <v>0</v>
      </c>
      <c r="U918" s="531"/>
    </row>
    <row r="919" spans="2:21" x14ac:dyDescent="0.15">
      <c r="B919" s="541">
        <v>914</v>
      </c>
      <c r="Q919" s="559" t="str">
        <f>テーブル2[[#This Row],[災害発生時の
体制]]&amp;テーブル2[[#This Row],[班長]]&amp;テーブル2[[#This Row],[班長代理①②③を選択]]</f>
        <v/>
      </c>
      <c r="R919" s="560">
        <f>テーブル2[[#This Row],[氏名]]</f>
        <v>0</v>
      </c>
      <c r="U919" s="531"/>
    </row>
    <row r="920" spans="2:21" x14ac:dyDescent="0.15">
      <c r="B920" s="541">
        <v>915</v>
      </c>
      <c r="Q920" s="559" t="str">
        <f>テーブル2[[#This Row],[災害発生時の
体制]]&amp;テーブル2[[#This Row],[班長]]&amp;テーブル2[[#This Row],[班長代理①②③を選択]]</f>
        <v/>
      </c>
      <c r="R920" s="560">
        <f>テーブル2[[#This Row],[氏名]]</f>
        <v>0</v>
      </c>
      <c r="U920" s="531"/>
    </row>
    <row r="921" spans="2:21" x14ac:dyDescent="0.15">
      <c r="B921" s="541">
        <v>916</v>
      </c>
      <c r="Q921" s="559" t="str">
        <f>テーブル2[[#This Row],[災害発生時の
体制]]&amp;テーブル2[[#This Row],[班長]]&amp;テーブル2[[#This Row],[班長代理①②③を選択]]</f>
        <v/>
      </c>
      <c r="R921" s="560">
        <f>テーブル2[[#This Row],[氏名]]</f>
        <v>0</v>
      </c>
      <c r="U921" s="531"/>
    </row>
    <row r="922" spans="2:21" x14ac:dyDescent="0.15">
      <c r="B922" s="541">
        <v>917</v>
      </c>
      <c r="Q922" s="559" t="str">
        <f>テーブル2[[#This Row],[災害発生時の
体制]]&amp;テーブル2[[#This Row],[班長]]&amp;テーブル2[[#This Row],[班長代理①②③を選択]]</f>
        <v/>
      </c>
      <c r="R922" s="560">
        <f>テーブル2[[#This Row],[氏名]]</f>
        <v>0</v>
      </c>
      <c r="U922" s="531"/>
    </row>
    <row r="923" spans="2:21" x14ac:dyDescent="0.15">
      <c r="B923" s="541">
        <v>918</v>
      </c>
      <c r="Q923" s="559" t="str">
        <f>テーブル2[[#This Row],[災害発生時の
体制]]&amp;テーブル2[[#This Row],[班長]]&amp;テーブル2[[#This Row],[班長代理①②③を選択]]</f>
        <v/>
      </c>
      <c r="R923" s="560">
        <f>テーブル2[[#This Row],[氏名]]</f>
        <v>0</v>
      </c>
      <c r="U923" s="531"/>
    </row>
    <row r="924" spans="2:21" x14ac:dyDescent="0.15">
      <c r="B924" s="541">
        <v>919</v>
      </c>
      <c r="Q924" s="559" t="str">
        <f>テーブル2[[#This Row],[災害発生時の
体制]]&amp;テーブル2[[#This Row],[班長]]&amp;テーブル2[[#This Row],[班長代理①②③を選択]]</f>
        <v/>
      </c>
      <c r="R924" s="560">
        <f>テーブル2[[#This Row],[氏名]]</f>
        <v>0</v>
      </c>
      <c r="U924" s="531"/>
    </row>
    <row r="925" spans="2:21" x14ac:dyDescent="0.15">
      <c r="B925" s="541">
        <v>920</v>
      </c>
      <c r="Q925" s="559" t="str">
        <f>テーブル2[[#This Row],[災害発生時の
体制]]&amp;テーブル2[[#This Row],[班長]]&amp;テーブル2[[#This Row],[班長代理①②③を選択]]</f>
        <v/>
      </c>
      <c r="R925" s="560">
        <f>テーブル2[[#This Row],[氏名]]</f>
        <v>0</v>
      </c>
      <c r="U925" s="531"/>
    </row>
    <row r="926" spans="2:21" x14ac:dyDescent="0.15">
      <c r="B926" s="541">
        <v>921</v>
      </c>
      <c r="Q926" s="559" t="str">
        <f>テーブル2[[#This Row],[災害発生時の
体制]]&amp;テーブル2[[#This Row],[班長]]&amp;テーブル2[[#This Row],[班長代理①②③を選択]]</f>
        <v/>
      </c>
      <c r="R926" s="560">
        <f>テーブル2[[#This Row],[氏名]]</f>
        <v>0</v>
      </c>
      <c r="U926" s="531"/>
    </row>
    <row r="927" spans="2:21" x14ac:dyDescent="0.15">
      <c r="B927" s="541">
        <v>922</v>
      </c>
      <c r="Q927" s="559" t="str">
        <f>テーブル2[[#This Row],[災害発生時の
体制]]&amp;テーブル2[[#This Row],[班長]]&amp;テーブル2[[#This Row],[班長代理①②③を選択]]</f>
        <v/>
      </c>
      <c r="R927" s="560">
        <f>テーブル2[[#This Row],[氏名]]</f>
        <v>0</v>
      </c>
      <c r="U927" s="531"/>
    </row>
    <row r="928" spans="2:21" x14ac:dyDescent="0.15">
      <c r="B928" s="541">
        <v>923</v>
      </c>
      <c r="Q928" s="559" t="str">
        <f>テーブル2[[#This Row],[災害発生時の
体制]]&amp;テーブル2[[#This Row],[班長]]&amp;テーブル2[[#This Row],[班長代理①②③を選択]]</f>
        <v/>
      </c>
      <c r="R928" s="560">
        <f>テーブル2[[#This Row],[氏名]]</f>
        <v>0</v>
      </c>
      <c r="U928" s="531"/>
    </row>
    <row r="929" spans="2:21" x14ac:dyDescent="0.15">
      <c r="B929" s="541">
        <v>924</v>
      </c>
      <c r="Q929" s="559" t="str">
        <f>テーブル2[[#This Row],[災害発生時の
体制]]&amp;テーブル2[[#This Row],[班長]]&amp;テーブル2[[#This Row],[班長代理①②③を選択]]</f>
        <v/>
      </c>
      <c r="R929" s="560">
        <f>テーブル2[[#This Row],[氏名]]</f>
        <v>0</v>
      </c>
      <c r="U929" s="531"/>
    </row>
    <row r="930" spans="2:21" x14ac:dyDescent="0.15">
      <c r="B930" s="541">
        <v>925</v>
      </c>
      <c r="Q930" s="559" t="str">
        <f>テーブル2[[#This Row],[災害発生時の
体制]]&amp;テーブル2[[#This Row],[班長]]&amp;テーブル2[[#This Row],[班長代理①②③を選択]]</f>
        <v/>
      </c>
      <c r="R930" s="560">
        <f>テーブル2[[#This Row],[氏名]]</f>
        <v>0</v>
      </c>
      <c r="U930" s="531"/>
    </row>
    <row r="931" spans="2:21" x14ac:dyDescent="0.15">
      <c r="B931" s="541">
        <v>926</v>
      </c>
      <c r="Q931" s="559" t="str">
        <f>テーブル2[[#This Row],[災害発生時の
体制]]&amp;テーブル2[[#This Row],[班長]]&amp;テーブル2[[#This Row],[班長代理①②③を選択]]</f>
        <v/>
      </c>
      <c r="R931" s="560">
        <f>テーブル2[[#This Row],[氏名]]</f>
        <v>0</v>
      </c>
      <c r="U931" s="531"/>
    </row>
    <row r="932" spans="2:21" x14ac:dyDescent="0.15">
      <c r="B932" s="541">
        <v>927</v>
      </c>
      <c r="Q932" s="559" t="str">
        <f>テーブル2[[#This Row],[災害発生時の
体制]]&amp;テーブル2[[#This Row],[班長]]&amp;テーブル2[[#This Row],[班長代理①②③を選択]]</f>
        <v/>
      </c>
      <c r="R932" s="560">
        <f>テーブル2[[#This Row],[氏名]]</f>
        <v>0</v>
      </c>
      <c r="U932" s="531"/>
    </row>
    <row r="933" spans="2:21" x14ac:dyDescent="0.15">
      <c r="B933" s="541">
        <v>928</v>
      </c>
      <c r="Q933" s="559" t="str">
        <f>テーブル2[[#This Row],[災害発生時の
体制]]&amp;テーブル2[[#This Row],[班長]]&amp;テーブル2[[#This Row],[班長代理①②③を選択]]</f>
        <v/>
      </c>
      <c r="R933" s="560">
        <f>テーブル2[[#This Row],[氏名]]</f>
        <v>0</v>
      </c>
      <c r="U933" s="531"/>
    </row>
    <row r="934" spans="2:21" x14ac:dyDescent="0.15">
      <c r="B934" s="541">
        <v>929</v>
      </c>
      <c r="Q934" s="559" t="str">
        <f>テーブル2[[#This Row],[災害発生時の
体制]]&amp;テーブル2[[#This Row],[班長]]&amp;テーブル2[[#This Row],[班長代理①②③を選択]]</f>
        <v/>
      </c>
      <c r="R934" s="560">
        <f>テーブル2[[#This Row],[氏名]]</f>
        <v>0</v>
      </c>
      <c r="U934" s="531"/>
    </row>
    <row r="935" spans="2:21" x14ac:dyDescent="0.15">
      <c r="B935" s="541">
        <v>930</v>
      </c>
      <c r="Q935" s="559" t="str">
        <f>テーブル2[[#This Row],[災害発生時の
体制]]&amp;テーブル2[[#This Row],[班長]]&amp;テーブル2[[#This Row],[班長代理①②③を選択]]</f>
        <v/>
      </c>
      <c r="R935" s="560">
        <f>テーブル2[[#This Row],[氏名]]</f>
        <v>0</v>
      </c>
      <c r="U935" s="531"/>
    </row>
    <row r="936" spans="2:21" x14ac:dyDescent="0.15">
      <c r="B936" s="541">
        <v>931</v>
      </c>
      <c r="Q936" s="559" t="str">
        <f>テーブル2[[#This Row],[災害発生時の
体制]]&amp;テーブル2[[#This Row],[班長]]&amp;テーブル2[[#This Row],[班長代理①②③を選択]]</f>
        <v/>
      </c>
      <c r="R936" s="560">
        <f>テーブル2[[#This Row],[氏名]]</f>
        <v>0</v>
      </c>
      <c r="U936" s="531"/>
    </row>
    <row r="937" spans="2:21" x14ac:dyDescent="0.15">
      <c r="B937" s="541">
        <v>932</v>
      </c>
      <c r="Q937" s="559" t="str">
        <f>テーブル2[[#This Row],[災害発生時の
体制]]&amp;テーブル2[[#This Row],[班長]]&amp;テーブル2[[#This Row],[班長代理①②③を選択]]</f>
        <v/>
      </c>
      <c r="R937" s="560">
        <f>テーブル2[[#This Row],[氏名]]</f>
        <v>0</v>
      </c>
      <c r="U937" s="531"/>
    </row>
    <row r="938" spans="2:21" x14ac:dyDescent="0.15">
      <c r="B938" s="541">
        <v>933</v>
      </c>
      <c r="Q938" s="559" t="str">
        <f>テーブル2[[#This Row],[災害発生時の
体制]]&amp;テーブル2[[#This Row],[班長]]&amp;テーブル2[[#This Row],[班長代理①②③を選択]]</f>
        <v/>
      </c>
      <c r="R938" s="560">
        <f>テーブル2[[#This Row],[氏名]]</f>
        <v>0</v>
      </c>
      <c r="U938" s="531"/>
    </row>
    <row r="939" spans="2:21" x14ac:dyDescent="0.15">
      <c r="B939" s="541">
        <v>934</v>
      </c>
      <c r="Q939" s="559" t="str">
        <f>テーブル2[[#This Row],[災害発生時の
体制]]&amp;テーブル2[[#This Row],[班長]]&amp;テーブル2[[#This Row],[班長代理①②③を選択]]</f>
        <v/>
      </c>
      <c r="R939" s="560">
        <f>テーブル2[[#This Row],[氏名]]</f>
        <v>0</v>
      </c>
      <c r="U939" s="531"/>
    </row>
    <row r="940" spans="2:21" x14ac:dyDescent="0.15">
      <c r="B940" s="541">
        <v>935</v>
      </c>
      <c r="Q940" s="559" t="str">
        <f>テーブル2[[#This Row],[災害発生時の
体制]]&amp;テーブル2[[#This Row],[班長]]&amp;テーブル2[[#This Row],[班長代理①②③を選択]]</f>
        <v/>
      </c>
      <c r="R940" s="560">
        <f>テーブル2[[#This Row],[氏名]]</f>
        <v>0</v>
      </c>
      <c r="U940" s="531"/>
    </row>
    <row r="941" spans="2:21" x14ac:dyDescent="0.15">
      <c r="B941" s="541">
        <v>936</v>
      </c>
      <c r="Q941" s="559" t="str">
        <f>テーブル2[[#This Row],[災害発生時の
体制]]&amp;テーブル2[[#This Row],[班長]]&amp;テーブル2[[#This Row],[班長代理①②③を選択]]</f>
        <v/>
      </c>
      <c r="R941" s="560">
        <f>テーブル2[[#This Row],[氏名]]</f>
        <v>0</v>
      </c>
      <c r="U941" s="531"/>
    </row>
    <row r="942" spans="2:21" x14ac:dyDescent="0.15">
      <c r="B942" s="541">
        <v>937</v>
      </c>
      <c r="Q942" s="559" t="str">
        <f>テーブル2[[#This Row],[災害発生時の
体制]]&amp;テーブル2[[#This Row],[班長]]&amp;テーブル2[[#This Row],[班長代理①②③を選択]]</f>
        <v/>
      </c>
      <c r="R942" s="560">
        <f>テーブル2[[#This Row],[氏名]]</f>
        <v>0</v>
      </c>
      <c r="U942" s="531"/>
    </row>
    <row r="943" spans="2:21" x14ac:dyDescent="0.15">
      <c r="B943" s="541">
        <v>938</v>
      </c>
      <c r="Q943" s="559" t="str">
        <f>テーブル2[[#This Row],[災害発生時の
体制]]&amp;テーブル2[[#This Row],[班長]]&amp;テーブル2[[#This Row],[班長代理①②③を選択]]</f>
        <v/>
      </c>
      <c r="R943" s="560">
        <f>テーブル2[[#This Row],[氏名]]</f>
        <v>0</v>
      </c>
      <c r="U943" s="531"/>
    </row>
    <row r="944" spans="2:21" x14ac:dyDescent="0.15">
      <c r="B944" s="541">
        <v>939</v>
      </c>
      <c r="Q944" s="559" t="str">
        <f>テーブル2[[#This Row],[災害発生時の
体制]]&amp;テーブル2[[#This Row],[班長]]&amp;テーブル2[[#This Row],[班長代理①②③を選択]]</f>
        <v/>
      </c>
      <c r="R944" s="560">
        <f>テーブル2[[#This Row],[氏名]]</f>
        <v>0</v>
      </c>
      <c r="U944" s="531"/>
    </row>
    <row r="945" spans="2:21" x14ac:dyDescent="0.15">
      <c r="B945" s="541">
        <v>940</v>
      </c>
      <c r="Q945" s="559" t="str">
        <f>テーブル2[[#This Row],[災害発生時の
体制]]&amp;テーブル2[[#This Row],[班長]]&amp;テーブル2[[#This Row],[班長代理①②③を選択]]</f>
        <v/>
      </c>
      <c r="R945" s="560">
        <f>テーブル2[[#This Row],[氏名]]</f>
        <v>0</v>
      </c>
      <c r="U945" s="531"/>
    </row>
    <row r="946" spans="2:21" x14ac:dyDescent="0.15">
      <c r="B946" s="541">
        <v>941</v>
      </c>
      <c r="Q946" s="559" t="str">
        <f>テーブル2[[#This Row],[災害発生時の
体制]]&amp;テーブル2[[#This Row],[班長]]&amp;テーブル2[[#This Row],[班長代理①②③を選択]]</f>
        <v/>
      </c>
      <c r="R946" s="560">
        <f>テーブル2[[#This Row],[氏名]]</f>
        <v>0</v>
      </c>
      <c r="U946" s="531"/>
    </row>
    <row r="947" spans="2:21" x14ac:dyDescent="0.15">
      <c r="B947" s="541">
        <v>942</v>
      </c>
      <c r="Q947" s="559" t="str">
        <f>テーブル2[[#This Row],[災害発生時の
体制]]&amp;テーブル2[[#This Row],[班長]]&amp;テーブル2[[#This Row],[班長代理①②③を選択]]</f>
        <v/>
      </c>
      <c r="R947" s="560">
        <f>テーブル2[[#This Row],[氏名]]</f>
        <v>0</v>
      </c>
      <c r="U947" s="531"/>
    </row>
    <row r="948" spans="2:21" x14ac:dyDescent="0.15">
      <c r="B948" s="541">
        <v>943</v>
      </c>
      <c r="Q948" s="559" t="str">
        <f>テーブル2[[#This Row],[災害発生時の
体制]]&amp;テーブル2[[#This Row],[班長]]&amp;テーブル2[[#This Row],[班長代理①②③を選択]]</f>
        <v/>
      </c>
      <c r="R948" s="560">
        <f>テーブル2[[#This Row],[氏名]]</f>
        <v>0</v>
      </c>
      <c r="U948" s="531"/>
    </row>
    <row r="949" spans="2:21" x14ac:dyDescent="0.15">
      <c r="B949" s="541">
        <v>944</v>
      </c>
      <c r="Q949" s="559" t="str">
        <f>テーブル2[[#This Row],[災害発生時の
体制]]&amp;テーブル2[[#This Row],[班長]]&amp;テーブル2[[#This Row],[班長代理①②③を選択]]</f>
        <v/>
      </c>
      <c r="R949" s="560">
        <f>テーブル2[[#This Row],[氏名]]</f>
        <v>0</v>
      </c>
      <c r="U949" s="531"/>
    </row>
    <row r="950" spans="2:21" x14ac:dyDescent="0.15">
      <c r="B950" s="541">
        <v>945</v>
      </c>
      <c r="Q950" s="559" t="str">
        <f>テーブル2[[#This Row],[災害発生時の
体制]]&amp;テーブル2[[#This Row],[班長]]&amp;テーブル2[[#This Row],[班長代理①②③を選択]]</f>
        <v/>
      </c>
      <c r="R950" s="560">
        <f>テーブル2[[#This Row],[氏名]]</f>
        <v>0</v>
      </c>
      <c r="U950" s="531"/>
    </row>
    <row r="951" spans="2:21" x14ac:dyDescent="0.15">
      <c r="B951" s="541">
        <v>946</v>
      </c>
      <c r="Q951" s="559" t="str">
        <f>テーブル2[[#This Row],[災害発生時の
体制]]&amp;テーブル2[[#This Row],[班長]]&amp;テーブル2[[#This Row],[班長代理①②③を選択]]</f>
        <v/>
      </c>
      <c r="R951" s="560">
        <f>テーブル2[[#This Row],[氏名]]</f>
        <v>0</v>
      </c>
      <c r="U951" s="531"/>
    </row>
    <row r="952" spans="2:21" x14ac:dyDescent="0.15">
      <c r="B952" s="541">
        <v>947</v>
      </c>
      <c r="Q952" s="559" t="str">
        <f>テーブル2[[#This Row],[災害発生時の
体制]]&amp;テーブル2[[#This Row],[班長]]&amp;テーブル2[[#This Row],[班長代理①②③を選択]]</f>
        <v/>
      </c>
      <c r="R952" s="560">
        <f>テーブル2[[#This Row],[氏名]]</f>
        <v>0</v>
      </c>
      <c r="U952" s="531"/>
    </row>
    <row r="953" spans="2:21" x14ac:dyDescent="0.15">
      <c r="B953" s="541">
        <v>948</v>
      </c>
      <c r="Q953" s="559" t="str">
        <f>テーブル2[[#This Row],[災害発生時の
体制]]&amp;テーブル2[[#This Row],[班長]]&amp;テーブル2[[#This Row],[班長代理①②③を選択]]</f>
        <v/>
      </c>
      <c r="R953" s="560">
        <f>テーブル2[[#This Row],[氏名]]</f>
        <v>0</v>
      </c>
      <c r="U953" s="531"/>
    </row>
    <row r="954" spans="2:21" x14ac:dyDescent="0.15">
      <c r="B954" s="541">
        <v>949</v>
      </c>
      <c r="Q954" s="559" t="str">
        <f>テーブル2[[#This Row],[災害発生時の
体制]]&amp;テーブル2[[#This Row],[班長]]&amp;テーブル2[[#This Row],[班長代理①②③を選択]]</f>
        <v/>
      </c>
      <c r="R954" s="560">
        <f>テーブル2[[#This Row],[氏名]]</f>
        <v>0</v>
      </c>
      <c r="U954" s="531"/>
    </row>
    <row r="955" spans="2:21" x14ac:dyDescent="0.15">
      <c r="B955" s="541">
        <v>950</v>
      </c>
      <c r="Q955" s="559" t="str">
        <f>テーブル2[[#This Row],[災害発生時の
体制]]&amp;テーブル2[[#This Row],[班長]]&amp;テーブル2[[#This Row],[班長代理①②③を選択]]</f>
        <v/>
      </c>
      <c r="R955" s="560">
        <f>テーブル2[[#This Row],[氏名]]</f>
        <v>0</v>
      </c>
      <c r="U955" s="531"/>
    </row>
    <row r="956" spans="2:21" x14ac:dyDescent="0.15">
      <c r="B956" s="541">
        <v>951</v>
      </c>
      <c r="Q956" s="559" t="str">
        <f>テーブル2[[#This Row],[災害発生時の
体制]]&amp;テーブル2[[#This Row],[班長]]&amp;テーブル2[[#This Row],[班長代理①②③を選択]]</f>
        <v/>
      </c>
      <c r="R956" s="560">
        <f>テーブル2[[#This Row],[氏名]]</f>
        <v>0</v>
      </c>
      <c r="U956" s="531"/>
    </row>
    <row r="957" spans="2:21" x14ac:dyDescent="0.15">
      <c r="B957" s="541">
        <v>952</v>
      </c>
      <c r="Q957" s="559" t="str">
        <f>テーブル2[[#This Row],[災害発生時の
体制]]&amp;テーブル2[[#This Row],[班長]]&amp;テーブル2[[#This Row],[班長代理①②③を選択]]</f>
        <v/>
      </c>
      <c r="R957" s="560">
        <f>テーブル2[[#This Row],[氏名]]</f>
        <v>0</v>
      </c>
      <c r="U957" s="531"/>
    </row>
    <row r="958" spans="2:21" x14ac:dyDescent="0.15">
      <c r="B958" s="541">
        <v>953</v>
      </c>
      <c r="Q958" s="559" t="str">
        <f>テーブル2[[#This Row],[災害発生時の
体制]]&amp;テーブル2[[#This Row],[班長]]&amp;テーブル2[[#This Row],[班長代理①②③を選択]]</f>
        <v/>
      </c>
      <c r="R958" s="560">
        <f>テーブル2[[#This Row],[氏名]]</f>
        <v>0</v>
      </c>
      <c r="U958" s="531"/>
    </row>
    <row r="959" spans="2:21" x14ac:dyDescent="0.15">
      <c r="B959" s="541">
        <v>954</v>
      </c>
      <c r="Q959" s="559" t="str">
        <f>テーブル2[[#This Row],[災害発生時の
体制]]&amp;テーブル2[[#This Row],[班長]]&amp;テーブル2[[#This Row],[班長代理①②③を選択]]</f>
        <v/>
      </c>
      <c r="R959" s="560">
        <f>テーブル2[[#This Row],[氏名]]</f>
        <v>0</v>
      </c>
      <c r="U959" s="531"/>
    </row>
    <row r="960" spans="2:21" x14ac:dyDescent="0.15">
      <c r="B960" s="541">
        <v>955</v>
      </c>
      <c r="Q960" s="559" t="str">
        <f>テーブル2[[#This Row],[災害発生時の
体制]]&amp;テーブル2[[#This Row],[班長]]&amp;テーブル2[[#This Row],[班長代理①②③を選択]]</f>
        <v/>
      </c>
      <c r="R960" s="560">
        <f>テーブル2[[#This Row],[氏名]]</f>
        <v>0</v>
      </c>
      <c r="U960" s="531"/>
    </row>
    <row r="961" spans="2:21" x14ac:dyDescent="0.15">
      <c r="B961" s="541">
        <v>956</v>
      </c>
      <c r="Q961" s="559" t="str">
        <f>テーブル2[[#This Row],[災害発生時の
体制]]&amp;テーブル2[[#This Row],[班長]]&amp;テーブル2[[#This Row],[班長代理①②③を選択]]</f>
        <v/>
      </c>
      <c r="R961" s="560">
        <f>テーブル2[[#This Row],[氏名]]</f>
        <v>0</v>
      </c>
      <c r="U961" s="531"/>
    </row>
    <row r="962" spans="2:21" x14ac:dyDescent="0.15">
      <c r="B962" s="541">
        <v>957</v>
      </c>
      <c r="Q962" s="559" t="str">
        <f>テーブル2[[#This Row],[災害発生時の
体制]]&amp;テーブル2[[#This Row],[班長]]&amp;テーブル2[[#This Row],[班長代理①②③を選択]]</f>
        <v/>
      </c>
      <c r="R962" s="560">
        <f>テーブル2[[#This Row],[氏名]]</f>
        <v>0</v>
      </c>
      <c r="U962" s="531"/>
    </row>
    <row r="963" spans="2:21" x14ac:dyDescent="0.15">
      <c r="B963" s="541">
        <v>958</v>
      </c>
      <c r="Q963" s="559" t="str">
        <f>テーブル2[[#This Row],[災害発生時の
体制]]&amp;テーブル2[[#This Row],[班長]]&amp;テーブル2[[#This Row],[班長代理①②③を選択]]</f>
        <v/>
      </c>
      <c r="R963" s="560">
        <f>テーブル2[[#This Row],[氏名]]</f>
        <v>0</v>
      </c>
      <c r="U963" s="531"/>
    </row>
    <row r="964" spans="2:21" x14ac:dyDescent="0.15">
      <c r="B964" s="541">
        <v>959</v>
      </c>
      <c r="Q964" s="559" t="str">
        <f>テーブル2[[#This Row],[災害発生時の
体制]]&amp;テーブル2[[#This Row],[班長]]&amp;テーブル2[[#This Row],[班長代理①②③を選択]]</f>
        <v/>
      </c>
      <c r="R964" s="560">
        <f>テーブル2[[#This Row],[氏名]]</f>
        <v>0</v>
      </c>
      <c r="U964" s="531"/>
    </row>
    <row r="965" spans="2:21" x14ac:dyDescent="0.15">
      <c r="B965" s="541">
        <v>960</v>
      </c>
      <c r="Q965" s="559" t="str">
        <f>テーブル2[[#This Row],[災害発生時の
体制]]&amp;テーブル2[[#This Row],[班長]]&amp;テーブル2[[#This Row],[班長代理①②③を選択]]</f>
        <v/>
      </c>
      <c r="R965" s="560">
        <f>テーブル2[[#This Row],[氏名]]</f>
        <v>0</v>
      </c>
      <c r="U965" s="531"/>
    </row>
    <row r="966" spans="2:21" x14ac:dyDescent="0.15">
      <c r="B966" s="541">
        <v>961</v>
      </c>
      <c r="Q966" s="559" t="str">
        <f>テーブル2[[#This Row],[災害発生時の
体制]]&amp;テーブル2[[#This Row],[班長]]&amp;テーブル2[[#This Row],[班長代理①②③を選択]]</f>
        <v/>
      </c>
      <c r="R966" s="560">
        <f>テーブル2[[#This Row],[氏名]]</f>
        <v>0</v>
      </c>
      <c r="U966" s="531"/>
    </row>
    <row r="967" spans="2:21" x14ac:dyDescent="0.15">
      <c r="B967" s="541">
        <v>962</v>
      </c>
      <c r="Q967" s="559" t="str">
        <f>テーブル2[[#This Row],[災害発生時の
体制]]&amp;テーブル2[[#This Row],[班長]]&amp;テーブル2[[#This Row],[班長代理①②③を選択]]</f>
        <v/>
      </c>
      <c r="R967" s="560">
        <f>テーブル2[[#This Row],[氏名]]</f>
        <v>0</v>
      </c>
      <c r="U967" s="531"/>
    </row>
    <row r="968" spans="2:21" x14ac:dyDescent="0.15">
      <c r="B968" s="541">
        <v>963</v>
      </c>
      <c r="Q968" s="559" t="str">
        <f>テーブル2[[#This Row],[災害発生時の
体制]]&amp;テーブル2[[#This Row],[班長]]&amp;テーブル2[[#This Row],[班長代理①②③を選択]]</f>
        <v/>
      </c>
      <c r="R968" s="560">
        <f>テーブル2[[#This Row],[氏名]]</f>
        <v>0</v>
      </c>
      <c r="U968" s="531"/>
    </row>
    <row r="969" spans="2:21" x14ac:dyDescent="0.15">
      <c r="B969" s="541">
        <v>964</v>
      </c>
      <c r="Q969" s="559" t="str">
        <f>テーブル2[[#This Row],[災害発生時の
体制]]&amp;テーブル2[[#This Row],[班長]]&amp;テーブル2[[#This Row],[班長代理①②③を選択]]</f>
        <v/>
      </c>
      <c r="R969" s="560">
        <f>テーブル2[[#This Row],[氏名]]</f>
        <v>0</v>
      </c>
      <c r="U969" s="531"/>
    </row>
    <row r="970" spans="2:21" x14ac:dyDescent="0.15">
      <c r="B970" s="541">
        <v>965</v>
      </c>
      <c r="Q970" s="559" t="str">
        <f>テーブル2[[#This Row],[災害発生時の
体制]]&amp;テーブル2[[#This Row],[班長]]&amp;テーブル2[[#This Row],[班長代理①②③を選択]]</f>
        <v/>
      </c>
      <c r="R970" s="560">
        <f>テーブル2[[#This Row],[氏名]]</f>
        <v>0</v>
      </c>
      <c r="U970" s="531"/>
    </row>
    <row r="971" spans="2:21" x14ac:dyDescent="0.15">
      <c r="B971" s="541">
        <v>966</v>
      </c>
      <c r="Q971" s="559" t="str">
        <f>テーブル2[[#This Row],[災害発生時の
体制]]&amp;テーブル2[[#This Row],[班長]]&amp;テーブル2[[#This Row],[班長代理①②③を選択]]</f>
        <v/>
      </c>
      <c r="R971" s="560">
        <f>テーブル2[[#This Row],[氏名]]</f>
        <v>0</v>
      </c>
      <c r="U971" s="531"/>
    </row>
    <row r="972" spans="2:21" x14ac:dyDescent="0.15">
      <c r="B972" s="541">
        <v>967</v>
      </c>
      <c r="Q972" s="559" t="str">
        <f>テーブル2[[#This Row],[災害発生時の
体制]]&amp;テーブル2[[#This Row],[班長]]&amp;テーブル2[[#This Row],[班長代理①②③を選択]]</f>
        <v/>
      </c>
      <c r="R972" s="560">
        <f>テーブル2[[#This Row],[氏名]]</f>
        <v>0</v>
      </c>
      <c r="U972" s="531"/>
    </row>
    <row r="973" spans="2:21" x14ac:dyDescent="0.15">
      <c r="B973" s="541">
        <v>968</v>
      </c>
      <c r="Q973" s="559" t="str">
        <f>テーブル2[[#This Row],[災害発生時の
体制]]&amp;テーブル2[[#This Row],[班長]]&amp;テーブル2[[#This Row],[班長代理①②③を選択]]</f>
        <v/>
      </c>
      <c r="R973" s="560">
        <f>テーブル2[[#This Row],[氏名]]</f>
        <v>0</v>
      </c>
      <c r="U973" s="531"/>
    </row>
    <row r="974" spans="2:21" x14ac:dyDescent="0.15">
      <c r="B974" s="541">
        <v>969</v>
      </c>
      <c r="Q974" s="559" t="str">
        <f>テーブル2[[#This Row],[災害発生時の
体制]]&amp;テーブル2[[#This Row],[班長]]&amp;テーブル2[[#This Row],[班長代理①②③を選択]]</f>
        <v/>
      </c>
      <c r="R974" s="560">
        <f>テーブル2[[#This Row],[氏名]]</f>
        <v>0</v>
      </c>
      <c r="U974" s="531"/>
    </row>
    <row r="975" spans="2:21" x14ac:dyDescent="0.15">
      <c r="B975" s="541">
        <v>970</v>
      </c>
      <c r="Q975" s="559" t="str">
        <f>テーブル2[[#This Row],[災害発生時の
体制]]&amp;テーブル2[[#This Row],[班長]]&amp;テーブル2[[#This Row],[班長代理①②③を選択]]</f>
        <v/>
      </c>
      <c r="R975" s="560">
        <f>テーブル2[[#This Row],[氏名]]</f>
        <v>0</v>
      </c>
      <c r="U975" s="531"/>
    </row>
    <row r="976" spans="2:21" x14ac:dyDescent="0.15">
      <c r="B976" s="541">
        <v>971</v>
      </c>
      <c r="Q976" s="559" t="str">
        <f>テーブル2[[#This Row],[災害発生時の
体制]]&amp;テーブル2[[#This Row],[班長]]&amp;テーブル2[[#This Row],[班長代理①②③を選択]]</f>
        <v/>
      </c>
      <c r="R976" s="560">
        <f>テーブル2[[#This Row],[氏名]]</f>
        <v>0</v>
      </c>
      <c r="U976" s="531"/>
    </row>
    <row r="977" spans="2:21" x14ac:dyDescent="0.15">
      <c r="B977" s="541">
        <v>972</v>
      </c>
      <c r="Q977" s="559" t="str">
        <f>テーブル2[[#This Row],[災害発生時の
体制]]&amp;テーブル2[[#This Row],[班長]]&amp;テーブル2[[#This Row],[班長代理①②③を選択]]</f>
        <v/>
      </c>
      <c r="R977" s="560">
        <f>テーブル2[[#This Row],[氏名]]</f>
        <v>0</v>
      </c>
      <c r="U977" s="531"/>
    </row>
    <row r="978" spans="2:21" x14ac:dyDescent="0.15">
      <c r="B978" s="541">
        <v>973</v>
      </c>
      <c r="Q978" s="559" t="str">
        <f>テーブル2[[#This Row],[災害発生時の
体制]]&amp;テーブル2[[#This Row],[班長]]&amp;テーブル2[[#This Row],[班長代理①②③を選択]]</f>
        <v/>
      </c>
      <c r="R978" s="560">
        <f>テーブル2[[#This Row],[氏名]]</f>
        <v>0</v>
      </c>
      <c r="U978" s="531"/>
    </row>
    <row r="979" spans="2:21" x14ac:dyDescent="0.15">
      <c r="B979" s="541">
        <v>974</v>
      </c>
      <c r="Q979" s="559" t="str">
        <f>テーブル2[[#This Row],[災害発生時の
体制]]&amp;テーブル2[[#This Row],[班長]]&amp;テーブル2[[#This Row],[班長代理①②③を選択]]</f>
        <v/>
      </c>
      <c r="R979" s="560">
        <f>テーブル2[[#This Row],[氏名]]</f>
        <v>0</v>
      </c>
      <c r="U979" s="531"/>
    </row>
    <row r="980" spans="2:21" x14ac:dyDescent="0.15">
      <c r="B980" s="541">
        <v>975</v>
      </c>
      <c r="Q980" s="559" t="str">
        <f>テーブル2[[#This Row],[災害発生時の
体制]]&amp;テーブル2[[#This Row],[班長]]&amp;テーブル2[[#This Row],[班長代理①②③を選択]]</f>
        <v/>
      </c>
      <c r="R980" s="560">
        <f>テーブル2[[#This Row],[氏名]]</f>
        <v>0</v>
      </c>
      <c r="U980" s="531"/>
    </row>
    <row r="981" spans="2:21" x14ac:dyDescent="0.15">
      <c r="B981" s="541">
        <v>976</v>
      </c>
      <c r="Q981" s="559" t="str">
        <f>テーブル2[[#This Row],[災害発生時の
体制]]&amp;テーブル2[[#This Row],[班長]]&amp;テーブル2[[#This Row],[班長代理①②③を選択]]</f>
        <v/>
      </c>
      <c r="R981" s="560">
        <f>テーブル2[[#This Row],[氏名]]</f>
        <v>0</v>
      </c>
      <c r="U981" s="531"/>
    </row>
    <row r="982" spans="2:21" x14ac:dyDescent="0.15">
      <c r="B982" s="541">
        <v>977</v>
      </c>
      <c r="Q982" s="559" t="str">
        <f>テーブル2[[#This Row],[災害発生時の
体制]]&amp;テーブル2[[#This Row],[班長]]&amp;テーブル2[[#This Row],[班長代理①②③を選択]]</f>
        <v/>
      </c>
      <c r="R982" s="560">
        <f>テーブル2[[#This Row],[氏名]]</f>
        <v>0</v>
      </c>
      <c r="U982" s="531"/>
    </row>
    <row r="983" spans="2:21" x14ac:dyDescent="0.15">
      <c r="B983" s="541">
        <v>978</v>
      </c>
      <c r="Q983" s="559" t="str">
        <f>テーブル2[[#This Row],[災害発生時の
体制]]&amp;テーブル2[[#This Row],[班長]]&amp;テーブル2[[#This Row],[班長代理①②③を選択]]</f>
        <v/>
      </c>
      <c r="R983" s="560">
        <f>テーブル2[[#This Row],[氏名]]</f>
        <v>0</v>
      </c>
      <c r="U983" s="531"/>
    </row>
    <row r="984" spans="2:21" x14ac:dyDescent="0.15">
      <c r="B984" s="541">
        <v>979</v>
      </c>
      <c r="Q984" s="559" t="str">
        <f>テーブル2[[#This Row],[災害発生時の
体制]]&amp;テーブル2[[#This Row],[班長]]&amp;テーブル2[[#This Row],[班長代理①②③を選択]]</f>
        <v/>
      </c>
      <c r="R984" s="560">
        <f>テーブル2[[#This Row],[氏名]]</f>
        <v>0</v>
      </c>
      <c r="U984" s="531"/>
    </row>
    <row r="985" spans="2:21" x14ac:dyDescent="0.15">
      <c r="B985" s="541">
        <v>980</v>
      </c>
      <c r="Q985" s="559" t="str">
        <f>テーブル2[[#This Row],[災害発生時の
体制]]&amp;テーブル2[[#This Row],[班長]]&amp;テーブル2[[#This Row],[班長代理①②③を選択]]</f>
        <v/>
      </c>
      <c r="R985" s="560">
        <f>テーブル2[[#This Row],[氏名]]</f>
        <v>0</v>
      </c>
      <c r="U985" s="531"/>
    </row>
    <row r="986" spans="2:21" x14ac:dyDescent="0.15">
      <c r="B986" s="541">
        <v>981</v>
      </c>
      <c r="Q986" s="559" t="str">
        <f>テーブル2[[#This Row],[災害発生時の
体制]]&amp;テーブル2[[#This Row],[班長]]&amp;テーブル2[[#This Row],[班長代理①②③を選択]]</f>
        <v/>
      </c>
      <c r="R986" s="560">
        <f>テーブル2[[#This Row],[氏名]]</f>
        <v>0</v>
      </c>
      <c r="U986" s="531"/>
    </row>
    <row r="987" spans="2:21" x14ac:dyDescent="0.15">
      <c r="B987" s="541">
        <v>982</v>
      </c>
      <c r="Q987" s="559" t="str">
        <f>テーブル2[[#This Row],[災害発生時の
体制]]&amp;テーブル2[[#This Row],[班長]]&amp;テーブル2[[#This Row],[班長代理①②③を選択]]</f>
        <v/>
      </c>
      <c r="R987" s="560">
        <f>テーブル2[[#This Row],[氏名]]</f>
        <v>0</v>
      </c>
      <c r="U987" s="531"/>
    </row>
    <row r="988" spans="2:21" x14ac:dyDescent="0.15">
      <c r="B988" s="541">
        <v>983</v>
      </c>
      <c r="Q988" s="559" t="str">
        <f>テーブル2[[#This Row],[災害発生時の
体制]]&amp;テーブル2[[#This Row],[班長]]&amp;テーブル2[[#This Row],[班長代理①②③を選択]]</f>
        <v/>
      </c>
      <c r="R988" s="560">
        <f>テーブル2[[#This Row],[氏名]]</f>
        <v>0</v>
      </c>
      <c r="U988" s="531"/>
    </row>
    <row r="989" spans="2:21" x14ac:dyDescent="0.15">
      <c r="B989" s="541">
        <v>984</v>
      </c>
      <c r="Q989" s="559" t="str">
        <f>テーブル2[[#This Row],[災害発生時の
体制]]&amp;テーブル2[[#This Row],[班長]]&amp;テーブル2[[#This Row],[班長代理①②③を選択]]</f>
        <v/>
      </c>
      <c r="R989" s="560">
        <f>テーブル2[[#This Row],[氏名]]</f>
        <v>0</v>
      </c>
      <c r="U989" s="531"/>
    </row>
    <row r="990" spans="2:21" x14ac:dyDescent="0.15">
      <c r="B990" s="541">
        <v>985</v>
      </c>
      <c r="Q990" s="559" t="str">
        <f>テーブル2[[#This Row],[災害発生時の
体制]]&amp;テーブル2[[#This Row],[班長]]&amp;テーブル2[[#This Row],[班長代理①②③を選択]]</f>
        <v/>
      </c>
      <c r="R990" s="560">
        <f>テーブル2[[#This Row],[氏名]]</f>
        <v>0</v>
      </c>
      <c r="U990" s="531"/>
    </row>
    <row r="991" spans="2:21" x14ac:dyDescent="0.15">
      <c r="B991" s="541">
        <v>986</v>
      </c>
      <c r="Q991" s="559" t="str">
        <f>テーブル2[[#This Row],[災害発生時の
体制]]&amp;テーブル2[[#This Row],[班長]]&amp;テーブル2[[#This Row],[班長代理①②③を選択]]</f>
        <v/>
      </c>
      <c r="R991" s="560">
        <f>テーブル2[[#This Row],[氏名]]</f>
        <v>0</v>
      </c>
      <c r="U991" s="531"/>
    </row>
    <row r="992" spans="2:21" x14ac:dyDescent="0.15">
      <c r="B992" s="541">
        <v>987</v>
      </c>
      <c r="Q992" s="559" t="str">
        <f>テーブル2[[#This Row],[災害発生時の
体制]]&amp;テーブル2[[#This Row],[班長]]&amp;テーブル2[[#This Row],[班長代理①②③を選択]]</f>
        <v/>
      </c>
      <c r="R992" s="560">
        <f>テーブル2[[#This Row],[氏名]]</f>
        <v>0</v>
      </c>
      <c r="U992" s="531"/>
    </row>
    <row r="993" spans="2:21" x14ac:dyDescent="0.15">
      <c r="B993" s="541">
        <v>988</v>
      </c>
      <c r="Q993" s="559" t="str">
        <f>テーブル2[[#This Row],[災害発生時の
体制]]&amp;テーブル2[[#This Row],[班長]]&amp;テーブル2[[#This Row],[班長代理①②③を選択]]</f>
        <v/>
      </c>
      <c r="R993" s="560">
        <f>テーブル2[[#This Row],[氏名]]</f>
        <v>0</v>
      </c>
      <c r="U993" s="531"/>
    </row>
    <row r="994" spans="2:21" x14ac:dyDescent="0.15">
      <c r="B994" s="541">
        <v>989</v>
      </c>
      <c r="Q994" s="559" t="str">
        <f>テーブル2[[#This Row],[災害発生時の
体制]]&amp;テーブル2[[#This Row],[班長]]&amp;テーブル2[[#This Row],[班長代理①②③を選択]]</f>
        <v/>
      </c>
      <c r="R994" s="560">
        <f>テーブル2[[#This Row],[氏名]]</f>
        <v>0</v>
      </c>
      <c r="U994" s="531"/>
    </row>
    <row r="995" spans="2:21" x14ac:dyDescent="0.15">
      <c r="B995" s="541">
        <v>990</v>
      </c>
      <c r="Q995" s="559" t="str">
        <f>テーブル2[[#This Row],[災害発生時の
体制]]&amp;テーブル2[[#This Row],[班長]]&amp;テーブル2[[#This Row],[班長代理①②③を選択]]</f>
        <v/>
      </c>
      <c r="R995" s="560">
        <f>テーブル2[[#This Row],[氏名]]</f>
        <v>0</v>
      </c>
      <c r="U995" s="531"/>
    </row>
    <row r="996" spans="2:21" x14ac:dyDescent="0.15">
      <c r="B996" s="541">
        <v>991</v>
      </c>
      <c r="Q996" s="559" t="str">
        <f>テーブル2[[#This Row],[災害発生時の
体制]]&amp;テーブル2[[#This Row],[班長]]&amp;テーブル2[[#This Row],[班長代理①②③を選択]]</f>
        <v/>
      </c>
      <c r="R996" s="560">
        <f>テーブル2[[#This Row],[氏名]]</f>
        <v>0</v>
      </c>
      <c r="U996" s="531"/>
    </row>
    <row r="997" spans="2:21" x14ac:dyDescent="0.15">
      <c r="B997" s="541">
        <v>992</v>
      </c>
      <c r="Q997" s="559" t="str">
        <f>テーブル2[[#This Row],[災害発生時の
体制]]&amp;テーブル2[[#This Row],[班長]]&amp;テーブル2[[#This Row],[班長代理①②③を選択]]</f>
        <v/>
      </c>
      <c r="R997" s="560">
        <f>テーブル2[[#This Row],[氏名]]</f>
        <v>0</v>
      </c>
      <c r="U997" s="531"/>
    </row>
    <row r="998" spans="2:21" x14ac:dyDescent="0.15">
      <c r="B998" s="541">
        <v>993</v>
      </c>
      <c r="Q998" s="559" t="str">
        <f>テーブル2[[#This Row],[災害発生時の
体制]]&amp;テーブル2[[#This Row],[班長]]&amp;テーブル2[[#This Row],[班長代理①②③を選択]]</f>
        <v/>
      </c>
      <c r="R998" s="560">
        <f>テーブル2[[#This Row],[氏名]]</f>
        <v>0</v>
      </c>
      <c r="U998" s="531"/>
    </row>
    <row r="999" spans="2:21" x14ac:dyDescent="0.15">
      <c r="B999" s="541">
        <v>994</v>
      </c>
      <c r="Q999" s="559" t="str">
        <f>テーブル2[[#This Row],[災害発生時の
体制]]&amp;テーブル2[[#This Row],[班長]]&amp;テーブル2[[#This Row],[班長代理①②③を選択]]</f>
        <v/>
      </c>
      <c r="R999" s="560">
        <f>テーブル2[[#This Row],[氏名]]</f>
        <v>0</v>
      </c>
      <c r="U999" s="531"/>
    </row>
    <row r="1000" spans="2:21" x14ac:dyDescent="0.15">
      <c r="B1000" s="541">
        <v>995</v>
      </c>
      <c r="Q1000" s="559" t="str">
        <f>テーブル2[[#This Row],[災害発生時の
体制]]&amp;テーブル2[[#This Row],[班長]]&amp;テーブル2[[#This Row],[班長代理①②③を選択]]</f>
        <v/>
      </c>
      <c r="R1000" s="560">
        <f>テーブル2[[#This Row],[氏名]]</f>
        <v>0</v>
      </c>
      <c r="U1000" s="531"/>
    </row>
    <row r="1001" spans="2:21" x14ac:dyDescent="0.15">
      <c r="B1001" s="541">
        <v>996</v>
      </c>
      <c r="Q1001" s="559" t="str">
        <f>テーブル2[[#This Row],[災害発生時の
体制]]&amp;テーブル2[[#This Row],[班長]]&amp;テーブル2[[#This Row],[班長代理①②③を選択]]</f>
        <v/>
      </c>
      <c r="R1001" s="560">
        <f>テーブル2[[#This Row],[氏名]]</f>
        <v>0</v>
      </c>
      <c r="U1001" s="531"/>
    </row>
    <row r="1002" spans="2:21" x14ac:dyDescent="0.15">
      <c r="B1002" s="541">
        <v>997</v>
      </c>
      <c r="Q1002" s="559" t="str">
        <f>テーブル2[[#This Row],[災害発生時の
体制]]&amp;テーブル2[[#This Row],[班長]]&amp;テーブル2[[#This Row],[班長代理①②③を選択]]</f>
        <v/>
      </c>
      <c r="R1002" s="560">
        <f>テーブル2[[#This Row],[氏名]]</f>
        <v>0</v>
      </c>
      <c r="U1002" s="531"/>
    </row>
    <row r="1003" spans="2:21" x14ac:dyDescent="0.15">
      <c r="B1003" s="541">
        <v>998</v>
      </c>
      <c r="Q1003" s="559" t="str">
        <f>テーブル2[[#This Row],[災害発生時の
体制]]&amp;テーブル2[[#This Row],[班長]]&amp;テーブル2[[#This Row],[班長代理①②③を選択]]</f>
        <v/>
      </c>
      <c r="R1003" s="560">
        <f>テーブル2[[#This Row],[氏名]]</f>
        <v>0</v>
      </c>
      <c r="U1003" s="531"/>
    </row>
    <row r="1004" spans="2:21" x14ac:dyDescent="0.15">
      <c r="B1004" s="541">
        <v>999</v>
      </c>
      <c r="Q1004" s="559" t="str">
        <f>テーブル2[[#This Row],[災害発生時の
体制]]&amp;テーブル2[[#This Row],[班長]]&amp;テーブル2[[#This Row],[班長代理①②③を選択]]</f>
        <v/>
      </c>
      <c r="R1004" s="560">
        <f>テーブル2[[#This Row],[氏名]]</f>
        <v>0</v>
      </c>
      <c r="U1004" s="531"/>
    </row>
    <row r="1005" spans="2:21" x14ac:dyDescent="0.15">
      <c r="B1005" s="541">
        <v>1000</v>
      </c>
      <c r="Q1005" s="559" t="str">
        <f>テーブル2[[#This Row],[災害発生時の
体制]]&amp;テーブル2[[#This Row],[班長]]&amp;テーブル2[[#This Row],[班長代理①②③を選択]]</f>
        <v/>
      </c>
      <c r="R1005" s="560">
        <f>テーブル2[[#This Row],[氏名]]</f>
        <v>0</v>
      </c>
      <c r="U1005" s="531"/>
    </row>
  </sheetData>
  <mergeCells count="2">
    <mergeCell ref="S1:U1"/>
    <mergeCell ref="B1:G1"/>
  </mergeCells>
  <phoneticPr fontId="3"/>
  <conditionalFormatting sqref="U5:U1005">
    <cfRule type="expression" dxfId="128" priority="248">
      <formula>$T5="○"</formula>
    </cfRule>
    <cfRule type="expression" dxfId="127" priority="249">
      <formula>$S5="災害対策本部"</formula>
    </cfRule>
  </conditionalFormatting>
  <conditionalFormatting sqref="X6:X10">
    <cfRule type="expression" dxfId="125" priority="1">
      <formula>$AK$8=1</formula>
    </cfRule>
  </conditionalFormatting>
  <dataValidations count="8">
    <dataValidation imeMode="hiragana" allowBlank="1" showInputMessage="1" showErrorMessage="1" sqref="C6:E1048576 H6:H1048576" xr:uid="{7BC51E03-FA96-4F0D-9FCB-F304F8E45E23}"/>
    <dataValidation imeMode="halfAlpha" allowBlank="1" showInputMessage="1" showErrorMessage="1" sqref="O1006:P1048576 F7:G1048576 B6:B1048576 B1 Q6:R8 N2:N1048576 O2:P3 I6:J1048576 L23:L1048576 K7:K1048576" xr:uid="{4AE7EDEA-5EDD-4172-B9C1-3ABC558936F8}"/>
    <dataValidation type="list" allowBlank="1" showInputMessage="1" showErrorMessage="1" sqref="T6:T1048576" xr:uid="{8D3C9D82-5F77-4470-9966-98C361B8397A}">
      <formula1>"　,○"</formula1>
    </dataValidation>
    <dataValidation type="list" imeMode="hiragana" allowBlank="1" showInputMessage="1" showErrorMessage="1" sqref="T6:T1048576" xr:uid="{42614126-3DFF-42A5-8CA5-188988ADCD34}">
      <formula1>""" "",○"</formula1>
    </dataValidation>
    <dataValidation type="list" imeMode="hiragana" allowBlank="1" showInputMessage="1" showErrorMessage="1" error="①②③のみ入力可です" sqref="U6:U1048576" xr:uid="{B9267C65-4362-4B6B-9BAB-23B6255FCD70}">
      <formula1>"①,②,③"</formula1>
    </dataValidation>
    <dataValidation imeMode="hiragana" allowBlank="1" showInputMessage="1" showErrorMessage="1" error="リストから選択してください" sqref="S2:S4" xr:uid="{E22B0B62-BEA6-4911-BA3F-F6BB8E691F5E}"/>
    <dataValidation type="list" imeMode="hiragana" allowBlank="1" showInputMessage="1" showErrorMessage="1" error="リストから選択してください" sqref="S5:S1005" xr:uid="{E3DD0066-A39C-44D6-9295-89E039F78387}">
      <formula1>$W$5:$W$1005</formula1>
    </dataValidation>
    <dataValidation type="whole" imeMode="halfAlpha" operator="greaterThanOrEqual" allowBlank="1" showInputMessage="1" showErrorMessage="1" error="「数字のみ　単位：分」で入力ください" sqref="O4:P1005" xr:uid="{7BAB2D39-C6E2-469F-99E4-D153D07FF338}">
      <formula1>0</formula1>
    </dataValidation>
  </dataValidations>
  <pageMargins left="0.7" right="0.7" top="0.75" bottom="0.75" header="0.3" footer="0.3"/>
  <pageSetup paperSize="9" orientation="portrait" r:id="rId1"/>
  <ignoredErrors>
    <ignoredError sqref="M2" listDataValidation="1"/>
  </ignoredErrors>
  <drawing r:id="rId2"/>
  <legacyDrawing r:id="rId3"/>
  <tableParts count="2">
    <tablePart r:id="rId4"/>
    <tablePart r:id="rId5"/>
  </tableParts>
  <extLst>
    <ext xmlns:x14="http://schemas.microsoft.com/office/spreadsheetml/2009/9/main" uri="{78C0D931-6437-407d-A8EE-F0AAD7539E65}">
      <x14:conditionalFormattings>
        <x14:conditionalFormatting xmlns:xm="http://schemas.microsoft.com/office/excel/2006/main">
          <x14:cfRule type="expression" priority="239" id="{00000000-000E-0000-0400-0000EF000000}">
            <xm:f>AND($O5&gt;120,'C-1-2、E-1-2、B-3-1作成用'!$AN5="安否確認班③")</xm:f>
            <x14:dxf>
              <font>
                <b/>
                <i val="0"/>
                <color rgb="FFFF0000"/>
              </font>
              <fill>
                <patternFill>
                  <bgColor rgb="FFFFC7CE"/>
                </patternFill>
              </fill>
            </x14:dxf>
          </x14:cfRule>
          <x14:cfRule type="expression" priority="240" id="{00000000-000E-0000-0400-0000F0000000}">
            <xm:f>AND($O5&gt;120,'C-1-2、E-1-2、B-3-1作成用'!$AN5="安否確認班②")</xm:f>
            <x14:dxf>
              <font>
                <b/>
                <i val="0"/>
                <color rgb="FFFF0000"/>
              </font>
              <fill>
                <patternFill>
                  <bgColor rgb="FFFFC7CE"/>
                </patternFill>
              </fill>
            </x14:dxf>
          </x14:cfRule>
          <x14:cfRule type="expression" priority="245" id="{00000000-000E-0000-0400-0000F5000000}">
            <xm:f>AND($O5&gt;120,'C-1-2、E-1-2、B-3-1作成用'!$AN5="安否確認班①")</xm:f>
            <x14:dxf>
              <font>
                <b/>
                <i val="0"/>
                <color rgb="FFFF0000"/>
              </font>
              <fill>
                <patternFill>
                  <bgColor rgb="FFFFC7CE"/>
                </patternFill>
              </fill>
            </x14:dxf>
          </x14:cfRule>
          <xm:sqref>O5:O1005 S5:S1005 U5:U1005</xm:sqref>
        </x14:conditionalFormatting>
        <x14:conditionalFormatting xmlns:xm="http://schemas.microsoft.com/office/excel/2006/main">
          <x14:cfRule type="expression" priority="251" id="{00000000-000E-0000-0400-0000ED000000}">
            <xm:f>AND($O5&gt;120,'C-1-2、E-1-2、B-3-1作成用'!$AQ5="安否確認班○")</xm:f>
            <x14:dxf>
              <font>
                <b/>
                <i val="0"/>
                <color rgb="FFFF0000"/>
              </font>
              <fill>
                <patternFill>
                  <bgColor rgb="FFFFC7CE"/>
                </patternFill>
              </fill>
            </x14:dxf>
          </x14:cfRule>
          <xm:sqref>O5:O1005 S5:T1005</xm:sqref>
        </x14:conditionalFormatting>
        <x14:conditionalFormatting xmlns:xm="http://schemas.microsoft.com/office/excel/2006/main">
          <x14:cfRule type="expression" priority="254" id="{00000000-000E-0000-0400-0000EA000000}">
            <xm:f>'C-1-2、E-1-2、B-3-1作成用'!$AR5&gt;1</xm:f>
            <x14:dxf>
              <font>
                <b/>
                <i val="0"/>
                <color rgb="FFFF0000"/>
              </font>
              <fill>
                <patternFill>
                  <bgColor rgb="FFFFC7CE"/>
                </patternFill>
              </fill>
            </x14:dxf>
          </x14:cfRule>
          <xm:sqref>T5:T1005</xm:sqref>
        </x14:conditionalFormatting>
        <x14:conditionalFormatting xmlns:xm="http://schemas.microsoft.com/office/excel/2006/main">
          <x14:cfRule type="expression" priority="250" id="{00000000-000E-0000-0400-0000FA000000}">
            <xm:f>'C-1-2、E-1-2、B-3-1作成用'!$AO5&gt;1</xm:f>
            <x14:dxf>
              <font>
                <b/>
                <i val="0"/>
                <color rgb="FFFF0000"/>
              </font>
              <fill>
                <patternFill>
                  <bgColor rgb="FFFFC7CE"/>
                </patternFill>
              </fill>
            </x14:dxf>
          </x14:cfRule>
          <xm:sqref>U5:U1005</xm:sqref>
        </x14:conditionalFormatting>
      </x14:conditionalFormattings>
    </ext>
    <ext xmlns:x14="http://schemas.microsoft.com/office/spreadsheetml/2009/9/main" uri="{CCE6A557-97BC-4b89-ADB6-D9C93CAAB3DF}">
      <x14:dataValidations xmlns:xm="http://schemas.microsoft.com/office/excel/2006/main" count="2">
        <x14:dataValidation type="list" imeMode="hiragana" allowBlank="1" showInputMessage="1" showErrorMessage="1" error="リストから選択してください" xr:uid="{FBDBC2C9-C84A-43B3-9A47-093C32F65D50}">
          <x14:formula1>
            <xm:f>リスト!$I$3:$I$22</xm:f>
          </x14:formula1>
          <xm:sqref>S1006:S1048576</xm:sqref>
        </x14:dataValidation>
        <x14:dataValidation type="list" allowBlank="1" showInputMessage="1" showErrorMessage="1" xr:uid="{1CD7262E-2BE3-4FD2-91CB-CD102B9A1289}">
          <x14:formula1>
            <xm:f>自社拠点!$C$5:$C$104</xm:f>
          </x14:formula1>
          <xm:sqref>M5:M1048576 M2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1A4CE-4432-46C8-9732-5305C2CBC68F}">
  <sheetPr>
    <tabColor rgb="FFFF9182"/>
  </sheetPr>
  <dimension ref="A1:O504"/>
  <sheetViews>
    <sheetView zoomScale="85" zoomScaleNormal="85" workbookViewId="0">
      <pane xSplit="3" ySplit="4" topLeftCell="D5" activePane="bottomRight" state="frozen"/>
      <selection pane="topRight" activeCell="D1" sqref="D1"/>
      <selection pane="bottomLeft" activeCell="A5" sqref="A5"/>
      <selection pane="bottomRight" activeCell="C5" sqref="C5"/>
    </sheetView>
  </sheetViews>
  <sheetFormatPr defaultColWidth="8.875" defaultRowHeight="15.75" x14ac:dyDescent="0.15"/>
  <cols>
    <col min="1" max="1" width="2.875" style="412" customWidth="1"/>
    <col min="2" max="2" width="8.5" style="412" customWidth="1"/>
    <col min="3" max="3" width="18.125" style="412" bestFit="1" customWidth="1"/>
    <col min="4" max="4" width="23.375" style="412" bestFit="1" customWidth="1"/>
    <col min="5" max="5" width="11.875" style="412" bestFit="1" customWidth="1"/>
    <col min="6" max="6" width="13" style="412" bestFit="1" customWidth="1"/>
    <col min="7" max="7" width="18.125" style="412" bestFit="1" customWidth="1"/>
    <col min="8" max="9" width="17.875" style="412" bestFit="1" customWidth="1"/>
    <col min="10" max="10" width="29.125" style="412" customWidth="1"/>
    <col min="11" max="11" width="17.875" style="412" bestFit="1" customWidth="1"/>
    <col min="12" max="12" width="23.875" style="412" bestFit="1" customWidth="1"/>
    <col min="13" max="13" width="19.5" style="412" customWidth="1"/>
    <col min="14" max="14" width="13.875" style="412" bestFit="1" customWidth="1"/>
    <col min="15" max="15" width="18.125" style="412" bestFit="1" customWidth="1"/>
    <col min="16" max="16384" width="8.875" style="412"/>
  </cols>
  <sheetData>
    <row r="1" spans="1:15" ht="63" customHeight="1" x14ac:dyDescent="0.15">
      <c r="A1" s="383"/>
      <c r="B1" s="1222" t="s">
        <v>1896</v>
      </c>
      <c r="C1" s="1222"/>
      <c r="D1" s="1222"/>
      <c r="E1" s="1222"/>
      <c r="F1" s="1222"/>
      <c r="G1" s="1222"/>
      <c r="H1" s="1222"/>
      <c r="I1" s="1222"/>
      <c r="J1" s="1222"/>
      <c r="K1" s="1222"/>
      <c r="L1" s="1222"/>
      <c r="M1" s="456" t="s">
        <v>1834</v>
      </c>
      <c r="N1" s="435"/>
      <c r="O1" s="435"/>
    </row>
    <row r="2" spans="1:15" s="436" customFormat="1" ht="31.5" x14ac:dyDescent="0.15">
      <c r="B2" s="437" t="s">
        <v>1806</v>
      </c>
      <c r="C2" s="438" t="s">
        <v>1573</v>
      </c>
      <c r="D2" s="438" t="s">
        <v>122</v>
      </c>
      <c r="E2" s="438" t="s">
        <v>1537</v>
      </c>
      <c r="F2" s="438" t="s">
        <v>1559</v>
      </c>
      <c r="G2" s="438" t="s">
        <v>1560</v>
      </c>
      <c r="H2" s="438" t="s">
        <v>1579</v>
      </c>
      <c r="I2" s="438" t="s">
        <v>1521</v>
      </c>
      <c r="J2" s="438" t="s">
        <v>1522</v>
      </c>
      <c r="K2" s="438" t="s">
        <v>1820</v>
      </c>
      <c r="L2" s="438" t="s">
        <v>1523</v>
      </c>
      <c r="M2" s="438" t="s">
        <v>1838</v>
      </c>
      <c r="N2" s="439" t="s">
        <v>1590</v>
      </c>
      <c r="O2" s="440" t="s">
        <v>1591</v>
      </c>
    </row>
    <row r="3" spans="1:15" s="415" customFormat="1" x14ac:dyDescent="0.15">
      <c r="B3" s="441" t="s">
        <v>1550</v>
      </c>
      <c r="C3" s="442" t="s">
        <v>1584</v>
      </c>
      <c r="D3" s="442" t="s">
        <v>1562</v>
      </c>
      <c r="E3" s="442" t="s">
        <v>1585</v>
      </c>
      <c r="F3" s="442" t="s">
        <v>1586</v>
      </c>
      <c r="G3" s="442" t="s">
        <v>1587</v>
      </c>
      <c r="H3" s="442" t="s">
        <v>1822</v>
      </c>
      <c r="I3" s="442" t="s">
        <v>1822</v>
      </c>
      <c r="J3" s="443" t="s">
        <v>1588</v>
      </c>
      <c r="K3" s="442" t="s">
        <v>434</v>
      </c>
      <c r="L3" s="443" t="s">
        <v>1589</v>
      </c>
      <c r="M3" s="444" t="s">
        <v>1598</v>
      </c>
      <c r="N3" s="442" t="s">
        <v>1563</v>
      </c>
      <c r="O3" s="445" t="s">
        <v>1767</v>
      </c>
    </row>
    <row r="4" spans="1:15" s="415" customFormat="1" hidden="1" x14ac:dyDescent="0.15">
      <c r="B4" s="446"/>
      <c r="C4" s="447"/>
      <c r="D4" s="447"/>
      <c r="E4" s="447"/>
      <c r="F4" s="447"/>
      <c r="G4" s="447"/>
      <c r="H4" s="447"/>
      <c r="I4" s="447"/>
      <c r="J4" s="447"/>
      <c r="K4" s="447"/>
      <c r="L4" s="447"/>
      <c r="M4" s="447"/>
      <c r="N4" s="448"/>
      <c r="O4" s="449"/>
    </row>
    <row r="5" spans="1:15" x14ac:dyDescent="0.15">
      <c r="B5" s="446">
        <v>1</v>
      </c>
      <c r="C5" s="447"/>
      <c r="D5" s="447"/>
      <c r="E5" s="447"/>
      <c r="F5" s="447"/>
      <c r="G5" s="447"/>
      <c r="H5" s="447"/>
      <c r="I5" s="447"/>
      <c r="J5" s="450"/>
      <c r="K5" s="447"/>
      <c r="L5" s="450"/>
      <c r="M5" s="450"/>
      <c r="N5" s="447"/>
      <c r="O5" s="449"/>
    </row>
    <row r="6" spans="1:15" x14ac:dyDescent="0.15">
      <c r="B6" s="446">
        <v>2</v>
      </c>
      <c r="C6" s="447"/>
      <c r="D6" s="447"/>
      <c r="E6" s="447"/>
      <c r="F6" s="447"/>
      <c r="G6" s="447"/>
      <c r="H6" s="447"/>
      <c r="I6" s="447"/>
      <c r="J6" s="488"/>
      <c r="K6" s="489"/>
      <c r="L6" s="488"/>
      <c r="M6" s="450"/>
      <c r="N6" s="447"/>
      <c r="O6" s="449"/>
    </row>
    <row r="7" spans="1:15" x14ac:dyDescent="0.15">
      <c r="B7" s="446">
        <v>3</v>
      </c>
      <c r="C7" s="447"/>
      <c r="D7" s="447"/>
      <c r="E7" s="447"/>
      <c r="F7" s="447"/>
      <c r="G7" s="447"/>
      <c r="H7" s="447"/>
      <c r="I7" s="447"/>
      <c r="J7" s="450"/>
      <c r="K7" s="447"/>
      <c r="L7" s="450"/>
      <c r="M7" s="450"/>
      <c r="N7" s="447"/>
      <c r="O7" s="449"/>
    </row>
    <row r="8" spans="1:15" x14ac:dyDescent="0.15">
      <c r="B8" s="446">
        <v>4</v>
      </c>
      <c r="C8" s="447"/>
      <c r="D8" s="447"/>
      <c r="E8" s="447"/>
      <c r="F8" s="447"/>
      <c r="G8" s="447"/>
      <c r="H8" s="447"/>
      <c r="I8" s="447"/>
      <c r="J8" s="450"/>
      <c r="K8" s="447"/>
      <c r="L8" s="450"/>
      <c r="M8" s="450"/>
      <c r="N8" s="450"/>
      <c r="O8" s="449"/>
    </row>
    <row r="9" spans="1:15" x14ac:dyDescent="0.15">
      <c r="B9" s="446">
        <v>5</v>
      </c>
      <c r="C9" s="447"/>
      <c r="D9" s="447"/>
      <c r="E9" s="447"/>
      <c r="F9" s="447"/>
      <c r="G9" s="447"/>
      <c r="H9" s="447"/>
      <c r="I9" s="447"/>
      <c r="J9" s="450"/>
      <c r="K9" s="447"/>
      <c r="L9" s="450"/>
      <c r="M9" s="450"/>
      <c r="N9" s="450"/>
      <c r="O9" s="449"/>
    </row>
    <row r="10" spans="1:15" x14ac:dyDescent="0.15">
      <c r="B10" s="446">
        <v>6</v>
      </c>
      <c r="C10" s="447"/>
      <c r="D10" s="447"/>
      <c r="E10" s="447"/>
      <c r="F10" s="447"/>
      <c r="G10" s="447"/>
      <c r="H10" s="447"/>
      <c r="I10" s="447"/>
      <c r="J10" s="450"/>
      <c r="K10" s="447"/>
      <c r="L10" s="450"/>
      <c r="M10" s="450"/>
      <c r="N10" s="450"/>
      <c r="O10" s="449"/>
    </row>
    <row r="11" spans="1:15" x14ac:dyDescent="0.15">
      <c r="B11" s="446">
        <v>7</v>
      </c>
      <c r="C11" s="447"/>
      <c r="D11" s="447"/>
      <c r="E11" s="447"/>
      <c r="F11" s="447"/>
      <c r="G11" s="447"/>
      <c r="H11" s="447"/>
      <c r="I11" s="447"/>
      <c r="J11" s="450"/>
      <c r="K11" s="447"/>
      <c r="L11" s="450"/>
      <c r="M11" s="450"/>
      <c r="N11" s="450"/>
      <c r="O11" s="449"/>
    </row>
    <row r="12" spans="1:15" x14ac:dyDescent="0.15">
      <c r="B12" s="446">
        <v>8</v>
      </c>
      <c r="C12" s="447"/>
      <c r="D12" s="447"/>
      <c r="E12" s="447"/>
      <c r="F12" s="447"/>
      <c r="G12" s="447"/>
      <c r="H12" s="447"/>
      <c r="I12" s="447"/>
      <c r="J12" s="450"/>
      <c r="K12" s="447"/>
      <c r="L12" s="450"/>
      <c r="M12" s="450"/>
      <c r="N12" s="450"/>
      <c r="O12" s="449"/>
    </row>
    <row r="13" spans="1:15" x14ac:dyDescent="0.15">
      <c r="B13" s="446">
        <v>9</v>
      </c>
      <c r="C13" s="447"/>
      <c r="D13" s="447"/>
      <c r="E13" s="447"/>
      <c r="F13" s="447"/>
      <c r="G13" s="447"/>
      <c r="H13" s="447"/>
      <c r="I13" s="447"/>
      <c r="J13" s="450"/>
      <c r="K13" s="447"/>
      <c r="L13" s="450"/>
      <c r="M13" s="450"/>
      <c r="N13" s="450"/>
      <c r="O13" s="449"/>
    </row>
    <row r="14" spans="1:15" x14ac:dyDescent="0.15">
      <c r="B14" s="446">
        <v>10</v>
      </c>
      <c r="C14" s="447"/>
      <c r="D14" s="447"/>
      <c r="E14" s="447"/>
      <c r="F14" s="447"/>
      <c r="G14" s="447"/>
      <c r="H14" s="447"/>
      <c r="I14" s="447"/>
      <c r="J14" s="450"/>
      <c r="K14" s="447"/>
      <c r="L14" s="450"/>
      <c r="M14" s="450"/>
      <c r="N14" s="450"/>
      <c r="O14" s="449"/>
    </row>
    <row r="15" spans="1:15" x14ac:dyDescent="0.15">
      <c r="B15" s="446">
        <v>11</v>
      </c>
      <c r="C15" s="447"/>
      <c r="D15" s="447"/>
      <c r="E15" s="447"/>
      <c r="F15" s="447"/>
      <c r="G15" s="447"/>
      <c r="H15" s="447"/>
      <c r="I15" s="447"/>
      <c r="J15" s="447"/>
      <c r="K15" s="450"/>
      <c r="L15" s="447"/>
      <c r="M15" s="450"/>
      <c r="N15" s="450"/>
      <c r="O15" s="449"/>
    </row>
    <row r="16" spans="1:15" x14ac:dyDescent="0.15">
      <c r="B16" s="446">
        <v>12</v>
      </c>
      <c r="C16" s="447"/>
      <c r="D16" s="447"/>
      <c r="E16" s="447"/>
      <c r="F16" s="447"/>
      <c r="G16" s="447"/>
      <c r="H16" s="447"/>
      <c r="I16" s="447"/>
      <c r="J16" s="447"/>
      <c r="K16" s="447"/>
      <c r="L16" s="447"/>
      <c r="M16" s="447"/>
      <c r="N16" s="450"/>
      <c r="O16" s="449"/>
    </row>
    <row r="17" spans="2:15" x14ac:dyDescent="0.15">
      <c r="B17" s="446">
        <v>13</v>
      </c>
      <c r="C17" s="447"/>
      <c r="D17" s="447"/>
      <c r="E17" s="447"/>
      <c r="F17" s="447"/>
      <c r="G17" s="447"/>
      <c r="H17" s="447"/>
      <c r="I17" s="447"/>
      <c r="J17" s="447"/>
      <c r="K17" s="447"/>
      <c r="L17" s="447"/>
      <c r="M17" s="447"/>
      <c r="N17" s="450"/>
      <c r="O17" s="449"/>
    </row>
    <row r="18" spans="2:15" x14ac:dyDescent="0.15">
      <c r="B18" s="446">
        <v>14</v>
      </c>
      <c r="C18" s="447"/>
      <c r="D18" s="447"/>
      <c r="E18" s="447"/>
      <c r="F18" s="447"/>
      <c r="G18" s="447"/>
      <c r="H18" s="447"/>
      <c r="I18" s="447"/>
      <c r="J18" s="447"/>
      <c r="K18" s="447"/>
      <c r="L18" s="447"/>
      <c r="M18" s="447"/>
      <c r="N18" s="450"/>
      <c r="O18" s="449"/>
    </row>
    <row r="19" spans="2:15" x14ac:dyDescent="0.15">
      <c r="B19" s="446">
        <v>15</v>
      </c>
      <c r="C19" s="447"/>
      <c r="D19" s="447"/>
      <c r="E19" s="447"/>
      <c r="F19" s="447"/>
      <c r="G19" s="447"/>
      <c r="H19" s="447"/>
      <c r="I19" s="447"/>
      <c r="J19" s="447"/>
      <c r="K19" s="447"/>
      <c r="L19" s="447"/>
      <c r="M19" s="447"/>
      <c r="N19" s="450"/>
      <c r="O19" s="449"/>
    </row>
    <row r="20" spans="2:15" x14ac:dyDescent="0.15">
      <c r="B20" s="446">
        <v>16</v>
      </c>
      <c r="C20" s="447"/>
      <c r="D20" s="447"/>
      <c r="E20" s="447"/>
      <c r="F20" s="447"/>
      <c r="G20" s="447"/>
      <c r="H20" s="447"/>
      <c r="I20" s="447"/>
      <c r="J20" s="447"/>
      <c r="K20" s="447"/>
      <c r="L20" s="447"/>
      <c r="M20" s="447"/>
      <c r="N20" s="450"/>
      <c r="O20" s="449"/>
    </row>
    <row r="21" spans="2:15" x14ac:dyDescent="0.15">
      <c r="B21" s="446">
        <v>17</v>
      </c>
      <c r="C21" s="447"/>
      <c r="D21" s="447"/>
      <c r="E21" s="447"/>
      <c r="F21" s="447"/>
      <c r="G21" s="447"/>
      <c r="H21" s="447"/>
      <c r="I21" s="447"/>
      <c r="J21" s="447"/>
      <c r="K21" s="447"/>
      <c r="L21" s="447"/>
      <c r="M21" s="447"/>
      <c r="N21" s="450"/>
      <c r="O21" s="449"/>
    </row>
    <row r="22" spans="2:15" x14ac:dyDescent="0.15">
      <c r="B22" s="446">
        <v>18</v>
      </c>
      <c r="C22" s="447"/>
      <c r="D22" s="447"/>
      <c r="E22" s="447"/>
      <c r="F22" s="447"/>
      <c r="G22" s="447"/>
      <c r="H22" s="447"/>
      <c r="I22" s="447"/>
      <c r="J22" s="447"/>
      <c r="K22" s="447"/>
      <c r="L22" s="447"/>
      <c r="M22" s="447"/>
      <c r="N22" s="450"/>
      <c r="O22" s="449"/>
    </row>
    <row r="23" spans="2:15" x14ac:dyDescent="0.15">
      <c r="B23" s="446">
        <v>19</v>
      </c>
      <c r="C23" s="447"/>
      <c r="D23" s="447"/>
      <c r="E23" s="447"/>
      <c r="F23" s="447"/>
      <c r="G23" s="447"/>
      <c r="H23" s="447"/>
      <c r="I23" s="447"/>
      <c r="J23" s="447"/>
      <c r="K23" s="447"/>
      <c r="L23" s="447"/>
      <c r="M23" s="447"/>
      <c r="N23" s="450"/>
      <c r="O23" s="449"/>
    </row>
    <row r="24" spans="2:15" x14ac:dyDescent="0.15">
      <c r="B24" s="446">
        <v>20</v>
      </c>
      <c r="C24" s="447"/>
      <c r="D24" s="447"/>
      <c r="E24" s="447"/>
      <c r="F24" s="447"/>
      <c r="G24" s="447"/>
      <c r="H24" s="447"/>
      <c r="I24" s="447"/>
      <c r="J24" s="447"/>
      <c r="K24" s="447"/>
      <c r="L24" s="447"/>
      <c r="M24" s="447"/>
      <c r="N24" s="450"/>
      <c r="O24" s="449"/>
    </row>
    <row r="25" spans="2:15" x14ac:dyDescent="0.15">
      <c r="B25" s="446">
        <v>21</v>
      </c>
      <c r="C25" s="447"/>
      <c r="D25" s="447"/>
      <c r="E25" s="447"/>
      <c r="F25" s="447"/>
      <c r="G25" s="447"/>
      <c r="H25" s="447"/>
      <c r="I25" s="447"/>
      <c r="J25" s="447"/>
      <c r="K25" s="447"/>
      <c r="L25" s="447"/>
      <c r="M25" s="447"/>
      <c r="N25" s="450"/>
      <c r="O25" s="449"/>
    </row>
    <row r="26" spans="2:15" x14ac:dyDescent="0.15">
      <c r="B26" s="446">
        <v>22</v>
      </c>
      <c r="C26" s="447"/>
      <c r="D26" s="447"/>
      <c r="E26" s="447"/>
      <c r="F26" s="447"/>
      <c r="G26" s="447"/>
      <c r="H26" s="447"/>
      <c r="I26" s="447"/>
      <c r="J26" s="447"/>
      <c r="K26" s="447"/>
      <c r="L26" s="447"/>
      <c r="M26" s="447"/>
      <c r="N26" s="450"/>
      <c r="O26" s="449"/>
    </row>
    <row r="27" spans="2:15" x14ac:dyDescent="0.15">
      <c r="B27" s="446">
        <v>23</v>
      </c>
      <c r="C27" s="447"/>
      <c r="D27" s="447"/>
      <c r="E27" s="447"/>
      <c r="F27" s="447"/>
      <c r="G27" s="447"/>
      <c r="H27" s="447"/>
      <c r="I27" s="447"/>
      <c r="J27" s="447"/>
      <c r="K27" s="447"/>
      <c r="L27" s="447"/>
      <c r="M27" s="447"/>
      <c r="N27" s="450"/>
      <c r="O27" s="449"/>
    </row>
    <row r="28" spans="2:15" x14ac:dyDescent="0.15">
      <c r="B28" s="446">
        <v>24</v>
      </c>
      <c r="C28" s="447"/>
      <c r="D28" s="447"/>
      <c r="E28" s="447"/>
      <c r="F28" s="447"/>
      <c r="G28" s="447"/>
      <c r="H28" s="447"/>
      <c r="I28" s="447"/>
      <c r="J28" s="447"/>
      <c r="K28" s="447"/>
      <c r="L28" s="447"/>
      <c r="M28" s="447"/>
      <c r="N28" s="450"/>
      <c r="O28" s="449"/>
    </row>
    <row r="29" spans="2:15" x14ac:dyDescent="0.15">
      <c r="B29" s="446">
        <v>25</v>
      </c>
      <c r="C29" s="447"/>
      <c r="D29" s="447"/>
      <c r="E29" s="447"/>
      <c r="F29" s="447"/>
      <c r="G29" s="447"/>
      <c r="H29" s="447"/>
      <c r="I29" s="447"/>
      <c r="J29" s="447"/>
      <c r="K29" s="447"/>
      <c r="L29" s="447"/>
      <c r="M29" s="447"/>
      <c r="N29" s="450"/>
      <c r="O29" s="449"/>
    </row>
    <row r="30" spans="2:15" x14ac:dyDescent="0.15">
      <c r="B30" s="446">
        <v>26</v>
      </c>
      <c r="C30" s="447"/>
      <c r="D30" s="447"/>
      <c r="E30" s="447"/>
      <c r="F30" s="447"/>
      <c r="G30" s="447"/>
      <c r="H30" s="447"/>
      <c r="I30" s="447"/>
      <c r="J30" s="447"/>
      <c r="K30" s="447"/>
      <c r="L30" s="447"/>
      <c r="M30" s="447"/>
      <c r="N30" s="450"/>
      <c r="O30" s="449"/>
    </row>
    <row r="31" spans="2:15" x14ac:dyDescent="0.15">
      <c r="B31" s="446">
        <v>27</v>
      </c>
      <c r="C31" s="447"/>
      <c r="D31" s="447"/>
      <c r="E31" s="447"/>
      <c r="F31" s="447"/>
      <c r="G31" s="447"/>
      <c r="H31" s="447"/>
      <c r="I31" s="447"/>
      <c r="J31" s="447"/>
      <c r="K31" s="447"/>
      <c r="L31" s="447"/>
      <c r="M31" s="447"/>
      <c r="N31" s="450"/>
      <c r="O31" s="449"/>
    </row>
    <row r="32" spans="2:15" x14ac:dyDescent="0.15">
      <c r="B32" s="446">
        <v>28</v>
      </c>
      <c r="C32" s="447"/>
      <c r="D32" s="447"/>
      <c r="E32" s="447"/>
      <c r="F32" s="447"/>
      <c r="G32" s="447"/>
      <c r="H32" s="447"/>
      <c r="I32" s="447"/>
      <c r="J32" s="447"/>
      <c r="K32" s="447"/>
      <c r="L32" s="447"/>
      <c r="M32" s="447"/>
      <c r="N32" s="450"/>
      <c r="O32" s="449"/>
    </row>
    <row r="33" spans="2:15" x14ac:dyDescent="0.15">
      <c r="B33" s="446">
        <v>29</v>
      </c>
      <c r="C33" s="447"/>
      <c r="D33" s="447"/>
      <c r="E33" s="447"/>
      <c r="F33" s="447"/>
      <c r="G33" s="447"/>
      <c r="H33" s="447"/>
      <c r="I33" s="447"/>
      <c r="J33" s="447"/>
      <c r="K33" s="447"/>
      <c r="L33" s="447"/>
      <c r="M33" s="447"/>
      <c r="N33" s="450"/>
      <c r="O33" s="449"/>
    </row>
    <row r="34" spans="2:15" x14ac:dyDescent="0.15">
      <c r="B34" s="446">
        <v>30</v>
      </c>
      <c r="C34" s="447"/>
      <c r="D34" s="447"/>
      <c r="E34" s="447"/>
      <c r="F34" s="447"/>
      <c r="G34" s="447"/>
      <c r="H34" s="447"/>
      <c r="I34" s="447"/>
      <c r="J34" s="447"/>
      <c r="K34" s="447"/>
      <c r="L34" s="447"/>
      <c r="M34" s="447"/>
      <c r="N34" s="450"/>
      <c r="O34" s="449"/>
    </row>
    <row r="35" spans="2:15" x14ac:dyDescent="0.15">
      <c r="B35" s="446">
        <v>31</v>
      </c>
      <c r="C35" s="447"/>
      <c r="D35" s="447"/>
      <c r="E35" s="447"/>
      <c r="F35" s="447"/>
      <c r="G35" s="447"/>
      <c r="H35" s="447"/>
      <c r="I35" s="447"/>
      <c r="J35" s="447"/>
      <c r="K35" s="447"/>
      <c r="L35" s="447"/>
      <c r="M35" s="447"/>
      <c r="N35" s="450"/>
      <c r="O35" s="449"/>
    </row>
    <row r="36" spans="2:15" x14ac:dyDescent="0.15">
      <c r="B36" s="446">
        <v>32</v>
      </c>
      <c r="C36" s="447"/>
      <c r="D36" s="447"/>
      <c r="E36" s="447"/>
      <c r="F36" s="447"/>
      <c r="G36" s="447"/>
      <c r="H36" s="447"/>
      <c r="I36" s="447"/>
      <c r="J36" s="447"/>
      <c r="K36" s="447"/>
      <c r="L36" s="447"/>
      <c r="M36" s="447"/>
      <c r="N36" s="450"/>
      <c r="O36" s="449"/>
    </row>
    <row r="37" spans="2:15" x14ac:dyDescent="0.15">
      <c r="B37" s="446">
        <v>33</v>
      </c>
      <c r="C37" s="447"/>
      <c r="D37" s="447"/>
      <c r="E37" s="447"/>
      <c r="F37" s="447"/>
      <c r="G37" s="447"/>
      <c r="H37" s="447"/>
      <c r="I37" s="447"/>
      <c r="J37" s="447"/>
      <c r="K37" s="447"/>
      <c r="L37" s="447"/>
      <c r="M37" s="447"/>
      <c r="N37" s="450"/>
      <c r="O37" s="449"/>
    </row>
    <row r="38" spans="2:15" x14ac:dyDescent="0.15">
      <c r="B38" s="446">
        <v>34</v>
      </c>
      <c r="C38" s="447"/>
      <c r="D38" s="447"/>
      <c r="E38" s="447"/>
      <c r="F38" s="447"/>
      <c r="G38" s="447"/>
      <c r="H38" s="447"/>
      <c r="I38" s="447"/>
      <c r="J38" s="447"/>
      <c r="K38" s="447"/>
      <c r="L38" s="447"/>
      <c r="M38" s="447"/>
      <c r="N38" s="450"/>
      <c r="O38" s="449"/>
    </row>
    <row r="39" spans="2:15" x14ac:dyDescent="0.15">
      <c r="B39" s="446">
        <v>35</v>
      </c>
      <c r="C39" s="447"/>
      <c r="D39" s="447"/>
      <c r="E39" s="447"/>
      <c r="F39" s="447"/>
      <c r="G39" s="447"/>
      <c r="H39" s="447"/>
      <c r="I39" s="447"/>
      <c r="J39" s="447"/>
      <c r="K39" s="447"/>
      <c r="L39" s="447"/>
      <c r="M39" s="447"/>
      <c r="N39" s="450"/>
      <c r="O39" s="449"/>
    </row>
    <row r="40" spans="2:15" x14ac:dyDescent="0.15">
      <c r="B40" s="446">
        <v>36</v>
      </c>
      <c r="C40" s="447"/>
      <c r="D40" s="447"/>
      <c r="E40" s="447"/>
      <c r="F40" s="447"/>
      <c r="G40" s="447"/>
      <c r="H40" s="447"/>
      <c r="I40" s="447"/>
      <c r="J40" s="447"/>
      <c r="K40" s="447"/>
      <c r="L40" s="447"/>
      <c r="M40" s="447"/>
      <c r="N40" s="450"/>
      <c r="O40" s="449"/>
    </row>
    <row r="41" spans="2:15" x14ac:dyDescent="0.15">
      <c r="B41" s="446">
        <v>37</v>
      </c>
      <c r="C41" s="447"/>
      <c r="D41" s="447"/>
      <c r="E41" s="447"/>
      <c r="F41" s="447"/>
      <c r="G41" s="447"/>
      <c r="H41" s="447"/>
      <c r="I41" s="447"/>
      <c r="J41" s="447"/>
      <c r="K41" s="447"/>
      <c r="L41" s="447"/>
      <c r="M41" s="447"/>
      <c r="N41" s="450"/>
      <c r="O41" s="449"/>
    </row>
    <row r="42" spans="2:15" x14ac:dyDescent="0.15">
      <c r="B42" s="446">
        <v>38</v>
      </c>
      <c r="C42" s="447"/>
      <c r="D42" s="447"/>
      <c r="E42" s="447"/>
      <c r="F42" s="447"/>
      <c r="G42" s="447"/>
      <c r="H42" s="447"/>
      <c r="I42" s="447"/>
      <c r="J42" s="447"/>
      <c r="K42" s="447"/>
      <c r="L42" s="447"/>
      <c r="M42" s="447"/>
      <c r="N42" s="450"/>
      <c r="O42" s="449"/>
    </row>
    <row r="43" spans="2:15" x14ac:dyDescent="0.15">
      <c r="B43" s="446">
        <v>39</v>
      </c>
      <c r="C43" s="447"/>
      <c r="D43" s="447"/>
      <c r="E43" s="447"/>
      <c r="F43" s="447"/>
      <c r="G43" s="447"/>
      <c r="H43" s="447"/>
      <c r="I43" s="447"/>
      <c r="J43" s="447"/>
      <c r="K43" s="447"/>
      <c r="L43" s="447"/>
      <c r="M43" s="447"/>
      <c r="N43" s="450"/>
      <c r="O43" s="449"/>
    </row>
    <row r="44" spans="2:15" x14ac:dyDescent="0.15">
      <c r="B44" s="446">
        <v>40</v>
      </c>
      <c r="C44" s="447"/>
      <c r="D44" s="447"/>
      <c r="E44" s="447"/>
      <c r="F44" s="447"/>
      <c r="G44" s="447"/>
      <c r="H44" s="447"/>
      <c r="I44" s="447"/>
      <c r="J44" s="447"/>
      <c r="K44" s="447"/>
      <c r="L44" s="447"/>
      <c r="M44" s="447"/>
      <c r="N44" s="450"/>
      <c r="O44" s="449"/>
    </row>
    <row r="45" spans="2:15" x14ac:dyDescent="0.15">
      <c r="B45" s="446">
        <v>41</v>
      </c>
      <c r="C45" s="447"/>
      <c r="D45" s="447"/>
      <c r="E45" s="447"/>
      <c r="F45" s="447"/>
      <c r="G45" s="447"/>
      <c r="H45" s="447"/>
      <c r="I45" s="447"/>
      <c r="J45" s="447"/>
      <c r="K45" s="447"/>
      <c r="L45" s="447"/>
      <c r="M45" s="447"/>
      <c r="N45" s="450"/>
      <c r="O45" s="449"/>
    </row>
    <row r="46" spans="2:15" x14ac:dyDescent="0.15">
      <c r="B46" s="446">
        <v>42</v>
      </c>
      <c r="C46" s="447"/>
      <c r="D46" s="447"/>
      <c r="E46" s="447"/>
      <c r="F46" s="447"/>
      <c r="G46" s="447"/>
      <c r="H46" s="447"/>
      <c r="I46" s="447"/>
      <c r="J46" s="447"/>
      <c r="K46" s="447"/>
      <c r="L46" s="447"/>
      <c r="M46" s="447"/>
      <c r="N46" s="450"/>
      <c r="O46" s="449"/>
    </row>
    <row r="47" spans="2:15" x14ac:dyDescent="0.15">
      <c r="B47" s="446">
        <v>43</v>
      </c>
      <c r="C47" s="447"/>
      <c r="D47" s="447"/>
      <c r="E47" s="447"/>
      <c r="F47" s="447"/>
      <c r="G47" s="447"/>
      <c r="H47" s="447"/>
      <c r="I47" s="447"/>
      <c r="J47" s="447"/>
      <c r="K47" s="447"/>
      <c r="L47" s="447"/>
      <c r="M47" s="447"/>
      <c r="N47" s="450"/>
      <c r="O47" s="449"/>
    </row>
    <row r="48" spans="2:15" x14ac:dyDescent="0.15">
      <c r="B48" s="446">
        <v>44</v>
      </c>
      <c r="C48" s="447"/>
      <c r="D48" s="447"/>
      <c r="E48" s="447"/>
      <c r="F48" s="447"/>
      <c r="G48" s="447"/>
      <c r="H48" s="447"/>
      <c r="I48" s="447"/>
      <c r="J48" s="447"/>
      <c r="K48" s="447"/>
      <c r="L48" s="447"/>
      <c r="M48" s="447"/>
      <c r="N48" s="450"/>
      <c r="O48" s="449"/>
    </row>
    <row r="49" spans="2:15" x14ac:dyDescent="0.15">
      <c r="B49" s="446">
        <v>45</v>
      </c>
      <c r="C49" s="447"/>
      <c r="D49" s="447"/>
      <c r="E49" s="447"/>
      <c r="F49" s="447"/>
      <c r="G49" s="447"/>
      <c r="H49" s="447"/>
      <c r="I49" s="447"/>
      <c r="J49" s="447"/>
      <c r="K49" s="447"/>
      <c r="L49" s="447"/>
      <c r="M49" s="447"/>
      <c r="N49" s="450"/>
      <c r="O49" s="449"/>
    </row>
    <row r="50" spans="2:15" x14ac:dyDescent="0.15">
      <c r="B50" s="446">
        <v>46</v>
      </c>
      <c r="C50" s="447"/>
      <c r="D50" s="447"/>
      <c r="E50" s="447"/>
      <c r="F50" s="447"/>
      <c r="G50" s="447"/>
      <c r="H50" s="447"/>
      <c r="I50" s="447"/>
      <c r="J50" s="447"/>
      <c r="K50" s="447"/>
      <c r="L50" s="447"/>
      <c r="M50" s="447"/>
      <c r="N50" s="450"/>
      <c r="O50" s="449"/>
    </row>
    <row r="51" spans="2:15" x14ac:dyDescent="0.15">
      <c r="B51" s="446">
        <v>47</v>
      </c>
      <c r="C51" s="447"/>
      <c r="D51" s="447"/>
      <c r="E51" s="447"/>
      <c r="F51" s="447"/>
      <c r="G51" s="447"/>
      <c r="H51" s="447"/>
      <c r="I51" s="447"/>
      <c r="J51" s="447"/>
      <c r="K51" s="447"/>
      <c r="L51" s="447"/>
      <c r="M51" s="447"/>
      <c r="N51" s="450"/>
      <c r="O51" s="449"/>
    </row>
    <row r="52" spans="2:15" x14ac:dyDescent="0.15">
      <c r="B52" s="446">
        <v>48</v>
      </c>
      <c r="C52" s="447"/>
      <c r="D52" s="447"/>
      <c r="E52" s="447"/>
      <c r="F52" s="447"/>
      <c r="G52" s="447"/>
      <c r="H52" s="447"/>
      <c r="I52" s="447"/>
      <c r="J52" s="447"/>
      <c r="K52" s="447"/>
      <c r="L52" s="447"/>
      <c r="M52" s="447"/>
      <c r="N52" s="450"/>
      <c r="O52" s="449"/>
    </row>
    <row r="53" spans="2:15" x14ac:dyDescent="0.15">
      <c r="B53" s="446">
        <v>49</v>
      </c>
      <c r="C53" s="447"/>
      <c r="D53" s="447"/>
      <c r="E53" s="447"/>
      <c r="F53" s="447"/>
      <c r="G53" s="447"/>
      <c r="H53" s="447"/>
      <c r="I53" s="447"/>
      <c r="J53" s="447"/>
      <c r="K53" s="447"/>
      <c r="L53" s="447"/>
      <c r="M53" s="447"/>
      <c r="N53" s="450"/>
      <c r="O53" s="449"/>
    </row>
    <row r="54" spans="2:15" x14ac:dyDescent="0.15">
      <c r="B54" s="446">
        <v>50</v>
      </c>
      <c r="C54" s="447"/>
      <c r="D54" s="447"/>
      <c r="E54" s="447"/>
      <c r="F54" s="447"/>
      <c r="G54" s="447"/>
      <c r="H54" s="447"/>
      <c r="I54" s="447"/>
      <c r="J54" s="447"/>
      <c r="K54" s="447"/>
      <c r="L54" s="447"/>
      <c r="M54" s="447"/>
      <c r="N54" s="450"/>
      <c r="O54" s="449"/>
    </row>
    <row r="55" spans="2:15" x14ac:dyDescent="0.15">
      <c r="B55" s="446">
        <v>51</v>
      </c>
      <c r="C55" s="447"/>
      <c r="D55" s="447"/>
      <c r="E55" s="447"/>
      <c r="F55" s="447"/>
      <c r="G55" s="447"/>
      <c r="H55" s="447"/>
      <c r="I55" s="447"/>
      <c r="J55" s="447"/>
      <c r="K55" s="447"/>
      <c r="L55" s="447"/>
      <c r="M55" s="447"/>
      <c r="N55" s="450"/>
      <c r="O55" s="449"/>
    </row>
    <row r="56" spans="2:15" x14ac:dyDescent="0.15">
      <c r="B56" s="446">
        <v>52</v>
      </c>
      <c r="C56" s="447"/>
      <c r="D56" s="447"/>
      <c r="E56" s="447"/>
      <c r="F56" s="447"/>
      <c r="G56" s="447"/>
      <c r="H56" s="447"/>
      <c r="I56" s="447"/>
      <c r="J56" s="447"/>
      <c r="K56" s="447"/>
      <c r="L56" s="447"/>
      <c r="M56" s="447"/>
      <c r="N56" s="450"/>
      <c r="O56" s="449"/>
    </row>
    <row r="57" spans="2:15" x14ac:dyDescent="0.15">
      <c r="B57" s="446">
        <v>53</v>
      </c>
      <c r="C57" s="447"/>
      <c r="D57" s="447"/>
      <c r="E57" s="447"/>
      <c r="F57" s="447"/>
      <c r="G57" s="447"/>
      <c r="H57" s="447"/>
      <c r="I57" s="447"/>
      <c r="J57" s="447"/>
      <c r="K57" s="447"/>
      <c r="L57" s="447"/>
      <c r="M57" s="447"/>
      <c r="N57" s="450"/>
      <c r="O57" s="449"/>
    </row>
    <row r="58" spans="2:15" x14ac:dyDescent="0.15">
      <c r="B58" s="446">
        <v>54</v>
      </c>
      <c r="C58" s="447"/>
      <c r="D58" s="447"/>
      <c r="E58" s="447"/>
      <c r="F58" s="447"/>
      <c r="G58" s="447"/>
      <c r="H58" s="447"/>
      <c r="I58" s="447"/>
      <c r="J58" s="447"/>
      <c r="K58" s="447"/>
      <c r="L58" s="447"/>
      <c r="M58" s="447"/>
      <c r="N58" s="450"/>
      <c r="O58" s="449"/>
    </row>
    <row r="59" spans="2:15" x14ac:dyDescent="0.15">
      <c r="B59" s="446">
        <v>55</v>
      </c>
      <c r="C59" s="447"/>
      <c r="D59" s="447"/>
      <c r="E59" s="447"/>
      <c r="F59" s="447"/>
      <c r="G59" s="447"/>
      <c r="H59" s="447"/>
      <c r="I59" s="447"/>
      <c r="J59" s="447"/>
      <c r="K59" s="447"/>
      <c r="L59" s="447"/>
      <c r="M59" s="447"/>
      <c r="N59" s="450"/>
      <c r="O59" s="449"/>
    </row>
    <row r="60" spans="2:15" x14ac:dyDescent="0.15">
      <c r="B60" s="446">
        <v>56</v>
      </c>
      <c r="C60" s="447"/>
      <c r="D60" s="447"/>
      <c r="E60" s="447"/>
      <c r="F60" s="447"/>
      <c r="G60" s="447"/>
      <c r="H60" s="447"/>
      <c r="I60" s="447"/>
      <c r="J60" s="447"/>
      <c r="K60" s="447"/>
      <c r="L60" s="447"/>
      <c r="M60" s="447"/>
      <c r="N60" s="450"/>
      <c r="O60" s="449"/>
    </row>
    <row r="61" spans="2:15" x14ac:dyDescent="0.15">
      <c r="B61" s="446">
        <v>57</v>
      </c>
      <c r="C61" s="447"/>
      <c r="D61" s="447"/>
      <c r="E61" s="447"/>
      <c r="F61" s="447"/>
      <c r="G61" s="447"/>
      <c r="H61" s="447"/>
      <c r="I61" s="447"/>
      <c r="J61" s="447"/>
      <c r="K61" s="447"/>
      <c r="L61" s="447"/>
      <c r="M61" s="447"/>
      <c r="N61" s="450"/>
      <c r="O61" s="449"/>
    </row>
    <row r="62" spans="2:15" x14ac:dyDescent="0.15">
      <c r="B62" s="446">
        <v>58</v>
      </c>
      <c r="C62" s="447"/>
      <c r="D62" s="447"/>
      <c r="E62" s="447"/>
      <c r="F62" s="447"/>
      <c r="G62" s="447"/>
      <c r="H62" s="447"/>
      <c r="I62" s="447"/>
      <c r="J62" s="447"/>
      <c r="K62" s="447"/>
      <c r="L62" s="447"/>
      <c r="M62" s="447"/>
      <c r="N62" s="450"/>
      <c r="O62" s="449"/>
    </row>
    <row r="63" spans="2:15" x14ac:dyDescent="0.15">
      <c r="B63" s="446">
        <v>59</v>
      </c>
      <c r="C63" s="447"/>
      <c r="D63" s="447"/>
      <c r="E63" s="447"/>
      <c r="F63" s="447"/>
      <c r="G63" s="447"/>
      <c r="H63" s="447"/>
      <c r="I63" s="447"/>
      <c r="J63" s="447"/>
      <c r="K63" s="447"/>
      <c r="L63" s="447"/>
      <c r="M63" s="447"/>
      <c r="N63" s="450"/>
      <c r="O63" s="449"/>
    </row>
    <row r="64" spans="2:15" x14ac:dyDescent="0.15">
      <c r="B64" s="446">
        <v>60</v>
      </c>
      <c r="C64" s="447"/>
      <c r="D64" s="447"/>
      <c r="E64" s="447"/>
      <c r="F64" s="447"/>
      <c r="G64" s="447"/>
      <c r="H64" s="447"/>
      <c r="I64" s="447"/>
      <c r="J64" s="447"/>
      <c r="K64" s="447"/>
      <c r="L64" s="447"/>
      <c r="M64" s="447"/>
      <c r="N64" s="450"/>
      <c r="O64" s="449"/>
    </row>
    <row r="65" spans="2:15" x14ac:dyDescent="0.15">
      <c r="B65" s="446">
        <v>61</v>
      </c>
      <c r="C65" s="447"/>
      <c r="D65" s="447"/>
      <c r="E65" s="447"/>
      <c r="F65" s="447"/>
      <c r="G65" s="447"/>
      <c r="H65" s="447"/>
      <c r="I65" s="447"/>
      <c r="J65" s="447"/>
      <c r="K65" s="447"/>
      <c r="L65" s="447"/>
      <c r="M65" s="447"/>
      <c r="N65" s="450"/>
      <c r="O65" s="449"/>
    </row>
    <row r="66" spans="2:15" x14ac:dyDescent="0.15">
      <c r="B66" s="446">
        <v>62</v>
      </c>
      <c r="C66" s="447"/>
      <c r="D66" s="447"/>
      <c r="E66" s="447"/>
      <c r="F66" s="447"/>
      <c r="G66" s="447"/>
      <c r="H66" s="447"/>
      <c r="I66" s="447"/>
      <c r="J66" s="447"/>
      <c r="K66" s="447"/>
      <c r="L66" s="447"/>
      <c r="M66" s="447"/>
      <c r="N66" s="450"/>
      <c r="O66" s="449"/>
    </row>
    <row r="67" spans="2:15" x14ac:dyDescent="0.15">
      <c r="B67" s="446">
        <v>63</v>
      </c>
      <c r="C67" s="447"/>
      <c r="D67" s="447"/>
      <c r="E67" s="447"/>
      <c r="F67" s="447"/>
      <c r="G67" s="447"/>
      <c r="H67" s="447"/>
      <c r="I67" s="447"/>
      <c r="J67" s="447"/>
      <c r="K67" s="447"/>
      <c r="L67" s="447"/>
      <c r="M67" s="447"/>
      <c r="N67" s="450"/>
      <c r="O67" s="449"/>
    </row>
    <row r="68" spans="2:15" x14ac:dyDescent="0.15">
      <c r="B68" s="446">
        <v>64</v>
      </c>
      <c r="C68" s="447"/>
      <c r="D68" s="447"/>
      <c r="E68" s="447"/>
      <c r="F68" s="447"/>
      <c r="G68" s="447"/>
      <c r="H68" s="447"/>
      <c r="I68" s="447"/>
      <c r="J68" s="447"/>
      <c r="K68" s="447"/>
      <c r="L68" s="447"/>
      <c r="M68" s="447"/>
      <c r="N68" s="450"/>
      <c r="O68" s="449"/>
    </row>
    <row r="69" spans="2:15" x14ac:dyDescent="0.15">
      <c r="B69" s="446">
        <v>65</v>
      </c>
      <c r="C69" s="447"/>
      <c r="D69" s="447"/>
      <c r="E69" s="447"/>
      <c r="F69" s="447"/>
      <c r="G69" s="447"/>
      <c r="H69" s="447"/>
      <c r="I69" s="447"/>
      <c r="J69" s="447"/>
      <c r="K69" s="447"/>
      <c r="L69" s="447"/>
      <c r="M69" s="447"/>
      <c r="N69" s="450"/>
      <c r="O69" s="449"/>
    </row>
    <row r="70" spans="2:15" x14ac:dyDescent="0.15">
      <c r="B70" s="446">
        <v>66</v>
      </c>
      <c r="C70" s="447"/>
      <c r="D70" s="447"/>
      <c r="E70" s="447"/>
      <c r="F70" s="447"/>
      <c r="G70" s="447"/>
      <c r="H70" s="447"/>
      <c r="I70" s="447"/>
      <c r="J70" s="447"/>
      <c r="K70" s="447"/>
      <c r="L70" s="447"/>
      <c r="M70" s="447"/>
      <c r="N70" s="450"/>
      <c r="O70" s="449"/>
    </row>
    <row r="71" spans="2:15" x14ac:dyDescent="0.15">
      <c r="B71" s="446">
        <v>67</v>
      </c>
      <c r="C71" s="447"/>
      <c r="D71" s="447"/>
      <c r="E71" s="447"/>
      <c r="F71" s="447"/>
      <c r="G71" s="447"/>
      <c r="H71" s="447"/>
      <c r="I71" s="447"/>
      <c r="J71" s="447"/>
      <c r="K71" s="447"/>
      <c r="L71" s="447"/>
      <c r="M71" s="447"/>
      <c r="N71" s="450"/>
      <c r="O71" s="449"/>
    </row>
    <row r="72" spans="2:15" x14ac:dyDescent="0.15">
      <c r="B72" s="446">
        <v>68</v>
      </c>
      <c r="C72" s="447"/>
      <c r="D72" s="447"/>
      <c r="E72" s="447"/>
      <c r="F72" s="447"/>
      <c r="G72" s="447"/>
      <c r="H72" s="447"/>
      <c r="I72" s="447"/>
      <c r="J72" s="447"/>
      <c r="K72" s="447"/>
      <c r="L72" s="447"/>
      <c r="M72" s="447"/>
      <c r="N72" s="450"/>
      <c r="O72" s="449"/>
    </row>
    <row r="73" spans="2:15" x14ac:dyDescent="0.15">
      <c r="B73" s="446">
        <v>69</v>
      </c>
      <c r="C73" s="447"/>
      <c r="D73" s="447"/>
      <c r="E73" s="447"/>
      <c r="F73" s="447"/>
      <c r="G73" s="447"/>
      <c r="H73" s="447"/>
      <c r="I73" s="447"/>
      <c r="J73" s="447"/>
      <c r="K73" s="447"/>
      <c r="L73" s="447"/>
      <c r="M73" s="447"/>
      <c r="N73" s="450"/>
      <c r="O73" s="449"/>
    </row>
    <row r="74" spans="2:15" x14ac:dyDescent="0.15">
      <c r="B74" s="446">
        <v>70</v>
      </c>
      <c r="C74" s="447"/>
      <c r="D74" s="447"/>
      <c r="E74" s="447"/>
      <c r="F74" s="447"/>
      <c r="G74" s="447"/>
      <c r="H74" s="447"/>
      <c r="I74" s="447"/>
      <c r="J74" s="447"/>
      <c r="K74" s="447"/>
      <c r="L74" s="447"/>
      <c r="M74" s="447"/>
      <c r="N74" s="450"/>
      <c r="O74" s="449"/>
    </row>
    <row r="75" spans="2:15" x14ac:dyDescent="0.15">
      <c r="B75" s="446">
        <v>71</v>
      </c>
      <c r="C75" s="447"/>
      <c r="D75" s="447"/>
      <c r="E75" s="447"/>
      <c r="F75" s="447"/>
      <c r="G75" s="447"/>
      <c r="H75" s="447"/>
      <c r="I75" s="447"/>
      <c r="J75" s="447"/>
      <c r="K75" s="447"/>
      <c r="L75" s="447"/>
      <c r="M75" s="447"/>
      <c r="N75" s="450"/>
      <c r="O75" s="449"/>
    </row>
    <row r="76" spans="2:15" x14ac:dyDescent="0.15">
      <c r="B76" s="446">
        <v>72</v>
      </c>
      <c r="C76" s="447"/>
      <c r="D76" s="447"/>
      <c r="E76" s="447"/>
      <c r="F76" s="447"/>
      <c r="G76" s="447"/>
      <c r="H76" s="447"/>
      <c r="I76" s="447"/>
      <c r="J76" s="447"/>
      <c r="K76" s="447"/>
      <c r="L76" s="447"/>
      <c r="M76" s="447"/>
      <c r="N76" s="450"/>
      <c r="O76" s="449"/>
    </row>
    <row r="77" spans="2:15" x14ac:dyDescent="0.15">
      <c r="B77" s="446">
        <v>73</v>
      </c>
      <c r="C77" s="447"/>
      <c r="D77" s="447"/>
      <c r="E77" s="447"/>
      <c r="F77" s="447"/>
      <c r="G77" s="447"/>
      <c r="H77" s="447"/>
      <c r="I77" s="447"/>
      <c r="J77" s="447"/>
      <c r="K77" s="447"/>
      <c r="L77" s="447"/>
      <c r="M77" s="447"/>
      <c r="N77" s="450"/>
      <c r="O77" s="449"/>
    </row>
    <row r="78" spans="2:15" x14ac:dyDescent="0.15">
      <c r="B78" s="446">
        <v>74</v>
      </c>
      <c r="C78" s="447"/>
      <c r="D78" s="447"/>
      <c r="E78" s="447"/>
      <c r="F78" s="447"/>
      <c r="G78" s="447"/>
      <c r="H78" s="447"/>
      <c r="I78" s="447"/>
      <c r="J78" s="447"/>
      <c r="K78" s="447"/>
      <c r="L78" s="447"/>
      <c r="M78" s="447"/>
      <c r="N78" s="450"/>
      <c r="O78" s="449"/>
    </row>
    <row r="79" spans="2:15" x14ac:dyDescent="0.15">
      <c r="B79" s="446">
        <v>75</v>
      </c>
      <c r="C79" s="447"/>
      <c r="D79" s="447"/>
      <c r="E79" s="447"/>
      <c r="F79" s="447"/>
      <c r="G79" s="447"/>
      <c r="H79" s="447"/>
      <c r="I79" s="447"/>
      <c r="J79" s="447"/>
      <c r="K79" s="447"/>
      <c r="L79" s="447"/>
      <c r="M79" s="447"/>
      <c r="N79" s="450"/>
      <c r="O79" s="449"/>
    </row>
    <row r="80" spans="2:15" x14ac:dyDescent="0.15">
      <c r="B80" s="446">
        <v>76</v>
      </c>
      <c r="C80" s="447"/>
      <c r="D80" s="447"/>
      <c r="E80" s="447"/>
      <c r="F80" s="447"/>
      <c r="G80" s="447"/>
      <c r="H80" s="447"/>
      <c r="I80" s="447"/>
      <c r="J80" s="447"/>
      <c r="K80" s="447"/>
      <c r="L80" s="447"/>
      <c r="M80" s="447"/>
      <c r="N80" s="450"/>
      <c r="O80" s="449"/>
    </row>
    <row r="81" spans="2:15" x14ac:dyDescent="0.15">
      <c r="B81" s="446">
        <v>77</v>
      </c>
      <c r="C81" s="447"/>
      <c r="D81" s="447"/>
      <c r="E81" s="447"/>
      <c r="F81" s="447"/>
      <c r="G81" s="447"/>
      <c r="H81" s="447"/>
      <c r="I81" s="447"/>
      <c r="J81" s="447"/>
      <c r="K81" s="447"/>
      <c r="L81" s="447"/>
      <c r="M81" s="447"/>
      <c r="N81" s="450"/>
      <c r="O81" s="449"/>
    </row>
    <row r="82" spans="2:15" x14ac:dyDescent="0.15">
      <c r="B82" s="446">
        <v>78</v>
      </c>
      <c r="C82" s="447"/>
      <c r="D82" s="447"/>
      <c r="E82" s="447"/>
      <c r="F82" s="447"/>
      <c r="G82" s="447"/>
      <c r="H82" s="447"/>
      <c r="I82" s="447"/>
      <c r="J82" s="447"/>
      <c r="K82" s="447"/>
      <c r="L82" s="447"/>
      <c r="M82" s="447"/>
      <c r="N82" s="450"/>
      <c r="O82" s="449"/>
    </row>
    <row r="83" spans="2:15" x14ac:dyDescent="0.15">
      <c r="B83" s="446">
        <v>79</v>
      </c>
      <c r="C83" s="447"/>
      <c r="D83" s="447"/>
      <c r="E83" s="447"/>
      <c r="F83" s="447"/>
      <c r="G83" s="447"/>
      <c r="H83" s="447"/>
      <c r="I83" s="447"/>
      <c r="J83" s="447"/>
      <c r="K83" s="447"/>
      <c r="L83" s="447"/>
      <c r="M83" s="447"/>
      <c r="N83" s="450"/>
      <c r="O83" s="449"/>
    </row>
    <row r="84" spans="2:15" x14ac:dyDescent="0.15">
      <c r="B84" s="446">
        <v>80</v>
      </c>
      <c r="C84" s="447"/>
      <c r="D84" s="447"/>
      <c r="E84" s="447"/>
      <c r="F84" s="447"/>
      <c r="G84" s="447"/>
      <c r="H84" s="447"/>
      <c r="I84" s="447"/>
      <c r="J84" s="447"/>
      <c r="K84" s="447"/>
      <c r="L84" s="447"/>
      <c r="M84" s="447"/>
      <c r="N84" s="450"/>
      <c r="O84" s="449"/>
    </row>
    <row r="85" spans="2:15" x14ac:dyDescent="0.15">
      <c r="B85" s="446">
        <v>81</v>
      </c>
      <c r="C85" s="447"/>
      <c r="D85" s="447"/>
      <c r="E85" s="447"/>
      <c r="F85" s="447"/>
      <c r="G85" s="447"/>
      <c r="H85" s="447"/>
      <c r="I85" s="447"/>
      <c r="J85" s="447"/>
      <c r="K85" s="447"/>
      <c r="L85" s="447"/>
      <c r="M85" s="447"/>
      <c r="N85" s="450"/>
      <c r="O85" s="449"/>
    </row>
    <row r="86" spans="2:15" x14ac:dyDescent="0.15">
      <c r="B86" s="446">
        <v>82</v>
      </c>
      <c r="C86" s="447"/>
      <c r="D86" s="447"/>
      <c r="E86" s="447"/>
      <c r="F86" s="447"/>
      <c r="G86" s="447"/>
      <c r="H86" s="447"/>
      <c r="I86" s="447"/>
      <c r="J86" s="447"/>
      <c r="K86" s="447"/>
      <c r="L86" s="447"/>
      <c r="M86" s="447"/>
      <c r="N86" s="450"/>
      <c r="O86" s="449"/>
    </row>
    <row r="87" spans="2:15" x14ac:dyDescent="0.15">
      <c r="B87" s="446">
        <v>83</v>
      </c>
      <c r="C87" s="447"/>
      <c r="D87" s="447"/>
      <c r="E87" s="447"/>
      <c r="F87" s="447"/>
      <c r="G87" s="447"/>
      <c r="H87" s="447"/>
      <c r="I87" s="447"/>
      <c r="J87" s="447"/>
      <c r="K87" s="447"/>
      <c r="L87" s="447"/>
      <c r="M87" s="447"/>
      <c r="N87" s="450"/>
      <c r="O87" s="449"/>
    </row>
    <row r="88" spans="2:15" x14ac:dyDescent="0.15">
      <c r="B88" s="446">
        <v>84</v>
      </c>
      <c r="C88" s="447"/>
      <c r="D88" s="447"/>
      <c r="E88" s="447"/>
      <c r="F88" s="447"/>
      <c r="G88" s="447"/>
      <c r="H88" s="447"/>
      <c r="I88" s="447"/>
      <c r="J88" s="447"/>
      <c r="K88" s="447"/>
      <c r="L88" s="447"/>
      <c r="M88" s="447"/>
      <c r="N88" s="450"/>
      <c r="O88" s="449"/>
    </row>
    <row r="89" spans="2:15" x14ac:dyDescent="0.15">
      <c r="B89" s="446">
        <v>85</v>
      </c>
      <c r="C89" s="447"/>
      <c r="D89" s="447"/>
      <c r="E89" s="447"/>
      <c r="F89" s="447"/>
      <c r="G89" s="447"/>
      <c r="H89" s="447"/>
      <c r="I89" s="447"/>
      <c r="J89" s="447"/>
      <c r="K89" s="447"/>
      <c r="L89" s="447"/>
      <c r="M89" s="447"/>
      <c r="N89" s="450"/>
      <c r="O89" s="449"/>
    </row>
    <row r="90" spans="2:15" x14ac:dyDescent="0.15">
      <c r="B90" s="446">
        <v>86</v>
      </c>
      <c r="C90" s="447"/>
      <c r="D90" s="447"/>
      <c r="E90" s="447"/>
      <c r="F90" s="447"/>
      <c r="G90" s="447"/>
      <c r="H90" s="447"/>
      <c r="I90" s="447"/>
      <c r="J90" s="447"/>
      <c r="K90" s="447"/>
      <c r="L90" s="447"/>
      <c r="M90" s="447"/>
      <c r="N90" s="450"/>
      <c r="O90" s="449"/>
    </row>
    <row r="91" spans="2:15" x14ac:dyDescent="0.15">
      <c r="B91" s="446">
        <v>87</v>
      </c>
      <c r="C91" s="447"/>
      <c r="D91" s="447"/>
      <c r="E91" s="447"/>
      <c r="F91" s="447"/>
      <c r="G91" s="447"/>
      <c r="H91" s="447"/>
      <c r="I91" s="447"/>
      <c r="J91" s="447"/>
      <c r="K91" s="447"/>
      <c r="L91" s="447"/>
      <c r="M91" s="447"/>
      <c r="N91" s="450"/>
      <c r="O91" s="449"/>
    </row>
    <row r="92" spans="2:15" x14ac:dyDescent="0.15">
      <c r="B92" s="446">
        <v>88</v>
      </c>
      <c r="C92" s="447"/>
      <c r="D92" s="447"/>
      <c r="E92" s="447"/>
      <c r="F92" s="447"/>
      <c r="G92" s="447"/>
      <c r="H92" s="447"/>
      <c r="I92" s="447"/>
      <c r="J92" s="447"/>
      <c r="K92" s="447"/>
      <c r="L92" s="447"/>
      <c r="M92" s="447"/>
      <c r="N92" s="450"/>
      <c r="O92" s="449"/>
    </row>
    <row r="93" spans="2:15" x14ac:dyDescent="0.15">
      <c r="B93" s="446">
        <v>89</v>
      </c>
      <c r="C93" s="447"/>
      <c r="D93" s="447"/>
      <c r="E93" s="447"/>
      <c r="F93" s="447"/>
      <c r="G93" s="447"/>
      <c r="H93" s="447"/>
      <c r="I93" s="447"/>
      <c r="J93" s="447"/>
      <c r="K93" s="447"/>
      <c r="L93" s="447"/>
      <c r="M93" s="447"/>
      <c r="N93" s="450"/>
      <c r="O93" s="449"/>
    </row>
    <row r="94" spans="2:15" x14ac:dyDescent="0.15">
      <c r="B94" s="446">
        <v>90</v>
      </c>
      <c r="C94" s="447"/>
      <c r="D94" s="447"/>
      <c r="E94" s="447"/>
      <c r="F94" s="447"/>
      <c r="G94" s="447"/>
      <c r="H94" s="447"/>
      <c r="I94" s="447"/>
      <c r="J94" s="447"/>
      <c r="K94" s="447"/>
      <c r="L94" s="447"/>
      <c r="M94" s="447"/>
      <c r="N94" s="450"/>
      <c r="O94" s="449"/>
    </row>
    <row r="95" spans="2:15" x14ac:dyDescent="0.15">
      <c r="B95" s="446">
        <v>91</v>
      </c>
      <c r="C95" s="447"/>
      <c r="D95" s="447"/>
      <c r="E95" s="447"/>
      <c r="F95" s="447"/>
      <c r="G95" s="447"/>
      <c r="H95" s="447"/>
      <c r="I95" s="447"/>
      <c r="J95" s="447"/>
      <c r="K95" s="447"/>
      <c r="L95" s="447"/>
      <c r="M95" s="447"/>
      <c r="N95" s="450"/>
      <c r="O95" s="449"/>
    </row>
    <row r="96" spans="2:15" x14ac:dyDescent="0.15">
      <c r="B96" s="446">
        <v>92</v>
      </c>
      <c r="C96" s="447"/>
      <c r="D96" s="447"/>
      <c r="E96" s="447"/>
      <c r="F96" s="447"/>
      <c r="G96" s="447"/>
      <c r="H96" s="447"/>
      <c r="I96" s="447"/>
      <c r="J96" s="447"/>
      <c r="K96" s="447"/>
      <c r="L96" s="447"/>
      <c r="M96" s="447"/>
      <c r="N96" s="450"/>
      <c r="O96" s="449"/>
    </row>
    <row r="97" spans="2:15" x14ac:dyDescent="0.15">
      <c r="B97" s="446">
        <v>93</v>
      </c>
      <c r="C97" s="447"/>
      <c r="D97" s="447"/>
      <c r="E97" s="447"/>
      <c r="F97" s="447"/>
      <c r="G97" s="447"/>
      <c r="H97" s="447"/>
      <c r="I97" s="447"/>
      <c r="J97" s="447"/>
      <c r="K97" s="447"/>
      <c r="L97" s="447"/>
      <c r="M97" s="447"/>
      <c r="N97" s="450"/>
      <c r="O97" s="449"/>
    </row>
    <row r="98" spans="2:15" x14ac:dyDescent="0.15">
      <c r="B98" s="446">
        <v>94</v>
      </c>
      <c r="C98" s="447"/>
      <c r="D98" s="447"/>
      <c r="E98" s="447"/>
      <c r="F98" s="447"/>
      <c r="G98" s="447"/>
      <c r="H98" s="447"/>
      <c r="I98" s="447"/>
      <c r="J98" s="447"/>
      <c r="K98" s="447"/>
      <c r="L98" s="447"/>
      <c r="M98" s="447"/>
      <c r="N98" s="450"/>
      <c r="O98" s="449"/>
    </row>
    <row r="99" spans="2:15" x14ac:dyDescent="0.15">
      <c r="B99" s="446">
        <v>95</v>
      </c>
      <c r="C99" s="447"/>
      <c r="D99" s="447"/>
      <c r="E99" s="447"/>
      <c r="F99" s="447"/>
      <c r="G99" s="447"/>
      <c r="H99" s="447"/>
      <c r="I99" s="447"/>
      <c r="J99" s="447"/>
      <c r="K99" s="447"/>
      <c r="L99" s="447"/>
      <c r="M99" s="447"/>
      <c r="N99" s="450"/>
      <c r="O99" s="449"/>
    </row>
    <row r="100" spans="2:15" x14ac:dyDescent="0.15">
      <c r="B100" s="446">
        <v>96</v>
      </c>
      <c r="C100" s="447"/>
      <c r="D100" s="447"/>
      <c r="E100" s="447"/>
      <c r="F100" s="447"/>
      <c r="G100" s="447"/>
      <c r="H100" s="447"/>
      <c r="I100" s="447"/>
      <c r="J100" s="447"/>
      <c r="K100" s="447"/>
      <c r="L100" s="447"/>
      <c r="M100" s="447"/>
      <c r="N100" s="450"/>
      <c r="O100" s="449"/>
    </row>
    <row r="101" spans="2:15" x14ac:dyDescent="0.15">
      <c r="B101" s="446">
        <v>97</v>
      </c>
      <c r="C101" s="447"/>
      <c r="D101" s="447"/>
      <c r="E101" s="447"/>
      <c r="F101" s="447"/>
      <c r="G101" s="447"/>
      <c r="H101" s="447"/>
      <c r="I101" s="447"/>
      <c r="J101" s="447"/>
      <c r="K101" s="447"/>
      <c r="L101" s="447"/>
      <c r="M101" s="447"/>
      <c r="N101" s="450"/>
      <c r="O101" s="449"/>
    </row>
    <row r="102" spans="2:15" x14ac:dyDescent="0.15">
      <c r="B102" s="446">
        <v>98</v>
      </c>
      <c r="C102" s="447"/>
      <c r="D102" s="447"/>
      <c r="E102" s="447"/>
      <c r="F102" s="447"/>
      <c r="G102" s="447"/>
      <c r="H102" s="447"/>
      <c r="I102" s="447"/>
      <c r="J102" s="447"/>
      <c r="K102" s="447"/>
      <c r="L102" s="447"/>
      <c r="M102" s="447"/>
      <c r="N102" s="450"/>
      <c r="O102" s="449"/>
    </row>
    <row r="103" spans="2:15" x14ac:dyDescent="0.15">
      <c r="B103" s="446">
        <v>99</v>
      </c>
      <c r="C103" s="447"/>
      <c r="D103" s="447"/>
      <c r="E103" s="447"/>
      <c r="F103" s="447"/>
      <c r="G103" s="447"/>
      <c r="H103" s="447"/>
      <c r="I103" s="447"/>
      <c r="J103" s="447"/>
      <c r="K103" s="447"/>
      <c r="L103" s="447"/>
      <c r="M103" s="447"/>
      <c r="N103" s="450"/>
      <c r="O103" s="449"/>
    </row>
    <row r="104" spans="2:15" x14ac:dyDescent="0.15">
      <c r="B104" s="446">
        <v>100</v>
      </c>
      <c r="C104" s="447"/>
      <c r="D104" s="447"/>
      <c r="E104" s="447"/>
      <c r="F104" s="447"/>
      <c r="G104" s="447"/>
      <c r="H104" s="447"/>
      <c r="I104" s="447"/>
      <c r="J104" s="447"/>
      <c r="K104" s="447"/>
      <c r="L104" s="447"/>
      <c r="M104" s="447"/>
      <c r="N104" s="450"/>
      <c r="O104" s="449"/>
    </row>
    <row r="105" spans="2:15" x14ac:dyDescent="0.15">
      <c r="B105" s="446">
        <v>101</v>
      </c>
      <c r="C105" s="447"/>
      <c r="D105" s="447"/>
      <c r="E105" s="447"/>
      <c r="F105" s="447"/>
      <c r="G105" s="447"/>
      <c r="H105" s="447"/>
      <c r="I105" s="447"/>
      <c r="J105" s="447"/>
      <c r="K105" s="447"/>
      <c r="L105" s="447"/>
      <c r="M105" s="447"/>
      <c r="N105" s="450"/>
      <c r="O105" s="449"/>
    </row>
    <row r="106" spans="2:15" x14ac:dyDescent="0.15">
      <c r="B106" s="446">
        <v>102</v>
      </c>
      <c r="C106" s="447"/>
      <c r="D106" s="447"/>
      <c r="E106" s="447"/>
      <c r="F106" s="447"/>
      <c r="G106" s="447"/>
      <c r="H106" s="447"/>
      <c r="I106" s="447"/>
      <c r="J106" s="447"/>
      <c r="K106" s="447"/>
      <c r="L106" s="447"/>
      <c r="M106" s="447"/>
      <c r="N106" s="450"/>
      <c r="O106" s="449"/>
    </row>
    <row r="107" spans="2:15" x14ac:dyDescent="0.15">
      <c r="B107" s="446">
        <v>103</v>
      </c>
      <c r="C107" s="447"/>
      <c r="D107" s="447"/>
      <c r="E107" s="447"/>
      <c r="F107" s="447"/>
      <c r="G107" s="447"/>
      <c r="H107" s="447"/>
      <c r="I107" s="447"/>
      <c r="J107" s="447"/>
      <c r="K107" s="447"/>
      <c r="L107" s="447"/>
      <c r="M107" s="447"/>
      <c r="N107" s="450"/>
      <c r="O107" s="449"/>
    </row>
    <row r="108" spans="2:15" x14ac:dyDescent="0.15">
      <c r="B108" s="446">
        <v>104</v>
      </c>
      <c r="C108" s="447"/>
      <c r="D108" s="447"/>
      <c r="E108" s="447"/>
      <c r="F108" s="447"/>
      <c r="G108" s="447"/>
      <c r="H108" s="447"/>
      <c r="I108" s="447"/>
      <c r="J108" s="447"/>
      <c r="K108" s="447"/>
      <c r="L108" s="447"/>
      <c r="M108" s="447"/>
      <c r="N108" s="450"/>
      <c r="O108" s="449"/>
    </row>
    <row r="109" spans="2:15" x14ac:dyDescent="0.15">
      <c r="B109" s="446">
        <v>105</v>
      </c>
      <c r="C109" s="447"/>
      <c r="D109" s="447"/>
      <c r="E109" s="447"/>
      <c r="F109" s="447"/>
      <c r="G109" s="447"/>
      <c r="H109" s="447"/>
      <c r="I109" s="447"/>
      <c r="J109" s="447"/>
      <c r="K109" s="447"/>
      <c r="L109" s="447"/>
      <c r="M109" s="447"/>
      <c r="N109" s="450"/>
      <c r="O109" s="449"/>
    </row>
    <row r="110" spans="2:15" x14ac:dyDescent="0.15">
      <c r="B110" s="446">
        <v>106</v>
      </c>
      <c r="C110" s="447"/>
      <c r="D110" s="447"/>
      <c r="E110" s="447"/>
      <c r="F110" s="447"/>
      <c r="G110" s="447"/>
      <c r="H110" s="447"/>
      <c r="I110" s="447"/>
      <c r="J110" s="447"/>
      <c r="K110" s="447"/>
      <c r="L110" s="447"/>
      <c r="M110" s="447"/>
      <c r="N110" s="450"/>
      <c r="O110" s="449"/>
    </row>
    <row r="111" spans="2:15" x14ac:dyDescent="0.15">
      <c r="B111" s="446">
        <v>107</v>
      </c>
      <c r="C111" s="447"/>
      <c r="D111" s="447"/>
      <c r="E111" s="447"/>
      <c r="F111" s="447"/>
      <c r="G111" s="447"/>
      <c r="H111" s="447"/>
      <c r="I111" s="447"/>
      <c r="J111" s="447"/>
      <c r="K111" s="447"/>
      <c r="L111" s="447"/>
      <c r="M111" s="447"/>
      <c r="N111" s="450"/>
      <c r="O111" s="449"/>
    </row>
    <row r="112" spans="2:15" x14ac:dyDescent="0.15">
      <c r="B112" s="446">
        <v>108</v>
      </c>
      <c r="C112" s="447"/>
      <c r="D112" s="447"/>
      <c r="E112" s="447"/>
      <c r="F112" s="447"/>
      <c r="G112" s="447"/>
      <c r="H112" s="447"/>
      <c r="I112" s="447"/>
      <c r="J112" s="447"/>
      <c r="K112" s="447"/>
      <c r="L112" s="447"/>
      <c r="M112" s="447"/>
      <c r="N112" s="450"/>
      <c r="O112" s="449"/>
    </row>
    <row r="113" spans="2:15" x14ac:dyDescent="0.15">
      <c r="B113" s="446">
        <v>109</v>
      </c>
      <c r="C113" s="447"/>
      <c r="D113" s="447"/>
      <c r="E113" s="447"/>
      <c r="F113" s="447"/>
      <c r="G113" s="447"/>
      <c r="H113" s="447"/>
      <c r="I113" s="447"/>
      <c r="J113" s="447"/>
      <c r="K113" s="447"/>
      <c r="L113" s="447"/>
      <c r="M113" s="447"/>
      <c r="N113" s="450"/>
      <c r="O113" s="449"/>
    </row>
    <row r="114" spans="2:15" x14ac:dyDescent="0.15">
      <c r="B114" s="446">
        <v>110</v>
      </c>
      <c r="C114" s="447"/>
      <c r="D114" s="447"/>
      <c r="E114" s="447"/>
      <c r="F114" s="447"/>
      <c r="G114" s="447"/>
      <c r="H114" s="447"/>
      <c r="I114" s="447"/>
      <c r="J114" s="447"/>
      <c r="K114" s="447"/>
      <c r="L114" s="447"/>
      <c r="M114" s="447"/>
      <c r="N114" s="450"/>
      <c r="O114" s="449"/>
    </row>
    <row r="115" spans="2:15" x14ac:dyDescent="0.15">
      <c r="B115" s="446">
        <v>111</v>
      </c>
      <c r="C115" s="447"/>
      <c r="D115" s="447"/>
      <c r="E115" s="447"/>
      <c r="F115" s="447"/>
      <c r="G115" s="447"/>
      <c r="H115" s="447"/>
      <c r="I115" s="447"/>
      <c r="J115" s="447"/>
      <c r="K115" s="447"/>
      <c r="L115" s="447"/>
      <c r="M115" s="447"/>
      <c r="N115" s="450"/>
      <c r="O115" s="449"/>
    </row>
    <row r="116" spans="2:15" x14ac:dyDescent="0.15">
      <c r="B116" s="446">
        <v>112</v>
      </c>
      <c r="C116" s="447"/>
      <c r="D116" s="447"/>
      <c r="E116" s="447"/>
      <c r="F116" s="447"/>
      <c r="G116" s="447"/>
      <c r="H116" s="447"/>
      <c r="I116" s="447"/>
      <c r="J116" s="447"/>
      <c r="K116" s="447"/>
      <c r="L116" s="447"/>
      <c r="M116" s="447"/>
      <c r="N116" s="450"/>
      <c r="O116" s="449"/>
    </row>
    <row r="117" spans="2:15" x14ac:dyDescent="0.15">
      <c r="B117" s="446">
        <v>113</v>
      </c>
      <c r="C117" s="447"/>
      <c r="D117" s="447"/>
      <c r="E117" s="447"/>
      <c r="F117" s="447"/>
      <c r="G117" s="447"/>
      <c r="H117" s="447"/>
      <c r="I117" s="447"/>
      <c r="J117" s="447"/>
      <c r="K117" s="447"/>
      <c r="L117" s="447"/>
      <c r="M117" s="447"/>
      <c r="N117" s="450"/>
      <c r="O117" s="449"/>
    </row>
    <row r="118" spans="2:15" x14ac:dyDescent="0.15">
      <c r="B118" s="446">
        <v>114</v>
      </c>
      <c r="C118" s="447"/>
      <c r="D118" s="447"/>
      <c r="E118" s="447"/>
      <c r="F118" s="447"/>
      <c r="G118" s="447"/>
      <c r="H118" s="447"/>
      <c r="I118" s="447"/>
      <c r="J118" s="447"/>
      <c r="K118" s="447"/>
      <c r="L118" s="447"/>
      <c r="M118" s="447"/>
      <c r="N118" s="450"/>
      <c r="O118" s="449"/>
    </row>
    <row r="119" spans="2:15" x14ac:dyDescent="0.15">
      <c r="B119" s="446">
        <v>115</v>
      </c>
      <c r="C119" s="447"/>
      <c r="D119" s="447"/>
      <c r="E119" s="447"/>
      <c r="F119" s="447"/>
      <c r="G119" s="447"/>
      <c r="H119" s="447"/>
      <c r="I119" s="447"/>
      <c r="J119" s="447"/>
      <c r="K119" s="447"/>
      <c r="L119" s="447"/>
      <c r="M119" s="447"/>
      <c r="N119" s="450"/>
      <c r="O119" s="449"/>
    </row>
    <row r="120" spans="2:15" x14ac:dyDescent="0.15">
      <c r="B120" s="446">
        <v>116</v>
      </c>
      <c r="C120" s="447"/>
      <c r="D120" s="447"/>
      <c r="E120" s="447"/>
      <c r="F120" s="447"/>
      <c r="G120" s="447"/>
      <c r="H120" s="447"/>
      <c r="I120" s="447"/>
      <c r="J120" s="447"/>
      <c r="K120" s="447"/>
      <c r="L120" s="447"/>
      <c r="M120" s="447"/>
      <c r="N120" s="450"/>
      <c r="O120" s="449"/>
    </row>
    <row r="121" spans="2:15" x14ac:dyDescent="0.15">
      <c r="B121" s="446">
        <v>117</v>
      </c>
      <c r="C121" s="447"/>
      <c r="D121" s="447"/>
      <c r="E121" s="447"/>
      <c r="F121" s="447"/>
      <c r="G121" s="447"/>
      <c r="H121" s="447"/>
      <c r="I121" s="447"/>
      <c r="J121" s="447"/>
      <c r="K121" s="447"/>
      <c r="L121" s="447"/>
      <c r="M121" s="447"/>
      <c r="N121" s="450"/>
      <c r="O121" s="449"/>
    </row>
    <row r="122" spans="2:15" x14ac:dyDescent="0.15">
      <c r="B122" s="446">
        <v>118</v>
      </c>
      <c r="C122" s="447"/>
      <c r="D122" s="447"/>
      <c r="E122" s="447"/>
      <c r="F122" s="447"/>
      <c r="G122" s="447"/>
      <c r="H122" s="447"/>
      <c r="I122" s="447"/>
      <c r="J122" s="447"/>
      <c r="K122" s="447"/>
      <c r="L122" s="447"/>
      <c r="M122" s="447"/>
      <c r="N122" s="450"/>
      <c r="O122" s="449"/>
    </row>
    <row r="123" spans="2:15" x14ac:dyDescent="0.15">
      <c r="B123" s="446">
        <v>119</v>
      </c>
      <c r="C123" s="447"/>
      <c r="D123" s="447"/>
      <c r="E123" s="447"/>
      <c r="F123" s="447"/>
      <c r="G123" s="447"/>
      <c r="H123" s="447"/>
      <c r="I123" s="447"/>
      <c r="J123" s="447"/>
      <c r="K123" s="447"/>
      <c r="L123" s="447"/>
      <c r="M123" s="447"/>
      <c r="N123" s="450"/>
      <c r="O123" s="449"/>
    </row>
    <row r="124" spans="2:15" x14ac:dyDescent="0.15">
      <c r="B124" s="446">
        <v>120</v>
      </c>
      <c r="C124" s="447"/>
      <c r="D124" s="447"/>
      <c r="E124" s="447"/>
      <c r="F124" s="447"/>
      <c r="G124" s="447"/>
      <c r="H124" s="447"/>
      <c r="I124" s="447"/>
      <c r="J124" s="447"/>
      <c r="K124" s="447"/>
      <c r="L124" s="447"/>
      <c r="M124" s="447"/>
      <c r="N124" s="450"/>
      <c r="O124" s="449"/>
    </row>
    <row r="125" spans="2:15" x14ac:dyDescent="0.15">
      <c r="B125" s="446">
        <v>121</v>
      </c>
      <c r="C125" s="447"/>
      <c r="D125" s="447"/>
      <c r="E125" s="447"/>
      <c r="F125" s="447"/>
      <c r="G125" s="447"/>
      <c r="H125" s="447"/>
      <c r="I125" s="447"/>
      <c r="J125" s="447"/>
      <c r="K125" s="447"/>
      <c r="L125" s="447"/>
      <c r="M125" s="447"/>
      <c r="N125" s="450"/>
      <c r="O125" s="449"/>
    </row>
    <row r="126" spans="2:15" x14ac:dyDescent="0.15">
      <c r="B126" s="446">
        <v>122</v>
      </c>
      <c r="C126" s="447"/>
      <c r="D126" s="447"/>
      <c r="E126" s="447"/>
      <c r="F126" s="447"/>
      <c r="G126" s="447"/>
      <c r="H126" s="447"/>
      <c r="I126" s="447"/>
      <c r="J126" s="447"/>
      <c r="K126" s="447"/>
      <c r="L126" s="447"/>
      <c r="M126" s="447"/>
      <c r="N126" s="450"/>
      <c r="O126" s="449"/>
    </row>
    <row r="127" spans="2:15" x14ac:dyDescent="0.15">
      <c r="B127" s="446">
        <v>123</v>
      </c>
      <c r="C127" s="447"/>
      <c r="D127" s="447"/>
      <c r="E127" s="447"/>
      <c r="F127" s="447"/>
      <c r="G127" s="447"/>
      <c r="H127" s="447"/>
      <c r="I127" s="447"/>
      <c r="J127" s="447"/>
      <c r="K127" s="447"/>
      <c r="L127" s="447"/>
      <c r="M127" s="447"/>
      <c r="N127" s="450"/>
      <c r="O127" s="449"/>
    </row>
    <row r="128" spans="2:15" x14ac:dyDescent="0.15">
      <c r="B128" s="446">
        <v>124</v>
      </c>
      <c r="C128" s="447"/>
      <c r="D128" s="447"/>
      <c r="E128" s="447"/>
      <c r="F128" s="447"/>
      <c r="G128" s="447"/>
      <c r="H128" s="447"/>
      <c r="I128" s="447"/>
      <c r="J128" s="447"/>
      <c r="K128" s="447"/>
      <c r="L128" s="447"/>
      <c r="M128" s="447"/>
      <c r="N128" s="450"/>
      <c r="O128" s="449"/>
    </row>
    <row r="129" spans="2:15" x14ac:dyDescent="0.15">
      <c r="B129" s="446">
        <v>125</v>
      </c>
      <c r="C129" s="447"/>
      <c r="D129" s="447"/>
      <c r="E129" s="447"/>
      <c r="F129" s="447"/>
      <c r="G129" s="447"/>
      <c r="H129" s="447"/>
      <c r="I129" s="447"/>
      <c r="J129" s="447"/>
      <c r="K129" s="447"/>
      <c r="L129" s="447"/>
      <c r="M129" s="447"/>
      <c r="N129" s="450"/>
      <c r="O129" s="449"/>
    </row>
    <row r="130" spans="2:15" x14ac:dyDescent="0.15">
      <c r="B130" s="446">
        <v>126</v>
      </c>
      <c r="C130" s="447"/>
      <c r="D130" s="447"/>
      <c r="E130" s="447"/>
      <c r="F130" s="447"/>
      <c r="G130" s="447"/>
      <c r="H130" s="447"/>
      <c r="I130" s="447"/>
      <c r="J130" s="447"/>
      <c r="K130" s="447"/>
      <c r="L130" s="447"/>
      <c r="M130" s="447"/>
      <c r="N130" s="450"/>
      <c r="O130" s="449"/>
    </row>
    <row r="131" spans="2:15" x14ac:dyDescent="0.15">
      <c r="B131" s="446">
        <v>127</v>
      </c>
      <c r="C131" s="447"/>
      <c r="D131" s="447"/>
      <c r="E131" s="447"/>
      <c r="F131" s="447"/>
      <c r="G131" s="447"/>
      <c r="H131" s="447"/>
      <c r="I131" s="447"/>
      <c r="J131" s="447"/>
      <c r="K131" s="447"/>
      <c r="L131" s="447"/>
      <c r="M131" s="447"/>
      <c r="N131" s="450"/>
      <c r="O131" s="449"/>
    </row>
    <row r="132" spans="2:15" x14ac:dyDescent="0.15">
      <c r="B132" s="446">
        <v>128</v>
      </c>
      <c r="C132" s="447"/>
      <c r="D132" s="447"/>
      <c r="E132" s="447"/>
      <c r="F132" s="447"/>
      <c r="G132" s="447"/>
      <c r="H132" s="447"/>
      <c r="I132" s="447"/>
      <c r="J132" s="447"/>
      <c r="K132" s="447"/>
      <c r="L132" s="447"/>
      <c r="M132" s="447"/>
      <c r="N132" s="450"/>
      <c r="O132" s="449"/>
    </row>
    <row r="133" spans="2:15" x14ac:dyDescent="0.15">
      <c r="B133" s="446">
        <v>129</v>
      </c>
      <c r="C133" s="447"/>
      <c r="D133" s="447"/>
      <c r="E133" s="447"/>
      <c r="F133" s="447"/>
      <c r="G133" s="447"/>
      <c r="H133" s="447"/>
      <c r="I133" s="447"/>
      <c r="J133" s="447"/>
      <c r="K133" s="447"/>
      <c r="L133" s="447"/>
      <c r="M133" s="447"/>
      <c r="N133" s="450"/>
      <c r="O133" s="449"/>
    </row>
    <row r="134" spans="2:15" x14ac:dyDescent="0.15">
      <c r="B134" s="446">
        <v>130</v>
      </c>
      <c r="C134" s="447"/>
      <c r="D134" s="447"/>
      <c r="E134" s="447"/>
      <c r="F134" s="447"/>
      <c r="G134" s="447"/>
      <c r="H134" s="447"/>
      <c r="I134" s="447"/>
      <c r="J134" s="447"/>
      <c r="K134" s="447"/>
      <c r="L134" s="447"/>
      <c r="M134" s="447"/>
      <c r="N134" s="450"/>
      <c r="O134" s="449"/>
    </row>
    <row r="135" spans="2:15" x14ac:dyDescent="0.15">
      <c r="B135" s="446">
        <v>131</v>
      </c>
      <c r="C135" s="447"/>
      <c r="D135" s="447"/>
      <c r="E135" s="447"/>
      <c r="F135" s="447"/>
      <c r="G135" s="447"/>
      <c r="H135" s="447"/>
      <c r="I135" s="447"/>
      <c r="J135" s="447"/>
      <c r="K135" s="447"/>
      <c r="L135" s="447"/>
      <c r="M135" s="447"/>
      <c r="N135" s="450"/>
      <c r="O135" s="449"/>
    </row>
    <row r="136" spans="2:15" x14ac:dyDescent="0.15">
      <c r="B136" s="446">
        <v>132</v>
      </c>
      <c r="C136" s="447"/>
      <c r="D136" s="447"/>
      <c r="E136" s="447"/>
      <c r="F136" s="447"/>
      <c r="G136" s="447"/>
      <c r="H136" s="447"/>
      <c r="I136" s="447"/>
      <c r="J136" s="447"/>
      <c r="K136" s="447"/>
      <c r="L136" s="447"/>
      <c r="M136" s="447"/>
      <c r="N136" s="450"/>
      <c r="O136" s="449"/>
    </row>
    <row r="137" spans="2:15" x14ac:dyDescent="0.15">
      <c r="B137" s="446">
        <v>133</v>
      </c>
      <c r="C137" s="447"/>
      <c r="D137" s="447"/>
      <c r="E137" s="447"/>
      <c r="F137" s="447"/>
      <c r="G137" s="447"/>
      <c r="H137" s="447"/>
      <c r="I137" s="447"/>
      <c r="J137" s="447"/>
      <c r="K137" s="447"/>
      <c r="L137" s="447"/>
      <c r="M137" s="447"/>
      <c r="N137" s="450"/>
      <c r="O137" s="449"/>
    </row>
    <row r="138" spans="2:15" x14ac:dyDescent="0.15">
      <c r="B138" s="446">
        <v>134</v>
      </c>
      <c r="C138" s="447"/>
      <c r="D138" s="447"/>
      <c r="E138" s="447"/>
      <c r="F138" s="447"/>
      <c r="G138" s="447"/>
      <c r="H138" s="447"/>
      <c r="I138" s="447"/>
      <c r="J138" s="447"/>
      <c r="K138" s="447"/>
      <c r="L138" s="447"/>
      <c r="M138" s="447"/>
      <c r="N138" s="450"/>
      <c r="O138" s="449"/>
    </row>
    <row r="139" spans="2:15" x14ac:dyDescent="0.15">
      <c r="B139" s="446">
        <v>135</v>
      </c>
      <c r="C139" s="447"/>
      <c r="D139" s="447"/>
      <c r="E139" s="447"/>
      <c r="F139" s="447"/>
      <c r="G139" s="447"/>
      <c r="H139" s="447"/>
      <c r="I139" s="447"/>
      <c r="J139" s="447"/>
      <c r="K139" s="447"/>
      <c r="L139" s="447"/>
      <c r="M139" s="447"/>
      <c r="N139" s="450"/>
      <c r="O139" s="449"/>
    </row>
    <row r="140" spans="2:15" x14ac:dyDescent="0.15">
      <c r="B140" s="446">
        <v>136</v>
      </c>
      <c r="C140" s="447"/>
      <c r="D140" s="447"/>
      <c r="E140" s="447"/>
      <c r="F140" s="447"/>
      <c r="G140" s="447"/>
      <c r="H140" s="447"/>
      <c r="I140" s="447"/>
      <c r="J140" s="447"/>
      <c r="K140" s="447"/>
      <c r="L140" s="447"/>
      <c r="M140" s="447"/>
      <c r="N140" s="450"/>
      <c r="O140" s="449"/>
    </row>
    <row r="141" spans="2:15" x14ac:dyDescent="0.15">
      <c r="B141" s="446">
        <v>137</v>
      </c>
      <c r="C141" s="447"/>
      <c r="D141" s="447"/>
      <c r="E141" s="447"/>
      <c r="F141" s="447"/>
      <c r="G141" s="447"/>
      <c r="H141" s="447"/>
      <c r="I141" s="447"/>
      <c r="J141" s="447"/>
      <c r="K141" s="447"/>
      <c r="L141" s="447"/>
      <c r="M141" s="447"/>
      <c r="N141" s="450"/>
      <c r="O141" s="449"/>
    </row>
    <row r="142" spans="2:15" x14ac:dyDescent="0.15">
      <c r="B142" s="446">
        <v>138</v>
      </c>
      <c r="C142" s="447"/>
      <c r="D142" s="447"/>
      <c r="E142" s="447"/>
      <c r="F142" s="447"/>
      <c r="G142" s="447"/>
      <c r="H142" s="447"/>
      <c r="I142" s="447"/>
      <c r="J142" s="447"/>
      <c r="K142" s="447"/>
      <c r="L142" s="447"/>
      <c r="M142" s="447"/>
      <c r="N142" s="450"/>
      <c r="O142" s="449"/>
    </row>
    <row r="143" spans="2:15" x14ac:dyDescent="0.15">
      <c r="B143" s="446">
        <v>139</v>
      </c>
      <c r="C143" s="447"/>
      <c r="D143" s="447"/>
      <c r="E143" s="447"/>
      <c r="F143" s="447"/>
      <c r="G143" s="447"/>
      <c r="H143" s="447"/>
      <c r="I143" s="447"/>
      <c r="J143" s="447"/>
      <c r="K143" s="447"/>
      <c r="L143" s="447"/>
      <c r="M143" s="447"/>
      <c r="N143" s="450"/>
      <c r="O143" s="449"/>
    </row>
    <row r="144" spans="2:15" x14ac:dyDescent="0.15">
      <c r="B144" s="446">
        <v>140</v>
      </c>
      <c r="C144" s="447"/>
      <c r="D144" s="447"/>
      <c r="E144" s="447"/>
      <c r="F144" s="447"/>
      <c r="G144" s="447"/>
      <c r="H144" s="447"/>
      <c r="I144" s="447"/>
      <c r="J144" s="447"/>
      <c r="K144" s="447"/>
      <c r="L144" s="447"/>
      <c r="M144" s="447"/>
      <c r="N144" s="450"/>
      <c r="O144" s="449"/>
    </row>
    <row r="145" spans="2:15" x14ac:dyDescent="0.15">
      <c r="B145" s="446">
        <v>141</v>
      </c>
      <c r="C145" s="447"/>
      <c r="D145" s="447"/>
      <c r="E145" s="447"/>
      <c r="F145" s="447"/>
      <c r="G145" s="447"/>
      <c r="H145" s="447"/>
      <c r="I145" s="447"/>
      <c r="J145" s="447"/>
      <c r="K145" s="447"/>
      <c r="L145" s="447"/>
      <c r="M145" s="447"/>
      <c r="N145" s="450"/>
      <c r="O145" s="449"/>
    </row>
    <row r="146" spans="2:15" x14ac:dyDescent="0.15">
      <c r="B146" s="446">
        <v>142</v>
      </c>
      <c r="C146" s="447"/>
      <c r="D146" s="447"/>
      <c r="E146" s="447"/>
      <c r="F146" s="447"/>
      <c r="G146" s="447"/>
      <c r="H146" s="447"/>
      <c r="I146" s="447"/>
      <c r="J146" s="447"/>
      <c r="K146" s="447"/>
      <c r="L146" s="447"/>
      <c r="M146" s="447"/>
      <c r="N146" s="450"/>
      <c r="O146" s="449"/>
    </row>
    <row r="147" spans="2:15" x14ac:dyDescent="0.15">
      <c r="B147" s="446">
        <v>143</v>
      </c>
      <c r="C147" s="447"/>
      <c r="D147" s="447"/>
      <c r="E147" s="447"/>
      <c r="F147" s="447"/>
      <c r="G147" s="447"/>
      <c r="H147" s="447"/>
      <c r="I147" s="447"/>
      <c r="J147" s="447"/>
      <c r="K147" s="447"/>
      <c r="L147" s="447"/>
      <c r="M147" s="447"/>
      <c r="N147" s="450"/>
      <c r="O147" s="449"/>
    </row>
    <row r="148" spans="2:15" x14ac:dyDescent="0.15">
      <c r="B148" s="446">
        <v>144</v>
      </c>
      <c r="C148" s="447"/>
      <c r="D148" s="447"/>
      <c r="E148" s="447"/>
      <c r="F148" s="447"/>
      <c r="G148" s="447"/>
      <c r="H148" s="447"/>
      <c r="I148" s="447"/>
      <c r="J148" s="447"/>
      <c r="K148" s="447"/>
      <c r="L148" s="447"/>
      <c r="M148" s="447"/>
      <c r="N148" s="450"/>
      <c r="O148" s="449"/>
    </row>
    <row r="149" spans="2:15" x14ac:dyDescent="0.15">
      <c r="B149" s="446">
        <v>145</v>
      </c>
      <c r="C149" s="447"/>
      <c r="D149" s="447"/>
      <c r="E149" s="447"/>
      <c r="F149" s="447"/>
      <c r="G149" s="447"/>
      <c r="H149" s="447"/>
      <c r="I149" s="447"/>
      <c r="J149" s="447"/>
      <c r="K149" s="447"/>
      <c r="L149" s="447"/>
      <c r="M149" s="447"/>
      <c r="N149" s="450"/>
      <c r="O149" s="449"/>
    </row>
    <row r="150" spans="2:15" x14ac:dyDescent="0.15">
      <c r="B150" s="446">
        <v>146</v>
      </c>
      <c r="C150" s="447"/>
      <c r="D150" s="447"/>
      <c r="E150" s="447"/>
      <c r="F150" s="447"/>
      <c r="G150" s="447"/>
      <c r="H150" s="447"/>
      <c r="I150" s="447"/>
      <c r="J150" s="447"/>
      <c r="K150" s="447"/>
      <c r="L150" s="447"/>
      <c r="M150" s="447"/>
      <c r="N150" s="450"/>
      <c r="O150" s="449"/>
    </row>
    <row r="151" spans="2:15" x14ac:dyDescent="0.15">
      <c r="B151" s="446">
        <v>147</v>
      </c>
      <c r="C151" s="447"/>
      <c r="D151" s="447"/>
      <c r="E151" s="447"/>
      <c r="F151" s="447"/>
      <c r="G151" s="447"/>
      <c r="H151" s="447"/>
      <c r="I151" s="447"/>
      <c r="J151" s="447"/>
      <c r="K151" s="447"/>
      <c r="L151" s="447"/>
      <c r="M151" s="447"/>
      <c r="N151" s="450"/>
      <c r="O151" s="449"/>
    </row>
    <row r="152" spans="2:15" x14ac:dyDescent="0.15">
      <c r="B152" s="446">
        <v>148</v>
      </c>
      <c r="C152" s="447"/>
      <c r="D152" s="447"/>
      <c r="E152" s="447"/>
      <c r="F152" s="447"/>
      <c r="G152" s="447"/>
      <c r="H152" s="447"/>
      <c r="I152" s="447"/>
      <c r="J152" s="447"/>
      <c r="K152" s="447"/>
      <c r="L152" s="447"/>
      <c r="M152" s="447"/>
      <c r="N152" s="450"/>
      <c r="O152" s="449"/>
    </row>
    <row r="153" spans="2:15" x14ac:dyDescent="0.15">
      <c r="B153" s="446">
        <v>149</v>
      </c>
      <c r="C153" s="447"/>
      <c r="D153" s="447"/>
      <c r="E153" s="447"/>
      <c r="F153" s="447"/>
      <c r="G153" s="447"/>
      <c r="H153" s="447"/>
      <c r="I153" s="447"/>
      <c r="J153" s="447"/>
      <c r="K153" s="447"/>
      <c r="L153" s="447"/>
      <c r="M153" s="447"/>
      <c r="N153" s="450"/>
      <c r="O153" s="449"/>
    </row>
    <row r="154" spans="2:15" x14ac:dyDescent="0.15">
      <c r="B154" s="446">
        <v>150</v>
      </c>
      <c r="C154" s="447"/>
      <c r="D154" s="447"/>
      <c r="E154" s="447"/>
      <c r="F154" s="447"/>
      <c r="G154" s="447"/>
      <c r="H154" s="447"/>
      <c r="I154" s="447"/>
      <c r="J154" s="447"/>
      <c r="K154" s="447"/>
      <c r="L154" s="447"/>
      <c r="M154" s="447"/>
      <c r="N154" s="450"/>
      <c r="O154" s="449"/>
    </row>
    <row r="155" spans="2:15" x14ac:dyDescent="0.15">
      <c r="B155" s="446">
        <v>151</v>
      </c>
      <c r="C155" s="447"/>
      <c r="D155" s="447"/>
      <c r="E155" s="447"/>
      <c r="F155" s="447"/>
      <c r="G155" s="447"/>
      <c r="H155" s="447"/>
      <c r="I155" s="447"/>
      <c r="J155" s="447"/>
      <c r="K155" s="447"/>
      <c r="L155" s="447"/>
      <c r="M155" s="447"/>
      <c r="N155" s="450"/>
      <c r="O155" s="449"/>
    </row>
    <row r="156" spans="2:15" x14ac:dyDescent="0.15">
      <c r="B156" s="446">
        <v>152</v>
      </c>
      <c r="C156" s="447"/>
      <c r="D156" s="447"/>
      <c r="E156" s="447"/>
      <c r="F156" s="447"/>
      <c r="G156" s="447"/>
      <c r="H156" s="447"/>
      <c r="I156" s="447"/>
      <c r="J156" s="447"/>
      <c r="K156" s="447"/>
      <c r="L156" s="447"/>
      <c r="M156" s="447"/>
      <c r="N156" s="450"/>
      <c r="O156" s="449"/>
    </row>
    <row r="157" spans="2:15" x14ac:dyDescent="0.15">
      <c r="B157" s="446">
        <v>153</v>
      </c>
      <c r="C157" s="447"/>
      <c r="D157" s="447"/>
      <c r="E157" s="447"/>
      <c r="F157" s="447"/>
      <c r="G157" s="447"/>
      <c r="H157" s="447"/>
      <c r="I157" s="447"/>
      <c r="J157" s="447"/>
      <c r="K157" s="447"/>
      <c r="L157" s="447"/>
      <c r="M157" s="447"/>
      <c r="N157" s="450"/>
      <c r="O157" s="449"/>
    </row>
    <row r="158" spans="2:15" x14ac:dyDescent="0.15">
      <c r="B158" s="446">
        <v>154</v>
      </c>
      <c r="C158" s="447"/>
      <c r="D158" s="447"/>
      <c r="E158" s="447"/>
      <c r="F158" s="447"/>
      <c r="G158" s="447"/>
      <c r="H158" s="447"/>
      <c r="I158" s="447"/>
      <c r="J158" s="447"/>
      <c r="K158" s="447"/>
      <c r="L158" s="447"/>
      <c r="M158" s="447"/>
      <c r="N158" s="450"/>
      <c r="O158" s="449"/>
    </row>
    <row r="159" spans="2:15" x14ac:dyDescent="0.15">
      <c r="B159" s="446">
        <v>155</v>
      </c>
      <c r="C159" s="447"/>
      <c r="D159" s="447"/>
      <c r="E159" s="447"/>
      <c r="F159" s="447"/>
      <c r="G159" s="447"/>
      <c r="H159" s="447"/>
      <c r="I159" s="447"/>
      <c r="J159" s="447"/>
      <c r="K159" s="447"/>
      <c r="L159" s="447"/>
      <c r="M159" s="447"/>
      <c r="N159" s="450"/>
      <c r="O159" s="449"/>
    </row>
    <row r="160" spans="2:15" x14ac:dyDescent="0.15">
      <c r="B160" s="446">
        <v>156</v>
      </c>
      <c r="C160" s="447"/>
      <c r="D160" s="447"/>
      <c r="E160" s="447"/>
      <c r="F160" s="447"/>
      <c r="G160" s="447"/>
      <c r="H160" s="447"/>
      <c r="I160" s="447"/>
      <c r="J160" s="447"/>
      <c r="K160" s="447"/>
      <c r="L160" s="447"/>
      <c r="M160" s="447"/>
      <c r="N160" s="450"/>
      <c r="O160" s="449"/>
    </row>
    <row r="161" spans="2:15" x14ac:dyDescent="0.15">
      <c r="B161" s="446">
        <v>157</v>
      </c>
      <c r="C161" s="447"/>
      <c r="D161" s="447"/>
      <c r="E161" s="447"/>
      <c r="F161" s="447"/>
      <c r="G161" s="447"/>
      <c r="H161" s="447"/>
      <c r="I161" s="447"/>
      <c r="J161" s="447"/>
      <c r="K161" s="447"/>
      <c r="L161" s="447"/>
      <c r="M161" s="447"/>
      <c r="N161" s="450"/>
      <c r="O161" s="449"/>
    </row>
    <row r="162" spans="2:15" x14ac:dyDescent="0.15">
      <c r="B162" s="446">
        <v>158</v>
      </c>
      <c r="C162" s="447"/>
      <c r="D162" s="447"/>
      <c r="E162" s="447"/>
      <c r="F162" s="447"/>
      <c r="G162" s="447"/>
      <c r="H162" s="447"/>
      <c r="I162" s="447"/>
      <c r="J162" s="447"/>
      <c r="K162" s="447"/>
      <c r="L162" s="447"/>
      <c r="M162" s="447"/>
      <c r="N162" s="450"/>
      <c r="O162" s="449"/>
    </row>
    <row r="163" spans="2:15" x14ac:dyDescent="0.15">
      <c r="B163" s="446">
        <v>159</v>
      </c>
      <c r="C163" s="447"/>
      <c r="D163" s="447"/>
      <c r="E163" s="447"/>
      <c r="F163" s="447"/>
      <c r="G163" s="447"/>
      <c r="H163" s="447"/>
      <c r="I163" s="447"/>
      <c r="J163" s="447"/>
      <c r="K163" s="447"/>
      <c r="L163" s="447"/>
      <c r="M163" s="447"/>
      <c r="N163" s="450"/>
      <c r="O163" s="449"/>
    </row>
    <row r="164" spans="2:15" x14ac:dyDescent="0.15">
      <c r="B164" s="446">
        <v>160</v>
      </c>
      <c r="C164" s="447"/>
      <c r="D164" s="447"/>
      <c r="E164" s="447"/>
      <c r="F164" s="447"/>
      <c r="G164" s="447"/>
      <c r="H164" s="447"/>
      <c r="I164" s="447"/>
      <c r="J164" s="447"/>
      <c r="K164" s="447"/>
      <c r="L164" s="447"/>
      <c r="M164" s="447"/>
      <c r="N164" s="450"/>
      <c r="O164" s="449"/>
    </row>
    <row r="165" spans="2:15" x14ac:dyDescent="0.15">
      <c r="B165" s="446">
        <v>161</v>
      </c>
      <c r="C165" s="447"/>
      <c r="D165" s="447"/>
      <c r="E165" s="447"/>
      <c r="F165" s="447"/>
      <c r="G165" s="447"/>
      <c r="H165" s="447"/>
      <c r="I165" s="447"/>
      <c r="J165" s="447"/>
      <c r="K165" s="447"/>
      <c r="L165" s="447"/>
      <c r="M165" s="447"/>
      <c r="N165" s="450"/>
      <c r="O165" s="449"/>
    </row>
    <row r="166" spans="2:15" x14ac:dyDescent="0.15">
      <c r="B166" s="446">
        <v>162</v>
      </c>
      <c r="C166" s="447"/>
      <c r="D166" s="447"/>
      <c r="E166" s="447"/>
      <c r="F166" s="447"/>
      <c r="G166" s="447"/>
      <c r="H166" s="447"/>
      <c r="I166" s="447"/>
      <c r="J166" s="447"/>
      <c r="K166" s="447"/>
      <c r="L166" s="447"/>
      <c r="M166" s="447"/>
      <c r="N166" s="450"/>
      <c r="O166" s="449"/>
    </row>
    <row r="167" spans="2:15" x14ac:dyDescent="0.15">
      <c r="B167" s="446">
        <v>163</v>
      </c>
      <c r="C167" s="447"/>
      <c r="D167" s="447"/>
      <c r="E167" s="447"/>
      <c r="F167" s="447"/>
      <c r="G167" s="447"/>
      <c r="H167" s="447"/>
      <c r="I167" s="447"/>
      <c r="J167" s="447"/>
      <c r="K167" s="447"/>
      <c r="L167" s="447"/>
      <c r="M167" s="447"/>
      <c r="N167" s="450"/>
      <c r="O167" s="449"/>
    </row>
    <row r="168" spans="2:15" x14ac:dyDescent="0.15">
      <c r="B168" s="446">
        <v>164</v>
      </c>
      <c r="C168" s="447"/>
      <c r="D168" s="447"/>
      <c r="E168" s="447"/>
      <c r="F168" s="447"/>
      <c r="G168" s="447"/>
      <c r="H168" s="447"/>
      <c r="I168" s="447"/>
      <c r="J168" s="447"/>
      <c r="K168" s="447"/>
      <c r="L168" s="447"/>
      <c r="M168" s="447"/>
      <c r="N168" s="450"/>
      <c r="O168" s="449"/>
    </row>
    <row r="169" spans="2:15" x14ac:dyDescent="0.15">
      <c r="B169" s="446">
        <v>165</v>
      </c>
      <c r="C169" s="447"/>
      <c r="D169" s="447"/>
      <c r="E169" s="447"/>
      <c r="F169" s="447"/>
      <c r="G169" s="447"/>
      <c r="H169" s="447"/>
      <c r="I169" s="447"/>
      <c r="J169" s="447"/>
      <c r="K169" s="447"/>
      <c r="L169" s="447"/>
      <c r="M169" s="447"/>
      <c r="N169" s="450"/>
      <c r="O169" s="449"/>
    </row>
    <row r="170" spans="2:15" x14ac:dyDescent="0.15">
      <c r="B170" s="446">
        <v>166</v>
      </c>
      <c r="C170" s="447"/>
      <c r="D170" s="447"/>
      <c r="E170" s="447"/>
      <c r="F170" s="447"/>
      <c r="G170" s="447"/>
      <c r="H170" s="447"/>
      <c r="I170" s="447"/>
      <c r="J170" s="447"/>
      <c r="K170" s="447"/>
      <c r="L170" s="447"/>
      <c r="M170" s="447"/>
      <c r="N170" s="450"/>
      <c r="O170" s="449"/>
    </row>
    <row r="171" spans="2:15" x14ac:dyDescent="0.15">
      <c r="B171" s="446">
        <v>167</v>
      </c>
      <c r="C171" s="447"/>
      <c r="D171" s="447"/>
      <c r="E171" s="447"/>
      <c r="F171" s="447"/>
      <c r="G171" s="447"/>
      <c r="H171" s="447"/>
      <c r="I171" s="447"/>
      <c r="J171" s="447"/>
      <c r="K171" s="447"/>
      <c r="L171" s="447"/>
      <c r="M171" s="447"/>
      <c r="N171" s="450"/>
      <c r="O171" s="449"/>
    </row>
    <row r="172" spans="2:15" x14ac:dyDescent="0.15">
      <c r="B172" s="446">
        <v>168</v>
      </c>
      <c r="C172" s="447"/>
      <c r="D172" s="447"/>
      <c r="E172" s="447"/>
      <c r="F172" s="447"/>
      <c r="G172" s="447"/>
      <c r="H172" s="447"/>
      <c r="I172" s="447"/>
      <c r="J172" s="447"/>
      <c r="K172" s="447"/>
      <c r="L172" s="447"/>
      <c r="M172" s="447"/>
      <c r="N172" s="450"/>
      <c r="O172" s="449"/>
    </row>
    <row r="173" spans="2:15" x14ac:dyDescent="0.15">
      <c r="B173" s="446">
        <v>169</v>
      </c>
      <c r="C173" s="447"/>
      <c r="D173" s="447"/>
      <c r="E173" s="447"/>
      <c r="F173" s="447"/>
      <c r="G173" s="447"/>
      <c r="H173" s="447"/>
      <c r="I173" s="447"/>
      <c r="J173" s="447"/>
      <c r="K173" s="447"/>
      <c r="L173" s="447"/>
      <c r="M173" s="447"/>
      <c r="N173" s="450"/>
      <c r="O173" s="449"/>
    </row>
    <row r="174" spans="2:15" x14ac:dyDescent="0.15">
      <c r="B174" s="446">
        <v>170</v>
      </c>
      <c r="C174" s="447"/>
      <c r="D174" s="447"/>
      <c r="E174" s="447"/>
      <c r="F174" s="447"/>
      <c r="G174" s="447"/>
      <c r="H174" s="447"/>
      <c r="I174" s="447"/>
      <c r="J174" s="447"/>
      <c r="K174" s="447"/>
      <c r="L174" s="447"/>
      <c r="M174" s="447"/>
      <c r="N174" s="450"/>
      <c r="O174" s="449"/>
    </row>
    <row r="175" spans="2:15" x14ac:dyDescent="0.15">
      <c r="B175" s="446">
        <v>171</v>
      </c>
      <c r="C175" s="447"/>
      <c r="D175" s="447"/>
      <c r="E175" s="447"/>
      <c r="F175" s="447"/>
      <c r="G175" s="447"/>
      <c r="H175" s="447"/>
      <c r="I175" s="447"/>
      <c r="J175" s="447"/>
      <c r="K175" s="447"/>
      <c r="L175" s="447"/>
      <c r="M175" s="447"/>
      <c r="N175" s="450"/>
      <c r="O175" s="449"/>
    </row>
    <row r="176" spans="2:15" x14ac:dyDescent="0.15">
      <c r="B176" s="446">
        <v>172</v>
      </c>
      <c r="C176" s="447"/>
      <c r="D176" s="447"/>
      <c r="E176" s="447"/>
      <c r="F176" s="447"/>
      <c r="G176" s="447"/>
      <c r="H176" s="447"/>
      <c r="I176" s="447"/>
      <c r="J176" s="447"/>
      <c r="K176" s="447"/>
      <c r="L176" s="447"/>
      <c r="M176" s="447"/>
      <c r="N176" s="450"/>
      <c r="O176" s="449"/>
    </row>
    <row r="177" spans="2:15" x14ac:dyDescent="0.15">
      <c r="B177" s="446">
        <v>173</v>
      </c>
      <c r="C177" s="447"/>
      <c r="D177" s="447"/>
      <c r="E177" s="447"/>
      <c r="F177" s="447"/>
      <c r="G177" s="447"/>
      <c r="H177" s="447"/>
      <c r="I177" s="447"/>
      <c r="J177" s="447"/>
      <c r="K177" s="447"/>
      <c r="L177" s="447"/>
      <c r="M177" s="447"/>
      <c r="N177" s="450"/>
      <c r="O177" s="449"/>
    </row>
    <row r="178" spans="2:15" x14ac:dyDescent="0.15">
      <c r="B178" s="446">
        <v>174</v>
      </c>
      <c r="C178" s="447"/>
      <c r="D178" s="447"/>
      <c r="E178" s="447"/>
      <c r="F178" s="447"/>
      <c r="G178" s="447"/>
      <c r="H178" s="447"/>
      <c r="I178" s="447"/>
      <c r="J178" s="447"/>
      <c r="K178" s="447"/>
      <c r="L178" s="447"/>
      <c r="M178" s="447"/>
      <c r="N178" s="450"/>
      <c r="O178" s="449"/>
    </row>
    <row r="179" spans="2:15" x14ac:dyDescent="0.15">
      <c r="B179" s="446">
        <v>175</v>
      </c>
      <c r="C179" s="447"/>
      <c r="D179" s="447"/>
      <c r="E179" s="447"/>
      <c r="F179" s="447"/>
      <c r="G179" s="447"/>
      <c r="H179" s="447"/>
      <c r="I179" s="447"/>
      <c r="J179" s="447"/>
      <c r="K179" s="447"/>
      <c r="L179" s="447"/>
      <c r="M179" s="447"/>
      <c r="N179" s="450"/>
      <c r="O179" s="449"/>
    </row>
    <row r="180" spans="2:15" x14ac:dyDescent="0.15">
      <c r="B180" s="446">
        <v>176</v>
      </c>
      <c r="C180" s="447"/>
      <c r="D180" s="447"/>
      <c r="E180" s="447"/>
      <c r="F180" s="447"/>
      <c r="G180" s="447"/>
      <c r="H180" s="447"/>
      <c r="I180" s="447"/>
      <c r="J180" s="447"/>
      <c r="K180" s="447"/>
      <c r="L180" s="447"/>
      <c r="M180" s="447"/>
      <c r="N180" s="450"/>
      <c r="O180" s="449"/>
    </row>
    <row r="181" spans="2:15" x14ac:dyDescent="0.15">
      <c r="B181" s="446">
        <v>177</v>
      </c>
      <c r="C181" s="447"/>
      <c r="D181" s="447"/>
      <c r="E181" s="447"/>
      <c r="F181" s="447"/>
      <c r="G181" s="447"/>
      <c r="H181" s="447"/>
      <c r="I181" s="447"/>
      <c r="J181" s="447"/>
      <c r="K181" s="447"/>
      <c r="L181" s="447"/>
      <c r="M181" s="447"/>
      <c r="N181" s="450"/>
      <c r="O181" s="449"/>
    </row>
    <row r="182" spans="2:15" x14ac:dyDescent="0.15">
      <c r="B182" s="446">
        <v>178</v>
      </c>
      <c r="C182" s="447"/>
      <c r="D182" s="447"/>
      <c r="E182" s="447"/>
      <c r="F182" s="447"/>
      <c r="G182" s="447"/>
      <c r="H182" s="447"/>
      <c r="I182" s="447"/>
      <c r="J182" s="447"/>
      <c r="K182" s="447"/>
      <c r="L182" s="447"/>
      <c r="M182" s="447"/>
      <c r="N182" s="450"/>
      <c r="O182" s="449"/>
    </row>
    <row r="183" spans="2:15" x14ac:dyDescent="0.15">
      <c r="B183" s="446">
        <v>179</v>
      </c>
      <c r="C183" s="447"/>
      <c r="D183" s="447"/>
      <c r="E183" s="447"/>
      <c r="F183" s="447"/>
      <c r="G183" s="447"/>
      <c r="H183" s="447"/>
      <c r="I183" s="447"/>
      <c r="J183" s="447"/>
      <c r="K183" s="447"/>
      <c r="L183" s="447"/>
      <c r="M183" s="447"/>
      <c r="N183" s="450"/>
      <c r="O183" s="449"/>
    </row>
    <row r="184" spans="2:15" x14ac:dyDescent="0.15">
      <c r="B184" s="446">
        <v>180</v>
      </c>
      <c r="C184" s="447"/>
      <c r="D184" s="447"/>
      <c r="E184" s="447"/>
      <c r="F184" s="447"/>
      <c r="G184" s="447"/>
      <c r="H184" s="447"/>
      <c r="I184" s="447"/>
      <c r="J184" s="447"/>
      <c r="K184" s="447"/>
      <c r="L184" s="447"/>
      <c r="M184" s="447"/>
      <c r="N184" s="450"/>
      <c r="O184" s="449"/>
    </row>
    <row r="185" spans="2:15" x14ac:dyDescent="0.15">
      <c r="B185" s="446">
        <v>181</v>
      </c>
      <c r="C185" s="447"/>
      <c r="D185" s="447"/>
      <c r="E185" s="447"/>
      <c r="F185" s="447"/>
      <c r="G185" s="447"/>
      <c r="H185" s="447"/>
      <c r="I185" s="447"/>
      <c r="J185" s="447"/>
      <c r="K185" s="447"/>
      <c r="L185" s="447"/>
      <c r="M185" s="447"/>
      <c r="N185" s="450"/>
      <c r="O185" s="449"/>
    </row>
    <row r="186" spans="2:15" x14ac:dyDescent="0.15">
      <c r="B186" s="446">
        <v>182</v>
      </c>
      <c r="C186" s="447"/>
      <c r="D186" s="447"/>
      <c r="E186" s="447"/>
      <c r="F186" s="447"/>
      <c r="G186" s="447"/>
      <c r="H186" s="447"/>
      <c r="I186" s="447"/>
      <c r="J186" s="447"/>
      <c r="K186" s="447"/>
      <c r="L186" s="447"/>
      <c r="M186" s="447"/>
      <c r="N186" s="450"/>
      <c r="O186" s="449"/>
    </row>
    <row r="187" spans="2:15" x14ac:dyDescent="0.15">
      <c r="B187" s="446">
        <v>183</v>
      </c>
      <c r="C187" s="447"/>
      <c r="D187" s="447"/>
      <c r="E187" s="447"/>
      <c r="F187" s="447"/>
      <c r="G187" s="447"/>
      <c r="H187" s="447"/>
      <c r="I187" s="447"/>
      <c r="J187" s="447"/>
      <c r="K187" s="447"/>
      <c r="L187" s="447"/>
      <c r="M187" s="447"/>
      <c r="N187" s="450"/>
      <c r="O187" s="449"/>
    </row>
    <row r="188" spans="2:15" x14ac:dyDescent="0.15">
      <c r="B188" s="446">
        <v>184</v>
      </c>
      <c r="C188" s="447"/>
      <c r="D188" s="447"/>
      <c r="E188" s="447"/>
      <c r="F188" s="447"/>
      <c r="G188" s="447"/>
      <c r="H188" s="447"/>
      <c r="I188" s="447"/>
      <c r="J188" s="447"/>
      <c r="K188" s="447"/>
      <c r="L188" s="447"/>
      <c r="M188" s="447"/>
      <c r="N188" s="450"/>
      <c r="O188" s="449"/>
    </row>
    <row r="189" spans="2:15" x14ac:dyDescent="0.15">
      <c r="B189" s="446">
        <v>185</v>
      </c>
      <c r="C189" s="447"/>
      <c r="D189" s="447"/>
      <c r="E189" s="447"/>
      <c r="F189" s="447"/>
      <c r="G189" s="447"/>
      <c r="H189" s="447"/>
      <c r="I189" s="447"/>
      <c r="J189" s="447"/>
      <c r="K189" s="447"/>
      <c r="L189" s="447"/>
      <c r="M189" s="447"/>
      <c r="N189" s="450"/>
      <c r="O189" s="449"/>
    </row>
    <row r="190" spans="2:15" x14ac:dyDescent="0.15">
      <c r="B190" s="446">
        <v>186</v>
      </c>
      <c r="C190" s="447"/>
      <c r="D190" s="447"/>
      <c r="E190" s="447"/>
      <c r="F190" s="447"/>
      <c r="G190" s="447"/>
      <c r="H190" s="447"/>
      <c r="I190" s="447"/>
      <c r="J190" s="447"/>
      <c r="K190" s="447"/>
      <c r="L190" s="447"/>
      <c r="M190" s="447"/>
      <c r="N190" s="450"/>
      <c r="O190" s="449"/>
    </row>
    <row r="191" spans="2:15" x14ac:dyDescent="0.15">
      <c r="B191" s="446">
        <v>187</v>
      </c>
      <c r="C191" s="447"/>
      <c r="D191" s="447"/>
      <c r="E191" s="447"/>
      <c r="F191" s="447"/>
      <c r="G191" s="447"/>
      <c r="H191" s="447"/>
      <c r="I191" s="447"/>
      <c r="J191" s="447"/>
      <c r="K191" s="447"/>
      <c r="L191" s="447"/>
      <c r="M191" s="447"/>
      <c r="N191" s="450"/>
      <c r="O191" s="449"/>
    </row>
    <row r="192" spans="2:15" x14ac:dyDescent="0.15">
      <c r="B192" s="446">
        <v>188</v>
      </c>
      <c r="C192" s="447"/>
      <c r="D192" s="447"/>
      <c r="E192" s="447"/>
      <c r="F192" s="447"/>
      <c r="G192" s="447"/>
      <c r="H192" s="447"/>
      <c r="I192" s="447"/>
      <c r="J192" s="447"/>
      <c r="K192" s="447"/>
      <c r="L192" s="447"/>
      <c r="M192" s="447"/>
      <c r="N192" s="450"/>
      <c r="O192" s="449"/>
    </row>
    <row r="193" spans="2:15" x14ac:dyDescent="0.15">
      <c r="B193" s="446">
        <v>189</v>
      </c>
      <c r="C193" s="447"/>
      <c r="D193" s="447"/>
      <c r="E193" s="447"/>
      <c r="F193" s="447"/>
      <c r="G193" s="447"/>
      <c r="H193" s="447"/>
      <c r="I193" s="447"/>
      <c r="J193" s="447"/>
      <c r="K193" s="447"/>
      <c r="L193" s="447"/>
      <c r="M193" s="447"/>
      <c r="N193" s="450"/>
      <c r="O193" s="449"/>
    </row>
    <row r="194" spans="2:15" x14ac:dyDescent="0.15">
      <c r="B194" s="446">
        <v>190</v>
      </c>
      <c r="C194" s="447"/>
      <c r="D194" s="447"/>
      <c r="E194" s="447"/>
      <c r="F194" s="447"/>
      <c r="G194" s="447"/>
      <c r="H194" s="447"/>
      <c r="I194" s="447"/>
      <c r="J194" s="447"/>
      <c r="K194" s="447"/>
      <c r="L194" s="447"/>
      <c r="M194" s="447"/>
      <c r="N194" s="450"/>
      <c r="O194" s="449"/>
    </row>
    <row r="195" spans="2:15" x14ac:dyDescent="0.15">
      <c r="B195" s="446">
        <v>191</v>
      </c>
      <c r="C195" s="447"/>
      <c r="D195" s="447"/>
      <c r="E195" s="447"/>
      <c r="F195" s="447"/>
      <c r="G195" s="447"/>
      <c r="H195" s="447"/>
      <c r="I195" s="447"/>
      <c r="J195" s="447"/>
      <c r="K195" s="447"/>
      <c r="L195" s="447"/>
      <c r="M195" s="447"/>
      <c r="N195" s="450"/>
      <c r="O195" s="449"/>
    </row>
    <row r="196" spans="2:15" x14ac:dyDescent="0.15">
      <c r="B196" s="446">
        <v>192</v>
      </c>
      <c r="C196" s="447"/>
      <c r="D196" s="447"/>
      <c r="E196" s="447"/>
      <c r="F196" s="447"/>
      <c r="G196" s="447"/>
      <c r="H196" s="447"/>
      <c r="I196" s="447"/>
      <c r="J196" s="447"/>
      <c r="K196" s="447"/>
      <c r="L196" s="447"/>
      <c r="M196" s="447"/>
      <c r="N196" s="450"/>
      <c r="O196" s="449"/>
    </row>
    <row r="197" spans="2:15" x14ac:dyDescent="0.15">
      <c r="B197" s="446">
        <v>193</v>
      </c>
      <c r="C197" s="447"/>
      <c r="D197" s="447"/>
      <c r="E197" s="447"/>
      <c r="F197" s="447"/>
      <c r="G197" s="447"/>
      <c r="H197" s="447"/>
      <c r="I197" s="447"/>
      <c r="J197" s="447"/>
      <c r="K197" s="447"/>
      <c r="L197" s="447"/>
      <c r="M197" s="447"/>
      <c r="N197" s="450"/>
      <c r="O197" s="449"/>
    </row>
    <row r="198" spans="2:15" x14ac:dyDescent="0.15">
      <c r="B198" s="446">
        <v>194</v>
      </c>
      <c r="C198" s="447"/>
      <c r="D198" s="447"/>
      <c r="E198" s="447"/>
      <c r="F198" s="447"/>
      <c r="G198" s="447"/>
      <c r="H198" s="447"/>
      <c r="I198" s="447"/>
      <c r="J198" s="447"/>
      <c r="K198" s="447"/>
      <c r="L198" s="447"/>
      <c r="M198" s="447"/>
      <c r="N198" s="450"/>
      <c r="O198" s="449"/>
    </row>
    <row r="199" spans="2:15" x14ac:dyDescent="0.15">
      <c r="B199" s="446">
        <v>195</v>
      </c>
      <c r="C199" s="447"/>
      <c r="D199" s="447"/>
      <c r="E199" s="447"/>
      <c r="F199" s="447"/>
      <c r="G199" s="447"/>
      <c r="H199" s="447"/>
      <c r="I199" s="447"/>
      <c r="J199" s="447"/>
      <c r="K199" s="447"/>
      <c r="L199" s="447"/>
      <c r="M199" s="447"/>
      <c r="N199" s="450"/>
      <c r="O199" s="449"/>
    </row>
    <row r="200" spans="2:15" x14ac:dyDescent="0.15">
      <c r="B200" s="446">
        <v>196</v>
      </c>
      <c r="C200" s="447"/>
      <c r="D200" s="447"/>
      <c r="E200" s="447"/>
      <c r="F200" s="447"/>
      <c r="G200" s="447"/>
      <c r="H200" s="447"/>
      <c r="I200" s="447"/>
      <c r="J200" s="447"/>
      <c r="K200" s="447"/>
      <c r="L200" s="447"/>
      <c r="M200" s="447"/>
      <c r="N200" s="450"/>
      <c r="O200" s="449"/>
    </row>
    <row r="201" spans="2:15" x14ac:dyDescent="0.15">
      <c r="B201" s="446">
        <v>197</v>
      </c>
      <c r="C201" s="447"/>
      <c r="D201" s="447"/>
      <c r="E201" s="447"/>
      <c r="F201" s="447"/>
      <c r="G201" s="447"/>
      <c r="H201" s="447"/>
      <c r="I201" s="447"/>
      <c r="J201" s="447"/>
      <c r="K201" s="447"/>
      <c r="L201" s="447"/>
      <c r="M201" s="447"/>
      <c r="N201" s="450"/>
      <c r="O201" s="449"/>
    </row>
    <row r="202" spans="2:15" x14ac:dyDescent="0.15">
      <c r="B202" s="446">
        <v>198</v>
      </c>
      <c r="C202" s="447"/>
      <c r="D202" s="447"/>
      <c r="E202" s="447"/>
      <c r="F202" s="447"/>
      <c r="G202" s="447"/>
      <c r="H202" s="447"/>
      <c r="I202" s="447"/>
      <c r="J202" s="447"/>
      <c r="K202" s="447"/>
      <c r="L202" s="447"/>
      <c r="M202" s="447"/>
      <c r="N202" s="450"/>
      <c r="O202" s="449"/>
    </row>
    <row r="203" spans="2:15" x14ac:dyDescent="0.15">
      <c r="B203" s="446">
        <v>199</v>
      </c>
      <c r="C203" s="447"/>
      <c r="D203" s="447"/>
      <c r="E203" s="447"/>
      <c r="F203" s="447"/>
      <c r="G203" s="447"/>
      <c r="H203" s="447"/>
      <c r="I203" s="447"/>
      <c r="J203" s="447"/>
      <c r="K203" s="447"/>
      <c r="L203" s="447"/>
      <c r="M203" s="447"/>
      <c r="N203" s="450"/>
      <c r="O203" s="449"/>
    </row>
    <row r="204" spans="2:15" x14ac:dyDescent="0.15">
      <c r="B204" s="446">
        <v>200</v>
      </c>
      <c r="C204" s="447"/>
      <c r="D204" s="447"/>
      <c r="E204" s="447"/>
      <c r="F204" s="447"/>
      <c r="G204" s="447"/>
      <c r="H204" s="447"/>
      <c r="I204" s="447"/>
      <c r="J204" s="447"/>
      <c r="K204" s="447"/>
      <c r="L204" s="447"/>
      <c r="M204" s="447"/>
      <c r="N204" s="450"/>
      <c r="O204" s="449"/>
    </row>
    <row r="205" spans="2:15" x14ac:dyDescent="0.15">
      <c r="B205" s="446">
        <v>201</v>
      </c>
      <c r="C205" s="447"/>
      <c r="D205" s="447"/>
      <c r="E205" s="447"/>
      <c r="F205" s="447"/>
      <c r="G205" s="447"/>
      <c r="H205" s="447"/>
      <c r="I205" s="447"/>
      <c r="J205" s="447"/>
      <c r="K205" s="447"/>
      <c r="L205" s="447"/>
      <c r="M205" s="447"/>
      <c r="N205" s="450"/>
      <c r="O205" s="449"/>
    </row>
    <row r="206" spans="2:15" x14ac:dyDescent="0.15">
      <c r="B206" s="446">
        <v>202</v>
      </c>
      <c r="C206" s="447"/>
      <c r="D206" s="447"/>
      <c r="E206" s="447"/>
      <c r="F206" s="447"/>
      <c r="G206" s="447"/>
      <c r="H206" s="447"/>
      <c r="I206" s="447"/>
      <c r="J206" s="447"/>
      <c r="K206" s="447"/>
      <c r="L206" s="447"/>
      <c r="M206" s="447"/>
      <c r="N206" s="450"/>
      <c r="O206" s="449"/>
    </row>
    <row r="207" spans="2:15" x14ac:dyDescent="0.15">
      <c r="B207" s="446">
        <v>203</v>
      </c>
      <c r="C207" s="447"/>
      <c r="D207" s="447"/>
      <c r="E207" s="447"/>
      <c r="F207" s="447"/>
      <c r="G207" s="447"/>
      <c r="H207" s="447"/>
      <c r="I207" s="447"/>
      <c r="J207" s="447"/>
      <c r="K207" s="447"/>
      <c r="L207" s="447"/>
      <c r="M207" s="447"/>
      <c r="N207" s="450"/>
      <c r="O207" s="449"/>
    </row>
    <row r="208" spans="2:15" x14ac:dyDescent="0.15">
      <c r="B208" s="446">
        <v>204</v>
      </c>
      <c r="C208" s="447"/>
      <c r="D208" s="447"/>
      <c r="E208" s="447"/>
      <c r="F208" s="447"/>
      <c r="G208" s="447"/>
      <c r="H208" s="447"/>
      <c r="I208" s="447"/>
      <c r="J208" s="447"/>
      <c r="K208" s="447"/>
      <c r="L208" s="447"/>
      <c r="M208" s="447"/>
      <c r="N208" s="450"/>
      <c r="O208" s="449"/>
    </row>
    <row r="209" spans="2:15" x14ac:dyDescent="0.15">
      <c r="B209" s="446">
        <v>205</v>
      </c>
      <c r="C209" s="447"/>
      <c r="D209" s="447"/>
      <c r="E209" s="447"/>
      <c r="F209" s="447"/>
      <c r="G209" s="447"/>
      <c r="H209" s="447"/>
      <c r="I209" s="447"/>
      <c r="J209" s="447"/>
      <c r="K209" s="447"/>
      <c r="L209" s="447"/>
      <c r="M209" s="447"/>
      <c r="N209" s="450"/>
      <c r="O209" s="449"/>
    </row>
    <row r="210" spans="2:15" x14ac:dyDescent="0.15">
      <c r="B210" s="446">
        <v>206</v>
      </c>
      <c r="C210" s="447"/>
      <c r="D210" s="447"/>
      <c r="E210" s="447"/>
      <c r="F210" s="447"/>
      <c r="G210" s="447"/>
      <c r="H210" s="447"/>
      <c r="I210" s="447"/>
      <c r="J210" s="447"/>
      <c r="K210" s="447"/>
      <c r="L210" s="447"/>
      <c r="M210" s="447"/>
      <c r="N210" s="450"/>
      <c r="O210" s="449"/>
    </row>
    <row r="211" spans="2:15" x14ac:dyDescent="0.15">
      <c r="B211" s="446">
        <v>207</v>
      </c>
      <c r="C211" s="447"/>
      <c r="D211" s="447"/>
      <c r="E211" s="447"/>
      <c r="F211" s="447"/>
      <c r="G211" s="447"/>
      <c r="H211" s="447"/>
      <c r="I211" s="447"/>
      <c r="J211" s="447"/>
      <c r="K211" s="447"/>
      <c r="L211" s="447"/>
      <c r="M211" s="447"/>
      <c r="N211" s="450"/>
      <c r="O211" s="449"/>
    </row>
    <row r="212" spans="2:15" x14ac:dyDescent="0.15">
      <c r="B212" s="446">
        <v>208</v>
      </c>
      <c r="C212" s="447"/>
      <c r="D212" s="447"/>
      <c r="E212" s="447"/>
      <c r="F212" s="447"/>
      <c r="G212" s="447"/>
      <c r="H212" s="447"/>
      <c r="I212" s="447"/>
      <c r="J212" s="447"/>
      <c r="K212" s="447"/>
      <c r="L212" s="447"/>
      <c r="M212" s="447"/>
      <c r="N212" s="450"/>
      <c r="O212" s="449"/>
    </row>
    <row r="213" spans="2:15" x14ac:dyDescent="0.15">
      <c r="B213" s="446">
        <v>209</v>
      </c>
      <c r="C213" s="447"/>
      <c r="D213" s="447"/>
      <c r="E213" s="447"/>
      <c r="F213" s="447"/>
      <c r="G213" s="447"/>
      <c r="H213" s="447"/>
      <c r="I213" s="447"/>
      <c r="J213" s="447"/>
      <c r="K213" s="447"/>
      <c r="L213" s="447"/>
      <c r="M213" s="447"/>
      <c r="N213" s="450"/>
      <c r="O213" s="449"/>
    </row>
    <row r="214" spans="2:15" x14ac:dyDescent="0.15">
      <c r="B214" s="446">
        <v>210</v>
      </c>
      <c r="C214" s="447"/>
      <c r="D214" s="447"/>
      <c r="E214" s="447"/>
      <c r="F214" s="447"/>
      <c r="G214" s="447"/>
      <c r="H214" s="447"/>
      <c r="I214" s="447"/>
      <c r="J214" s="447"/>
      <c r="K214" s="447"/>
      <c r="L214" s="447"/>
      <c r="M214" s="447"/>
      <c r="N214" s="450"/>
      <c r="O214" s="449"/>
    </row>
    <row r="215" spans="2:15" x14ac:dyDescent="0.15">
      <c r="B215" s="446">
        <v>211</v>
      </c>
      <c r="C215" s="447"/>
      <c r="D215" s="447"/>
      <c r="E215" s="447"/>
      <c r="F215" s="447"/>
      <c r="G215" s="447"/>
      <c r="H215" s="447"/>
      <c r="I215" s="447"/>
      <c r="J215" s="447"/>
      <c r="K215" s="447"/>
      <c r="L215" s="447"/>
      <c r="M215" s="447"/>
      <c r="N215" s="450"/>
      <c r="O215" s="449"/>
    </row>
    <row r="216" spans="2:15" x14ac:dyDescent="0.15">
      <c r="B216" s="446">
        <v>212</v>
      </c>
      <c r="C216" s="447"/>
      <c r="D216" s="447"/>
      <c r="E216" s="447"/>
      <c r="F216" s="447"/>
      <c r="G216" s="447"/>
      <c r="H216" s="447"/>
      <c r="I216" s="447"/>
      <c r="J216" s="447"/>
      <c r="K216" s="447"/>
      <c r="L216" s="447"/>
      <c r="M216" s="447"/>
      <c r="N216" s="450"/>
      <c r="O216" s="449"/>
    </row>
    <row r="217" spans="2:15" x14ac:dyDescent="0.15">
      <c r="B217" s="446">
        <v>213</v>
      </c>
      <c r="C217" s="447"/>
      <c r="D217" s="447"/>
      <c r="E217" s="447"/>
      <c r="F217" s="447"/>
      <c r="G217" s="447"/>
      <c r="H217" s="447"/>
      <c r="I217" s="447"/>
      <c r="J217" s="447"/>
      <c r="K217" s="447"/>
      <c r="L217" s="447"/>
      <c r="M217" s="447"/>
      <c r="N217" s="450"/>
      <c r="O217" s="449"/>
    </row>
    <row r="218" spans="2:15" x14ac:dyDescent="0.15">
      <c r="B218" s="446">
        <v>214</v>
      </c>
      <c r="C218" s="447"/>
      <c r="D218" s="447"/>
      <c r="E218" s="447"/>
      <c r="F218" s="447"/>
      <c r="G218" s="447"/>
      <c r="H218" s="447"/>
      <c r="I218" s="447"/>
      <c r="J218" s="447"/>
      <c r="K218" s="447"/>
      <c r="L218" s="447"/>
      <c r="M218" s="447"/>
      <c r="N218" s="450"/>
      <c r="O218" s="449"/>
    </row>
    <row r="219" spans="2:15" x14ac:dyDescent="0.15">
      <c r="B219" s="446">
        <v>215</v>
      </c>
      <c r="C219" s="447"/>
      <c r="D219" s="447"/>
      <c r="E219" s="447"/>
      <c r="F219" s="447"/>
      <c r="G219" s="447"/>
      <c r="H219" s="447"/>
      <c r="I219" s="447"/>
      <c r="J219" s="447"/>
      <c r="K219" s="447"/>
      <c r="L219" s="447"/>
      <c r="M219" s="447"/>
      <c r="N219" s="450"/>
      <c r="O219" s="449"/>
    </row>
    <row r="220" spans="2:15" x14ac:dyDescent="0.15">
      <c r="B220" s="446">
        <v>216</v>
      </c>
      <c r="C220" s="447"/>
      <c r="D220" s="447"/>
      <c r="E220" s="447"/>
      <c r="F220" s="447"/>
      <c r="G220" s="447"/>
      <c r="H220" s="447"/>
      <c r="I220" s="447"/>
      <c r="J220" s="447"/>
      <c r="K220" s="447"/>
      <c r="L220" s="447"/>
      <c r="M220" s="447"/>
      <c r="N220" s="450"/>
      <c r="O220" s="449"/>
    </row>
    <row r="221" spans="2:15" x14ac:dyDescent="0.15">
      <c r="B221" s="446">
        <v>217</v>
      </c>
      <c r="C221" s="447"/>
      <c r="D221" s="447"/>
      <c r="E221" s="447"/>
      <c r="F221" s="447"/>
      <c r="G221" s="447"/>
      <c r="H221" s="447"/>
      <c r="I221" s="447"/>
      <c r="J221" s="447"/>
      <c r="K221" s="447"/>
      <c r="L221" s="447"/>
      <c r="M221" s="447"/>
      <c r="N221" s="450"/>
      <c r="O221" s="449"/>
    </row>
    <row r="222" spans="2:15" x14ac:dyDescent="0.15">
      <c r="B222" s="446">
        <v>218</v>
      </c>
      <c r="C222" s="447"/>
      <c r="D222" s="447"/>
      <c r="E222" s="447"/>
      <c r="F222" s="447"/>
      <c r="G222" s="447"/>
      <c r="H222" s="447"/>
      <c r="I222" s="447"/>
      <c r="J222" s="447"/>
      <c r="K222" s="447"/>
      <c r="L222" s="447"/>
      <c r="M222" s="447"/>
      <c r="N222" s="450"/>
      <c r="O222" s="449"/>
    </row>
    <row r="223" spans="2:15" x14ac:dyDescent="0.15">
      <c r="B223" s="446">
        <v>219</v>
      </c>
      <c r="C223" s="447"/>
      <c r="D223" s="447"/>
      <c r="E223" s="447"/>
      <c r="F223" s="447"/>
      <c r="G223" s="447"/>
      <c r="H223" s="447"/>
      <c r="I223" s="447"/>
      <c r="J223" s="447"/>
      <c r="K223" s="447"/>
      <c r="L223" s="447"/>
      <c r="M223" s="447"/>
      <c r="N223" s="450"/>
      <c r="O223" s="449"/>
    </row>
    <row r="224" spans="2:15" x14ac:dyDescent="0.15">
      <c r="B224" s="446">
        <v>220</v>
      </c>
      <c r="C224" s="447"/>
      <c r="D224" s="447"/>
      <c r="E224" s="447"/>
      <c r="F224" s="447"/>
      <c r="G224" s="447"/>
      <c r="H224" s="447"/>
      <c r="I224" s="447"/>
      <c r="J224" s="447"/>
      <c r="K224" s="447"/>
      <c r="L224" s="447"/>
      <c r="M224" s="447"/>
      <c r="N224" s="450"/>
      <c r="O224" s="449"/>
    </row>
    <row r="225" spans="2:15" x14ac:dyDescent="0.15">
      <c r="B225" s="446">
        <v>221</v>
      </c>
      <c r="C225" s="447"/>
      <c r="D225" s="447"/>
      <c r="E225" s="447"/>
      <c r="F225" s="447"/>
      <c r="G225" s="447"/>
      <c r="H225" s="447"/>
      <c r="I225" s="447"/>
      <c r="J225" s="447"/>
      <c r="K225" s="447"/>
      <c r="L225" s="447"/>
      <c r="M225" s="447"/>
      <c r="N225" s="450"/>
      <c r="O225" s="449"/>
    </row>
    <row r="226" spans="2:15" x14ac:dyDescent="0.15">
      <c r="B226" s="446">
        <v>222</v>
      </c>
      <c r="C226" s="447"/>
      <c r="D226" s="447"/>
      <c r="E226" s="447"/>
      <c r="F226" s="447"/>
      <c r="G226" s="447"/>
      <c r="H226" s="447"/>
      <c r="I226" s="447"/>
      <c r="J226" s="447"/>
      <c r="K226" s="447"/>
      <c r="L226" s="447"/>
      <c r="M226" s="447"/>
      <c r="N226" s="450"/>
      <c r="O226" s="449"/>
    </row>
    <row r="227" spans="2:15" x14ac:dyDescent="0.15">
      <c r="B227" s="446">
        <v>223</v>
      </c>
      <c r="C227" s="447"/>
      <c r="D227" s="447"/>
      <c r="E227" s="447"/>
      <c r="F227" s="447"/>
      <c r="G227" s="447"/>
      <c r="H227" s="447"/>
      <c r="I227" s="447"/>
      <c r="J227" s="447"/>
      <c r="K227" s="447"/>
      <c r="L227" s="447"/>
      <c r="M227" s="447"/>
      <c r="N227" s="450"/>
      <c r="O227" s="449"/>
    </row>
    <row r="228" spans="2:15" x14ac:dyDescent="0.15">
      <c r="B228" s="446">
        <v>224</v>
      </c>
      <c r="C228" s="447"/>
      <c r="D228" s="447"/>
      <c r="E228" s="447"/>
      <c r="F228" s="447"/>
      <c r="G228" s="447"/>
      <c r="H228" s="447"/>
      <c r="I228" s="447"/>
      <c r="J228" s="447"/>
      <c r="K228" s="447"/>
      <c r="L228" s="447"/>
      <c r="M228" s="447"/>
      <c r="N228" s="450"/>
      <c r="O228" s="449"/>
    </row>
    <row r="229" spans="2:15" x14ac:dyDescent="0.15">
      <c r="B229" s="446">
        <v>225</v>
      </c>
      <c r="C229" s="447"/>
      <c r="D229" s="447"/>
      <c r="E229" s="447"/>
      <c r="F229" s="447"/>
      <c r="G229" s="447"/>
      <c r="H229" s="447"/>
      <c r="I229" s="447"/>
      <c r="J229" s="447"/>
      <c r="K229" s="447"/>
      <c r="L229" s="447"/>
      <c r="M229" s="447"/>
      <c r="N229" s="450"/>
      <c r="O229" s="449"/>
    </row>
    <row r="230" spans="2:15" x14ac:dyDescent="0.15">
      <c r="B230" s="446">
        <v>226</v>
      </c>
      <c r="C230" s="447"/>
      <c r="D230" s="447"/>
      <c r="E230" s="447"/>
      <c r="F230" s="447"/>
      <c r="G230" s="447"/>
      <c r="H230" s="447"/>
      <c r="I230" s="447"/>
      <c r="J230" s="447"/>
      <c r="K230" s="447"/>
      <c r="L230" s="447"/>
      <c r="M230" s="447"/>
      <c r="N230" s="450"/>
      <c r="O230" s="449"/>
    </row>
    <row r="231" spans="2:15" x14ac:dyDescent="0.15">
      <c r="B231" s="446">
        <v>227</v>
      </c>
      <c r="C231" s="447"/>
      <c r="D231" s="447"/>
      <c r="E231" s="447"/>
      <c r="F231" s="447"/>
      <c r="G231" s="447"/>
      <c r="H231" s="447"/>
      <c r="I231" s="447"/>
      <c r="J231" s="447"/>
      <c r="K231" s="447"/>
      <c r="L231" s="447"/>
      <c r="M231" s="447"/>
      <c r="N231" s="450"/>
      <c r="O231" s="449"/>
    </row>
    <row r="232" spans="2:15" x14ac:dyDescent="0.15">
      <c r="B232" s="446">
        <v>228</v>
      </c>
      <c r="C232" s="447"/>
      <c r="D232" s="447"/>
      <c r="E232" s="447"/>
      <c r="F232" s="447"/>
      <c r="G232" s="447"/>
      <c r="H232" s="447"/>
      <c r="I232" s="447"/>
      <c r="J232" s="447"/>
      <c r="K232" s="447"/>
      <c r="L232" s="447"/>
      <c r="M232" s="447"/>
      <c r="N232" s="450"/>
      <c r="O232" s="449"/>
    </row>
    <row r="233" spans="2:15" x14ac:dyDescent="0.15">
      <c r="B233" s="446">
        <v>229</v>
      </c>
      <c r="C233" s="447"/>
      <c r="D233" s="447"/>
      <c r="E233" s="447"/>
      <c r="F233" s="447"/>
      <c r="G233" s="447"/>
      <c r="H233" s="447"/>
      <c r="I233" s="447"/>
      <c r="J233" s="447"/>
      <c r="K233" s="447"/>
      <c r="L233" s="447"/>
      <c r="M233" s="447"/>
      <c r="N233" s="450"/>
      <c r="O233" s="449"/>
    </row>
    <row r="234" spans="2:15" x14ac:dyDescent="0.15">
      <c r="B234" s="446">
        <v>230</v>
      </c>
      <c r="C234" s="447"/>
      <c r="D234" s="447"/>
      <c r="E234" s="447"/>
      <c r="F234" s="447"/>
      <c r="G234" s="447"/>
      <c r="H234" s="447"/>
      <c r="I234" s="447"/>
      <c r="J234" s="447"/>
      <c r="K234" s="447"/>
      <c r="L234" s="447"/>
      <c r="M234" s="447"/>
      <c r="N234" s="450"/>
      <c r="O234" s="449"/>
    </row>
    <row r="235" spans="2:15" x14ac:dyDescent="0.15">
      <c r="B235" s="446">
        <v>231</v>
      </c>
      <c r="C235" s="447"/>
      <c r="D235" s="447"/>
      <c r="E235" s="447"/>
      <c r="F235" s="447"/>
      <c r="G235" s="447"/>
      <c r="H235" s="447"/>
      <c r="I235" s="447"/>
      <c r="J235" s="447"/>
      <c r="K235" s="447"/>
      <c r="L235" s="447"/>
      <c r="M235" s="447"/>
      <c r="N235" s="450"/>
      <c r="O235" s="449"/>
    </row>
    <row r="236" spans="2:15" x14ac:dyDescent="0.15">
      <c r="B236" s="446">
        <v>232</v>
      </c>
      <c r="C236" s="447"/>
      <c r="D236" s="447"/>
      <c r="E236" s="447"/>
      <c r="F236" s="447"/>
      <c r="G236" s="447"/>
      <c r="H236" s="447"/>
      <c r="I236" s="447"/>
      <c r="J236" s="447"/>
      <c r="K236" s="447"/>
      <c r="L236" s="447"/>
      <c r="M236" s="447"/>
      <c r="N236" s="450"/>
      <c r="O236" s="449"/>
    </row>
    <row r="237" spans="2:15" x14ac:dyDescent="0.15">
      <c r="B237" s="446">
        <v>233</v>
      </c>
      <c r="C237" s="447"/>
      <c r="D237" s="447"/>
      <c r="E237" s="447"/>
      <c r="F237" s="447"/>
      <c r="G237" s="447"/>
      <c r="H237" s="447"/>
      <c r="I237" s="447"/>
      <c r="J237" s="447"/>
      <c r="K237" s="447"/>
      <c r="L237" s="447"/>
      <c r="M237" s="447"/>
      <c r="N237" s="450"/>
      <c r="O237" s="449"/>
    </row>
    <row r="238" spans="2:15" x14ac:dyDescent="0.15">
      <c r="B238" s="446">
        <v>234</v>
      </c>
      <c r="C238" s="447"/>
      <c r="D238" s="447"/>
      <c r="E238" s="447"/>
      <c r="F238" s="447"/>
      <c r="G238" s="447"/>
      <c r="H238" s="447"/>
      <c r="I238" s="447"/>
      <c r="J238" s="447"/>
      <c r="K238" s="447"/>
      <c r="L238" s="447"/>
      <c r="M238" s="447"/>
      <c r="N238" s="450"/>
      <c r="O238" s="449"/>
    </row>
    <row r="239" spans="2:15" x14ac:dyDescent="0.15">
      <c r="B239" s="446">
        <v>235</v>
      </c>
      <c r="C239" s="447"/>
      <c r="D239" s="447"/>
      <c r="E239" s="447"/>
      <c r="F239" s="447"/>
      <c r="G239" s="447"/>
      <c r="H239" s="447"/>
      <c r="I239" s="447"/>
      <c r="J239" s="447"/>
      <c r="K239" s="447"/>
      <c r="L239" s="447"/>
      <c r="M239" s="447"/>
      <c r="N239" s="450"/>
      <c r="O239" s="449"/>
    </row>
    <row r="240" spans="2:15" x14ac:dyDescent="0.15">
      <c r="B240" s="446">
        <v>236</v>
      </c>
      <c r="C240" s="447"/>
      <c r="D240" s="447"/>
      <c r="E240" s="447"/>
      <c r="F240" s="447"/>
      <c r="G240" s="447"/>
      <c r="H240" s="447"/>
      <c r="I240" s="447"/>
      <c r="J240" s="447"/>
      <c r="K240" s="447"/>
      <c r="L240" s="447"/>
      <c r="M240" s="447"/>
      <c r="N240" s="450"/>
      <c r="O240" s="449"/>
    </row>
    <row r="241" spans="2:15" x14ac:dyDescent="0.15">
      <c r="B241" s="446">
        <v>237</v>
      </c>
      <c r="C241" s="447"/>
      <c r="D241" s="447"/>
      <c r="E241" s="447"/>
      <c r="F241" s="447"/>
      <c r="G241" s="447"/>
      <c r="H241" s="447"/>
      <c r="I241" s="447"/>
      <c r="J241" s="447"/>
      <c r="K241" s="447"/>
      <c r="L241" s="447"/>
      <c r="M241" s="447"/>
      <c r="N241" s="450"/>
      <c r="O241" s="449"/>
    </row>
    <row r="242" spans="2:15" x14ac:dyDescent="0.15">
      <c r="B242" s="446">
        <v>238</v>
      </c>
      <c r="C242" s="447"/>
      <c r="D242" s="447"/>
      <c r="E242" s="447"/>
      <c r="F242" s="447"/>
      <c r="G242" s="447"/>
      <c r="H242" s="447"/>
      <c r="I242" s="447"/>
      <c r="J242" s="447"/>
      <c r="K242" s="447"/>
      <c r="L242" s="447"/>
      <c r="M242" s="447"/>
      <c r="N242" s="450"/>
      <c r="O242" s="449"/>
    </row>
    <row r="243" spans="2:15" x14ac:dyDescent="0.15">
      <c r="B243" s="446">
        <v>239</v>
      </c>
      <c r="C243" s="447"/>
      <c r="D243" s="447"/>
      <c r="E243" s="447"/>
      <c r="F243" s="447"/>
      <c r="G243" s="447"/>
      <c r="H243" s="447"/>
      <c r="I243" s="447"/>
      <c r="J243" s="447"/>
      <c r="K243" s="447"/>
      <c r="L243" s="447"/>
      <c r="M243" s="447"/>
      <c r="N243" s="450"/>
      <c r="O243" s="449"/>
    </row>
    <row r="244" spans="2:15" x14ac:dyDescent="0.15">
      <c r="B244" s="446">
        <v>240</v>
      </c>
      <c r="C244" s="447"/>
      <c r="D244" s="447"/>
      <c r="E244" s="447"/>
      <c r="F244" s="447"/>
      <c r="G244" s="447"/>
      <c r="H244" s="447"/>
      <c r="I244" s="447"/>
      <c r="J244" s="447"/>
      <c r="K244" s="447"/>
      <c r="L244" s="447"/>
      <c r="M244" s="447"/>
      <c r="N244" s="450"/>
      <c r="O244" s="449"/>
    </row>
    <row r="245" spans="2:15" x14ac:dyDescent="0.15">
      <c r="B245" s="446">
        <v>241</v>
      </c>
      <c r="C245" s="447"/>
      <c r="D245" s="447"/>
      <c r="E245" s="447"/>
      <c r="F245" s="447"/>
      <c r="G245" s="447"/>
      <c r="H245" s="447"/>
      <c r="I245" s="447"/>
      <c r="J245" s="447"/>
      <c r="K245" s="447"/>
      <c r="L245" s="447"/>
      <c r="M245" s="447"/>
      <c r="N245" s="450"/>
      <c r="O245" s="449"/>
    </row>
    <row r="246" spans="2:15" x14ac:dyDescent="0.15">
      <c r="B246" s="446">
        <v>242</v>
      </c>
      <c r="C246" s="447"/>
      <c r="D246" s="447"/>
      <c r="E246" s="447"/>
      <c r="F246" s="447"/>
      <c r="G246" s="447"/>
      <c r="H246" s="447"/>
      <c r="I246" s="447"/>
      <c r="J246" s="447"/>
      <c r="K246" s="447"/>
      <c r="L246" s="447"/>
      <c r="M246" s="447"/>
      <c r="N246" s="450"/>
      <c r="O246" s="449"/>
    </row>
    <row r="247" spans="2:15" x14ac:dyDescent="0.15">
      <c r="B247" s="446">
        <v>243</v>
      </c>
      <c r="C247" s="447"/>
      <c r="D247" s="447"/>
      <c r="E247" s="447"/>
      <c r="F247" s="447"/>
      <c r="G247" s="447"/>
      <c r="H247" s="447"/>
      <c r="I247" s="447"/>
      <c r="J247" s="447"/>
      <c r="K247" s="447"/>
      <c r="L247" s="447"/>
      <c r="M247" s="447"/>
      <c r="N247" s="450"/>
      <c r="O247" s="449"/>
    </row>
    <row r="248" spans="2:15" x14ac:dyDescent="0.15">
      <c r="B248" s="446">
        <v>244</v>
      </c>
      <c r="C248" s="447"/>
      <c r="D248" s="447"/>
      <c r="E248" s="447"/>
      <c r="F248" s="447"/>
      <c r="G248" s="447"/>
      <c r="H248" s="447"/>
      <c r="I248" s="447"/>
      <c r="J248" s="447"/>
      <c r="K248" s="447"/>
      <c r="L248" s="447"/>
      <c r="M248" s="447"/>
      <c r="N248" s="450"/>
      <c r="O248" s="449"/>
    </row>
    <row r="249" spans="2:15" x14ac:dyDescent="0.15">
      <c r="B249" s="446">
        <v>245</v>
      </c>
      <c r="C249" s="447"/>
      <c r="D249" s="447"/>
      <c r="E249" s="447"/>
      <c r="F249" s="447"/>
      <c r="G249" s="447"/>
      <c r="H249" s="447"/>
      <c r="I249" s="447"/>
      <c r="J249" s="447"/>
      <c r="K249" s="447"/>
      <c r="L249" s="447"/>
      <c r="M249" s="447"/>
      <c r="N249" s="450"/>
      <c r="O249" s="449"/>
    </row>
    <row r="250" spans="2:15" x14ac:dyDescent="0.15">
      <c r="B250" s="446">
        <v>246</v>
      </c>
      <c r="C250" s="447"/>
      <c r="D250" s="447"/>
      <c r="E250" s="447"/>
      <c r="F250" s="447"/>
      <c r="G250" s="447"/>
      <c r="H250" s="447"/>
      <c r="I250" s="447"/>
      <c r="J250" s="447"/>
      <c r="K250" s="447"/>
      <c r="L250" s="447"/>
      <c r="M250" s="447"/>
      <c r="N250" s="450"/>
      <c r="O250" s="449"/>
    </row>
    <row r="251" spans="2:15" x14ac:dyDescent="0.15">
      <c r="B251" s="446">
        <v>247</v>
      </c>
      <c r="C251" s="447"/>
      <c r="D251" s="447"/>
      <c r="E251" s="447"/>
      <c r="F251" s="447"/>
      <c r="G251" s="447"/>
      <c r="H251" s="447"/>
      <c r="I251" s="447"/>
      <c r="J251" s="447"/>
      <c r="K251" s="447"/>
      <c r="L251" s="447"/>
      <c r="M251" s="447"/>
      <c r="N251" s="450"/>
      <c r="O251" s="449"/>
    </row>
    <row r="252" spans="2:15" x14ac:dyDescent="0.15">
      <c r="B252" s="446">
        <v>248</v>
      </c>
      <c r="C252" s="447"/>
      <c r="D252" s="447"/>
      <c r="E252" s="447"/>
      <c r="F252" s="447"/>
      <c r="G252" s="447"/>
      <c r="H252" s="447"/>
      <c r="I252" s="447"/>
      <c r="J252" s="447"/>
      <c r="K252" s="447"/>
      <c r="L252" s="447"/>
      <c r="M252" s="447"/>
      <c r="N252" s="450"/>
      <c r="O252" s="449"/>
    </row>
    <row r="253" spans="2:15" x14ac:dyDescent="0.15">
      <c r="B253" s="446">
        <v>249</v>
      </c>
      <c r="C253" s="447"/>
      <c r="D253" s="447"/>
      <c r="E253" s="447"/>
      <c r="F253" s="447"/>
      <c r="G253" s="447"/>
      <c r="H253" s="447"/>
      <c r="I253" s="447"/>
      <c r="J253" s="447"/>
      <c r="K253" s="447"/>
      <c r="L253" s="447"/>
      <c r="M253" s="447"/>
      <c r="N253" s="450"/>
      <c r="O253" s="449"/>
    </row>
    <row r="254" spans="2:15" x14ac:dyDescent="0.15">
      <c r="B254" s="446">
        <v>250</v>
      </c>
      <c r="C254" s="447"/>
      <c r="D254" s="447"/>
      <c r="E254" s="447"/>
      <c r="F254" s="447"/>
      <c r="G254" s="447"/>
      <c r="H254" s="447"/>
      <c r="I254" s="447"/>
      <c r="J254" s="447"/>
      <c r="K254" s="447"/>
      <c r="L254" s="447"/>
      <c r="M254" s="447"/>
      <c r="N254" s="450"/>
      <c r="O254" s="449"/>
    </row>
    <row r="255" spans="2:15" x14ac:dyDescent="0.15">
      <c r="B255" s="446">
        <v>251</v>
      </c>
      <c r="C255" s="447"/>
      <c r="D255" s="447"/>
      <c r="E255" s="447"/>
      <c r="F255" s="447"/>
      <c r="G255" s="447"/>
      <c r="H255" s="447"/>
      <c r="I255" s="447"/>
      <c r="J255" s="447"/>
      <c r="K255" s="447"/>
      <c r="L255" s="447"/>
      <c r="M255" s="447"/>
      <c r="N255" s="450"/>
      <c r="O255" s="449"/>
    </row>
    <row r="256" spans="2:15" x14ac:dyDescent="0.15">
      <c r="B256" s="446">
        <v>252</v>
      </c>
      <c r="C256" s="447"/>
      <c r="D256" s="447"/>
      <c r="E256" s="447"/>
      <c r="F256" s="447"/>
      <c r="G256" s="447"/>
      <c r="H256" s="447"/>
      <c r="I256" s="447"/>
      <c r="J256" s="447"/>
      <c r="K256" s="447"/>
      <c r="L256" s="447"/>
      <c r="M256" s="447"/>
      <c r="N256" s="450"/>
      <c r="O256" s="449"/>
    </row>
    <row r="257" spans="2:15" x14ac:dyDescent="0.15">
      <c r="B257" s="446">
        <v>253</v>
      </c>
      <c r="C257" s="447"/>
      <c r="D257" s="447"/>
      <c r="E257" s="447"/>
      <c r="F257" s="447"/>
      <c r="G257" s="447"/>
      <c r="H257" s="447"/>
      <c r="I257" s="447"/>
      <c r="J257" s="447"/>
      <c r="K257" s="447"/>
      <c r="L257" s="447"/>
      <c r="M257" s="447"/>
      <c r="N257" s="450"/>
      <c r="O257" s="449"/>
    </row>
    <row r="258" spans="2:15" x14ac:dyDescent="0.15">
      <c r="B258" s="446">
        <v>254</v>
      </c>
      <c r="C258" s="447"/>
      <c r="D258" s="447"/>
      <c r="E258" s="447"/>
      <c r="F258" s="447"/>
      <c r="G258" s="447"/>
      <c r="H258" s="447"/>
      <c r="I258" s="447"/>
      <c r="J258" s="447"/>
      <c r="K258" s="447"/>
      <c r="L258" s="447"/>
      <c r="M258" s="447"/>
      <c r="N258" s="450"/>
      <c r="O258" s="449"/>
    </row>
    <row r="259" spans="2:15" x14ac:dyDescent="0.15">
      <c r="B259" s="446">
        <v>255</v>
      </c>
      <c r="C259" s="447"/>
      <c r="D259" s="447"/>
      <c r="E259" s="447"/>
      <c r="F259" s="447"/>
      <c r="G259" s="447"/>
      <c r="H259" s="447"/>
      <c r="I259" s="447"/>
      <c r="J259" s="447"/>
      <c r="K259" s="447"/>
      <c r="L259" s="447"/>
      <c r="M259" s="447"/>
      <c r="N259" s="450"/>
      <c r="O259" s="449"/>
    </row>
    <row r="260" spans="2:15" x14ac:dyDescent="0.15">
      <c r="B260" s="446">
        <v>256</v>
      </c>
      <c r="C260" s="447"/>
      <c r="D260" s="447"/>
      <c r="E260" s="447"/>
      <c r="F260" s="447"/>
      <c r="G260" s="447"/>
      <c r="H260" s="447"/>
      <c r="I260" s="447"/>
      <c r="J260" s="447"/>
      <c r="K260" s="447"/>
      <c r="L260" s="447"/>
      <c r="M260" s="447"/>
      <c r="N260" s="450"/>
      <c r="O260" s="449"/>
    </row>
    <row r="261" spans="2:15" x14ac:dyDescent="0.15">
      <c r="B261" s="446">
        <v>257</v>
      </c>
      <c r="C261" s="447"/>
      <c r="D261" s="447"/>
      <c r="E261" s="447"/>
      <c r="F261" s="447"/>
      <c r="G261" s="447"/>
      <c r="H261" s="447"/>
      <c r="I261" s="447"/>
      <c r="J261" s="447"/>
      <c r="K261" s="447"/>
      <c r="L261" s="447"/>
      <c r="M261" s="447"/>
      <c r="N261" s="450"/>
      <c r="O261" s="449"/>
    </row>
    <row r="262" spans="2:15" x14ac:dyDescent="0.15">
      <c r="B262" s="446">
        <v>258</v>
      </c>
      <c r="C262" s="447"/>
      <c r="D262" s="447"/>
      <c r="E262" s="447"/>
      <c r="F262" s="447"/>
      <c r="G262" s="447"/>
      <c r="H262" s="447"/>
      <c r="I262" s="447"/>
      <c r="J262" s="447"/>
      <c r="K262" s="447"/>
      <c r="L262" s="447"/>
      <c r="M262" s="447"/>
      <c r="N262" s="450"/>
      <c r="O262" s="449"/>
    </row>
    <row r="263" spans="2:15" x14ac:dyDescent="0.15">
      <c r="B263" s="446">
        <v>259</v>
      </c>
      <c r="C263" s="447"/>
      <c r="D263" s="447"/>
      <c r="E263" s="447"/>
      <c r="F263" s="447"/>
      <c r="G263" s="447"/>
      <c r="H263" s="447"/>
      <c r="I263" s="447"/>
      <c r="J263" s="447"/>
      <c r="K263" s="447"/>
      <c r="L263" s="447"/>
      <c r="M263" s="447"/>
      <c r="N263" s="450"/>
      <c r="O263" s="449"/>
    </row>
    <row r="264" spans="2:15" x14ac:dyDescent="0.15">
      <c r="B264" s="446">
        <v>260</v>
      </c>
      <c r="C264" s="447"/>
      <c r="D264" s="447"/>
      <c r="E264" s="447"/>
      <c r="F264" s="447"/>
      <c r="G264" s="447"/>
      <c r="H264" s="447"/>
      <c r="I264" s="447"/>
      <c r="J264" s="447"/>
      <c r="K264" s="447"/>
      <c r="L264" s="447"/>
      <c r="M264" s="447"/>
      <c r="N264" s="450"/>
      <c r="O264" s="449"/>
    </row>
    <row r="265" spans="2:15" x14ac:dyDescent="0.15">
      <c r="B265" s="446">
        <v>261</v>
      </c>
      <c r="C265" s="447"/>
      <c r="D265" s="447"/>
      <c r="E265" s="447"/>
      <c r="F265" s="447"/>
      <c r="G265" s="447"/>
      <c r="H265" s="447"/>
      <c r="I265" s="447"/>
      <c r="J265" s="447"/>
      <c r="K265" s="447"/>
      <c r="L265" s="447"/>
      <c r="M265" s="447"/>
      <c r="N265" s="450"/>
      <c r="O265" s="449"/>
    </row>
    <row r="266" spans="2:15" x14ac:dyDescent="0.15">
      <c r="B266" s="446">
        <v>262</v>
      </c>
      <c r="C266" s="447"/>
      <c r="D266" s="447"/>
      <c r="E266" s="447"/>
      <c r="F266" s="447"/>
      <c r="G266" s="447"/>
      <c r="H266" s="447"/>
      <c r="I266" s="447"/>
      <c r="J266" s="447"/>
      <c r="K266" s="447"/>
      <c r="L266" s="447"/>
      <c r="M266" s="447"/>
      <c r="N266" s="450"/>
      <c r="O266" s="449"/>
    </row>
    <row r="267" spans="2:15" x14ac:dyDescent="0.15">
      <c r="B267" s="446">
        <v>263</v>
      </c>
      <c r="C267" s="447"/>
      <c r="D267" s="447"/>
      <c r="E267" s="447"/>
      <c r="F267" s="447"/>
      <c r="G267" s="447"/>
      <c r="H267" s="447"/>
      <c r="I267" s="447"/>
      <c r="J267" s="447"/>
      <c r="K267" s="447"/>
      <c r="L267" s="447"/>
      <c r="M267" s="447"/>
      <c r="N267" s="450"/>
      <c r="O267" s="449"/>
    </row>
    <row r="268" spans="2:15" x14ac:dyDescent="0.15">
      <c r="B268" s="446">
        <v>264</v>
      </c>
      <c r="C268" s="447"/>
      <c r="D268" s="447"/>
      <c r="E268" s="447"/>
      <c r="F268" s="447"/>
      <c r="G268" s="447"/>
      <c r="H268" s="447"/>
      <c r="I268" s="447"/>
      <c r="J268" s="447"/>
      <c r="K268" s="447"/>
      <c r="L268" s="447"/>
      <c r="M268" s="447"/>
      <c r="N268" s="450"/>
      <c r="O268" s="449"/>
    </row>
    <row r="269" spans="2:15" x14ac:dyDescent="0.15">
      <c r="B269" s="446">
        <v>265</v>
      </c>
      <c r="C269" s="447"/>
      <c r="D269" s="447"/>
      <c r="E269" s="447"/>
      <c r="F269" s="447"/>
      <c r="G269" s="447"/>
      <c r="H269" s="447"/>
      <c r="I269" s="447"/>
      <c r="J269" s="447"/>
      <c r="K269" s="447"/>
      <c r="L269" s="447"/>
      <c r="M269" s="447"/>
      <c r="N269" s="450"/>
      <c r="O269" s="449"/>
    </row>
    <row r="270" spans="2:15" x14ac:dyDescent="0.15">
      <c r="B270" s="446">
        <v>266</v>
      </c>
      <c r="C270" s="447"/>
      <c r="D270" s="447"/>
      <c r="E270" s="447"/>
      <c r="F270" s="447"/>
      <c r="G270" s="447"/>
      <c r="H270" s="447"/>
      <c r="I270" s="447"/>
      <c r="J270" s="447"/>
      <c r="K270" s="447"/>
      <c r="L270" s="447"/>
      <c r="M270" s="447"/>
      <c r="N270" s="450"/>
      <c r="O270" s="449"/>
    </row>
    <row r="271" spans="2:15" x14ac:dyDescent="0.15">
      <c r="B271" s="446">
        <v>267</v>
      </c>
      <c r="C271" s="447"/>
      <c r="D271" s="447"/>
      <c r="E271" s="447"/>
      <c r="F271" s="447"/>
      <c r="G271" s="447"/>
      <c r="H271" s="447"/>
      <c r="I271" s="447"/>
      <c r="J271" s="447"/>
      <c r="K271" s="447"/>
      <c r="L271" s="447"/>
      <c r="M271" s="447"/>
      <c r="N271" s="450"/>
      <c r="O271" s="449"/>
    </row>
    <row r="272" spans="2:15" x14ac:dyDescent="0.15">
      <c r="B272" s="446">
        <v>268</v>
      </c>
      <c r="C272" s="447"/>
      <c r="D272" s="447"/>
      <c r="E272" s="447"/>
      <c r="F272" s="447"/>
      <c r="G272" s="447"/>
      <c r="H272" s="447"/>
      <c r="I272" s="447"/>
      <c r="J272" s="447"/>
      <c r="K272" s="447"/>
      <c r="L272" s="447"/>
      <c r="M272" s="447"/>
      <c r="N272" s="450"/>
      <c r="O272" s="449"/>
    </row>
    <row r="273" spans="2:15" x14ac:dyDescent="0.15">
      <c r="B273" s="446">
        <v>269</v>
      </c>
      <c r="C273" s="447"/>
      <c r="D273" s="447"/>
      <c r="E273" s="447"/>
      <c r="F273" s="447"/>
      <c r="G273" s="447"/>
      <c r="H273" s="447"/>
      <c r="I273" s="447"/>
      <c r="J273" s="447"/>
      <c r="K273" s="447"/>
      <c r="L273" s="447"/>
      <c r="M273" s="447"/>
      <c r="N273" s="450"/>
      <c r="O273" s="449"/>
    </row>
    <row r="274" spans="2:15" x14ac:dyDescent="0.15">
      <c r="B274" s="446">
        <v>270</v>
      </c>
      <c r="C274" s="447"/>
      <c r="D274" s="447"/>
      <c r="E274" s="447"/>
      <c r="F274" s="447"/>
      <c r="G274" s="447"/>
      <c r="H274" s="447"/>
      <c r="I274" s="447"/>
      <c r="J274" s="447"/>
      <c r="K274" s="447"/>
      <c r="L274" s="447"/>
      <c r="M274" s="447"/>
      <c r="N274" s="450"/>
      <c r="O274" s="449"/>
    </row>
    <row r="275" spans="2:15" x14ac:dyDescent="0.15">
      <c r="B275" s="446">
        <v>271</v>
      </c>
      <c r="C275" s="447"/>
      <c r="D275" s="447"/>
      <c r="E275" s="447"/>
      <c r="F275" s="447"/>
      <c r="G275" s="447"/>
      <c r="H275" s="447"/>
      <c r="I275" s="447"/>
      <c r="J275" s="447"/>
      <c r="K275" s="447"/>
      <c r="L275" s="447"/>
      <c r="M275" s="447"/>
      <c r="N275" s="450"/>
      <c r="O275" s="449"/>
    </row>
    <row r="276" spans="2:15" x14ac:dyDescent="0.15">
      <c r="B276" s="446">
        <v>272</v>
      </c>
      <c r="C276" s="447"/>
      <c r="D276" s="447"/>
      <c r="E276" s="447"/>
      <c r="F276" s="447"/>
      <c r="G276" s="447"/>
      <c r="H276" s="447"/>
      <c r="I276" s="447"/>
      <c r="J276" s="447"/>
      <c r="K276" s="447"/>
      <c r="L276" s="447"/>
      <c r="M276" s="447"/>
      <c r="N276" s="450"/>
      <c r="O276" s="449"/>
    </row>
    <row r="277" spans="2:15" x14ac:dyDescent="0.15">
      <c r="B277" s="446">
        <v>273</v>
      </c>
      <c r="C277" s="447"/>
      <c r="D277" s="447"/>
      <c r="E277" s="447"/>
      <c r="F277" s="447"/>
      <c r="G277" s="447"/>
      <c r="H277" s="447"/>
      <c r="I277" s="447"/>
      <c r="J277" s="447"/>
      <c r="K277" s="447"/>
      <c r="L277" s="447"/>
      <c r="M277" s="447"/>
      <c r="N277" s="450"/>
      <c r="O277" s="449"/>
    </row>
    <row r="278" spans="2:15" x14ac:dyDescent="0.15">
      <c r="B278" s="446">
        <v>274</v>
      </c>
      <c r="C278" s="447"/>
      <c r="D278" s="447"/>
      <c r="E278" s="447"/>
      <c r="F278" s="447"/>
      <c r="G278" s="447"/>
      <c r="H278" s="447"/>
      <c r="I278" s="447"/>
      <c r="J278" s="447"/>
      <c r="K278" s="447"/>
      <c r="L278" s="447"/>
      <c r="M278" s="447"/>
      <c r="N278" s="450"/>
      <c r="O278" s="449"/>
    </row>
    <row r="279" spans="2:15" x14ac:dyDescent="0.15">
      <c r="B279" s="446">
        <v>275</v>
      </c>
      <c r="C279" s="447"/>
      <c r="D279" s="447"/>
      <c r="E279" s="447"/>
      <c r="F279" s="447"/>
      <c r="G279" s="447"/>
      <c r="H279" s="447"/>
      <c r="I279" s="447"/>
      <c r="J279" s="447"/>
      <c r="K279" s="447"/>
      <c r="L279" s="447"/>
      <c r="M279" s="447"/>
      <c r="N279" s="450"/>
      <c r="O279" s="449"/>
    </row>
    <row r="280" spans="2:15" x14ac:dyDescent="0.15">
      <c r="B280" s="446">
        <v>276</v>
      </c>
      <c r="C280" s="447"/>
      <c r="D280" s="447"/>
      <c r="E280" s="447"/>
      <c r="F280" s="447"/>
      <c r="G280" s="447"/>
      <c r="H280" s="447"/>
      <c r="I280" s="447"/>
      <c r="J280" s="447"/>
      <c r="K280" s="447"/>
      <c r="L280" s="447"/>
      <c r="M280" s="447"/>
      <c r="N280" s="450"/>
      <c r="O280" s="449"/>
    </row>
    <row r="281" spans="2:15" x14ac:dyDescent="0.15">
      <c r="B281" s="446">
        <v>277</v>
      </c>
      <c r="C281" s="447"/>
      <c r="D281" s="447"/>
      <c r="E281" s="447"/>
      <c r="F281" s="447"/>
      <c r="G281" s="447"/>
      <c r="H281" s="447"/>
      <c r="I281" s="447"/>
      <c r="J281" s="447"/>
      <c r="K281" s="447"/>
      <c r="L281" s="447"/>
      <c r="M281" s="447"/>
      <c r="N281" s="450"/>
      <c r="O281" s="449"/>
    </row>
    <row r="282" spans="2:15" x14ac:dyDescent="0.15">
      <c r="B282" s="446">
        <v>278</v>
      </c>
      <c r="C282" s="447"/>
      <c r="D282" s="447"/>
      <c r="E282" s="447"/>
      <c r="F282" s="447"/>
      <c r="G282" s="447"/>
      <c r="H282" s="447"/>
      <c r="I282" s="447"/>
      <c r="J282" s="447"/>
      <c r="K282" s="447"/>
      <c r="L282" s="447"/>
      <c r="M282" s="447"/>
      <c r="N282" s="450"/>
      <c r="O282" s="449"/>
    </row>
    <row r="283" spans="2:15" x14ac:dyDescent="0.15">
      <c r="B283" s="446">
        <v>279</v>
      </c>
      <c r="C283" s="447"/>
      <c r="D283" s="447"/>
      <c r="E283" s="447"/>
      <c r="F283" s="447"/>
      <c r="G283" s="447"/>
      <c r="H283" s="447"/>
      <c r="I283" s="447"/>
      <c r="J283" s="447"/>
      <c r="K283" s="447"/>
      <c r="L283" s="447"/>
      <c r="M283" s="447"/>
      <c r="N283" s="450"/>
      <c r="O283" s="449"/>
    </row>
    <row r="284" spans="2:15" x14ac:dyDescent="0.15">
      <c r="B284" s="446">
        <v>280</v>
      </c>
      <c r="C284" s="447"/>
      <c r="D284" s="447"/>
      <c r="E284" s="447"/>
      <c r="F284" s="447"/>
      <c r="G284" s="447"/>
      <c r="H284" s="447"/>
      <c r="I284" s="447"/>
      <c r="J284" s="447"/>
      <c r="K284" s="447"/>
      <c r="L284" s="447"/>
      <c r="M284" s="447"/>
      <c r="N284" s="450"/>
      <c r="O284" s="449"/>
    </row>
    <row r="285" spans="2:15" x14ac:dyDescent="0.15">
      <c r="B285" s="446">
        <v>281</v>
      </c>
      <c r="C285" s="447"/>
      <c r="D285" s="447"/>
      <c r="E285" s="447"/>
      <c r="F285" s="447"/>
      <c r="G285" s="447"/>
      <c r="H285" s="447"/>
      <c r="I285" s="447"/>
      <c r="J285" s="447"/>
      <c r="K285" s="447"/>
      <c r="L285" s="447"/>
      <c r="M285" s="447"/>
      <c r="N285" s="450"/>
      <c r="O285" s="449"/>
    </row>
    <row r="286" spans="2:15" x14ac:dyDescent="0.15">
      <c r="B286" s="446">
        <v>282</v>
      </c>
      <c r="C286" s="447"/>
      <c r="D286" s="447"/>
      <c r="E286" s="447"/>
      <c r="F286" s="447"/>
      <c r="G286" s="447"/>
      <c r="H286" s="447"/>
      <c r="I286" s="447"/>
      <c r="J286" s="447"/>
      <c r="K286" s="447"/>
      <c r="L286" s="447"/>
      <c r="M286" s="447"/>
      <c r="N286" s="450"/>
      <c r="O286" s="449"/>
    </row>
    <row r="287" spans="2:15" x14ac:dyDescent="0.15">
      <c r="B287" s="446">
        <v>283</v>
      </c>
      <c r="C287" s="447"/>
      <c r="D287" s="447"/>
      <c r="E287" s="447"/>
      <c r="F287" s="447"/>
      <c r="G287" s="447"/>
      <c r="H287" s="447"/>
      <c r="I287" s="447"/>
      <c r="J287" s="447"/>
      <c r="K287" s="447"/>
      <c r="L287" s="447"/>
      <c r="M287" s="447"/>
      <c r="N287" s="450"/>
      <c r="O287" s="449"/>
    </row>
    <row r="288" spans="2:15" x14ac:dyDescent="0.15">
      <c r="B288" s="446">
        <v>284</v>
      </c>
      <c r="C288" s="447"/>
      <c r="D288" s="447"/>
      <c r="E288" s="447"/>
      <c r="F288" s="447"/>
      <c r="G288" s="447"/>
      <c r="H288" s="447"/>
      <c r="I288" s="447"/>
      <c r="J288" s="447"/>
      <c r="K288" s="447"/>
      <c r="L288" s="447"/>
      <c r="M288" s="447"/>
      <c r="N288" s="450"/>
      <c r="O288" s="449"/>
    </row>
    <row r="289" spans="2:15" x14ac:dyDescent="0.15">
      <c r="B289" s="446">
        <v>285</v>
      </c>
      <c r="C289" s="447"/>
      <c r="D289" s="447"/>
      <c r="E289" s="447"/>
      <c r="F289" s="447"/>
      <c r="G289" s="447"/>
      <c r="H289" s="447"/>
      <c r="I289" s="447"/>
      <c r="J289" s="447"/>
      <c r="K289" s="447"/>
      <c r="L289" s="447"/>
      <c r="M289" s="447"/>
      <c r="N289" s="450"/>
      <c r="O289" s="449"/>
    </row>
    <row r="290" spans="2:15" x14ac:dyDescent="0.15">
      <c r="B290" s="446">
        <v>286</v>
      </c>
      <c r="C290" s="447"/>
      <c r="D290" s="447"/>
      <c r="E290" s="447"/>
      <c r="F290" s="447"/>
      <c r="G290" s="447"/>
      <c r="H290" s="447"/>
      <c r="I290" s="447"/>
      <c r="J290" s="447"/>
      <c r="K290" s="447"/>
      <c r="L290" s="447"/>
      <c r="M290" s="447"/>
      <c r="N290" s="450"/>
      <c r="O290" s="449"/>
    </row>
    <row r="291" spans="2:15" x14ac:dyDescent="0.15">
      <c r="B291" s="446">
        <v>287</v>
      </c>
      <c r="C291" s="447"/>
      <c r="D291" s="447"/>
      <c r="E291" s="447"/>
      <c r="F291" s="447"/>
      <c r="G291" s="447"/>
      <c r="H291" s="447"/>
      <c r="I291" s="447"/>
      <c r="J291" s="447"/>
      <c r="K291" s="447"/>
      <c r="L291" s="447"/>
      <c r="M291" s="447"/>
      <c r="N291" s="450"/>
      <c r="O291" s="449"/>
    </row>
    <row r="292" spans="2:15" x14ac:dyDescent="0.15">
      <c r="B292" s="446">
        <v>288</v>
      </c>
      <c r="C292" s="447"/>
      <c r="D292" s="447"/>
      <c r="E292" s="447"/>
      <c r="F292" s="447"/>
      <c r="G292" s="447"/>
      <c r="H292" s="447"/>
      <c r="I292" s="447"/>
      <c r="J292" s="447"/>
      <c r="K292" s="447"/>
      <c r="L292" s="447"/>
      <c r="M292" s="447"/>
      <c r="N292" s="450"/>
      <c r="O292" s="449"/>
    </row>
    <row r="293" spans="2:15" x14ac:dyDescent="0.15">
      <c r="B293" s="446">
        <v>289</v>
      </c>
      <c r="C293" s="447"/>
      <c r="D293" s="447"/>
      <c r="E293" s="447"/>
      <c r="F293" s="447"/>
      <c r="G293" s="447"/>
      <c r="H293" s="447"/>
      <c r="I293" s="447"/>
      <c r="J293" s="447"/>
      <c r="K293" s="447"/>
      <c r="L293" s="447"/>
      <c r="M293" s="447"/>
      <c r="N293" s="450"/>
      <c r="O293" s="449"/>
    </row>
    <row r="294" spans="2:15" x14ac:dyDescent="0.15">
      <c r="B294" s="446">
        <v>290</v>
      </c>
      <c r="C294" s="447"/>
      <c r="D294" s="447"/>
      <c r="E294" s="447"/>
      <c r="F294" s="447"/>
      <c r="G294" s="447"/>
      <c r="H294" s="447"/>
      <c r="I294" s="447"/>
      <c r="J294" s="447"/>
      <c r="K294" s="447"/>
      <c r="L294" s="447"/>
      <c r="M294" s="447"/>
      <c r="N294" s="450"/>
      <c r="O294" s="449"/>
    </row>
    <row r="295" spans="2:15" x14ac:dyDescent="0.15">
      <c r="B295" s="446">
        <v>291</v>
      </c>
      <c r="C295" s="447"/>
      <c r="D295" s="447"/>
      <c r="E295" s="447"/>
      <c r="F295" s="447"/>
      <c r="G295" s="447"/>
      <c r="H295" s="447"/>
      <c r="I295" s="447"/>
      <c r="J295" s="447"/>
      <c r="K295" s="447"/>
      <c r="L295" s="447"/>
      <c r="M295" s="447"/>
      <c r="N295" s="450"/>
      <c r="O295" s="449"/>
    </row>
    <row r="296" spans="2:15" x14ac:dyDescent="0.15">
      <c r="B296" s="446">
        <v>292</v>
      </c>
      <c r="C296" s="447"/>
      <c r="D296" s="447"/>
      <c r="E296" s="447"/>
      <c r="F296" s="447"/>
      <c r="G296" s="447"/>
      <c r="H296" s="447"/>
      <c r="I296" s="447"/>
      <c r="J296" s="447"/>
      <c r="K296" s="447"/>
      <c r="L296" s="447"/>
      <c r="M296" s="447"/>
      <c r="N296" s="450"/>
      <c r="O296" s="449"/>
    </row>
    <row r="297" spans="2:15" x14ac:dyDescent="0.15">
      <c r="B297" s="446">
        <v>293</v>
      </c>
      <c r="C297" s="447"/>
      <c r="D297" s="447"/>
      <c r="E297" s="447"/>
      <c r="F297" s="447"/>
      <c r="G297" s="447"/>
      <c r="H297" s="447"/>
      <c r="I297" s="447"/>
      <c r="J297" s="447"/>
      <c r="K297" s="447"/>
      <c r="L297" s="447"/>
      <c r="M297" s="447"/>
      <c r="N297" s="450"/>
      <c r="O297" s="449"/>
    </row>
    <row r="298" spans="2:15" x14ac:dyDescent="0.15">
      <c r="B298" s="446">
        <v>294</v>
      </c>
      <c r="C298" s="447"/>
      <c r="D298" s="447"/>
      <c r="E298" s="447"/>
      <c r="F298" s="447"/>
      <c r="G298" s="447"/>
      <c r="H298" s="447"/>
      <c r="I298" s="447"/>
      <c r="J298" s="447"/>
      <c r="K298" s="447"/>
      <c r="L298" s="447"/>
      <c r="M298" s="447"/>
      <c r="N298" s="450"/>
      <c r="O298" s="449"/>
    </row>
    <row r="299" spans="2:15" x14ac:dyDescent="0.15">
      <c r="B299" s="446">
        <v>295</v>
      </c>
      <c r="C299" s="447"/>
      <c r="D299" s="447"/>
      <c r="E299" s="447"/>
      <c r="F299" s="447"/>
      <c r="G299" s="447"/>
      <c r="H299" s="447"/>
      <c r="I299" s="447"/>
      <c r="J299" s="447"/>
      <c r="K299" s="447"/>
      <c r="L299" s="447"/>
      <c r="M299" s="447"/>
      <c r="N299" s="450"/>
      <c r="O299" s="449"/>
    </row>
    <row r="300" spans="2:15" x14ac:dyDescent="0.15">
      <c r="B300" s="446">
        <v>296</v>
      </c>
      <c r="C300" s="447"/>
      <c r="D300" s="447"/>
      <c r="E300" s="447"/>
      <c r="F300" s="447"/>
      <c r="G300" s="447"/>
      <c r="H300" s="447"/>
      <c r="I300" s="447"/>
      <c r="J300" s="447"/>
      <c r="K300" s="447"/>
      <c r="L300" s="447"/>
      <c r="M300" s="447"/>
      <c r="N300" s="450"/>
      <c r="O300" s="449"/>
    </row>
    <row r="301" spans="2:15" x14ac:dyDescent="0.15">
      <c r="B301" s="446">
        <v>297</v>
      </c>
      <c r="C301" s="447"/>
      <c r="D301" s="447"/>
      <c r="E301" s="447"/>
      <c r="F301" s="447"/>
      <c r="G301" s="447"/>
      <c r="H301" s="447"/>
      <c r="I301" s="447"/>
      <c r="J301" s="447"/>
      <c r="K301" s="447"/>
      <c r="L301" s="447"/>
      <c r="M301" s="447"/>
      <c r="N301" s="450"/>
      <c r="O301" s="449"/>
    </row>
    <row r="302" spans="2:15" x14ac:dyDescent="0.15">
      <c r="B302" s="446">
        <v>298</v>
      </c>
      <c r="C302" s="447"/>
      <c r="D302" s="447"/>
      <c r="E302" s="447"/>
      <c r="F302" s="447"/>
      <c r="G302" s="447"/>
      <c r="H302" s="447"/>
      <c r="I302" s="447"/>
      <c r="J302" s="447"/>
      <c r="K302" s="447"/>
      <c r="L302" s="447"/>
      <c r="M302" s="447"/>
      <c r="N302" s="450"/>
      <c r="O302" s="449"/>
    </row>
    <row r="303" spans="2:15" x14ac:dyDescent="0.15">
      <c r="B303" s="446">
        <v>299</v>
      </c>
      <c r="C303" s="447"/>
      <c r="D303" s="447"/>
      <c r="E303" s="447"/>
      <c r="F303" s="447"/>
      <c r="G303" s="447"/>
      <c r="H303" s="447"/>
      <c r="I303" s="447"/>
      <c r="J303" s="447"/>
      <c r="K303" s="447"/>
      <c r="L303" s="447"/>
      <c r="M303" s="447"/>
      <c r="N303" s="450"/>
      <c r="O303" s="449"/>
    </row>
    <row r="304" spans="2:15" x14ac:dyDescent="0.15">
      <c r="B304" s="446">
        <v>300</v>
      </c>
      <c r="C304" s="447"/>
      <c r="D304" s="447"/>
      <c r="E304" s="447"/>
      <c r="F304" s="447"/>
      <c r="G304" s="447"/>
      <c r="H304" s="447"/>
      <c r="I304" s="447"/>
      <c r="J304" s="447"/>
      <c r="K304" s="447"/>
      <c r="L304" s="447"/>
      <c r="M304" s="447"/>
      <c r="N304" s="450"/>
      <c r="O304" s="449"/>
    </row>
    <row r="305" spans="2:15" x14ac:dyDescent="0.15">
      <c r="B305" s="446">
        <v>301</v>
      </c>
      <c r="C305" s="447"/>
      <c r="D305" s="447"/>
      <c r="E305" s="447"/>
      <c r="F305" s="447"/>
      <c r="G305" s="447"/>
      <c r="H305" s="447"/>
      <c r="I305" s="447"/>
      <c r="J305" s="447"/>
      <c r="K305" s="447"/>
      <c r="L305" s="447"/>
      <c r="M305" s="447"/>
      <c r="N305" s="450"/>
      <c r="O305" s="449"/>
    </row>
    <row r="306" spans="2:15" x14ac:dyDescent="0.15">
      <c r="B306" s="446">
        <v>302</v>
      </c>
      <c r="C306" s="447"/>
      <c r="D306" s="447"/>
      <c r="E306" s="447"/>
      <c r="F306" s="447"/>
      <c r="G306" s="447"/>
      <c r="H306" s="447"/>
      <c r="I306" s="447"/>
      <c r="J306" s="447"/>
      <c r="K306" s="447"/>
      <c r="L306" s="447"/>
      <c r="M306" s="447"/>
      <c r="N306" s="450"/>
      <c r="O306" s="449"/>
    </row>
    <row r="307" spans="2:15" x14ac:dyDescent="0.15">
      <c r="B307" s="446">
        <v>303</v>
      </c>
      <c r="C307" s="447"/>
      <c r="D307" s="447"/>
      <c r="E307" s="447"/>
      <c r="F307" s="447"/>
      <c r="G307" s="447"/>
      <c r="H307" s="447"/>
      <c r="I307" s="447"/>
      <c r="J307" s="447"/>
      <c r="K307" s="447"/>
      <c r="L307" s="447"/>
      <c r="M307" s="447"/>
      <c r="N307" s="450"/>
      <c r="O307" s="449"/>
    </row>
    <row r="308" spans="2:15" x14ac:dyDescent="0.15">
      <c r="B308" s="446">
        <v>304</v>
      </c>
      <c r="C308" s="447"/>
      <c r="D308" s="447"/>
      <c r="E308" s="447"/>
      <c r="F308" s="447"/>
      <c r="G308" s="447"/>
      <c r="H308" s="447"/>
      <c r="I308" s="447"/>
      <c r="J308" s="447"/>
      <c r="K308" s="447"/>
      <c r="L308" s="447"/>
      <c r="M308" s="447"/>
      <c r="N308" s="450"/>
      <c r="O308" s="449"/>
    </row>
    <row r="309" spans="2:15" x14ac:dyDescent="0.15">
      <c r="B309" s="446">
        <v>305</v>
      </c>
      <c r="C309" s="447"/>
      <c r="D309" s="447"/>
      <c r="E309" s="447"/>
      <c r="F309" s="447"/>
      <c r="G309" s="447"/>
      <c r="H309" s="447"/>
      <c r="I309" s="447"/>
      <c r="J309" s="447"/>
      <c r="K309" s="447"/>
      <c r="L309" s="447"/>
      <c r="M309" s="447"/>
      <c r="N309" s="450"/>
      <c r="O309" s="449"/>
    </row>
    <row r="310" spans="2:15" x14ac:dyDescent="0.15">
      <c r="B310" s="446">
        <v>306</v>
      </c>
      <c r="C310" s="447"/>
      <c r="D310" s="447"/>
      <c r="E310" s="447"/>
      <c r="F310" s="447"/>
      <c r="G310" s="447"/>
      <c r="H310" s="447"/>
      <c r="I310" s="447"/>
      <c r="J310" s="447"/>
      <c r="K310" s="447"/>
      <c r="L310" s="447"/>
      <c r="M310" s="447"/>
      <c r="N310" s="450"/>
      <c r="O310" s="449"/>
    </row>
    <row r="311" spans="2:15" x14ac:dyDescent="0.15">
      <c r="B311" s="446">
        <v>307</v>
      </c>
      <c r="C311" s="447"/>
      <c r="D311" s="447"/>
      <c r="E311" s="447"/>
      <c r="F311" s="447"/>
      <c r="G311" s="447"/>
      <c r="H311" s="447"/>
      <c r="I311" s="447"/>
      <c r="J311" s="447"/>
      <c r="K311" s="447"/>
      <c r="L311" s="447"/>
      <c r="M311" s="447"/>
      <c r="N311" s="450"/>
      <c r="O311" s="449"/>
    </row>
    <row r="312" spans="2:15" x14ac:dyDescent="0.15">
      <c r="B312" s="446">
        <v>308</v>
      </c>
      <c r="C312" s="447"/>
      <c r="D312" s="447"/>
      <c r="E312" s="447"/>
      <c r="F312" s="447"/>
      <c r="G312" s="447"/>
      <c r="H312" s="447"/>
      <c r="I312" s="447"/>
      <c r="J312" s="447"/>
      <c r="K312" s="447"/>
      <c r="L312" s="447"/>
      <c r="M312" s="447"/>
      <c r="N312" s="450"/>
      <c r="O312" s="449"/>
    </row>
    <row r="313" spans="2:15" x14ac:dyDescent="0.15">
      <c r="B313" s="446">
        <v>309</v>
      </c>
      <c r="C313" s="447"/>
      <c r="D313" s="447"/>
      <c r="E313" s="447"/>
      <c r="F313" s="447"/>
      <c r="G313" s="447"/>
      <c r="H313" s="447"/>
      <c r="I313" s="447"/>
      <c r="J313" s="447"/>
      <c r="K313" s="447"/>
      <c r="L313" s="447"/>
      <c r="M313" s="447"/>
      <c r="N313" s="450"/>
      <c r="O313" s="449"/>
    </row>
    <row r="314" spans="2:15" x14ac:dyDescent="0.15">
      <c r="B314" s="446">
        <v>310</v>
      </c>
      <c r="C314" s="447"/>
      <c r="D314" s="447"/>
      <c r="E314" s="447"/>
      <c r="F314" s="447"/>
      <c r="G314" s="447"/>
      <c r="H314" s="447"/>
      <c r="I314" s="447"/>
      <c r="J314" s="447"/>
      <c r="K314" s="447"/>
      <c r="L314" s="447"/>
      <c r="M314" s="447"/>
      <c r="N314" s="450"/>
      <c r="O314" s="449"/>
    </row>
    <row r="315" spans="2:15" x14ac:dyDescent="0.15">
      <c r="B315" s="446">
        <v>311</v>
      </c>
      <c r="C315" s="447"/>
      <c r="D315" s="447"/>
      <c r="E315" s="447"/>
      <c r="F315" s="447"/>
      <c r="G315" s="447"/>
      <c r="H315" s="447"/>
      <c r="I315" s="447"/>
      <c r="J315" s="447"/>
      <c r="K315" s="447"/>
      <c r="L315" s="447"/>
      <c r="M315" s="447"/>
      <c r="N315" s="450"/>
      <c r="O315" s="449"/>
    </row>
    <row r="316" spans="2:15" x14ac:dyDescent="0.15">
      <c r="B316" s="446">
        <v>312</v>
      </c>
      <c r="C316" s="447"/>
      <c r="D316" s="447"/>
      <c r="E316" s="447"/>
      <c r="F316" s="447"/>
      <c r="G316" s="447"/>
      <c r="H316" s="447"/>
      <c r="I316" s="447"/>
      <c r="J316" s="447"/>
      <c r="K316" s="447"/>
      <c r="L316" s="447"/>
      <c r="M316" s="447"/>
      <c r="N316" s="450"/>
      <c r="O316" s="449"/>
    </row>
    <row r="317" spans="2:15" x14ac:dyDescent="0.15">
      <c r="B317" s="446">
        <v>313</v>
      </c>
      <c r="C317" s="447"/>
      <c r="D317" s="447"/>
      <c r="E317" s="447"/>
      <c r="F317" s="447"/>
      <c r="G317" s="447"/>
      <c r="H317" s="447"/>
      <c r="I317" s="447"/>
      <c r="J317" s="447"/>
      <c r="K317" s="447"/>
      <c r="L317" s="447"/>
      <c r="M317" s="447"/>
      <c r="N317" s="450"/>
      <c r="O317" s="449"/>
    </row>
    <row r="318" spans="2:15" x14ac:dyDescent="0.15">
      <c r="B318" s="446">
        <v>314</v>
      </c>
      <c r="C318" s="447"/>
      <c r="D318" s="447"/>
      <c r="E318" s="447"/>
      <c r="F318" s="447"/>
      <c r="G318" s="447"/>
      <c r="H318" s="447"/>
      <c r="I318" s="447"/>
      <c r="J318" s="447"/>
      <c r="K318" s="447"/>
      <c r="L318" s="447"/>
      <c r="M318" s="447"/>
      <c r="N318" s="450"/>
      <c r="O318" s="449"/>
    </row>
    <row r="319" spans="2:15" x14ac:dyDescent="0.15">
      <c r="B319" s="446">
        <v>315</v>
      </c>
      <c r="C319" s="447"/>
      <c r="D319" s="447"/>
      <c r="E319" s="447"/>
      <c r="F319" s="447"/>
      <c r="G319" s="447"/>
      <c r="H319" s="447"/>
      <c r="I319" s="447"/>
      <c r="J319" s="447"/>
      <c r="K319" s="447"/>
      <c r="L319" s="447"/>
      <c r="M319" s="447"/>
      <c r="N319" s="450"/>
      <c r="O319" s="449"/>
    </row>
    <row r="320" spans="2:15" x14ac:dyDescent="0.15">
      <c r="B320" s="446">
        <v>316</v>
      </c>
      <c r="C320" s="447"/>
      <c r="D320" s="447"/>
      <c r="E320" s="447"/>
      <c r="F320" s="447"/>
      <c r="G320" s="447"/>
      <c r="H320" s="447"/>
      <c r="I320" s="447"/>
      <c r="J320" s="447"/>
      <c r="K320" s="447"/>
      <c r="L320" s="447"/>
      <c r="M320" s="447"/>
      <c r="N320" s="450"/>
      <c r="O320" s="449"/>
    </row>
    <row r="321" spans="2:15" x14ac:dyDescent="0.15">
      <c r="B321" s="446">
        <v>317</v>
      </c>
      <c r="C321" s="447"/>
      <c r="D321" s="447"/>
      <c r="E321" s="447"/>
      <c r="F321" s="447"/>
      <c r="G321" s="447"/>
      <c r="H321" s="447"/>
      <c r="I321" s="447"/>
      <c r="J321" s="447"/>
      <c r="K321" s="447"/>
      <c r="L321" s="447"/>
      <c r="M321" s="447"/>
      <c r="N321" s="450"/>
      <c r="O321" s="449"/>
    </row>
    <row r="322" spans="2:15" x14ac:dyDescent="0.15">
      <c r="B322" s="446">
        <v>318</v>
      </c>
      <c r="C322" s="447"/>
      <c r="D322" s="447"/>
      <c r="E322" s="447"/>
      <c r="F322" s="447"/>
      <c r="G322" s="447"/>
      <c r="H322" s="447"/>
      <c r="I322" s="447"/>
      <c r="J322" s="447"/>
      <c r="K322" s="447"/>
      <c r="L322" s="447"/>
      <c r="M322" s="447"/>
      <c r="N322" s="450"/>
      <c r="O322" s="449"/>
    </row>
    <row r="323" spans="2:15" x14ac:dyDescent="0.15">
      <c r="B323" s="446">
        <v>319</v>
      </c>
      <c r="C323" s="447"/>
      <c r="D323" s="447"/>
      <c r="E323" s="447"/>
      <c r="F323" s="447"/>
      <c r="G323" s="447"/>
      <c r="H323" s="447"/>
      <c r="I323" s="447"/>
      <c r="J323" s="447"/>
      <c r="K323" s="447"/>
      <c r="L323" s="447"/>
      <c r="M323" s="447"/>
      <c r="N323" s="450"/>
      <c r="O323" s="449"/>
    </row>
    <row r="324" spans="2:15" x14ac:dyDescent="0.15">
      <c r="B324" s="446">
        <v>320</v>
      </c>
      <c r="C324" s="447"/>
      <c r="D324" s="447"/>
      <c r="E324" s="447"/>
      <c r="F324" s="447"/>
      <c r="G324" s="447"/>
      <c r="H324" s="447"/>
      <c r="I324" s="447"/>
      <c r="J324" s="447"/>
      <c r="K324" s="447"/>
      <c r="L324" s="447"/>
      <c r="M324" s="447"/>
      <c r="N324" s="450"/>
      <c r="O324" s="449"/>
    </row>
    <row r="325" spans="2:15" x14ac:dyDescent="0.15">
      <c r="B325" s="446">
        <v>321</v>
      </c>
      <c r="C325" s="447"/>
      <c r="D325" s="447"/>
      <c r="E325" s="447"/>
      <c r="F325" s="447"/>
      <c r="G325" s="447"/>
      <c r="H325" s="447"/>
      <c r="I325" s="447"/>
      <c r="J325" s="447"/>
      <c r="K325" s="447"/>
      <c r="L325" s="447"/>
      <c r="M325" s="447"/>
      <c r="N325" s="450"/>
      <c r="O325" s="449"/>
    </row>
    <row r="326" spans="2:15" x14ac:dyDescent="0.15">
      <c r="B326" s="446">
        <v>322</v>
      </c>
      <c r="C326" s="447"/>
      <c r="D326" s="447"/>
      <c r="E326" s="447"/>
      <c r="F326" s="447"/>
      <c r="G326" s="447"/>
      <c r="H326" s="447"/>
      <c r="I326" s="447"/>
      <c r="J326" s="447"/>
      <c r="K326" s="447"/>
      <c r="L326" s="447"/>
      <c r="M326" s="447"/>
      <c r="N326" s="450"/>
      <c r="O326" s="449"/>
    </row>
    <row r="327" spans="2:15" x14ac:dyDescent="0.15">
      <c r="B327" s="446">
        <v>323</v>
      </c>
      <c r="C327" s="447"/>
      <c r="D327" s="447"/>
      <c r="E327" s="447"/>
      <c r="F327" s="447"/>
      <c r="G327" s="447"/>
      <c r="H327" s="447"/>
      <c r="I327" s="447"/>
      <c r="J327" s="447"/>
      <c r="K327" s="447"/>
      <c r="L327" s="447"/>
      <c r="M327" s="447"/>
      <c r="N327" s="450"/>
      <c r="O327" s="449"/>
    </row>
    <row r="328" spans="2:15" x14ac:dyDescent="0.15">
      <c r="B328" s="446">
        <v>324</v>
      </c>
      <c r="C328" s="447"/>
      <c r="D328" s="447"/>
      <c r="E328" s="447"/>
      <c r="F328" s="447"/>
      <c r="G328" s="447"/>
      <c r="H328" s="447"/>
      <c r="I328" s="447"/>
      <c r="J328" s="447"/>
      <c r="K328" s="447"/>
      <c r="L328" s="447"/>
      <c r="M328" s="447"/>
      <c r="N328" s="450"/>
      <c r="O328" s="449"/>
    </row>
    <row r="329" spans="2:15" x14ac:dyDescent="0.15">
      <c r="B329" s="446">
        <v>325</v>
      </c>
      <c r="C329" s="447"/>
      <c r="D329" s="447"/>
      <c r="E329" s="447"/>
      <c r="F329" s="447"/>
      <c r="G329" s="447"/>
      <c r="H329" s="447"/>
      <c r="I329" s="447"/>
      <c r="J329" s="447"/>
      <c r="K329" s="447"/>
      <c r="L329" s="447"/>
      <c r="M329" s="447"/>
      <c r="N329" s="450"/>
      <c r="O329" s="449"/>
    </row>
    <row r="330" spans="2:15" x14ac:dyDescent="0.15">
      <c r="B330" s="446">
        <v>326</v>
      </c>
      <c r="C330" s="447"/>
      <c r="D330" s="447"/>
      <c r="E330" s="447"/>
      <c r="F330" s="447"/>
      <c r="G330" s="447"/>
      <c r="H330" s="447"/>
      <c r="I330" s="447"/>
      <c r="J330" s="447"/>
      <c r="K330" s="447"/>
      <c r="L330" s="447"/>
      <c r="M330" s="447"/>
      <c r="N330" s="450"/>
      <c r="O330" s="449"/>
    </row>
    <row r="331" spans="2:15" x14ac:dyDescent="0.15">
      <c r="B331" s="446">
        <v>327</v>
      </c>
      <c r="C331" s="447"/>
      <c r="D331" s="447"/>
      <c r="E331" s="447"/>
      <c r="F331" s="447"/>
      <c r="G331" s="447"/>
      <c r="H331" s="447"/>
      <c r="I331" s="447"/>
      <c r="J331" s="447"/>
      <c r="K331" s="447"/>
      <c r="L331" s="447"/>
      <c r="M331" s="447"/>
      <c r="N331" s="450"/>
      <c r="O331" s="449"/>
    </row>
    <row r="332" spans="2:15" x14ac:dyDescent="0.15">
      <c r="B332" s="446">
        <v>328</v>
      </c>
      <c r="C332" s="447"/>
      <c r="D332" s="447"/>
      <c r="E332" s="447"/>
      <c r="F332" s="447"/>
      <c r="G332" s="447"/>
      <c r="H332" s="447"/>
      <c r="I332" s="447"/>
      <c r="J332" s="447"/>
      <c r="K332" s="447"/>
      <c r="L332" s="447"/>
      <c r="M332" s="447"/>
      <c r="N332" s="450"/>
      <c r="O332" s="449"/>
    </row>
    <row r="333" spans="2:15" x14ac:dyDescent="0.15">
      <c r="B333" s="446">
        <v>329</v>
      </c>
      <c r="C333" s="447"/>
      <c r="D333" s="447"/>
      <c r="E333" s="447"/>
      <c r="F333" s="447"/>
      <c r="G333" s="447"/>
      <c r="H333" s="447"/>
      <c r="I333" s="447"/>
      <c r="J333" s="447"/>
      <c r="K333" s="447"/>
      <c r="L333" s="447"/>
      <c r="M333" s="447"/>
      <c r="N333" s="450"/>
      <c r="O333" s="449"/>
    </row>
    <row r="334" spans="2:15" x14ac:dyDescent="0.15">
      <c r="B334" s="446">
        <v>330</v>
      </c>
      <c r="C334" s="447"/>
      <c r="D334" s="447"/>
      <c r="E334" s="447"/>
      <c r="F334" s="447"/>
      <c r="G334" s="447"/>
      <c r="H334" s="447"/>
      <c r="I334" s="447"/>
      <c r="J334" s="447"/>
      <c r="K334" s="447"/>
      <c r="L334" s="447"/>
      <c r="M334" s="447"/>
      <c r="N334" s="450"/>
      <c r="O334" s="449"/>
    </row>
    <row r="335" spans="2:15" x14ac:dyDescent="0.15">
      <c r="B335" s="446">
        <v>331</v>
      </c>
      <c r="C335" s="447"/>
      <c r="D335" s="447"/>
      <c r="E335" s="447"/>
      <c r="F335" s="447"/>
      <c r="G335" s="447"/>
      <c r="H335" s="447"/>
      <c r="I335" s="447"/>
      <c r="J335" s="447"/>
      <c r="K335" s="447"/>
      <c r="L335" s="447"/>
      <c r="M335" s="447"/>
      <c r="N335" s="450"/>
      <c r="O335" s="449"/>
    </row>
    <row r="336" spans="2:15" x14ac:dyDescent="0.15">
      <c r="B336" s="446">
        <v>332</v>
      </c>
      <c r="C336" s="447"/>
      <c r="D336" s="447"/>
      <c r="E336" s="447"/>
      <c r="F336" s="447"/>
      <c r="G336" s="447"/>
      <c r="H336" s="447"/>
      <c r="I336" s="447"/>
      <c r="J336" s="447"/>
      <c r="K336" s="447"/>
      <c r="L336" s="447"/>
      <c r="M336" s="447"/>
      <c r="N336" s="450"/>
      <c r="O336" s="449"/>
    </row>
    <row r="337" spans="2:15" x14ac:dyDescent="0.15">
      <c r="B337" s="446">
        <v>333</v>
      </c>
      <c r="C337" s="447"/>
      <c r="D337" s="447"/>
      <c r="E337" s="447"/>
      <c r="F337" s="447"/>
      <c r="G337" s="447"/>
      <c r="H337" s="447"/>
      <c r="I337" s="447"/>
      <c r="J337" s="447"/>
      <c r="K337" s="447"/>
      <c r="L337" s="447"/>
      <c r="M337" s="447"/>
      <c r="N337" s="450"/>
      <c r="O337" s="449"/>
    </row>
    <row r="338" spans="2:15" x14ac:dyDescent="0.15">
      <c r="B338" s="446">
        <v>334</v>
      </c>
      <c r="C338" s="447"/>
      <c r="D338" s="447"/>
      <c r="E338" s="447"/>
      <c r="F338" s="447"/>
      <c r="G338" s="447"/>
      <c r="H338" s="447"/>
      <c r="I338" s="447"/>
      <c r="J338" s="447"/>
      <c r="K338" s="447"/>
      <c r="L338" s="447"/>
      <c r="M338" s="447"/>
      <c r="N338" s="450"/>
      <c r="O338" s="449"/>
    </row>
    <row r="339" spans="2:15" x14ac:dyDescent="0.15">
      <c r="B339" s="446">
        <v>335</v>
      </c>
      <c r="C339" s="447"/>
      <c r="D339" s="447"/>
      <c r="E339" s="447"/>
      <c r="F339" s="447"/>
      <c r="G339" s="447"/>
      <c r="H339" s="447"/>
      <c r="I339" s="447"/>
      <c r="J339" s="447"/>
      <c r="K339" s="447"/>
      <c r="L339" s="447"/>
      <c r="M339" s="447"/>
      <c r="N339" s="450"/>
      <c r="O339" s="449"/>
    </row>
    <row r="340" spans="2:15" x14ac:dyDescent="0.15">
      <c r="B340" s="446">
        <v>336</v>
      </c>
      <c r="C340" s="447"/>
      <c r="D340" s="447"/>
      <c r="E340" s="447"/>
      <c r="F340" s="447"/>
      <c r="G340" s="447"/>
      <c r="H340" s="447"/>
      <c r="I340" s="447"/>
      <c r="J340" s="447"/>
      <c r="K340" s="447"/>
      <c r="L340" s="447"/>
      <c r="M340" s="447"/>
      <c r="N340" s="450"/>
      <c r="O340" s="449"/>
    </row>
    <row r="341" spans="2:15" x14ac:dyDescent="0.15">
      <c r="B341" s="446">
        <v>337</v>
      </c>
      <c r="C341" s="447"/>
      <c r="D341" s="447"/>
      <c r="E341" s="447"/>
      <c r="F341" s="447"/>
      <c r="G341" s="447"/>
      <c r="H341" s="447"/>
      <c r="I341" s="447"/>
      <c r="J341" s="447"/>
      <c r="K341" s="447"/>
      <c r="L341" s="447"/>
      <c r="M341" s="447"/>
      <c r="N341" s="450"/>
      <c r="O341" s="449"/>
    </row>
    <row r="342" spans="2:15" x14ac:dyDescent="0.15">
      <c r="B342" s="446">
        <v>338</v>
      </c>
      <c r="C342" s="447"/>
      <c r="D342" s="447"/>
      <c r="E342" s="447"/>
      <c r="F342" s="447"/>
      <c r="G342" s="447"/>
      <c r="H342" s="447"/>
      <c r="I342" s="447"/>
      <c r="J342" s="447"/>
      <c r="K342" s="447"/>
      <c r="L342" s="447"/>
      <c r="M342" s="447"/>
      <c r="N342" s="450"/>
      <c r="O342" s="449"/>
    </row>
    <row r="343" spans="2:15" x14ac:dyDescent="0.15">
      <c r="B343" s="446">
        <v>339</v>
      </c>
      <c r="C343" s="447"/>
      <c r="D343" s="447"/>
      <c r="E343" s="447"/>
      <c r="F343" s="447"/>
      <c r="G343" s="447"/>
      <c r="H343" s="447"/>
      <c r="I343" s="447"/>
      <c r="J343" s="447"/>
      <c r="K343" s="447"/>
      <c r="L343" s="447"/>
      <c r="M343" s="447"/>
      <c r="N343" s="450"/>
      <c r="O343" s="449"/>
    </row>
    <row r="344" spans="2:15" x14ac:dyDescent="0.15">
      <c r="B344" s="446">
        <v>340</v>
      </c>
      <c r="C344" s="447"/>
      <c r="D344" s="447"/>
      <c r="E344" s="447"/>
      <c r="F344" s="447"/>
      <c r="G344" s="447"/>
      <c r="H344" s="447"/>
      <c r="I344" s="447"/>
      <c r="J344" s="447"/>
      <c r="K344" s="447"/>
      <c r="L344" s="447"/>
      <c r="M344" s="447"/>
      <c r="N344" s="450"/>
      <c r="O344" s="449"/>
    </row>
    <row r="345" spans="2:15" x14ac:dyDescent="0.15">
      <c r="B345" s="446">
        <v>341</v>
      </c>
      <c r="C345" s="447"/>
      <c r="D345" s="447"/>
      <c r="E345" s="447"/>
      <c r="F345" s="447"/>
      <c r="G345" s="447"/>
      <c r="H345" s="447"/>
      <c r="I345" s="447"/>
      <c r="J345" s="447"/>
      <c r="K345" s="447"/>
      <c r="L345" s="447"/>
      <c r="M345" s="447"/>
      <c r="N345" s="450"/>
      <c r="O345" s="449"/>
    </row>
    <row r="346" spans="2:15" x14ac:dyDescent="0.15">
      <c r="B346" s="446">
        <v>342</v>
      </c>
      <c r="C346" s="447"/>
      <c r="D346" s="447"/>
      <c r="E346" s="447"/>
      <c r="F346" s="447"/>
      <c r="G346" s="447"/>
      <c r="H346" s="447"/>
      <c r="I346" s="447"/>
      <c r="J346" s="447"/>
      <c r="K346" s="447"/>
      <c r="L346" s="447"/>
      <c r="M346" s="447"/>
      <c r="N346" s="450"/>
      <c r="O346" s="449"/>
    </row>
    <row r="347" spans="2:15" x14ac:dyDescent="0.15">
      <c r="B347" s="446">
        <v>343</v>
      </c>
      <c r="C347" s="447"/>
      <c r="D347" s="447"/>
      <c r="E347" s="447"/>
      <c r="F347" s="447"/>
      <c r="G347" s="447"/>
      <c r="H347" s="447"/>
      <c r="I347" s="447"/>
      <c r="J347" s="447"/>
      <c r="K347" s="447"/>
      <c r="L347" s="447"/>
      <c r="M347" s="447"/>
      <c r="N347" s="450"/>
      <c r="O347" s="449"/>
    </row>
    <row r="348" spans="2:15" x14ac:dyDescent="0.15">
      <c r="B348" s="446">
        <v>344</v>
      </c>
      <c r="C348" s="447"/>
      <c r="D348" s="447"/>
      <c r="E348" s="447"/>
      <c r="F348" s="447"/>
      <c r="G348" s="447"/>
      <c r="H348" s="447"/>
      <c r="I348" s="447"/>
      <c r="J348" s="447"/>
      <c r="K348" s="447"/>
      <c r="L348" s="447"/>
      <c r="M348" s="447"/>
      <c r="N348" s="450"/>
      <c r="O348" s="449"/>
    </row>
    <row r="349" spans="2:15" x14ac:dyDescent="0.15">
      <c r="B349" s="446">
        <v>345</v>
      </c>
      <c r="C349" s="447"/>
      <c r="D349" s="447"/>
      <c r="E349" s="447"/>
      <c r="F349" s="447"/>
      <c r="G349" s="447"/>
      <c r="H349" s="447"/>
      <c r="I349" s="447"/>
      <c r="J349" s="447"/>
      <c r="K349" s="447"/>
      <c r="L349" s="447"/>
      <c r="M349" s="447"/>
      <c r="N349" s="450"/>
      <c r="O349" s="449"/>
    </row>
    <row r="350" spans="2:15" x14ac:dyDescent="0.15">
      <c r="B350" s="446">
        <v>346</v>
      </c>
      <c r="C350" s="447"/>
      <c r="D350" s="447"/>
      <c r="E350" s="447"/>
      <c r="F350" s="447"/>
      <c r="G350" s="447"/>
      <c r="H350" s="447"/>
      <c r="I350" s="447"/>
      <c r="J350" s="447"/>
      <c r="K350" s="447"/>
      <c r="L350" s="447"/>
      <c r="M350" s="447"/>
      <c r="N350" s="450"/>
      <c r="O350" s="449"/>
    </row>
    <row r="351" spans="2:15" x14ac:dyDescent="0.15">
      <c r="B351" s="446">
        <v>347</v>
      </c>
      <c r="C351" s="447"/>
      <c r="D351" s="447"/>
      <c r="E351" s="447"/>
      <c r="F351" s="447"/>
      <c r="G351" s="447"/>
      <c r="H351" s="447"/>
      <c r="I351" s="447"/>
      <c r="J351" s="447"/>
      <c r="K351" s="447"/>
      <c r="L351" s="447"/>
      <c r="M351" s="447"/>
      <c r="N351" s="450"/>
      <c r="O351" s="449"/>
    </row>
    <row r="352" spans="2:15" x14ac:dyDescent="0.15">
      <c r="B352" s="446">
        <v>348</v>
      </c>
      <c r="C352" s="447"/>
      <c r="D352" s="447"/>
      <c r="E352" s="447"/>
      <c r="F352" s="447"/>
      <c r="G352" s="447"/>
      <c r="H352" s="447"/>
      <c r="I352" s="447"/>
      <c r="J352" s="447"/>
      <c r="K352" s="447"/>
      <c r="L352" s="447"/>
      <c r="M352" s="447"/>
      <c r="N352" s="450"/>
      <c r="O352" s="449"/>
    </row>
    <row r="353" spans="2:15" x14ac:dyDescent="0.15">
      <c r="B353" s="446">
        <v>349</v>
      </c>
      <c r="C353" s="447"/>
      <c r="D353" s="447"/>
      <c r="E353" s="447"/>
      <c r="F353" s="447"/>
      <c r="G353" s="447"/>
      <c r="H353" s="447"/>
      <c r="I353" s="447"/>
      <c r="J353" s="447"/>
      <c r="K353" s="447"/>
      <c r="L353" s="447"/>
      <c r="M353" s="447"/>
      <c r="N353" s="450"/>
      <c r="O353" s="449"/>
    </row>
    <row r="354" spans="2:15" x14ac:dyDescent="0.15">
      <c r="B354" s="446">
        <v>350</v>
      </c>
      <c r="C354" s="447"/>
      <c r="D354" s="447"/>
      <c r="E354" s="447"/>
      <c r="F354" s="447"/>
      <c r="G354" s="447"/>
      <c r="H354" s="447"/>
      <c r="I354" s="447"/>
      <c r="J354" s="447"/>
      <c r="K354" s="447"/>
      <c r="L354" s="447"/>
      <c r="M354" s="447"/>
      <c r="N354" s="450"/>
      <c r="O354" s="449"/>
    </row>
    <row r="355" spans="2:15" x14ac:dyDescent="0.15">
      <c r="B355" s="446">
        <v>351</v>
      </c>
      <c r="C355" s="447"/>
      <c r="D355" s="447"/>
      <c r="E355" s="447"/>
      <c r="F355" s="447"/>
      <c r="G355" s="447"/>
      <c r="H355" s="447"/>
      <c r="I355" s="447"/>
      <c r="J355" s="447"/>
      <c r="K355" s="447"/>
      <c r="L355" s="447"/>
      <c r="M355" s="447"/>
      <c r="N355" s="450"/>
      <c r="O355" s="449"/>
    </row>
    <row r="356" spans="2:15" x14ac:dyDescent="0.15">
      <c r="B356" s="446">
        <v>352</v>
      </c>
      <c r="C356" s="447"/>
      <c r="D356" s="447"/>
      <c r="E356" s="447"/>
      <c r="F356" s="447"/>
      <c r="G356" s="447"/>
      <c r="H356" s="447"/>
      <c r="I356" s="447"/>
      <c r="J356" s="447"/>
      <c r="K356" s="447"/>
      <c r="L356" s="447"/>
      <c r="M356" s="447"/>
      <c r="N356" s="450"/>
      <c r="O356" s="449"/>
    </row>
    <row r="357" spans="2:15" x14ac:dyDescent="0.15">
      <c r="B357" s="446">
        <v>353</v>
      </c>
      <c r="C357" s="447"/>
      <c r="D357" s="447"/>
      <c r="E357" s="447"/>
      <c r="F357" s="447"/>
      <c r="G357" s="447"/>
      <c r="H357" s="447"/>
      <c r="I357" s="447"/>
      <c r="J357" s="447"/>
      <c r="K357" s="447"/>
      <c r="L357" s="447"/>
      <c r="M357" s="447"/>
      <c r="N357" s="450"/>
      <c r="O357" s="449"/>
    </row>
    <row r="358" spans="2:15" x14ac:dyDescent="0.15">
      <c r="B358" s="446">
        <v>354</v>
      </c>
      <c r="C358" s="447"/>
      <c r="D358" s="447"/>
      <c r="E358" s="447"/>
      <c r="F358" s="447"/>
      <c r="G358" s="447"/>
      <c r="H358" s="447"/>
      <c r="I358" s="447"/>
      <c r="J358" s="447"/>
      <c r="K358" s="447"/>
      <c r="L358" s="447"/>
      <c r="M358" s="447"/>
      <c r="N358" s="450"/>
      <c r="O358" s="449"/>
    </row>
    <row r="359" spans="2:15" x14ac:dyDescent="0.15">
      <c r="B359" s="446">
        <v>355</v>
      </c>
      <c r="C359" s="447"/>
      <c r="D359" s="447"/>
      <c r="E359" s="447"/>
      <c r="F359" s="447"/>
      <c r="G359" s="447"/>
      <c r="H359" s="447"/>
      <c r="I359" s="447"/>
      <c r="J359" s="447"/>
      <c r="K359" s="447"/>
      <c r="L359" s="447"/>
      <c r="M359" s="447"/>
      <c r="N359" s="450"/>
      <c r="O359" s="449"/>
    </row>
    <row r="360" spans="2:15" x14ac:dyDescent="0.15">
      <c r="B360" s="446">
        <v>356</v>
      </c>
      <c r="C360" s="447"/>
      <c r="D360" s="447"/>
      <c r="E360" s="447"/>
      <c r="F360" s="447"/>
      <c r="G360" s="447"/>
      <c r="H360" s="447"/>
      <c r="I360" s="447"/>
      <c r="J360" s="447"/>
      <c r="K360" s="447"/>
      <c r="L360" s="447"/>
      <c r="M360" s="447"/>
      <c r="N360" s="450"/>
      <c r="O360" s="449"/>
    </row>
    <row r="361" spans="2:15" x14ac:dyDescent="0.15">
      <c r="B361" s="446">
        <v>357</v>
      </c>
      <c r="C361" s="447"/>
      <c r="D361" s="447"/>
      <c r="E361" s="447"/>
      <c r="F361" s="447"/>
      <c r="G361" s="447"/>
      <c r="H361" s="447"/>
      <c r="I361" s="447"/>
      <c r="J361" s="447"/>
      <c r="K361" s="447"/>
      <c r="L361" s="447"/>
      <c r="M361" s="447"/>
      <c r="N361" s="450"/>
      <c r="O361" s="449"/>
    </row>
    <row r="362" spans="2:15" x14ac:dyDescent="0.15">
      <c r="B362" s="446">
        <v>358</v>
      </c>
      <c r="C362" s="447"/>
      <c r="D362" s="447"/>
      <c r="E362" s="447"/>
      <c r="F362" s="447"/>
      <c r="G362" s="447"/>
      <c r="H362" s="447"/>
      <c r="I362" s="447"/>
      <c r="J362" s="447"/>
      <c r="K362" s="447"/>
      <c r="L362" s="447"/>
      <c r="M362" s="447"/>
      <c r="N362" s="450"/>
      <c r="O362" s="449"/>
    </row>
    <row r="363" spans="2:15" x14ac:dyDescent="0.15">
      <c r="B363" s="446">
        <v>359</v>
      </c>
      <c r="C363" s="447"/>
      <c r="D363" s="447"/>
      <c r="E363" s="447"/>
      <c r="F363" s="447"/>
      <c r="G363" s="447"/>
      <c r="H363" s="447"/>
      <c r="I363" s="447"/>
      <c r="J363" s="447"/>
      <c r="K363" s="447"/>
      <c r="L363" s="447"/>
      <c r="M363" s="447"/>
      <c r="N363" s="450"/>
      <c r="O363" s="449"/>
    </row>
    <row r="364" spans="2:15" x14ac:dyDescent="0.15">
      <c r="B364" s="446">
        <v>360</v>
      </c>
      <c r="C364" s="447"/>
      <c r="D364" s="447"/>
      <c r="E364" s="447"/>
      <c r="F364" s="447"/>
      <c r="G364" s="447"/>
      <c r="H364" s="447"/>
      <c r="I364" s="447"/>
      <c r="J364" s="447"/>
      <c r="K364" s="447"/>
      <c r="L364" s="447"/>
      <c r="M364" s="447"/>
      <c r="N364" s="450"/>
      <c r="O364" s="449"/>
    </row>
    <row r="365" spans="2:15" x14ac:dyDescent="0.15">
      <c r="B365" s="446">
        <v>361</v>
      </c>
      <c r="C365" s="447"/>
      <c r="D365" s="447"/>
      <c r="E365" s="447"/>
      <c r="F365" s="447"/>
      <c r="G365" s="447"/>
      <c r="H365" s="447"/>
      <c r="I365" s="447"/>
      <c r="J365" s="447"/>
      <c r="K365" s="447"/>
      <c r="L365" s="447"/>
      <c r="M365" s="447"/>
      <c r="N365" s="450"/>
      <c r="O365" s="449"/>
    </row>
    <row r="366" spans="2:15" x14ac:dyDescent="0.15">
      <c r="B366" s="446">
        <v>362</v>
      </c>
      <c r="C366" s="447"/>
      <c r="D366" s="447"/>
      <c r="E366" s="447"/>
      <c r="F366" s="447"/>
      <c r="G366" s="447"/>
      <c r="H366" s="447"/>
      <c r="I366" s="447"/>
      <c r="J366" s="447"/>
      <c r="K366" s="447"/>
      <c r="L366" s="447"/>
      <c r="M366" s="447"/>
      <c r="N366" s="450"/>
      <c r="O366" s="449"/>
    </row>
    <row r="367" spans="2:15" x14ac:dyDescent="0.15">
      <c r="B367" s="446">
        <v>363</v>
      </c>
      <c r="C367" s="447"/>
      <c r="D367" s="447"/>
      <c r="E367" s="447"/>
      <c r="F367" s="447"/>
      <c r="G367" s="447"/>
      <c r="H367" s="447"/>
      <c r="I367" s="447"/>
      <c r="J367" s="447"/>
      <c r="K367" s="447"/>
      <c r="L367" s="447"/>
      <c r="M367" s="447"/>
      <c r="N367" s="450"/>
      <c r="O367" s="449"/>
    </row>
    <row r="368" spans="2:15" x14ac:dyDescent="0.15">
      <c r="B368" s="446">
        <v>364</v>
      </c>
      <c r="C368" s="447"/>
      <c r="D368" s="447"/>
      <c r="E368" s="447"/>
      <c r="F368" s="447"/>
      <c r="G368" s="447"/>
      <c r="H368" s="447"/>
      <c r="I368" s="447"/>
      <c r="J368" s="447"/>
      <c r="K368" s="447"/>
      <c r="L368" s="447"/>
      <c r="M368" s="447"/>
      <c r="N368" s="450"/>
      <c r="O368" s="449"/>
    </row>
    <row r="369" spans="2:15" x14ac:dyDescent="0.15">
      <c r="B369" s="446">
        <v>365</v>
      </c>
      <c r="C369" s="447"/>
      <c r="D369" s="447"/>
      <c r="E369" s="447"/>
      <c r="F369" s="447"/>
      <c r="G369" s="447"/>
      <c r="H369" s="447"/>
      <c r="I369" s="447"/>
      <c r="J369" s="447"/>
      <c r="K369" s="447"/>
      <c r="L369" s="447"/>
      <c r="M369" s="447"/>
      <c r="N369" s="450"/>
      <c r="O369" s="449"/>
    </row>
    <row r="370" spans="2:15" x14ac:dyDescent="0.15">
      <c r="B370" s="446">
        <v>366</v>
      </c>
      <c r="C370" s="447"/>
      <c r="D370" s="447"/>
      <c r="E370" s="447"/>
      <c r="F370" s="447"/>
      <c r="G370" s="447"/>
      <c r="H370" s="447"/>
      <c r="I370" s="447"/>
      <c r="J370" s="447"/>
      <c r="K370" s="447"/>
      <c r="L370" s="447"/>
      <c r="M370" s="447"/>
      <c r="N370" s="450"/>
      <c r="O370" s="449"/>
    </row>
    <row r="371" spans="2:15" x14ac:dyDescent="0.15">
      <c r="B371" s="446">
        <v>367</v>
      </c>
      <c r="C371" s="447"/>
      <c r="D371" s="447"/>
      <c r="E371" s="447"/>
      <c r="F371" s="447"/>
      <c r="G371" s="447"/>
      <c r="H371" s="447"/>
      <c r="I371" s="447"/>
      <c r="J371" s="447"/>
      <c r="K371" s="447"/>
      <c r="L371" s="447"/>
      <c r="M371" s="447"/>
      <c r="N371" s="450"/>
      <c r="O371" s="449"/>
    </row>
    <row r="372" spans="2:15" x14ac:dyDescent="0.15">
      <c r="B372" s="446">
        <v>368</v>
      </c>
      <c r="C372" s="447"/>
      <c r="D372" s="447"/>
      <c r="E372" s="447"/>
      <c r="F372" s="447"/>
      <c r="G372" s="447"/>
      <c r="H372" s="447"/>
      <c r="I372" s="447"/>
      <c r="J372" s="447"/>
      <c r="K372" s="447"/>
      <c r="L372" s="447"/>
      <c r="M372" s="447"/>
      <c r="N372" s="450"/>
      <c r="O372" s="449"/>
    </row>
    <row r="373" spans="2:15" x14ac:dyDescent="0.15">
      <c r="B373" s="446">
        <v>369</v>
      </c>
      <c r="C373" s="447"/>
      <c r="D373" s="447"/>
      <c r="E373" s="447"/>
      <c r="F373" s="447"/>
      <c r="G373" s="447"/>
      <c r="H373" s="447"/>
      <c r="I373" s="447"/>
      <c r="J373" s="447"/>
      <c r="K373" s="447"/>
      <c r="L373" s="447"/>
      <c r="M373" s="447"/>
      <c r="N373" s="450"/>
      <c r="O373" s="449"/>
    </row>
    <row r="374" spans="2:15" x14ac:dyDescent="0.15">
      <c r="B374" s="446">
        <v>370</v>
      </c>
      <c r="C374" s="447"/>
      <c r="D374" s="447"/>
      <c r="E374" s="447"/>
      <c r="F374" s="447"/>
      <c r="G374" s="447"/>
      <c r="H374" s="447"/>
      <c r="I374" s="447"/>
      <c r="J374" s="447"/>
      <c r="K374" s="447"/>
      <c r="L374" s="447"/>
      <c r="M374" s="447"/>
      <c r="N374" s="450"/>
      <c r="O374" s="449"/>
    </row>
    <row r="375" spans="2:15" x14ac:dyDescent="0.15">
      <c r="B375" s="446">
        <v>371</v>
      </c>
      <c r="C375" s="447"/>
      <c r="D375" s="447"/>
      <c r="E375" s="447"/>
      <c r="F375" s="447"/>
      <c r="G375" s="447"/>
      <c r="H375" s="447"/>
      <c r="I375" s="447"/>
      <c r="J375" s="447"/>
      <c r="K375" s="447"/>
      <c r="L375" s="447"/>
      <c r="M375" s="447"/>
      <c r="N375" s="450"/>
      <c r="O375" s="449"/>
    </row>
    <row r="376" spans="2:15" x14ac:dyDescent="0.15">
      <c r="B376" s="446">
        <v>372</v>
      </c>
      <c r="C376" s="447"/>
      <c r="D376" s="447"/>
      <c r="E376" s="447"/>
      <c r="F376" s="447"/>
      <c r="G376" s="447"/>
      <c r="H376" s="447"/>
      <c r="I376" s="447"/>
      <c r="J376" s="447"/>
      <c r="K376" s="447"/>
      <c r="L376" s="447"/>
      <c r="M376" s="447"/>
      <c r="N376" s="450"/>
      <c r="O376" s="449"/>
    </row>
    <row r="377" spans="2:15" x14ac:dyDescent="0.15">
      <c r="B377" s="446">
        <v>373</v>
      </c>
      <c r="C377" s="447"/>
      <c r="D377" s="447"/>
      <c r="E377" s="447"/>
      <c r="F377" s="447"/>
      <c r="G377" s="447"/>
      <c r="H377" s="447"/>
      <c r="I377" s="447"/>
      <c r="J377" s="447"/>
      <c r="K377" s="447"/>
      <c r="L377" s="447"/>
      <c r="M377" s="447"/>
      <c r="N377" s="450"/>
      <c r="O377" s="449"/>
    </row>
    <row r="378" spans="2:15" x14ac:dyDescent="0.15">
      <c r="B378" s="446">
        <v>374</v>
      </c>
      <c r="C378" s="447"/>
      <c r="D378" s="447"/>
      <c r="E378" s="447"/>
      <c r="F378" s="447"/>
      <c r="G378" s="447"/>
      <c r="H378" s="447"/>
      <c r="I378" s="447"/>
      <c r="J378" s="447"/>
      <c r="K378" s="447"/>
      <c r="L378" s="447"/>
      <c r="M378" s="447"/>
      <c r="N378" s="450"/>
      <c r="O378" s="449"/>
    </row>
    <row r="379" spans="2:15" x14ac:dyDescent="0.15">
      <c r="B379" s="446">
        <v>375</v>
      </c>
      <c r="C379" s="447"/>
      <c r="D379" s="447"/>
      <c r="E379" s="447"/>
      <c r="F379" s="447"/>
      <c r="G379" s="447"/>
      <c r="H379" s="447"/>
      <c r="I379" s="447"/>
      <c r="J379" s="447"/>
      <c r="K379" s="447"/>
      <c r="L379" s="447"/>
      <c r="M379" s="447"/>
      <c r="N379" s="450"/>
      <c r="O379" s="449"/>
    </row>
    <row r="380" spans="2:15" x14ac:dyDescent="0.15">
      <c r="B380" s="446">
        <v>376</v>
      </c>
      <c r="C380" s="447"/>
      <c r="D380" s="447"/>
      <c r="E380" s="447"/>
      <c r="F380" s="447"/>
      <c r="G380" s="447"/>
      <c r="H380" s="447"/>
      <c r="I380" s="447"/>
      <c r="J380" s="447"/>
      <c r="K380" s="447"/>
      <c r="L380" s="447"/>
      <c r="M380" s="447"/>
      <c r="N380" s="450"/>
      <c r="O380" s="449"/>
    </row>
    <row r="381" spans="2:15" x14ac:dyDescent="0.15">
      <c r="B381" s="446">
        <v>377</v>
      </c>
      <c r="C381" s="447"/>
      <c r="D381" s="447"/>
      <c r="E381" s="447"/>
      <c r="F381" s="447"/>
      <c r="G381" s="447"/>
      <c r="H381" s="447"/>
      <c r="I381" s="447"/>
      <c r="J381" s="447"/>
      <c r="K381" s="447"/>
      <c r="L381" s="447"/>
      <c r="M381" s="447"/>
      <c r="N381" s="450"/>
      <c r="O381" s="449"/>
    </row>
    <row r="382" spans="2:15" x14ac:dyDescent="0.15">
      <c r="B382" s="446">
        <v>378</v>
      </c>
      <c r="C382" s="447"/>
      <c r="D382" s="447"/>
      <c r="E382" s="447"/>
      <c r="F382" s="447"/>
      <c r="G382" s="447"/>
      <c r="H382" s="447"/>
      <c r="I382" s="447"/>
      <c r="J382" s="447"/>
      <c r="K382" s="447"/>
      <c r="L382" s="447"/>
      <c r="M382" s="447"/>
      <c r="N382" s="450"/>
      <c r="O382" s="449"/>
    </row>
    <row r="383" spans="2:15" x14ac:dyDescent="0.15">
      <c r="B383" s="446">
        <v>379</v>
      </c>
      <c r="C383" s="447"/>
      <c r="D383" s="447"/>
      <c r="E383" s="447"/>
      <c r="F383" s="447"/>
      <c r="G383" s="447"/>
      <c r="H383" s="447"/>
      <c r="I383" s="447"/>
      <c r="J383" s="447"/>
      <c r="K383" s="447"/>
      <c r="L383" s="447"/>
      <c r="M383" s="447"/>
      <c r="N383" s="450"/>
      <c r="O383" s="449"/>
    </row>
    <row r="384" spans="2:15" x14ac:dyDescent="0.15">
      <c r="B384" s="446">
        <v>380</v>
      </c>
      <c r="C384" s="447"/>
      <c r="D384" s="447"/>
      <c r="E384" s="447"/>
      <c r="F384" s="447"/>
      <c r="G384" s="447"/>
      <c r="H384" s="447"/>
      <c r="I384" s="447"/>
      <c r="J384" s="447"/>
      <c r="K384" s="447"/>
      <c r="L384" s="447"/>
      <c r="M384" s="447"/>
      <c r="N384" s="450"/>
      <c r="O384" s="449"/>
    </row>
    <row r="385" spans="2:15" x14ac:dyDescent="0.15">
      <c r="B385" s="446">
        <v>381</v>
      </c>
      <c r="C385" s="447"/>
      <c r="D385" s="447"/>
      <c r="E385" s="447"/>
      <c r="F385" s="447"/>
      <c r="G385" s="447"/>
      <c r="H385" s="447"/>
      <c r="I385" s="447"/>
      <c r="J385" s="447"/>
      <c r="K385" s="447"/>
      <c r="L385" s="447"/>
      <c r="M385" s="447"/>
      <c r="N385" s="450"/>
      <c r="O385" s="449"/>
    </row>
    <row r="386" spans="2:15" x14ac:dyDescent="0.15">
      <c r="B386" s="446">
        <v>382</v>
      </c>
      <c r="C386" s="447"/>
      <c r="D386" s="447"/>
      <c r="E386" s="447"/>
      <c r="F386" s="447"/>
      <c r="G386" s="447"/>
      <c r="H386" s="447"/>
      <c r="I386" s="447"/>
      <c r="J386" s="447"/>
      <c r="K386" s="447"/>
      <c r="L386" s="447"/>
      <c r="M386" s="447"/>
      <c r="N386" s="450"/>
      <c r="O386" s="449"/>
    </row>
    <row r="387" spans="2:15" x14ac:dyDescent="0.15">
      <c r="B387" s="446">
        <v>383</v>
      </c>
      <c r="C387" s="447"/>
      <c r="D387" s="447"/>
      <c r="E387" s="447"/>
      <c r="F387" s="447"/>
      <c r="G387" s="447"/>
      <c r="H387" s="447"/>
      <c r="I387" s="447"/>
      <c r="J387" s="447"/>
      <c r="K387" s="447"/>
      <c r="L387" s="447"/>
      <c r="M387" s="447"/>
      <c r="N387" s="450"/>
      <c r="O387" s="449"/>
    </row>
    <row r="388" spans="2:15" x14ac:dyDescent="0.15">
      <c r="B388" s="446">
        <v>384</v>
      </c>
      <c r="C388" s="447"/>
      <c r="D388" s="447"/>
      <c r="E388" s="447"/>
      <c r="F388" s="447"/>
      <c r="G388" s="447"/>
      <c r="H388" s="447"/>
      <c r="I388" s="447"/>
      <c r="J388" s="447"/>
      <c r="K388" s="447"/>
      <c r="L388" s="447"/>
      <c r="M388" s="447"/>
      <c r="N388" s="450"/>
      <c r="O388" s="449"/>
    </row>
    <row r="389" spans="2:15" x14ac:dyDescent="0.15">
      <c r="B389" s="446">
        <v>385</v>
      </c>
      <c r="C389" s="447"/>
      <c r="D389" s="447"/>
      <c r="E389" s="447"/>
      <c r="F389" s="447"/>
      <c r="G389" s="447"/>
      <c r="H389" s="447"/>
      <c r="I389" s="447"/>
      <c r="J389" s="447"/>
      <c r="K389" s="447"/>
      <c r="L389" s="447"/>
      <c r="M389" s="447"/>
      <c r="N389" s="450"/>
      <c r="O389" s="449"/>
    </row>
    <row r="390" spans="2:15" x14ac:dyDescent="0.15">
      <c r="B390" s="446">
        <v>386</v>
      </c>
      <c r="C390" s="447"/>
      <c r="D390" s="447"/>
      <c r="E390" s="447"/>
      <c r="F390" s="447"/>
      <c r="G390" s="447"/>
      <c r="H390" s="447"/>
      <c r="I390" s="447"/>
      <c r="J390" s="447"/>
      <c r="K390" s="447"/>
      <c r="L390" s="447"/>
      <c r="M390" s="447"/>
      <c r="N390" s="450"/>
      <c r="O390" s="449"/>
    </row>
    <row r="391" spans="2:15" x14ac:dyDescent="0.15">
      <c r="B391" s="446">
        <v>387</v>
      </c>
      <c r="C391" s="447"/>
      <c r="D391" s="447"/>
      <c r="E391" s="447"/>
      <c r="F391" s="447"/>
      <c r="G391" s="447"/>
      <c r="H391" s="447"/>
      <c r="I391" s="447"/>
      <c r="J391" s="447"/>
      <c r="K391" s="447"/>
      <c r="L391" s="447"/>
      <c r="M391" s="447"/>
      <c r="N391" s="450"/>
      <c r="O391" s="449"/>
    </row>
    <row r="392" spans="2:15" x14ac:dyDescent="0.15">
      <c r="B392" s="446">
        <v>388</v>
      </c>
      <c r="C392" s="447"/>
      <c r="D392" s="447"/>
      <c r="E392" s="447"/>
      <c r="F392" s="447"/>
      <c r="G392" s="447"/>
      <c r="H392" s="447"/>
      <c r="I392" s="447"/>
      <c r="J392" s="447"/>
      <c r="K392" s="447"/>
      <c r="L392" s="447"/>
      <c r="M392" s="447"/>
      <c r="N392" s="450"/>
      <c r="O392" s="449"/>
    </row>
    <row r="393" spans="2:15" x14ac:dyDescent="0.15">
      <c r="B393" s="446">
        <v>389</v>
      </c>
      <c r="C393" s="447"/>
      <c r="D393" s="447"/>
      <c r="E393" s="447"/>
      <c r="F393" s="447"/>
      <c r="G393" s="447"/>
      <c r="H393" s="447"/>
      <c r="I393" s="447"/>
      <c r="J393" s="447"/>
      <c r="K393" s="447"/>
      <c r="L393" s="447"/>
      <c r="M393" s="447"/>
      <c r="N393" s="450"/>
      <c r="O393" s="449"/>
    </row>
    <row r="394" spans="2:15" x14ac:dyDescent="0.15">
      <c r="B394" s="446">
        <v>390</v>
      </c>
      <c r="C394" s="447"/>
      <c r="D394" s="447"/>
      <c r="E394" s="447"/>
      <c r="F394" s="447"/>
      <c r="G394" s="447"/>
      <c r="H394" s="447"/>
      <c r="I394" s="447"/>
      <c r="J394" s="447"/>
      <c r="K394" s="447"/>
      <c r="L394" s="447"/>
      <c r="M394" s="447"/>
      <c r="N394" s="450"/>
      <c r="O394" s="449"/>
    </row>
    <row r="395" spans="2:15" x14ac:dyDescent="0.15">
      <c r="B395" s="446">
        <v>391</v>
      </c>
      <c r="C395" s="447"/>
      <c r="D395" s="447"/>
      <c r="E395" s="447"/>
      <c r="F395" s="447"/>
      <c r="G395" s="447"/>
      <c r="H395" s="447"/>
      <c r="I395" s="447"/>
      <c r="J395" s="447"/>
      <c r="K395" s="447"/>
      <c r="L395" s="447"/>
      <c r="M395" s="447"/>
      <c r="N395" s="450"/>
      <c r="O395" s="449"/>
    </row>
    <row r="396" spans="2:15" x14ac:dyDescent="0.15">
      <c r="B396" s="446">
        <v>392</v>
      </c>
      <c r="C396" s="447"/>
      <c r="D396" s="447"/>
      <c r="E396" s="447"/>
      <c r="F396" s="447"/>
      <c r="G396" s="447"/>
      <c r="H396" s="447"/>
      <c r="I396" s="447"/>
      <c r="J396" s="447"/>
      <c r="K396" s="447"/>
      <c r="L396" s="447"/>
      <c r="M396" s="447"/>
      <c r="N396" s="450"/>
      <c r="O396" s="449"/>
    </row>
    <row r="397" spans="2:15" x14ac:dyDescent="0.15">
      <c r="B397" s="446">
        <v>393</v>
      </c>
      <c r="C397" s="447"/>
      <c r="D397" s="447"/>
      <c r="E397" s="447"/>
      <c r="F397" s="447"/>
      <c r="G397" s="447"/>
      <c r="H397" s="447"/>
      <c r="I397" s="447"/>
      <c r="J397" s="447"/>
      <c r="K397" s="447"/>
      <c r="L397" s="447"/>
      <c r="M397" s="447"/>
      <c r="N397" s="450"/>
      <c r="O397" s="449"/>
    </row>
    <row r="398" spans="2:15" x14ac:dyDescent="0.15">
      <c r="B398" s="446">
        <v>394</v>
      </c>
      <c r="C398" s="447"/>
      <c r="D398" s="447"/>
      <c r="E398" s="447"/>
      <c r="F398" s="447"/>
      <c r="G398" s="447"/>
      <c r="H398" s="447"/>
      <c r="I398" s="447"/>
      <c r="J398" s="447"/>
      <c r="K398" s="447"/>
      <c r="L398" s="447"/>
      <c r="M398" s="447"/>
      <c r="N398" s="450"/>
      <c r="O398" s="449"/>
    </row>
    <row r="399" spans="2:15" x14ac:dyDescent="0.15">
      <c r="B399" s="446">
        <v>395</v>
      </c>
      <c r="C399" s="447"/>
      <c r="D399" s="447"/>
      <c r="E399" s="447"/>
      <c r="F399" s="447"/>
      <c r="G399" s="447"/>
      <c r="H399" s="447"/>
      <c r="I399" s="447"/>
      <c r="J399" s="447"/>
      <c r="K399" s="447"/>
      <c r="L399" s="447"/>
      <c r="M399" s="447"/>
      <c r="N399" s="450"/>
      <c r="O399" s="449"/>
    </row>
    <row r="400" spans="2:15" x14ac:dyDescent="0.15">
      <c r="B400" s="446">
        <v>396</v>
      </c>
      <c r="C400" s="447"/>
      <c r="D400" s="447"/>
      <c r="E400" s="447"/>
      <c r="F400" s="447"/>
      <c r="G400" s="447"/>
      <c r="H400" s="447"/>
      <c r="I400" s="447"/>
      <c r="J400" s="447"/>
      <c r="K400" s="447"/>
      <c r="L400" s="447"/>
      <c r="M400" s="447"/>
      <c r="N400" s="450"/>
      <c r="O400" s="449"/>
    </row>
    <row r="401" spans="2:15" x14ac:dyDescent="0.15">
      <c r="B401" s="446">
        <v>397</v>
      </c>
      <c r="C401" s="447"/>
      <c r="D401" s="447"/>
      <c r="E401" s="447"/>
      <c r="F401" s="447"/>
      <c r="G401" s="447"/>
      <c r="H401" s="447"/>
      <c r="I401" s="447"/>
      <c r="J401" s="447"/>
      <c r="K401" s="447"/>
      <c r="L401" s="447"/>
      <c r="M401" s="447"/>
      <c r="N401" s="450"/>
      <c r="O401" s="449"/>
    </row>
    <row r="402" spans="2:15" x14ac:dyDescent="0.15">
      <c r="B402" s="446">
        <v>398</v>
      </c>
      <c r="C402" s="447"/>
      <c r="D402" s="447"/>
      <c r="E402" s="447"/>
      <c r="F402" s="447"/>
      <c r="G402" s="447"/>
      <c r="H402" s="447"/>
      <c r="I402" s="447"/>
      <c r="J402" s="447"/>
      <c r="K402" s="447"/>
      <c r="L402" s="447"/>
      <c r="M402" s="447"/>
      <c r="N402" s="450"/>
      <c r="O402" s="449"/>
    </row>
    <row r="403" spans="2:15" x14ac:dyDescent="0.15">
      <c r="B403" s="446">
        <v>399</v>
      </c>
      <c r="C403" s="447"/>
      <c r="D403" s="447"/>
      <c r="E403" s="447"/>
      <c r="F403" s="447"/>
      <c r="G403" s="447"/>
      <c r="H403" s="447"/>
      <c r="I403" s="447"/>
      <c r="J403" s="447"/>
      <c r="K403" s="447"/>
      <c r="L403" s="447"/>
      <c r="M403" s="447"/>
      <c r="N403" s="450"/>
      <c r="O403" s="449"/>
    </row>
    <row r="404" spans="2:15" x14ac:dyDescent="0.15">
      <c r="B404" s="446">
        <v>400</v>
      </c>
      <c r="C404" s="447"/>
      <c r="D404" s="447"/>
      <c r="E404" s="447"/>
      <c r="F404" s="447"/>
      <c r="G404" s="447"/>
      <c r="H404" s="447"/>
      <c r="I404" s="447"/>
      <c r="J404" s="447"/>
      <c r="K404" s="447"/>
      <c r="L404" s="447"/>
      <c r="M404" s="447"/>
      <c r="N404" s="450"/>
      <c r="O404" s="449"/>
    </row>
    <row r="405" spans="2:15" x14ac:dyDescent="0.15">
      <c r="B405" s="446">
        <v>401</v>
      </c>
      <c r="C405" s="447"/>
      <c r="D405" s="447"/>
      <c r="E405" s="447"/>
      <c r="F405" s="447"/>
      <c r="G405" s="447"/>
      <c r="H405" s="447"/>
      <c r="I405" s="447"/>
      <c r="J405" s="447"/>
      <c r="K405" s="447"/>
      <c r="L405" s="447"/>
      <c r="M405" s="447"/>
      <c r="N405" s="450"/>
      <c r="O405" s="449"/>
    </row>
    <row r="406" spans="2:15" x14ac:dyDescent="0.15">
      <c r="B406" s="446">
        <v>402</v>
      </c>
      <c r="C406" s="447"/>
      <c r="D406" s="447"/>
      <c r="E406" s="447"/>
      <c r="F406" s="447"/>
      <c r="G406" s="447"/>
      <c r="H406" s="447"/>
      <c r="I406" s="447"/>
      <c r="J406" s="447"/>
      <c r="K406" s="447"/>
      <c r="L406" s="447"/>
      <c r="M406" s="447"/>
      <c r="N406" s="450"/>
      <c r="O406" s="449"/>
    </row>
    <row r="407" spans="2:15" x14ac:dyDescent="0.15">
      <c r="B407" s="446">
        <v>403</v>
      </c>
      <c r="C407" s="447"/>
      <c r="D407" s="447"/>
      <c r="E407" s="447"/>
      <c r="F407" s="447"/>
      <c r="G407" s="447"/>
      <c r="H407" s="447"/>
      <c r="I407" s="447"/>
      <c r="J407" s="447"/>
      <c r="K407" s="447"/>
      <c r="L407" s="447"/>
      <c r="M407" s="447"/>
      <c r="N407" s="450"/>
      <c r="O407" s="449"/>
    </row>
    <row r="408" spans="2:15" x14ac:dyDescent="0.15">
      <c r="B408" s="446">
        <v>404</v>
      </c>
      <c r="C408" s="447"/>
      <c r="D408" s="447"/>
      <c r="E408" s="447"/>
      <c r="F408" s="447"/>
      <c r="G408" s="447"/>
      <c r="H408" s="447"/>
      <c r="I408" s="447"/>
      <c r="J408" s="447"/>
      <c r="K408" s="447"/>
      <c r="L408" s="447"/>
      <c r="M408" s="447"/>
      <c r="N408" s="450"/>
      <c r="O408" s="449"/>
    </row>
    <row r="409" spans="2:15" x14ac:dyDescent="0.15">
      <c r="B409" s="446">
        <v>405</v>
      </c>
      <c r="C409" s="447"/>
      <c r="D409" s="447"/>
      <c r="E409" s="447"/>
      <c r="F409" s="447"/>
      <c r="G409" s="447"/>
      <c r="H409" s="447"/>
      <c r="I409" s="447"/>
      <c r="J409" s="447"/>
      <c r="K409" s="447"/>
      <c r="L409" s="447"/>
      <c r="M409" s="447"/>
      <c r="N409" s="450"/>
      <c r="O409" s="449"/>
    </row>
    <row r="410" spans="2:15" x14ac:dyDescent="0.15">
      <c r="B410" s="446">
        <v>406</v>
      </c>
      <c r="C410" s="447"/>
      <c r="D410" s="447"/>
      <c r="E410" s="447"/>
      <c r="F410" s="447"/>
      <c r="G410" s="447"/>
      <c r="H410" s="447"/>
      <c r="I410" s="447"/>
      <c r="J410" s="447"/>
      <c r="K410" s="447"/>
      <c r="L410" s="447"/>
      <c r="M410" s="447"/>
      <c r="N410" s="450"/>
      <c r="O410" s="449"/>
    </row>
    <row r="411" spans="2:15" x14ac:dyDescent="0.15">
      <c r="B411" s="446">
        <v>407</v>
      </c>
      <c r="C411" s="447"/>
      <c r="D411" s="447"/>
      <c r="E411" s="447"/>
      <c r="F411" s="447"/>
      <c r="G411" s="447"/>
      <c r="H411" s="447"/>
      <c r="I411" s="447"/>
      <c r="J411" s="447"/>
      <c r="K411" s="447"/>
      <c r="L411" s="447"/>
      <c r="M411" s="447"/>
      <c r="N411" s="450"/>
      <c r="O411" s="449"/>
    </row>
    <row r="412" spans="2:15" x14ac:dyDescent="0.15">
      <c r="B412" s="446">
        <v>408</v>
      </c>
      <c r="C412" s="447"/>
      <c r="D412" s="447"/>
      <c r="E412" s="447"/>
      <c r="F412" s="447"/>
      <c r="G412" s="447"/>
      <c r="H412" s="447"/>
      <c r="I412" s="447"/>
      <c r="J412" s="447"/>
      <c r="K412" s="447"/>
      <c r="L412" s="447"/>
      <c r="M412" s="447"/>
      <c r="N412" s="450"/>
      <c r="O412" s="449"/>
    </row>
    <row r="413" spans="2:15" x14ac:dyDescent="0.15">
      <c r="B413" s="446">
        <v>409</v>
      </c>
      <c r="C413" s="447"/>
      <c r="D413" s="447"/>
      <c r="E413" s="447"/>
      <c r="F413" s="447"/>
      <c r="G413" s="447"/>
      <c r="H413" s="447"/>
      <c r="I413" s="447"/>
      <c r="J413" s="447"/>
      <c r="K413" s="447"/>
      <c r="L413" s="447"/>
      <c r="M413" s="447"/>
      <c r="N413" s="450"/>
      <c r="O413" s="449"/>
    </row>
    <row r="414" spans="2:15" x14ac:dyDescent="0.15">
      <c r="B414" s="446">
        <v>410</v>
      </c>
      <c r="C414" s="447"/>
      <c r="D414" s="447"/>
      <c r="E414" s="447"/>
      <c r="F414" s="447"/>
      <c r="G414" s="447"/>
      <c r="H414" s="447"/>
      <c r="I414" s="447"/>
      <c r="J414" s="447"/>
      <c r="K414" s="447"/>
      <c r="L414" s="447"/>
      <c r="M414" s="447"/>
      <c r="N414" s="450"/>
      <c r="O414" s="449"/>
    </row>
    <row r="415" spans="2:15" x14ac:dyDescent="0.15">
      <c r="B415" s="446">
        <v>411</v>
      </c>
      <c r="C415" s="447"/>
      <c r="D415" s="447"/>
      <c r="E415" s="447"/>
      <c r="F415" s="447"/>
      <c r="G415" s="447"/>
      <c r="H415" s="447"/>
      <c r="I415" s="447"/>
      <c r="J415" s="447"/>
      <c r="K415" s="447"/>
      <c r="L415" s="447"/>
      <c r="M415" s="447"/>
      <c r="N415" s="450"/>
      <c r="O415" s="449"/>
    </row>
    <row r="416" spans="2:15" x14ac:dyDescent="0.15">
      <c r="B416" s="446">
        <v>412</v>
      </c>
      <c r="C416" s="447"/>
      <c r="D416" s="447"/>
      <c r="E416" s="447"/>
      <c r="F416" s="447"/>
      <c r="G416" s="447"/>
      <c r="H416" s="447"/>
      <c r="I416" s="447"/>
      <c r="J416" s="447"/>
      <c r="K416" s="447"/>
      <c r="L416" s="447"/>
      <c r="M416" s="447"/>
      <c r="N416" s="450"/>
      <c r="O416" s="449"/>
    </row>
    <row r="417" spans="2:15" x14ac:dyDescent="0.15">
      <c r="B417" s="446">
        <v>413</v>
      </c>
      <c r="C417" s="447"/>
      <c r="D417" s="447"/>
      <c r="E417" s="447"/>
      <c r="F417" s="447"/>
      <c r="G417" s="447"/>
      <c r="H417" s="447"/>
      <c r="I417" s="447"/>
      <c r="J417" s="447"/>
      <c r="K417" s="447"/>
      <c r="L417" s="447"/>
      <c r="M417" s="447"/>
      <c r="N417" s="450"/>
      <c r="O417" s="449"/>
    </row>
    <row r="418" spans="2:15" x14ac:dyDescent="0.15">
      <c r="B418" s="446">
        <v>414</v>
      </c>
      <c r="C418" s="447"/>
      <c r="D418" s="447"/>
      <c r="E418" s="447"/>
      <c r="F418" s="447"/>
      <c r="G418" s="447"/>
      <c r="H418" s="447"/>
      <c r="I418" s="447"/>
      <c r="J418" s="447"/>
      <c r="K418" s="447"/>
      <c r="L418" s="447"/>
      <c r="M418" s="447"/>
      <c r="N418" s="450"/>
      <c r="O418" s="449"/>
    </row>
    <row r="419" spans="2:15" x14ac:dyDescent="0.15">
      <c r="B419" s="446">
        <v>415</v>
      </c>
      <c r="C419" s="447"/>
      <c r="D419" s="447"/>
      <c r="E419" s="447"/>
      <c r="F419" s="447"/>
      <c r="G419" s="447"/>
      <c r="H419" s="447"/>
      <c r="I419" s="447"/>
      <c r="J419" s="447"/>
      <c r="K419" s="447"/>
      <c r="L419" s="447"/>
      <c r="M419" s="447"/>
      <c r="N419" s="450"/>
      <c r="O419" s="449"/>
    </row>
    <row r="420" spans="2:15" x14ac:dyDescent="0.15">
      <c r="B420" s="446">
        <v>416</v>
      </c>
      <c r="C420" s="447"/>
      <c r="D420" s="447"/>
      <c r="E420" s="447"/>
      <c r="F420" s="447"/>
      <c r="G420" s="447"/>
      <c r="H420" s="447"/>
      <c r="I420" s="447"/>
      <c r="J420" s="447"/>
      <c r="K420" s="447"/>
      <c r="L420" s="447"/>
      <c r="M420" s="447"/>
      <c r="N420" s="450"/>
      <c r="O420" s="449"/>
    </row>
    <row r="421" spans="2:15" x14ac:dyDescent="0.15">
      <c r="B421" s="446">
        <v>417</v>
      </c>
      <c r="C421" s="447"/>
      <c r="D421" s="447"/>
      <c r="E421" s="447"/>
      <c r="F421" s="447"/>
      <c r="G421" s="447"/>
      <c r="H421" s="447"/>
      <c r="I421" s="447"/>
      <c r="J421" s="447"/>
      <c r="K421" s="447"/>
      <c r="L421" s="447"/>
      <c r="M421" s="447"/>
      <c r="N421" s="450"/>
      <c r="O421" s="449"/>
    </row>
    <row r="422" spans="2:15" x14ac:dyDescent="0.15">
      <c r="B422" s="446">
        <v>418</v>
      </c>
      <c r="C422" s="447"/>
      <c r="D422" s="447"/>
      <c r="E422" s="447"/>
      <c r="F422" s="447"/>
      <c r="G422" s="447"/>
      <c r="H422" s="447"/>
      <c r="I422" s="447"/>
      <c r="J422" s="447"/>
      <c r="K422" s="447"/>
      <c r="L422" s="447"/>
      <c r="M422" s="447"/>
      <c r="N422" s="450"/>
      <c r="O422" s="449"/>
    </row>
    <row r="423" spans="2:15" x14ac:dyDescent="0.15">
      <c r="B423" s="446">
        <v>419</v>
      </c>
      <c r="C423" s="447"/>
      <c r="D423" s="447"/>
      <c r="E423" s="447"/>
      <c r="F423" s="447"/>
      <c r="G423" s="447"/>
      <c r="H423" s="447"/>
      <c r="I423" s="447"/>
      <c r="J423" s="447"/>
      <c r="K423" s="447"/>
      <c r="L423" s="447"/>
      <c r="M423" s="447"/>
      <c r="N423" s="450"/>
      <c r="O423" s="449"/>
    </row>
    <row r="424" spans="2:15" x14ac:dyDescent="0.15">
      <c r="B424" s="446">
        <v>420</v>
      </c>
      <c r="C424" s="447"/>
      <c r="D424" s="447"/>
      <c r="E424" s="447"/>
      <c r="F424" s="447"/>
      <c r="G424" s="447"/>
      <c r="H424" s="447"/>
      <c r="I424" s="447"/>
      <c r="J424" s="447"/>
      <c r="K424" s="447"/>
      <c r="L424" s="447"/>
      <c r="M424" s="447"/>
      <c r="N424" s="450"/>
      <c r="O424" s="449"/>
    </row>
    <row r="425" spans="2:15" x14ac:dyDescent="0.15">
      <c r="B425" s="446">
        <v>421</v>
      </c>
      <c r="C425" s="447"/>
      <c r="D425" s="447"/>
      <c r="E425" s="447"/>
      <c r="F425" s="447"/>
      <c r="G425" s="447"/>
      <c r="H425" s="447"/>
      <c r="I425" s="447"/>
      <c r="J425" s="447"/>
      <c r="K425" s="447"/>
      <c r="L425" s="447"/>
      <c r="M425" s="447"/>
      <c r="N425" s="450"/>
      <c r="O425" s="449"/>
    </row>
    <row r="426" spans="2:15" x14ac:dyDescent="0.15">
      <c r="B426" s="446">
        <v>422</v>
      </c>
      <c r="C426" s="447"/>
      <c r="D426" s="447"/>
      <c r="E426" s="447"/>
      <c r="F426" s="447"/>
      <c r="G426" s="447"/>
      <c r="H426" s="447"/>
      <c r="I426" s="447"/>
      <c r="J426" s="447"/>
      <c r="K426" s="447"/>
      <c r="L426" s="447"/>
      <c r="M426" s="447"/>
      <c r="N426" s="450"/>
      <c r="O426" s="449"/>
    </row>
    <row r="427" spans="2:15" x14ac:dyDescent="0.15">
      <c r="B427" s="446">
        <v>423</v>
      </c>
      <c r="C427" s="447"/>
      <c r="D427" s="447"/>
      <c r="E427" s="447"/>
      <c r="F427" s="447"/>
      <c r="G427" s="447"/>
      <c r="H427" s="447"/>
      <c r="I427" s="447"/>
      <c r="J427" s="447"/>
      <c r="K427" s="447"/>
      <c r="L427" s="447"/>
      <c r="M427" s="447"/>
      <c r="N427" s="450"/>
      <c r="O427" s="449"/>
    </row>
    <row r="428" spans="2:15" x14ac:dyDescent="0.15">
      <c r="B428" s="446">
        <v>424</v>
      </c>
      <c r="C428" s="447"/>
      <c r="D428" s="447"/>
      <c r="E428" s="447"/>
      <c r="F428" s="447"/>
      <c r="G428" s="447"/>
      <c r="H428" s="447"/>
      <c r="I428" s="447"/>
      <c r="J428" s="447"/>
      <c r="K428" s="447"/>
      <c r="L428" s="447"/>
      <c r="M428" s="447"/>
      <c r="N428" s="450"/>
      <c r="O428" s="449"/>
    </row>
    <row r="429" spans="2:15" x14ac:dyDescent="0.15">
      <c r="B429" s="446">
        <v>425</v>
      </c>
      <c r="C429" s="447"/>
      <c r="D429" s="447"/>
      <c r="E429" s="447"/>
      <c r="F429" s="447"/>
      <c r="G429" s="447"/>
      <c r="H429" s="447"/>
      <c r="I429" s="447"/>
      <c r="J429" s="447"/>
      <c r="K429" s="447"/>
      <c r="L429" s="447"/>
      <c r="M429" s="447"/>
      <c r="N429" s="450"/>
      <c r="O429" s="449"/>
    </row>
    <row r="430" spans="2:15" x14ac:dyDescent="0.15">
      <c r="B430" s="446">
        <v>426</v>
      </c>
      <c r="C430" s="447"/>
      <c r="D430" s="447"/>
      <c r="E430" s="447"/>
      <c r="F430" s="447"/>
      <c r="G430" s="447"/>
      <c r="H430" s="447"/>
      <c r="I430" s="447"/>
      <c r="J430" s="447"/>
      <c r="K430" s="447"/>
      <c r="L430" s="447"/>
      <c r="M430" s="447"/>
      <c r="N430" s="450"/>
      <c r="O430" s="449"/>
    </row>
    <row r="431" spans="2:15" x14ac:dyDescent="0.15">
      <c r="B431" s="446">
        <v>427</v>
      </c>
      <c r="C431" s="447"/>
      <c r="D431" s="447"/>
      <c r="E431" s="447"/>
      <c r="F431" s="447"/>
      <c r="G431" s="447"/>
      <c r="H431" s="447"/>
      <c r="I431" s="447"/>
      <c r="J431" s="447"/>
      <c r="K431" s="447"/>
      <c r="L431" s="447"/>
      <c r="M431" s="447"/>
      <c r="N431" s="450"/>
      <c r="O431" s="449"/>
    </row>
    <row r="432" spans="2:15" x14ac:dyDescent="0.15">
      <c r="B432" s="446">
        <v>428</v>
      </c>
      <c r="C432" s="447"/>
      <c r="D432" s="447"/>
      <c r="E432" s="447"/>
      <c r="F432" s="447"/>
      <c r="G432" s="447"/>
      <c r="H432" s="447"/>
      <c r="I432" s="447"/>
      <c r="J432" s="447"/>
      <c r="K432" s="447"/>
      <c r="L432" s="447"/>
      <c r="M432" s="447"/>
      <c r="N432" s="450"/>
      <c r="O432" s="449"/>
    </row>
    <row r="433" spans="2:15" x14ac:dyDescent="0.15">
      <c r="B433" s="446">
        <v>429</v>
      </c>
      <c r="C433" s="447"/>
      <c r="D433" s="447"/>
      <c r="E433" s="447"/>
      <c r="F433" s="447"/>
      <c r="G433" s="447"/>
      <c r="H433" s="447"/>
      <c r="I433" s="447"/>
      <c r="J433" s="447"/>
      <c r="K433" s="447"/>
      <c r="L433" s="447"/>
      <c r="M433" s="447"/>
      <c r="N433" s="450"/>
      <c r="O433" s="449"/>
    </row>
    <row r="434" spans="2:15" x14ac:dyDescent="0.15">
      <c r="B434" s="446">
        <v>430</v>
      </c>
      <c r="C434" s="447"/>
      <c r="D434" s="447"/>
      <c r="E434" s="447"/>
      <c r="F434" s="447"/>
      <c r="G434" s="447"/>
      <c r="H434" s="447"/>
      <c r="I434" s="447"/>
      <c r="J434" s="447"/>
      <c r="K434" s="447"/>
      <c r="L434" s="447"/>
      <c r="M434" s="447"/>
      <c r="N434" s="450"/>
      <c r="O434" s="449"/>
    </row>
    <row r="435" spans="2:15" x14ac:dyDescent="0.15">
      <c r="B435" s="446">
        <v>431</v>
      </c>
      <c r="C435" s="447"/>
      <c r="D435" s="447"/>
      <c r="E435" s="447"/>
      <c r="F435" s="447"/>
      <c r="G435" s="447"/>
      <c r="H435" s="447"/>
      <c r="I435" s="447"/>
      <c r="J435" s="447"/>
      <c r="K435" s="447"/>
      <c r="L435" s="447"/>
      <c r="M435" s="447"/>
      <c r="N435" s="450"/>
      <c r="O435" s="449"/>
    </row>
    <row r="436" spans="2:15" x14ac:dyDescent="0.15">
      <c r="B436" s="446">
        <v>432</v>
      </c>
      <c r="C436" s="447"/>
      <c r="D436" s="447"/>
      <c r="E436" s="447"/>
      <c r="F436" s="447"/>
      <c r="G436" s="447"/>
      <c r="H436" s="447"/>
      <c r="I436" s="447"/>
      <c r="J436" s="447"/>
      <c r="K436" s="447"/>
      <c r="L436" s="447"/>
      <c r="M436" s="447"/>
      <c r="N436" s="450"/>
      <c r="O436" s="449"/>
    </row>
    <row r="437" spans="2:15" x14ac:dyDescent="0.15">
      <c r="B437" s="446">
        <v>433</v>
      </c>
      <c r="C437" s="447"/>
      <c r="D437" s="447"/>
      <c r="E437" s="447"/>
      <c r="F437" s="447"/>
      <c r="G437" s="447"/>
      <c r="H437" s="447"/>
      <c r="I437" s="447"/>
      <c r="J437" s="447"/>
      <c r="K437" s="447"/>
      <c r="L437" s="447"/>
      <c r="M437" s="447"/>
      <c r="N437" s="450"/>
      <c r="O437" s="449"/>
    </row>
    <row r="438" spans="2:15" x14ac:dyDescent="0.15">
      <c r="B438" s="446">
        <v>434</v>
      </c>
      <c r="C438" s="447"/>
      <c r="D438" s="447"/>
      <c r="E438" s="447"/>
      <c r="F438" s="447"/>
      <c r="G438" s="447"/>
      <c r="H438" s="447"/>
      <c r="I438" s="447"/>
      <c r="J438" s="447"/>
      <c r="K438" s="447"/>
      <c r="L438" s="447"/>
      <c r="M438" s="447"/>
      <c r="N438" s="450"/>
      <c r="O438" s="449"/>
    </row>
    <row r="439" spans="2:15" x14ac:dyDescent="0.15">
      <c r="B439" s="446">
        <v>435</v>
      </c>
      <c r="C439" s="447"/>
      <c r="D439" s="447"/>
      <c r="E439" s="447"/>
      <c r="F439" s="447"/>
      <c r="G439" s="447"/>
      <c r="H439" s="447"/>
      <c r="I439" s="447"/>
      <c r="J439" s="447"/>
      <c r="K439" s="447"/>
      <c r="L439" s="447"/>
      <c r="M439" s="447"/>
      <c r="N439" s="450"/>
      <c r="O439" s="449"/>
    </row>
    <row r="440" spans="2:15" x14ac:dyDescent="0.15">
      <c r="B440" s="446">
        <v>436</v>
      </c>
      <c r="C440" s="447"/>
      <c r="D440" s="447"/>
      <c r="E440" s="447"/>
      <c r="F440" s="447"/>
      <c r="G440" s="447"/>
      <c r="H440" s="447"/>
      <c r="I440" s="447"/>
      <c r="J440" s="447"/>
      <c r="K440" s="447"/>
      <c r="L440" s="447"/>
      <c r="M440" s="447"/>
      <c r="N440" s="450"/>
      <c r="O440" s="449"/>
    </row>
    <row r="441" spans="2:15" x14ac:dyDescent="0.15">
      <c r="B441" s="446">
        <v>437</v>
      </c>
      <c r="C441" s="447"/>
      <c r="D441" s="447"/>
      <c r="E441" s="447"/>
      <c r="F441" s="447"/>
      <c r="G441" s="447"/>
      <c r="H441" s="447"/>
      <c r="I441" s="447"/>
      <c r="J441" s="447"/>
      <c r="K441" s="447"/>
      <c r="L441" s="447"/>
      <c r="M441" s="447"/>
      <c r="N441" s="450"/>
      <c r="O441" s="449"/>
    </row>
    <row r="442" spans="2:15" x14ac:dyDescent="0.15">
      <c r="B442" s="446">
        <v>438</v>
      </c>
      <c r="C442" s="447"/>
      <c r="D442" s="447"/>
      <c r="E442" s="447"/>
      <c r="F442" s="447"/>
      <c r="G442" s="447"/>
      <c r="H442" s="447"/>
      <c r="I442" s="447"/>
      <c r="J442" s="447"/>
      <c r="K442" s="447"/>
      <c r="L442" s="447"/>
      <c r="M442" s="447"/>
      <c r="N442" s="450"/>
      <c r="O442" s="449"/>
    </row>
    <row r="443" spans="2:15" x14ac:dyDescent="0.15">
      <c r="B443" s="446">
        <v>439</v>
      </c>
      <c r="C443" s="447"/>
      <c r="D443" s="447"/>
      <c r="E443" s="447"/>
      <c r="F443" s="447"/>
      <c r="G443" s="447"/>
      <c r="H443" s="447"/>
      <c r="I443" s="447"/>
      <c r="J443" s="447"/>
      <c r="K443" s="447"/>
      <c r="L443" s="447"/>
      <c r="M443" s="447"/>
      <c r="N443" s="450"/>
      <c r="O443" s="449"/>
    </row>
    <row r="444" spans="2:15" x14ac:dyDescent="0.15">
      <c r="B444" s="446">
        <v>440</v>
      </c>
      <c r="C444" s="447"/>
      <c r="D444" s="447"/>
      <c r="E444" s="447"/>
      <c r="F444" s="447"/>
      <c r="G444" s="447"/>
      <c r="H444" s="447"/>
      <c r="I444" s="447"/>
      <c r="J444" s="447"/>
      <c r="K444" s="447"/>
      <c r="L444" s="447"/>
      <c r="M444" s="447"/>
      <c r="N444" s="450"/>
      <c r="O444" s="449"/>
    </row>
    <row r="445" spans="2:15" x14ac:dyDescent="0.15">
      <c r="B445" s="446">
        <v>441</v>
      </c>
      <c r="C445" s="447"/>
      <c r="D445" s="447"/>
      <c r="E445" s="447"/>
      <c r="F445" s="447"/>
      <c r="G445" s="447"/>
      <c r="H445" s="447"/>
      <c r="I445" s="447"/>
      <c r="J445" s="447"/>
      <c r="K445" s="447"/>
      <c r="L445" s="447"/>
      <c r="M445" s="447"/>
      <c r="N445" s="450"/>
      <c r="O445" s="449"/>
    </row>
    <row r="446" spans="2:15" x14ac:dyDescent="0.15">
      <c r="B446" s="446">
        <v>442</v>
      </c>
      <c r="C446" s="447"/>
      <c r="D446" s="447"/>
      <c r="E446" s="447"/>
      <c r="F446" s="447"/>
      <c r="G446" s="447"/>
      <c r="H446" s="447"/>
      <c r="I446" s="447"/>
      <c r="J446" s="447"/>
      <c r="K446" s="447"/>
      <c r="L446" s="447"/>
      <c r="M446" s="447"/>
      <c r="N446" s="450"/>
      <c r="O446" s="449"/>
    </row>
    <row r="447" spans="2:15" x14ac:dyDescent="0.15">
      <c r="B447" s="446">
        <v>443</v>
      </c>
      <c r="C447" s="447"/>
      <c r="D447" s="447"/>
      <c r="E447" s="447"/>
      <c r="F447" s="447"/>
      <c r="G447" s="447"/>
      <c r="H447" s="447"/>
      <c r="I447" s="447"/>
      <c r="J447" s="447"/>
      <c r="K447" s="447"/>
      <c r="L447" s="447"/>
      <c r="M447" s="447"/>
      <c r="N447" s="450"/>
      <c r="O447" s="449"/>
    </row>
    <row r="448" spans="2:15" x14ac:dyDescent="0.15">
      <c r="B448" s="446">
        <v>444</v>
      </c>
      <c r="C448" s="447"/>
      <c r="D448" s="447"/>
      <c r="E448" s="447"/>
      <c r="F448" s="447"/>
      <c r="G448" s="447"/>
      <c r="H448" s="447"/>
      <c r="I448" s="447"/>
      <c r="J448" s="447"/>
      <c r="K448" s="447"/>
      <c r="L448" s="447"/>
      <c r="M448" s="447"/>
      <c r="N448" s="450"/>
      <c r="O448" s="449"/>
    </row>
    <row r="449" spans="2:15" x14ac:dyDescent="0.15">
      <c r="B449" s="446">
        <v>445</v>
      </c>
      <c r="C449" s="447"/>
      <c r="D449" s="447"/>
      <c r="E449" s="447"/>
      <c r="F449" s="447"/>
      <c r="G449" s="447"/>
      <c r="H449" s="447"/>
      <c r="I449" s="447"/>
      <c r="J449" s="447"/>
      <c r="K449" s="447"/>
      <c r="L449" s="447"/>
      <c r="M449" s="447"/>
      <c r="N449" s="450"/>
      <c r="O449" s="449"/>
    </row>
    <row r="450" spans="2:15" x14ac:dyDescent="0.15">
      <c r="B450" s="446">
        <v>446</v>
      </c>
      <c r="C450" s="447"/>
      <c r="D450" s="447"/>
      <c r="E450" s="447"/>
      <c r="F450" s="447"/>
      <c r="G450" s="447"/>
      <c r="H450" s="447"/>
      <c r="I450" s="447"/>
      <c r="J450" s="447"/>
      <c r="K450" s="447"/>
      <c r="L450" s="447"/>
      <c r="M450" s="447"/>
      <c r="N450" s="450"/>
      <c r="O450" s="449"/>
    </row>
    <row r="451" spans="2:15" x14ac:dyDescent="0.15">
      <c r="B451" s="446">
        <v>447</v>
      </c>
      <c r="C451" s="447"/>
      <c r="D451" s="447"/>
      <c r="E451" s="447"/>
      <c r="F451" s="447"/>
      <c r="G451" s="447"/>
      <c r="H451" s="447"/>
      <c r="I451" s="447"/>
      <c r="J451" s="447"/>
      <c r="K451" s="447"/>
      <c r="L451" s="447"/>
      <c r="M451" s="447"/>
      <c r="N451" s="450"/>
      <c r="O451" s="449"/>
    </row>
    <row r="452" spans="2:15" x14ac:dyDescent="0.15">
      <c r="B452" s="446">
        <v>448</v>
      </c>
      <c r="C452" s="447"/>
      <c r="D452" s="447"/>
      <c r="E452" s="447"/>
      <c r="F452" s="447"/>
      <c r="G452" s="447"/>
      <c r="H452" s="447"/>
      <c r="I452" s="447"/>
      <c r="J452" s="447"/>
      <c r="K452" s="447"/>
      <c r="L452" s="447"/>
      <c r="M452" s="447"/>
      <c r="N452" s="450"/>
      <c r="O452" s="449"/>
    </row>
    <row r="453" spans="2:15" x14ac:dyDescent="0.15">
      <c r="B453" s="446">
        <v>449</v>
      </c>
      <c r="C453" s="447"/>
      <c r="D453" s="447"/>
      <c r="E453" s="447"/>
      <c r="F453" s="447"/>
      <c r="G453" s="447"/>
      <c r="H453" s="447"/>
      <c r="I453" s="447"/>
      <c r="J453" s="447"/>
      <c r="K453" s="447"/>
      <c r="L453" s="447"/>
      <c r="M453" s="447"/>
      <c r="N453" s="450"/>
      <c r="O453" s="449"/>
    </row>
    <row r="454" spans="2:15" x14ac:dyDescent="0.15">
      <c r="B454" s="446">
        <v>450</v>
      </c>
      <c r="C454" s="447"/>
      <c r="D454" s="447"/>
      <c r="E454" s="447"/>
      <c r="F454" s="447"/>
      <c r="G454" s="447"/>
      <c r="H454" s="447"/>
      <c r="I454" s="447"/>
      <c r="J454" s="447"/>
      <c r="K454" s="447"/>
      <c r="L454" s="447"/>
      <c r="M454" s="447"/>
      <c r="N454" s="450"/>
      <c r="O454" s="449"/>
    </row>
    <row r="455" spans="2:15" x14ac:dyDescent="0.15">
      <c r="B455" s="446">
        <v>451</v>
      </c>
      <c r="C455" s="447"/>
      <c r="D455" s="447"/>
      <c r="E455" s="447"/>
      <c r="F455" s="447"/>
      <c r="G455" s="447"/>
      <c r="H455" s="447"/>
      <c r="I455" s="447"/>
      <c r="J455" s="447"/>
      <c r="K455" s="447"/>
      <c r="L455" s="447"/>
      <c r="M455" s="447"/>
      <c r="N455" s="450"/>
      <c r="O455" s="449"/>
    </row>
    <row r="456" spans="2:15" x14ac:dyDescent="0.15">
      <c r="B456" s="446">
        <v>452</v>
      </c>
      <c r="C456" s="447"/>
      <c r="D456" s="447"/>
      <c r="E456" s="447"/>
      <c r="F456" s="447"/>
      <c r="G456" s="447"/>
      <c r="H456" s="447"/>
      <c r="I456" s="447"/>
      <c r="J456" s="447"/>
      <c r="K456" s="447"/>
      <c r="L456" s="447"/>
      <c r="M456" s="447"/>
      <c r="N456" s="450"/>
      <c r="O456" s="449"/>
    </row>
    <row r="457" spans="2:15" x14ac:dyDescent="0.15">
      <c r="B457" s="446">
        <v>453</v>
      </c>
      <c r="C457" s="447"/>
      <c r="D457" s="447"/>
      <c r="E457" s="447"/>
      <c r="F457" s="447"/>
      <c r="G457" s="447"/>
      <c r="H457" s="447"/>
      <c r="I457" s="447"/>
      <c r="J457" s="447"/>
      <c r="K457" s="447"/>
      <c r="L457" s="447"/>
      <c r="M457" s="447"/>
      <c r="N457" s="450"/>
      <c r="O457" s="449"/>
    </row>
    <row r="458" spans="2:15" x14ac:dyDescent="0.15">
      <c r="B458" s="446">
        <v>454</v>
      </c>
      <c r="C458" s="447"/>
      <c r="D458" s="447"/>
      <c r="E458" s="447"/>
      <c r="F458" s="447"/>
      <c r="G458" s="447"/>
      <c r="H458" s="447"/>
      <c r="I458" s="447"/>
      <c r="J458" s="447"/>
      <c r="K458" s="447"/>
      <c r="L458" s="447"/>
      <c r="M458" s="447"/>
      <c r="N458" s="450"/>
      <c r="O458" s="449"/>
    </row>
    <row r="459" spans="2:15" x14ac:dyDescent="0.15">
      <c r="B459" s="446">
        <v>455</v>
      </c>
      <c r="C459" s="447"/>
      <c r="D459" s="447"/>
      <c r="E459" s="447"/>
      <c r="F459" s="447"/>
      <c r="G459" s="447"/>
      <c r="H459" s="447"/>
      <c r="I459" s="447"/>
      <c r="J459" s="447"/>
      <c r="K459" s="447"/>
      <c r="L459" s="447"/>
      <c r="M459" s="447"/>
      <c r="N459" s="450"/>
      <c r="O459" s="449"/>
    </row>
    <row r="460" spans="2:15" x14ac:dyDescent="0.15">
      <c r="B460" s="446">
        <v>456</v>
      </c>
      <c r="C460" s="447"/>
      <c r="D460" s="447"/>
      <c r="E460" s="447"/>
      <c r="F460" s="447"/>
      <c r="G460" s="447"/>
      <c r="H460" s="447"/>
      <c r="I460" s="447"/>
      <c r="J460" s="447"/>
      <c r="K460" s="447"/>
      <c r="L460" s="447"/>
      <c r="M460" s="447"/>
      <c r="N460" s="450"/>
      <c r="O460" s="449"/>
    </row>
    <row r="461" spans="2:15" x14ac:dyDescent="0.15">
      <c r="B461" s="446">
        <v>457</v>
      </c>
      <c r="C461" s="447"/>
      <c r="D461" s="447"/>
      <c r="E461" s="447"/>
      <c r="F461" s="447"/>
      <c r="G461" s="447"/>
      <c r="H461" s="447"/>
      <c r="I461" s="447"/>
      <c r="J461" s="447"/>
      <c r="K461" s="447"/>
      <c r="L461" s="447"/>
      <c r="M461" s="447"/>
      <c r="N461" s="450"/>
      <c r="O461" s="449"/>
    </row>
    <row r="462" spans="2:15" x14ac:dyDescent="0.15">
      <c r="B462" s="446">
        <v>458</v>
      </c>
      <c r="C462" s="447"/>
      <c r="D462" s="447"/>
      <c r="E462" s="447"/>
      <c r="F462" s="447"/>
      <c r="G462" s="447"/>
      <c r="H462" s="447"/>
      <c r="I462" s="447"/>
      <c r="J462" s="447"/>
      <c r="K462" s="447"/>
      <c r="L462" s="447"/>
      <c r="M462" s="447"/>
      <c r="N462" s="450"/>
      <c r="O462" s="449"/>
    </row>
    <row r="463" spans="2:15" x14ac:dyDescent="0.15">
      <c r="B463" s="446">
        <v>459</v>
      </c>
      <c r="C463" s="447"/>
      <c r="D463" s="447"/>
      <c r="E463" s="447"/>
      <c r="F463" s="447"/>
      <c r="G463" s="447"/>
      <c r="H463" s="447"/>
      <c r="I463" s="447"/>
      <c r="J463" s="447"/>
      <c r="K463" s="447"/>
      <c r="L463" s="447"/>
      <c r="M463" s="447"/>
      <c r="N463" s="450"/>
      <c r="O463" s="449"/>
    </row>
    <row r="464" spans="2:15" x14ac:dyDescent="0.15">
      <c r="B464" s="446">
        <v>460</v>
      </c>
      <c r="C464" s="447"/>
      <c r="D464" s="447"/>
      <c r="E464" s="447"/>
      <c r="F464" s="447"/>
      <c r="G464" s="447"/>
      <c r="H464" s="447"/>
      <c r="I464" s="447"/>
      <c r="J464" s="447"/>
      <c r="K464" s="447"/>
      <c r="L464" s="447"/>
      <c r="M464" s="447"/>
      <c r="N464" s="450"/>
      <c r="O464" s="449"/>
    </row>
    <row r="465" spans="2:15" x14ac:dyDescent="0.15">
      <c r="B465" s="446">
        <v>461</v>
      </c>
      <c r="C465" s="447"/>
      <c r="D465" s="447"/>
      <c r="E465" s="447"/>
      <c r="F465" s="447"/>
      <c r="G465" s="447"/>
      <c r="H465" s="447"/>
      <c r="I465" s="447"/>
      <c r="J465" s="447"/>
      <c r="K465" s="447"/>
      <c r="L465" s="447"/>
      <c r="M465" s="447"/>
      <c r="N465" s="450"/>
      <c r="O465" s="449"/>
    </row>
    <row r="466" spans="2:15" x14ac:dyDescent="0.15">
      <c r="B466" s="446">
        <v>462</v>
      </c>
      <c r="C466" s="447"/>
      <c r="D466" s="447"/>
      <c r="E466" s="447"/>
      <c r="F466" s="447"/>
      <c r="G466" s="447"/>
      <c r="H466" s="447"/>
      <c r="I466" s="447"/>
      <c r="J466" s="447"/>
      <c r="K466" s="447"/>
      <c r="L466" s="447"/>
      <c r="M466" s="447"/>
      <c r="N466" s="450"/>
      <c r="O466" s="449"/>
    </row>
    <row r="467" spans="2:15" x14ac:dyDescent="0.15">
      <c r="B467" s="446">
        <v>463</v>
      </c>
      <c r="C467" s="447"/>
      <c r="D467" s="447"/>
      <c r="E467" s="447"/>
      <c r="F467" s="447"/>
      <c r="G467" s="447"/>
      <c r="H467" s="447"/>
      <c r="I467" s="447"/>
      <c r="J467" s="447"/>
      <c r="K467" s="447"/>
      <c r="L467" s="447"/>
      <c r="M467" s="447"/>
      <c r="N467" s="450"/>
      <c r="O467" s="449"/>
    </row>
    <row r="468" spans="2:15" x14ac:dyDescent="0.15">
      <c r="B468" s="446">
        <v>464</v>
      </c>
      <c r="C468" s="447"/>
      <c r="D468" s="447"/>
      <c r="E468" s="447"/>
      <c r="F468" s="447"/>
      <c r="G468" s="447"/>
      <c r="H468" s="447"/>
      <c r="I468" s="447"/>
      <c r="J468" s="447"/>
      <c r="K468" s="447"/>
      <c r="L468" s="447"/>
      <c r="M468" s="447"/>
      <c r="N468" s="450"/>
      <c r="O468" s="449"/>
    </row>
    <row r="469" spans="2:15" x14ac:dyDescent="0.15">
      <c r="B469" s="446">
        <v>465</v>
      </c>
      <c r="C469" s="447"/>
      <c r="D469" s="447"/>
      <c r="E469" s="447"/>
      <c r="F469" s="447"/>
      <c r="G469" s="447"/>
      <c r="H469" s="447"/>
      <c r="I469" s="447"/>
      <c r="J469" s="447"/>
      <c r="K469" s="447"/>
      <c r="L469" s="447"/>
      <c r="M469" s="447"/>
      <c r="N469" s="450"/>
      <c r="O469" s="449"/>
    </row>
    <row r="470" spans="2:15" x14ac:dyDescent="0.15">
      <c r="B470" s="446">
        <v>466</v>
      </c>
      <c r="C470" s="447"/>
      <c r="D470" s="447"/>
      <c r="E470" s="447"/>
      <c r="F470" s="447"/>
      <c r="G470" s="447"/>
      <c r="H470" s="447"/>
      <c r="I470" s="447"/>
      <c r="J470" s="447"/>
      <c r="K470" s="447"/>
      <c r="L470" s="447"/>
      <c r="M470" s="447"/>
      <c r="N470" s="450"/>
      <c r="O470" s="449"/>
    </row>
    <row r="471" spans="2:15" x14ac:dyDescent="0.15">
      <c r="B471" s="446">
        <v>467</v>
      </c>
      <c r="C471" s="447"/>
      <c r="D471" s="447"/>
      <c r="E471" s="447"/>
      <c r="F471" s="447"/>
      <c r="G471" s="447"/>
      <c r="H471" s="447"/>
      <c r="I471" s="447"/>
      <c r="J471" s="447"/>
      <c r="K471" s="447"/>
      <c r="L471" s="447"/>
      <c r="M471" s="447"/>
      <c r="N471" s="450"/>
      <c r="O471" s="449"/>
    </row>
    <row r="472" spans="2:15" x14ac:dyDescent="0.15">
      <c r="B472" s="446">
        <v>468</v>
      </c>
      <c r="C472" s="447"/>
      <c r="D472" s="447"/>
      <c r="E472" s="447"/>
      <c r="F472" s="447"/>
      <c r="G472" s="447"/>
      <c r="H472" s="447"/>
      <c r="I472" s="447"/>
      <c r="J472" s="447"/>
      <c r="K472" s="447"/>
      <c r="L472" s="447"/>
      <c r="M472" s="447"/>
      <c r="N472" s="450"/>
      <c r="O472" s="449"/>
    </row>
    <row r="473" spans="2:15" x14ac:dyDescent="0.15">
      <c r="B473" s="446">
        <v>469</v>
      </c>
      <c r="C473" s="447"/>
      <c r="D473" s="447"/>
      <c r="E473" s="447"/>
      <c r="F473" s="447"/>
      <c r="G473" s="447"/>
      <c r="H473" s="447"/>
      <c r="I473" s="447"/>
      <c r="J473" s="447"/>
      <c r="K473" s="447"/>
      <c r="L473" s="447"/>
      <c r="M473" s="447"/>
      <c r="N473" s="450"/>
      <c r="O473" s="449"/>
    </row>
    <row r="474" spans="2:15" x14ac:dyDescent="0.15">
      <c r="B474" s="446">
        <v>470</v>
      </c>
      <c r="C474" s="447"/>
      <c r="D474" s="447"/>
      <c r="E474" s="447"/>
      <c r="F474" s="447"/>
      <c r="G474" s="447"/>
      <c r="H474" s="447"/>
      <c r="I474" s="447"/>
      <c r="J474" s="447"/>
      <c r="K474" s="447"/>
      <c r="L474" s="447"/>
      <c r="M474" s="447"/>
      <c r="N474" s="450"/>
      <c r="O474" s="449"/>
    </row>
    <row r="475" spans="2:15" x14ac:dyDescent="0.15">
      <c r="B475" s="446">
        <v>471</v>
      </c>
      <c r="C475" s="447"/>
      <c r="D475" s="447"/>
      <c r="E475" s="447"/>
      <c r="F475" s="447"/>
      <c r="G475" s="447"/>
      <c r="H475" s="447"/>
      <c r="I475" s="447"/>
      <c r="J475" s="447"/>
      <c r="K475" s="447"/>
      <c r="L475" s="447"/>
      <c r="M475" s="447"/>
      <c r="N475" s="450"/>
      <c r="O475" s="449"/>
    </row>
    <row r="476" spans="2:15" x14ac:dyDescent="0.15">
      <c r="B476" s="446">
        <v>472</v>
      </c>
      <c r="C476" s="447"/>
      <c r="D476" s="447"/>
      <c r="E476" s="447"/>
      <c r="F476" s="447"/>
      <c r="G476" s="447"/>
      <c r="H476" s="447"/>
      <c r="I476" s="447"/>
      <c r="J476" s="447"/>
      <c r="K476" s="447"/>
      <c r="L476" s="447"/>
      <c r="M476" s="447"/>
      <c r="N476" s="450"/>
      <c r="O476" s="449"/>
    </row>
    <row r="477" spans="2:15" x14ac:dyDescent="0.15">
      <c r="B477" s="446">
        <v>473</v>
      </c>
      <c r="C477" s="447"/>
      <c r="D477" s="447"/>
      <c r="E477" s="447"/>
      <c r="F477" s="447"/>
      <c r="G477" s="447"/>
      <c r="H477" s="447"/>
      <c r="I477" s="447"/>
      <c r="J477" s="447"/>
      <c r="K477" s="447"/>
      <c r="L477" s="447"/>
      <c r="M477" s="447"/>
      <c r="N477" s="450"/>
      <c r="O477" s="449"/>
    </row>
    <row r="478" spans="2:15" x14ac:dyDescent="0.15">
      <c r="B478" s="446">
        <v>474</v>
      </c>
      <c r="C478" s="447"/>
      <c r="D478" s="447"/>
      <c r="E478" s="447"/>
      <c r="F478" s="447"/>
      <c r="G478" s="447"/>
      <c r="H478" s="447"/>
      <c r="I478" s="447"/>
      <c r="J478" s="447"/>
      <c r="K478" s="447"/>
      <c r="L478" s="447"/>
      <c r="M478" s="447"/>
      <c r="N478" s="450"/>
      <c r="O478" s="449"/>
    </row>
    <row r="479" spans="2:15" x14ac:dyDescent="0.15">
      <c r="B479" s="446">
        <v>475</v>
      </c>
      <c r="C479" s="447"/>
      <c r="D479" s="447"/>
      <c r="E479" s="447"/>
      <c r="F479" s="447"/>
      <c r="G479" s="447"/>
      <c r="H479" s="447"/>
      <c r="I479" s="447"/>
      <c r="J479" s="447"/>
      <c r="K479" s="447"/>
      <c r="L479" s="447"/>
      <c r="M479" s="447"/>
      <c r="N479" s="450"/>
      <c r="O479" s="449"/>
    </row>
    <row r="480" spans="2:15" x14ac:dyDescent="0.15">
      <c r="B480" s="446">
        <v>476</v>
      </c>
      <c r="C480" s="447"/>
      <c r="D480" s="447"/>
      <c r="E480" s="447"/>
      <c r="F480" s="447"/>
      <c r="G480" s="447"/>
      <c r="H480" s="447"/>
      <c r="I480" s="447"/>
      <c r="J480" s="447"/>
      <c r="K480" s="447"/>
      <c r="L480" s="447"/>
      <c r="M480" s="447"/>
      <c r="N480" s="450"/>
      <c r="O480" s="449"/>
    </row>
    <row r="481" spans="2:15" x14ac:dyDescent="0.15">
      <c r="B481" s="446">
        <v>477</v>
      </c>
      <c r="C481" s="447"/>
      <c r="D481" s="447"/>
      <c r="E481" s="447"/>
      <c r="F481" s="447"/>
      <c r="G481" s="447"/>
      <c r="H481" s="447"/>
      <c r="I481" s="447"/>
      <c r="J481" s="447"/>
      <c r="K481" s="447"/>
      <c r="L481" s="447"/>
      <c r="M481" s="447"/>
      <c r="N481" s="450"/>
      <c r="O481" s="449"/>
    </row>
    <row r="482" spans="2:15" x14ac:dyDescent="0.15">
      <c r="B482" s="446">
        <v>478</v>
      </c>
      <c r="C482" s="447"/>
      <c r="D482" s="447"/>
      <c r="E482" s="447"/>
      <c r="F482" s="447"/>
      <c r="G482" s="447"/>
      <c r="H482" s="447"/>
      <c r="I482" s="447"/>
      <c r="J482" s="447"/>
      <c r="K482" s="447"/>
      <c r="L482" s="447"/>
      <c r="M482" s="447"/>
      <c r="N482" s="450"/>
      <c r="O482" s="449"/>
    </row>
    <row r="483" spans="2:15" x14ac:dyDescent="0.15">
      <c r="B483" s="446">
        <v>479</v>
      </c>
      <c r="C483" s="447"/>
      <c r="D483" s="447"/>
      <c r="E483" s="447"/>
      <c r="F483" s="447"/>
      <c r="G483" s="447"/>
      <c r="H483" s="447"/>
      <c r="I483" s="447"/>
      <c r="J483" s="447"/>
      <c r="K483" s="447"/>
      <c r="L483" s="447"/>
      <c r="M483" s="447"/>
      <c r="N483" s="450"/>
      <c r="O483" s="449"/>
    </row>
    <row r="484" spans="2:15" x14ac:dyDescent="0.15">
      <c r="B484" s="446">
        <v>480</v>
      </c>
      <c r="C484" s="447"/>
      <c r="D484" s="447"/>
      <c r="E484" s="447"/>
      <c r="F484" s="447"/>
      <c r="G484" s="447"/>
      <c r="H484" s="447"/>
      <c r="I484" s="447"/>
      <c r="J484" s="447"/>
      <c r="K484" s="447"/>
      <c r="L484" s="447"/>
      <c r="M484" s="447"/>
      <c r="N484" s="450"/>
      <c r="O484" s="449"/>
    </row>
    <row r="485" spans="2:15" x14ac:dyDescent="0.15">
      <c r="B485" s="446">
        <v>481</v>
      </c>
      <c r="C485" s="447"/>
      <c r="D485" s="447"/>
      <c r="E485" s="447"/>
      <c r="F485" s="447"/>
      <c r="G485" s="447"/>
      <c r="H485" s="447"/>
      <c r="I485" s="447"/>
      <c r="J485" s="447"/>
      <c r="K485" s="447"/>
      <c r="L485" s="447"/>
      <c r="M485" s="447"/>
      <c r="N485" s="450"/>
      <c r="O485" s="449"/>
    </row>
    <row r="486" spans="2:15" x14ac:dyDescent="0.15">
      <c r="B486" s="446">
        <v>482</v>
      </c>
      <c r="C486" s="447"/>
      <c r="D486" s="447"/>
      <c r="E486" s="447"/>
      <c r="F486" s="447"/>
      <c r="G486" s="447"/>
      <c r="H486" s="447"/>
      <c r="I486" s="447"/>
      <c r="J486" s="447"/>
      <c r="K486" s="447"/>
      <c r="L486" s="447"/>
      <c r="M486" s="447"/>
      <c r="N486" s="450"/>
      <c r="O486" s="449"/>
    </row>
    <row r="487" spans="2:15" x14ac:dyDescent="0.15">
      <c r="B487" s="446">
        <v>483</v>
      </c>
      <c r="C487" s="447"/>
      <c r="D487" s="447"/>
      <c r="E487" s="447"/>
      <c r="F487" s="447"/>
      <c r="G487" s="447"/>
      <c r="H487" s="447"/>
      <c r="I487" s="447"/>
      <c r="J487" s="447"/>
      <c r="K487" s="447"/>
      <c r="L487" s="447"/>
      <c r="M487" s="447"/>
      <c r="N487" s="450"/>
      <c r="O487" s="449"/>
    </row>
    <row r="488" spans="2:15" x14ac:dyDescent="0.15">
      <c r="B488" s="446">
        <v>484</v>
      </c>
      <c r="C488" s="447"/>
      <c r="D488" s="447"/>
      <c r="E488" s="447"/>
      <c r="F488" s="447"/>
      <c r="G488" s="447"/>
      <c r="H488" s="447"/>
      <c r="I488" s="447"/>
      <c r="J488" s="447"/>
      <c r="K488" s="447"/>
      <c r="L488" s="447"/>
      <c r="M488" s="447"/>
      <c r="N488" s="450"/>
      <c r="O488" s="449"/>
    </row>
    <row r="489" spans="2:15" x14ac:dyDescent="0.15">
      <c r="B489" s="446">
        <v>485</v>
      </c>
      <c r="C489" s="447"/>
      <c r="D489" s="447"/>
      <c r="E489" s="447"/>
      <c r="F489" s="447"/>
      <c r="G489" s="447"/>
      <c r="H489" s="447"/>
      <c r="I489" s="447"/>
      <c r="J489" s="447"/>
      <c r="K489" s="447"/>
      <c r="L489" s="447"/>
      <c r="M489" s="447"/>
      <c r="N489" s="450"/>
      <c r="O489" s="449"/>
    </row>
    <row r="490" spans="2:15" x14ac:dyDescent="0.15">
      <c r="B490" s="446">
        <v>486</v>
      </c>
      <c r="C490" s="447"/>
      <c r="D490" s="447"/>
      <c r="E490" s="447"/>
      <c r="F490" s="447"/>
      <c r="G490" s="447"/>
      <c r="H490" s="447"/>
      <c r="I490" s="447"/>
      <c r="J490" s="447"/>
      <c r="K490" s="447"/>
      <c r="L490" s="447"/>
      <c r="M490" s="447"/>
      <c r="N490" s="450"/>
      <c r="O490" s="449"/>
    </row>
    <row r="491" spans="2:15" x14ac:dyDescent="0.15">
      <c r="B491" s="446">
        <v>487</v>
      </c>
      <c r="C491" s="447"/>
      <c r="D491" s="447"/>
      <c r="E491" s="447"/>
      <c r="F491" s="447"/>
      <c r="G491" s="447"/>
      <c r="H491" s="447"/>
      <c r="I491" s="447"/>
      <c r="J491" s="447"/>
      <c r="K491" s="447"/>
      <c r="L491" s="447"/>
      <c r="M491" s="447"/>
      <c r="N491" s="450"/>
      <c r="O491" s="449"/>
    </row>
    <row r="492" spans="2:15" x14ac:dyDescent="0.15">
      <c r="B492" s="446">
        <v>488</v>
      </c>
      <c r="C492" s="447"/>
      <c r="D492" s="447"/>
      <c r="E492" s="447"/>
      <c r="F492" s="447"/>
      <c r="G492" s="447"/>
      <c r="H492" s="447"/>
      <c r="I492" s="447"/>
      <c r="J492" s="447"/>
      <c r="K492" s="447"/>
      <c r="L492" s="447"/>
      <c r="M492" s="447"/>
      <c r="N492" s="450"/>
      <c r="O492" s="449"/>
    </row>
    <row r="493" spans="2:15" x14ac:dyDescent="0.15">
      <c r="B493" s="446">
        <v>489</v>
      </c>
      <c r="C493" s="447"/>
      <c r="D493" s="447"/>
      <c r="E493" s="447"/>
      <c r="F493" s="447"/>
      <c r="G493" s="447"/>
      <c r="H493" s="447"/>
      <c r="I493" s="447"/>
      <c r="J493" s="447"/>
      <c r="K493" s="447"/>
      <c r="L493" s="447"/>
      <c r="M493" s="447"/>
      <c r="N493" s="450"/>
      <c r="O493" s="449"/>
    </row>
    <row r="494" spans="2:15" x14ac:dyDescent="0.15">
      <c r="B494" s="446">
        <v>490</v>
      </c>
      <c r="C494" s="447"/>
      <c r="D494" s="447"/>
      <c r="E494" s="447"/>
      <c r="F494" s="447"/>
      <c r="G494" s="447"/>
      <c r="H494" s="447"/>
      <c r="I494" s="447"/>
      <c r="J494" s="447"/>
      <c r="K494" s="447"/>
      <c r="L494" s="447"/>
      <c r="M494" s="447"/>
      <c r="N494" s="450"/>
      <c r="O494" s="449"/>
    </row>
    <row r="495" spans="2:15" x14ac:dyDescent="0.15">
      <c r="B495" s="446">
        <v>491</v>
      </c>
      <c r="C495" s="447"/>
      <c r="D495" s="447"/>
      <c r="E495" s="447"/>
      <c r="F495" s="447"/>
      <c r="G495" s="447"/>
      <c r="H495" s="447"/>
      <c r="I495" s="447"/>
      <c r="J495" s="447"/>
      <c r="K495" s="447"/>
      <c r="L495" s="447"/>
      <c r="M495" s="447"/>
      <c r="N495" s="450"/>
      <c r="O495" s="449"/>
    </row>
    <row r="496" spans="2:15" x14ac:dyDescent="0.15">
      <c r="B496" s="446">
        <v>492</v>
      </c>
      <c r="C496" s="447"/>
      <c r="D496" s="447"/>
      <c r="E496" s="447"/>
      <c r="F496" s="447"/>
      <c r="G496" s="447"/>
      <c r="H496" s="447"/>
      <c r="I496" s="447"/>
      <c r="J496" s="447"/>
      <c r="K496" s="447"/>
      <c r="L496" s="447"/>
      <c r="M496" s="447"/>
      <c r="N496" s="450"/>
      <c r="O496" s="449"/>
    </row>
    <row r="497" spans="2:15" x14ac:dyDescent="0.15">
      <c r="B497" s="446">
        <v>493</v>
      </c>
      <c r="C497" s="447"/>
      <c r="D497" s="447"/>
      <c r="E497" s="447"/>
      <c r="F497" s="447"/>
      <c r="G497" s="447"/>
      <c r="H497" s="447"/>
      <c r="I497" s="447"/>
      <c r="J497" s="447"/>
      <c r="K497" s="447"/>
      <c r="L497" s="447"/>
      <c r="M497" s="447"/>
      <c r="N497" s="450"/>
      <c r="O497" s="449"/>
    </row>
    <row r="498" spans="2:15" x14ac:dyDescent="0.15">
      <c r="B498" s="446">
        <v>494</v>
      </c>
      <c r="C498" s="447"/>
      <c r="D498" s="447"/>
      <c r="E498" s="447"/>
      <c r="F498" s="447"/>
      <c r="G498" s="447"/>
      <c r="H498" s="447"/>
      <c r="I498" s="447"/>
      <c r="J498" s="447"/>
      <c r="K498" s="447"/>
      <c r="L498" s="447"/>
      <c r="M498" s="447"/>
      <c r="N498" s="450"/>
      <c r="O498" s="449"/>
    </row>
    <row r="499" spans="2:15" x14ac:dyDescent="0.15">
      <c r="B499" s="446">
        <v>495</v>
      </c>
      <c r="C499" s="447"/>
      <c r="D499" s="447"/>
      <c r="E499" s="447"/>
      <c r="F499" s="447"/>
      <c r="G499" s="447"/>
      <c r="H499" s="447"/>
      <c r="I499" s="447"/>
      <c r="J499" s="447"/>
      <c r="K499" s="447"/>
      <c r="L499" s="447"/>
      <c r="M499" s="447"/>
      <c r="N499" s="450"/>
      <c r="O499" s="449"/>
    </row>
    <row r="500" spans="2:15" x14ac:dyDescent="0.15">
      <c r="B500" s="446">
        <v>496</v>
      </c>
      <c r="C500" s="447"/>
      <c r="D500" s="447"/>
      <c r="E500" s="447"/>
      <c r="F500" s="447"/>
      <c r="G500" s="447"/>
      <c r="H500" s="447"/>
      <c r="I500" s="447"/>
      <c r="J500" s="447"/>
      <c r="K500" s="447"/>
      <c r="L500" s="447"/>
      <c r="M500" s="447"/>
      <c r="N500" s="450"/>
      <c r="O500" s="449"/>
    </row>
    <row r="501" spans="2:15" x14ac:dyDescent="0.15">
      <c r="B501" s="446">
        <v>497</v>
      </c>
      <c r="C501" s="447"/>
      <c r="D501" s="447"/>
      <c r="E501" s="447"/>
      <c r="F501" s="447"/>
      <c r="G501" s="447"/>
      <c r="H501" s="447"/>
      <c r="I501" s="447"/>
      <c r="J501" s="447"/>
      <c r="K501" s="447"/>
      <c r="L501" s="447"/>
      <c r="M501" s="447"/>
      <c r="N501" s="450"/>
      <c r="O501" s="449"/>
    </row>
    <row r="502" spans="2:15" x14ac:dyDescent="0.15">
      <c r="B502" s="446">
        <v>498</v>
      </c>
      <c r="C502" s="447"/>
      <c r="D502" s="447"/>
      <c r="E502" s="447"/>
      <c r="F502" s="447"/>
      <c r="G502" s="447"/>
      <c r="H502" s="447"/>
      <c r="I502" s="447"/>
      <c r="J502" s="447"/>
      <c r="K502" s="447"/>
      <c r="L502" s="447"/>
      <c r="M502" s="447"/>
      <c r="N502" s="450"/>
      <c r="O502" s="449"/>
    </row>
    <row r="503" spans="2:15" x14ac:dyDescent="0.15">
      <c r="B503" s="446">
        <v>499</v>
      </c>
      <c r="C503" s="447"/>
      <c r="D503" s="447"/>
      <c r="E503" s="447"/>
      <c r="F503" s="447"/>
      <c r="G503" s="447"/>
      <c r="H503" s="447"/>
      <c r="I503" s="447"/>
      <c r="J503" s="447"/>
      <c r="K503" s="447"/>
      <c r="L503" s="447"/>
      <c r="M503" s="447"/>
      <c r="N503" s="450"/>
      <c r="O503" s="449"/>
    </row>
    <row r="504" spans="2:15" x14ac:dyDescent="0.15">
      <c r="B504" s="451">
        <v>500</v>
      </c>
      <c r="C504" s="452"/>
      <c r="D504" s="452"/>
      <c r="E504" s="452"/>
      <c r="F504" s="452"/>
      <c r="G504" s="452"/>
      <c r="H504" s="452"/>
      <c r="I504" s="452"/>
      <c r="J504" s="452"/>
      <c r="K504" s="452"/>
      <c r="L504" s="452"/>
      <c r="M504" s="452"/>
      <c r="N504" s="453"/>
      <c r="O504" s="454"/>
    </row>
  </sheetData>
  <mergeCells count="1">
    <mergeCell ref="B1:L1"/>
  </mergeCells>
  <phoneticPr fontId="3"/>
  <dataValidations count="2">
    <dataValidation imeMode="hiragana" allowBlank="1" showInputMessage="1" showErrorMessage="1" error="リストから選択してください" sqref="D15:H1048576 C5:G14" xr:uid="{9EB3D9EE-9213-4125-9BA8-49EF3C439835}"/>
    <dataValidation imeMode="halfAlpha" allowBlank="1" showInputMessage="1" showErrorMessage="1" sqref="B5:B1048576 I15:M1048576 H5:M14" xr:uid="{A88FB1B0-A3CA-4B1A-8A2C-5DE285F1AB26}"/>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A5E10916-A096-4D9E-B659-DB65DB120FA3}">
          <x14:formula1>
            <xm:f>名簿!$C$6:$C$1005</xm:f>
          </x14:formula1>
          <xm:sqref>N505:O1048576 N1:O1</xm:sqref>
        </x14:dataValidation>
        <x14:dataValidation type="list" allowBlank="1" showInputMessage="1" showErrorMessage="1" xr:uid="{970B80E3-F0C8-4CBD-B59F-978FDDD2F4A7}">
          <x14:formula1>
            <xm:f>名簿!$C$5:$C$1005</xm:f>
          </x14:formula1>
          <xm:sqref>N5:O504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90003-69A5-43D1-ABEA-6A45C89F709F}">
  <sheetPr>
    <tabColor theme="0" tint="-0.249977111117893"/>
  </sheetPr>
  <dimension ref="B1:M1004"/>
  <sheetViews>
    <sheetView zoomScale="70" zoomScaleNormal="70" workbookViewId="0">
      <pane xSplit="3" ySplit="4" topLeftCell="D5" activePane="bottomRight" state="frozen"/>
      <selection pane="topRight"/>
      <selection pane="bottomLeft"/>
      <selection pane="bottomRight" activeCell="C5" sqref="C5"/>
    </sheetView>
  </sheetViews>
  <sheetFormatPr defaultColWidth="8.875" defaultRowHeight="16.5" x14ac:dyDescent="0.15"/>
  <cols>
    <col min="1" max="1" width="2.875" style="431" customWidth="1"/>
    <col min="2" max="2" width="8.5" style="431" bestFit="1" customWidth="1"/>
    <col min="3" max="3" width="19.875" style="431" bestFit="1" customWidth="1"/>
    <col min="4" max="4" width="20.5" style="431" bestFit="1" customWidth="1"/>
    <col min="5" max="5" width="18.875" style="431" bestFit="1" customWidth="1"/>
    <col min="6" max="6" width="14.875" style="145" bestFit="1" customWidth="1"/>
    <col min="7" max="7" width="14.875" style="432" bestFit="1" customWidth="1"/>
    <col min="8" max="8" width="15.5" style="432" customWidth="1"/>
    <col min="9" max="9" width="18" style="431" bestFit="1" customWidth="1"/>
    <col min="10" max="10" width="17.875" style="431" bestFit="1" customWidth="1"/>
    <col min="11" max="11" width="21.625" style="431" customWidth="1"/>
    <col min="12" max="12" width="25.125" style="431" bestFit="1" customWidth="1"/>
    <col min="13" max="13" width="20.5" style="431" customWidth="1"/>
    <col min="14" max="16384" width="8.875" style="431"/>
  </cols>
  <sheetData>
    <row r="1" spans="2:13" s="384" customFormat="1" ht="74.45" customHeight="1" x14ac:dyDescent="0.15">
      <c r="B1" s="1223" t="s">
        <v>1897</v>
      </c>
      <c r="C1" s="1223"/>
      <c r="D1" s="1223"/>
      <c r="E1" s="425"/>
      <c r="F1" s="425"/>
      <c r="G1" s="425"/>
      <c r="H1" s="425"/>
      <c r="I1" s="425"/>
      <c r="J1" s="425"/>
      <c r="K1" s="384" t="s">
        <v>1832</v>
      </c>
      <c r="L1" s="425"/>
    </row>
    <row r="2" spans="2:13" s="385" customFormat="1" ht="45.6" customHeight="1" x14ac:dyDescent="0.15">
      <c r="B2" s="374" t="s">
        <v>1806</v>
      </c>
      <c r="C2" s="374" t="s">
        <v>1814</v>
      </c>
      <c r="D2" s="374" t="s">
        <v>1558</v>
      </c>
      <c r="E2" s="374" t="s">
        <v>1607</v>
      </c>
      <c r="F2" s="406" t="s">
        <v>1776</v>
      </c>
      <c r="G2" s="406" t="s">
        <v>1777</v>
      </c>
      <c r="H2" s="385" t="s">
        <v>1590</v>
      </c>
      <c r="I2" s="385" t="s">
        <v>1663</v>
      </c>
      <c r="J2" s="374" t="s">
        <v>1633</v>
      </c>
      <c r="K2" s="374" t="s">
        <v>1634</v>
      </c>
      <c r="L2" s="374" t="s">
        <v>1650</v>
      </c>
      <c r="M2" s="374" t="s">
        <v>1651</v>
      </c>
    </row>
    <row r="3" spans="2:13" s="426" customFormat="1" x14ac:dyDescent="0.15">
      <c r="B3" s="427" t="s">
        <v>1550</v>
      </c>
      <c r="C3" s="427" t="s">
        <v>1561</v>
      </c>
      <c r="D3" s="427" t="s">
        <v>1562</v>
      </c>
      <c r="E3" s="427" t="s">
        <v>1584</v>
      </c>
      <c r="F3" s="428">
        <v>45658</v>
      </c>
      <c r="G3" s="428">
        <v>45838</v>
      </c>
      <c r="H3" s="427" t="s">
        <v>1563</v>
      </c>
      <c r="I3" s="427" t="s">
        <v>1564</v>
      </c>
      <c r="J3" s="427" t="s">
        <v>1648</v>
      </c>
      <c r="K3" s="427" t="s">
        <v>434</v>
      </c>
      <c r="L3" s="427" t="s">
        <v>1649</v>
      </c>
      <c r="M3" s="427" t="s">
        <v>434</v>
      </c>
    </row>
    <row r="4" spans="2:13" s="426" customFormat="1" hidden="1" x14ac:dyDescent="0.15">
      <c r="B4" s="429"/>
      <c r="C4" s="429"/>
      <c r="D4" s="429"/>
      <c r="E4" s="429"/>
      <c r="F4" s="430"/>
      <c r="G4" s="430"/>
      <c r="H4" s="429"/>
      <c r="I4" s="429"/>
      <c r="J4" s="429"/>
      <c r="K4" s="429"/>
      <c r="L4" s="429"/>
      <c r="M4" s="429"/>
    </row>
    <row r="5" spans="2:13" x14ac:dyDescent="0.15">
      <c r="B5" s="431">
        <v>1</v>
      </c>
      <c r="F5" s="432"/>
      <c r="H5" s="431"/>
    </row>
    <row r="6" spans="2:13" x14ac:dyDescent="0.15">
      <c r="B6" s="431">
        <v>2</v>
      </c>
      <c r="F6" s="432"/>
      <c r="H6" s="431"/>
    </row>
    <row r="7" spans="2:13" x14ac:dyDescent="0.15">
      <c r="B7" s="431">
        <v>3</v>
      </c>
      <c r="F7" s="432"/>
      <c r="H7" s="431"/>
    </row>
    <row r="8" spans="2:13" x14ac:dyDescent="0.15">
      <c r="B8" s="431">
        <v>4</v>
      </c>
      <c r="F8" s="432"/>
    </row>
    <row r="9" spans="2:13" x14ac:dyDescent="0.15">
      <c r="B9" s="431">
        <v>5</v>
      </c>
      <c r="F9" s="432"/>
    </row>
    <row r="10" spans="2:13" x14ac:dyDescent="0.15">
      <c r="B10" s="431">
        <v>6</v>
      </c>
      <c r="F10" s="432"/>
    </row>
    <row r="11" spans="2:13" x14ac:dyDescent="0.15">
      <c r="B11" s="431">
        <v>7</v>
      </c>
      <c r="C11" s="433"/>
      <c r="D11" s="433"/>
      <c r="E11" s="433"/>
      <c r="F11" s="434"/>
      <c r="G11" s="434"/>
      <c r="H11" s="434"/>
      <c r="I11" s="433"/>
      <c r="J11" s="433"/>
      <c r="K11" s="433"/>
      <c r="L11" s="433"/>
      <c r="M11" s="433"/>
    </row>
    <row r="12" spans="2:13" x14ac:dyDescent="0.15">
      <c r="B12" s="431">
        <v>8</v>
      </c>
      <c r="C12" s="433"/>
      <c r="D12" s="433"/>
      <c r="E12" s="433"/>
      <c r="F12" s="434"/>
      <c r="G12" s="434"/>
      <c r="H12" s="434"/>
      <c r="I12" s="433"/>
      <c r="J12" s="433"/>
      <c r="K12" s="433"/>
      <c r="L12" s="433"/>
      <c r="M12" s="433"/>
    </row>
    <row r="13" spans="2:13" x14ac:dyDescent="0.15">
      <c r="B13" s="431">
        <v>9</v>
      </c>
      <c r="C13" s="433"/>
      <c r="D13" s="433"/>
      <c r="E13" s="433"/>
      <c r="F13" s="434"/>
      <c r="G13" s="434"/>
      <c r="H13" s="434"/>
      <c r="I13" s="433"/>
      <c r="J13" s="433"/>
      <c r="K13" s="433"/>
      <c r="L13" s="433"/>
      <c r="M13" s="433"/>
    </row>
    <row r="14" spans="2:13" x14ac:dyDescent="0.15">
      <c r="B14" s="431">
        <v>10</v>
      </c>
      <c r="C14" s="433"/>
      <c r="D14" s="433"/>
      <c r="E14" s="433"/>
      <c r="F14" s="434"/>
      <c r="G14" s="434"/>
      <c r="H14" s="434"/>
      <c r="I14" s="433"/>
      <c r="J14" s="433"/>
      <c r="K14" s="433"/>
      <c r="L14" s="433"/>
      <c r="M14" s="433"/>
    </row>
    <row r="15" spans="2:13" x14ac:dyDescent="0.15">
      <c r="B15" s="431">
        <v>11</v>
      </c>
      <c r="C15" s="433"/>
      <c r="D15" s="433"/>
      <c r="E15" s="433"/>
      <c r="F15" s="434"/>
      <c r="G15" s="434"/>
      <c r="H15" s="434"/>
      <c r="I15" s="433"/>
      <c r="J15" s="433"/>
      <c r="K15" s="433"/>
      <c r="L15" s="433"/>
      <c r="M15" s="433"/>
    </row>
    <row r="16" spans="2:13" x14ac:dyDescent="0.15">
      <c r="B16" s="431">
        <v>12</v>
      </c>
      <c r="C16" s="433"/>
      <c r="D16" s="433"/>
      <c r="E16" s="433"/>
      <c r="F16" s="434"/>
      <c r="G16" s="434"/>
      <c r="H16" s="434"/>
      <c r="I16" s="433"/>
      <c r="J16" s="433"/>
      <c r="K16" s="433"/>
      <c r="L16" s="433"/>
      <c r="M16" s="433"/>
    </row>
    <row r="17" spans="2:13" x14ac:dyDescent="0.15">
      <c r="B17" s="431">
        <v>13</v>
      </c>
      <c r="C17" s="433"/>
      <c r="D17" s="433"/>
      <c r="E17" s="433"/>
      <c r="F17" s="434"/>
      <c r="G17" s="434"/>
      <c r="H17" s="434"/>
      <c r="I17" s="433"/>
      <c r="J17" s="433"/>
      <c r="K17" s="433"/>
      <c r="L17" s="433"/>
      <c r="M17" s="433"/>
    </row>
    <row r="18" spans="2:13" x14ac:dyDescent="0.15">
      <c r="B18" s="431">
        <v>14</v>
      </c>
      <c r="C18" s="433"/>
      <c r="D18" s="433"/>
      <c r="E18" s="433"/>
      <c r="F18" s="434"/>
      <c r="G18" s="434"/>
      <c r="H18" s="434"/>
      <c r="I18" s="433"/>
      <c r="J18" s="433"/>
      <c r="K18" s="433"/>
      <c r="L18" s="433"/>
      <c r="M18" s="433"/>
    </row>
    <row r="19" spans="2:13" x14ac:dyDescent="0.15">
      <c r="B19" s="431">
        <v>15</v>
      </c>
      <c r="C19" s="433"/>
      <c r="D19" s="433"/>
      <c r="E19" s="433"/>
      <c r="F19" s="434"/>
      <c r="G19" s="434"/>
      <c r="H19" s="434"/>
      <c r="I19" s="433"/>
      <c r="J19" s="433"/>
      <c r="K19" s="433"/>
      <c r="L19" s="433"/>
      <c r="M19" s="433"/>
    </row>
    <row r="20" spans="2:13" x14ac:dyDescent="0.15">
      <c r="B20" s="431">
        <v>16</v>
      </c>
      <c r="C20" s="433"/>
      <c r="D20" s="433"/>
      <c r="E20" s="433"/>
      <c r="F20" s="434"/>
      <c r="G20" s="434"/>
      <c r="H20" s="434"/>
      <c r="I20" s="433"/>
      <c r="J20" s="433"/>
      <c r="K20" s="433"/>
      <c r="L20" s="433"/>
      <c r="M20" s="433"/>
    </row>
    <row r="21" spans="2:13" x14ac:dyDescent="0.15">
      <c r="B21" s="431">
        <v>17</v>
      </c>
      <c r="C21" s="433"/>
      <c r="D21" s="433"/>
      <c r="E21" s="433"/>
      <c r="F21" s="434"/>
      <c r="G21" s="434"/>
      <c r="H21" s="434"/>
      <c r="I21" s="433"/>
      <c r="J21" s="433"/>
      <c r="K21" s="433"/>
      <c r="L21" s="433"/>
      <c r="M21" s="433"/>
    </row>
    <row r="22" spans="2:13" x14ac:dyDescent="0.15">
      <c r="B22" s="431">
        <v>18</v>
      </c>
      <c r="C22" s="433"/>
      <c r="D22" s="433"/>
      <c r="E22" s="433"/>
      <c r="F22" s="434"/>
      <c r="G22" s="434"/>
      <c r="H22" s="434"/>
      <c r="I22" s="433"/>
      <c r="J22" s="433"/>
      <c r="K22" s="433"/>
      <c r="L22" s="433"/>
      <c r="M22" s="433"/>
    </row>
    <row r="23" spans="2:13" x14ac:dyDescent="0.15">
      <c r="B23" s="431">
        <v>19</v>
      </c>
      <c r="C23" s="433"/>
      <c r="D23" s="433"/>
      <c r="E23" s="433"/>
      <c r="F23" s="434"/>
      <c r="G23" s="434"/>
      <c r="H23" s="434"/>
      <c r="I23" s="433"/>
      <c r="J23" s="433"/>
      <c r="K23" s="433"/>
      <c r="L23" s="433"/>
      <c r="M23" s="433"/>
    </row>
    <row r="24" spans="2:13" x14ac:dyDescent="0.15">
      <c r="B24" s="431">
        <v>20</v>
      </c>
      <c r="C24" s="433"/>
      <c r="D24" s="433"/>
      <c r="E24" s="433"/>
      <c r="F24" s="434"/>
      <c r="G24" s="434"/>
      <c r="H24" s="434"/>
      <c r="I24" s="433"/>
      <c r="J24" s="433"/>
      <c r="K24" s="433"/>
      <c r="L24" s="433"/>
      <c r="M24" s="433"/>
    </row>
    <row r="25" spans="2:13" x14ac:dyDescent="0.15">
      <c r="B25" s="431">
        <v>21</v>
      </c>
      <c r="C25" s="433"/>
      <c r="D25" s="433"/>
      <c r="E25" s="433"/>
      <c r="F25" s="434"/>
      <c r="G25" s="434"/>
      <c r="H25" s="434"/>
      <c r="I25" s="433"/>
      <c r="J25" s="433"/>
      <c r="K25" s="433"/>
      <c r="L25" s="433"/>
      <c r="M25" s="433"/>
    </row>
    <row r="26" spans="2:13" x14ac:dyDescent="0.15">
      <c r="B26" s="431">
        <v>22</v>
      </c>
      <c r="C26" s="433"/>
      <c r="D26" s="433"/>
      <c r="E26" s="433"/>
      <c r="F26" s="434"/>
      <c r="G26" s="434"/>
      <c r="H26" s="434"/>
      <c r="I26" s="433"/>
      <c r="J26" s="433"/>
      <c r="K26" s="433"/>
      <c r="L26" s="433"/>
      <c r="M26" s="433"/>
    </row>
    <row r="27" spans="2:13" x14ac:dyDescent="0.15">
      <c r="B27" s="431">
        <v>23</v>
      </c>
      <c r="C27" s="433"/>
      <c r="D27" s="433"/>
      <c r="E27" s="433"/>
      <c r="F27" s="434"/>
      <c r="G27" s="434"/>
      <c r="H27" s="434"/>
      <c r="I27" s="433"/>
      <c r="J27" s="433"/>
      <c r="K27" s="433"/>
      <c r="L27" s="433"/>
      <c r="M27" s="433"/>
    </row>
    <row r="28" spans="2:13" x14ac:dyDescent="0.15">
      <c r="B28" s="431">
        <v>24</v>
      </c>
      <c r="C28" s="433"/>
      <c r="D28" s="433"/>
      <c r="E28" s="433"/>
      <c r="F28" s="434"/>
      <c r="G28" s="434"/>
      <c r="H28" s="434"/>
      <c r="I28" s="433"/>
      <c r="J28" s="433"/>
      <c r="K28" s="433"/>
      <c r="L28" s="433"/>
      <c r="M28" s="433"/>
    </row>
    <row r="29" spans="2:13" x14ac:dyDescent="0.15">
      <c r="B29" s="431">
        <v>25</v>
      </c>
      <c r="C29" s="433"/>
      <c r="D29" s="433"/>
      <c r="E29" s="433"/>
      <c r="F29" s="434"/>
      <c r="G29" s="434"/>
      <c r="H29" s="434"/>
      <c r="I29" s="433"/>
      <c r="J29" s="433"/>
      <c r="K29" s="433"/>
      <c r="L29" s="433"/>
      <c r="M29" s="433"/>
    </row>
    <row r="30" spans="2:13" x14ac:dyDescent="0.15">
      <c r="B30" s="431">
        <v>26</v>
      </c>
      <c r="C30" s="433"/>
      <c r="D30" s="433"/>
      <c r="E30" s="433"/>
      <c r="F30" s="434"/>
      <c r="G30" s="434"/>
      <c r="H30" s="434"/>
      <c r="I30" s="433"/>
      <c r="J30" s="433"/>
      <c r="K30" s="433"/>
      <c r="L30" s="433"/>
      <c r="M30" s="433"/>
    </row>
    <row r="31" spans="2:13" x14ac:dyDescent="0.15">
      <c r="B31" s="431">
        <v>27</v>
      </c>
      <c r="C31" s="433"/>
      <c r="D31" s="433"/>
      <c r="E31" s="433"/>
      <c r="F31" s="434"/>
      <c r="G31" s="434"/>
      <c r="H31" s="434"/>
      <c r="I31" s="433"/>
      <c r="J31" s="433"/>
      <c r="K31" s="433"/>
      <c r="L31" s="433"/>
      <c r="M31" s="433"/>
    </row>
    <row r="32" spans="2:13" x14ac:dyDescent="0.15">
      <c r="B32" s="431">
        <v>28</v>
      </c>
      <c r="C32" s="433"/>
      <c r="D32" s="433"/>
      <c r="E32" s="433"/>
      <c r="F32" s="434"/>
      <c r="G32" s="434"/>
      <c r="H32" s="434"/>
      <c r="I32" s="433"/>
      <c r="J32" s="433"/>
      <c r="K32" s="433"/>
      <c r="L32" s="433"/>
      <c r="M32" s="433"/>
    </row>
    <row r="33" spans="2:13" x14ac:dyDescent="0.15">
      <c r="B33" s="431">
        <v>29</v>
      </c>
      <c r="C33" s="433"/>
      <c r="D33" s="433"/>
      <c r="E33" s="433"/>
      <c r="F33" s="434"/>
      <c r="G33" s="434"/>
      <c r="H33" s="434"/>
      <c r="I33" s="433"/>
      <c r="J33" s="433"/>
      <c r="K33" s="433"/>
      <c r="L33" s="433"/>
      <c r="M33" s="433"/>
    </row>
    <row r="34" spans="2:13" x14ac:dyDescent="0.15">
      <c r="B34" s="431">
        <v>30</v>
      </c>
      <c r="C34" s="433"/>
      <c r="D34" s="433"/>
      <c r="E34" s="433"/>
      <c r="F34" s="434"/>
      <c r="G34" s="434"/>
      <c r="H34" s="434"/>
      <c r="I34" s="433"/>
      <c r="J34" s="433"/>
      <c r="K34" s="433"/>
      <c r="L34" s="433"/>
      <c r="M34" s="433"/>
    </row>
    <row r="35" spans="2:13" x14ac:dyDescent="0.15">
      <c r="B35" s="431">
        <v>31</v>
      </c>
      <c r="C35" s="433"/>
      <c r="D35" s="433"/>
      <c r="E35" s="433"/>
      <c r="F35" s="434"/>
      <c r="G35" s="434"/>
      <c r="H35" s="434"/>
      <c r="I35" s="433"/>
      <c r="J35" s="433"/>
      <c r="K35" s="433"/>
      <c r="L35" s="433"/>
      <c r="M35" s="433"/>
    </row>
    <row r="36" spans="2:13" x14ac:dyDescent="0.15">
      <c r="B36" s="431">
        <v>32</v>
      </c>
      <c r="C36" s="433"/>
      <c r="D36" s="433"/>
      <c r="E36" s="433"/>
      <c r="F36" s="434"/>
      <c r="G36" s="434"/>
      <c r="H36" s="434"/>
      <c r="I36" s="433"/>
      <c r="J36" s="433"/>
      <c r="K36" s="433"/>
      <c r="L36" s="433"/>
      <c r="M36" s="433"/>
    </row>
    <row r="37" spans="2:13" x14ac:dyDescent="0.15">
      <c r="B37" s="431">
        <v>33</v>
      </c>
      <c r="C37" s="433"/>
      <c r="D37" s="433"/>
      <c r="E37" s="433"/>
      <c r="F37" s="434"/>
      <c r="G37" s="434"/>
      <c r="H37" s="434"/>
      <c r="I37" s="433"/>
      <c r="J37" s="433"/>
      <c r="K37" s="433"/>
      <c r="L37" s="433"/>
      <c r="M37" s="433"/>
    </row>
    <row r="38" spans="2:13" x14ac:dyDescent="0.15">
      <c r="B38" s="431">
        <v>34</v>
      </c>
      <c r="C38" s="433"/>
      <c r="D38" s="433"/>
      <c r="E38" s="433"/>
      <c r="F38" s="434"/>
      <c r="G38" s="434"/>
      <c r="H38" s="434"/>
      <c r="I38" s="433"/>
      <c r="J38" s="433"/>
      <c r="K38" s="433"/>
      <c r="L38" s="433"/>
      <c r="M38" s="433"/>
    </row>
    <row r="39" spans="2:13" x14ac:dyDescent="0.15">
      <c r="B39" s="431">
        <v>35</v>
      </c>
      <c r="C39" s="433"/>
      <c r="D39" s="433"/>
      <c r="E39" s="433"/>
      <c r="F39" s="434"/>
      <c r="G39" s="434"/>
      <c r="H39" s="434"/>
      <c r="I39" s="433"/>
      <c r="J39" s="433"/>
      <c r="K39" s="433"/>
      <c r="L39" s="433"/>
      <c r="M39" s="433"/>
    </row>
    <row r="40" spans="2:13" x14ac:dyDescent="0.15">
      <c r="B40" s="431">
        <v>36</v>
      </c>
      <c r="C40" s="433"/>
      <c r="D40" s="433"/>
      <c r="E40" s="433"/>
      <c r="F40" s="434"/>
      <c r="G40" s="434"/>
      <c r="H40" s="434"/>
      <c r="I40" s="433"/>
      <c r="J40" s="433"/>
      <c r="K40" s="433"/>
      <c r="L40" s="433"/>
      <c r="M40" s="433"/>
    </row>
    <row r="41" spans="2:13" x14ac:dyDescent="0.15">
      <c r="B41" s="431">
        <v>37</v>
      </c>
      <c r="C41" s="433"/>
      <c r="D41" s="433"/>
      <c r="E41" s="433"/>
      <c r="F41" s="434"/>
      <c r="G41" s="434"/>
      <c r="H41" s="434"/>
      <c r="I41" s="433"/>
      <c r="J41" s="433"/>
      <c r="K41" s="433"/>
      <c r="L41" s="433"/>
      <c r="M41" s="433"/>
    </row>
    <row r="42" spans="2:13" x14ac:dyDescent="0.15">
      <c r="B42" s="431">
        <v>38</v>
      </c>
      <c r="C42" s="433"/>
      <c r="D42" s="433"/>
      <c r="E42" s="433"/>
      <c r="F42" s="434"/>
      <c r="G42" s="434"/>
      <c r="H42" s="434"/>
      <c r="I42" s="433"/>
      <c r="J42" s="433"/>
      <c r="K42" s="433"/>
      <c r="L42" s="433"/>
      <c r="M42" s="433"/>
    </row>
    <row r="43" spans="2:13" x14ac:dyDescent="0.15">
      <c r="B43" s="431">
        <v>39</v>
      </c>
      <c r="C43" s="433"/>
      <c r="D43" s="433"/>
      <c r="E43" s="433"/>
      <c r="F43" s="434"/>
      <c r="G43" s="434"/>
      <c r="H43" s="434"/>
      <c r="I43" s="433"/>
      <c r="J43" s="433"/>
      <c r="K43" s="433"/>
      <c r="L43" s="433"/>
      <c r="M43" s="433"/>
    </row>
    <row r="44" spans="2:13" x14ac:dyDescent="0.15">
      <c r="B44" s="431">
        <v>40</v>
      </c>
      <c r="C44" s="433"/>
      <c r="D44" s="433"/>
      <c r="E44" s="433"/>
      <c r="F44" s="434"/>
      <c r="G44" s="434"/>
      <c r="H44" s="434"/>
      <c r="I44" s="433"/>
      <c r="J44" s="433"/>
      <c r="K44" s="433"/>
      <c r="L44" s="433"/>
      <c r="M44" s="433"/>
    </row>
    <row r="45" spans="2:13" x14ac:dyDescent="0.15">
      <c r="B45" s="431">
        <v>41</v>
      </c>
      <c r="C45" s="433"/>
      <c r="D45" s="433"/>
      <c r="E45" s="433"/>
      <c r="F45" s="434"/>
      <c r="G45" s="434"/>
      <c r="H45" s="434"/>
      <c r="I45" s="433"/>
      <c r="J45" s="433"/>
      <c r="K45" s="433"/>
      <c r="L45" s="433"/>
      <c r="M45" s="433"/>
    </row>
    <row r="46" spans="2:13" x14ac:dyDescent="0.15">
      <c r="B46" s="431">
        <v>42</v>
      </c>
      <c r="C46" s="433"/>
      <c r="D46" s="433"/>
      <c r="E46" s="433"/>
      <c r="F46" s="434"/>
      <c r="G46" s="434"/>
      <c r="H46" s="434"/>
      <c r="I46" s="433"/>
      <c r="J46" s="433"/>
      <c r="K46" s="433"/>
      <c r="L46" s="433"/>
      <c r="M46" s="433"/>
    </row>
    <row r="47" spans="2:13" x14ac:dyDescent="0.15">
      <c r="B47" s="431">
        <v>43</v>
      </c>
      <c r="C47" s="433"/>
      <c r="D47" s="433"/>
      <c r="E47" s="433"/>
      <c r="F47" s="434"/>
      <c r="G47" s="434"/>
      <c r="H47" s="434"/>
      <c r="I47" s="433"/>
      <c r="J47" s="433"/>
      <c r="K47" s="433"/>
      <c r="L47" s="433"/>
      <c r="M47" s="433"/>
    </row>
    <row r="48" spans="2:13" x14ac:dyDescent="0.15">
      <c r="B48" s="431">
        <v>44</v>
      </c>
      <c r="C48" s="433"/>
      <c r="D48" s="433"/>
      <c r="E48" s="433"/>
      <c r="F48" s="434"/>
      <c r="G48" s="434"/>
      <c r="H48" s="434"/>
      <c r="I48" s="433"/>
      <c r="J48" s="433"/>
      <c r="K48" s="433"/>
      <c r="L48" s="433"/>
      <c r="M48" s="433"/>
    </row>
    <row r="49" spans="2:13" x14ac:dyDescent="0.15">
      <c r="B49" s="431">
        <v>45</v>
      </c>
      <c r="C49" s="433"/>
      <c r="D49" s="433"/>
      <c r="E49" s="433"/>
      <c r="F49" s="434"/>
      <c r="G49" s="434"/>
      <c r="H49" s="434"/>
      <c r="I49" s="433"/>
      <c r="J49" s="433"/>
      <c r="K49" s="433"/>
      <c r="L49" s="433"/>
      <c r="M49" s="433"/>
    </row>
    <row r="50" spans="2:13" x14ac:dyDescent="0.15">
      <c r="B50" s="431">
        <v>46</v>
      </c>
      <c r="C50" s="433"/>
      <c r="D50" s="433"/>
      <c r="E50" s="433"/>
      <c r="F50" s="434"/>
      <c r="G50" s="434"/>
      <c r="H50" s="434"/>
      <c r="I50" s="433"/>
      <c r="J50" s="433"/>
      <c r="K50" s="433"/>
      <c r="L50" s="433"/>
      <c r="M50" s="433"/>
    </row>
    <row r="51" spans="2:13" x14ac:dyDescent="0.15">
      <c r="B51" s="431">
        <v>47</v>
      </c>
      <c r="C51" s="433"/>
      <c r="D51" s="433"/>
      <c r="E51" s="433"/>
      <c r="F51" s="434"/>
      <c r="G51" s="434"/>
      <c r="H51" s="434"/>
      <c r="I51" s="433"/>
      <c r="J51" s="433"/>
      <c r="K51" s="433"/>
      <c r="L51" s="433"/>
      <c r="M51" s="433"/>
    </row>
    <row r="52" spans="2:13" x14ac:dyDescent="0.15">
      <c r="B52" s="431">
        <v>48</v>
      </c>
      <c r="C52" s="433"/>
      <c r="D52" s="433"/>
      <c r="E52" s="433"/>
      <c r="F52" s="434"/>
      <c r="G52" s="434"/>
      <c r="H52" s="434"/>
      <c r="I52" s="433"/>
      <c r="J52" s="433"/>
      <c r="K52" s="433"/>
      <c r="L52" s="433"/>
      <c r="M52" s="433"/>
    </row>
    <row r="53" spans="2:13" x14ac:dyDescent="0.15">
      <c r="B53" s="431">
        <v>49</v>
      </c>
      <c r="C53" s="433"/>
      <c r="D53" s="433"/>
      <c r="E53" s="433"/>
      <c r="F53" s="434"/>
      <c r="G53" s="434"/>
      <c r="H53" s="434"/>
      <c r="I53" s="433"/>
      <c r="J53" s="433"/>
      <c r="K53" s="433"/>
      <c r="L53" s="433"/>
      <c r="M53" s="433"/>
    </row>
    <row r="54" spans="2:13" x14ac:dyDescent="0.15">
      <c r="B54" s="431">
        <v>50</v>
      </c>
      <c r="C54" s="433"/>
      <c r="D54" s="433"/>
      <c r="E54" s="433"/>
      <c r="F54" s="434"/>
      <c r="G54" s="434"/>
      <c r="H54" s="434"/>
      <c r="I54" s="433"/>
      <c r="J54" s="433"/>
      <c r="K54" s="433"/>
      <c r="L54" s="433"/>
      <c r="M54" s="433"/>
    </row>
    <row r="55" spans="2:13" x14ac:dyDescent="0.15">
      <c r="B55" s="431">
        <v>51</v>
      </c>
      <c r="C55" s="433"/>
      <c r="D55" s="433"/>
      <c r="E55" s="433"/>
      <c r="F55" s="434"/>
      <c r="G55" s="434"/>
      <c r="H55" s="434"/>
      <c r="I55" s="433"/>
      <c r="J55" s="433"/>
      <c r="K55" s="433"/>
      <c r="L55" s="433"/>
      <c r="M55" s="433"/>
    </row>
    <row r="56" spans="2:13" x14ac:dyDescent="0.15">
      <c r="B56" s="431">
        <v>52</v>
      </c>
      <c r="C56" s="433"/>
      <c r="D56" s="433"/>
      <c r="E56" s="433"/>
      <c r="F56" s="434"/>
      <c r="G56" s="434"/>
      <c r="H56" s="434"/>
      <c r="I56" s="433"/>
      <c r="J56" s="433"/>
      <c r="K56" s="433"/>
      <c r="L56" s="433"/>
      <c r="M56" s="433"/>
    </row>
    <row r="57" spans="2:13" x14ac:dyDescent="0.15">
      <c r="B57" s="431">
        <v>53</v>
      </c>
      <c r="C57" s="433"/>
      <c r="D57" s="433"/>
      <c r="E57" s="433"/>
      <c r="F57" s="434"/>
      <c r="G57" s="434"/>
      <c r="H57" s="434"/>
      <c r="I57" s="433"/>
      <c r="J57" s="433"/>
      <c r="K57" s="433"/>
      <c r="L57" s="433"/>
      <c r="M57" s="433"/>
    </row>
    <row r="58" spans="2:13" x14ac:dyDescent="0.15">
      <c r="B58" s="431">
        <v>54</v>
      </c>
      <c r="C58" s="433"/>
      <c r="D58" s="433"/>
      <c r="E58" s="433"/>
      <c r="F58" s="434"/>
      <c r="G58" s="434"/>
      <c r="H58" s="434"/>
      <c r="I58" s="433"/>
      <c r="J58" s="433"/>
      <c r="K58" s="433"/>
      <c r="L58" s="433"/>
      <c r="M58" s="433"/>
    </row>
    <row r="59" spans="2:13" x14ac:dyDescent="0.15">
      <c r="B59" s="431">
        <v>55</v>
      </c>
      <c r="C59" s="433"/>
      <c r="D59" s="433"/>
      <c r="E59" s="433"/>
      <c r="F59" s="434"/>
      <c r="G59" s="434"/>
      <c r="H59" s="434"/>
      <c r="I59" s="433"/>
      <c r="J59" s="433"/>
      <c r="K59" s="433"/>
      <c r="L59" s="433"/>
      <c r="M59" s="433"/>
    </row>
    <row r="60" spans="2:13" x14ac:dyDescent="0.15">
      <c r="B60" s="431">
        <v>56</v>
      </c>
      <c r="C60" s="433"/>
      <c r="D60" s="433"/>
      <c r="E60" s="433"/>
      <c r="F60" s="434"/>
      <c r="G60" s="434"/>
      <c r="H60" s="434"/>
      <c r="I60" s="433"/>
      <c r="J60" s="433"/>
      <c r="K60" s="433"/>
      <c r="L60" s="433"/>
      <c r="M60" s="433"/>
    </row>
    <row r="61" spans="2:13" x14ac:dyDescent="0.15">
      <c r="B61" s="431">
        <v>57</v>
      </c>
      <c r="C61" s="433"/>
      <c r="D61" s="433"/>
      <c r="E61" s="433"/>
      <c r="F61" s="434"/>
      <c r="G61" s="434"/>
      <c r="H61" s="434"/>
      <c r="I61" s="433"/>
      <c r="J61" s="433"/>
      <c r="K61" s="433"/>
      <c r="L61" s="433"/>
      <c r="M61" s="433"/>
    </row>
    <row r="62" spans="2:13" x14ac:dyDescent="0.15">
      <c r="B62" s="431">
        <v>58</v>
      </c>
      <c r="C62" s="433"/>
      <c r="D62" s="433"/>
      <c r="E62" s="433"/>
      <c r="F62" s="434"/>
      <c r="G62" s="434"/>
      <c r="H62" s="434"/>
      <c r="I62" s="433"/>
      <c r="J62" s="433"/>
      <c r="K62" s="433"/>
      <c r="L62" s="433"/>
      <c r="M62" s="433"/>
    </row>
    <row r="63" spans="2:13" x14ac:dyDescent="0.15">
      <c r="B63" s="431">
        <v>59</v>
      </c>
      <c r="C63" s="433"/>
      <c r="D63" s="433"/>
      <c r="E63" s="433"/>
      <c r="F63" s="434"/>
      <c r="G63" s="434"/>
      <c r="H63" s="434"/>
      <c r="I63" s="433"/>
      <c r="J63" s="433"/>
      <c r="K63" s="433"/>
      <c r="L63" s="433"/>
      <c r="M63" s="433"/>
    </row>
    <row r="64" spans="2:13" x14ac:dyDescent="0.15">
      <c r="B64" s="431">
        <v>60</v>
      </c>
      <c r="C64" s="433"/>
      <c r="D64" s="433"/>
      <c r="E64" s="433"/>
      <c r="F64" s="434"/>
      <c r="G64" s="434"/>
      <c r="H64" s="434"/>
      <c r="I64" s="433"/>
      <c r="J64" s="433"/>
      <c r="K64" s="433"/>
      <c r="L64" s="433"/>
      <c r="M64" s="433"/>
    </row>
    <row r="65" spans="2:13" x14ac:dyDescent="0.15">
      <c r="B65" s="431">
        <v>61</v>
      </c>
      <c r="C65" s="433"/>
      <c r="D65" s="433"/>
      <c r="E65" s="433"/>
      <c r="F65" s="434"/>
      <c r="G65" s="434"/>
      <c r="H65" s="434"/>
      <c r="I65" s="433"/>
      <c r="J65" s="433"/>
      <c r="K65" s="433"/>
      <c r="L65" s="433"/>
      <c r="M65" s="433"/>
    </row>
    <row r="66" spans="2:13" x14ac:dyDescent="0.15">
      <c r="B66" s="431">
        <v>62</v>
      </c>
      <c r="C66" s="433"/>
      <c r="D66" s="433"/>
      <c r="E66" s="433"/>
      <c r="F66" s="434"/>
      <c r="G66" s="434"/>
      <c r="H66" s="434"/>
      <c r="I66" s="433"/>
      <c r="J66" s="433"/>
      <c r="K66" s="433"/>
      <c r="L66" s="433"/>
      <c r="M66" s="433"/>
    </row>
    <row r="67" spans="2:13" x14ac:dyDescent="0.15">
      <c r="B67" s="431">
        <v>63</v>
      </c>
      <c r="C67" s="433"/>
      <c r="D67" s="433"/>
      <c r="E67" s="433"/>
      <c r="F67" s="434"/>
      <c r="G67" s="434"/>
      <c r="H67" s="434"/>
      <c r="I67" s="433"/>
      <c r="J67" s="433"/>
      <c r="K67" s="433"/>
      <c r="L67" s="433"/>
      <c r="M67" s="433"/>
    </row>
    <row r="68" spans="2:13" x14ac:dyDescent="0.15">
      <c r="B68" s="431">
        <v>64</v>
      </c>
      <c r="C68" s="433"/>
      <c r="D68" s="433"/>
      <c r="E68" s="433"/>
      <c r="F68" s="434"/>
      <c r="G68" s="434"/>
      <c r="H68" s="434"/>
      <c r="I68" s="433"/>
      <c r="J68" s="433"/>
      <c r="K68" s="433"/>
      <c r="L68" s="433"/>
      <c r="M68" s="433"/>
    </row>
    <row r="69" spans="2:13" x14ac:dyDescent="0.15">
      <c r="B69" s="431">
        <v>65</v>
      </c>
      <c r="C69" s="433"/>
      <c r="D69" s="433"/>
      <c r="E69" s="433"/>
      <c r="F69" s="434"/>
      <c r="G69" s="434"/>
      <c r="H69" s="434"/>
      <c r="I69" s="433"/>
      <c r="J69" s="433"/>
      <c r="K69" s="433"/>
      <c r="L69" s="433"/>
      <c r="M69" s="433"/>
    </row>
    <row r="70" spans="2:13" x14ac:dyDescent="0.15">
      <c r="B70" s="431">
        <v>66</v>
      </c>
      <c r="C70" s="433"/>
      <c r="D70" s="433"/>
      <c r="E70" s="433"/>
      <c r="F70" s="434"/>
      <c r="G70" s="434"/>
      <c r="H70" s="434"/>
      <c r="I70" s="433"/>
      <c r="J70" s="433"/>
      <c r="K70" s="433"/>
      <c r="L70" s="433"/>
      <c r="M70" s="433"/>
    </row>
    <row r="71" spans="2:13" x14ac:dyDescent="0.15">
      <c r="B71" s="431">
        <v>67</v>
      </c>
      <c r="C71" s="433"/>
      <c r="D71" s="433"/>
      <c r="E71" s="433"/>
      <c r="F71" s="434"/>
      <c r="G71" s="434"/>
      <c r="H71" s="434"/>
      <c r="I71" s="433"/>
      <c r="J71" s="433"/>
      <c r="K71" s="433"/>
      <c r="L71" s="433"/>
      <c r="M71" s="433"/>
    </row>
    <row r="72" spans="2:13" x14ac:dyDescent="0.15">
      <c r="B72" s="431">
        <v>68</v>
      </c>
      <c r="C72" s="433"/>
      <c r="D72" s="433"/>
      <c r="E72" s="433"/>
      <c r="F72" s="434"/>
      <c r="G72" s="434"/>
      <c r="H72" s="434"/>
      <c r="I72" s="433"/>
      <c r="J72" s="433"/>
      <c r="K72" s="433"/>
      <c r="L72" s="433"/>
      <c r="M72" s="433"/>
    </row>
    <row r="73" spans="2:13" x14ac:dyDescent="0.15">
      <c r="B73" s="431">
        <v>69</v>
      </c>
      <c r="C73" s="433"/>
      <c r="D73" s="433"/>
      <c r="E73" s="433"/>
      <c r="F73" s="434"/>
      <c r="G73" s="434"/>
      <c r="H73" s="434"/>
      <c r="I73" s="433"/>
      <c r="J73" s="433"/>
      <c r="K73" s="433"/>
      <c r="L73" s="433"/>
      <c r="M73" s="433"/>
    </row>
    <row r="74" spans="2:13" x14ac:dyDescent="0.15">
      <c r="B74" s="431">
        <v>70</v>
      </c>
      <c r="C74" s="433"/>
      <c r="D74" s="433"/>
      <c r="E74" s="433"/>
      <c r="F74" s="434"/>
      <c r="G74" s="434"/>
      <c r="H74" s="434"/>
      <c r="I74" s="433"/>
      <c r="J74" s="433"/>
      <c r="K74" s="433"/>
      <c r="L74" s="433"/>
      <c r="M74" s="433"/>
    </row>
    <row r="75" spans="2:13" x14ac:dyDescent="0.15">
      <c r="B75" s="431">
        <v>71</v>
      </c>
      <c r="C75" s="433"/>
      <c r="D75" s="433"/>
      <c r="E75" s="433"/>
      <c r="F75" s="434"/>
      <c r="G75" s="434"/>
      <c r="H75" s="434"/>
      <c r="I75" s="433"/>
      <c r="J75" s="433"/>
      <c r="K75" s="433"/>
      <c r="L75" s="433"/>
      <c r="M75" s="433"/>
    </row>
    <row r="76" spans="2:13" x14ac:dyDescent="0.15">
      <c r="B76" s="431">
        <v>72</v>
      </c>
      <c r="C76" s="433"/>
      <c r="D76" s="433"/>
      <c r="E76" s="433"/>
      <c r="F76" s="434"/>
      <c r="G76" s="434"/>
      <c r="H76" s="434"/>
      <c r="I76" s="433"/>
      <c r="J76" s="433"/>
      <c r="K76" s="433"/>
      <c r="L76" s="433"/>
      <c r="M76" s="433"/>
    </row>
    <row r="77" spans="2:13" x14ac:dyDescent="0.15">
      <c r="B77" s="431">
        <v>73</v>
      </c>
      <c r="C77" s="433"/>
      <c r="D77" s="433"/>
      <c r="E77" s="433"/>
      <c r="F77" s="434"/>
      <c r="G77" s="434"/>
      <c r="H77" s="434"/>
      <c r="I77" s="433"/>
      <c r="J77" s="433"/>
      <c r="K77" s="433"/>
      <c r="L77" s="433"/>
      <c r="M77" s="433"/>
    </row>
    <row r="78" spans="2:13" x14ac:dyDescent="0.15">
      <c r="B78" s="431">
        <v>74</v>
      </c>
      <c r="C78" s="433"/>
      <c r="D78" s="433"/>
      <c r="E78" s="433"/>
      <c r="F78" s="434"/>
      <c r="G78" s="434"/>
      <c r="H78" s="434"/>
      <c r="I78" s="433"/>
      <c r="J78" s="433"/>
      <c r="K78" s="433"/>
      <c r="L78" s="433"/>
      <c r="M78" s="433"/>
    </row>
    <row r="79" spans="2:13" x14ac:dyDescent="0.15">
      <c r="B79" s="431">
        <v>75</v>
      </c>
      <c r="C79" s="433"/>
      <c r="D79" s="433"/>
      <c r="E79" s="433"/>
      <c r="F79" s="434"/>
      <c r="G79" s="434"/>
      <c r="H79" s="434"/>
      <c r="I79" s="433"/>
      <c r="J79" s="433"/>
      <c r="K79" s="433"/>
      <c r="L79" s="433"/>
      <c r="M79" s="433"/>
    </row>
    <row r="80" spans="2:13" x14ac:dyDescent="0.15">
      <c r="B80" s="431">
        <v>76</v>
      </c>
      <c r="C80" s="433"/>
      <c r="D80" s="433"/>
      <c r="E80" s="433"/>
      <c r="F80" s="434"/>
      <c r="G80" s="434"/>
      <c r="H80" s="434"/>
      <c r="I80" s="433"/>
      <c r="J80" s="433"/>
      <c r="K80" s="433"/>
      <c r="L80" s="433"/>
      <c r="M80" s="433"/>
    </row>
    <row r="81" spans="2:13" x14ac:dyDescent="0.15">
      <c r="B81" s="431">
        <v>77</v>
      </c>
      <c r="C81" s="433"/>
      <c r="D81" s="433"/>
      <c r="E81" s="433"/>
      <c r="F81" s="434"/>
      <c r="G81" s="434"/>
      <c r="H81" s="434"/>
      <c r="I81" s="433"/>
      <c r="J81" s="433"/>
      <c r="K81" s="433"/>
      <c r="L81" s="433"/>
      <c r="M81" s="433"/>
    </row>
    <row r="82" spans="2:13" x14ac:dyDescent="0.15">
      <c r="B82" s="431">
        <v>78</v>
      </c>
      <c r="C82" s="433"/>
      <c r="D82" s="433"/>
      <c r="E82" s="433"/>
      <c r="F82" s="434"/>
      <c r="G82" s="434"/>
      <c r="H82" s="434"/>
      <c r="I82" s="433"/>
      <c r="J82" s="433"/>
      <c r="K82" s="433"/>
      <c r="L82" s="433"/>
      <c r="M82" s="433"/>
    </row>
    <row r="83" spans="2:13" x14ac:dyDescent="0.15">
      <c r="B83" s="431">
        <v>79</v>
      </c>
      <c r="C83" s="433"/>
      <c r="D83" s="433"/>
      <c r="E83" s="433"/>
      <c r="F83" s="434"/>
      <c r="G83" s="434"/>
      <c r="H83" s="434"/>
      <c r="I83" s="433"/>
      <c r="J83" s="433"/>
      <c r="K83" s="433"/>
      <c r="L83" s="433"/>
      <c r="M83" s="433"/>
    </row>
    <row r="84" spans="2:13" x14ac:dyDescent="0.15">
      <c r="B84" s="431">
        <v>80</v>
      </c>
      <c r="C84" s="433"/>
      <c r="D84" s="433"/>
      <c r="E84" s="433"/>
      <c r="F84" s="434"/>
      <c r="G84" s="434"/>
      <c r="H84" s="434"/>
      <c r="I84" s="433"/>
      <c r="J84" s="433"/>
      <c r="K84" s="433"/>
      <c r="L84" s="433"/>
      <c r="M84" s="433"/>
    </row>
    <row r="85" spans="2:13" x14ac:dyDescent="0.15">
      <c r="B85" s="431">
        <v>81</v>
      </c>
      <c r="C85" s="433"/>
      <c r="D85" s="433"/>
      <c r="E85" s="433"/>
      <c r="F85" s="434"/>
      <c r="G85" s="434"/>
      <c r="H85" s="434"/>
      <c r="I85" s="433"/>
      <c r="J85" s="433"/>
      <c r="K85" s="433"/>
      <c r="L85" s="433"/>
      <c r="M85" s="433"/>
    </row>
    <row r="86" spans="2:13" x14ac:dyDescent="0.15">
      <c r="B86" s="431">
        <v>82</v>
      </c>
      <c r="C86" s="433"/>
      <c r="D86" s="433"/>
      <c r="E86" s="433"/>
      <c r="F86" s="434"/>
      <c r="G86" s="434"/>
      <c r="H86" s="434"/>
      <c r="I86" s="433"/>
      <c r="J86" s="433"/>
      <c r="K86" s="433"/>
      <c r="L86" s="433"/>
      <c r="M86" s="433"/>
    </row>
    <row r="87" spans="2:13" x14ac:dyDescent="0.15">
      <c r="B87" s="431">
        <v>83</v>
      </c>
      <c r="C87" s="433"/>
      <c r="D87" s="433"/>
      <c r="E87" s="433"/>
      <c r="F87" s="434"/>
      <c r="G87" s="434"/>
      <c r="H87" s="434"/>
      <c r="I87" s="433"/>
      <c r="J87" s="433"/>
      <c r="K87" s="433"/>
      <c r="L87" s="433"/>
      <c r="M87" s="433"/>
    </row>
    <row r="88" spans="2:13" x14ac:dyDescent="0.15">
      <c r="B88" s="431">
        <v>84</v>
      </c>
      <c r="C88" s="433"/>
      <c r="D88" s="433"/>
      <c r="E88" s="433"/>
      <c r="F88" s="434"/>
      <c r="G88" s="434"/>
      <c r="H88" s="434"/>
      <c r="I88" s="433"/>
      <c r="J88" s="433"/>
      <c r="K88" s="433"/>
      <c r="L88" s="433"/>
      <c r="M88" s="433"/>
    </row>
    <row r="89" spans="2:13" x14ac:dyDescent="0.15">
      <c r="B89" s="431">
        <v>85</v>
      </c>
      <c r="C89" s="433"/>
      <c r="D89" s="433"/>
      <c r="E89" s="433"/>
      <c r="F89" s="434"/>
      <c r="G89" s="434"/>
      <c r="H89" s="434"/>
      <c r="I89" s="433"/>
      <c r="J89" s="433"/>
      <c r="K89" s="433"/>
      <c r="L89" s="433"/>
      <c r="M89" s="433"/>
    </row>
    <row r="90" spans="2:13" x14ac:dyDescent="0.15">
      <c r="B90" s="431">
        <v>86</v>
      </c>
      <c r="C90" s="433"/>
      <c r="D90" s="433"/>
      <c r="E90" s="433"/>
      <c r="F90" s="434"/>
      <c r="G90" s="434"/>
      <c r="H90" s="434"/>
      <c r="I90" s="433"/>
      <c r="J90" s="433"/>
      <c r="K90" s="433"/>
      <c r="L90" s="433"/>
      <c r="M90" s="433"/>
    </row>
    <row r="91" spans="2:13" x14ac:dyDescent="0.15">
      <c r="B91" s="431">
        <v>87</v>
      </c>
      <c r="C91" s="433"/>
      <c r="D91" s="433"/>
      <c r="E91" s="433"/>
      <c r="F91" s="434"/>
      <c r="G91" s="434"/>
      <c r="H91" s="434"/>
      <c r="I91" s="433"/>
      <c r="J91" s="433"/>
      <c r="K91" s="433"/>
      <c r="L91" s="433"/>
      <c r="M91" s="433"/>
    </row>
    <row r="92" spans="2:13" x14ac:dyDescent="0.15">
      <c r="B92" s="431">
        <v>88</v>
      </c>
      <c r="C92" s="433"/>
      <c r="D92" s="433"/>
      <c r="E92" s="433"/>
      <c r="F92" s="434"/>
      <c r="G92" s="434"/>
      <c r="H92" s="434"/>
      <c r="I92" s="433"/>
      <c r="J92" s="433"/>
      <c r="K92" s="433"/>
      <c r="L92" s="433"/>
      <c r="M92" s="433"/>
    </row>
    <row r="93" spans="2:13" x14ac:dyDescent="0.15">
      <c r="B93" s="431">
        <v>89</v>
      </c>
      <c r="C93" s="433"/>
      <c r="D93" s="433"/>
      <c r="E93" s="433"/>
      <c r="F93" s="434"/>
      <c r="G93" s="434"/>
      <c r="H93" s="434"/>
      <c r="I93" s="433"/>
      <c r="J93" s="433"/>
      <c r="K93" s="433"/>
      <c r="L93" s="433"/>
      <c r="M93" s="433"/>
    </row>
    <row r="94" spans="2:13" x14ac:dyDescent="0.15">
      <c r="B94" s="431">
        <v>90</v>
      </c>
      <c r="C94" s="433"/>
      <c r="D94" s="433"/>
      <c r="E94" s="433"/>
      <c r="F94" s="434"/>
      <c r="G94" s="434"/>
      <c r="H94" s="434"/>
      <c r="I94" s="433"/>
      <c r="J94" s="433"/>
      <c r="K94" s="433"/>
      <c r="L94" s="433"/>
      <c r="M94" s="433"/>
    </row>
    <row r="95" spans="2:13" x14ac:dyDescent="0.15">
      <c r="B95" s="431">
        <v>91</v>
      </c>
      <c r="C95" s="433"/>
      <c r="D95" s="433"/>
      <c r="E95" s="433"/>
      <c r="F95" s="434"/>
      <c r="G95" s="434"/>
      <c r="H95" s="434"/>
      <c r="I95" s="433"/>
      <c r="J95" s="433"/>
      <c r="K95" s="433"/>
      <c r="L95" s="433"/>
      <c r="M95" s="433"/>
    </row>
    <row r="96" spans="2:13" x14ac:dyDescent="0.15">
      <c r="B96" s="431">
        <v>92</v>
      </c>
      <c r="C96" s="433"/>
      <c r="D96" s="433"/>
      <c r="E96" s="433"/>
      <c r="F96" s="434"/>
      <c r="G96" s="434"/>
      <c r="H96" s="434"/>
      <c r="I96" s="433"/>
      <c r="J96" s="433"/>
      <c r="K96" s="433"/>
      <c r="L96" s="433"/>
      <c r="M96" s="433"/>
    </row>
    <row r="97" spans="2:13" x14ac:dyDescent="0.15">
      <c r="B97" s="431">
        <v>93</v>
      </c>
      <c r="C97" s="433"/>
      <c r="D97" s="433"/>
      <c r="E97" s="433"/>
      <c r="F97" s="434"/>
      <c r="G97" s="434"/>
      <c r="H97" s="434"/>
      <c r="I97" s="433"/>
      <c r="J97" s="433"/>
      <c r="K97" s="433"/>
      <c r="L97" s="433"/>
      <c r="M97" s="433"/>
    </row>
    <row r="98" spans="2:13" x14ac:dyDescent="0.15">
      <c r="B98" s="431">
        <v>94</v>
      </c>
      <c r="C98" s="433"/>
      <c r="D98" s="433"/>
      <c r="E98" s="433"/>
      <c r="F98" s="434"/>
      <c r="G98" s="434"/>
      <c r="H98" s="434"/>
      <c r="I98" s="433"/>
      <c r="J98" s="433"/>
      <c r="K98" s="433"/>
      <c r="L98" s="433"/>
      <c r="M98" s="433"/>
    </row>
    <row r="99" spans="2:13" x14ac:dyDescent="0.15">
      <c r="B99" s="431">
        <v>95</v>
      </c>
      <c r="C99" s="433"/>
      <c r="D99" s="433"/>
      <c r="E99" s="433"/>
      <c r="F99" s="434"/>
      <c r="G99" s="434"/>
      <c r="H99" s="434"/>
      <c r="I99" s="433"/>
      <c r="J99" s="433"/>
      <c r="K99" s="433"/>
      <c r="L99" s="433"/>
      <c r="M99" s="433"/>
    </row>
    <row r="100" spans="2:13" x14ac:dyDescent="0.15">
      <c r="B100" s="431">
        <v>96</v>
      </c>
      <c r="C100" s="433"/>
      <c r="D100" s="433"/>
      <c r="E100" s="433"/>
      <c r="F100" s="434"/>
      <c r="G100" s="434"/>
      <c r="H100" s="434"/>
      <c r="I100" s="433"/>
      <c r="J100" s="433"/>
      <c r="K100" s="433"/>
      <c r="L100" s="433"/>
      <c r="M100" s="433"/>
    </row>
    <row r="101" spans="2:13" x14ac:dyDescent="0.15">
      <c r="B101" s="431">
        <v>97</v>
      </c>
      <c r="C101" s="433"/>
      <c r="D101" s="433"/>
      <c r="E101" s="433"/>
      <c r="F101" s="434"/>
      <c r="G101" s="434"/>
      <c r="H101" s="434"/>
      <c r="I101" s="433"/>
      <c r="J101" s="433"/>
      <c r="K101" s="433"/>
      <c r="L101" s="433"/>
      <c r="M101" s="433"/>
    </row>
    <row r="102" spans="2:13" x14ac:dyDescent="0.15">
      <c r="B102" s="431">
        <v>98</v>
      </c>
      <c r="C102" s="433"/>
      <c r="D102" s="433"/>
      <c r="E102" s="433"/>
      <c r="F102" s="434"/>
      <c r="G102" s="434"/>
      <c r="H102" s="434"/>
      <c r="I102" s="433"/>
      <c r="J102" s="433"/>
      <c r="K102" s="433"/>
      <c r="L102" s="433"/>
      <c r="M102" s="433"/>
    </row>
    <row r="103" spans="2:13" x14ac:dyDescent="0.15">
      <c r="B103" s="431">
        <v>99</v>
      </c>
      <c r="C103" s="433"/>
      <c r="D103" s="433"/>
      <c r="E103" s="433"/>
      <c r="F103" s="434"/>
      <c r="G103" s="434"/>
      <c r="H103" s="434"/>
      <c r="I103" s="433"/>
      <c r="J103" s="433"/>
      <c r="K103" s="433"/>
      <c r="L103" s="433"/>
      <c r="M103" s="433"/>
    </row>
    <row r="104" spans="2:13" x14ac:dyDescent="0.15">
      <c r="B104" s="431">
        <v>100</v>
      </c>
      <c r="C104" s="433"/>
      <c r="D104" s="433"/>
      <c r="E104" s="433"/>
      <c r="F104" s="434"/>
      <c r="G104" s="434"/>
      <c r="H104" s="434"/>
      <c r="I104" s="433"/>
      <c r="J104" s="433"/>
      <c r="K104" s="433"/>
      <c r="L104" s="433"/>
      <c r="M104" s="433"/>
    </row>
    <row r="105" spans="2:13" x14ac:dyDescent="0.15">
      <c r="B105" s="431">
        <v>101</v>
      </c>
      <c r="C105" s="433"/>
      <c r="D105" s="433"/>
      <c r="E105" s="433"/>
      <c r="F105" s="434"/>
      <c r="G105" s="434"/>
      <c r="H105" s="434"/>
      <c r="I105" s="433"/>
      <c r="J105" s="433"/>
      <c r="K105" s="433"/>
      <c r="L105" s="433"/>
      <c r="M105" s="433"/>
    </row>
    <row r="106" spans="2:13" x14ac:dyDescent="0.15">
      <c r="B106" s="431">
        <v>102</v>
      </c>
      <c r="C106" s="433"/>
      <c r="D106" s="433"/>
      <c r="E106" s="433"/>
      <c r="F106" s="434"/>
      <c r="G106" s="434"/>
      <c r="H106" s="434"/>
      <c r="I106" s="433"/>
      <c r="J106" s="433"/>
      <c r="K106" s="433"/>
      <c r="L106" s="433"/>
      <c r="M106" s="433"/>
    </row>
    <row r="107" spans="2:13" x14ac:dyDescent="0.15">
      <c r="B107" s="431">
        <v>103</v>
      </c>
      <c r="C107" s="433"/>
      <c r="D107" s="433"/>
      <c r="E107" s="433"/>
      <c r="F107" s="434"/>
      <c r="G107" s="434"/>
      <c r="H107" s="434"/>
      <c r="I107" s="433"/>
      <c r="J107" s="433"/>
      <c r="K107" s="433"/>
      <c r="L107" s="433"/>
      <c r="M107" s="433"/>
    </row>
    <row r="108" spans="2:13" x14ac:dyDescent="0.15">
      <c r="B108" s="431">
        <v>104</v>
      </c>
      <c r="C108" s="433"/>
      <c r="D108" s="433"/>
      <c r="E108" s="433"/>
      <c r="F108" s="434"/>
      <c r="G108" s="434"/>
      <c r="H108" s="434"/>
      <c r="I108" s="433"/>
      <c r="J108" s="433"/>
      <c r="K108" s="433"/>
      <c r="L108" s="433"/>
      <c r="M108" s="433"/>
    </row>
    <row r="109" spans="2:13" x14ac:dyDescent="0.15">
      <c r="B109" s="431">
        <v>105</v>
      </c>
      <c r="C109" s="433"/>
      <c r="D109" s="433"/>
      <c r="E109" s="433"/>
      <c r="F109" s="434"/>
      <c r="G109" s="434"/>
      <c r="H109" s="434"/>
      <c r="I109" s="433"/>
      <c r="J109" s="433"/>
      <c r="K109" s="433"/>
      <c r="L109" s="433"/>
      <c r="M109" s="433"/>
    </row>
    <row r="110" spans="2:13" x14ac:dyDescent="0.15">
      <c r="B110" s="431">
        <v>106</v>
      </c>
      <c r="C110" s="433"/>
      <c r="D110" s="433"/>
      <c r="E110" s="433"/>
      <c r="F110" s="434"/>
      <c r="G110" s="434"/>
      <c r="H110" s="434"/>
      <c r="I110" s="433"/>
      <c r="J110" s="433"/>
      <c r="K110" s="433"/>
      <c r="L110" s="433"/>
      <c r="M110" s="433"/>
    </row>
    <row r="111" spans="2:13" x14ac:dyDescent="0.15">
      <c r="B111" s="431">
        <v>107</v>
      </c>
      <c r="C111" s="433"/>
      <c r="D111" s="433"/>
      <c r="E111" s="433"/>
      <c r="F111" s="434"/>
      <c r="G111" s="434"/>
      <c r="H111" s="434"/>
      <c r="I111" s="433"/>
      <c r="J111" s="433"/>
      <c r="K111" s="433"/>
      <c r="L111" s="433"/>
      <c r="M111" s="433"/>
    </row>
    <row r="112" spans="2:13" x14ac:dyDescent="0.15">
      <c r="B112" s="431">
        <v>108</v>
      </c>
      <c r="C112" s="433"/>
      <c r="D112" s="433"/>
      <c r="E112" s="433"/>
      <c r="F112" s="434"/>
      <c r="G112" s="434"/>
      <c r="H112" s="434"/>
      <c r="I112" s="433"/>
      <c r="J112" s="433"/>
      <c r="K112" s="433"/>
      <c r="L112" s="433"/>
      <c r="M112" s="433"/>
    </row>
    <row r="113" spans="2:13" x14ac:dyDescent="0.15">
      <c r="B113" s="431">
        <v>109</v>
      </c>
      <c r="C113" s="433"/>
      <c r="D113" s="433"/>
      <c r="E113" s="433"/>
      <c r="F113" s="434"/>
      <c r="G113" s="434"/>
      <c r="H113" s="434"/>
      <c r="I113" s="433"/>
      <c r="J113" s="433"/>
      <c r="K113" s="433"/>
      <c r="L113" s="433"/>
      <c r="M113" s="433"/>
    </row>
    <row r="114" spans="2:13" x14ac:dyDescent="0.15">
      <c r="B114" s="431">
        <v>110</v>
      </c>
      <c r="C114" s="433"/>
      <c r="D114" s="433"/>
      <c r="E114" s="433"/>
      <c r="F114" s="434"/>
      <c r="G114" s="434"/>
      <c r="H114" s="434"/>
      <c r="I114" s="433"/>
      <c r="J114" s="433"/>
      <c r="K114" s="433"/>
      <c r="L114" s="433"/>
      <c r="M114" s="433"/>
    </row>
    <row r="115" spans="2:13" x14ac:dyDescent="0.15">
      <c r="B115" s="431">
        <v>111</v>
      </c>
      <c r="C115" s="433"/>
      <c r="D115" s="433"/>
      <c r="E115" s="433"/>
      <c r="F115" s="434"/>
      <c r="G115" s="434"/>
      <c r="H115" s="434"/>
      <c r="I115" s="433"/>
      <c r="J115" s="433"/>
      <c r="K115" s="433"/>
      <c r="L115" s="433"/>
      <c r="M115" s="433"/>
    </row>
    <row r="116" spans="2:13" x14ac:dyDescent="0.15">
      <c r="B116" s="431">
        <v>112</v>
      </c>
      <c r="C116" s="433"/>
      <c r="D116" s="433"/>
      <c r="E116" s="433"/>
      <c r="F116" s="434"/>
      <c r="G116" s="434"/>
      <c r="H116" s="434"/>
      <c r="I116" s="433"/>
      <c r="J116" s="433"/>
      <c r="K116" s="433"/>
      <c r="L116" s="433"/>
      <c r="M116" s="433"/>
    </row>
    <row r="117" spans="2:13" x14ac:dyDescent="0.15">
      <c r="B117" s="431">
        <v>113</v>
      </c>
      <c r="C117" s="433"/>
      <c r="D117" s="433"/>
      <c r="E117" s="433"/>
      <c r="F117" s="434"/>
      <c r="G117" s="434"/>
      <c r="H117" s="434"/>
      <c r="I117" s="433"/>
      <c r="J117" s="433"/>
      <c r="K117" s="433"/>
      <c r="L117" s="433"/>
      <c r="M117" s="433"/>
    </row>
    <row r="118" spans="2:13" x14ac:dyDescent="0.15">
      <c r="B118" s="431">
        <v>114</v>
      </c>
      <c r="C118" s="433"/>
      <c r="D118" s="433"/>
      <c r="E118" s="433"/>
      <c r="F118" s="434"/>
      <c r="G118" s="434"/>
      <c r="H118" s="434"/>
      <c r="I118" s="433"/>
      <c r="J118" s="433"/>
      <c r="K118" s="433"/>
      <c r="L118" s="433"/>
      <c r="M118" s="433"/>
    </row>
    <row r="119" spans="2:13" x14ac:dyDescent="0.15">
      <c r="B119" s="431">
        <v>115</v>
      </c>
      <c r="C119" s="433"/>
      <c r="D119" s="433"/>
      <c r="E119" s="433"/>
      <c r="F119" s="434"/>
      <c r="G119" s="434"/>
      <c r="H119" s="434"/>
      <c r="I119" s="433"/>
      <c r="J119" s="433"/>
      <c r="K119" s="433"/>
      <c r="L119" s="433"/>
      <c r="M119" s="433"/>
    </row>
    <row r="120" spans="2:13" x14ac:dyDescent="0.15">
      <c r="B120" s="431">
        <v>116</v>
      </c>
      <c r="C120" s="433"/>
      <c r="D120" s="433"/>
      <c r="E120" s="433"/>
      <c r="F120" s="434"/>
      <c r="G120" s="434"/>
      <c r="H120" s="434"/>
      <c r="I120" s="433"/>
      <c r="J120" s="433"/>
      <c r="K120" s="433"/>
      <c r="L120" s="433"/>
      <c r="M120" s="433"/>
    </row>
    <row r="121" spans="2:13" x14ac:dyDescent="0.15">
      <c r="B121" s="431">
        <v>117</v>
      </c>
      <c r="C121" s="433"/>
      <c r="D121" s="433"/>
      <c r="E121" s="433"/>
      <c r="F121" s="434"/>
      <c r="G121" s="434"/>
      <c r="H121" s="434"/>
      <c r="I121" s="433"/>
      <c r="J121" s="433"/>
      <c r="K121" s="433"/>
      <c r="L121" s="433"/>
      <c r="M121" s="433"/>
    </row>
    <row r="122" spans="2:13" x14ac:dyDescent="0.15">
      <c r="B122" s="431">
        <v>118</v>
      </c>
      <c r="C122" s="433"/>
      <c r="D122" s="433"/>
      <c r="E122" s="433"/>
      <c r="F122" s="434"/>
      <c r="G122" s="434"/>
      <c r="H122" s="434"/>
      <c r="I122" s="433"/>
      <c r="J122" s="433"/>
      <c r="K122" s="433"/>
      <c r="L122" s="433"/>
      <c r="M122" s="433"/>
    </row>
    <row r="123" spans="2:13" x14ac:dyDescent="0.15">
      <c r="B123" s="431">
        <v>119</v>
      </c>
      <c r="C123" s="433"/>
      <c r="D123" s="433"/>
      <c r="E123" s="433"/>
      <c r="F123" s="434"/>
      <c r="G123" s="434"/>
      <c r="H123" s="434"/>
      <c r="I123" s="433"/>
      <c r="J123" s="433"/>
      <c r="K123" s="433"/>
      <c r="L123" s="433"/>
      <c r="M123" s="433"/>
    </row>
    <row r="124" spans="2:13" x14ac:dyDescent="0.15">
      <c r="B124" s="431">
        <v>120</v>
      </c>
      <c r="C124" s="433"/>
      <c r="D124" s="433"/>
      <c r="E124" s="433"/>
      <c r="F124" s="434"/>
      <c r="G124" s="434"/>
      <c r="H124" s="434"/>
      <c r="I124" s="433"/>
      <c r="J124" s="433"/>
      <c r="K124" s="433"/>
      <c r="L124" s="433"/>
      <c r="M124" s="433"/>
    </row>
    <row r="125" spans="2:13" x14ac:dyDescent="0.15">
      <c r="B125" s="431">
        <v>121</v>
      </c>
      <c r="C125" s="433"/>
      <c r="D125" s="433"/>
      <c r="E125" s="433"/>
      <c r="F125" s="434"/>
      <c r="G125" s="434"/>
      <c r="H125" s="434"/>
      <c r="I125" s="433"/>
      <c r="J125" s="433"/>
      <c r="K125" s="433"/>
      <c r="L125" s="433"/>
      <c r="M125" s="433"/>
    </row>
    <row r="126" spans="2:13" x14ac:dyDescent="0.15">
      <c r="B126" s="431">
        <v>122</v>
      </c>
      <c r="C126" s="433"/>
      <c r="D126" s="433"/>
      <c r="E126" s="433"/>
      <c r="F126" s="434"/>
      <c r="G126" s="434"/>
      <c r="H126" s="434"/>
      <c r="I126" s="433"/>
      <c r="J126" s="433"/>
      <c r="K126" s="433"/>
      <c r="L126" s="433"/>
      <c r="M126" s="433"/>
    </row>
    <row r="127" spans="2:13" x14ac:dyDescent="0.15">
      <c r="B127" s="431">
        <v>123</v>
      </c>
      <c r="C127" s="433"/>
      <c r="D127" s="433"/>
      <c r="E127" s="433"/>
      <c r="F127" s="434"/>
      <c r="G127" s="434"/>
      <c r="H127" s="434"/>
      <c r="I127" s="433"/>
      <c r="J127" s="433"/>
      <c r="K127" s="433"/>
      <c r="L127" s="433"/>
      <c r="M127" s="433"/>
    </row>
    <row r="128" spans="2:13" x14ac:dyDescent="0.15">
      <c r="B128" s="431">
        <v>124</v>
      </c>
      <c r="C128" s="433"/>
      <c r="D128" s="433"/>
      <c r="E128" s="433"/>
      <c r="F128" s="434"/>
      <c r="G128" s="434"/>
      <c r="H128" s="434"/>
      <c r="I128" s="433"/>
      <c r="J128" s="433"/>
      <c r="K128" s="433"/>
      <c r="L128" s="433"/>
      <c r="M128" s="433"/>
    </row>
    <row r="129" spans="2:13" x14ac:dyDescent="0.15">
      <c r="B129" s="431">
        <v>125</v>
      </c>
      <c r="C129" s="433"/>
      <c r="D129" s="433"/>
      <c r="E129" s="433"/>
      <c r="F129" s="434"/>
      <c r="G129" s="434"/>
      <c r="H129" s="434"/>
      <c r="I129" s="433"/>
      <c r="J129" s="433"/>
      <c r="K129" s="433"/>
      <c r="L129" s="433"/>
      <c r="M129" s="433"/>
    </row>
    <row r="130" spans="2:13" x14ac:dyDescent="0.15">
      <c r="B130" s="431">
        <v>126</v>
      </c>
      <c r="C130" s="433"/>
      <c r="D130" s="433"/>
      <c r="E130" s="433"/>
      <c r="F130" s="434"/>
      <c r="G130" s="434"/>
      <c r="H130" s="434"/>
      <c r="I130" s="433"/>
      <c r="J130" s="433"/>
      <c r="K130" s="433"/>
      <c r="L130" s="433"/>
      <c r="M130" s="433"/>
    </row>
    <row r="131" spans="2:13" x14ac:dyDescent="0.15">
      <c r="B131" s="431">
        <v>127</v>
      </c>
      <c r="C131" s="433"/>
      <c r="D131" s="433"/>
      <c r="E131" s="433"/>
      <c r="F131" s="434"/>
      <c r="G131" s="434"/>
      <c r="H131" s="434"/>
      <c r="I131" s="433"/>
      <c r="J131" s="433"/>
      <c r="K131" s="433"/>
      <c r="L131" s="433"/>
      <c r="M131" s="433"/>
    </row>
    <row r="132" spans="2:13" x14ac:dyDescent="0.15">
      <c r="B132" s="431">
        <v>128</v>
      </c>
      <c r="C132" s="433"/>
      <c r="D132" s="433"/>
      <c r="E132" s="433"/>
      <c r="F132" s="434"/>
      <c r="G132" s="434"/>
      <c r="H132" s="434"/>
      <c r="I132" s="433"/>
      <c r="J132" s="433"/>
      <c r="K132" s="433"/>
      <c r="L132" s="433"/>
      <c r="M132" s="433"/>
    </row>
    <row r="133" spans="2:13" x14ac:dyDescent="0.15">
      <c r="B133" s="431">
        <v>129</v>
      </c>
      <c r="C133" s="433"/>
      <c r="D133" s="433"/>
      <c r="E133" s="433"/>
      <c r="F133" s="434"/>
      <c r="G133" s="434"/>
      <c r="H133" s="434"/>
      <c r="I133" s="433"/>
      <c r="J133" s="433"/>
      <c r="K133" s="433"/>
      <c r="L133" s="433"/>
      <c r="M133" s="433"/>
    </row>
    <row r="134" spans="2:13" x14ac:dyDescent="0.15">
      <c r="B134" s="431">
        <v>130</v>
      </c>
      <c r="C134" s="433"/>
      <c r="D134" s="433"/>
      <c r="E134" s="433"/>
      <c r="F134" s="434"/>
      <c r="G134" s="434"/>
      <c r="H134" s="434"/>
      <c r="I134" s="433"/>
      <c r="J134" s="433"/>
      <c r="K134" s="433"/>
      <c r="L134" s="433"/>
      <c r="M134" s="433"/>
    </row>
    <row r="135" spans="2:13" x14ac:dyDescent="0.15">
      <c r="B135" s="431">
        <v>131</v>
      </c>
      <c r="C135" s="433"/>
      <c r="D135" s="433"/>
      <c r="E135" s="433"/>
      <c r="F135" s="434"/>
      <c r="G135" s="434"/>
      <c r="H135" s="434"/>
      <c r="I135" s="433"/>
      <c r="J135" s="433"/>
      <c r="K135" s="433"/>
      <c r="L135" s="433"/>
      <c r="M135" s="433"/>
    </row>
    <row r="136" spans="2:13" x14ac:dyDescent="0.15">
      <c r="B136" s="431">
        <v>132</v>
      </c>
      <c r="C136" s="433"/>
      <c r="D136" s="433"/>
      <c r="E136" s="433"/>
      <c r="F136" s="434"/>
      <c r="G136" s="434"/>
      <c r="H136" s="434"/>
      <c r="I136" s="433"/>
      <c r="J136" s="433"/>
      <c r="K136" s="433"/>
      <c r="L136" s="433"/>
      <c r="M136" s="433"/>
    </row>
    <row r="137" spans="2:13" x14ac:dyDescent="0.15">
      <c r="B137" s="431">
        <v>133</v>
      </c>
      <c r="C137" s="433"/>
      <c r="D137" s="433"/>
      <c r="E137" s="433"/>
      <c r="F137" s="434"/>
      <c r="G137" s="434"/>
      <c r="H137" s="434"/>
      <c r="I137" s="433"/>
      <c r="J137" s="433"/>
      <c r="K137" s="433"/>
      <c r="L137" s="433"/>
      <c r="M137" s="433"/>
    </row>
    <row r="138" spans="2:13" x14ac:dyDescent="0.15">
      <c r="B138" s="431">
        <v>134</v>
      </c>
      <c r="C138" s="433"/>
      <c r="D138" s="433"/>
      <c r="E138" s="433"/>
      <c r="F138" s="434"/>
      <c r="G138" s="434"/>
      <c r="H138" s="434"/>
      <c r="I138" s="433"/>
      <c r="J138" s="433"/>
      <c r="K138" s="433"/>
      <c r="L138" s="433"/>
      <c r="M138" s="433"/>
    </row>
    <row r="139" spans="2:13" x14ac:dyDescent="0.15">
      <c r="B139" s="431">
        <v>135</v>
      </c>
      <c r="C139" s="433"/>
      <c r="D139" s="433"/>
      <c r="E139" s="433"/>
      <c r="F139" s="434"/>
      <c r="G139" s="434"/>
      <c r="H139" s="434"/>
      <c r="I139" s="433"/>
      <c r="J139" s="433"/>
      <c r="K139" s="433"/>
      <c r="L139" s="433"/>
      <c r="M139" s="433"/>
    </row>
    <row r="140" spans="2:13" x14ac:dyDescent="0.15">
      <c r="B140" s="431">
        <v>136</v>
      </c>
      <c r="C140" s="433"/>
      <c r="D140" s="433"/>
      <c r="E140" s="433"/>
      <c r="F140" s="434"/>
      <c r="G140" s="434"/>
      <c r="H140" s="434"/>
      <c r="I140" s="433"/>
      <c r="J140" s="433"/>
      <c r="K140" s="433"/>
      <c r="L140" s="433"/>
      <c r="M140" s="433"/>
    </row>
    <row r="141" spans="2:13" x14ac:dyDescent="0.15">
      <c r="B141" s="431">
        <v>137</v>
      </c>
      <c r="C141" s="433"/>
      <c r="D141" s="433"/>
      <c r="E141" s="433"/>
      <c r="F141" s="434"/>
      <c r="G141" s="434"/>
      <c r="H141" s="434"/>
      <c r="I141" s="433"/>
      <c r="J141" s="433"/>
      <c r="K141" s="433"/>
      <c r="L141" s="433"/>
      <c r="M141" s="433"/>
    </row>
    <row r="142" spans="2:13" x14ac:dyDescent="0.15">
      <c r="B142" s="431">
        <v>138</v>
      </c>
      <c r="C142" s="433"/>
      <c r="D142" s="433"/>
      <c r="E142" s="433"/>
      <c r="F142" s="434"/>
      <c r="G142" s="434"/>
      <c r="H142" s="434"/>
      <c r="I142" s="433"/>
      <c r="J142" s="433"/>
      <c r="K142" s="433"/>
      <c r="L142" s="433"/>
      <c r="M142" s="433"/>
    </row>
    <row r="143" spans="2:13" x14ac:dyDescent="0.15">
      <c r="B143" s="431">
        <v>139</v>
      </c>
      <c r="C143" s="433"/>
      <c r="D143" s="433"/>
      <c r="E143" s="433"/>
      <c r="F143" s="434"/>
      <c r="G143" s="434"/>
      <c r="H143" s="434"/>
      <c r="I143" s="433"/>
      <c r="J143" s="433"/>
      <c r="K143" s="433"/>
      <c r="L143" s="433"/>
      <c r="M143" s="433"/>
    </row>
    <row r="144" spans="2:13" x14ac:dyDescent="0.15">
      <c r="B144" s="431">
        <v>140</v>
      </c>
      <c r="C144" s="433"/>
      <c r="D144" s="433"/>
      <c r="E144" s="433"/>
      <c r="F144" s="434"/>
      <c r="G144" s="434"/>
      <c r="H144" s="434"/>
      <c r="I144" s="433"/>
      <c r="J144" s="433"/>
      <c r="K144" s="433"/>
      <c r="L144" s="433"/>
      <c r="M144" s="433"/>
    </row>
    <row r="145" spans="2:13" x14ac:dyDescent="0.15">
      <c r="B145" s="431">
        <v>141</v>
      </c>
      <c r="C145" s="433"/>
      <c r="D145" s="433"/>
      <c r="E145" s="433"/>
      <c r="F145" s="434"/>
      <c r="G145" s="434"/>
      <c r="H145" s="434"/>
      <c r="I145" s="433"/>
      <c r="J145" s="433"/>
      <c r="K145" s="433"/>
      <c r="L145" s="433"/>
      <c r="M145" s="433"/>
    </row>
    <row r="146" spans="2:13" x14ac:dyDescent="0.15">
      <c r="B146" s="431">
        <v>142</v>
      </c>
      <c r="C146" s="433"/>
      <c r="D146" s="433"/>
      <c r="E146" s="433"/>
      <c r="F146" s="434"/>
      <c r="G146" s="434"/>
      <c r="H146" s="434"/>
      <c r="I146" s="433"/>
      <c r="J146" s="433"/>
      <c r="K146" s="433"/>
      <c r="L146" s="433"/>
      <c r="M146" s="433"/>
    </row>
    <row r="147" spans="2:13" x14ac:dyDescent="0.15">
      <c r="B147" s="431">
        <v>143</v>
      </c>
      <c r="C147" s="433"/>
      <c r="D147" s="433"/>
      <c r="E147" s="433"/>
      <c r="F147" s="434"/>
      <c r="G147" s="434"/>
      <c r="H147" s="434"/>
      <c r="I147" s="433"/>
      <c r="J147" s="433"/>
      <c r="K147" s="433"/>
      <c r="L147" s="433"/>
      <c r="M147" s="433"/>
    </row>
    <row r="148" spans="2:13" x14ac:dyDescent="0.15">
      <c r="B148" s="431">
        <v>144</v>
      </c>
      <c r="C148" s="433"/>
      <c r="D148" s="433"/>
      <c r="E148" s="433"/>
      <c r="F148" s="434"/>
      <c r="G148" s="434"/>
      <c r="H148" s="434"/>
      <c r="I148" s="433"/>
      <c r="J148" s="433"/>
      <c r="K148" s="433"/>
      <c r="L148" s="433"/>
      <c r="M148" s="433"/>
    </row>
    <row r="149" spans="2:13" x14ac:dyDescent="0.15">
      <c r="B149" s="431">
        <v>145</v>
      </c>
      <c r="C149" s="433"/>
      <c r="D149" s="433"/>
      <c r="E149" s="433"/>
      <c r="F149" s="434"/>
      <c r="G149" s="434"/>
      <c r="H149" s="434"/>
      <c r="I149" s="433"/>
      <c r="J149" s="433"/>
      <c r="K149" s="433"/>
      <c r="L149" s="433"/>
      <c r="M149" s="433"/>
    </row>
    <row r="150" spans="2:13" x14ac:dyDescent="0.15">
      <c r="B150" s="431">
        <v>146</v>
      </c>
      <c r="C150" s="433"/>
      <c r="D150" s="433"/>
      <c r="E150" s="433"/>
      <c r="F150" s="434"/>
      <c r="G150" s="434"/>
      <c r="H150" s="434"/>
      <c r="I150" s="433"/>
      <c r="J150" s="433"/>
      <c r="K150" s="433"/>
      <c r="L150" s="433"/>
      <c r="M150" s="433"/>
    </row>
    <row r="151" spans="2:13" x14ac:dyDescent="0.15">
      <c r="B151" s="431">
        <v>147</v>
      </c>
      <c r="C151" s="433"/>
      <c r="D151" s="433"/>
      <c r="E151" s="433"/>
      <c r="F151" s="434"/>
      <c r="G151" s="434"/>
      <c r="H151" s="434"/>
      <c r="I151" s="433"/>
      <c r="J151" s="433"/>
      <c r="K151" s="433"/>
      <c r="L151" s="433"/>
      <c r="M151" s="433"/>
    </row>
    <row r="152" spans="2:13" x14ac:dyDescent="0.15">
      <c r="B152" s="431">
        <v>148</v>
      </c>
      <c r="C152" s="433"/>
      <c r="D152" s="433"/>
      <c r="E152" s="433"/>
      <c r="F152" s="434"/>
      <c r="G152" s="434"/>
      <c r="H152" s="434"/>
      <c r="I152" s="433"/>
      <c r="J152" s="433"/>
      <c r="K152" s="433"/>
      <c r="L152" s="433"/>
      <c r="M152" s="433"/>
    </row>
    <row r="153" spans="2:13" x14ac:dyDescent="0.15">
      <c r="B153" s="431">
        <v>149</v>
      </c>
      <c r="C153" s="433"/>
      <c r="D153" s="433"/>
      <c r="E153" s="433"/>
      <c r="F153" s="434"/>
      <c r="G153" s="434"/>
      <c r="H153" s="434"/>
      <c r="I153" s="433"/>
      <c r="J153" s="433"/>
      <c r="K153" s="433"/>
      <c r="L153" s="433"/>
      <c r="M153" s="433"/>
    </row>
    <row r="154" spans="2:13" x14ac:dyDescent="0.15">
      <c r="B154" s="431">
        <v>150</v>
      </c>
      <c r="C154" s="433"/>
      <c r="D154" s="433"/>
      <c r="E154" s="433"/>
      <c r="F154" s="434"/>
      <c r="G154" s="434"/>
      <c r="H154" s="434"/>
      <c r="I154" s="433"/>
      <c r="J154" s="433"/>
      <c r="K154" s="433"/>
      <c r="L154" s="433"/>
      <c r="M154" s="433"/>
    </row>
    <row r="155" spans="2:13" x14ac:dyDescent="0.15">
      <c r="B155" s="431">
        <v>151</v>
      </c>
      <c r="C155" s="433"/>
      <c r="D155" s="433"/>
      <c r="E155" s="433"/>
      <c r="F155" s="434"/>
      <c r="G155" s="434"/>
      <c r="H155" s="434"/>
      <c r="I155" s="433"/>
      <c r="J155" s="433"/>
      <c r="K155" s="433"/>
      <c r="L155" s="433"/>
      <c r="M155" s="433"/>
    </row>
    <row r="156" spans="2:13" x14ac:dyDescent="0.15">
      <c r="B156" s="431">
        <v>152</v>
      </c>
      <c r="C156" s="433"/>
      <c r="D156" s="433"/>
      <c r="E156" s="433"/>
      <c r="F156" s="434"/>
      <c r="G156" s="434"/>
      <c r="H156" s="434"/>
      <c r="I156" s="433"/>
      <c r="J156" s="433"/>
      <c r="K156" s="433"/>
      <c r="L156" s="433"/>
      <c r="M156" s="433"/>
    </row>
    <row r="157" spans="2:13" x14ac:dyDescent="0.15">
      <c r="B157" s="431">
        <v>153</v>
      </c>
      <c r="C157" s="433"/>
      <c r="D157" s="433"/>
      <c r="E157" s="433"/>
      <c r="F157" s="434"/>
      <c r="G157" s="434"/>
      <c r="H157" s="434"/>
      <c r="I157" s="433"/>
      <c r="J157" s="433"/>
      <c r="K157" s="433"/>
      <c r="L157" s="433"/>
      <c r="M157" s="433"/>
    </row>
    <row r="158" spans="2:13" x14ac:dyDescent="0.15">
      <c r="B158" s="431">
        <v>154</v>
      </c>
      <c r="C158" s="433"/>
      <c r="D158" s="433"/>
      <c r="E158" s="433"/>
      <c r="F158" s="434"/>
      <c r="G158" s="434"/>
      <c r="H158" s="434"/>
      <c r="I158" s="433"/>
      <c r="J158" s="433"/>
      <c r="K158" s="433"/>
      <c r="L158" s="433"/>
      <c r="M158" s="433"/>
    </row>
    <row r="159" spans="2:13" x14ac:dyDescent="0.15">
      <c r="B159" s="431">
        <v>155</v>
      </c>
      <c r="C159" s="433"/>
      <c r="D159" s="433"/>
      <c r="E159" s="433"/>
      <c r="F159" s="434"/>
      <c r="G159" s="434"/>
      <c r="H159" s="434"/>
      <c r="I159" s="433"/>
      <c r="J159" s="433"/>
      <c r="K159" s="433"/>
      <c r="L159" s="433"/>
      <c r="M159" s="433"/>
    </row>
    <row r="160" spans="2:13" x14ac:dyDescent="0.15">
      <c r="B160" s="431">
        <v>156</v>
      </c>
      <c r="C160" s="433"/>
      <c r="D160" s="433"/>
      <c r="E160" s="433"/>
      <c r="F160" s="434"/>
      <c r="G160" s="434"/>
      <c r="H160" s="434"/>
      <c r="I160" s="433"/>
      <c r="J160" s="433"/>
      <c r="K160" s="433"/>
      <c r="L160" s="433"/>
      <c r="M160" s="433"/>
    </row>
    <row r="161" spans="2:13" x14ac:dyDescent="0.15">
      <c r="B161" s="431">
        <v>157</v>
      </c>
      <c r="C161" s="433"/>
      <c r="D161" s="433"/>
      <c r="E161" s="433"/>
      <c r="F161" s="434"/>
      <c r="G161" s="434"/>
      <c r="H161" s="434"/>
      <c r="I161" s="433"/>
      <c r="J161" s="433"/>
      <c r="K161" s="433"/>
      <c r="L161" s="433"/>
      <c r="M161" s="433"/>
    </row>
    <row r="162" spans="2:13" x14ac:dyDescent="0.15">
      <c r="B162" s="431">
        <v>158</v>
      </c>
      <c r="C162" s="433"/>
      <c r="D162" s="433"/>
      <c r="E162" s="433"/>
      <c r="F162" s="434"/>
      <c r="G162" s="434"/>
      <c r="H162" s="434"/>
      <c r="I162" s="433"/>
      <c r="J162" s="433"/>
      <c r="K162" s="433"/>
      <c r="L162" s="433"/>
      <c r="M162" s="433"/>
    </row>
    <row r="163" spans="2:13" x14ac:dyDescent="0.15">
      <c r="B163" s="431">
        <v>159</v>
      </c>
      <c r="C163" s="433"/>
      <c r="D163" s="433"/>
      <c r="E163" s="433"/>
      <c r="F163" s="434"/>
      <c r="G163" s="434"/>
      <c r="H163" s="434"/>
      <c r="I163" s="433"/>
      <c r="J163" s="433"/>
      <c r="K163" s="433"/>
      <c r="L163" s="433"/>
      <c r="M163" s="433"/>
    </row>
    <row r="164" spans="2:13" x14ac:dyDescent="0.15">
      <c r="B164" s="431">
        <v>160</v>
      </c>
      <c r="C164" s="433"/>
      <c r="D164" s="433"/>
      <c r="E164" s="433"/>
      <c r="F164" s="434"/>
      <c r="G164" s="434"/>
      <c r="H164" s="434"/>
      <c r="I164" s="433"/>
      <c r="J164" s="433"/>
      <c r="K164" s="433"/>
      <c r="L164" s="433"/>
      <c r="M164" s="433"/>
    </row>
    <row r="165" spans="2:13" x14ac:dyDescent="0.15">
      <c r="B165" s="431">
        <v>161</v>
      </c>
      <c r="C165" s="433"/>
      <c r="D165" s="433"/>
      <c r="E165" s="433"/>
      <c r="F165" s="434"/>
      <c r="G165" s="434"/>
      <c r="H165" s="434"/>
      <c r="I165" s="433"/>
      <c r="J165" s="433"/>
      <c r="K165" s="433"/>
      <c r="L165" s="433"/>
      <c r="M165" s="433"/>
    </row>
    <row r="166" spans="2:13" x14ac:dyDescent="0.15">
      <c r="B166" s="431">
        <v>162</v>
      </c>
      <c r="C166" s="433"/>
      <c r="D166" s="433"/>
      <c r="E166" s="433"/>
      <c r="F166" s="434"/>
      <c r="G166" s="434"/>
      <c r="H166" s="434"/>
      <c r="I166" s="433"/>
      <c r="J166" s="433"/>
      <c r="K166" s="433"/>
      <c r="L166" s="433"/>
      <c r="M166" s="433"/>
    </row>
    <row r="167" spans="2:13" x14ac:dyDescent="0.15">
      <c r="B167" s="431">
        <v>163</v>
      </c>
      <c r="C167" s="433"/>
      <c r="D167" s="433"/>
      <c r="E167" s="433"/>
      <c r="F167" s="434"/>
      <c r="G167" s="434"/>
      <c r="H167" s="434"/>
      <c r="I167" s="433"/>
      <c r="J167" s="433"/>
      <c r="K167" s="433"/>
      <c r="L167" s="433"/>
      <c r="M167" s="433"/>
    </row>
    <row r="168" spans="2:13" x14ac:dyDescent="0.15">
      <c r="B168" s="431">
        <v>164</v>
      </c>
      <c r="C168" s="433"/>
      <c r="D168" s="433"/>
      <c r="E168" s="433"/>
      <c r="F168" s="434"/>
      <c r="G168" s="434"/>
      <c r="H168" s="434"/>
      <c r="I168" s="433"/>
      <c r="J168" s="433"/>
      <c r="K168" s="433"/>
      <c r="L168" s="433"/>
      <c r="M168" s="433"/>
    </row>
    <row r="169" spans="2:13" x14ac:dyDescent="0.15">
      <c r="B169" s="431">
        <v>165</v>
      </c>
      <c r="C169" s="433"/>
      <c r="D169" s="433"/>
      <c r="E169" s="433"/>
      <c r="F169" s="434"/>
      <c r="G169" s="434"/>
      <c r="H169" s="434"/>
      <c r="I169" s="433"/>
      <c r="J169" s="433"/>
      <c r="K169" s="433"/>
      <c r="L169" s="433"/>
      <c r="M169" s="433"/>
    </row>
    <row r="170" spans="2:13" x14ac:dyDescent="0.15">
      <c r="B170" s="431">
        <v>166</v>
      </c>
      <c r="C170" s="433"/>
      <c r="D170" s="433"/>
      <c r="E170" s="433"/>
      <c r="F170" s="434"/>
      <c r="G170" s="434"/>
      <c r="H170" s="434"/>
      <c r="I170" s="433"/>
      <c r="J170" s="433"/>
      <c r="K170" s="433"/>
      <c r="L170" s="433"/>
      <c r="M170" s="433"/>
    </row>
    <row r="171" spans="2:13" x14ac:dyDescent="0.15">
      <c r="B171" s="431">
        <v>167</v>
      </c>
      <c r="C171" s="433"/>
      <c r="D171" s="433"/>
      <c r="E171" s="433"/>
      <c r="F171" s="434"/>
      <c r="G171" s="434"/>
      <c r="H171" s="434"/>
      <c r="I171" s="433"/>
      <c r="J171" s="433"/>
      <c r="K171" s="433"/>
      <c r="L171" s="433"/>
      <c r="M171" s="433"/>
    </row>
    <row r="172" spans="2:13" x14ac:dyDescent="0.15">
      <c r="B172" s="431">
        <v>168</v>
      </c>
      <c r="C172" s="433"/>
      <c r="D172" s="433"/>
      <c r="E172" s="433"/>
      <c r="F172" s="434"/>
      <c r="G172" s="434"/>
      <c r="H172" s="434"/>
      <c r="I172" s="433"/>
      <c r="J172" s="433"/>
      <c r="K172" s="433"/>
      <c r="L172" s="433"/>
      <c r="M172" s="433"/>
    </row>
    <row r="173" spans="2:13" x14ac:dyDescent="0.15">
      <c r="B173" s="431">
        <v>169</v>
      </c>
      <c r="C173" s="433"/>
      <c r="D173" s="433"/>
      <c r="E173" s="433"/>
      <c r="F173" s="434"/>
      <c r="G173" s="434"/>
      <c r="H173" s="434"/>
      <c r="I173" s="433"/>
      <c r="J173" s="433"/>
      <c r="K173" s="433"/>
      <c r="L173" s="433"/>
      <c r="M173" s="433"/>
    </row>
    <row r="174" spans="2:13" x14ac:dyDescent="0.15">
      <c r="B174" s="431">
        <v>170</v>
      </c>
      <c r="C174" s="433"/>
      <c r="D174" s="433"/>
      <c r="E174" s="433"/>
      <c r="F174" s="434"/>
      <c r="G174" s="434"/>
      <c r="H174" s="434"/>
      <c r="I174" s="433"/>
      <c r="J174" s="433"/>
      <c r="K174" s="433"/>
      <c r="L174" s="433"/>
      <c r="M174" s="433"/>
    </row>
    <row r="175" spans="2:13" x14ac:dyDescent="0.15">
      <c r="B175" s="431">
        <v>171</v>
      </c>
      <c r="C175" s="433"/>
      <c r="D175" s="433"/>
      <c r="E175" s="433"/>
      <c r="F175" s="434"/>
      <c r="G175" s="434"/>
      <c r="H175" s="434"/>
      <c r="I175" s="433"/>
      <c r="J175" s="433"/>
      <c r="K175" s="433"/>
      <c r="L175" s="433"/>
      <c r="M175" s="433"/>
    </row>
    <row r="176" spans="2:13" x14ac:dyDescent="0.15">
      <c r="B176" s="431">
        <v>172</v>
      </c>
      <c r="C176" s="433"/>
      <c r="D176" s="433"/>
      <c r="E176" s="433"/>
      <c r="F176" s="434"/>
      <c r="G176" s="434"/>
      <c r="H176" s="434"/>
      <c r="I176" s="433"/>
      <c r="J176" s="433"/>
      <c r="K176" s="433"/>
      <c r="L176" s="433"/>
      <c r="M176" s="433"/>
    </row>
    <row r="177" spans="2:13" x14ac:dyDescent="0.15">
      <c r="B177" s="431">
        <v>173</v>
      </c>
      <c r="C177" s="433"/>
      <c r="D177" s="433"/>
      <c r="E177" s="433"/>
      <c r="F177" s="434"/>
      <c r="G177" s="434"/>
      <c r="H177" s="434"/>
      <c r="I177" s="433"/>
      <c r="J177" s="433"/>
      <c r="K177" s="433"/>
      <c r="L177" s="433"/>
      <c r="M177" s="433"/>
    </row>
    <row r="178" spans="2:13" x14ac:dyDescent="0.15">
      <c r="B178" s="431">
        <v>174</v>
      </c>
      <c r="C178" s="433"/>
      <c r="D178" s="433"/>
      <c r="E178" s="433"/>
      <c r="F178" s="434"/>
      <c r="G178" s="434"/>
      <c r="H178" s="434"/>
      <c r="I178" s="433"/>
      <c r="J178" s="433"/>
      <c r="K178" s="433"/>
      <c r="L178" s="433"/>
      <c r="M178" s="433"/>
    </row>
    <row r="179" spans="2:13" x14ac:dyDescent="0.15">
      <c r="B179" s="431">
        <v>175</v>
      </c>
      <c r="C179" s="433"/>
      <c r="D179" s="433"/>
      <c r="E179" s="433"/>
      <c r="F179" s="434"/>
      <c r="G179" s="434"/>
      <c r="H179" s="434"/>
      <c r="I179" s="433"/>
      <c r="J179" s="433"/>
      <c r="K179" s="433"/>
      <c r="L179" s="433"/>
      <c r="M179" s="433"/>
    </row>
    <row r="180" spans="2:13" x14ac:dyDescent="0.15">
      <c r="B180" s="431">
        <v>176</v>
      </c>
      <c r="C180" s="433"/>
      <c r="D180" s="433"/>
      <c r="E180" s="433"/>
      <c r="F180" s="434"/>
      <c r="G180" s="434"/>
      <c r="H180" s="434"/>
      <c r="I180" s="433"/>
      <c r="J180" s="433"/>
      <c r="K180" s="433"/>
      <c r="L180" s="433"/>
      <c r="M180" s="433"/>
    </row>
    <row r="181" spans="2:13" x14ac:dyDescent="0.15">
      <c r="B181" s="431">
        <v>177</v>
      </c>
      <c r="C181" s="433"/>
      <c r="D181" s="433"/>
      <c r="E181" s="433"/>
      <c r="F181" s="434"/>
      <c r="G181" s="434"/>
      <c r="H181" s="434"/>
      <c r="I181" s="433"/>
      <c r="J181" s="433"/>
      <c r="K181" s="433"/>
      <c r="L181" s="433"/>
      <c r="M181" s="433"/>
    </row>
    <row r="182" spans="2:13" x14ac:dyDescent="0.15">
      <c r="B182" s="431">
        <v>178</v>
      </c>
      <c r="C182" s="433"/>
      <c r="D182" s="433"/>
      <c r="E182" s="433"/>
      <c r="F182" s="434"/>
      <c r="G182" s="434"/>
      <c r="H182" s="434"/>
      <c r="I182" s="433"/>
      <c r="J182" s="433"/>
      <c r="K182" s="433"/>
      <c r="L182" s="433"/>
      <c r="M182" s="433"/>
    </row>
    <row r="183" spans="2:13" x14ac:dyDescent="0.15">
      <c r="B183" s="431">
        <v>179</v>
      </c>
      <c r="C183" s="433"/>
      <c r="D183" s="433"/>
      <c r="E183" s="433"/>
      <c r="F183" s="434"/>
      <c r="G183" s="434"/>
      <c r="H183" s="434"/>
      <c r="I183" s="433"/>
      <c r="J183" s="433"/>
      <c r="K183" s="433"/>
      <c r="L183" s="433"/>
      <c r="M183" s="433"/>
    </row>
    <row r="184" spans="2:13" x14ac:dyDescent="0.15">
      <c r="B184" s="431">
        <v>180</v>
      </c>
      <c r="C184" s="433"/>
      <c r="D184" s="433"/>
      <c r="E184" s="433"/>
      <c r="F184" s="434"/>
      <c r="G184" s="434"/>
      <c r="H184" s="434"/>
      <c r="I184" s="433"/>
      <c r="J184" s="433"/>
      <c r="K184" s="433"/>
      <c r="L184" s="433"/>
      <c r="M184" s="433"/>
    </row>
    <row r="185" spans="2:13" x14ac:dyDescent="0.15">
      <c r="B185" s="431">
        <v>181</v>
      </c>
      <c r="C185" s="433"/>
      <c r="D185" s="433"/>
      <c r="E185" s="433"/>
      <c r="F185" s="434"/>
      <c r="G185" s="434"/>
      <c r="H185" s="434"/>
      <c r="I185" s="433"/>
      <c r="J185" s="433"/>
      <c r="K185" s="433"/>
      <c r="L185" s="433"/>
      <c r="M185" s="433"/>
    </row>
    <row r="186" spans="2:13" x14ac:dyDescent="0.15">
      <c r="B186" s="431">
        <v>182</v>
      </c>
      <c r="C186" s="433"/>
      <c r="D186" s="433"/>
      <c r="E186" s="433"/>
      <c r="F186" s="434"/>
      <c r="G186" s="434"/>
      <c r="H186" s="434"/>
      <c r="I186" s="433"/>
      <c r="J186" s="433"/>
      <c r="K186" s="433"/>
      <c r="L186" s="433"/>
      <c r="M186" s="433"/>
    </row>
    <row r="187" spans="2:13" x14ac:dyDescent="0.15">
      <c r="B187" s="431">
        <v>183</v>
      </c>
      <c r="C187" s="433"/>
      <c r="D187" s="433"/>
      <c r="E187" s="433"/>
      <c r="F187" s="434"/>
      <c r="G187" s="434"/>
      <c r="H187" s="434"/>
      <c r="I187" s="433"/>
      <c r="J187" s="433"/>
      <c r="K187" s="433"/>
      <c r="L187" s="433"/>
      <c r="M187" s="433"/>
    </row>
    <row r="188" spans="2:13" x14ac:dyDescent="0.15">
      <c r="B188" s="431">
        <v>184</v>
      </c>
      <c r="C188" s="433"/>
      <c r="D188" s="433"/>
      <c r="E188" s="433"/>
      <c r="F188" s="434"/>
      <c r="G188" s="434"/>
      <c r="H188" s="434"/>
      <c r="I188" s="433"/>
      <c r="J188" s="433"/>
      <c r="K188" s="433"/>
      <c r="L188" s="433"/>
      <c r="M188" s="433"/>
    </row>
    <row r="189" spans="2:13" x14ac:dyDescent="0.15">
      <c r="B189" s="431">
        <v>185</v>
      </c>
      <c r="C189" s="433"/>
      <c r="D189" s="433"/>
      <c r="E189" s="433"/>
      <c r="F189" s="434"/>
      <c r="G189" s="434"/>
      <c r="H189" s="434"/>
      <c r="I189" s="433"/>
      <c r="J189" s="433"/>
      <c r="K189" s="433"/>
      <c r="L189" s="433"/>
      <c r="M189" s="433"/>
    </row>
    <row r="190" spans="2:13" x14ac:dyDescent="0.15">
      <c r="B190" s="431">
        <v>186</v>
      </c>
      <c r="C190" s="433"/>
      <c r="D190" s="433"/>
      <c r="E190" s="433"/>
      <c r="F190" s="434"/>
      <c r="G190" s="434"/>
      <c r="H190" s="434"/>
      <c r="I190" s="433"/>
      <c r="J190" s="433"/>
      <c r="K190" s="433"/>
      <c r="L190" s="433"/>
      <c r="M190" s="433"/>
    </row>
    <row r="191" spans="2:13" x14ac:dyDescent="0.15">
      <c r="B191" s="431">
        <v>187</v>
      </c>
      <c r="C191" s="433"/>
      <c r="D191" s="433"/>
      <c r="E191" s="433"/>
      <c r="F191" s="434"/>
      <c r="G191" s="434"/>
      <c r="H191" s="434"/>
      <c r="I191" s="433"/>
      <c r="J191" s="433"/>
      <c r="K191" s="433"/>
      <c r="L191" s="433"/>
      <c r="M191" s="433"/>
    </row>
    <row r="192" spans="2:13" x14ac:dyDescent="0.15">
      <c r="B192" s="431">
        <v>188</v>
      </c>
      <c r="C192" s="433"/>
      <c r="D192" s="433"/>
      <c r="E192" s="433"/>
      <c r="F192" s="434"/>
      <c r="G192" s="434"/>
      <c r="H192" s="434"/>
      <c r="I192" s="433"/>
      <c r="J192" s="433"/>
      <c r="K192" s="433"/>
      <c r="L192" s="433"/>
      <c r="M192" s="433"/>
    </row>
    <row r="193" spans="2:13" x14ac:dyDescent="0.15">
      <c r="B193" s="431">
        <v>189</v>
      </c>
      <c r="C193" s="433"/>
      <c r="D193" s="433"/>
      <c r="E193" s="433"/>
      <c r="F193" s="434"/>
      <c r="G193" s="434"/>
      <c r="H193" s="434"/>
      <c r="I193" s="433"/>
      <c r="J193" s="433"/>
      <c r="K193" s="433"/>
      <c r="L193" s="433"/>
      <c r="M193" s="433"/>
    </row>
    <row r="194" spans="2:13" x14ac:dyDescent="0.15">
      <c r="B194" s="431">
        <v>190</v>
      </c>
      <c r="C194" s="433"/>
      <c r="D194" s="433"/>
      <c r="E194" s="433"/>
      <c r="F194" s="434"/>
      <c r="G194" s="434"/>
      <c r="H194" s="434"/>
      <c r="I194" s="433"/>
      <c r="J194" s="433"/>
      <c r="K194" s="433"/>
      <c r="L194" s="433"/>
      <c r="M194" s="433"/>
    </row>
    <row r="195" spans="2:13" x14ac:dyDescent="0.15">
      <c r="B195" s="431">
        <v>191</v>
      </c>
      <c r="C195" s="433"/>
      <c r="D195" s="433"/>
      <c r="E195" s="433"/>
      <c r="F195" s="434"/>
      <c r="G195" s="434"/>
      <c r="H195" s="434"/>
      <c r="I195" s="433"/>
      <c r="J195" s="433"/>
      <c r="K195" s="433"/>
      <c r="L195" s="433"/>
      <c r="M195" s="433"/>
    </row>
    <row r="196" spans="2:13" x14ac:dyDescent="0.15">
      <c r="B196" s="431">
        <v>192</v>
      </c>
      <c r="C196" s="433"/>
      <c r="D196" s="433"/>
      <c r="E196" s="433"/>
      <c r="F196" s="434"/>
      <c r="G196" s="434"/>
      <c r="H196" s="434"/>
      <c r="I196" s="433"/>
      <c r="J196" s="433"/>
      <c r="K196" s="433"/>
      <c r="L196" s="433"/>
      <c r="M196" s="433"/>
    </row>
    <row r="197" spans="2:13" x14ac:dyDescent="0.15">
      <c r="B197" s="431">
        <v>193</v>
      </c>
      <c r="C197" s="433"/>
      <c r="D197" s="433"/>
      <c r="E197" s="433"/>
      <c r="F197" s="434"/>
      <c r="G197" s="434"/>
      <c r="H197" s="434"/>
      <c r="I197" s="433"/>
      <c r="J197" s="433"/>
      <c r="K197" s="433"/>
      <c r="L197" s="433"/>
      <c r="M197" s="433"/>
    </row>
    <row r="198" spans="2:13" x14ac:dyDescent="0.15">
      <c r="B198" s="431">
        <v>194</v>
      </c>
      <c r="C198" s="433"/>
      <c r="D198" s="433"/>
      <c r="E198" s="433"/>
      <c r="F198" s="434"/>
      <c r="G198" s="434"/>
      <c r="H198" s="434"/>
      <c r="I198" s="433"/>
      <c r="J198" s="433"/>
      <c r="K198" s="433"/>
      <c r="L198" s="433"/>
      <c r="M198" s="433"/>
    </row>
    <row r="199" spans="2:13" x14ac:dyDescent="0.15">
      <c r="B199" s="431">
        <v>195</v>
      </c>
      <c r="C199" s="433"/>
      <c r="D199" s="433"/>
      <c r="E199" s="433"/>
      <c r="F199" s="434"/>
      <c r="G199" s="434"/>
      <c r="H199" s="434"/>
      <c r="I199" s="433"/>
      <c r="J199" s="433"/>
      <c r="K199" s="433"/>
      <c r="L199" s="433"/>
      <c r="M199" s="433"/>
    </row>
    <row r="200" spans="2:13" x14ac:dyDescent="0.15">
      <c r="B200" s="431">
        <v>196</v>
      </c>
      <c r="C200" s="433"/>
      <c r="D200" s="433"/>
      <c r="E200" s="433"/>
      <c r="F200" s="434"/>
      <c r="G200" s="434"/>
      <c r="H200" s="434"/>
      <c r="I200" s="433"/>
      <c r="J200" s="433"/>
      <c r="K200" s="433"/>
      <c r="L200" s="433"/>
      <c r="M200" s="433"/>
    </row>
    <row r="201" spans="2:13" x14ac:dyDescent="0.15">
      <c r="B201" s="431">
        <v>197</v>
      </c>
      <c r="C201" s="433"/>
      <c r="D201" s="433"/>
      <c r="E201" s="433"/>
      <c r="F201" s="434"/>
      <c r="G201" s="434"/>
      <c r="H201" s="434"/>
      <c r="I201" s="433"/>
      <c r="J201" s="433"/>
      <c r="K201" s="433"/>
      <c r="L201" s="433"/>
      <c r="M201" s="433"/>
    </row>
    <row r="202" spans="2:13" x14ac:dyDescent="0.15">
      <c r="B202" s="431">
        <v>198</v>
      </c>
      <c r="C202" s="433"/>
      <c r="D202" s="433"/>
      <c r="E202" s="433"/>
      <c r="F202" s="434"/>
      <c r="G202" s="434"/>
      <c r="H202" s="434"/>
      <c r="I202" s="433"/>
      <c r="J202" s="433"/>
      <c r="K202" s="433"/>
      <c r="L202" s="433"/>
      <c r="M202" s="433"/>
    </row>
    <row r="203" spans="2:13" x14ac:dyDescent="0.15">
      <c r="B203" s="431">
        <v>199</v>
      </c>
      <c r="C203" s="433"/>
      <c r="D203" s="433"/>
      <c r="E203" s="433"/>
      <c r="F203" s="434"/>
      <c r="G203" s="434"/>
      <c r="H203" s="434"/>
      <c r="I203" s="433"/>
      <c r="J203" s="433"/>
      <c r="K203" s="433"/>
      <c r="L203" s="433"/>
      <c r="M203" s="433"/>
    </row>
    <row r="204" spans="2:13" x14ac:dyDescent="0.15">
      <c r="B204" s="431">
        <v>200</v>
      </c>
      <c r="C204" s="433"/>
      <c r="D204" s="433"/>
      <c r="E204" s="433"/>
      <c r="F204" s="434"/>
      <c r="G204" s="434"/>
      <c r="H204" s="434"/>
      <c r="I204" s="433"/>
      <c r="J204" s="433"/>
      <c r="K204" s="433"/>
      <c r="L204" s="433"/>
      <c r="M204" s="433"/>
    </row>
    <row r="205" spans="2:13" x14ac:dyDescent="0.15">
      <c r="B205" s="431">
        <v>201</v>
      </c>
      <c r="C205" s="433"/>
      <c r="D205" s="433"/>
      <c r="E205" s="433"/>
      <c r="F205" s="434"/>
      <c r="G205" s="434"/>
      <c r="H205" s="434"/>
      <c r="I205" s="433"/>
      <c r="J205" s="433"/>
      <c r="K205" s="433"/>
      <c r="L205" s="433"/>
      <c r="M205" s="433"/>
    </row>
    <row r="206" spans="2:13" x14ac:dyDescent="0.15">
      <c r="B206" s="431">
        <v>202</v>
      </c>
      <c r="C206" s="433"/>
      <c r="D206" s="433"/>
      <c r="E206" s="433"/>
      <c r="F206" s="434"/>
      <c r="G206" s="434"/>
      <c r="H206" s="434"/>
      <c r="I206" s="433"/>
      <c r="J206" s="433"/>
      <c r="K206" s="433"/>
      <c r="L206" s="433"/>
      <c r="M206" s="433"/>
    </row>
    <row r="207" spans="2:13" x14ac:dyDescent="0.15">
      <c r="B207" s="431">
        <v>203</v>
      </c>
      <c r="C207" s="433"/>
      <c r="D207" s="433"/>
      <c r="E207" s="433"/>
      <c r="F207" s="434"/>
      <c r="G207" s="434"/>
      <c r="H207" s="434"/>
      <c r="I207" s="433"/>
      <c r="J207" s="433"/>
      <c r="K207" s="433"/>
      <c r="L207" s="433"/>
      <c r="M207" s="433"/>
    </row>
    <row r="208" spans="2:13" x14ac:dyDescent="0.15">
      <c r="B208" s="431">
        <v>204</v>
      </c>
      <c r="C208" s="433"/>
      <c r="D208" s="433"/>
      <c r="E208" s="433"/>
      <c r="F208" s="434"/>
      <c r="G208" s="434"/>
      <c r="H208" s="434"/>
      <c r="I208" s="433"/>
      <c r="J208" s="433"/>
      <c r="K208" s="433"/>
      <c r="L208" s="433"/>
      <c r="M208" s="433"/>
    </row>
    <row r="209" spans="2:13" x14ac:dyDescent="0.15">
      <c r="B209" s="431">
        <v>205</v>
      </c>
      <c r="C209" s="433"/>
      <c r="D209" s="433"/>
      <c r="E209" s="433"/>
      <c r="F209" s="434"/>
      <c r="G209" s="434"/>
      <c r="H209" s="434"/>
      <c r="I209" s="433"/>
      <c r="J209" s="433"/>
      <c r="K209" s="433"/>
      <c r="L209" s="433"/>
      <c r="M209" s="433"/>
    </row>
    <row r="210" spans="2:13" x14ac:dyDescent="0.15">
      <c r="B210" s="431">
        <v>206</v>
      </c>
      <c r="C210" s="433"/>
      <c r="D210" s="433"/>
      <c r="E210" s="433"/>
      <c r="F210" s="434"/>
      <c r="G210" s="434"/>
      <c r="H210" s="434"/>
      <c r="I210" s="433"/>
      <c r="J210" s="433"/>
      <c r="K210" s="433"/>
      <c r="L210" s="433"/>
      <c r="M210" s="433"/>
    </row>
    <row r="211" spans="2:13" x14ac:dyDescent="0.15">
      <c r="B211" s="431">
        <v>207</v>
      </c>
      <c r="C211" s="433"/>
      <c r="D211" s="433"/>
      <c r="E211" s="433"/>
      <c r="F211" s="434"/>
      <c r="G211" s="434"/>
      <c r="H211" s="434"/>
      <c r="I211" s="433"/>
      <c r="J211" s="433"/>
      <c r="K211" s="433"/>
      <c r="L211" s="433"/>
      <c r="M211" s="433"/>
    </row>
    <row r="212" spans="2:13" x14ac:dyDescent="0.15">
      <c r="B212" s="431">
        <v>208</v>
      </c>
      <c r="C212" s="433"/>
      <c r="D212" s="433"/>
      <c r="E212" s="433"/>
      <c r="F212" s="434"/>
      <c r="G212" s="434"/>
      <c r="H212" s="434"/>
      <c r="I212" s="433"/>
      <c r="J212" s="433"/>
      <c r="K212" s="433"/>
      <c r="L212" s="433"/>
      <c r="M212" s="433"/>
    </row>
    <row r="213" spans="2:13" x14ac:dyDescent="0.15">
      <c r="B213" s="431">
        <v>209</v>
      </c>
      <c r="C213" s="433"/>
      <c r="D213" s="433"/>
      <c r="E213" s="433"/>
      <c r="F213" s="434"/>
      <c r="G213" s="434"/>
      <c r="H213" s="434"/>
      <c r="I213" s="433"/>
      <c r="J213" s="433"/>
      <c r="K213" s="433"/>
      <c r="L213" s="433"/>
      <c r="M213" s="433"/>
    </row>
    <row r="214" spans="2:13" x14ac:dyDescent="0.15">
      <c r="B214" s="431">
        <v>210</v>
      </c>
      <c r="C214" s="433"/>
      <c r="D214" s="433"/>
      <c r="E214" s="433"/>
      <c r="F214" s="434"/>
      <c r="G214" s="434"/>
      <c r="H214" s="434"/>
      <c r="I214" s="433"/>
      <c r="J214" s="433"/>
      <c r="K214" s="433"/>
      <c r="L214" s="433"/>
      <c r="M214" s="433"/>
    </row>
    <row r="215" spans="2:13" x14ac:dyDescent="0.15">
      <c r="B215" s="431">
        <v>211</v>
      </c>
      <c r="C215" s="433"/>
      <c r="D215" s="433"/>
      <c r="E215" s="433"/>
      <c r="F215" s="434"/>
      <c r="G215" s="434"/>
      <c r="H215" s="434"/>
      <c r="I215" s="433"/>
      <c r="J215" s="433"/>
      <c r="K215" s="433"/>
      <c r="L215" s="433"/>
      <c r="M215" s="433"/>
    </row>
    <row r="216" spans="2:13" x14ac:dyDescent="0.15">
      <c r="B216" s="431">
        <v>212</v>
      </c>
      <c r="C216" s="433"/>
      <c r="D216" s="433"/>
      <c r="E216" s="433"/>
      <c r="F216" s="434"/>
      <c r="G216" s="434"/>
      <c r="H216" s="434"/>
      <c r="I216" s="433"/>
      <c r="J216" s="433"/>
      <c r="K216" s="433"/>
      <c r="L216" s="433"/>
      <c r="M216" s="433"/>
    </row>
    <row r="217" spans="2:13" x14ac:dyDescent="0.15">
      <c r="B217" s="431">
        <v>213</v>
      </c>
      <c r="C217" s="433"/>
      <c r="D217" s="433"/>
      <c r="E217" s="433"/>
      <c r="F217" s="434"/>
      <c r="G217" s="434"/>
      <c r="H217" s="434"/>
      <c r="I217" s="433"/>
      <c r="J217" s="433"/>
      <c r="K217" s="433"/>
      <c r="L217" s="433"/>
      <c r="M217" s="433"/>
    </row>
    <row r="218" spans="2:13" x14ac:dyDescent="0.15">
      <c r="B218" s="431">
        <v>214</v>
      </c>
      <c r="C218" s="433"/>
      <c r="D218" s="433"/>
      <c r="E218" s="433"/>
      <c r="F218" s="434"/>
      <c r="G218" s="434"/>
      <c r="H218" s="434"/>
      <c r="I218" s="433"/>
      <c r="J218" s="433"/>
      <c r="K218" s="433"/>
      <c r="L218" s="433"/>
      <c r="M218" s="433"/>
    </row>
    <row r="219" spans="2:13" x14ac:dyDescent="0.15">
      <c r="B219" s="431">
        <v>215</v>
      </c>
      <c r="C219" s="433"/>
      <c r="D219" s="433"/>
      <c r="E219" s="433"/>
      <c r="F219" s="434"/>
      <c r="G219" s="434"/>
      <c r="H219" s="434"/>
      <c r="I219" s="433"/>
      <c r="J219" s="433"/>
      <c r="K219" s="433"/>
      <c r="L219" s="433"/>
      <c r="M219" s="433"/>
    </row>
    <row r="220" spans="2:13" x14ac:dyDescent="0.15">
      <c r="B220" s="431">
        <v>216</v>
      </c>
      <c r="C220" s="433"/>
      <c r="D220" s="433"/>
      <c r="E220" s="433"/>
      <c r="F220" s="434"/>
      <c r="G220" s="434"/>
      <c r="H220" s="434"/>
      <c r="I220" s="433"/>
      <c r="J220" s="433"/>
      <c r="K220" s="433"/>
      <c r="L220" s="433"/>
      <c r="M220" s="433"/>
    </row>
    <row r="221" spans="2:13" x14ac:dyDescent="0.15">
      <c r="B221" s="431">
        <v>217</v>
      </c>
      <c r="C221" s="433"/>
      <c r="D221" s="433"/>
      <c r="E221" s="433"/>
      <c r="F221" s="434"/>
      <c r="G221" s="434"/>
      <c r="H221" s="434"/>
      <c r="I221" s="433"/>
      <c r="J221" s="433"/>
      <c r="K221" s="433"/>
      <c r="L221" s="433"/>
      <c r="M221" s="433"/>
    </row>
    <row r="222" spans="2:13" x14ac:dyDescent="0.15">
      <c r="B222" s="431">
        <v>218</v>
      </c>
      <c r="C222" s="433"/>
      <c r="D222" s="433"/>
      <c r="E222" s="433"/>
      <c r="F222" s="434"/>
      <c r="G222" s="434"/>
      <c r="H222" s="434"/>
      <c r="I222" s="433"/>
      <c r="J222" s="433"/>
      <c r="K222" s="433"/>
      <c r="L222" s="433"/>
      <c r="M222" s="433"/>
    </row>
    <row r="223" spans="2:13" x14ac:dyDescent="0.15">
      <c r="B223" s="431">
        <v>219</v>
      </c>
      <c r="C223" s="433"/>
      <c r="D223" s="433"/>
      <c r="E223" s="433"/>
      <c r="F223" s="434"/>
      <c r="G223" s="434"/>
      <c r="H223" s="434"/>
      <c r="I223" s="433"/>
      <c r="J223" s="433"/>
      <c r="K223" s="433"/>
      <c r="L223" s="433"/>
      <c r="M223" s="433"/>
    </row>
    <row r="224" spans="2:13" x14ac:dyDescent="0.15">
      <c r="B224" s="431">
        <v>220</v>
      </c>
      <c r="C224" s="433"/>
      <c r="D224" s="433"/>
      <c r="E224" s="433"/>
      <c r="F224" s="434"/>
      <c r="G224" s="434"/>
      <c r="H224" s="434"/>
      <c r="I224" s="433"/>
      <c r="J224" s="433"/>
      <c r="K224" s="433"/>
      <c r="L224" s="433"/>
      <c r="M224" s="433"/>
    </row>
    <row r="225" spans="2:13" x14ac:dyDescent="0.15">
      <c r="B225" s="431">
        <v>221</v>
      </c>
      <c r="C225" s="433"/>
      <c r="D225" s="433"/>
      <c r="E225" s="433"/>
      <c r="F225" s="434"/>
      <c r="G225" s="434"/>
      <c r="H225" s="434"/>
      <c r="I225" s="433"/>
      <c r="J225" s="433"/>
      <c r="K225" s="433"/>
      <c r="L225" s="433"/>
      <c r="M225" s="433"/>
    </row>
    <row r="226" spans="2:13" x14ac:dyDescent="0.15">
      <c r="B226" s="431">
        <v>222</v>
      </c>
      <c r="C226" s="433"/>
      <c r="D226" s="433"/>
      <c r="E226" s="433"/>
      <c r="F226" s="434"/>
      <c r="G226" s="434"/>
      <c r="H226" s="434"/>
      <c r="I226" s="433"/>
      <c r="J226" s="433"/>
      <c r="K226" s="433"/>
      <c r="L226" s="433"/>
      <c r="M226" s="433"/>
    </row>
    <row r="227" spans="2:13" x14ac:dyDescent="0.15">
      <c r="B227" s="431">
        <v>223</v>
      </c>
      <c r="C227" s="433"/>
      <c r="D227" s="433"/>
      <c r="E227" s="433"/>
      <c r="F227" s="434"/>
      <c r="G227" s="434"/>
      <c r="H227" s="434"/>
      <c r="I227" s="433"/>
      <c r="J227" s="433"/>
      <c r="K227" s="433"/>
      <c r="L227" s="433"/>
      <c r="M227" s="433"/>
    </row>
    <row r="228" spans="2:13" x14ac:dyDescent="0.15">
      <c r="B228" s="431">
        <v>224</v>
      </c>
      <c r="C228" s="433"/>
      <c r="D228" s="433"/>
      <c r="E228" s="433"/>
      <c r="F228" s="434"/>
      <c r="G228" s="434"/>
      <c r="H228" s="434"/>
      <c r="I228" s="433"/>
      <c r="J228" s="433"/>
      <c r="K228" s="433"/>
      <c r="L228" s="433"/>
      <c r="M228" s="433"/>
    </row>
    <row r="229" spans="2:13" x14ac:dyDescent="0.15">
      <c r="B229" s="431">
        <v>225</v>
      </c>
      <c r="C229" s="433"/>
      <c r="D229" s="433"/>
      <c r="E229" s="433"/>
      <c r="F229" s="434"/>
      <c r="G229" s="434"/>
      <c r="H229" s="434"/>
      <c r="I229" s="433"/>
      <c r="J229" s="433"/>
      <c r="K229" s="433"/>
      <c r="L229" s="433"/>
      <c r="M229" s="433"/>
    </row>
    <row r="230" spans="2:13" x14ac:dyDescent="0.15">
      <c r="B230" s="431">
        <v>226</v>
      </c>
      <c r="C230" s="433"/>
      <c r="D230" s="433"/>
      <c r="E230" s="433"/>
      <c r="F230" s="434"/>
      <c r="G230" s="434"/>
      <c r="H230" s="434"/>
      <c r="I230" s="433"/>
      <c r="J230" s="433"/>
      <c r="K230" s="433"/>
      <c r="L230" s="433"/>
      <c r="M230" s="433"/>
    </row>
    <row r="231" spans="2:13" x14ac:dyDescent="0.15">
      <c r="B231" s="431">
        <v>227</v>
      </c>
      <c r="C231" s="433"/>
      <c r="D231" s="433"/>
      <c r="E231" s="433"/>
      <c r="F231" s="434"/>
      <c r="G231" s="434"/>
      <c r="H231" s="434"/>
      <c r="I231" s="433"/>
      <c r="J231" s="433"/>
      <c r="K231" s="433"/>
      <c r="L231" s="433"/>
      <c r="M231" s="433"/>
    </row>
    <row r="232" spans="2:13" x14ac:dyDescent="0.15">
      <c r="B232" s="431">
        <v>228</v>
      </c>
      <c r="C232" s="433"/>
      <c r="D232" s="433"/>
      <c r="E232" s="433"/>
      <c r="F232" s="434"/>
      <c r="G232" s="434"/>
      <c r="H232" s="434"/>
      <c r="I232" s="433"/>
      <c r="J232" s="433"/>
      <c r="K232" s="433"/>
      <c r="L232" s="433"/>
      <c r="M232" s="433"/>
    </row>
    <row r="233" spans="2:13" x14ac:dyDescent="0.15">
      <c r="B233" s="431">
        <v>229</v>
      </c>
      <c r="C233" s="433"/>
      <c r="D233" s="433"/>
      <c r="E233" s="433"/>
      <c r="F233" s="434"/>
      <c r="G233" s="434"/>
      <c r="H233" s="434"/>
      <c r="I233" s="433"/>
      <c r="J233" s="433"/>
      <c r="K233" s="433"/>
      <c r="L233" s="433"/>
      <c r="M233" s="433"/>
    </row>
    <row r="234" spans="2:13" x14ac:dyDescent="0.15">
      <c r="B234" s="431">
        <v>230</v>
      </c>
      <c r="C234" s="433"/>
      <c r="D234" s="433"/>
      <c r="E234" s="433"/>
      <c r="F234" s="434"/>
      <c r="G234" s="434"/>
      <c r="H234" s="434"/>
      <c r="I234" s="433"/>
      <c r="J234" s="433"/>
      <c r="K234" s="433"/>
      <c r="L234" s="433"/>
      <c r="M234" s="433"/>
    </row>
    <row r="235" spans="2:13" x14ac:dyDescent="0.15">
      <c r="B235" s="431">
        <v>231</v>
      </c>
      <c r="C235" s="433"/>
      <c r="D235" s="433"/>
      <c r="E235" s="433"/>
      <c r="F235" s="434"/>
      <c r="G235" s="434"/>
      <c r="H235" s="434"/>
      <c r="I235" s="433"/>
      <c r="J235" s="433"/>
      <c r="K235" s="433"/>
      <c r="L235" s="433"/>
      <c r="M235" s="433"/>
    </row>
    <row r="236" spans="2:13" x14ac:dyDescent="0.15">
      <c r="B236" s="431">
        <v>232</v>
      </c>
      <c r="C236" s="433"/>
      <c r="D236" s="433"/>
      <c r="E236" s="433"/>
      <c r="F236" s="434"/>
      <c r="G236" s="434"/>
      <c r="H236" s="434"/>
      <c r="I236" s="433"/>
      <c r="J236" s="433"/>
      <c r="K236" s="433"/>
      <c r="L236" s="433"/>
      <c r="M236" s="433"/>
    </row>
    <row r="237" spans="2:13" x14ac:dyDescent="0.15">
      <c r="B237" s="431">
        <v>233</v>
      </c>
      <c r="C237" s="433"/>
      <c r="D237" s="433"/>
      <c r="E237" s="433"/>
      <c r="F237" s="434"/>
      <c r="G237" s="434"/>
      <c r="H237" s="434"/>
      <c r="I237" s="433"/>
      <c r="J237" s="433"/>
      <c r="K237" s="433"/>
      <c r="L237" s="433"/>
      <c r="M237" s="433"/>
    </row>
    <row r="238" spans="2:13" x14ac:dyDescent="0.15">
      <c r="B238" s="431">
        <v>234</v>
      </c>
      <c r="C238" s="433"/>
      <c r="D238" s="433"/>
      <c r="E238" s="433"/>
      <c r="F238" s="434"/>
      <c r="G238" s="434"/>
      <c r="H238" s="434"/>
      <c r="I238" s="433"/>
      <c r="J238" s="433"/>
      <c r="K238" s="433"/>
      <c r="L238" s="433"/>
      <c r="M238" s="433"/>
    </row>
    <row r="239" spans="2:13" x14ac:dyDescent="0.15">
      <c r="B239" s="431">
        <v>235</v>
      </c>
      <c r="C239" s="433"/>
      <c r="D239" s="433"/>
      <c r="E239" s="433"/>
      <c r="F239" s="434"/>
      <c r="G239" s="434"/>
      <c r="H239" s="434"/>
      <c r="I239" s="433"/>
      <c r="J239" s="433"/>
      <c r="K239" s="433"/>
      <c r="L239" s="433"/>
      <c r="M239" s="433"/>
    </row>
    <row r="240" spans="2:13" x14ac:dyDescent="0.15">
      <c r="B240" s="431">
        <v>236</v>
      </c>
      <c r="C240" s="433"/>
      <c r="D240" s="433"/>
      <c r="E240" s="433"/>
      <c r="F240" s="434"/>
      <c r="G240" s="434"/>
      <c r="H240" s="434"/>
      <c r="I240" s="433"/>
      <c r="J240" s="433"/>
      <c r="K240" s="433"/>
      <c r="L240" s="433"/>
      <c r="M240" s="433"/>
    </row>
    <row r="241" spans="2:13" x14ac:dyDescent="0.15">
      <c r="B241" s="431">
        <v>237</v>
      </c>
      <c r="C241" s="433"/>
      <c r="D241" s="433"/>
      <c r="E241" s="433"/>
      <c r="F241" s="434"/>
      <c r="G241" s="434"/>
      <c r="H241" s="434"/>
      <c r="I241" s="433"/>
      <c r="J241" s="433"/>
      <c r="K241" s="433"/>
      <c r="L241" s="433"/>
      <c r="M241" s="433"/>
    </row>
    <row r="242" spans="2:13" x14ac:dyDescent="0.15">
      <c r="B242" s="431">
        <v>238</v>
      </c>
      <c r="C242" s="433"/>
      <c r="D242" s="433"/>
      <c r="E242" s="433"/>
      <c r="F242" s="434"/>
      <c r="G242" s="434"/>
      <c r="H242" s="434"/>
      <c r="I242" s="433"/>
      <c r="J242" s="433"/>
      <c r="K242" s="433"/>
      <c r="L242" s="433"/>
      <c r="M242" s="433"/>
    </row>
    <row r="243" spans="2:13" x14ac:dyDescent="0.15">
      <c r="B243" s="431">
        <v>239</v>
      </c>
      <c r="C243" s="433"/>
      <c r="D243" s="433"/>
      <c r="E243" s="433"/>
      <c r="F243" s="434"/>
      <c r="G243" s="434"/>
      <c r="H243" s="434"/>
      <c r="I243" s="433"/>
      <c r="J243" s="433"/>
      <c r="K243" s="433"/>
      <c r="L243" s="433"/>
      <c r="M243" s="433"/>
    </row>
    <row r="244" spans="2:13" x14ac:dyDescent="0.15">
      <c r="B244" s="431">
        <v>240</v>
      </c>
      <c r="C244" s="433"/>
      <c r="D244" s="433"/>
      <c r="E244" s="433"/>
      <c r="F244" s="434"/>
      <c r="G244" s="434"/>
      <c r="H244" s="434"/>
      <c r="I244" s="433"/>
      <c r="J244" s="433"/>
      <c r="K244" s="433"/>
      <c r="L244" s="433"/>
      <c r="M244" s="433"/>
    </row>
    <row r="245" spans="2:13" x14ac:dyDescent="0.15">
      <c r="B245" s="431">
        <v>241</v>
      </c>
      <c r="C245" s="433"/>
      <c r="D245" s="433"/>
      <c r="E245" s="433"/>
      <c r="F245" s="434"/>
      <c r="G245" s="434"/>
      <c r="H245" s="434"/>
      <c r="I245" s="433"/>
      <c r="J245" s="433"/>
      <c r="K245" s="433"/>
      <c r="L245" s="433"/>
      <c r="M245" s="433"/>
    </row>
    <row r="246" spans="2:13" x14ac:dyDescent="0.15">
      <c r="B246" s="431">
        <v>242</v>
      </c>
      <c r="C246" s="433"/>
      <c r="D246" s="433"/>
      <c r="E246" s="433"/>
      <c r="F246" s="434"/>
      <c r="G246" s="434"/>
      <c r="H246" s="434"/>
      <c r="I246" s="433"/>
      <c r="J246" s="433"/>
      <c r="K246" s="433"/>
      <c r="L246" s="433"/>
      <c r="M246" s="433"/>
    </row>
    <row r="247" spans="2:13" x14ac:dyDescent="0.15">
      <c r="B247" s="431">
        <v>243</v>
      </c>
      <c r="C247" s="433"/>
      <c r="D247" s="433"/>
      <c r="E247" s="433"/>
      <c r="F247" s="434"/>
      <c r="G247" s="434"/>
      <c r="H247" s="434"/>
      <c r="I247" s="433"/>
      <c r="J247" s="433"/>
      <c r="K247" s="433"/>
      <c r="L247" s="433"/>
      <c r="M247" s="433"/>
    </row>
    <row r="248" spans="2:13" x14ac:dyDescent="0.15">
      <c r="B248" s="431">
        <v>244</v>
      </c>
      <c r="C248" s="433"/>
      <c r="D248" s="433"/>
      <c r="E248" s="433"/>
      <c r="F248" s="434"/>
      <c r="G248" s="434"/>
      <c r="H248" s="434"/>
      <c r="I248" s="433"/>
      <c r="J248" s="433"/>
      <c r="K248" s="433"/>
      <c r="L248" s="433"/>
      <c r="M248" s="433"/>
    </row>
    <row r="249" spans="2:13" x14ac:dyDescent="0.15">
      <c r="B249" s="431">
        <v>245</v>
      </c>
      <c r="C249" s="433"/>
      <c r="D249" s="433"/>
      <c r="E249" s="433"/>
      <c r="F249" s="434"/>
      <c r="G249" s="434"/>
      <c r="H249" s="434"/>
      <c r="I249" s="433"/>
      <c r="J249" s="433"/>
      <c r="K249" s="433"/>
      <c r="L249" s="433"/>
      <c r="M249" s="433"/>
    </row>
    <row r="250" spans="2:13" x14ac:dyDescent="0.15">
      <c r="B250" s="431">
        <v>246</v>
      </c>
      <c r="C250" s="433"/>
      <c r="D250" s="433"/>
      <c r="E250" s="433"/>
      <c r="F250" s="434"/>
      <c r="G250" s="434"/>
      <c r="H250" s="434"/>
      <c r="I250" s="433"/>
      <c r="J250" s="433"/>
      <c r="K250" s="433"/>
      <c r="L250" s="433"/>
      <c r="M250" s="433"/>
    </row>
    <row r="251" spans="2:13" x14ac:dyDescent="0.15">
      <c r="B251" s="431">
        <v>247</v>
      </c>
      <c r="C251" s="433"/>
      <c r="D251" s="433"/>
      <c r="E251" s="433"/>
      <c r="F251" s="434"/>
      <c r="G251" s="434"/>
      <c r="H251" s="434"/>
      <c r="I251" s="433"/>
      <c r="J251" s="433"/>
      <c r="K251" s="433"/>
      <c r="L251" s="433"/>
      <c r="M251" s="433"/>
    </row>
    <row r="252" spans="2:13" x14ac:dyDescent="0.15">
      <c r="B252" s="431">
        <v>248</v>
      </c>
      <c r="C252" s="433"/>
      <c r="D252" s="433"/>
      <c r="E252" s="433"/>
      <c r="F252" s="434"/>
      <c r="G252" s="434"/>
      <c r="H252" s="434"/>
      <c r="I252" s="433"/>
      <c r="J252" s="433"/>
      <c r="K252" s="433"/>
      <c r="L252" s="433"/>
      <c r="M252" s="433"/>
    </row>
    <row r="253" spans="2:13" x14ac:dyDescent="0.15">
      <c r="B253" s="431">
        <v>249</v>
      </c>
      <c r="C253" s="433"/>
      <c r="D253" s="433"/>
      <c r="E253" s="433"/>
      <c r="F253" s="434"/>
      <c r="G253" s="434"/>
      <c r="H253" s="434"/>
      <c r="I253" s="433"/>
      <c r="J253" s="433"/>
      <c r="K253" s="433"/>
      <c r="L253" s="433"/>
      <c r="M253" s="433"/>
    </row>
    <row r="254" spans="2:13" x14ac:dyDescent="0.15">
      <c r="B254" s="431">
        <v>250</v>
      </c>
      <c r="C254" s="433"/>
      <c r="D254" s="433"/>
      <c r="E254" s="433"/>
      <c r="F254" s="434"/>
      <c r="G254" s="434"/>
      <c r="H254" s="434"/>
      <c r="I254" s="433"/>
      <c r="J254" s="433"/>
      <c r="K254" s="433"/>
      <c r="L254" s="433"/>
      <c r="M254" s="433"/>
    </row>
    <row r="255" spans="2:13" x14ac:dyDescent="0.15">
      <c r="B255" s="431">
        <v>251</v>
      </c>
      <c r="C255" s="433"/>
      <c r="D255" s="433"/>
      <c r="E255" s="433"/>
      <c r="F255" s="434"/>
      <c r="G255" s="434"/>
      <c r="H255" s="434"/>
      <c r="I255" s="433"/>
      <c r="J255" s="433"/>
      <c r="K255" s="433"/>
      <c r="L255" s="433"/>
      <c r="M255" s="433"/>
    </row>
    <row r="256" spans="2:13" x14ac:dyDescent="0.15">
      <c r="B256" s="431">
        <v>252</v>
      </c>
      <c r="C256" s="433"/>
      <c r="D256" s="433"/>
      <c r="E256" s="433"/>
      <c r="F256" s="434"/>
      <c r="G256" s="434"/>
      <c r="H256" s="434"/>
      <c r="I256" s="433"/>
      <c r="J256" s="433"/>
      <c r="K256" s="433"/>
      <c r="L256" s="433"/>
      <c r="M256" s="433"/>
    </row>
    <row r="257" spans="2:13" x14ac:dyDescent="0.15">
      <c r="B257" s="431">
        <v>253</v>
      </c>
      <c r="C257" s="433"/>
      <c r="D257" s="433"/>
      <c r="E257" s="433"/>
      <c r="F257" s="434"/>
      <c r="G257" s="434"/>
      <c r="H257" s="434"/>
      <c r="I257" s="433"/>
      <c r="J257" s="433"/>
      <c r="K257" s="433"/>
      <c r="L257" s="433"/>
      <c r="M257" s="433"/>
    </row>
    <row r="258" spans="2:13" x14ac:dyDescent="0.15">
      <c r="B258" s="431">
        <v>254</v>
      </c>
      <c r="C258" s="433"/>
      <c r="D258" s="433"/>
      <c r="E258" s="433"/>
      <c r="F258" s="434"/>
      <c r="G258" s="434"/>
      <c r="H258" s="434"/>
      <c r="I258" s="433"/>
      <c r="J258" s="433"/>
      <c r="K258" s="433"/>
      <c r="L258" s="433"/>
      <c r="M258" s="433"/>
    </row>
    <row r="259" spans="2:13" x14ac:dyDescent="0.15">
      <c r="B259" s="431">
        <v>255</v>
      </c>
      <c r="C259" s="433"/>
      <c r="D259" s="433"/>
      <c r="E259" s="433"/>
      <c r="F259" s="434"/>
      <c r="G259" s="434"/>
      <c r="H259" s="434"/>
      <c r="I259" s="433"/>
      <c r="J259" s="433"/>
      <c r="K259" s="433"/>
      <c r="L259" s="433"/>
      <c r="M259" s="433"/>
    </row>
    <row r="260" spans="2:13" x14ac:dyDescent="0.15">
      <c r="B260" s="431">
        <v>256</v>
      </c>
      <c r="C260" s="433"/>
      <c r="D260" s="433"/>
      <c r="E260" s="433"/>
      <c r="F260" s="434"/>
      <c r="G260" s="434"/>
      <c r="H260" s="434"/>
      <c r="I260" s="433"/>
      <c r="J260" s="433"/>
      <c r="K260" s="433"/>
      <c r="L260" s="433"/>
      <c r="M260" s="433"/>
    </row>
    <row r="261" spans="2:13" x14ac:dyDescent="0.15">
      <c r="B261" s="431">
        <v>257</v>
      </c>
      <c r="C261" s="433"/>
      <c r="D261" s="433"/>
      <c r="E261" s="433"/>
      <c r="F261" s="434"/>
      <c r="G261" s="434"/>
      <c r="H261" s="434"/>
      <c r="I261" s="433"/>
      <c r="J261" s="433"/>
      <c r="K261" s="433"/>
      <c r="L261" s="433"/>
      <c r="M261" s="433"/>
    </row>
    <row r="262" spans="2:13" x14ac:dyDescent="0.15">
      <c r="B262" s="431">
        <v>258</v>
      </c>
      <c r="C262" s="433"/>
      <c r="D262" s="433"/>
      <c r="E262" s="433"/>
      <c r="F262" s="434"/>
      <c r="G262" s="434"/>
      <c r="H262" s="434"/>
      <c r="I262" s="433"/>
      <c r="J262" s="433"/>
      <c r="K262" s="433"/>
      <c r="L262" s="433"/>
      <c r="M262" s="433"/>
    </row>
    <row r="263" spans="2:13" x14ac:dyDescent="0.15">
      <c r="B263" s="431">
        <v>259</v>
      </c>
      <c r="C263" s="433"/>
      <c r="D263" s="433"/>
      <c r="E263" s="433"/>
      <c r="F263" s="434"/>
      <c r="G263" s="434"/>
      <c r="H263" s="434"/>
      <c r="I263" s="433"/>
      <c r="J263" s="433"/>
      <c r="K263" s="433"/>
      <c r="L263" s="433"/>
      <c r="M263" s="433"/>
    </row>
    <row r="264" spans="2:13" x14ac:dyDescent="0.15">
      <c r="B264" s="431">
        <v>260</v>
      </c>
      <c r="C264" s="433"/>
      <c r="D264" s="433"/>
      <c r="E264" s="433"/>
      <c r="F264" s="434"/>
      <c r="G264" s="434"/>
      <c r="H264" s="434"/>
      <c r="I264" s="433"/>
      <c r="J264" s="433"/>
      <c r="K264" s="433"/>
      <c r="L264" s="433"/>
      <c r="M264" s="433"/>
    </row>
    <row r="265" spans="2:13" x14ac:dyDescent="0.15">
      <c r="B265" s="431">
        <v>261</v>
      </c>
      <c r="C265" s="433"/>
      <c r="D265" s="433"/>
      <c r="E265" s="433"/>
      <c r="F265" s="434"/>
      <c r="G265" s="434"/>
      <c r="H265" s="434"/>
      <c r="I265" s="433"/>
      <c r="J265" s="433"/>
      <c r="K265" s="433"/>
      <c r="L265" s="433"/>
      <c r="M265" s="433"/>
    </row>
    <row r="266" spans="2:13" x14ac:dyDescent="0.15">
      <c r="B266" s="431">
        <v>262</v>
      </c>
      <c r="C266" s="433"/>
      <c r="D266" s="433"/>
      <c r="E266" s="433"/>
      <c r="F266" s="434"/>
      <c r="G266" s="434"/>
      <c r="H266" s="434"/>
      <c r="I266" s="433"/>
      <c r="J266" s="433"/>
      <c r="K266" s="433"/>
      <c r="L266" s="433"/>
      <c r="M266" s="433"/>
    </row>
    <row r="267" spans="2:13" x14ac:dyDescent="0.15">
      <c r="B267" s="431">
        <v>263</v>
      </c>
      <c r="C267" s="433"/>
      <c r="D267" s="433"/>
      <c r="E267" s="433"/>
      <c r="F267" s="434"/>
      <c r="G267" s="434"/>
      <c r="H267" s="434"/>
      <c r="I267" s="433"/>
      <c r="J267" s="433"/>
      <c r="K267" s="433"/>
      <c r="L267" s="433"/>
      <c r="M267" s="433"/>
    </row>
    <row r="268" spans="2:13" x14ac:dyDescent="0.15">
      <c r="B268" s="431">
        <v>264</v>
      </c>
      <c r="C268" s="433"/>
      <c r="D268" s="433"/>
      <c r="E268" s="433"/>
      <c r="F268" s="434"/>
      <c r="G268" s="434"/>
      <c r="H268" s="434"/>
      <c r="I268" s="433"/>
      <c r="J268" s="433"/>
      <c r="K268" s="433"/>
      <c r="L268" s="433"/>
      <c r="M268" s="433"/>
    </row>
    <row r="269" spans="2:13" x14ac:dyDescent="0.15">
      <c r="B269" s="431">
        <v>265</v>
      </c>
      <c r="C269" s="433"/>
      <c r="D269" s="433"/>
      <c r="E269" s="433"/>
      <c r="F269" s="434"/>
      <c r="G269" s="434"/>
      <c r="H269" s="434"/>
      <c r="I269" s="433"/>
      <c r="J269" s="433"/>
      <c r="K269" s="433"/>
      <c r="L269" s="433"/>
      <c r="M269" s="433"/>
    </row>
    <row r="270" spans="2:13" x14ac:dyDescent="0.15">
      <c r="B270" s="431">
        <v>266</v>
      </c>
      <c r="C270" s="433"/>
      <c r="D270" s="433"/>
      <c r="E270" s="433"/>
      <c r="F270" s="434"/>
      <c r="G270" s="434"/>
      <c r="H270" s="434"/>
      <c r="I270" s="433"/>
      <c r="J270" s="433"/>
      <c r="K270" s="433"/>
      <c r="L270" s="433"/>
      <c r="M270" s="433"/>
    </row>
    <row r="271" spans="2:13" x14ac:dyDescent="0.15">
      <c r="B271" s="431">
        <v>267</v>
      </c>
      <c r="C271" s="433"/>
      <c r="D271" s="433"/>
      <c r="E271" s="433"/>
      <c r="F271" s="434"/>
      <c r="G271" s="434"/>
      <c r="H271" s="434"/>
      <c r="I271" s="433"/>
      <c r="J271" s="433"/>
      <c r="K271" s="433"/>
      <c r="L271" s="433"/>
      <c r="M271" s="433"/>
    </row>
    <row r="272" spans="2:13" x14ac:dyDescent="0.15">
      <c r="B272" s="431">
        <v>268</v>
      </c>
      <c r="C272" s="433"/>
      <c r="D272" s="433"/>
      <c r="E272" s="433"/>
      <c r="F272" s="434"/>
      <c r="G272" s="434"/>
      <c r="H272" s="434"/>
      <c r="I272" s="433"/>
      <c r="J272" s="433"/>
      <c r="K272" s="433"/>
      <c r="L272" s="433"/>
      <c r="M272" s="433"/>
    </row>
    <row r="273" spans="2:13" x14ac:dyDescent="0.15">
      <c r="B273" s="431">
        <v>269</v>
      </c>
      <c r="C273" s="433"/>
      <c r="D273" s="433"/>
      <c r="E273" s="433"/>
      <c r="F273" s="434"/>
      <c r="G273" s="434"/>
      <c r="H273" s="434"/>
      <c r="I273" s="433"/>
      <c r="J273" s="433"/>
      <c r="K273" s="433"/>
      <c r="L273" s="433"/>
      <c r="M273" s="433"/>
    </row>
    <row r="274" spans="2:13" x14ac:dyDescent="0.15">
      <c r="B274" s="431">
        <v>270</v>
      </c>
      <c r="C274" s="433"/>
      <c r="D274" s="433"/>
      <c r="E274" s="433"/>
      <c r="F274" s="434"/>
      <c r="G274" s="434"/>
      <c r="H274" s="434"/>
      <c r="I274" s="433"/>
      <c r="J274" s="433"/>
      <c r="K274" s="433"/>
      <c r="L274" s="433"/>
      <c r="M274" s="433"/>
    </row>
    <row r="275" spans="2:13" x14ac:dyDescent="0.15">
      <c r="B275" s="431">
        <v>271</v>
      </c>
      <c r="C275" s="433"/>
      <c r="D275" s="433"/>
      <c r="E275" s="433"/>
      <c r="F275" s="434"/>
      <c r="G275" s="434"/>
      <c r="H275" s="434"/>
      <c r="I275" s="433"/>
      <c r="J275" s="433"/>
      <c r="K275" s="433"/>
      <c r="L275" s="433"/>
      <c r="M275" s="433"/>
    </row>
    <row r="276" spans="2:13" x14ac:dyDescent="0.15">
      <c r="B276" s="431">
        <v>272</v>
      </c>
      <c r="C276" s="433"/>
      <c r="D276" s="433"/>
      <c r="E276" s="433"/>
      <c r="F276" s="434"/>
      <c r="G276" s="434"/>
      <c r="H276" s="434"/>
      <c r="I276" s="433"/>
      <c r="J276" s="433"/>
      <c r="K276" s="433"/>
      <c r="L276" s="433"/>
      <c r="M276" s="433"/>
    </row>
    <row r="277" spans="2:13" x14ac:dyDescent="0.15">
      <c r="B277" s="431">
        <v>273</v>
      </c>
      <c r="C277" s="433"/>
      <c r="D277" s="433"/>
      <c r="E277" s="433"/>
      <c r="F277" s="434"/>
      <c r="G277" s="434"/>
      <c r="H277" s="434"/>
      <c r="I277" s="433"/>
      <c r="J277" s="433"/>
      <c r="K277" s="433"/>
      <c r="L277" s="433"/>
      <c r="M277" s="433"/>
    </row>
    <row r="278" spans="2:13" x14ac:dyDescent="0.15">
      <c r="B278" s="431">
        <v>274</v>
      </c>
      <c r="C278" s="433"/>
      <c r="D278" s="433"/>
      <c r="E278" s="433"/>
      <c r="F278" s="434"/>
      <c r="G278" s="434"/>
      <c r="H278" s="434"/>
      <c r="I278" s="433"/>
      <c r="J278" s="433"/>
      <c r="K278" s="433"/>
      <c r="L278" s="433"/>
      <c r="M278" s="433"/>
    </row>
    <row r="279" spans="2:13" x14ac:dyDescent="0.15">
      <c r="B279" s="431">
        <v>275</v>
      </c>
      <c r="C279" s="433"/>
      <c r="D279" s="433"/>
      <c r="E279" s="433"/>
      <c r="F279" s="434"/>
      <c r="G279" s="434"/>
      <c r="H279" s="434"/>
      <c r="I279" s="433"/>
      <c r="J279" s="433"/>
      <c r="K279" s="433"/>
      <c r="L279" s="433"/>
      <c r="M279" s="433"/>
    </row>
    <row r="280" spans="2:13" x14ac:dyDescent="0.15">
      <c r="B280" s="431">
        <v>276</v>
      </c>
      <c r="C280" s="433"/>
      <c r="D280" s="433"/>
      <c r="E280" s="433"/>
      <c r="F280" s="434"/>
      <c r="G280" s="434"/>
      <c r="H280" s="434"/>
      <c r="I280" s="433"/>
      <c r="J280" s="433"/>
      <c r="K280" s="433"/>
      <c r="L280" s="433"/>
      <c r="M280" s="433"/>
    </row>
    <row r="281" spans="2:13" x14ac:dyDescent="0.15">
      <c r="B281" s="431">
        <v>277</v>
      </c>
      <c r="C281" s="433"/>
      <c r="D281" s="433"/>
      <c r="E281" s="433"/>
      <c r="F281" s="434"/>
      <c r="G281" s="434"/>
      <c r="H281" s="434"/>
      <c r="I281" s="433"/>
      <c r="J281" s="433"/>
      <c r="K281" s="433"/>
      <c r="L281" s="433"/>
      <c r="M281" s="433"/>
    </row>
    <row r="282" spans="2:13" x14ac:dyDescent="0.15">
      <c r="B282" s="431">
        <v>278</v>
      </c>
      <c r="C282" s="433"/>
      <c r="D282" s="433"/>
      <c r="E282" s="433"/>
      <c r="F282" s="434"/>
      <c r="G282" s="434"/>
      <c r="H282" s="434"/>
      <c r="I282" s="433"/>
      <c r="J282" s="433"/>
      <c r="K282" s="433"/>
      <c r="L282" s="433"/>
      <c r="M282" s="433"/>
    </row>
    <row r="283" spans="2:13" x14ac:dyDescent="0.15">
      <c r="B283" s="431">
        <v>279</v>
      </c>
      <c r="C283" s="433"/>
      <c r="D283" s="433"/>
      <c r="E283" s="433"/>
      <c r="F283" s="434"/>
      <c r="G283" s="434"/>
      <c r="H283" s="434"/>
      <c r="I283" s="433"/>
      <c r="J283" s="433"/>
      <c r="K283" s="433"/>
      <c r="L283" s="433"/>
      <c r="M283" s="433"/>
    </row>
    <row r="284" spans="2:13" x14ac:dyDescent="0.15">
      <c r="B284" s="431">
        <v>280</v>
      </c>
      <c r="C284" s="433"/>
      <c r="D284" s="433"/>
      <c r="E284" s="433"/>
      <c r="F284" s="434"/>
      <c r="G284" s="434"/>
      <c r="H284" s="434"/>
      <c r="I284" s="433"/>
      <c r="J284" s="433"/>
      <c r="K284" s="433"/>
      <c r="L284" s="433"/>
      <c r="M284" s="433"/>
    </row>
    <row r="285" spans="2:13" x14ac:dyDescent="0.15">
      <c r="B285" s="431">
        <v>281</v>
      </c>
      <c r="C285" s="433"/>
      <c r="D285" s="433"/>
      <c r="E285" s="433"/>
      <c r="F285" s="434"/>
      <c r="G285" s="434"/>
      <c r="H285" s="434"/>
      <c r="I285" s="433"/>
      <c r="J285" s="433"/>
      <c r="K285" s="433"/>
      <c r="L285" s="433"/>
      <c r="M285" s="433"/>
    </row>
    <row r="286" spans="2:13" x14ac:dyDescent="0.15">
      <c r="B286" s="431">
        <v>282</v>
      </c>
      <c r="C286" s="433"/>
      <c r="D286" s="433"/>
      <c r="E286" s="433"/>
      <c r="F286" s="434"/>
      <c r="G286" s="434"/>
      <c r="H286" s="434"/>
      <c r="I286" s="433"/>
      <c r="J286" s="433"/>
      <c r="K286" s="433"/>
      <c r="L286" s="433"/>
      <c r="M286" s="433"/>
    </row>
    <row r="287" spans="2:13" x14ac:dyDescent="0.15">
      <c r="B287" s="431">
        <v>283</v>
      </c>
      <c r="C287" s="433"/>
      <c r="D287" s="433"/>
      <c r="E287" s="433"/>
      <c r="F287" s="434"/>
      <c r="G287" s="434"/>
      <c r="H287" s="434"/>
      <c r="I287" s="433"/>
      <c r="J287" s="433"/>
      <c r="K287" s="433"/>
      <c r="L287" s="433"/>
      <c r="M287" s="433"/>
    </row>
    <row r="288" spans="2:13" x14ac:dyDescent="0.15">
      <c r="B288" s="431">
        <v>284</v>
      </c>
      <c r="C288" s="433"/>
      <c r="D288" s="433"/>
      <c r="E288" s="433"/>
      <c r="F288" s="434"/>
      <c r="G288" s="434"/>
      <c r="H288" s="434"/>
      <c r="I288" s="433"/>
      <c r="J288" s="433"/>
      <c r="K288" s="433"/>
      <c r="L288" s="433"/>
      <c r="M288" s="433"/>
    </row>
    <row r="289" spans="2:13" x14ac:dyDescent="0.15">
      <c r="B289" s="431">
        <v>285</v>
      </c>
      <c r="C289" s="433"/>
      <c r="D289" s="433"/>
      <c r="E289" s="433"/>
      <c r="F289" s="434"/>
      <c r="G289" s="434"/>
      <c r="H289" s="434"/>
      <c r="I289" s="433"/>
      <c r="J289" s="433"/>
      <c r="K289" s="433"/>
      <c r="L289" s="433"/>
      <c r="M289" s="433"/>
    </row>
    <row r="290" spans="2:13" x14ac:dyDescent="0.15">
      <c r="B290" s="431">
        <v>286</v>
      </c>
      <c r="C290" s="433"/>
      <c r="D290" s="433"/>
      <c r="E290" s="433"/>
      <c r="F290" s="434"/>
      <c r="G290" s="434"/>
      <c r="H290" s="434"/>
      <c r="I290" s="433"/>
      <c r="J290" s="433"/>
      <c r="K290" s="433"/>
      <c r="L290" s="433"/>
      <c r="M290" s="433"/>
    </row>
    <row r="291" spans="2:13" x14ac:dyDescent="0.15">
      <c r="B291" s="431">
        <v>287</v>
      </c>
      <c r="C291" s="433"/>
      <c r="D291" s="433"/>
      <c r="E291" s="433"/>
      <c r="F291" s="434"/>
      <c r="G291" s="434"/>
      <c r="H291" s="434"/>
      <c r="I291" s="433"/>
      <c r="J291" s="433"/>
      <c r="K291" s="433"/>
      <c r="L291" s="433"/>
      <c r="M291" s="433"/>
    </row>
    <row r="292" spans="2:13" x14ac:dyDescent="0.15">
      <c r="B292" s="431">
        <v>288</v>
      </c>
      <c r="C292" s="433"/>
      <c r="D292" s="433"/>
      <c r="E292" s="433"/>
      <c r="F292" s="434"/>
      <c r="G292" s="434"/>
      <c r="H292" s="434"/>
      <c r="I292" s="433"/>
      <c r="J292" s="433"/>
      <c r="K292" s="433"/>
      <c r="L292" s="433"/>
      <c r="M292" s="433"/>
    </row>
    <row r="293" spans="2:13" x14ac:dyDescent="0.15">
      <c r="B293" s="431">
        <v>289</v>
      </c>
      <c r="C293" s="433"/>
      <c r="D293" s="433"/>
      <c r="E293" s="433"/>
      <c r="F293" s="434"/>
      <c r="G293" s="434"/>
      <c r="H293" s="434"/>
      <c r="I293" s="433"/>
      <c r="J293" s="433"/>
      <c r="K293" s="433"/>
      <c r="L293" s="433"/>
      <c r="M293" s="433"/>
    </row>
    <row r="294" spans="2:13" x14ac:dyDescent="0.15">
      <c r="B294" s="431">
        <v>290</v>
      </c>
      <c r="C294" s="433"/>
      <c r="D294" s="433"/>
      <c r="E294" s="433"/>
      <c r="F294" s="434"/>
      <c r="G294" s="434"/>
      <c r="H294" s="434"/>
      <c r="I294" s="433"/>
      <c r="J294" s="433"/>
      <c r="K294" s="433"/>
      <c r="L294" s="433"/>
      <c r="M294" s="433"/>
    </row>
    <row r="295" spans="2:13" x14ac:dyDescent="0.15">
      <c r="B295" s="431">
        <v>291</v>
      </c>
      <c r="C295" s="433"/>
      <c r="D295" s="433"/>
      <c r="E295" s="433"/>
      <c r="F295" s="434"/>
      <c r="G295" s="434"/>
      <c r="H295" s="434"/>
      <c r="I295" s="433"/>
      <c r="J295" s="433"/>
      <c r="K295" s="433"/>
      <c r="L295" s="433"/>
      <c r="M295" s="433"/>
    </row>
    <row r="296" spans="2:13" x14ac:dyDescent="0.15">
      <c r="B296" s="431">
        <v>292</v>
      </c>
      <c r="C296" s="433"/>
      <c r="D296" s="433"/>
      <c r="E296" s="433"/>
      <c r="F296" s="434"/>
      <c r="G296" s="434"/>
      <c r="H296" s="434"/>
      <c r="I296" s="433"/>
      <c r="J296" s="433"/>
      <c r="K296" s="433"/>
      <c r="L296" s="433"/>
      <c r="M296" s="433"/>
    </row>
    <row r="297" spans="2:13" x14ac:dyDescent="0.15">
      <c r="B297" s="431">
        <v>293</v>
      </c>
      <c r="C297" s="433"/>
      <c r="D297" s="433"/>
      <c r="E297" s="433"/>
      <c r="F297" s="434"/>
      <c r="G297" s="434"/>
      <c r="H297" s="434"/>
      <c r="I297" s="433"/>
      <c r="J297" s="433"/>
      <c r="K297" s="433"/>
      <c r="L297" s="433"/>
      <c r="M297" s="433"/>
    </row>
    <row r="298" spans="2:13" x14ac:dyDescent="0.15">
      <c r="B298" s="431">
        <v>294</v>
      </c>
      <c r="C298" s="433"/>
      <c r="D298" s="433"/>
      <c r="E298" s="433"/>
      <c r="F298" s="434"/>
      <c r="G298" s="434"/>
      <c r="H298" s="434"/>
      <c r="I298" s="433"/>
      <c r="J298" s="433"/>
      <c r="K298" s="433"/>
      <c r="L298" s="433"/>
      <c r="M298" s="433"/>
    </row>
    <row r="299" spans="2:13" x14ac:dyDescent="0.15">
      <c r="B299" s="431">
        <v>295</v>
      </c>
      <c r="C299" s="433"/>
      <c r="D299" s="433"/>
      <c r="E299" s="433"/>
      <c r="F299" s="434"/>
      <c r="G299" s="434"/>
      <c r="H299" s="434"/>
      <c r="I299" s="433"/>
      <c r="J299" s="433"/>
      <c r="K299" s="433"/>
      <c r="L299" s="433"/>
      <c r="M299" s="433"/>
    </row>
    <row r="300" spans="2:13" x14ac:dyDescent="0.15">
      <c r="B300" s="431">
        <v>296</v>
      </c>
      <c r="C300" s="433"/>
      <c r="D300" s="433"/>
      <c r="E300" s="433"/>
      <c r="F300" s="434"/>
      <c r="G300" s="434"/>
      <c r="H300" s="434"/>
      <c r="I300" s="433"/>
      <c r="J300" s="433"/>
      <c r="K300" s="433"/>
      <c r="L300" s="433"/>
      <c r="M300" s="433"/>
    </row>
    <row r="301" spans="2:13" x14ac:dyDescent="0.15">
      <c r="B301" s="431">
        <v>297</v>
      </c>
      <c r="C301" s="433"/>
      <c r="D301" s="433"/>
      <c r="E301" s="433"/>
      <c r="F301" s="434"/>
      <c r="G301" s="434"/>
      <c r="H301" s="434"/>
      <c r="I301" s="433"/>
      <c r="J301" s="433"/>
      <c r="K301" s="433"/>
      <c r="L301" s="433"/>
      <c r="M301" s="433"/>
    </row>
    <row r="302" spans="2:13" x14ac:dyDescent="0.15">
      <c r="B302" s="431">
        <v>298</v>
      </c>
      <c r="C302" s="433"/>
      <c r="D302" s="433"/>
      <c r="E302" s="433"/>
      <c r="F302" s="434"/>
      <c r="G302" s="434"/>
      <c r="H302" s="434"/>
      <c r="I302" s="433"/>
      <c r="J302" s="433"/>
      <c r="K302" s="433"/>
      <c r="L302" s="433"/>
      <c r="M302" s="433"/>
    </row>
    <row r="303" spans="2:13" x14ac:dyDescent="0.15">
      <c r="B303" s="431">
        <v>299</v>
      </c>
      <c r="C303" s="433"/>
      <c r="D303" s="433"/>
      <c r="E303" s="433"/>
      <c r="F303" s="434"/>
      <c r="G303" s="434"/>
      <c r="H303" s="434"/>
      <c r="I303" s="433"/>
      <c r="J303" s="433"/>
      <c r="K303" s="433"/>
      <c r="L303" s="433"/>
      <c r="M303" s="433"/>
    </row>
    <row r="304" spans="2:13" x14ac:dyDescent="0.15">
      <c r="B304" s="431">
        <v>300</v>
      </c>
      <c r="C304" s="433"/>
      <c r="D304" s="433"/>
      <c r="E304" s="433"/>
      <c r="F304" s="434"/>
      <c r="G304" s="434"/>
      <c r="H304" s="434"/>
      <c r="I304" s="433"/>
      <c r="J304" s="433"/>
      <c r="K304" s="433"/>
      <c r="L304" s="433"/>
      <c r="M304" s="433"/>
    </row>
    <row r="305" spans="2:13" x14ac:dyDescent="0.15">
      <c r="B305" s="431">
        <v>301</v>
      </c>
      <c r="C305" s="433"/>
      <c r="D305" s="433"/>
      <c r="E305" s="433"/>
      <c r="F305" s="434"/>
      <c r="G305" s="434"/>
      <c r="H305" s="434"/>
      <c r="I305" s="433"/>
      <c r="J305" s="433"/>
      <c r="K305" s="433"/>
      <c r="L305" s="433"/>
      <c r="M305" s="433"/>
    </row>
    <row r="306" spans="2:13" x14ac:dyDescent="0.15">
      <c r="B306" s="431">
        <v>302</v>
      </c>
      <c r="C306" s="433"/>
      <c r="D306" s="433"/>
      <c r="E306" s="433"/>
      <c r="F306" s="434"/>
      <c r="G306" s="434"/>
      <c r="H306" s="434"/>
      <c r="I306" s="433"/>
      <c r="J306" s="433"/>
      <c r="K306" s="433"/>
      <c r="L306" s="433"/>
      <c r="M306" s="433"/>
    </row>
    <row r="307" spans="2:13" x14ac:dyDescent="0.15">
      <c r="B307" s="431">
        <v>303</v>
      </c>
      <c r="C307" s="433"/>
      <c r="D307" s="433"/>
      <c r="E307" s="433"/>
      <c r="F307" s="434"/>
      <c r="G307" s="434"/>
      <c r="H307" s="434"/>
      <c r="I307" s="433"/>
      <c r="J307" s="433"/>
      <c r="K307" s="433"/>
      <c r="L307" s="433"/>
      <c r="M307" s="433"/>
    </row>
    <row r="308" spans="2:13" x14ac:dyDescent="0.15">
      <c r="B308" s="431">
        <v>304</v>
      </c>
      <c r="C308" s="433"/>
      <c r="D308" s="433"/>
      <c r="E308" s="433"/>
      <c r="F308" s="434"/>
      <c r="G308" s="434"/>
      <c r="H308" s="434"/>
      <c r="I308" s="433"/>
      <c r="J308" s="433"/>
      <c r="K308" s="433"/>
      <c r="L308" s="433"/>
      <c r="M308" s="433"/>
    </row>
    <row r="309" spans="2:13" x14ac:dyDescent="0.15">
      <c r="B309" s="431">
        <v>305</v>
      </c>
      <c r="C309" s="433"/>
      <c r="D309" s="433"/>
      <c r="E309" s="433"/>
      <c r="F309" s="434"/>
      <c r="G309" s="434"/>
      <c r="H309" s="434"/>
      <c r="I309" s="433"/>
      <c r="J309" s="433"/>
      <c r="K309" s="433"/>
      <c r="L309" s="433"/>
      <c r="M309" s="433"/>
    </row>
    <row r="310" spans="2:13" x14ac:dyDescent="0.15">
      <c r="B310" s="431">
        <v>306</v>
      </c>
      <c r="C310" s="433"/>
      <c r="D310" s="433"/>
      <c r="E310" s="433"/>
      <c r="F310" s="434"/>
      <c r="G310" s="434"/>
      <c r="H310" s="434"/>
      <c r="I310" s="433"/>
      <c r="J310" s="433"/>
      <c r="K310" s="433"/>
      <c r="L310" s="433"/>
      <c r="M310" s="433"/>
    </row>
    <row r="311" spans="2:13" x14ac:dyDescent="0.15">
      <c r="B311" s="431">
        <v>307</v>
      </c>
      <c r="C311" s="433"/>
      <c r="D311" s="433"/>
      <c r="E311" s="433"/>
      <c r="F311" s="434"/>
      <c r="G311" s="434"/>
      <c r="H311" s="434"/>
      <c r="I311" s="433"/>
      <c r="J311" s="433"/>
      <c r="K311" s="433"/>
      <c r="L311" s="433"/>
      <c r="M311" s="433"/>
    </row>
    <row r="312" spans="2:13" x14ac:dyDescent="0.15">
      <c r="B312" s="431">
        <v>308</v>
      </c>
      <c r="C312" s="433"/>
      <c r="D312" s="433"/>
      <c r="E312" s="433"/>
      <c r="F312" s="434"/>
      <c r="G312" s="434"/>
      <c r="H312" s="434"/>
      <c r="I312" s="433"/>
      <c r="J312" s="433"/>
      <c r="K312" s="433"/>
      <c r="L312" s="433"/>
      <c r="M312" s="433"/>
    </row>
    <row r="313" spans="2:13" x14ac:dyDescent="0.15">
      <c r="B313" s="431">
        <v>309</v>
      </c>
      <c r="C313" s="433"/>
      <c r="D313" s="433"/>
      <c r="E313" s="433"/>
      <c r="F313" s="434"/>
      <c r="G313" s="434"/>
      <c r="H313" s="434"/>
      <c r="I313" s="433"/>
      <c r="J313" s="433"/>
      <c r="K313" s="433"/>
      <c r="L313" s="433"/>
      <c r="M313" s="433"/>
    </row>
    <row r="314" spans="2:13" x14ac:dyDescent="0.15">
      <c r="B314" s="431">
        <v>310</v>
      </c>
      <c r="C314" s="433"/>
      <c r="D314" s="433"/>
      <c r="E314" s="433"/>
      <c r="F314" s="434"/>
      <c r="G314" s="434"/>
      <c r="H314" s="434"/>
      <c r="I314" s="433"/>
      <c r="J314" s="433"/>
      <c r="K314" s="433"/>
      <c r="L314" s="433"/>
      <c r="M314" s="433"/>
    </row>
    <row r="315" spans="2:13" x14ac:dyDescent="0.15">
      <c r="B315" s="431">
        <v>311</v>
      </c>
      <c r="C315" s="433"/>
      <c r="D315" s="433"/>
      <c r="E315" s="433"/>
      <c r="F315" s="434"/>
      <c r="G315" s="434"/>
      <c r="H315" s="434"/>
      <c r="I315" s="433"/>
      <c r="J315" s="433"/>
      <c r="K315" s="433"/>
      <c r="L315" s="433"/>
      <c r="M315" s="433"/>
    </row>
    <row r="316" spans="2:13" x14ac:dyDescent="0.15">
      <c r="B316" s="431">
        <v>312</v>
      </c>
      <c r="C316" s="433"/>
      <c r="D316" s="433"/>
      <c r="E316" s="433"/>
      <c r="F316" s="434"/>
      <c r="G316" s="434"/>
      <c r="H316" s="434"/>
      <c r="I316" s="433"/>
      <c r="J316" s="433"/>
      <c r="K316" s="433"/>
      <c r="L316" s="433"/>
      <c r="M316" s="433"/>
    </row>
    <row r="317" spans="2:13" x14ac:dyDescent="0.15">
      <c r="B317" s="431">
        <v>313</v>
      </c>
      <c r="C317" s="433"/>
      <c r="D317" s="433"/>
      <c r="E317" s="433"/>
      <c r="F317" s="434"/>
      <c r="G317" s="434"/>
      <c r="H317" s="434"/>
      <c r="I317" s="433"/>
      <c r="J317" s="433"/>
      <c r="K317" s="433"/>
      <c r="L317" s="433"/>
      <c r="M317" s="433"/>
    </row>
    <row r="318" spans="2:13" x14ac:dyDescent="0.15">
      <c r="B318" s="431">
        <v>314</v>
      </c>
      <c r="C318" s="433"/>
      <c r="D318" s="433"/>
      <c r="E318" s="433"/>
      <c r="F318" s="434"/>
      <c r="G318" s="434"/>
      <c r="H318" s="434"/>
      <c r="I318" s="433"/>
      <c r="J318" s="433"/>
      <c r="K318" s="433"/>
      <c r="L318" s="433"/>
      <c r="M318" s="433"/>
    </row>
    <row r="319" spans="2:13" x14ac:dyDescent="0.15">
      <c r="B319" s="431">
        <v>315</v>
      </c>
      <c r="C319" s="433"/>
      <c r="D319" s="433"/>
      <c r="E319" s="433"/>
      <c r="F319" s="434"/>
      <c r="G319" s="434"/>
      <c r="H319" s="434"/>
      <c r="I319" s="433"/>
      <c r="J319" s="433"/>
      <c r="K319" s="433"/>
      <c r="L319" s="433"/>
      <c r="M319" s="433"/>
    </row>
    <row r="320" spans="2:13" x14ac:dyDescent="0.15">
      <c r="B320" s="431">
        <v>316</v>
      </c>
      <c r="C320" s="433"/>
      <c r="D320" s="433"/>
      <c r="E320" s="433"/>
      <c r="F320" s="434"/>
      <c r="G320" s="434"/>
      <c r="H320" s="434"/>
      <c r="I320" s="433"/>
      <c r="J320" s="433"/>
      <c r="K320" s="433"/>
      <c r="L320" s="433"/>
      <c r="M320" s="433"/>
    </row>
    <row r="321" spans="2:13" x14ac:dyDescent="0.15">
      <c r="B321" s="431">
        <v>317</v>
      </c>
      <c r="C321" s="433"/>
      <c r="D321" s="433"/>
      <c r="E321" s="433"/>
      <c r="F321" s="434"/>
      <c r="G321" s="434"/>
      <c r="H321" s="434"/>
      <c r="I321" s="433"/>
      <c r="J321" s="433"/>
      <c r="K321" s="433"/>
      <c r="L321" s="433"/>
      <c r="M321" s="433"/>
    </row>
    <row r="322" spans="2:13" x14ac:dyDescent="0.15">
      <c r="B322" s="431">
        <v>318</v>
      </c>
      <c r="C322" s="433"/>
      <c r="D322" s="433"/>
      <c r="E322" s="433"/>
      <c r="F322" s="434"/>
      <c r="G322" s="434"/>
      <c r="H322" s="434"/>
      <c r="I322" s="433"/>
      <c r="J322" s="433"/>
      <c r="K322" s="433"/>
      <c r="L322" s="433"/>
      <c r="M322" s="433"/>
    </row>
    <row r="323" spans="2:13" x14ac:dyDescent="0.15">
      <c r="B323" s="431">
        <v>319</v>
      </c>
      <c r="C323" s="433"/>
      <c r="D323" s="433"/>
      <c r="E323" s="433"/>
      <c r="F323" s="434"/>
      <c r="G323" s="434"/>
      <c r="H323" s="434"/>
      <c r="I323" s="433"/>
      <c r="J323" s="433"/>
      <c r="K323" s="433"/>
      <c r="L323" s="433"/>
      <c r="M323" s="433"/>
    </row>
    <row r="324" spans="2:13" x14ac:dyDescent="0.15">
      <c r="B324" s="431">
        <v>320</v>
      </c>
      <c r="C324" s="433"/>
      <c r="D324" s="433"/>
      <c r="E324" s="433"/>
      <c r="F324" s="434"/>
      <c r="G324" s="434"/>
      <c r="H324" s="434"/>
      <c r="I324" s="433"/>
      <c r="J324" s="433"/>
      <c r="K324" s="433"/>
      <c r="L324" s="433"/>
      <c r="M324" s="433"/>
    </row>
    <row r="325" spans="2:13" x14ac:dyDescent="0.15">
      <c r="B325" s="431">
        <v>321</v>
      </c>
      <c r="C325" s="433"/>
      <c r="D325" s="433"/>
      <c r="E325" s="433"/>
      <c r="F325" s="434"/>
      <c r="G325" s="434"/>
      <c r="H325" s="434"/>
      <c r="I325" s="433"/>
      <c r="J325" s="433"/>
      <c r="K325" s="433"/>
      <c r="L325" s="433"/>
      <c r="M325" s="433"/>
    </row>
    <row r="326" spans="2:13" x14ac:dyDescent="0.15">
      <c r="B326" s="431">
        <v>322</v>
      </c>
      <c r="C326" s="433"/>
      <c r="D326" s="433"/>
      <c r="E326" s="433"/>
      <c r="F326" s="434"/>
      <c r="G326" s="434"/>
      <c r="H326" s="434"/>
      <c r="I326" s="433"/>
      <c r="J326" s="433"/>
      <c r="K326" s="433"/>
      <c r="L326" s="433"/>
      <c r="M326" s="433"/>
    </row>
    <row r="327" spans="2:13" x14ac:dyDescent="0.15">
      <c r="B327" s="431">
        <v>323</v>
      </c>
      <c r="C327" s="433"/>
      <c r="D327" s="433"/>
      <c r="E327" s="433"/>
      <c r="F327" s="434"/>
      <c r="G327" s="434"/>
      <c r="H327" s="434"/>
      <c r="I327" s="433"/>
      <c r="J327" s="433"/>
      <c r="K327" s="433"/>
      <c r="L327" s="433"/>
      <c r="M327" s="433"/>
    </row>
    <row r="328" spans="2:13" x14ac:dyDescent="0.15">
      <c r="B328" s="431">
        <v>324</v>
      </c>
      <c r="C328" s="433"/>
      <c r="D328" s="433"/>
      <c r="E328" s="433"/>
      <c r="F328" s="434"/>
      <c r="G328" s="434"/>
      <c r="H328" s="434"/>
      <c r="I328" s="433"/>
      <c r="J328" s="433"/>
      <c r="K328" s="433"/>
      <c r="L328" s="433"/>
      <c r="M328" s="433"/>
    </row>
    <row r="329" spans="2:13" x14ac:dyDescent="0.15">
      <c r="B329" s="431">
        <v>325</v>
      </c>
      <c r="C329" s="433"/>
      <c r="D329" s="433"/>
      <c r="E329" s="433"/>
      <c r="F329" s="434"/>
      <c r="G329" s="434"/>
      <c r="H329" s="434"/>
      <c r="I329" s="433"/>
      <c r="J329" s="433"/>
      <c r="K329" s="433"/>
      <c r="L329" s="433"/>
      <c r="M329" s="433"/>
    </row>
    <row r="330" spans="2:13" x14ac:dyDescent="0.15">
      <c r="B330" s="431">
        <v>326</v>
      </c>
      <c r="C330" s="433"/>
      <c r="D330" s="433"/>
      <c r="E330" s="433"/>
      <c r="F330" s="434"/>
      <c r="G330" s="434"/>
      <c r="H330" s="434"/>
      <c r="I330" s="433"/>
      <c r="J330" s="433"/>
      <c r="K330" s="433"/>
      <c r="L330" s="433"/>
      <c r="M330" s="433"/>
    </row>
    <row r="331" spans="2:13" x14ac:dyDescent="0.15">
      <c r="B331" s="431">
        <v>327</v>
      </c>
      <c r="C331" s="433"/>
      <c r="D331" s="433"/>
      <c r="E331" s="433"/>
      <c r="F331" s="434"/>
      <c r="G331" s="434"/>
      <c r="H331" s="434"/>
      <c r="I331" s="433"/>
      <c r="J331" s="433"/>
      <c r="K331" s="433"/>
      <c r="L331" s="433"/>
      <c r="M331" s="433"/>
    </row>
    <row r="332" spans="2:13" x14ac:dyDescent="0.15">
      <c r="B332" s="431">
        <v>328</v>
      </c>
      <c r="C332" s="433"/>
      <c r="D332" s="433"/>
      <c r="E332" s="433"/>
      <c r="F332" s="434"/>
      <c r="G332" s="434"/>
      <c r="H332" s="434"/>
      <c r="I332" s="433"/>
      <c r="J332" s="433"/>
      <c r="K332" s="433"/>
      <c r="L332" s="433"/>
      <c r="M332" s="433"/>
    </row>
    <row r="333" spans="2:13" x14ac:dyDescent="0.15">
      <c r="B333" s="431">
        <v>329</v>
      </c>
      <c r="C333" s="433"/>
      <c r="D333" s="433"/>
      <c r="E333" s="433"/>
      <c r="F333" s="434"/>
      <c r="G333" s="434"/>
      <c r="H333" s="434"/>
      <c r="I333" s="433"/>
      <c r="J333" s="433"/>
      <c r="K333" s="433"/>
      <c r="L333" s="433"/>
      <c r="M333" s="433"/>
    </row>
    <row r="334" spans="2:13" x14ac:dyDescent="0.15">
      <c r="B334" s="431">
        <v>330</v>
      </c>
      <c r="C334" s="433"/>
      <c r="D334" s="433"/>
      <c r="E334" s="433"/>
      <c r="F334" s="434"/>
      <c r="G334" s="434"/>
      <c r="H334" s="434"/>
      <c r="I334" s="433"/>
      <c r="J334" s="433"/>
      <c r="K334" s="433"/>
      <c r="L334" s="433"/>
      <c r="M334" s="433"/>
    </row>
    <row r="335" spans="2:13" x14ac:dyDescent="0.15">
      <c r="B335" s="431">
        <v>331</v>
      </c>
      <c r="C335" s="433"/>
      <c r="D335" s="433"/>
      <c r="E335" s="433"/>
      <c r="F335" s="434"/>
      <c r="G335" s="434"/>
      <c r="H335" s="434"/>
      <c r="I335" s="433"/>
      <c r="J335" s="433"/>
      <c r="K335" s="433"/>
      <c r="L335" s="433"/>
      <c r="M335" s="433"/>
    </row>
    <row r="336" spans="2:13" x14ac:dyDescent="0.15">
      <c r="B336" s="431">
        <v>332</v>
      </c>
      <c r="C336" s="433"/>
      <c r="D336" s="433"/>
      <c r="E336" s="433"/>
      <c r="F336" s="434"/>
      <c r="G336" s="434"/>
      <c r="H336" s="434"/>
      <c r="I336" s="433"/>
      <c r="J336" s="433"/>
      <c r="K336" s="433"/>
      <c r="L336" s="433"/>
      <c r="M336" s="433"/>
    </row>
    <row r="337" spans="2:13" x14ac:dyDescent="0.15">
      <c r="B337" s="431">
        <v>333</v>
      </c>
      <c r="C337" s="433"/>
      <c r="D337" s="433"/>
      <c r="E337" s="433"/>
      <c r="F337" s="434"/>
      <c r="G337" s="434"/>
      <c r="H337" s="434"/>
      <c r="I337" s="433"/>
      <c r="J337" s="433"/>
      <c r="K337" s="433"/>
      <c r="L337" s="433"/>
      <c r="M337" s="433"/>
    </row>
    <row r="338" spans="2:13" x14ac:dyDescent="0.15">
      <c r="B338" s="431">
        <v>334</v>
      </c>
      <c r="C338" s="433"/>
      <c r="D338" s="433"/>
      <c r="E338" s="433"/>
      <c r="F338" s="434"/>
      <c r="G338" s="434"/>
      <c r="H338" s="434"/>
      <c r="I338" s="433"/>
      <c r="J338" s="433"/>
      <c r="K338" s="433"/>
      <c r="L338" s="433"/>
      <c r="M338" s="433"/>
    </row>
    <row r="339" spans="2:13" x14ac:dyDescent="0.15">
      <c r="B339" s="431">
        <v>335</v>
      </c>
      <c r="C339" s="433"/>
      <c r="D339" s="433"/>
      <c r="E339" s="433"/>
      <c r="F339" s="434"/>
      <c r="G339" s="434"/>
      <c r="H339" s="434"/>
      <c r="I339" s="433"/>
      <c r="J339" s="433"/>
      <c r="K339" s="433"/>
      <c r="L339" s="433"/>
      <c r="M339" s="433"/>
    </row>
    <row r="340" spans="2:13" x14ac:dyDescent="0.15">
      <c r="B340" s="431">
        <v>336</v>
      </c>
      <c r="C340" s="433"/>
      <c r="D340" s="433"/>
      <c r="E340" s="433"/>
      <c r="F340" s="434"/>
      <c r="G340" s="434"/>
      <c r="H340" s="434"/>
      <c r="I340" s="433"/>
      <c r="J340" s="433"/>
      <c r="K340" s="433"/>
      <c r="L340" s="433"/>
      <c r="M340" s="433"/>
    </row>
    <row r="341" spans="2:13" x14ac:dyDescent="0.15">
      <c r="B341" s="431">
        <v>337</v>
      </c>
      <c r="C341" s="433"/>
      <c r="D341" s="433"/>
      <c r="E341" s="433"/>
      <c r="F341" s="434"/>
      <c r="G341" s="434"/>
      <c r="H341" s="434"/>
      <c r="I341" s="433"/>
      <c r="J341" s="433"/>
      <c r="K341" s="433"/>
      <c r="L341" s="433"/>
      <c r="M341" s="433"/>
    </row>
    <row r="342" spans="2:13" x14ac:dyDescent="0.15">
      <c r="B342" s="431">
        <v>338</v>
      </c>
      <c r="C342" s="433"/>
      <c r="D342" s="433"/>
      <c r="E342" s="433"/>
      <c r="F342" s="434"/>
      <c r="G342" s="434"/>
      <c r="H342" s="434"/>
      <c r="I342" s="433"/>
      <c r="J342" s="433"/>
      <c r="K342" s="433"/>
      <c r="L342" s="433"/>
      <c r="M342" s="433"/>
    </row>
    <row r="343" spans="2:13" x14ac:dyDescent="0.15">
      <c r="B343" s="431">
        <v>339</v>
      </c>
      <c r="C343" s="433"/>
      <c r="D343" s="433"/>
      <c r="E343" s="433"/>
      <c r="F343" s="434"/>
      <c r="G343" s="434"/>
      <c r="H343" s="434"/>
      <c r="I343" s="433"/>
      <c r="J343" s="433"/>
      <c r="K343" s="433"/>
      <c r="L343" s="433"/>
      <c r="M343" s="433"/>
    </row>
    <row r="344" spans="2:13" x14ac:dyDescent="0.15">
      <c r="B344" s="431">
        <v>340</v>
      </c>
      <c r="C344" s="433"/>
      <c r="D344" s="433"/>
      <c r="E344" s="433"/>
      <c r="F344" s="434"/>
      <c r="G344" s="434"/>
      <c r="H344" s="434"/>
      <c r="I344" s="433"/>
      <c r="J344" s="433"/>
      <c r="K344" s="433"/>
      <c r="L344" s="433"/>
      <c r="M344" s="433"/>
    </row>
    <row r="345" spans="2:13" x14ac:dyDescent="0.15">
      <c r="B345" s="431">
        <v>341</v>
      </c>
      <c r="C345" s="433"/>
      <c r="D345" s="433"/>
      <c r="E345" s="433"/>
      <c r="F345" s="434"/>
      <c r="G345" s="434"/>
      <c r="H345" s="434"/>
      <c r="I345" s="433"/>
      <c r="J345" s="433"/>
      <c r="K345" s="433"/>
      <c r="L345" s="433"/>
      <c r="M345" s="433"/>
    </row>
    <row r="346" spans="2:13" x14ac:dyDescent="0.15">
      <c r="B346" s="431">
        <v>342</v>
      </c>
      <c r="C346" s="433"/>
      <c r="D346" s="433"/>
      <c r="E346" s="433"/>
      <c r="F346" s="434"/>
      <c r="G346" s="434"/>
      <c r="H346" s="434"/>
      <c r="I346" s="433"/>
      <c r="J346" s="433"/>
      <c r="K346" s="433"/>
      <c r="L346" s="433"/>
      <c r="M346" s="433"/>
    </row>
    <row r="347" spans="2:13" x14ac:dyDescent="0.15">
      <c r="B347" s="431">
        <v>343</v>
      </c>
      <c r="C347" s="433"/>
      <c r="D347" s="433"/>
      <c r="E347" s="433"/>
      <c r="F347" s="434"/>
      <c r="G347" s="434"/>
      <c r="H347" s="434"/>
      <c r="I347" s="433"/>
      <c r="J347" s="433"/>
      <c r="K347" s="433"/>
      <c r="L347" s="433"/>
      <c r="M347" s="433"/>
    </row>
    <row r="348" spans="2:13" x14ac:dyDescent="0.15">
      <c r="B348" s="431">
        <v>344</v>
      </c>
      <c r="C348" s="433"/>
      <c r="D348" s="433"/>
      <c r="E348" s="433"/>
      <c r="F348" s="434"/>
      <c r="G348" s="434"/>
      <c r="H348" s="434"/>
      <c r="I348" s="433"/>
      <c r="J348" s="433"/>
      <c r="K348" s="433"/>
      <c r="L348" s="433"/>
      <c r="M348" s="433"/>
    </row>
    <row r="349" spans="2:13" x14ac:dyDescent="0.15">
      <c r="B349" s="431">
        <v>345</v>
      </c>
      <c r="C349" s="433"/>
      <c r="D349" s="433"/>
      <c r="E349" s="433"/>
      <c r="F349" s="434"/>
      <c r="G349" s="434"/>
      <c r="H349" s="434"/>
      <c r="I349" s="433"/>
      <c r="J349" s="433"/>
      <c r="K349" s="433"/>
      <c r="L349" s="433"/>
      <c r="M349" s="433"/>
    </row>
    <row r="350" spans="2:13" x14ac:dyDescent="0.15">
      <c r="B350" s="431">
        <v>346</v>
      </c>
      <c r="C350" s="433"/>
      <c r="D350" s="433"/>
      <c r="E350" s="433"/>
      <c r="F350" s="434"/>
      <c r="G350" s="434"/>
      <c r="H350" s="434"/>
      <c r="I350" s="433"/>
      <c r="J350" s="433"/>
      <c r="K350" s="433"/>
      <c r="L350" s="433"/>
      <c r="M350" s="433"/>
    </row>
    <row r="351" spans="2:13" x14ac:dyDescent="0.15">
      <c r="B351" s="431">
        <v>347</v>
      </c>
      <c r="C351" s="433"/>
      <c r="D351" s="433"/>
      <c r="E351" s="433"/>
      <c r="F351" s="434"/>
      <c r="G351" s="434"/>
      <c r="H351" s="434"/>
      <c r="I351" s="433"/>
      <c r="J351" s="433"/>
      <c r="K351" s="433"/>
      <c r="L351" s="433"/>
      <c r="M351" s="433"/>
    </row>
    <row r="352" spans="2:13" x14ac:dyDescent="0.15">
      <c r="B352" s="431">
        <v>348</v>
      </c>
      <c r="C352" s="433"/>
      <c r="D352" s="433"/>
      <c r="E352" s="433"/>
      <c r="F352" s="434"/>
      <c r="G352" s="434"/>
      <c r="H352" s="434"/>
      <c r="I352" s="433"/>
      <c r="J352" s="433"/>
      <c r="K352" s="433"/>
      <c r="L352" s="433"/>
      <c r="M352" s="433"/>
    </row>
    <row r="353" spans="2:13" x14ac:dyDescent="0.15">
      <c r="B353" s="431">
        <v>349</v>
      </c>
      <c r="C353" s="433"/>
      <c r="D353" s="433"/>
      <c r="E353" s="433"/>
      <c r="F353" s="434"/>
      <c r="G353" s="434"/>
      <c r="H353" s="434"/>
      <c r="I353" s="433"/>
      <c r="J353" s="433"/>
      <c r="K353" s="433"/>
      <c r="L353" s="433"/>
      <c r="M353" s="433"/>
    </row>
    <row r="354" spans="2:13" x14ac:dyDescent="0.15">
      <c r="B354" s="431">
        <v>350</v>
      </c>
      <c r="C354" s="433"/>
      <c r="D354" s="433"/>
      <c r="E354" s="433"/>
      <c r="F354" s="434"/>
      <c r="G354" s="434"/>
      <c r="H354" s="434"/>
      <c r="I354" s="433"/>
      <c r="J354" s="433"/>
      <c r="K354" s="433"/>
      <c r="L354" s="433"/>
      <c r="M354" s="433"/>
    </row>
    <row r="355" spans="2:13" x14ac:dyDescent="0.15">
      <c r="B355" s="431">
        <v>351</v>
      </c>
      <c r="C355" s="433"/>
      <c r="D355" s="433"/>
      <c r="E355" s="433"/>
      <c r="F355" s="434"/>
      <c r="G355" s="434"/>
      <c r="H355" s="434"/>
      <c r="I355" s="433"/>
      <c r="J355" s="433"/>
      <c r="K355" s="433"/>
      <c r="L355" s="433"/>
      <c r="M355" s="433"/>
    </row>
    <row r="356" spans="2:13" x14ac:dyDescent="0.15">
      <c r="B356" s="431">
        <v>352</v>
      </c>
      <c r="C356" s="433"/>
      <c r="D356" s="433"/>
      <c r="E356" s="433"/>
      <c r="F356" s="434"/>
      <c r="G356" s="434"/>
      <c r="H356" s="434"/>
      <c r="I356" s="433"/>
      <c r="J356" s="433"/>
      <c r="K356" s="433"/>
      <c r="L356" s="433"/>
      <c r="M356" s="433"/>
    </row>
    <row r="357" spans="2:13" x14ac:dyDescent="0.15">
      <c r="B357" s="431">
        <v>353</v>
      </c>
      <c r="C357" s="433"/>
      <c r="D357" s="433"/>
      <c r="E357" s="433"/>
      <c r="F357" s="434"/>
      <c r="G357" s="434"/>
      <c r="H357" s="434"/>
      <c r="I357" s="433"/>
      <c r="J357" s="433"/>
      <c r="K357" s="433"/>
      <c r="L357" s="433"/>
      <c r="M357" s="433"/>
    </row>
    <row r="358" spans="2:13" x14ac:dyDescent="0.15">
      <c r="B358" s="431">
        <v>354</v>
      </c>
      <c r="C358" s="433"/>
      <c r="D358" s="433"/>
      <c r="E358" s="433"/>
      <c r="F358" s="434"/>
      <c r="G358" s="434"/>
      <c r="H358" s="434"/>
      <c r="I358" s="433"/>
      <c r="J358" s="433"/>
      <c r="K358" s="433"/>
      <c r="L358" s="433"/>
      <c r="M358" s="433"/>
    </row>
    <row r="359" spans="2:13" x14ac:dyDescent="0.15">
      <c r="B359" s="431">
        <v>355</v>
      </c>
      <c r="C359" s="433"/>
      <c r="D359" s="433"/>
      <c r="E359" s="433"/>
      <c r="F359" s="434"/>
      <c r="G359" s="434"/>
      <c r="H359" s="434"/>
      <c r="I359" s="433"/>
      <c r="J359" s="433"/>
      <c r="K359" s="433"/>
      <c r="L359" s="433"/>
      <c r="M359" s="433"/>
    </row>
    <row r="360" spans="2:13" x14ac:dyDescent="0.15">
      <c r="B360" s="431">
        <v>356</v>
      </c>
      <c r="C360" s="433"/>
      <c r="D360" s="433"/>
      <c r="E360" s="433"/>
      <c r="F360" s="434"/>
      <c r="G360" s="434"/>
      <c r="H360" s="434"/>
      <c r="I360" s="433"/>
      <c r="J360" s="433"/>
      <c r="K360" s="433"/>
      <c r="L360" s="433"/>
      <c r="M360" s="433"/>
    </row>
    <row r="361" spans="2:13" x14ac:dyDescent="0.15">
      <c r="B361" s="431">
        <v>357</v>
      </c>
      <c r="C361" s="433"/>
      <c r="D361" s="433"/>
      <c r="E361" s="433"/>
      <c r="F361" s="434"/>
      <c r="G361" s="434"/>
      <c r="H361" s="434"/>
      <c r="I361" s="433"/>
      <c r="J361" s="433"/>
      <c r="K361" s="433"/>
      <c r="L361" s="433"/>
      <c r="M361" s="433"/>
    </row>
    <row r="362" spans="2:13" x14ac:dyDescent="0.15">
      <c r="B362" s="431">
        <v>358</v>
      </c>
      <c r="C362" s="433"/>
      <c r="D362" s="433"/>
      <c r="E362" s="433"/>
      <c r="F362" s="434"/>
      <c r="G362" s="434"/>
      <c r="H362" s="434"/>
      <c r="I362" s="433"/>
      <c r="J362" s="433"/>
      <c r="K362" s="433"/>
      <c r="L362" s="433"/>
      <c r="M362" s="433"/>
    </row>
    <row r="363" spans="2:13" x14ac:dyDescent="0.15">
      <c r="B363" s="431">
        <v>359</v>
      </c>
      <c r="C363" s="433"/>
      <c r="D363" s="433"/>
      <c r="E363" s="433"/>
      <c r="F363" s="434"/>
      <c r="G363" s="434"/>
      <c r="H363" s="434"/>
      <c r="I363" s="433"/>
      <c r="J363" s="433"/>
      <c r="K363" s="433"/>
      <c r="L363" s="433"/>
      <c r="M363" s="433"/>
    </row>
    <row r="364" spans="2:13" x14ac:dyDescent="0.15">
      <c r="B364" s="431">
        <v>360</v>
      </c>
      <c r="C364" s="433"/>
      <c r="D364" s="433"/>
      <c r="E364" s="433"/>
      <c r="F364" s="434"/>
      <c r="G364" s="434"/>
      <c r="H364" s="434"/>
      <c r="I364" s="433"/>
      <c r="J364" s="433"/>
      <c r="K364" s="433"/>
      <c r="L364" s="433"/>
      <c r="M364" s="433"/>
    </row>
    <row r="365" spans="2:13" x14ac:dyDescent="0.15">
      <c r="B365" s="431">
        <v>361</v>
      </c>
      <c r="C365" s="433"/>
      <c r="D365" s="433"/>
      <c r="E365" s="433"/>
      <c r="F365" s="434"/>
      <c r="G365" s="434"/>
      <c r="H365" s="434"/>
      <c r="I365" s="433"/>
      <c r="J365" s="433"/>
      <c r="K365" s="433"/>
      <c r="L365" s="433"/>
      <c r="M365" s="433"/>
    </row>
    <row r="366" spans="2:13" x14ac:dyDescent="0.15">
      <c r="B366" s="431">
        <v>362</v>
      </c>
      <c r="C366" s="433"/>
      <c r="D366" s="433"/>
      <c r="E366" s="433"/>
      <c r="F366" s="434"/>
      <c r="G366" s="434"/>
      <c r="H366" s="434"/>
      <c r="I366" s="433"/>
      <c r="J366" s="433"/>
      <c r="K366" s="433"/>
      <c r="L366" s="433"/>
      <c r="M366" s="433"/>
    </row>
    <row r="367" spans="2:13" x14ac:dyDescent="0.15">
      <c r="B367" s="431">
        <v>363</v>
      </c>
      <c r="C367" s="433"/>
      <c r="D367" s="433"/>
      <c r="E367" s="433"/>
      <c r="F367" s="434"/>
      <c r="G367" s="434"/>
      <c r="H367" s="434"/>
      <c r="I367" s="433"/>
      <c r="J367" s="433"/>
      <c r="K367" s="433"/>
      <c r="L367" s="433"/>
      <c r="M367" s="433"/>
    </row>
    <row r="368" spans="2:13" x14ac:dyDescent="0.15">
      <c r="B368" s="431">
        <v>364</v>
      </c>
      <c r="C368" s="433"/>
      <c r="D368" s="433"/>
      <c r="E368" s="433"/>
      <c r="F368" s="434"/>
      <c r="G368" s="434"/>
      <c r="H368" s="434"/>
      <c r="I368" s="433"/>
      <c r="J368" s="433"/>
      <c r="K368" s="433"/>
      <c r="L368" s="433"/>
      <c r="M368" s="433"/>
    </row>
    <row r="369" spans="2:13" x14ac:dyDescent="0.15">
      <c r="B369" s="431">
        <v>365</v>
      </c>
      <c r="C369" s="433"/>
      <c r="D369" s="433"/>
      <c r="E369" s="433"/>
      <c r="F369" s="434"/>
      <c r="G369" s="434"/>
      <c r="H369" s="434"/>
      <c r="I369" s="433"/>
      <c r="J369" s="433"/>
      <c r="K369" s="433"/>
      <c r="L369" s="433"/>
      <c r="M369" s="433"/>
    </row>
    <row r="370" spans="2:13" x14ac:dyDescent="0.15">
      <c r="B370" s="431">
        <v>366</v>
      </c>
      <c r="C370" s="433"/>
      <c r="D370" s="433"/>
      <c r="E370" s="433"/>
      <c r="F370" s="434"/>
      <c r="G370" s="434"/>
      <c r="H370" s="434"/>
      <c r="I370" s="433"/>
      <c r="J370" s="433"/>
      <c r="K370" s="433"/>
      <c r="L370" s="433"/>
      <c r="M370" s="433"/>
    </row>
    <row r="371" spans="2:13" x14ac:dyDescent="0.15">
      <c r="B371" s="431">
        <v>367</v>
      </c>
      <c r="C371" s="433"/>
      <c r="D371" s="433"/>
      <c r="E371" s="433"/>
      <c r="F371" s="434"/>
      <c r="G371" s="434"/>
      <c r="H371" s="434"/>
      <c r="I371" s="433"/>
      <c r="J371" s="433"/>
      <c r="K371" s="433"/>
      <c r="L371" s="433"/>
      <c r="M371" s="433"/>
    </row>
    <row r="372" spans="2:13" x14ac:dyDescent="0.15">
      <c r="B372" s="431">
        <v>368</v>
      </c>
      <c r="C372" s="433"/>
      <c r="D372" s="433"/>
      <c r="E372" s="433"/>
      <c r="F372" s="434"/>
      <c r="G372" s="434"/>
      <c r="H372" s="434"/>
      <c r="I372" s="433"/>
      <c r="J372" s="433"/>
      <c r="K372" s="433"/>
      <c r="L372" s="433"/>
      <c r="M372" s="433"/>
    </row>
    <row r="373" spans="2:13" x14ac:dyDescent="0.15">
      <c r="B373" s="431">
        <v>369</v>
      </c>
      <c r="C373" s="433"/>
      <c r="D373" s="433"/>
      <c r="E373" s="433"/>
      <c r="F373" s="434"/>
      <c r="G373" s="434"/>
      <c r="H373" s="434"/>
      <c r="I373" s="433"/>
      <c r="J373" s="433"/>
      <c r="K373" s="433"/>
      <c r="L373" s="433"/>
      <c r="M373" s="433"/>
    </row>
    <row r="374" spans="2:13" x14ac:dyDescent="0.15">
      <c r="B374" s="431">
        <v>370</v>
      </c>
      <c r="C374" s="433"/>
      <c r="D374" s="433"/>
      <c r="E374" s="433"/>
      <c r="F374" s="434"/>
      <c r="G374" s="434"/>
      <c r="H374" s="434"/>
      <c r="I374" s="433"/>
      <c r="J374" s="433"/>
      <c r="K374" s="433"/>
      <c r="L374" s="433"/>
      <c r="M374" s="433"/>
    </row>
    <row r="375" spans="2:13" x14ac:dyDescent="0.15">
      <c r="B375" s="431">
        <v>371</v>
      </c>
      <c r="C375" s="433"/>
      <c r="D375" s="433"/>
      <c r="E375" s="433"/>
      <c r="F375" s="434"/>
      <c r="G375" s="434"/>
      <c r="H375" s="434"/>
      <c r="I375" s="433"/>
      <c r="J375" s="433"/>
      <c r="K375" s="433"/>
      <c r="L375" s="433"/>
      <c r="M375" s="433"/>
    </row>
    <row r="376" spans="2:13" x14ac:dyDescent="0.15">
      <c r="B376" s="431">
        <v>372</v>
      </c>
      <c r="C376" s="433"/>
      <c r="D376" s="433"/>
      <c r="E376" s="433"/>
      <c r="F376" s="434"/>
      <c r="G376" s="434"/>
      <c r="H376" s="434"/>
      <c r="I376" s="433"/>
      <c r="J376" s="433"/>
      <c r="K376" s="433"/>
      <c r="L376" s="433"/>
      <c r="M376" s="433"/>
    </row>
    <row r="377" spans="2:13" x14ac:dyDescent="0.15">
      <c r="B377" s="431">
        <v>373</v>
      </c>
      <c r="C377" s="433"/>
      <c r="D377" s="433"/>
      <c r="E377" s="433"/>
      <c r="F377" s="434"/>
      <c r="G377" s="434"/>
      <c r="H377" s="434"/>
      <c r="I377" s="433"/>
      <c r="J377" s="433"/>
      <c r="K377" s="433"/>
      <c r="L377" s="433"/>
      <c r="M377" s="433"/>
    </row>
    <row r="378" spans="2:13" x14ac:dyDescent="0.15">
      <c r="B378" s="431">
        <v>374</v>
      </c>
      <c r="C378" s="433"/>
      <c r="D378" s="433"/>
      <c r="E378" s="433"/>
      <c r="F378" s="434"/>
      <c r="G378" s="434"/>
      <c r="H378" s="434"/>
      <c r="I378" s="433"/>
      <c r="J378" s="433"/>
      <c r="K378" s="433"/>
      <c r="L378" s="433"/>
      <c r="M378" s="433"/>
    </row>
    <row r="379" spans="2:13" x14ac:dyDescent="0.15">
      <c r="B379" s="431">
        <v>375</v>
      </c>
      <c r="C379" s="433"/>
      <c r="D379" s="433"/>
      <c r="E379" s="433"/>
      <c r="F379" s="434"/>
      <c r="G379" s="434"/>
      <c r="H379" s="434"/>
      <c r="I379" s="433"/>
      <c r="J379" s="433"/>
      <c r="K379" s="433"/>
      <c r="L379" s="433"/>
      <c r="M379" s="433"/>
    </row>
    <row r="380" spans="2:13" x14ac:dyDescent="0.15">
      <c r="B380" s="431">
        <v>376</v>
      </c>
      <c r="C380" s="433"/>
      <c r="D380" s="433"/>
      <c r="E380" s="433"/>
      <c r="F380" s="434"/>
      <c r="G380" s="434"/>
      <c r="H380" s="434"/>
      <c r="I380" s="433"/>
      <c r="J380" s="433"/>
      <c r="K380" s="433"/>
      <c r="L380" s="433"/>
      <c r="M380" s="433"/>
    </row>
    <row r="381" spans="2:13" x14ac:dyDescent="0.15">
      <c r="B381" s="431">
        <v>377</v>
      </c>
      <c r="C381" s="433"/>
      <c r="D381" s="433"/>
      <c r="E381" s="433"/>
      <c r="F381" s="434"/>
      <c r="G381" s="434"/>
      <c r="H381" s="434"/>
      <c r="I381" s="433"/>
      <c r="J381" s="433"/>
      <c r="K381" s="433"/>
      <c r="L381" s="433"/>
      <c r="M381" s="433"/>
    </row>
    <row r="382" spans="2:13" x14ac:dyDescent="0.15">
      <c r="B382" s="431">
        <v>378</v>
      </c>
      <c r="C382" s="433"/>
      <c r="D382" s="433"/>
      <c r="E382" s="433"/>
      <c r="F382" s="434"/>
      <c r="G382" s="434"/>
      <c r="H382" s="434"/>
      <c r="I382" s="433"/>
      <c r="J382" s="433"/>
      <c r="K382" s="433"/>
      <c r="L382" s="433"/>
      <c r="M382" s="433"/>
    </row>
    <row r="383" spans="2:13" x14ac:dyDescent="0.15">
      <c r="B383" s="431">
        <v>379</v>
      </c>
      <c r="C383" s="433"/>
      <c r="D383" s="433"/>
      <c r="E383" s="433"/>
      <c r="F383" s="434"/>
      <c r="G383" s="434"/>
      <c r="H383" s="434"/>
      <c r="I383" s="433"/>
      <c r="J383" s="433"/>
      <c r="K383" s="433"/>
      <c r="L383" s="433"/>
      <c r="M383" s="433"/>
    </row>
    <row r="384" spans="2:13" x14ac:dyDescent="0.15">
      <c r="B384" s="431">
        <v>380</v>
      </c>
      <c r="C384" s="433"/>
      <c r="D384" s="433"/>
      <c r="E384" s="433"/>
      <c r="F384" s="434"/>
      <c r="G384" s="434"/>
      <c r="H384" s="434"/>
      <c r="I384" s="433"/>
      <c r="J384" s="433"/>
      <c r="K384" s="433"/>
      <c r="L384" s="433"/>
      <c r="M384" s="433"/>
    </row>
    <row r="385" spans="2:13" x14ac:dyDescent="0.15">
      <c r="B385" s="431">
        <v>381</v>
      </c>
      <c r="C385" s="433"/>
      <c r="D385" s="433"/>
      <c r="E385" s="433"/>
      <c r="F385" s="434"/>
      <c r="G385" s="434"/>
      <c r="H385" s="434"/>
      <c r="I385" s="433"/>
      <c r="J385" s="433"/>
      <c r="K385" s="433"/>
      <c r="L385" s="433"/>
      <c r="M385" s="433"/>
    </row>
    <row r="386" spans="2:13" x14ac:dyDescent="0.15">
      <c r="B386" s="431">
        <v>382</v>
      </c>
      <c r="C386" s="433"/>
      <c r="D386" s="433"/>
      <c r="E386" s="433"/>
      <c r="F386" s="434"/>
      <c r="G386" s="434"/>
      <c r="H386" s="434"/>
      <c r="I386" s="433"/>
      <c r="J386" s="433"/>
      <c r="K386" s="433"/>
      <c r="L386" s="433"/>
      <c r="M386" s="433"/>
    </row>
    <row r="387" spans="2:13" x14ac:dyDescent="0.15">
      <c r="B387" s="431">
        <v>383</v>
      </c>
      <c r="C387" s="433"/>
      <c r="D387" s="433"/>
      <c r="E387" s="433"/>
      <c r="F387" s="434"/>
      <c r="G387" s="434"/>
      <c r="H387" s="434"/>
      <c r="I387" s="433"/>
      <c r="J387" s="433"/>
      <c r="K387" s="433"/>
      <c r="L387" s="433"/>
      <c r="M387" s="433"/>
    </row>
    <row r="388" spans="2:13" x14ac:dyDescent="0.15">
      <c r="B388" s="431">
        <v>384</v>
      </c>
      <c r="C388" s="433"/>
      <c r="D388" s="433"/>
      <c r="E388" s="433"/>
      <c r="F388" s="434"/>
      <c r="G388" s="434"/>
      <c r="H388" s="434"/>
      <c r="I388" s="433"/>
      <c r="J388" s="433"/>
      <c r="K388" s="433"/>
      <c r="L388" s="433"/>
      <c r="M388" s="433"/>
    </row>
    <row r="389" spans="2:13" x14ac:dyDescent="0.15">
      <c r="B389" s="431">
        <v>385</v>
      </c>
      <c r="C389" s="433"/>
      <c r="D389" s="433"/>
      <c r="E389" s="433"/>
      <c r="F389" s="434"/>
      <c r="G389" s="434"/>
      <c r="H389" s="434"/>
      <c r="I389" s="433"/>
      <c r="J389" s="433"/>
      <c r="K389" s="433"/>
      <c r="L389" s="433"/>
      <c r="M389" s="433"/>
    </row>
    <row r="390" spans="2:13" x14ac:dyDescent="0.15">
      <c r="B390" s="431">
        <v>386</v>
      </c>
      <c r="C390" s="433"/>
      <c r="D390" s="433"/>
      <c r="E390" s="433"/>
      <c r="F390" s="434"/>
      <c r="G390" s="434"/>
      <c r="H390" s="434"/>
      <c r="I390" s="433"/>
      <c r="J390" s="433"/>
      <c r="K390" s="433"/>
      <c r="L390" s="433"/>
      <c r="M390" s="433"/>
    </row>
    <row r="391" spans="2:13" x14ac:dyDescent="0.15">
      <c r="B391" s="431">
        <v>387</v>
      </c>
      <c r="C391" s="433"/>
      <c r="D391" s="433"/>
      <c r="E391" s="433"/>
      <c r="F391" s="434"/>
      <c r="G391" s="434"/>
      <c r="H391" s="434"/>
      <c r="I391" s="433"/>
      <c r="J391" s="433"/>
      <c r="K391" s="433"/>
      <c r="L391" s="433"/>
      <c r="M391" s="433"/>
    </row>
    <row r="392" spans="2:13" x14ac:dyDescent="0.15">
      <c r="B392" s="431">
        <v>388</v>
      </c>
      <c r="C392" s="433"/>
      <c r="D392" s="433"/>
      <c r="E392" s="433"/>
      <c r="F392" s="434"/>
      <c r="G392" s="434"/>
      <c r="H392" s="434"/>
      <c r="I392" s="433"/>
      <c r="J392" s="433"/>
      <c r="K392" s="433"/>
      <c r="L392" s="433"/>
      <c r="M392" s="433"/>
    </row>
    <row r="393" spans="2:13" x14ac:dyDescent="0.15">
      <c r="B393" s="431">
        <v>389</v>
      </c>
      <c r="C393" s="433"/>
      <c r="D393" s="433"/>
      <c r="E393" s="433"/>
      <c r="F393" s="434"/>
      <c r="G393" s="434"/>
      <c r="H393" s="434"/>
      <c r="I393" s="433"/>
      <c r="J393" s="433"/>
      <c r="K393" s="433"/>
      <c r="L393" s="433"/>
      <c r="M393" s="433"/>
    </row>
    <row r="394" spans="2:13" x14ac:dyDescent="0.15">
      <c r="B394" s="431">
        <v>390</v>
      </c>
      <c r="C394" s="433"/>
      <c r="D394" s="433"/>
      <c r="E394" s="433"/>
      <c r="F394" s="434"/>
      <c r="G394" s="434"/>
      <c r="H394" s="434"/>
      <c r="I394" s="433"/>
      <c r="J394" s="433"/>
      <c r="K394" s="433"/>
      <c r="L394" s="433"/>
      <c r="M394" s="433"/>
    </row>
    <row r="395" spans="2:13" x14ac:dyDescent="0.15">
      <c r="B395" s="431">
        <v>391</v>
      </c>
      <c r="C395" s="433"/>
      <c r="D395" s="433"/>
      <c r="E395" s="433"/>
      <c r="F395" s="434"/>
      <c r="G395" s="434"/>
      <c r="H395" s="434"/>
      <c r="I395" s="433"/>
      <c r="J395" s="433"/>
      <c r="K395" s="433"/>
      <c r="L395" s="433"/>
      <c r="M395" s="433"/>
    </row>
    <row r="396" spans="2:13" x14ac:dyDescent="0.15">
      <c r="B396" s="431">
        <v>392</v>
      </c>
      <c r="C396" s="433"/>
      <c r="D396" s="433"/>
      <c r="E396" s="433"/>
      <c r="F396" s="434"/>
      <c r="G396" s="434"/>
      <c r="H396" s="434"/>
      <c r="I396" s="433"/>
      <c r="J396" s="433"/>
      <c r="K396" s="433"/>
      <c r="L396" s="433"/>
      <c r="M396" s="433"/>
    </row>
    <row r="397" spans="2:13" x14ac:dyDescent="0.15">
      <c r="B397" s="431">
        <v>393</v>
      </c>
      <c r="C397" s="433"/>
      <c r="D397" s="433"/>
      <c r="E397" s="433"/>
      <c r="F397" s="434"/>
      <c r="G397" s="434"/>
      <c r="H397" s="434"/>
      <c r="I397" s="433"/>
      <c r="J397" s="433"/>
      <c r="K397" s="433"/>
      <c r="L397" s="433"/>
      <c r="M397" s="433"/>
    </row>
    <row r="398" spans="2:13" x14ac:dyDescent="0.15">
      <c r="B398" s="431">
        <v>394</v>
      </c>
      <c r="C398" s="433"/>
      <c r="D398" s="433"/>
      <c r="E398" s="433"/>
      <c r="F398" s="434"/>
      <c r="G398" s="434"/>
      <c r="H398" s="434"/>
      <c r="I398" s="433"/>
      <c r="J398" s="433"/>
      <c r="K398" s="433"/>
      <c r="L398" s="433"/>
      <c r="M398" s="433"/>
    </row>
    <row r="399" spans="2:13" x14ac:dyDescent="0.15">
      <c r="B399" s="431">
        <v>395</v>
      </c>
      <c r="C399" s="433"/>
      <c r="D399" s="433"/>
      <c r="E399" s="433"/>
      <c r="F399" s="434"/>
      <c r="G399" s="434"/>
      <c r="H399" s="434"/>
      <c r="I399" s="433"/>
      <c r="J399" s="433"/>
      <c r="K399" s="433"/>
      <c r="L399" s="433"/>
      <c r="M399" s="433"/>
    </row>
    <row r="400" spans="2:13" x14ac:dyDescent="0.15">
      <c r="B400" s="431">
        <v>396</v>
      </c>
      <c r="C400" s="433"/>
      <c r="D400" s="433"/>
      <c r="E400" s="433"/>
      <c r="F400" s="434"/>
      <c r="G400" s="434"/>
      <c r="H400" s="434"/>
      <c r="I400" s="433"/>
      <c r="J400" s="433"/>
      <c r="K400" s="433"/>
      <c r="L400" s="433"/>
      <c r="M400" s="433"/>
    </row>
    <row r="401" spans="2:13" x14ac:dyDescent="0.15">
      <c r="B401" s="431">
        <v>397</v>
      </c>
      <c r="C401" s="433"/>
      <c r="D401" s="433"/>
      <c r="E401" s="433"/>
      <c r="F401" s="434"/>
      <c r="G401" s="434"/>
      <c r="H401" s="434"/>
      <c r="I401" s="433"/>
      <c r="J401" s="433"/>
      <c r="K401" s="433"/>
      <c r="L401" s="433"/>
      <c r="M401" s="433"/>
    </row>
    <row r="402" spans="2:13" x14ac:dyDescent="0.15">
      <c r="B402" s="431">
        <v>398</v>
      </c>
      <c r="C402" s="433"/>
      <c r="D402" s="433"/>
      <c r="E402" s="433"/>
      <c r="F402" s="434"/>
      <c r="G402" s="434"/>
      <c r="H402" s="434"/>
      <c r="I402" s="433"/>
      <c r="J402" s="433"/>
      <c r="K402" s="433"/>
      <c r="L402" s="433"/>
      <c r="M402" s="433"/>
    </row>
    <row r="403" spans="2:13" x14ac:dyDescent="0.15">
      <c r="B403" s="431">
        <v>399</v>
      </c>
      <c r="C403" s="433"/>
      <c r="D403" s="433"/>
      <c r="E403" s="433"/>
      <c r="F403" s="434"/>
      <c r="G403" s="434"/>
      <c r="H403" s="434"/>
      <c r="I403" s="433"/>
      <c r="J403" s="433"/>
      <c r="K403" s="433"/>
      <c r="L403" s="433"/>
      <c r="M403" s="433"/>
    </row>
    <row r="404" spans="2:13" x14ac:dyDescent="0.15">
      <c r="B404" s="431">
        <v>400</v>
      </c>
      <c r="C404" s="433"/>
      <c r="D404" s="433"/>
      <c r="E404" s="433"/>
      <c r="F404" s="434"/>
      <c r="G404" s="434"/>
      <c r="H404" s="434"/>
      <c r="I404" s="433"/>
      <c r="J404" s="433"/>
      <c r="K404" s="433"/>
      <c r="L404" s="433"/>
      <c r="M404" s="433"/>
    </row>
    <row r="405" spans="2:13" x14ac:dyDescent="0.15">
      <c r="B405" s="431">
        <v>401</v>
      </c>
      <c r="C405" s="433"/>
      <c r="D405" s="433"/>
      <c r="E405" s="433"/>
      <c r="F405" s="434"/>
      <c r="G405" s="434"/>
      <c r="H405" s="434"/>
      <c r="I405" s="433"/>
      <c r="J405" s="433"/>
      <c r="K405" s="433"/>
      <c r="L405" s="433"/>
      <c r="M405" s="433"/>
    </row>
    <row r="406" spans="2:13" x14ac:dyDescent="0.15">
      <c r="B406" s="431">
        <v>402</v>
      </c>
      <c r="C406" s="433"/>
      <c r="D406" s="433"/>
      <c r="E406" s="433"/>
      <c r="F406" s="434"/>
      <c r="G406" s="434"/>
      <c r="H406" s="434"/>
      <c r="I406" s="433"/>
      <c r="J406" s="433"/>
      <c r="K406" s="433"/>
      <c r="L406" s="433"/>
      <c r="M406" s="433"/>
    </row>
    <row r="407" spans="2:13" x14ac:dyDescent="0.15">
      <c r="B407" s="431">
        <v>403</v>
      </c>
      <c r="C407" s="433"/>
      <c r="D407" s="433"/>
      <c r="E407" s="433"/>
      <c r="F407" s="434"/>
      <c r="G407" s="434"/>
      <c r="H407" s="434"/>
      <c r="I407" s="433"/>
      <c r="J407" s="433"/>
      <c r="K407" s="433"/>
      <c r="L407" s="433"/>
      <c r="M407" s="433"/>
    </row>
    <row r="408" spans="2:13" x14ac:dyDescent="0.15">
      <c r="B408" s="431">
        <v>404</v>
      </c>
      <c r="C408" s="433"/>
      <c r="D408" s="433"/>
      <c r="E408" s="433"/>
      <c r="F408" s="434"/>
      <c r="G408" s="434"/>
      <c r="H408" s="434"/>
      <c r="I408" s="433"/>
      <c r="J408" s="433"/>
      <c r="K408" s="433"/>
      <c r="L408" s="433"/>
      <c r="M408" s="433"/>
    </row>
    <row r="409" spans="2:13" x14ac:dyDescent="0.15">
      <c r="B409" s="431">
        <v>405</v>
      </c>
      <c r="C409" s="433"/>
      <c r="D409" s="433"/>
      <c r="E409" s="433"/>
      <c r="F409" s="434"/>
      <c r="G409" s="434"/>
      <c r="H409" s="434"/>
      <c r="I409" s="433"/>
      <c r="J409" s="433"/>
      <c r="K409" s="433"/>
      <c r="L409" s="433"/>
      <c r="M409" s="433"/>
    </row>
    <row r="410" spans="2:13" x14ac:dyDescent="0.15">
      <c r="B410" s="431">
        <v>406</v>
      </c>
      <c r="C410" s="433"/>
      <c r="D410" s="433"/>
      <c r="E410" s="433"/>
      <c r="F410" s="434"/>
      <c r="G410" s="434"/>
      <c r="H410" s="434"/>
      <c r="I410" s="433"/>
      <c r="J410" s="433"/>
      <c r="K410" s="433"/>
      <c r="L410" s="433"/>
      <c r="M410" s="433"/>
    </row>
    <row r="411" spans="2:13" x14ac:dyDescent="0.15">
      <c r="B411" s="431">
        <v>407</v>
      </c>
      <c r="C411" s="433"/>
      <c r="D411" s="433"/>
      <c r="E411" s="433"/>
      <c r="F411" s="434"/>
      <c r="G411" s="434"/>
      <c r="H411" s="434"/>
      <c r="I411" s="433"/>
      <c r="J411" s="433"/>
      <c r="K411" s="433"/>
      <c r="L411" s="433"/>
      <c r="M411" s="433"/>
    </row>
    <row r="412" spans="2:13" x14ac:dyDescent="0.15">
      <c r="B412" s="431">
        <v>408</v>
      </c>
      <c r="C412" s="433"/>
      <c r="D412" s="433"/>
      <c r="E412" s="433"/>
      <c r="F412" s="434"/>
      <c r="G412" s="434"/>
      <c r="H412" s="434"/>
      <c r="I412" s="433"/>
      <c r="J412" s="433"/>
      <c r="K412" s="433"/>
      <c r="L412" s="433"/>
      <c r="M412" s="433"/>
    </row>
    <row r="413" spans="2:13" x14ac:dyDescent="0.15">
      <c r="B413" s="431">
        <v>409</v>
      </c>
      <c r="C413" s="433"/>
      <c r="D413" s="433"/>
      <c r="E413" s="433"/>
      <c r="F413" s="434"/>
      <c r="G413" s="434"/>
      <c r="H413" s="434"/>
      <c r="I413" s="433"/>
      <c r="J413" s="433"/>
      <c r="K413" s="433"/>
      <c r="L413" s="433"/>
      <c r="M413" s="433"/>
    </row>
    <row r="414" spans="2:13" x14ac:dyDescent="0.15">
      <c r="B414" s="431">
        <v>410</v>
      </c>
      <c r="C414" s="433"/>
      <c r="D414" s="433"/>
      <c r="E414" s="433"/>
      <c r="F414" s="434"/>
      <c r="G414" s="434"/>
      <c r="H414" s="434"/>
      <c r="I414" s="433"/>
      <c r="J414" s="433"/>
      <c r="K414" s="433"/>
      <c r="L414" s="433"/>
      <c r="M414" s="433"/>
    </row>
    <row r="415" spans="2:13" x14ac:dyDescent="0.15">
      <c r="B415" s="431">
        <v>411</v>
      </c>
      <c r="C415" s="433"/>
      <c r="D415" s="433"/>
      <c r="E415" s="433"/>
      <c r="F415" s="434"/>
      <c r="G415" s="434"/>
      <c r="H415" s="434"/>
      <c r="I415" s="433"/>
      <c r="J415" s="433"/>
      <c r="K415" s="433"/>
      <c r="L415" s="433"/>
      <c r="M415" s="433"/>
    </row>
    <row r="416" spans="2:13" x14ac:dyDescent="0.15">
      <c r="B416" s="431">
        <v>412</v>
      </c>
      <c r="C416" s="433"/>
      <c r="D416" s="433"/>
      <c r="E416" s="433"/>
      <c r="F416" s="434"/>
      <c r="G416" s="434"/>
      <c r="H416" s="434"/>
      <c r="I416" s="433"/>
      <c r="J416" s="433"/>
      <c r="K416" s="433"/>
      <c r="L416" s="433"/>
      <c r="M416" s="433"/>
    </row>
    <row r="417" spans="2:13" x14ac:dyDescent="0.15">
      <c r="B417" s="431">
        <v>413</v>
      </c>
      <c r="C417" s="433"/>
      <c r="D417" s="433"/>
      <c r="E417" s="433"/>
      <c r="F417" s="434"/>
      <c r="G417" s="434"/>
      <c r="H417" s="434"/>
      <c r="I417" s="433"/>
      <c r="J417" s="433"/>
      <c r="K417" s="433"/>
      <c r="L417" s="433"/>
      <c r="M417" s="433"/>
    </row>
    <row r="418" spans="2:13" x14ac:dyDescent="0.15">
      <c r="B418" s="431">
        <v>414</v>
      </c>
      <c r="C418" s="433"/>
      <c r="D418" s="433"/>
      <c r="E418" s="433"/>
      <c r="F418" s="434"/>
      <c r="G418" s="434"/>
      <c r="H418" s="434"/>
      <c r="I418" s="433"/>
      <c r="J418" s="433"/>
      <c r="K418" s="433"/>
      <c r="L418" s="433"/>
      <c r="M418" s="433"/>
    </row>
    <row r="419" spans="2:13" x14ac:dyDescent="0.15">
      <c r="B419" s="431">
        <v>415</v>
      </c>
      <c r="C419" s="433"/>
      <c r="D419" s="433"/>
      <c r="E419" s="433"/>
      <c r="F419" s="434"/>
      <c r="G419" s="434"/>
      <c r="H419" s="434"/>
      <c r="I419" s="433"/>
      <c r="J419" s="433"/>
      <c r="K419" s="433"/>
      <c r="L419" s="433"/>
      <c r="M419" s="433"/>
    </row>
    <row r="420" spans="2:13" x14ac:dyDescent="0.15">
      <c r="B420" s="431">
        <v>416</v>
      </c>
      <c r="C420" s="433"/>
      <c r="D420" s="433"/>
      <c r="E420" s="433"/>
      <c r="F420" s="434"/>
      <c r="G420" s="434"/>
      <c r="H420" s="434"/>
      <c r="I420" s="433"/>
      <c r="J420" s="433"/>
      <c r="K420" s="433"/>
      <c r="L420" s="433"/>
      <c r="M420" s="433"/>
    </row>
    <row r="421" spans="2:13" x14ac:dyDescent="0.15">
      <c r="B421" s="431">
        <v>417</v>
      </c>
      <c r="C421" s="433"/>
      <c r="D421" s="433"/>
      <c r="E421" s="433"/>
      <c r="F421" s="434"/>
      <c r="G421" s="434"/>
      <c r="H421" s="434"/>
      <c r="I421" s="433"/>
      <c r="J421" s="433"/>
      <c r="K421" s="433"/>
      <c r="L421" s="433"/>
      <c r="M421" s="433"/>
    </row>
    <row r="422" spans="2:13" x14ac:dyDescent="0.15">
      <c r="B422" s="431">
        <v>418</v>
      </c>
      <c r="C422" s="433"/>
      <c r="D422" s="433"/>
      <c r="E422" s="433"/>
      <c r="F422" s="434"/>
      <c r="G422" s="434"/>
      <c r="H422" s="434"/>
      <c r="I422" s="433"/>
      <c r="J422" s="433"/>
      <c r="K422" s="433"/>
      <c r="L422" s="433"/>
      <c r="M422" s="433"/>
    </row>
    <row r="423" spans="2:13" x14ac:dyDescent="0.15">
      <c r="B423" s="431">
        <v>419</v>
      </c>
      <c r="C423" s="433"/>
      <c r="D423" s="433"/>
      <c r="E423" s="433"/>
      <c r="F423" s="434"/>
      <c r="G423" s="434"/>
      <c r="H423" s="434"/>
      <c r="I423" s="433"/>
      <c r="J423" s="433"/>
      <c r="K423" s="433"/>
      <c r="L423" s="433"/>
      <c r="M423" s="433"/>
    </row>
    <row r="424" spans="2:13" x14ac:dyDescent="0.15">
      <c r="B424" s="431">
        <v>420</v>
      </c>
      <c r="C424" s="433"/>
      <c r="D424" s="433"/>
      <c r="E424" s="433"/>
      <c r="F424" s="434"/>
      <c r="G424" s="434"/>
      <c r="H424" s="434"/>
      <c r="I424" s="433"/>
      <c r="J424" s="433"/>
      <c r="K424" s="433"/>
      <c r="L424" s="433"/>
      <c r="M424" s="433"/>
    </row>
    <row r="425" spans="2:13" x14ac:dyDescent="0.15">
      <c r="B425" s="431">
        <v>421</v>
      </c>
      <c r="C425" s="433"/>
      <c r="D425" s="433"/>
      <c r="E425" s="433"/>
      <c r="F425" s="434"/>
      <c r="G425" s="434"/>
      <c r="H425" s="434"/>
      <c r="I425" s="433"/>
      <c r="J425" s="433"/>
      <c r="K425" s="433"/>
      <c r="L425" s="433"/>
      <c r="M425" s="433"/>
    </row>
    <row r="426" spans="2:13" x14ac:dyDescent="0.15">
      <c r="B426" s="431">
        <v>422</v>
      </c>
      <c r="C426" s="433"/>
      <c r="D426" s="433"/>
      <c r="E426" s="433"/>
      <c r="F426" s="434"/>
      <c r="G426" s="434"/>
      <c r="H426" s="434"/>
      <c r="I426" s="433"/>
      <c r="J426" s="433"/>
      <c r="K426" s="433"/>
      <c r="L426" s="433"/>
      <c r="M426" s="433"/>
    </row>
    <row r="427" spans="2:13" x14ac:dyDescent="0.15">
      <c r="B427" s="431">
        <v>423</v>
      </c>
      <c r="C427" s="433"/>
      <c r="D427" s="433"/>
      <c r="E427" s="433"/>
      <c r="F427" s="434"/>
      <c r="G427" s="434"/>
      <c r="H427" s="434"/>
      <c r="I427" s="433"/>
      <c r="J427" s="433"/>
      <c r="K427" s="433"/>
      <c r="L427" s="433"/>
      <c r="M427" s="433"/>
    </row>
    <row r="428" spans="2:13" x14ac:dyDescent="0.15">
      <c r="B428" s="431">
        <v>424</v>
      </c>
      <c r="C428" s="433"/>
      <c r="D428" s="433"/>
      <c r="E428" s="433"/>
      <c r="F428" s="434"/>
      <c r="G428" s="434"/>
      <c r="H428" s="434"/>
      <c r="I428" s="433"/>
      <c r="J428" s="433"/>
      <c r="K428" s="433"/>
      <c r="L428" s="433"/>
      <c r="M428" s="433"/>
    </row>
    <row r="429" spans="2:13" x14ac:dyDescent="0.15">
      <c r="B429" s="431">
        <v>425</v>
      </c>
      <c r="C429" s="433"/>
      <c r="D429" s="433"/>
      <c r="E429" s="433"/>
      <c r="F429" s="434"/>
      <c r="G429" s="434"/>
      <c r="H429" s="434"/>
      <c r="I429" s="433"/>
      <c r="J429" s="433"/>
      <c r="K429" s="433"/>
      <c r="L429" s="433"/>
      <c r="M429" s="433"/>
    </row>
    <row r="430" spans="2:13" x14ac:dyDescent="0.15">
      <c r="B430" s="431">
        <v>426</v>
      </c>
      <c r="C430" s="433"/>
      <c r="D430" s="433"/>
      <c r="E430" s="433"/>
      <c r="F430" s="434"/>
      <c r="G430" s="434"/>
      <c r="H430" s="434"/>
      <c r="I430" s="433"/>
      <c r="J430" s="433"/>
      <c r="K430" s="433"/>
      <c r="L430" s="433"/>
      <c r="M430" s="433"/>
    </row>
    <row r="431" spans="2:13" x14ac:dyDescent="0.15">
      <c r="B431" s="431">
        <v>427</v>
      </c>
      <c r="C431" s="433"/>
      <c r="D431" s="433"/>
      <c r="E431" s="433"/>
      <c r="F431" s="434"/>
      <c r="G431" s="434"/>
      <c r="H431" s="434"/>
      <c r="I431" s="433"/>
      <c r="J431" s="433"/>
      <c r="K431" s="433"/>
      <c r="L431" s="433"/>
      <c r="M431" s="433"/>
    </row>
    <row r="432" spans="2:13" x14ac:dyDescent="0.15">
      <c r="B432" s="431">
        <v>428</v>
      </c>
      <c r="C432" s="433"/>
      <c r="D432" s="433"/>
      <c r="E432" s="433"/>
      <c r="F432" s="434"/>
      <c r="G432" s="434"/>
      <c r="H432" s="434"/>
      <c r="I432" s="433"/>
      <c r="J432" s="433"/>
      <c r="K432" s="433"/>
      <c r="L432" s="433"/>
      <c r="M432" s="433"/>
    </row>
    <row r="433" spans="2:13" x14ac:dyDescent="0.15">
      <c r="B433" s="431">
        <v>429</v>
      </c>
      <c r="C433" s="433"/>
      <c r="D433" s="433"/>
      <c r="E433" s="433"/>
      <c r="F433" s="434"/>
      <c r="G433" s="434"/>
      <c r="H433" s="434"/>
      <c r="I433" s="433"/>
      <c r="J433" s="433"/>
      <c r="K433" s="433"/>
      <c r="L433" s="433"/>
      <c r="M433" s="433"/>
    </row>
    <row r="434" spans="2:13" x14ac:dyDescent="0.15">
      <c r="B434" s="431">
        <v>430</v>
      </c>
      <c r="C434" s="433"/>
      <c r="D434" s="433"/>
      <c r="E434" s="433"/>
      <c r="F434" s="434"/>
      <c r="G434" s="434"/>
      <c r="H434" s="434"/>
      <c r="I434" s="433"/>
      <c r="J434" s="433"/>
      <c r="K434" s="433"/>
      <c r="L434" s="433"/>
      <c r="M434" s="433"/>
    </row>
    <row r="435" spans="2:13" x14ac:dyDescent="0.15">
      <c r="B435" s="431">
        <v>431</v>
      </c>
      <c r="C435" s="433"/>
      <c r="D435" s="433"/>
      <c r="E435" s="433"/>
      <c r="F435" s="434"/>
      <c r="G435" s="434"/>
      <c r="H435" s="434"/>
      <c r="I435" s="433"/>
      <c r="J435" s="433"/>
      <c r="K435" s="433"/>
      <c r="L435" s="433"/>
      <c r="M435" s="433"/>
    </row>
    <row r="436" spans="2:13" x14ac:dyDescent="0.15">
      <c r="B436" s="431">
        <v>432</v>
      </c>
      <c r="C436" s="433"/>
      <c r="D436" s="433"/>
      <c r="E436" s="433"/>
      <c r="F436" s="434"/>
      <c r="G436" s="434"/>
      <c r="H436" s="434"/>
      <c r="I436" s="433"/>
      <c r="J436" s="433"/>
      <c r="K436" s="433"/>
      <c r="L436" s="433"/>
      <c r="M436" s="433"/>
    </row>
    <row r="437" spans="2:13" x14ac:dyDescent="0.15">
      <c r="B437" s="431">
        <v>433</v>
      </c>
      <c r="C437" s="433"/>
      <c r="D437" s="433"/>
      <c r="E437" s="433"/>
      <c r="F437" s="434"/>
      <c r="G437" s="434"/>
      <c r="H437" s="434"/>
      <c r="I437" s="433"/>
      <c r="J437" s="433"/>
      <c r="K437" s="433"/>
      <c r="L437" s="433"/>
      <c r="M437" s="433"/>
    </row>
    <row r="438" spans="2:13" x14ac:dyDescent="0.15">
      <c r="B438" s="431">
        <v>434</v>
      </c>
      <c r="C438" s="433"/>
      <c r="D438" s="433"/>
      <c r="E438" s="433"/>
      <c r="F438" s="434"/>
      <c r="G438" s="434"/>
      <c r="H438" s="434"/>
      <c r="I438" s="433"/>
      <c r="J438" s="433"/>
      <c r="K438" s="433"/>
      <c r="L438" s="433"/>
      <c r="M438" s="433"/>
    </row>
    <row r="439" spans="2:13" x14ac:dyDescent="0.15">
      <c r="B439" s="431">
        <v>435</v>
      </c>
      <c r="C439" s="433"/>
      <c r="D439" s="433"/>
      <c r="E439" s="433"/>
      <c r="F439" s="434"/>
      <c r="G439" s="434"/>
      <c r="H439" s="434"/>
      <c r="I439" s="433"/>
      <c r="J439" s="433"/>
      <c r="K439" s="433"/>
      <c r="L439" s="433"/>
      <c r="M439" s="433"/>
    </row>
    <row r="440" spans="2:13" x14ac:dyDescent="0.15">
      <c r="B440" s="431">
        <v>436</v>
      </c>
      <c r="C440" s="433"/>
      <c r="D440" s="433"/>
      <c r="E440" s="433"/>
      <c r="F440" s="434"/>
      <c r="G440" s="434"/>
      <c r="H440" s="434"/>
      <c r="I440" s="433"/>
      <c r="J440" s="433"/>
      <c r="K440" s="433"/>
      <c r="L440" s="433"/>
      <c r="M440" s="433"/>
    </row>
    <row r="441" spans="2:13" x14ac:dyDescent="0.15">
      <c r="B441" s="431">
        <v>437</v>
      </c>
      <c r="C441" s="433"/>
      <c r="D441" s="433"/>
      <c r="E441" s="433"/>
      <c r="F441" s="434"/>
      <c r="G441" s="434"/>
      <c r="H441" s="434"/>
      <c r="I441" s="433"/>
      <c r="J441" s="433"/>
      <c r="K441" s="433"/>
      <c r="L441" s="433"/>
      <c r="M441" s="433"/>
    </row>
    <row r="442" spans="2:13" x14ac:dyDescent="0.15">
      <c r="B442" s="431">
        <v>438</v>
      </c>
      <c r="C442" s="433"/>
      <c r="D442" s="433"/>
      <c r="E442" s="433"/>
      <c r="F442" s="434"/>
      <c r="G442" s="434"/>
      <c r="H442" s="434"/>
      <c r="I442" s="433"/>
      <c r="J442" s="433"/>
      <c r="K442" s="433"/>
      <c r="L442" s="433"/>
      <c r="M442" s="433"/>
    </row>
    <row r="443" spans="2:13" x14ac:dyDescent="0.15">
      <c r="B443" s="431">
        <v>439</v>
      </c>
      <c r="C443" s="433"/>
      <c r="D443" s="433"/>
      <c r="E443" s="433"/>
      <c r="F443" s="434"/>
      <c r="G443" s="434"/>
      <c r="H443" s="434"/>
      <c r="I443" s="433"/>
      <c r="J443" s="433"/>
      <c r="K443" s="433"/>
      <c r="L443" s="433"/>
      <c r="M443" s="433"/>
    </row>
    <row r="444" spans="2:13" x14ac:dyDescent="0.15">
      <c r="B444" s="431">
        <v>440</v>
      </c>
      <c r="C444" s="433"/>
      <c r="D444" s="433"/>
      <c r="E444" s="433"/>
      <c r="F444" s="434"/>
      <c r="G444" s="434"/>
      <c r="H444" s="434"/>
      <c r="I444" s="433"/>
      <c r="J444" s="433"/>
      <c r="K444" s="433"/>
      <c r="L444" s="433"/>
      <c r="M444" s="433"/>
    </row>
    <row r="445" spans="2:13" x14ac:dyDescent="0.15">
      <c r="B445" s="431">
        <v>441</v>
      </c>
      <c r="C445" s="433"/>
      <c r="D445" s="433"/>
      <c r="E445" s="433"/>
      <c r="F445" s="434"/>
      <c r="G445" s="434"/>
      <c r="H445" s="434"/>
      <c r="I445" s="433"/>
      <c r="J445" s="433"/>
      <c r="K445" s="433"/>
      <c r="L445" s="433"/>
      <c r="M445" s="433"/>
    </row>
    <row r="446" spans="2:13" x14ac:dyDescent="0.15">
      <c r="B446" s="431">
        <v>442</v>
      </c>
      <c r="C446" s="433"/>
      <c r="D446" s="433"/>
      <c r="E446" s="433"/>
      <c r="F446" s="434"/>
      <c r="G446" s="434"/>
      <c r="H446" s="434"/>
      <c r="I446" s="433"/>
      <c r="J446" s="433"/>
      <c r="K446" s="433"/>
      <c r="L446" s="433"/>
      <c r="M446" s="433"/>
    </row>
    <row r="447" spans="2:13" x14ac:dyDescent="0.15">
      <c r="B447" s="431">
        <v>443</v>
      </c>
      <c r="C447" s="433"/>
      <c r="D447" s="433"/>
      <c r="E447" s="433"/>
      <c r="F447" s="434"/>
      <c r="G447" s="434"/>
      <c r="H447" s="434"/>
      <c r="I447" s="433"/>
      <c r="J447" s="433"/>
      <c r="K447" s="433"/>
      <c r="L447" s="433"/>
      <c r="M447" s="433"/>
    </row>
    <row r="448" spans="2:13" x14ac:dyDescent="0.15">
      <c r="B448" s="431">
        <v>444</v>
      </c>
      <c r="C448" s="433"/>
      <c r="D448" s="433"/>
      <c r="E448" s="433"/>
      <c r="F448" s="434"/>
      <c r="G448" s="434"/>
      <c r="H448" s="434"/>
      <c r="I448" s="433"/>
      <c r="J448" s="433"/>
      <c r="K448" s="433"/>
      <c r="L448" s="433"/>
      <c r="M448" s="433"/>
    </row>
    <row r="449" spans="2:13" x14ac:dyDescent="0.15">
      <c r="B449" s="431">
        <v>445</v>
      </c>
      <c r="C449" s="433"/>
      <c r="D449" s="433"/>
      <c r="E449" s="433"/>
      <c r="F449" s="434"/>
      <c r="G449" s="434"/>
      <c r="H449" s="434"/>
      <c r="I449" s="433"/>
      <c r="J449" s="433"/>
      <c r="K449" s="433"/>
      <c r="L449" s="433"/>
      <c r="M449" s="433"/>
    </row>
    <row r="450" spans="2:13" x14ac:dyDescent="0.15">
      <c r="B450" s="431">
        <v>446</v>
      </c>
      <c r="C450" s="433"/>
      <c r="D450" s="433"/>
      <c r="E450" s="433"/>
      <c r="F450" s="434"/>
      <c r="G450" s="434"/>
      <c r="H450" s="434"/>
      <c r="I450" s="433"/>
      <c r="J450" s="433"/>
      <c r="K450" s="433"/>
      <c r="L450" s="433"/>
      <c r="M450" s="433"/>
    </row>
    <row r="451" spans="2:13" x14ac:dyDescent="0.15">
      <c r="B451" s="431">
        <v>447</v>
      </c>
      <c r="C451" s="433"/>
      <c r="D451" s="433"/>
      <c r="E451" s="433"/>
      <c r="F451" s="434"/>
      <c r="G451" s="434"/>
      <c r="H451" s="434"/>
      <c r="I451" s="433"/>
      <c r="J451" s="433"/>
      <c r="K451" s="433"/>
      <c r="L451" s="433"/>
      <c r="M451" s="433"/>
    </row>
    <row r="452" spans="2:13" x14ac:dyDescent="0.15">
      <c r="B452" s="431">
        <v>448</v>
      </c>
      <c r="C452" s="433"/>
      <c r="D452" s="433"/>
      <c r="E452" s="433"/>
      <c r="F452" s="434"/>
      <c r="G452" s="434"/>
      <c r="H452" s="434"/>
      <c r="I452" s="433"/>
      <c r="J452" s="433"/>
      <c r="K452" s="433"/>
      <c r="L452" s="433"/>
      <c r="M452" s="433"/>
    </row>
    <row r="453" spans="2:13" x14ac:dyDescent="0.15">
      <c r="B453" s="431">
        <v>449</v>
      </c>
      <c r="C453" s="433"/>
      <c r="D453" s="433"/>
      <c r="E453" s="433"/>
      <c r="F453" s="434"/>
      <c r="G453" s="434"/>
      <c r="H453" s="434"/>
      <c r="I453" s="433"/>
      <c r="J453" s="433"/>
      <c r="K453" s="433"/>
      <c r="L453" s="433"/>
      <c r="M453" s="433"/>
    </row>
    <row r="454" spans="2:13" x14ac:dyDescent="0.15">
      <c r="B454" s="431">
        <v>450</v>
      </c>
      <c r="C454" s="433"/>
      <c r="D454" s="433"/>
      <c r="E454" s="433"/>
      <c r="F454" s="434"/>
      <c r="G454" s="434"/>
      <c r="H454" s="434"/>
      <c r="I454" s="433"/>
      <c r="J454" s="433"/>
      <c r="K454" s="433"/>
      <c r="L454" s="433"/>
      <c r="M454" s="433"/>
    </row>
    <row r="455" spans="2:13" x14ac:dyDescent="0.15">
      <c r="B455" s="431">
        <v>451</v>
      </c>
      <c r="C455" s="433"/>
      <c r="D455" s="433"/>
      <c r="E455" s="433"/>
      <c r="F455" s="434"/>
      <c r="G455" s="434"/>
      <c r="H455" s="434"/>
      <c r="I455" s="433"/>
      <c r="J455" s="433"/>
      <c r="K455" s="433"/>
      <c r="L455" s="433"/>
      <c r="M455" s="433"/>
    </row>
    <row r="456" spans="2:13" x14ac:dyDescent="0.15">
      <c r="B456" s="431">
        <v>452</v>
      </c>
      <c r="C456" s="433"/>
      <c r="D456" s="433"/>
      <c r="E456" s="433"/>
      <c r="F456" s="434"/>
      <c r="G456" s="434"/>
      <c r="H456" s="434"/>
      <c r="I456" s="433"/>
      <c r="J456" s="433"/>
      <c r="K456" s="433"/>
      <c r="L456" s="433"/>
      <c r="M456" s="433"/>
    </row>
    <row r="457" spans="2:13" x14ac:dyDescent="0.15">
      <c r="B457" s="431">
        <v>453</v>
      </c>
      <c r="C457" s="433"/>
      <c r="D457" s="433"/>
      <c r="E457" s="433"/>
      <c r="F457" s="434"/>
      <c r="G457" s="434"/>
      <c r="H457" s="434"/>
      <c r="I457" s="433"/>
      <c r="J457" s="433"/>
      <c r="K457" s="433"/>
      <c r="L457" s="433"/>
      <c r="M457" s="433"/>
    </row>
    <row r="458" spans="2:13" x14ac:dyDescent="0.15">
      <c r="B458" s="431">
        <v>454</v>
      </c>
      <c r="C458" s="433"/>
      <c r="D458" s="433"/>
      <c r="E458" s="433"/>
      <c r="F458" s="434"/>
      <c r="G458" s="434"/>
      <c r="H458" s="434"/>
      <c r="I458" s="433"/>
      <c r="J458" s="433"/>
      <c r="K458" s="433"/>
      <c r="L458" s="433"/>
      <c r="M458" s="433"/>
    </row>
    <row r="459" spans="2:13" x14ac:dyDescent="0.15">
      <c r="B459" s="431">
        <v>455</v>
      </c>
      <c r="C459" s="433"/>
      <c r="D459" s="433"/>
      <c r="E459" s="433"/>
      <c r="F459" s="434"/>
      <c r="G459" s="434"/>
      <c r="H459" s="434"/>
      <c r="I459" s="433"/>
      <c r="J459" s="433"/>
      <c r="K459" s="433"/>
      <c r="L459" s="433"/>
      <c r="M459" s="433"/>
    </row>
    <row r="460" spans="2:13" x14ac:dyDescent="0.15">
      <c r="B460" s="431">
        <v>456</v>
      </c>
      <c r="C460" s="433"/>
      <c r="D460" s="433"/>
      <c r="E460" s="433"/>
      <c r="F460" s="434"/>
      <c r="G460" s="434"/>
      <c r="H460" s="434"/>
      <c r="I460" s="433"/>
      <c r="J460" s="433"/>
      <c r="K460" s="433"/>
      <c r="L460" s="433"/>
      <c r="M460" s="433"/>
    </row>
    <row r="461" spans="2:13" x14ac:dyDescent="0.15">
      <c r="B461" s="431">
        <v>457</v>
      </c>
      <c r="C461" s="433"/>
      <c r="D461" s="433"/>
      <c r="E461" s="433"/>
      <c r="F461" s="434"/>
      <c r="G461" s="434"/>
      <c r="H461" s="434"/>
      <c r="I461" s="433"/>
      <c r="J461" s="433"/>
      <c r="K461" s="433"/>
      <c r="L461" s="433"/>
      <c r="M461" s="433"/>
    </row>
    <row r="462" spans="2:13" x14ac:dyDescent="0.15">
      <c r="B462" s="431">
        <v>458</v>
      </c>
      <c r="C462" s="433"/>
      <c r="D462" s="433"/>
      <c r="E462" s="433"/>
      <c r="F462" s="434"/>
      <c r="G462" s="434"/>
      <c r="H462" s="434"/>
      <c r="I462" s="433"/>
      <c r="J462" s="433"/>
      <c r="K462" s="433"/>
      <c r="L462" s="433"/>
      <c r="M462" s="433"/>
    </row>
    <row r="463" spans="2:13" x14ac:dyDescent="0.15">
      <c r="B463" s="431">
        <v>459</v>
      </c>
      <c r="C463" s="433"/>
      <c r="D463" s="433"/>
      <c r="E463" s="433"/>
      <c r="F463" s="434"/>
      <c r="G463" s="434"/>
      <c r="H463" s="434"/>
      <c r="I463" s="433"/>
      <c r="J463" s="433"/>
      <c r="K463" s="433"/>
      <c r="L463" s="433"/>
      <c r="M463" s="433"/>
    </row>
    <row r="464" spans="2:13" x14ac:dyDescent="0.15">
      <c r="B464" s="431">
        <v>460</v>
      </c>
      <c r="C464" s="433"/>
      <c r="D464" s="433"/>
      <c r="E464" s="433"/>
      <c r="F464" s="434"/>
      <c r="G464" s="434"/>
      <c r="H464" s="434"/>
      <c r="I464" s="433"/>
      <c r="J464" s="433"/>
      <c r="K464" s="433"/>
      <c r="L464" s="433"/>
      <c r="M464" s="433"/>
    </row>
    <row r="465" spans="2:13" x14ac:dyDescent="0.15">
      <c r="B465" s="431">
        <v>461</v>
      </c>
      <c r="C465" s="433"/>
      <c r="D465" s="433"/>
      <c r="E465" s="433"/>
      <c r="F465" s="434"/>
      <c r="G465" s="434"/>
      <c r="H465" s="434"/>
      <c r="I465" s="433"/>
      <c r="J465" s="433"/>
      <c r="K465" s="433"/>
      <c r="L465" s="433"/>
      <c r="M465" s="433"/>
    </row>
    <row r="466" spans="2:13" x14ac:dyDescent="0.15">
      <c r="B466" s="431">
        <v>462</v>
      </c>
      <c r="C466" s="433"/>
      <c r="D466" s="433"/>
      <c r="E466" s="433"/>
      <c r="F466" s="434"/>
      <c r="G466" s="434"/>
      <c r="H466" s="434"/>
      <c r="I466" s="433"/>
      <c r="J466" s="433"/>
      <c r="K466" s="433"/>
      <c r="L466" s="433"/>
      <c r="M466" s="433"/>
    </row>
    <row r="467" spans="2:13" x14ac:dyDescent="0.15">
      <c r="B467" s="431">
        <v>463</v>
      </c>
      <c r="C467" s="433"/>
      <c r="D467" s="433"/>
      <c r="E467" s="433"/>
      <c r="F467" s="434"/>
      <c r="G467" s="434"/>
      <c r="H467" s="434"/>
      <c r="I467" s="433"/>
      <c r="J467" s="433"/>
      <c r="K467" s="433"/>
      <c r="L467" s="433"/>
      <c r="M467" s="433"/>
    </row>
    <row r="468" spans="2:13" x14ac:dyDescent="0.15">
      <c r="B468" s="431">
        <v>464</v>
      </c>
      <c r="C468" s="433"/>
      <c r="D468" s="433"/>
      <c r="E468" s="433"/>
      <c r="F468" s="434"/>
      <c r="G468" s="434"/>
      <c r="H468" s="434"/>
      <c r="I468" s="433"/>
      <c r="J468" s="433"/>
      <c r="K468" s="433"/>
      <c r="L468" s="433"/>
      <c r="M468" s="433"/>
    </row>
    <row r="469" spans="2:13" x14ac:dyDescent="0.15">
      <c r="B469" s="431">
        <v>465</v>
      </c>
      <c r="C469" s="433"/>
      <c r="D469" s="433"/>
      <c r="E469" s="433"/>
      <c r="F469" s="434"/>
      <c r="G469" s="434"/>
      <c r="H469" s="434"/>
      <c r="I469" s="433"/>
      <c r="J469" s="433"/>
      <c r="K469" s="433"/>
      <c r="L469" s="433"/>
      <c r="M469" s="433"/>
    </row>
    <row r="470" spans="2:13" x14ac:dyDescent="0.15">
      <c r="B470" s="431">
        <v>466</v>
      </c>
      <c r="C470" s="433"/>
      <c r="D470" s="433"/>
      <c r="E470" s="433"/>
      <c r="F470" s="434"/>
      <c r="G470" s="434"/>
      <c r="H470" s="434"/>
      <c r="I470" s="433"/>
      <c r="J470" s="433"/>
      <c r="K470" s="433"/>
      <c r="L470" s="433"/>
      <c r="M470" s="433"/>
    </row>
    <row r="471" spans="2:13" x14ac:dyDescent="0.15">
      <c r="B471" s="431">
        <v>467</v>
      </c>
      <c r="C471" s="433"/>
      <c r="D471" s="433"/>
      <c r="E471" s="433"/>
      <c r="F471" s="434"/>
      <c r="G471" s="434"/>
      <c r="H471" s="434"/>
      <c r="I471" s="433"/>
      <c r="J471" s="433"/>
      <c r="K471" s="433"/>
      <c r="L471" s="433"/>
      <c r="M471" s="433"/>
    </row>
    <row r="472" spans="2:13" x14ac:dyDescent="0.15">
      <c r="B472" s="431">
        <v>468</v>
      </c>
      <c r="C472" s="433"/>
      <c r="D472" s="433"/>
      <c r="E472" s="433"/>
      <c r="F472" s="434"/>
      <c r="G472" s="434"/>
      <c r="H472" s="434"/>
      <c r="I472" s="433"/>
      <c r="J472" s="433"/>
      <c r="K472" s="433"/>
      <c r="L472" s="433"/>
      <c r="M472" s="433"/>
    </row>
    <row r="473" spans="2:13" x14ac:dyDescent="0.15">
      <c r="B473" s="431">
        <v>469</v>
      </c>
      <c r="C473" s="433"/>
      <c r="D473" s="433"/>
      <c r="E473" s="433"/>
      <c r="F473" s="434"/>
      <c r="G473" s="434"/>
      <c r="H473" s="434"/>
      <c r="I473" s="433"/>
      <c r="J473" s="433"/>
      <c r="K473" s="433"/>
      <c r="L473" s="433"/>
      <c r="M473" s="433"/>
    </row>
    <row r="474" spans="2:13" x14ac:dyDescent="0.15">
      <c r="B474" s="431">
        <v>470</v>
      </c>
      <c r="C474" s="433"/>
      <c r="D474" s="433"/>
      <c r="E474" s="433"/>
      <c r="F474" s="434"/>
      <c r="G474" s="434"/>
      <c r="H474" s="434"/>
      <c r="I474" s="433"/>
      <c r="J474" s="433"/>
      <c r="K474" s="433"/>
      <c r="L474" s="433"/>
      <c r="M474" s="433"/>
    </row>
    <row r="475" spans="2:13" x14ac:dyDescent="0.15">
      <c r="B475" s="431">
        <v>471</v>
      </c>
      <c r="C475" s="433"/>
      <c r="D475" s="433"/>
      <c r="E475" s="433"/>
      <c r="F475" s="434"/>
      <c r="G475" s="434"/>
      <c r="H475" s="434"/>
      <c r="I475" s="433"/>
      <c r="J475" s="433"/>
      <c r="K475" s="433"/>
      <c r="L475" s="433"/>
      <c r="M475" s="433"/>
    </row>
    <row r="476" spans="2:13" x14ac:dyDescent="0.15">
      <c r="B476" s="431">
        <v>472</v>
      </c>
      <c r="C476" s="433"/>
      <c r="D476" s="433"/>
      <c r="E476" s="433"/>
      <c r="F476" s="434"/>
      <c r="G476" s="434"/>
      <c r="H476" s="434"/>
      <c r="I476" s="433"/>
      <c r="J476" s="433"/>
      <c r="K476" s="433"/>
      <c r="L476" s="433"/>
      <c r="M476" s="433"/>
    </row>
    <row r="477" spans="2:13" x14ac:dyDescent="0.15">
      <c r="B477" s="431">
        <v>473</v>
      </c>
      <c r="C477" s="433"/>
      <c r="D477" s="433"/>
      <c r="E477" s="433"/>
      <c r="F477" s="434"/>
      <c r="G477" s="434"/>
      <c r="H477" s="434"/>
      <c r="I477" s="433"/>
      <c r="J477" s="433"/>
      <c r="K477" s="433"/>
      <c r="L477" s="433"/>
      <c r="M477" s="433"/>
    </row>
    <row r="478" spans="2:13" x14ac:dyDescent="0.15">
      <c r="B478" s="431">
        <v>474</v>
      </c>
      <c r="C478" s="433"/>
      <c r="D478" s="433"/>
      <c r="E478" s="433"/>
      <c r="F478" s="434"/>
      <c r="G478" s="434"/>
      <c r="H478" s="434"/>
      <c r="I478" s="433"/>
      <c r="J478" s="433"/>
      <c r="K478" s="433"/>
      <c r="L478" s="433"/>
      <c r="M478" s="433"/>
    </row>
    <row r="479" spans="2:13" x14ac:dyDescent="0.15">
      <c r="B479" s="431">
        <v>475</v>
      </c>
      <c r="C479" s="433"/>
      <c r="D479" s="433"/>
      <c r="E479" s="433"/>
      <c r="F479" s="434"/>
      <c r="G479" s="434"/>
      <c r="H479" s="434"/>
      <c r="I479" s="433"/>
      <c r="J479" s="433"/>
      <c r="K479" s="433"/>
      <c r="L479" s="433"/>
      <c r="M479" s="433"/>
    </row>
    <row r="480" spans="2:13" x14ac:dyDescent="0.15">
      <c r="B480" s="431">
        <v>476</v>
      </c>
      <c r="C480" s="433"/>
      <c r="D480" s="433"/>
      <c r="E480" s="433"/>
      <c r="F480" s="434"/>
      <c r="G480" s="434"/>
      <c r="H480" s="434"/>
      <c r="I480" s="433"/>
      <c r="J480" s="433"/>
      <c r="K480" s="433"/>
      <c r="L480" s="433"/>
      <c r="M480" s="433"/>
    </row>
    <row r="481" spans="2:13" x14ac:dyDescent="0.15">
      <c r="B481" s="431">
        <v>477</v>
      </c>
      <c r="C481" s="433"/>
      <c r="D481" s="433"/>
      <c r="E481" s="433"/>
      <c r="F481" s="434"/>
      <c r="G481" s="434"/>
      <c r="H481" s="434"/>
      <c r="I481" s="433"/>
      <c r="J481" s="433"/>
      <c r="K481" s="433"/>
      <c r="L481" s="433"/>
      <c r="M481" s="433"/>
    </row>
    <row r="482" spans="2:13" x14ac:dyDescent="0.15">
      <c r="B482" s="431">
        <v>478</v>
      </c>
      <c r="C482" s="433"/>
      <c r="D482" s="433"/>
      <c r="E482" s="433"/>
      <c r="F482" s="434"/>
      <c r="G482" s="434"/>
      <c r="H482" s="434"/>
      <c r="I482" s="433"/>
      <c r="J482" s="433"/>
      <c r="K482" s="433"/>
      <c r="L482" s="433"/>
      <c r="M482" s="433"/>
    </row>
    <row r="483" spans="2:13" x14ac:dyDescent="0.15">
      <c r="B483" s="431">
        <v>479</v>
      </c>
      <c r="C483" s="433"/>
      <c r="D483" s="433"/>
      <c r="E483" s="433"/>
      <c r="F483" s="434"/>
      <c r="G483" s="434"/>
      <c r="H483" s="434"/>
      <c r="I483" s="433"/>
      <c r="J483" s="433"/>
      <c r="K483" s="433"/>
      <c r="L483" s="433"/>
      <c r="M483" s="433"/>
    </row>
    <row r="484" spans="2:13" x14ac:dyDescent="0.15">
      <c r="B484" s="431">
        <v>480</v>
      </c>
      <c r="C484" s="433"/>
      <c r="D484" s="433"/>
      <c r="E484" s="433"/>
      <c r="F484" s="434"/>
      <c r="G484" s="434"/>
      <c r="H484" s="434"/>
      <c r="I484" s="433"/>
      <c r="J484" s="433"/>
      <c r="K484" s="433"/>
      <c r="L484" s="433"/>
      <c r="M484" s="433"/>
    </row>
    <row r="485" spans="2:13" x14ac:dyDescent="0.15">
      <c r="B485" s="431">
        <v>481</v>
      </c>
      <c r="C485" s="433"/>
      <c r="D485" s="433"/>
      <c r="E485" s="433"/>
      <c r="F485" s="434"/>
      <c r="G485" s="434"/>
      <c r="H485" s="434"/>
      <c r="I485" s="433"/>
      <c r="J485" s="433"/>
      <c r="K485" s="433"/>
      <c r="L485" s="433"/>
      <c r="M485" s="433"/>
    </row>
    <row r="486" spans="2:13" x14ac:dyDescent="0.15">
      <c r="B486" s="431">
        <v>482</v>
      </c>
      <c r="C486" s="433"/>
      <c r="D486" s="433"/>
      <c r="E486" s="433"/>
      <c r="F486" s="434"/>
      <c r="G486" s="434"/>
      <c r="H486" s="434"/>
      <c r="I486" s="433"/>
      <c r="J486" s="433"/>
      <c r="K486" s="433"/>
      <c r="L486" s="433"/>
      <c r="M486" s="433"/>
    </row>
    <row r="487" spans="2:13" x14ac:dyDescent="0.15">
      <c r="B487" s="431">
        <v>483</v>
      </c>
      <c r="C487" s="433"/>
      <c r="D487" s="433"/>
      <c r="E487" s="433"/>
      <c r="F487" s="434"/>
      <c r="G487" s="434"/>
      <c r="H487" s="434"/>
      <c r="I487" s="433"/>
      <c r="J487" s="433"/>
      <c r="K487" s="433"/>
      <c r="L487" s="433"/>
      <c r="M487" s="433"/>
    </row>
    <row r="488" spans="2:13" x14ac:dyDescent="0.15">
      <c r="B488" s="431">
        <v>484</v>
      </c>
      <c r="C488" s="433"/>
      <c r="D488" s="433"/>
      <c r="E488" s="433"/>
      <c r="F488" s="434"/>
      <c r="G488" s="434"/>
      <c r="H488" s="434"/>
      <c r="I488" s="433"/>
      <c r="J488" s="433"/>
      <c r="K488" s="433"/>
      <c r="L488" s="433"/>
      <c r="M488" s="433"/>
    </row>
    <row r="489" spans="2:13" x14ac:dyDescent="0.15">
      <c r="B489" s="431">
        <v>485</v>
      </c>
      <c r="C489" s="433"/>
      <c r="D489" s="433"/>
      <c r="E489" s="433"/>
      <c r="F489" s="434"/>
      <c r="G489" s="434"/>
      <c r="H489" s="434"/>
      <c r="I489" s="433"/>
      <c r="J489" s="433"/>
      <c r="K489" s="433"/>
      <c r="L489" s="433"/>
      <c r="M489" s="433"/>
    </row>
    <row r="490" spans="2:13" x14ac:dyDescent="0.15">
      <c r="B490" s="431">
        <v>486</v>
      </c>
      <c r="C490" s="433"/>
      <c r="D490" s="433"/>
      <c r="E490" s="433"/>
      <c r="F490" s="434"/>
      <c r="G490" s="434"/>
      <c r="H490" s="434"/>
      <c r="I490" s="433"/>
      <c r="J490" s="433"/>
      <c r="K490" s="433"/>
      <c r="L490" s="433"/>
      <c r="M490" s="433"/>
    </row>
    <row r="491" spans="2:13" x14ac:dyDescent="0.15">
      <c r="B491" s="431">
        <v>487</v>
      </c>
      <c r="C491" s="433"/>
      <c r="D491" s="433"/>
      <c r="E491" s="433"/>
      <c r="F491" s="434"/>
      <c r="G491" s="434"/>
      <c r="H491" s="434"/>
      <c r="I491" s="433"/>
      <c r="J491" s="433"/>
      <c r="K491" s="433"/>
      <c r="L491" s="433"/>
      <c r="M491" s="433"/>
    </row>
    <row r="492" spans="2:13" x14ac:dyDescent="0.15">
      <c r="B492" s="431">
        <v>488</v>
      </c>
      <c r="C492" s="433"/>
      <c r="D492" s="433"/>
      <c r="E492" s="433"/>
      <c r="F492" s="434"/>
      <c r="G492" s="434"/>
      <c r="H492" s="434"/>
      <c r="I492" s="433"/>
      <c r="J492" s="433"/>
      <c r="K492" s="433"/>
      <c r="L492" s="433"/>
      <c r="M492" s="433"/>
    </row>
    <row r="493" spans="2:13" x14ac:dyDescent="0.15">
      <c r="B493" s="431">
        <v>489</v>
      </c>
      <c r="C493" s="433"/>
      <c r="D493" s="433"/>
      <c r="E493" s="433"/>
      <c r="F493" s="434"/>
      <c r="G493" s="434"/>
      <c r="H493" s="434"/>
      <c r="I493" s="433"/>
      <c r="J493" s="433"/>
      <c r="K493" s="433"/>
      <c r="L493" s="433"/>
      <c r="M493" s="433"/>
    </row>
    <row r="494" spans="2:13" x14ac:dyDescent="0.15">
      <c r="B494" s="431">
        <v>490</v>
      </c>
      <c r="C494" s="433"/>
      <c r="D494" s="433"/>
      <c r="E494" s="433"/>
      <c r="F494" s="434"/>
      <c r="G494" s="434"/>
      <c r="H494" s="434"/>
      <c r="I494" s="433"/>
      <c r="J494" s="433"/>
      <c r="K494" s="433"/>
      <c r="L494" s="433"/>
      <c r="M494" s="433"/>
    </row>
    <row r="495" spans="2:13" x14ac:dyDescent="0.15">
      <c r="B495" s="431">
        <v>491</v>
      </c>
      <c r="C495" s="433"/>
      <c r="D495" s="433"/>
      <c r="E495" s="433"/>
      <c r="F495" s="434"/>
      <c r="G495" s="434"/>
      <c r="H495" s="434"/>
      <c r="I495" s="433"/>
      <c r="J495" s="433"/>
      <c r="K495" s="433"/>
      <c r="L495" s="433"/>
      <c r="M495" s="433"/>
    </row>
    <row r="496" spans="2:13" x14ac:dyDescent="0.15">
      <c r="B496" s="431">
        <v>492</v>
      </c>
      <c r="C496" s="433"/>
      <c r="D496" s="433"/>
      <c r="E496" s="433"/>
      <c r="F496" s="434"/>
      <c r="G496" s="434"/>
      <c r="H496" s="434"/>
      <c r="I496" s="433"/>
      <c r="J496" s="433"/>
      <c r="K496" s="433"/>
      <c r="L496" s="433"/>
      <c r="M496" s="433"/>
    </row>
    <row r="497" spans="2:13" x14ac:dyDescent="0.15">
      <c r="B497" s="431">
        <v>493</v>
      </c>
      <c r="C497" s="433"/>
      <c r="D497" s="433"/>
      <c r="E497" s="433"/>
      <c r="F497" s="434"/>
      <c r="G497" s="434"/>
      <c r="H497" s="434"/>
      <c r="I497" s="433"/>
      <c r="J497" s="433"/>
      <c r="K497" s="433"/>
      <c r="L497" s="433"/>
      <c r="M497" s="433"/>
    </row>
    <row r="498" spans="2:13" x14ac:dyDescent="0.15">
      <c r="B498" s="431">
        <v>494</v>
      </c>
      <c r="C498" s="433"/>
      <c r="D498" s="433"/>
      <c r="E498" s="433"/>
      <c r="F498" s="434"/>
      <c r="G498" s="434"/>
      <c r="H498" s="434"/>
      <c r="I498" s="433"/>
      <c r="J498" s="433"/>
      <c r="K498" s="433"/>
      <c r="L498" s="433"/>
      <c r="M498" s="433"/>
    </row>
    <row r="499" spans="2:13" x14ac:dyDescent="0.15">
      <c r="B499" s="431">
        <v>495</v>
      </c>
      <c r="C499" s="433"/>
      <c r="D499" s="433"/>
      <c r="E499" s="433"/>
      <c r="F499" s="434"/>
      <c r="G499" s="434"/>
      <c r="H499" s="434"/>
      <c r="I499" s="433"/>
      <c r="J499" s="433"/>
      <c r="K499" s="433"/>
      <c r="L499" s="433"/>
      <c r="M499" s="433"/>
    </row>
    <row r="500" spans="2:13" x14ac:dyDescent="0.15">
      <c r="B500" s="431">
        <v>496</v>
      </c>
      <c r="C500" s="433"/>
      <c r="D500" s="433"/>
      <c r="E500" s="433"/>
      <c r="F500" s="434"/>
      <c r="G500" s="434"/>
      <c r="H500" s="434"/>
      <c r="I500" s="433"/>
      <c r="J500" s="433"/>
      <c r="K500" s="433"/>
      <c r="L500" s="433"/>
      <c r="M500" s="433"/>
    </row>
    <row r="501" spans="2:13" x14ac:dyDescent="0.15">
      <c r="B501" s="431">
        <v>497</v>
      </c>
      <c r="C501" s="433"/>
      <c r="D501" s="433"/>
      <c r="E501" s="433"/>
      <c r="F501" s="434"/>
      <c r="G501" s="434"/>
      <c r="H501" s="434"/>
      <c r="I501" s="433"/>
      <c r="J501" s="433"/>
      <c r="K501" s="433"/>
      <c r="L501" s="433"/>
      <c r="M501" s="433"/>
    </row>
    <row r="502" spans="2:13" x14ac:dyDescent="0.15">
      <c r="B502" s="431">
        <v>498</v>
      </c>
      <c r="C502" s="433"/>
      <c r="D502" s="433"/>
      <c r="E502" s="433"/>
      <c r="F502" s="434"/>
      <c r="G502" s="434"/>
      <c r="H502" s="434"/>
      <c r="I502" s="433"/>
      <c r="J502" s="433"/>
      <c r="K502" s="433"/>
      <c r="L502" s="433"/>
      <c r="M502" s="433"/>
    </row>
    <row r="503" spans="2:13" x14ac:dyDescent="0.15">
      <c r="B503" s="431">
        <v>499</v>
      </c>
      <c r="C503" s="433"/>
      <c r="D503" s="433"/>
      <c r="E503" s="433"/>
      <c r="F503" s="434"/>
      <c r="G503" s="434"/>
      <c r="H503" s="434"/>
      <c r="I503" s="433"/>
      <c r="J503" s="433"/>
      <c r="K503" s="433"/>
      <c r="L503" s="433"/>
      <c r="M503" s="433"/>
    </row>
    <row r="504" spans="2:13" x14ac:dyDescent="0.15">
      <c r="B504" s="431">
        <v>500</v>
      </c>
      <c r="C504" s="433"/>
      <c r="D504" s="433"/>
      <c r="E504" s="433"/>
      <c r="F504" s="434"/>
      <c r="G504" s="434"/>
      <c r="H504" s="434"/>
      <c r="I504" s="433"/>
      <c r="J504" s="433"/>
      <c r="K504" s="433"/>
      <c r="L504" s="433"/>
      <c r="M504" s="433"/>
    </row>
    <row r="505" spans="2:13" x14ac:dyDescent="0.15">
      <c r="B505" s="431">
        <v>501</v>
      </c>
      <c r="C505" s="433"/>
      <c r="D505" s="433"/>
      <c r="E505" s="433"/>
      <c r="F505" s="434"/>
      <c r="G505" s="434"/>
      <c r="H505" s="434"/>
      <c r="I505" s="433"/>
      <c r="J505" s="433"/>
      <c r="K505" s="433"/>
      <c r="L505" s="433"/>
      <c r="M505" s="433"/>
    </row>
    <row r="506" spans="2:13" x14ac:dyDescent="0.15">
      <c r="B506" s="431">
        <v>502</v>
      </c>
      <c r="C506" s="433"/>
      <c r="D506" s="433"/>
      <c r="E506" s="433"/>
      <c r="F506" s="434"/>
      <c r="G506" s="434"/>
      <c r="H506" s="434"/>
      <c r="I506" s="433"/>
      <c r="J506" s="433"/>
      <c r="K506" s="433"/>
      <c r="L506" s="433"/>
      <c r="M506" s="433"/>
    </row>
    <row r="507" spans="2:13" x14ac:dyDescent="0.15">
      <c r="B507" s="431">
        <v>503</v>
      </c>
      <c r="C507" s="433"/>
      <c r="D507" s="433"/>
      <c r="E507" s="433"/>
      <c r="F507" s="434"/>
      <c r="G507" s="434"/>
      <c r="H507" s="434"/>
      <c r="I507" s="433"/>
      <c r="J507" s="433"/>
      <c r="K507" s="433"/>
      <c r="L507" s="433"/>
      <c r="M507" s="433"/>
    </row>
    <row r="508" spans="2:13" x14ac:dyDescent="0.15">
      <c r="B508" s="431">
        <v>504</v>
      </c>
      <c r="C508" s="433"/>
      <c r="D508" s="433"/>
      <c r="E508" s="433"/>
      <c r="F508" s="434"/>
      <c r="G508" s="434"/>
      <c r="H508" s="434"/>
      <c r="I508" s="433"/>
      <c r="J508" s="433"/>
      <c r="K508" s="433"/>
      <c r="L508" s="433"/>
      <c r="M508" s="433"/>
    </row>
    <row r="509" spans="2:13" x14ac:dyDescent="0.15">
      <c r="B509" s="431">
        <v>505</v>
      </c>
      <c r="C509" s="433"/>
      <c r="D509" s="433"/>
      <c r="E509" s="433"/>
      <c r="F509" s="434"/>
      <c r="G509" s="434"/>
      <c r="H509" s="434"/>
      <c r="I509" s="433"/>
      <c r="J509" s="433"/>
      <c r="K509" s="433"/>
      <c r="L509" s="433"/>
      <c r="M509" s="433"/>
    </row>
    <row r="510" spans="2:13" x14ac:dyDescent="0.15">
      <c r="B510" s="431">
        <v>506</v>
      </c>
      <c r="C510" s="433"/>
      <c r="D510" s="433"/>
      <c r="E510" s="433"/>
      <c r="F510" s="434"/>
      <c r="G510" s="434"/>
      <c r="H510" s="434"/>
      <c r="I510" s="433"/>
      <c r="J510" s="433"/>
      <c r="K510" s="433"/>
      <c r="L510" s="433"/>
      <c r="M510" s="433"/>
    </row>
    <row r="511" spans="2:13" x14ac:dyDescent="0.15">
      <c r="B511" s="431">
        <v>507</v>
      </c>
      <c r="C511" s="433"/>
      <c r="D511" s="433"/>
      <c r="E511" s="433"/>
      <c r="F511" s="434"/>
      <c r="G511" s="434"/>
      <c r="H511" s="434"/>
      <c r="I511" s="433"/>
      <c r="J511" s="433"/>
      <c r="K511" s="433"/>
      <c r="L511" s="433"/>
      <c r="M511" s="433"/>
    </row>
    <row r="512" spans="2:13" x14ac:dyDescent="0.15">
      <c r="B512" s="431">
        <v>508</v>
      </c>
      <c r="C512" s="433"/>
      <c r="D512" s="433"/>
      <c r="E512" s="433"/>
      <c r="F512" s="434"/>
      <c r="G512" s="434"/>
      <c r="H512" s="434"/>
      <c r="I512" s="433"/>
      <c r="J512" s="433"/>
      <c r="K512" s="433"/>
      <c r="L512" s="433"/>
      <c r="M512" s="433"/>
    </row>
    <row r="513" spans="2:13" x14ac:dyDescent="0.15">
      <c r="B513" s="431">
        <v>509</v>
      </c>
      <c r="C513" s="433"/>
      <c r="D513" s="433"/>
      <c r="E513" s="433"/>
      <c r="F513" s="434"/>
      <c r="G513" s="434"/>
      <c r="H513" s="434"/>
      <c r="I513" s="433"/>
      <c r="J513" s="433"/>
      <c r="K513" s="433"/>
      <c r="L513" s="433"/>
      <c r="M513" s="433"/>
    </row>
    <row r="514" spans="2:13" x14ac:dyDescent="0.15">
      <c r="B514" s="431">
        <v>510</v>
      </c>
      <c r="C514" s="433"/>
      <c r="D514" s="433"/>
      <c r="E514" s="433"/>
      <c r="F514" s="434"/>
      <c r="G514" s="434"/>
      <c r="H514" s="434"/>
      <c r="I514" s="433"/>
      <c r="J514" s="433"/>
      <c r="K514" s="433"/>
      <c r="L514" s="433"/>
      <c r="M514" s="433"/>
    </row>
    <row r="515" spans="2:13" x14ac:dyDescent="0.15">
      <c r="B515" s="431">
        <v>511</v>
      </c>
      <c r="C515" s="433"/>
      <c r="D515" s="433"/>
      <c r="E515" s="433"/>
      <c r="F515" s="434"/>
      <c r="G515" s="434"/>
      <c r="H515" s="434"/>
      <c r="I515" s="433"/>
      <c r="J515" s="433"/>
      <c r="K515" s="433"/>
      <c r="L515" s="433"/>
      <c r="M515" s="433"/>
    </row>
    <row r="516" spans="2:13" x14ac:dyDescent="0.15">
      <c r="B516" s="431">
        <v>512</v>
      </c>
      <c r="C516" s="433"/>
      <c r="D516" s="433"/>
      <c r="E516" s="433"/>
      <c r="F516" s="434"/>
      <c r="G516" s="434"/>
      <c r="H516" s="434"/>
      <c r="I516" s="433"/>
      <c r="J516" s="433"/>
      <c r="K516" s="433"/>
      <c r="L516" s="433"/>
      <c r="M516" s="433"/>
    </row>
    <row r="517" spans="2:13" x14ac:dyDescent="0.15">
      <c r="B517" s="431">
        <v>513</v>
      </c>
      <c r="C517" s="433"/>
      <c r="D517" s="433"/>
      <c r="E517" s="433"/>
      <c r="F517" s="434"/>
      <c r="G517" s="434"/>
      <c r="H517" s="434"/>
      <c r="I517" s="433"/>
      <c r="J517" s="433"/>
      <c r="K517" s="433"/>
      <c r="L517" s="433"/>
      <c r="M517" s="433"/>
    </row>
    <row r="518" spans="2:13" x14ac:dyDescent="0.15">
      <c r="B518" s="431">
        <v>514</v>
      </c>
      <c r="C518" s="433"/>
      <c r="D518" s="433"/>
      <c r="E518" s="433"/>
      <c r="F518" s="434"/>
      <c r="G518" s="434"/>
      <c r="H518" s="434"/>
      <c r="I518" s="433"/>
      <c r="J518" s="433"/>
      <c r="K518" s="433"/>
      <c r="L518" s="433"/>
      <c r="M518" s="433"/>
    </row>
    <row r="519" spans="2:13" x14ac:dyDescent="0.15">
      <c r="B519" s="431">
        <v>515</v>
      </c>
      <c r="C519" s="433"/>
      <c r="D519" s="433"/>
      <c r="E519" s="433"/>
      <c r="F519" s="434"/>
      <c r="G519" s="434"/>
      <c r="H519" s="434"/>
      <c r="I519" s="433"/>
      <c r="J519" s="433"/>
      <c r="K519" s="433"/>
      <c r="L519" s="433"/>
      <c r="M519" s="433"/>
    </row>
    <row r="520" spans="2:13" x14ac:dyDescent="0.15">
      <c r="B520" s="431">
        <v>516</v>
      </c>
      <c r="C520" s="433"/>
      <c r="D520" s="433"/>
      <c r="E520" s="433"/>
      <c r="F520" s="434"/>
      <c r="G520" s="434"/>
      <c r="H520" s="434"/>
      <c r="I520" s="433"/>
      <c r="J520" s="433"/>
      <c r="K520" s="433"/>
      <c r="L520" s="433"/>
      <c r="M520" s="433"/>
    </row>
    <row r="521" spans="2:13" x14ac:dyDescent="0.15">
      <c r="B521" s="431">
        <v>517</v>
      </c>
      <c r="C521" s="433"/>
      <c r="D521" s="433"/>
      <c r="E521" s="433"/>
      <c r="F521" s="434"/>
      <c r="G521" s="434"/>
      <c r="H521" s="434"/>
      <c r="I521" s="433"/>
      <c r="J521" s="433"/>
      <c r="K521" s="433"/>
      <c r="L521" s="433"/>
      <c r="M521" s="433"/>
    </row>
    <row r="522" spans="2:13" x14ac:dyDescent="0.15">
      <c r="B522" s="431">
        <v>518</v>
      </c>
      <c r="C522" s="433"/>
      <c r="D522" s="433"/>
      <c r="E522" s="433"/>
      <c r="F522" s="434"/>
      <c r="G522" s="434"/>
      <c r="H522" s="434"/>
      <c r="I522" s="433"/>
      <c r="J522" s="433"/>
      <c r="K522" s="433"/>
      <c r="L522" s="433"/>
      <c r="M522" s="433"/>
    </row>
    <row r="523" spans="2:13" x14ac:dyDescent="0.15">
      <c r="B523" s="431">
        <v>519</v>
      </c>
      <c r="C523" s="433"/>
      <c r="D523" s="433"/>
      <c r="E523" s="433"/>
      <c r="F523" s="434"/>
      <c r="G523" s="434"/>
      <c r="H523" s="434"/>
      <c r="I523" s="433"/>
      <c r="J523" s="433"/>
      <c r="K523" s="433"/>
      <c r="L523" s="433"/>
      <c r="M523" s="433"/>
    </row>
    <row r="524" spans="2:13" x14ac:dyDescent="0.15">
      <c r="B524" s="431">
        <v>520</v>
      </c>
      <c r="C524" s="433"/>
      <c r="D524" s="433"/>
      <c r="E524" s="433"/>
      <c r="F524" s="434"/>
      <c r="G524" s="434"/>
      <c r="H524" s="434"/>
      <c r="I524" s="433"/>
      <c r="J524" s="433"/>
      <c r="K524" s="433"/>
      <c r="L524" s="433"/>
      <c r="M524" s="433"/>
    </row>
    <row r="525" spans="2:13" x14ac:dyDescent="0.15">
      <c r="B525" s="431">
        <v>521</v>
      </c>
      <c r="C525" s="433"/>
      <c r="D525" s="433"/>
      <c r="E525" s="433"/>
      <c r="F525" s="434"/>
      <c r="G525" s="434"/>
      <c r="H525" s="434"/>
      <c r="I525" s="433"/>
      <c r="J525" s="433"/>
      <c r="K525" s="433"/>
      <c r="L525" s="433"/>
      <c r="M525" s="433"/>
    </row>
    <row r="526" spans="2:13" x14ac:dyDescent="0.15">
      <c r="B526" s="431">
        <v>522</v>
      </c>
      <c r="C526" s="433"/>
      <c r="D526" s="433"/>
      <c r="E526" s="433"/>
      <c r="F526" s="434"/>
      <c r="G526" s="434"/>
      <c r="H526" s="434"/>
      <c r="I526" s="433"/>
      <c r="J526" s="433"/>
      <c r="K526" s="433"/>
      <c r="L526" s="433"/>
      <c r="M526" s="433"/>
    </row>
    <row r="527" spans="2:13" x14ac:dyDescent="0.15">
      <c r="B527" s="431">
        <v>523</v>
      </c>
      <c r="C527" s="433"/>
      <c r="D527" s="433"/>
      <c r="E527" s="433"/>
      <c r="F527" s="434"/>
      <c r="G527" s="434"/>
      <c r="H527" s="434"/>
      <c r="I527" s="433"/>
      <c r="J527" s="433"/>
      <c r="K527" s="433"/>
      <c r="L527" s="433"/>
      <c r="M527" s="433"/>
    </row>
    <row r="528" spans="2:13" x14ac:dyDescent="0.15">
      <c r="B528" s="431">
        <v>524</v>
      </c>
      <c r="C528" s="433"/>
      <c r="D528" s="433"/>
      <c r="E528" s="433"/>
      <c r="F528" s="434"/>
      <c r="G528" s="434"/>
      <c r="H528" s="434"/>
      <c r="I528" s="433"/>
      <c r="J528" s="433"/>
      <c r="K528" s="433"/>
      <c r="L528" s="433"/>
      <c r="M528" s="433"/>
    </row>
    <row r="529" spans="2:13" x14ac:dyDescent="0.15">
      <c r="B529" s="431">
        <v>525</v>
      </c>
      <c r="C529" s="433"/>
      <c r="D529" s="433"/>
      <c r="E529" s="433"/>
      <c r="F529" s="434"/>
      <c r="G529" s="434"/>
      <c r="H529" s="434"/>
      <c r="I529" s="433"/>
      <c r="J529" s="433"/>
      <c r="K529" s="433"/>
      <c r="L529" s="433"/>
      <c r="M529" s="433"/>
    </row>
    <row r="530" spans="2:13" x14ac:dyDescent="0.15">
      <c r="B530" s="431">
        <v>526</v>
      </c>
      <c r="C530" s="433"/>
      <c r="D530" s="433"/>
      <c r="E530" s="433"/>
      <c r="F530" s="434"/>
      <c r="G530" s="434"/>
      <c r="H530" s="434"/>
      <c r="I530" s="433"/>
      <c r="J530" s="433"/>
      <c r="K530" s="433"/>
      <c r="L530" s="433"/>
      <c r="M530" s="433"/>
    </row>
    <row r="531" spans="2:13" x14ac:dyDescent="0.15">
      <c r="B531" s="431">
        <v>527</v>
      </c>
      <c r="C531" s="433"/>
      <c r="D531" s="433"/>
      <c r="E531" s="433"/>
      <c r="F531" s="434"/>
      <c r="G531" s="434"/>
      <c r="H531" s="434"/>
      <c r="I531" s="433"/>
      <c r="J531" s="433"/>
      <c r="K531" s="433"/>
      <c r="L531" s="433"/>
      <c r="M531" s="433"/>
    </row>
    <row r="532" spans="2:13" x14ac:dyDescent="0.15">
      <c r="B532" s="431">
        <v>528</v>
      </c>
      <c r="C532" s="433"/>
      <c r="D532" s="433"/>
      <c r="E532" s="433"/>
      <c r="F532" s="434"/>
      <c r="G532" s="434"/>
      <c r="H532" s="434"/>
      <c r="I532" s="433"/>
      <c r="J532" s="433"/>
      <c r="K532" s="433"/>
      <c r="L532" s="433"/>
      <c r="M532" s="433"/>
    </row>
    <row r="533" spans="2:13" x14ac:dyDescent="0.15">
      <c r="B533" s="431">
        <v>529</v>
      </c>
      <c r="C533" s="433"/>
      <c r="D533" s="433"/>
      <c r="E533" s="433"/>
      <c r="F533" s="434"/>
      <c r="G533" s="434"/>
      <c r="H533" s="434"/>
      <c r="I533" s="433"/>
      <c r="J533" s="433"/>
      <c r="K533" s="433"/>
      <c r="L533" s="433"/>
      <c r="M533" s="433"/>
    </row>
    <row r="534" spans="2:13" x14ac:dyDescent="0.15">
      <c r="B534" s="431">
        <v>530</v>
      </c>
      <c r="C534" s="433"/>
      <c r="D534" s="433"/>
      <c r="E534" s="433"/>
      <c r="F534" s="434"/>
      <c r="G534" s="434"/>
      <c r="H534" s="434"/>
      <c r="I534" s="433"/>
      <c r="J534" s="433"/>
      <c r="K534" s="433"/>
      <c r="L534" s="433"/>
      <c r="M534" s="433"/>
    </row>
    <row r="535" spans="2:13" x14ac:dyDescent="0.15">
      <c r="B535" s="431">
        <v>531</v>
      </c>
      <c r="C535" s="433"/>
      <c r="D535" s="433"/>
      <c r="E535" s="433"/>
      <c r="F535" s="434"/>
      <c r="G535" s="434"/>
      <c r="H535" s="434"/>
      <c r="I535" s="433"/>
      <c r="J535" s="433"/>
      <c r="K535" s="433"/>
      <c r="L535" s="433"/>
      <c r="M535" s="433"/>
    </row>
    <row r="536" spans="2:13" x14ac:dyDescent="0.15">
      <c r="B536" s="431">
        <v>532</v>
      </c>
      <c r="C536" s="433"/>
      <c r="D536" s="433"/>
      <c r="E536" s="433"/>
      <c r="F536" s="434"/>
      <c r="G536" s="434"/>
      <c r="H536" s="434"/>
      <c r="I536" s="433"/>
      <c r="J536" s="433"/>
      <c r="K536" s="433"/>
      <c r="L536" s="433"/>
      <c r="M536" s="433"/>
    </row>
    <row r="537" spans="2:13" x14ac:dyDescent="0.15">
      <c r="B537" s="431">
        <v>533</v>
      </c>
      <c r="C537" s="433"/>
      <c r="D537" s="433"/>
      <c r="E537" s="433"/>
      <c r="F537" s="434"/>
      <c r="G537" s="434"/>
      <c r="H537" s="434"/>
      <c r="I537" s="433"/>
      <c r="J537" s="433"/>
      <c r="K537" s="433"/>
      <c r="L537" s="433"/>
      <c r="M537" s="433"/>
    </row>
    <row r="538" spans="2:13" x14ac:dyDescent="0.15">
      <c r="B538" s="431">
        <v>534</v>
      </c>
      <c r="C538" s="433"/>
      <c r="D538" s="433"/>
      <c r="E538" s="433"/>
      <c r="F538" s="434"/>
      <c r="G538" s="434"/>
      <c r="H538" s="434"/>
      <c r="I538" s="433"/>
      <c r="J538" s="433"/>
      <c r="K538" s="433"/>
      <c r="L538" s="433"/>
      <c r="M538" s="433"/>
    </row>
    <row r="539" spans="2:13" x14ac:dyDescent="0.15">
      <c r="B539" s="431">
        <v>535</v>
      </c>
      <c r="C539" s="433"/>
      <c r="D539" s="433"/>
      <c r="E539" s="433"/>
      <c r="F539" s="434"/>
      <c r="G539" s="434"/>
      <c r="H539" s="434"/>
      <c r="I539" s="433"/>
      <c r="J539" s="433"/>
      <c r="K539" s="433"/>
      <c r="L539" s="433"/>
      <c r="M539" s="433"/>
    </row>
    <row r="540" spans="2:13" x14ac:dyDescent="0.15">
      <c r="B540" s="431">
        <v>536</v>
      </c>
      <c r="C540" s="433"/>
      <c r="D540" s="433"/>
      <c r="E540" s="433"/>
      <c r="F540" s="434"/>
      <c r="G540" s="434"/>
      <c r="H540" s="434"/>
      <c r="I540" s="433"/>
      <c r="J540" s="433"/>
      <c r="K540" s="433"/>
      <c r="L540" s="433"/>
      <c r="M540" s="433"/>
    </row>
    <row r="541" spans="2:13" x14ac:dyDescent="0.15">
      <c r="B541" s="431">
        <v>537</v>
      </c>
      <c r="C541" s="433"/>
      <c r="D541" s="433"/>
      <c r="E541" s="433"/>
      <c r="F541" s="434"/>
      <c r="G541" s="434"/>
      <c r="H541" s="434"/>
      <c r="I541" s="433"/>
      <c r="J541" s="433"/>
      <c r="K541" s="433"/>
      <c r="L541" s="433"/>
      <c r="M541" s="433"/>
    </row>
    <row r="542" spans="2:13" x14ac:dyDescent="0.15">
      <c r="B542" s="431">
        <v>538</v>
      </c>
      <c r="C542" s="433"/>
      <c r="D542" s="433"/>
      <c r="E542" s="433"/>
      <c r="F542" s="434"/>
      <c r="G542" s="434"/>
      <c r="H542" s="434"/>
      <c r="I542" s="433"/>
      <c r="J542" s="433"/>
      <c r="K542" s="433"/>
      <c r="L542" s="433"/>
      <c r="M542" s="433"/>
    </row>
    <row r="543" spans="2:13" x14ac:dyDescent="0.15">
      <c r="B543" s="431">
        <v>539</v>
      </c>
      <c r="C543" s="433"/>
      <c r="D543" s="433"/>
      <c r="E543" s="433"/>
      <c r="F543" s="434"/>
      <c r="G543" s="434"/>
      <c r="H543" s="434"/>
      <c r="I543" s="433"/>
      <c r="J543" s="433"/>
      <c r="K543" s="433"/>
      <c r="L543" s="433"/>
      <c r="M543" s="433"/>
    </row>
    <row r="544" spans="2:13" x14ac:dyDescent="0.15">
      <c r="B544" s="431">
        <v>540</v>
      </c>
      <c r="C544" s="433"/>
      <c r="D544" s="433"/>
      <c r="E544" s="433"/>
      <c r="F544" s="434"/>
      <c r="G544" s="434"/>
      <c r="H544" s="434"/>
      <c r="I544" s="433"/>
      <c r="J544" s="433"/>
      <c r="K544" s="433"/>
      <c r="L544" s="433"/>
      <c r="M544" s="433"/>
    </row>
    <row r="545" spans="2:13" x14ac:dyDescent="0.15">
      <c r="B545" s="431">
        <v>541</v>
      </c>
      <c r="C545" s="433"/>
      <c r="D545" s="433"/>
      <c r="E545" s="433"/>
      <c r="F545" s="434"/>
      <c r="G545" s="434"/>
      <c r="H545" s="434"/>
      <c r="I545" s="433"/>
      <c r="J545" s="433"/>
      <c r="K545" s="433"/>
      <c r="L545" s="433"/>
      <c r="M545" s="433"/>
    </row>
    <row r="546" spans="2:13" x14ac:dyDescent="0.15">
      <c r="B546" s="431">
        <v>542</v>
      </c>
      <c r="C546" s="433"/>
      <c r="D546" s="433"/>
      <c r="E546" s="433"/>
      <c r="F546" s="434"/>
      <c r="G546" s="434"/>
      <c r="H546" s="434"/>
      <c r="I546" s="433"/>
      <c r="J546" s="433"/>
      <c r="K546" s="433"/>
      <c r="L546" s="433"/>
      <c r="M546" s="433"/>
    </row>
    <row r="547" spans="2:13" x14ac:dyDescent="0.15">
      <c r="B547" s="431">
        <v>543</v>
      </c>
      <c r="C547" s="433"/>
      <c r="D547" s="433"/>
      <c r="E547" s="433"/>
      <c r="F547" s="434"/>
      <c r="G547" s="434"/>
      <c r="H547" s="434"/>
      <c r="I547" s="433"/>
      <c r="J547" s="433"/>
      <c r="K547" s="433"/>
      <c r="L547" s="433"/>
      <c r="M547" s="433"/>
    </row>
    <row r="548" spans="2:13" x14ac:dyDescent="0.15">
      <c r="B548" s="431">
        <v>544</v>
      </c>
      <c r="C548" s="433"/>
      <c r="D548" s="433"/>
      <c r="E548" s="433"/>
      <c r="F548" s="434"/>
      <c r="G548" s="434"/>
      <c r="H548" s="434"/>
      <c r="I548" s="433"/>
      <c r="J548" s="433"/>
      <c r="K548" s="433"/>
      <c r="L548" s="433"/>
      <c r="M548" s="433"/>
    </row>
    <row r="549" spans="2:13" x14ac:dyDescent="0.15">
      <c r="B549" s="431">
        <v>545</v>
      </c>
      <c r="C549" s="433"/>
      <c r="D549" s="433"/>
      <c r="E549" s="433"/>
      <c r="F549" s="434"/>
      <c r="G549" s="434"/>
      <c r="H549" s="434"/>
      <c r="I549" s="433"/>
      <c r="J549" s="433"/>
      <c r="K549" s="433"/>
      <c r="L549" s="433"/>
      <c r="M549" s="433"/>
    </row>
    <row r="550" spans="2:13" x14ac:dyDescent="0.15">
      <c r="B550" s="431">
        <v>546</v>
      </c>
      <c r="C550" s="433"/>
      <c r="D550" s="433"/>
      <c r="E550" s="433"/>
      <c r="F550" s="434"/>
      <c r="G550" s="434"/>
      <c r="H550" s="434"/>
      <c r="I550" s="433"/>
      <c r="J550" s="433"/>
      <c r="K550" s="433"/>
      <c r="L550" s="433"/>
      <c r="M550" s="433"/>
    </row>
    <row r="551" spans="2:13" x14ac:dyDescent="0.15">
      <c r="B551" s="431">
        <v>547</v>
      </c>
      <c r="C551" s="433"/>
      <c r="D551" s="433"/>
      <c r="E551" s="433"/>
      <c r="F551" s="434"/>
      <c r="G551" s="434"/>
      <c r="H551" s="434"/>
      <c r="I551" s="433"/>
      <c r="J551" s="433"/>
      <c r="K551" s="433"/>
      <c r="L551" s="433"/>
      <c r="M551" s="433"/>
    </row>
    <row r="552" spans="2:13" x14ac:dyDescent="0.15">
      <c r="B552" s="431">
        <v>548</v>
      </c>
      <c r="C552" s="433"/>
      <c r="D552" s="433"/>
      <c r="E552" s="433"/>
      <c r="F552" s="434"/>
      <c r="G552" s="434"/>
      <c r="H552" s="434"/>
      <c r="I552" s="433"/>
      <c r="J552" s="433"/>
      <c r="K552" s="433"/>
      <c r="L552" s="433"/>
      <c r="M552" s="433"/>
    </row>
    <row r="553" spans="2:13" x14ac:dyDescent="0.15">
      <c r="B553" s="431">
        <v>549</v>
      </c>
      <c r="C553" s="433"/>
      <c r="D553" s="433"/>
      <c r="E553" s="433"/>
      <c r="F553" s="434"/>
      <c r="G553" s="434"/>
      <c r="H553" s="434"/>
      <c r="I553" s="433"/>
      <c r="J553" s="433"/>
      <c r="K553" s="433"/>
      <c r="L553" s="433"/>
      <c r="M553" s="433"/>
    </row>
    <row r="554" spans="2:13" x14ac:dyDescent="0.15">
      <c r="B554" s="431">
        <v>550</v>
      </c>
      <c r="C554" s="433"/>
      <c r="D554" s="433"/>
      <c r="E554" s="433"/>
      <c r="F554" s="434"/>
      <c r="G554" s="434"/>
      <c r="H554" s="434"/>
      <c r="I554" s="433"/>
      <c r="J554" s="433"/>
      <c r="K554" s="433"/>
      <c r="L554" s="433"/>
      <c r="M554" s="433"/>
    </row>
    <row r="555" spans="2:13" x14ac:dyDescent="0.15">
      <c r="B555" s="431">
        <v>551</v>
      </c>
      <c r="C555" s="433"/>
      <c r="D555" s="433"/>
      <c r="E555" s="433"/>
      <c r="F555" s="434"/>
      <c r="G555" s="434"/>
      <c r="H555" s="434"/>
      <c r="I555" s="433"/>
      <c r="J555" s="433"/>
      <c r="K555" s="433"/>
      <c r="L555" s="433"/>
      <c r="M555" s="433"/>
    </row>
    <row r="556" spans="2:13" x14ac:dyDescent="0.15">
      <c r="B556" s="431">
        <v>552</v>
      </c>
      <c r="C556" s="433"/>
      <c r="D556" s="433"/>
      <c r="E556" s="433"/>
      <c r="F556" s="434"/>
      <c r="G556" s="434"/>
      <c r="H556" s="434"/>
      <c r="I556" s="433"/>
      <c r="J556" s="433"/>
      <c r="K556" s="433"/>
      <c r="L556" s="433"/>
      <c r="M556" s="433"/>
    </row>
    <row r="557" spans="2:13" x14ac:dyDescent="0.15">
      <c r="B557" s="431">
        <v>553</v>
      </c>
      <c r="C557" s="433"/>
      <c r="D557" s="433"/>
      <c r="E557" s="433"/>
      <c r="F557" s="434"/>
      <c r="G557" s="434"/>
      <c r="H557" s="434"/>
      <c r="I557" s="433"/>
      <c r="J557" s="433"/>
      <c r="K557" s="433"/>
      <c r="L557" s="433"/>
      <c r="M557" s="433"/>
    </row>
    <row r="558" spans="2:13" x14ac:dyDescent="0.15">
      <c r="B558" s="431">
        <v>554</v>
      </c>
      <c r="C558" s="433"/>
      <c r="D558" s="433"/>
      <c r="E558" s="433"/>
      <c r="F558" s="434"/>
      <c r="G558" s="434"/>
      <c r="H558" s="434"/>
      <c r="I558" s="433"/>
      <c r="J558" s="433"/>
      <c r="K558" s="433"/>
      <c r="L558" s="433"/>
      <c r="M558" s="433"/>
    </row>
    <row r="559" spans="2:13" x14ac:dyDescent="0.15">
      <c r="B559" s="431">
        <v>555</v>
      </c>
      <c r="C559" s="433"/>
      <c r="D559" s="433"/>
      <c r="E559" s="433"/>
      <c r="F559" s="434"/>
      <c r="G559" s="434"/>
      <c r="H559" s="434"/>
      <c r="I559" s="433"/>
      <c r="J559" s="433"/>
      <c r="K559" s="433"/>
      <c r="L559" s="433"/>
      <c r="M559" s="433"/>
    </row>
    <row r="560" spans="2:13" x14ac:dyDescent="0.15">
      <c r="B560" s="431">
        <v>556</v>
      </c>
      <c r="C560" s="433"/>
      <c r="D560" s="433"/>
      <c r="E560" s="433"/>
      <c r="F560" s="434"/>
      <c r="G560" s="434"/>
      <c r="H560" s="434"/>
      <c r="I560" s="433"/>
      <c r="J560" s="433"/>
      <c r="K560" s="433"/>
      <c r="L560" s="433"/>
      <c r="M560" s="433"/>
    </row>
    <row r="561" spans="2:13" x14ac:dyDescent="0.15">
      <c r="B561" s="431">
        <v>557</v>
      </c>
      <c r="C561" s="433"/>
      <c r="D561" s="433"/>
      <c r="E561" s="433"/>
      <c r="F561" s="434"/>
      <c r="G561" s="434"/>
      <c r="H561" s="434"/>
      <c r="I561" s="433"/>
      <c r="J561" s="433"/>
      <c r="K561" s="433"/>
      <c r="L561" s="433"/>
      <c r="M561" s="433"/>
    </row>
    <row r="562" spans="2:13" x14ac:dyDescent="0.15">
      <c r="B562" s="431">
        <v>558</v>
      </c>
      <c r="C562" s="433"/>
      <c r="D562" s="433"/>
      <c r="E562" s="433"/>
      <c r="F562" s="434"/>
      <c r="G562" s="434"/>
      <c r="H562" s="434"/>
      <c r="I562" s="433"/>
      <c r="J562" s="433"/>
      <c r="K562" s="433"/>
      <c r="L562" s="433"/>
      <c r="M562" s="433"/>
    </row>
    <row r="563" spans="2:13" x14ac:dyDescent="0.15">
      <c r="B563" s="431">
        <v>559</v>
      </c>
      <c r="C563" s="433"/>
      <c r="D563" s="433"/>
      <c r="E563" s="433"/>
      <c r="F563" s="434"/>
      <c r="G563" s="434"/>
      <c r="H563" s="434"/>
      <c r="I563" s="433"/>
      <c r="J563" s="433"/>
      <c r="K563" s="433"/>
      <c r="L563" s="433"/>
      <c r="M563" s="433"/>
    </row>
    <row r="564" spans="2:13" x14ac:dyDescent="0.15">
      <c r="B564" s="431">
        <v>560</v>
      </c>
      <c r="C564" s="433"/>
      <c r="D564" s="433"/>
      <c r="E564" s="433"/>
      <c r="F564" s="434"/>
      <c r="G564" s="434"/>
      <c r="H564" s="434"/>
      <c r="I564" s="433"/>
      <c r="J564" s="433"/>
      <c r="K564" s="433"/>
      <c r="L564" s="433"/>
      <c r="M564" s="433"/>
    </row>
    <row r="565" spans="2:13" x14ac:dyDescent="0.15">
      <c r="B565" s="431">
        <v>561</v>
      </c>
      <c r="C565" s="433"/>
      <c r="D565" s="433"/>
      <c r="E565" s="433"/>
      <c r="F565" s="434"/>
      <c r="G565" s="434"/>
      <c r="H565" s="434"/>
      <c r="I565" s="433"/>
      <c r="J565" s="433"/>
      <c r="K565" s="433"/>
      <c r="L565" s="433"/>
      <c r="M565" s="433"/>
    </row>
    <row r="566" spans="2:13" x14ac:dyDescent="0.15">
      <c r="B566" s="431">
        <v>562</v>
      </c>
      <c r="C566" s="433"/>
      <c r="D566" s="433"/>
      <c r="E566" s="433"/>
      <c r="F566" s="434"/>
      <c r="G566" s="434"/>
      <c r="H566" s="434"/>
      <c r="I566" s="433"/>
      <c r="J566" s="433"/>
      <c r="K566" s="433"/>
      <c r="L566" s="433"/>
      <c r="M566" s="433"/>
    </row>
    <row r="567" spans="2:13" x14ac:dyDescent="0.15">
      <c r="B567" s="431">
        <v>563</v>
      </c>
      <c r="C567" s="433"/>
      <c r="D567" s="433"/>
      <c r="E567" s="433"/>
      <c r="F567" s="434"/>
      <c r="G567" s="434"/>
      <c r="H567" s="434"/>
      <c r="I567" s="433"/>
      <c r="J567" s="433"/>
      <c r="K567" s="433"/>
      <c r="L567" s="433"/>
      <c r="M567" s="433"/>
    </row>
    <row r="568" spans="2:13" x14ac:dyDescent="0.15">
      <c r="B568" s="431">
        <v>564</v>
      </c>
      <c r="C568" s="433"/>
      <c r="D568" s="433"/>
      <c r="E568" s="433"/>
      <c r="F568" s="434"/>
      <c r="G568" s="434"/>
      <c r="H568" s="434"/>
      <c r="I568" s="433"/>
      <c r="J568" s="433"/>
      <c r="K568" s="433"/>
      <c r="L568" s="433"/>
      <c r="M568" s="433"/>
    </row>
    <row r="569" spans="2:13" x14ac:dyDescent="0.15">
      <c r="B569" s="431">
        <v>565</v>
      </c>
      <c r="C569" s="433"/>
      <c r="D569" s="433"/>
      <c r="E569" s="433"/>
      <c r="F569" s="434"/>
      <c r="G569" s="434"/>
      <c r="H569" s="434"/>
      <c r="I569" s="433"/>
      <c r="J569" s="433"/>
      <c r="K569" s="433"/>
      <c r="L569" s="433"/>
      <c r="M569" s="433"/>
    </row>
    <row r="570" spans="2:13" x14ac:dyDescent="0.15">
      <c r="B570" s="431">
        <v>566</v>
      </c>
      <c r="C570" s="433"/>
      <c r="D570" s="433"/>
      <c r="E570" s="433"/>
      <c r="F570" s="434"/>
      <c r="G570" s="434"/>
      <c r="H570" s="434"/>
      <c r="I570" s="433"/>
      <c r="J570" s="433"/>
      <c r="K570" s="433"/>
      <c r="L570" s="433"/>
      <c r="M570" s="433"/>
    </row>
    <row r="571" spans="2:13" x14ac:dyDescent="0.15">
      <c r="B571" s="431">
        <v>567</v>
      </c>
      <c r="C571" s="433"/>
      <c r="D571" s="433"/>
      <c r="E571" s="433"/>
      <c r="F571" s="434"/>
      <c r="G571" s="434"/>
      <c r="H571" s="434"/>
      <c r="I571" s="433"/>
      <c r="J571" s="433"/>
      <c r="K571" s="433"/>
      <c r="L571" s="433"/>
      <c r="M571" s="433"/>
    </row>
    <row r="572" spans="2:13" x14ac:dyDescent="0.15">
      <c r="B572" s="431">
        <v>568</v>
      </c>
      <c r="C572" s="433"/>
      <c r="D572" s="433"/>
      <c r="E572" s="433"/>
      <c r="F572" s="434"/>
      <c r="G572" s="434"/>
      <c r="H572" s="434"/>
      <c r="I572" s="433"/>
      <c r="J572" s="433"/>
      <c r="K572" s="433"/>
      <c r="L572" s="433"/>
      <c r="M572" s="433"/>
    </row>
    <row r="573" spans="2:13" x14ac:dyDescent="0.15">
      <c r="B573" s="431">
        <v>569</v>
      </c>
      <c r="C573" s="433"/>
      <c r="D573" s="433"/>
      <c r="E573" s="433"/>
      <c r="F573" s="434"/>
      <c r="G573" s="434"/>
      <c r="H573" s="434"/>
      <c r="I573" s="433"/>
      <c r="J573" s="433"/>
      <c r="K573" s="433"/>
      <c r="L573" s="433"/>
      <c r="M573" s="433"/>
    </row>
    <row r="574" spans="2:13" x14ac:dyDescent="0.15">
      <c r="B574" s="431">
        <v>570</v>
      </c>
      <c r="C574" s="433"/>
      <c r="D574" s="433"/>
      <c r="E574" s="433"/>
      <c r="F574" s="434"/>
      <c r="G574" s="434"/>
      <c r="H574" s="434"/>
      <c r="I574" s="433"/>
      <c r="J574" s="433"/>
      <c r="K574" s="433"/>
      <c r="L574" s="433"/>
      <c r="M574" s="433"/>
    </row>
    <row r="575" spans="2:13" x14ac:dyDescent="0.15">
      <c r="B575" s="431">
        <v>571</v>
      </c>
      <c r="C575" s="433"/>
      <c r="D575" s="433"/>
      <c r="E575" s="433"/>
      <c r="F575" s="434"/>
      <c r="G575" s="434"/>
      <c r="H575" s="434"/>
      <c r="I575" s="433"/>
      <c r="J575" s="433"/>
      <c r="K575" s="433"/>
      <c r="L575" s="433"/>
      <c r="M575" s="433"/>
    </row>
    <row r="576" spans="2:13" x14ac:dyDescent="0.15">
      <c r="B576" s="431">
        <v>572</v>
      </c>
      <c r="C576" s="433"/>
      <c r="D576" s="433"/>
      <c r="E576" s="433"/>
      <c r="F576" s="434"/>
      <c r="G576" s="434"/>
      <c r="H576" s="434"/>
      <c r="I576" s="433"/>
      <c r="J576" s="433"/>
      <c r="K576" s="433"/>
      <c r="L576" s="433"/>
      <c r="M576" s="433"/>
    </row>
    <row r="577" spans="2:13" x14ac:dyDescent="0.15">
      <c r="B577" s="431">
        <v>573</v>
      </c>
      <c r="C577" s="433"/>
      <c r="D577" s="433"/>
      <c r="E577" s="433"/>
      <c r="F577" s="434"/>
      <c r="G577" s="434"/>
      <c r="H577" s="434"/>
      <c r="I577" s="433"/>
      <c r="J577" s="433"/>
      <c r="K577" s="433"/>
      <c r="L577" s="433"/>
      <c r="M577" s="433"/>
    </row>
    <row r="578" spans="2:13" x14ac:dyDescent="0.15">
      <c r="B578" s="431">
        <v>574</v>
      </c>
      <c r="C578" s="433"/>
      <c r="D578" s="433"/>
      <c r="E578" s="433"/>
      <c r="F578" s="434"/>
      <c r="G578" s="434"/>
      <c r="H578" s="434"/>
      <c r="I578" s="433"/>
      <c r="J578" s="433"/>
      <c r="K578" s="433"/>
      <c r="L578" s="433"/>
      <c r="M578" s="433"/>
    </row>
    <row r="579" spans="2:13" x14ac:dyDescent="0.15">
      <c r="B579" s="431">
        <v>575</v>
      </c>
      <c r="C579" s="433"/>
      <c r="D579" s="433"/>
      <c r="E579" s="433"/>
      <c r="F579" s="434"/>
      <c r="G579" s="434"/>
      <c r="H579" s="434"/>
      <c r="I579" s="433"/>
      <c r="J579" s="433"/>
      <c r="K579" s="433"/>
      <c r="L579" s="433"/>
      <c r="M579" s="433"/>
    </row>
    <row r="580" spans="2:13" x14ac:dyDescent="0.15">
      <c r="B580" s="431">
        <v>576</v>
      </c>
      <c r="C580" s="433"/>
      <c r="D580" s="433"/>
      <c r="E580" s="433"/>
      <c r="F580" s="434"/>
      <c r="G580" s="434"/>
      <c r="H580" s="434"/>
      <c r="I580" s="433"/>
      <c r="J580" s="433"/>
      <c r="K580" s="433"/>
      <c r="L580" s="433"/>
      <c r="M580" s="433"/>
    </row>
    <row r="581" spans="2:13" x14ac:dyDescent="0.15">
      <c r="B581" s="431">
        <v>577</v>
      </c>
      <c r="C581" s="433"/>
      <c r="D581" s="433"/>
      <c r="E581" s="433"/>
      <c r="F581" s="434"/>
      <c r="G581" s="434"/>
      <c r="H581" s="434"/>
      <c r="I581" s="433"/>
      <c r="J581" s="433"/>
      <c r="K581" s="433"/>
      <c r="L581" s="433"/>
      <c r="M581" s="433"/>
    </row>
    <row r="582" spans="2:13" x14ac:dyDescent="0.15">
      <c r="B582" s="431">
        <v>578</v>
      </c>
      <c r="C582" s="433"/>
      <c r="D582" s="433"/>
      <c r="E582" s="433"/>
      <c r="F582" s="434"/>
      <c r="G582" s="434"/>
      <c r="H582" s="434"/>
      <c r="I582" s="433"/>
      <c r="J582" s="433"/>
      <c r="K582" s="433"/>
      <c r="L582" s="433"/>
      <c r="M582" s="433"/>
    </row>
    <row r="583" spans="2:13" x14ac:dyDescent="0.15">
      <c r="B583" s="431">
        <v>579</v>
      </c>
      <c r="C583" s="433"/>
      <c r="D583" s="433"/>
      <c r="E583" s="433"/>
      <c r="F583" s="434"/>
      <c r="G583" s="434"/>
      <c r="H583" s="434"/>
      <c r="I583" s="433"/>
      <c r="J583" s="433"/>
      <c r="K583" s="433"/>
      <c r="L583" s="433"/>
      <c r="M583" s="433"/>
    </row>
    <row r="584" spans="2:13" x14ac:dyDescent="0.15">
      <c r="B584" s="431">
        <v>580</v>
      </c>
      <c r="C584" s="433"/>
      <c r="D584" s="433"/>
      <c r="E584" s="433"/>
      <c r="F584" s="434"/>
      <c r="G584" s="434"/>
      <c r="H584" s="434"/>
      <c r="I584" s="433"/>
      <c r="J584" s="433"/>
      <c r="K584" s="433"/>
      <c r="L584" s="433"/>
      <c r="M584" s="433"/>
    </row>
    <row r="585" spans="2:13" x14ac:dyDescent="0.15">
      <c r="B585" s="431">
        <v>581</v>
      </c>
      <c r="C585" s="433"/>
      <c r="D585" s="433"/>
      <c r="E585" s="433"/>
      <c r="F585" s="434"/>
      <c r="G585" s="434"/>
      <c r="H585" s="434"/>
      <c r="I585" s="433"/>
      <c r="J585" s="433"/>
      <c r="K585" s="433"/>
      <c r="L585" s="433"/>
      <c r="M585" s="433"/>
    </row>
    <row r="586" spans="2:13" x14ac:dyDescent="0.15">
      <c r="B586" s="431">
        <v>582</v>
      </c>
      <c r="C586" s="433"/>
      <c r="D586" s="433"/>
      <c r="E586" s="433"/>
      <c r="F586" s="434"/>
      <c r="G586" s="434"/>
      <c r="H586" s="434"/>
      <c r="I586" s="433"/>
      <c r="J586" s="433"/>
      <c r="K586" s="433"/>
      <c r="L586" s="433"/>
      <c r="M586" s="433"/>
    </row>
    <row r="587" spans="2:13" x14ac:dyDescent="0.15">
      <c r="B587" s="431">
        <v>583</v>
      </c>
      <c r="C587" s="433"/>
      <c r="D587" s="433"/>
      <c r="E587" s="433"/>
      <c r="F587" s="434"/>
      <c r="G587" s="434"/>
      <c r="H587" s="434"/>
      <c r="I587" s="433"/>
      <c r="J587" s="433"/>
      <c r="K587" s="433"/>
      <c r="L587" s="433"/>
      <c r="M587" s="433"/>
    </row>
    <row r="588" spans="2:13" x14ac:dyDescent="0.15">
      <c r="B588" s="431">
        <v>584</v>
      </c>
      <c r="C588" s="433"/>
      <c r="D588" s="433"/>
      <c r="E588" s="433"/>
      <c r="F588" s="434"/>
      <c r="G588" s="434"/>
      <c r="H588" s="434"/>
      <c r="I588" s="433"/>
      <c r="J588" s="433"/>
      <c r="K588" s="433"/>
      <c r="L588" s="433"/>
      <c r="M588" s="433"/>
    </row>
    <row r="589" spans="2:13" x14ac:dyDescent="0.15">
      <c r="B589" s="431">
        <v>585</v>
      </c>
      <c r="C589" s="433"/>
      <c r="D589" s="433"/>
      <c r="E589" s="433"/>
      <c r="F589" s="434"/>
      <c r="G589" s="434"/>
      <c r="H589" s="434"/>
      <c r="I589" s="433"/>
      <c r="J589" s="433"/>
      <c r="K589" s="433"/>
      <c r="L589" s="433"/>
      <c r="M589" s="433"/>
    </row>
    <row r="590" spans="2:13" x14ac:dyDescent="0.15">
      <c r="B590" s="431">
        <v>586</v>
      </c>
      <c r="C590" s="433"/>
      <c r="D590" s="433"/>
      <c r="E590" s="433"/>
      <c r="F590" s="434"/>
      <c r="G590" s="434"/>
      <c r="H590" s="434"/>
      <c r="I590" s="433"/>
      <c r="J590" s="433"/>
      <c r="K590" s="433"/>
      <c r="L590" s="433"/>
      <c r="M590" s="433"/>
    </row>
    <row r="591" spans="2:13" x14ac:dyDescent="0.15">
      <c r="B591" s="431">
        <v>587</v>
      </c>
      <c r="C591" s="433"/>
      <c r="D591" s="433"/>
      <c r="E591" s="433"/>
      <c r="F591" s="434"/>
      <c r="G591" s="434"/>
      <c r="H591" s="434"/>
      <c r="I591" s="433"/>
      <c r="J591" s="433"/>
      <c r="K591" s="433"/>
      <c r="L591" s="433"/>
      <c r="M591" s="433"/>
    </row>
    <row r="592" spans="2:13" x14ac:dyDescent="0.15">
      <c r="B592" s="431">
        <v>588</v>
      </c>
      <c r="C592" s="433"/>
      <c r="D592" s="433"/>
      <c r="E592" s="433"/>
      <c r="F592" s="434"/>
      <c r="G592" s="434"/>
      <c r="H592" s="434"/>
      <c r="I592" s="433"/>
      <c r="J592" s="433"/>
      <c r="K592" s="433"/>
      <c r="L592" s="433"/>
      <c r="M592" s="433"/>
    </row>
    <row r="593" spans="2:13" x14ac:dyDescent="0.15">
      <c r="B593" s="431">
        <v>589</v>
      </c>
      <c r="C593" s="433"/>
      <c r="D593" s="433"/>
      <c r="E593" s="433"/>
      <c r="F593" s="434"/>
      <c r="G593" s="434"/>
      <c r="H593" s="434"/>
      <c r="I593" s="433"/>
      <c r="J593" s="433"/>
      <c r="K593" s="433"/>
      <c r="L593" s="433"/>
      <c r="M593" s="433"/>
    </row>
    <row r="594" spans="2:13" x14ac:dyDescent="0.15">
      <c r="B594" s="431">
        <v>590</v>
      </c>
      <c r="C594" s="433"/>
      <c r="D594" s="433"/>
      <c r="E594" s="433"/>
      <c r="F594" s="434"/>
      <c r="G594" s="434"/>
      <c r="H594" s="434"/>
      <c r="I594" s="433"/>
      <c r="J594" s="433"/>
      <c r="K594" s="433"/>
      <c r="L594" s="433"/>
      <c r="M594" s="433"/>
    </row>
    <row r="595" spans="2:13" x14ac:dyDescent="0.15">
      <c r="B595" s="431">
        <v>591</v>
      </c>
      <c r="C595" s="433"/>
      <c r="D595" s="433"/>
      <c r="E595" s="433"/>
      <c r="F595" s="434"/>
      <c r="G595" s="434"/>
      <c r="H595" s="434"/>
      <c r="I595" s="433"/>
      <c r="J595" s="433"/>
      <c r="K595" s="433"/>
      <c r="L595" s="433"/>
      <c r="M595" s="433"/>
    </row>
    <row r="596" spans="2:13" x14ac:dyDescent="0.15">
      <c r="B596" s="431">
        <v>592</v>
      </c>
      <c r="C596" s="433"/>
      <c r="D596" s="433"/>
      <c r="E596" s="433"/>
      <c r="F596" s="434"/>
      <c r="G596" s="434"/>
      <c r="H596" s="434"/>
      <c r="I596" s="433"/>
      <c r="J596" s="433"/>
      <c r="K596" s="433"/>
      <c r="L596" s="433"/>
      <c r="M596" s="433"/>
    </row>
    <row r="597" spans="2:13" x14ac:dyDescent="0.15">
      <c r="B597" s="431">
        <v>593</v>
      </c>
      <c r="C597" s="433"/>
      <c r="D597" s="433"/>
      <c r="E597" s="433"/>
      <c r="F597" s="434"/>
      <c r="G597" s="434"/>
      <c r="H597" s="434"/>
      <c r="I597" s="433"/>
      <c r="J597" s="433"/>
      <c r="K597" s="433"/>
      <c r="L597" s="433"/>
      <c r="M597" s="433"/>
    </row>
    <row r="598" spans="2:13" x14ac:dyDescent="0.15">
      <c r="B598" s="431">
        <v>594</v>
      </c>
      <c r="C598" s="433"/>
      <c r="D598" s="433"/>
      <c r="E598" s="433"/>
      <c r="F598" s="434"/>
      <c r="G598" s="434"/>
      <c r="H598" s="434"/>
      <c r="I598" s="433"/>
      <c r="J598" s="433"/>
      <c r="K598" s="433"/>
      <c r="L598" s="433"/>
      <c r="M598" s="433"/>
    </row>
    <row r="599" spans="2:13" x14ac:dyDescent="0.15">
      <c r="B599" s="431">
        <v>595</v>
      </c>
      <c r="C599" s="433"/>
      <c r="D599" s="433"/>
      <c r="E599" s="433"/>
      <c r="F599" s="434"/>
      <c r="G599" s="434"/>
      <c r="H599" s="434"/>
      <c r="I599" s="433"/>
      <c r="J599" s="433"/>
      <c r="K599" s="433"/>
      <c r="L599" s="433"/>
      <c r="M599" s="433"/>
    </row>
    <row r="600" spans="2:13" x14ac:dyDescent="0.15">
      <c r="B600" s="431">
        <v>596</v>
      </c>
      <c r="C600" s="433"/>
      <c r="D600" s="433"/>
      <c r="E600" s="433"/>
      <c r="F600" s="434"/>
      <c r="G600" s="434"/>
      <c r="H600" s="434"/>
      <c r="I600" s="433"/>
      <c r="J600" s="433"/>
      <c r="K600" s="433"/>
      <c r="L600" s="433"/>
      <c r="M600" s="433"/>
    </row>
    <row r="601" spans="2:13" x14ac:dyDescent="0.15">
      <c r="B601" s="431">
        <v>597</v>
      </c>
      <c r="C601" s="433"/>
      <c r="D601" s="433"/>
      <c r="E601" s="433"/>
      <c r="F601" s="434"/>
      <c r="G601" s="434"/>
      <c r="H601" s="434"/>
      <c r="I601" s="433"/>
      <c r="J601" s="433"/>
      <c r="K601" s="433"/>
      <c r="L601" s="433"/>
      <c r="M601" s="433"/>
    </row>
    <row r="602" spans="2:13" x14ac:dyDescent="0.15">
      <c r="B602" s="431">
        <v>598</v>
      </c>
      <c r="C602" s="433"/>
      <c r="D602" s="433"/>
      <c r="E602" s="433"/>
      <c r="F602" s="434"/>
      <c r="G602" s="434"/>
      <c r="H602" s="434"/>
      <c r="I602" s="433"/>
      <c r="J602" s="433"/>
      <c r="K602" s="433"/>
      <c r="L602" s="433"/>
      <c r="M602" s="433"/>
    </row>
    <row r="603" spans="2:13" x14ac:dyDescent="0.15">
      <c r="B603" s="431">
        <v>599</v>
      </c>
      <c r="C603" s="433"/>
      <c r="D603" s="433"/>
      <c r="E603" s="433"/>
      <c r="F603" s="434"/>
      <c r="G603" s="434"/>
      <c r="H603" s="434"/>
      <c r="I603" s="433"/>
      <c r="J603" s="433"/>
      <c r="K603" s="433"/>
      <c r="L603" s="433"/>
      <c r="M603" s="433"/>
    </row>
    <row r="604" spans="2:13" x14ac:dyDescent="0.15">
      <c r="B604" s="431">
        <v>600</v>
      </c>
      <c r="C604" s="433"/>
      <c r="D604" s="433"/>
      <c r="E604" s="433"/>
      <c r="F604" s="434"/>
      <c r="G604" s="434"/>
      <c r="H604" s="434"/>
      <c r="I604" s="433"/>
      <c r="J604" s="433"/>
      <c r="K604" s="433"/>
      <c r="L604" s="433"/>
      <c r="M604" s="433"/>
    </row>
    <row r="605" spans="2:13" x14ac:dyDescent="0.15">
      <c r="B605" s="431">
        <v>601</v>
      </c>
      <c r="C605" s="433"/>
      <c r="D605" s="433"/>
      <c r="E605" s="433"/>
      <c r="F605" s="434"/>
      <c r="G605" s="434"/>
      <c r="H605" s="434"/>
      <c r="I605" s="433"/>
      <c r="J605" s="433"/>
      <c r="K605" s="433"/>
      <c r="L605" s="433"/>
      <c r="M605" s="433"/>
    </row>
    <row r="606" spans="2:13" x14ac:dyDescent="0.15">
      <c r="B606" s="431">
        <v>602</v>
      </c>
      <c r="C606" s="433"/>
      <c r="D606" s="433"/>
      <c r="E606" s="433"/>
      <c r="F606" s="434"/>
      <c r="G606" s="434"/>
      <c r="H606" s="434"/>
      <c r="I606" s="433"/>
      <c r="J606" s="433"/>
      <c r="K606" s="433"/>
      <c r="L606" s="433"/>
      <c r="M606" s="433"/>
    </row>
    <row r="607" spans="2:13" x14ac:dyDescent="0.15">
      <c r="B607" s="431">
        <v>603</v>
      </c>
      <c r="C607" s="433"/>
      <c r="D607" s="433"/>
      <c r="E607" s="433"/>
      <c r="F607" s="434"/>
      <c r="G607" s="434"/>
      <c r="H607" s="434"/>
      <c r="I607" s="433"/>
      <c r="J607" s="433"/>
      <c r="K607" s="433"/>
      <c r="L607" s="433"/>
      <c r="M607" s="433"/>
    </row>
    <row r="608" spans="2:13" x14ac:dyDescent="0.15">
      <c r="B608" s="431">
        <v>604</v>
      </c>
      <c r="C608" s="433"/>
      <c r="D608" s="433"/>
      <c r="E608" s="433"/>
      <c r="F608" s="434"/>
      <c r="G608" s="434"/>
      <c r="H608" s="434"/>
      <c r="I608" s="433"/>
      <c r="J608" s="433"/>
      <c r="K608" s="433"/>
      <c r="L608" s="433"/>
      <c r="M608" s="433"/>
    </row>
    <row r="609" spans="2:13" x14ac:dyDescent="0.15">
      <c r="B609" s="431">
        <v>605</v>
      </c>
      <c r="C609" s="433"/>
      <c r="D609" s="433"/>
      <c r="E609" s="433"/>
      <c r="F609" s="434"/>
      <c r="G609" s="434"/>
      <c r="H609" s="434"/>
      <c r="I609" s="433"/>
      <c r="J609" s="433"/>
      <c r="K609" s="433"/>
      <c r="L609" s="433"/>
      <c r="M609" s="433"/>
    </row>
    <row r="610" spans="2:13" x14ac:dyDescent="0.15">
      <c r="B610" s="431">
        <v>606</v>
      </c>
      <c r="C610" s="433"/>
      <c r="D610" s="433"/>
      <c r="E610" s="433"/>
      <c r="F610" s="434"/>
      <c r="G610" s="434"/>
      <c r="H610" s="434"/>
      <c r="I610" s="433"/>
      <c r="J610" s="433"/>
      <c r="K610" s="433"/>
      <c r="L610" s="433"/>
      <c r="M610" s="433"/>
    </row>
    <row r="611" spans="2:13" x14ac:dyDescent="0.15">
      <c r="B611" s="431">
        <v>607</v>
      </c>
      <c r="C611" s="433"/>
      <c r="D611" s="433"/>
      <c r="E611" s="433"/>
      <c r="F611" s="434"/>
      <c r="G611" s="434"/>
      <c r="H611" s="434"/>
      <c r="I611" s="433"/>
      <c r="J611" s="433"/>
      <c r="K611" s="433"/>
      <c r="L611" s="433"/>
      <c r="M611" s="433"/>
    </row>
    <row r="612" spans="2:13" x14ac:dyDescent="0.15">
      <c r="B612" s="431">
        <v>608</v>
      </c>
      <c r="C612" s="433"/>
      <c r="D612" s="433"/>
      <c r="E612" s="433"/>
      <c r="F612" s="434"/>
      <c r="G612" s="434"/>
      <c r="H612" s="434"/>
      <c r="I612" s="433"/>
      <c r="J612" s="433"/>
      <c r="K612" s="433"/>
      <c r="L612" s="433"/>
      <c r="M612" s="433"/>
    </row>
    <row r="613" spans="2:13" x14ac:dyDescent="0.15">
      <c r="B613" s="431">
        <v>609</v>
      </c>
      <c r="C613" s="433"/>
      <c r="D613" s="433"/>
      <c r="E613" s="433"/>
      <c r="F613" s="434"/>
      <c r="G613" s="434"/>
      <c r="H613" s="434"/>
      <c r="I613" s="433"/>
      <c r="J613" s="433"/>
      <c r="K613" s="433"/>
      <c r="L613" s="433"/>
      <c r="M613" s="433"/>
    </row>
    <row r="614" spans="2:13" x14ac:dyDescent="0.15">
      <c r="B614" s="431">
        <v>610</v>
      </c>
      <c r="C614" s="433"/>
      <c r="D614" s="433"/>
      <c r="E614" s="433"/>
      <c r="F614" s="434"/>
      <c r="G614" s="434"/>
      <c r="H614" s="434"/>
      <c r="I614" s="433"/>
      <c r="J614" s="433"/>
      <c r="K614" s="433"/>
      <c r="L614" s="433"/>
      <c r="M614" s="433"/>
    </row>
    <row r="615" spans="2:13" x14ac:dyDescent="0.15">
      <c r="B615" s="431">
        <v>611</v>
      </c>
      <c r="C615" s="433"/>
      <c r="D615" s="433"/>
      <c r="E615" s="433"/>
      <c r="F615" s="434"/>
      <c r="G615" s="434"/>
      <c r="H615" s="434"/>
      <c r="I615" s="433"/>
      <c r="J615" s="433"/>
      <c r="K615" s="433"/>
      <c r="L615" s="433"/>
      <c r="M615" s="433"/>
    </row>
    <row r="616" spans="2:13" x14ac:dyDescent="0.15">
      <c r="B616" s="431">
        <v>612</v>
      </c>
      <c r="C616" s="433"/>
      <c r="D616" s="433"/>
      <c r="E616" s="433"/>
      <c r="F616" s="434"/>
      <c r="G616" s="434"/>
      <c r="H616" s="434"/>
      <c r="I616" s="433"/>
      <c r="J616" s="433"/>
      <c r="K616" s="433"/>
      <c r="L616" s="433"/>
      <c r="M616" s="433"/>
    </row>
    <row r="617" spans="2:13" x14ac:dyDescent="0.15">
      <c r="B617" s="431">
        <v>613</v>
      </c>
      <c r="C617" s="433"/>
      <c r="D617" s="433"/>
      <c r="E617" s="433"/>
      <c r="F617" s="434"/>
      <c r="G617" s="434"/>
      <c r="H617" s="434"/>
      <c r="I617" s="433"/>
      <c r="J617" s="433"/>
      <c r="K617" s="433"/>
      <c r="L617" s="433"/>
      <c r="M617" s="433"/>
    </row>
    <row r="618" spans="2:13" x14ac:dyDescent="0.15">
      <c r="B618" s="431">
        <v>614</v>
      </c>
      <c r="C618" s="433"/>
      <c r="D618" s="433"/>
      <c r="E618" s="433"/>
      <c r="F618" s="434"/>
      <c r="G618" s="434"/>
      <c r="H618" s="434"/>
      <c r="I618" s="433"/>
      <c r="J618" s="433"/>
      <c r="K618" s="433"/>
      <c r="L618" s="433"/>
      <c r="M618" s="433"/>
    </row>
    <row r="619" spans="2:13" x14ac:dyDescent="0.15">
      <c r="B619" s="431">
        <v>615</v>
      </c>
      <c r="C619" s="433"/>
      <c r="D619" s="433"/>
      <c r="E619" s="433"/>
      <c r="F619" s="434"/>
      <c r="G619" s="434"/>
      <c r="H619" s="434"/>
      <c r="I619" s="433"/>
      <c r="J619" s="433"/>
      <c r="K619" s="433"/>
      <c r="L619" s="433"/>
      <c r="M619" s="433"/>
    </row>
    <row r="620" spans="2:13" x14ac:dyDescent="0.15">
      <c r="B620" s="431">
        <v>616</v>
      </c>
      <c r="C620" s="433"/>
      <c r="D620" s="433"/>
      <c r="E620" s="433"/>
      <c r="F620" s="434"/>
      <c r="G620" s="434"/>
      <c r="H620" s="434"/>
      <c r="I620" s="433"/>
      <c r="J620" s="433"/>
      <c r="K620" s="433"/>
      <c r="L620" s="433"/>
      <c r="M620" s="433"/>
    </row>
    <row r="621" spans="2:13" x14ac:dyDescent="0.15">
      <c r="B621" s="431">
        <v>617</v>
      </c>
      <c r="C621" s="433"/>
      <c r="D621" s="433"/>
      <c r="E621" s="433"/>
      <c r="F621" s="434"/>
      <c r="G621" s="434"/>
      <c r="H621" s="434"/>
      <c r="I621" s="433"/>
      <c r="J621" s="433"/>
      <c r="K621" s="433"/>
      <c r="L621" s="433"/>
      <c r="M621" s="433"/>
    </row>
    <row r="622" spans="2:13" x14ac:dyDescent="0.15">
      <c r="B622" s="431">
        <v>618</v>
      </c>
      <c r="C622" s="433"/>
      <c r="D622" s="433"/>
      <c r="E622" s="433"/>
      <c r="F622" s="434"/>
      <c r="G622" s="434"/>
      <c r="H622" s="434"/>
      <c r="I622" s="433"/>
      <c r="J622" s="433"/>
      <c r="K622" s="433"/>
      <c r="L622" s="433"/>
      <c r="M622" s="433"/>
    </row>
    <row r="623" spans="2:13" x14ac:dyDescent="0.15">
      <c r="B623" s="431">
        <v>619</v>
      </c>
      <c r="C623" s="433"/>
      <c r="D623" s="433"/>
      <c r="E623" s="433"/>
      <c r="F623" s="434"/>
      <c r="G623" s="434"/>
      <c r="H623" s="434"/>
      <c r="I623" s="433"/>
      <c r="J623" s="433"/>
      <c r="K623" s="433"/>
      <c r="L623" s="433"/>
      <c r="M623" s="433"/>
    </row>
    <row r="624" spans="2:13" x14ac:dyDescent="0.15">
      <c r="B624" s="431">
        <v>620</v>
      </c>
      <c r="C624" s="433"/>
      <c r="D624" s="433"/>
      <c r="E624" s="433"/>
      <c r="F624" s="434"/>
      <c r="G624" s="434"/>
      <c r="H624" s="434"/>
      <c r="I624" s="433"/>
      <c r="J624" s="433"/>
      <c r="K624" s="433"/>
      <c r="L624" s="433"/>
      <c r="M624" s="433"/>
    </row>
    <row r="625" spans="2:13" x14ac:dyDescent="0.15">
      <c r="B625" s="431">
        <v>621</v>
      </c>
      <c r="C625" s="433"/>
      <c r="D625" s="433"/>
      <c r="E625" s="433"/>
      <c r="F625" s="434"/>
      <c r="G625" s="434"/>
      <c r="H625" s="434"/>
      <c r="I625" s="433"/>
      <c r="J625" s="433"/>
      <c r="K625" s="433"/>
      <c r="L625" s="433"/>
      <c r="M625" s="433"/>
    </row>
    <row r="626" spans="2:13" x14ac:dyDescent="0.15">
      <c r="B626" s="431">
        <v>622</v>
      </c>
      <c r="C626" s="433"/>
      <c r="D626" s="433"/>
      <c r="E626" s="433"/>
      <c r="F626" s="434"/>
      <c r="G626" s="434"/>
      <c r="H626" s="434"/>
      <c r="I626" s="433"/>
      <c r="J626" s="433"/>
      <c r="K626" s="433"/>
      <c r="L626" s="433"/>
      <c r="M626" s="433"/>
    </row>
    <row r="627" spans="2:13" x14ac:dyDescent="0.15">
      <c r="B627" s="431">
        <v>623</v>
      </c>
      <c r="C627" s="433"/>
      <c r="D627" s="433"/>
      <c r="E627" s="433"/>
      <c r="F627" s="434"/>
      <c r="G627" s="434"/>
      <c r="H627" s="434"/>
      <c r="I627" s="433"/>
      <c r="J627" s="433"/>
      <c r="K627" s="433"/>
      <c r="L627" s="433"/>
      <c r="M627" s="433"/>
    </row>
    <row r="628" spans="2:13" x14ac:dyDescent="0.15">
      <c r="B628" s="431">
        <v>624</v>
      </c>
      <c r="C628" s="433"/>
      <c r="D628" s="433"/>
      <c r="E628" s="433"/>
      <c r="F628" s="434"/>
      <c r="G628" s="434"/>
      <c r="H628" s="434"/>
      <c r="I628" s="433"/>
      <c r="J628" s="433"/>
      <c r="K628" s="433"/>
      <c r="L628" s="433"/>
      <c r="M628" s="433"/>
    </row>
    <row r="629" spans="2:13" x14ac:dyDescent="0.15">
      <c r="B629" s="431">
        <v>625</v>
      </c>
      <c r="C629" s="433"/>
      <c r="D629" s="433"/>
      <c r="E629" s="433"/>
      <c r="F629" s="434"/>
      <c r="G629" s="434"/>
      <c r="H629" s="434"/>
      <c r="I629" s="433"/>
      <c r="J629" s="433"/>
      <c r="K629" s="433"/>
      <c r="L629" s="433"/>
      <c r="M629" s="433"/>
    </row>
    <row r="630" spans="2:13" x14ac:dyDescent="0.15">
      <c r="B630" s="431">
        <v>626</v>
      </c>
      <c r="C630" s="433"/>
      <c r="D630" s="433"/>
      <c r="E630" s="433"/>
      <c r="F630" s="434"/>
      <c r="G630" s="434"/>
      <c r="H630" s="434"/>
      <c r="I630" s="433"/>
      <c r="J630" s="433"/>
      <c r="K630" s="433"/>
      <c r="L630" s="433"/>
      <c r="M630" s="433"/>
    </row>
    <row r="631" spans="2:13" x14ac:dyDescent="0.15">
      <c r="B631" s="431">
        <v>627</v>
      </c>
      <c r="C631" s="433"/>
      <c r="D631" s="433"/>
      <c r="E631" s="433"/>
      <c r="F631" s="434"/>
      <c r="G631" s="434"/>
      <c r="H631" s="434"/>
      <c r="I631" s="433"/>
      <c r="J631" s="433"/>
      <c r="K631" s="433"/>
      <c r="L631" s="433"/>
      <c r="M631" s="433"/>
    </row>
    <row r="632" spans="2:13" x14ac:dyDescent="0.15">
      <c r="B632" s="431">
        <v>628</v>
      </c>
      <c r="C632" s="433"/>
      <c r="D632" s="433"/>
      <c r="E632" s="433"/>
      <c r="F632" s="434"/>
      <c r="G632" s="434"/>
      <c r="H632" s="434"/>
      <c r="I632" s="433"/>
      <c r="J632" s="433"/>
      <c r="K632" s="433"/>
      <c r="L632" s="433"/>
      <c r="M632" s="433"/>
    </row>
    <row r="633" spans="2:13" x14ac:dyDescent="0.15">
      <c r="B633" s="431">
        <v>629</v>
      </c>
      <c r="C633" s="433"/>
      <c r="D633" s="433"/>
      <c r="E633" s="433"/>
      <c r="F633" s="434"/>
      <c r="G633" s="434"/>
      <c r="H633" s="434"/>
      <c r="I633" s="433"/>
      <c r="J633" s="433"/>
      <c r="K633" s="433"/>
      <c r="L633" s="433"/>
      <c r="M633" s="433"/>
    </row>
    <row r="634" spans="2:13" x14ac:dyDescent="0.15">
      <c r="B634" s="431">
        <v>630</v>
      </c>
      <c r="C634" s="433"/>
      <c r="D634" s="433"/>
      <c r="E634" s="433"/>
      <c r="F634" s="434"/>
      <c r="G634" s="434"/>
      <c r="H634" s="434"/>
      <c r="I634" s="433"/>
      <c r="J634" s="433"/>
      <c r="K634" s="433"/>
      <c r="L634" s="433"/>
      <c r="M634" s="433"/>
    </row>
    <row r="635" spans="2:13" x14ac:dyDescent="0.15">
      <c r="B635" s="431">
        <v>631</v>
      </c>
      <c r="C635" s="433"/>
      <c r="D635" s="433"/>
      <c r="E635" s="433"/>
      <c r="F635" s="434"/>
      <c r="G635" s="434"/>
      <c r="H635" s="434"/>
      <c r="I635" s="433"/>
      <c r="J635" s="433"/>
      <c r="K635" s="433"/>
      <c r="L635" s="433"/>
      <c r="M635" s="433"/>
    </row>
    <row r="636" spans="2:13" x14ac:dyDescent="0.15">
      <c r="B636" s="431">
        <v>632</v>
      </c>
      <c r="C636" s="433"/>
      <c r="D636" s="433"/>
      <c r="E636" s="433"/>
      <c r="F636" s="434"/>
      <c r="G636" s="434"/>
      <c r="H636" s="434"/>
      <c r="I636" s="433"/>
      <c r="J636" s="433"/>
      <c r="K636" s="433"/>
      <c r="L636" s="433"/>
      <c r="M636" s="433"/>
    </row>
    <row r="637" spans="2:13" x14ac:dyDescent="0.15">
      <c r="B637" s="431">
        <v>633</v>
      </c>
      <c r="C637" s="433"/>
      <c r="D637" s="433"/>
      <c r="E637" s="433"/>
      <c r="F637" s="434"/>
      <c r="G637" s="434"/>
      <c r="H637" s="434"/>
      <c r="I637" s="433"/>
      <c r="J637" s="433"/>
      <c r="K637" s="433"/>
      <c r="L637" s="433"/>
      <c r="M637" s="433"/>
    </row>
    <row r="638" spans="2:13" x14ac:dyDescent="0.15">
      <c r="B638" s="431">
        <v>634</v>
      </c>
      <c r="C638" s="433"/>
      <c r="D638" s="433"/>
      <c r="E638" s="433"/>
      <c r="F638" s="434"/>
      <c r="G638" s="434"/>
      <c r="H638" s="434"/>
      <c r="I638" s="433"/>
      <c r="J638" s="433"/>
      <c r="K638" s="433"/>
      <c r="L638" s="433"/>
      <c r="M638" s="433"/>
    </row>
    <row r="639" spans="2:13" x14ac:dyDescent="0.15">
      <c r="B639" s="431">
        <v>635</v>
      </c>
      <c r="C639" s="433"/>
      <c r="D639" s="433"/>
      <c r="E639" s="433"/>
      <c r="F639" s="434"/>
      <c r="G639" s="434"/>
      <c r="H639" s="434"/>
      <c r="I639" s="433"/>
      <c r="J639" s="433"/>
      <c r="K639" s="433"/>
      <c r="L639" s="433"/>
      <c r="M639" s="433"/>
    </row>
    <row r="640" spans="2:13" x14ac:dyDescent="0.15">
      <c r="B640" s="431">
        <v>636</v>
      </c>
      <c r="C640" s="433"/>
      <c r="D640" s="433"/>
      <c r="E640" s="433"/>
      <c r="F640" s="434"/>
      <c r="G640" s="434"/>
      <c r="H640" s="434"/>
      <c r="I640" s="433"/>
      <c r="J640" s="433"/>
      <c r="K640" s="433"/>
      <c r="L640" s="433"/>
      <c r="M640" s="433"/>
    </row>
    <row r="641" spans="2:13" x14ac:dyDescent="0.15">
      <c r="B641" s="431">
        <v>637</v>
      </c>
      <c r="C641" s="433"/>
      <c r="D641" s="433"/>
      <c r="E641" s="433"/>
      <c r="F641" s="434"/>
      <c r="G641" s="434"/>
      <c r="H641" s="434"/>
      <c r="I641" s="433"/>
      <c r="J641" s="433"/>
      <c r="K641" s="433"/>
      <c r="L641" s="433"/>
      <c r="M641" s="433"/>
    </row>
    <row r="642" spans="2:13" x14ac:dyDescent="0.15">
      <c r="B642" s="431">
        <v>638</v>
      </c>
      <c r="C642" s="433"/>
      <c r="D642" s="433"/>
      <c r="E642" s="433"/>
      <c r="F642" s="434"/>
      <c r="G642" s="434"/>
      <c r="H642" s="434"/>
      <c r="I642" s="433"/>
      <c r="J642" s="433"/>
      <c r="K642" s="433"/>
      <c r="L642" s="433"/>
      <c r="M642" s="433"/>
    </row>
    <row r="643" spans="2:13" x14ac:dyDescent="0.15">
      <c r="B643" s="431">
        <v>639</v>
      </c>
      <c r="C643" s="433"/>
      <c r="D643" s="433"/>
      <c r="E643" s="433"/>
      <c r="F643" s="434"/>
      <c r="G643" s="434"/>
      <c r="H643" s="434"/>
      <c r="I643" s="433"/>
      <c r="J643" s="433"/>
      <c r="K643" s="433"/>
      <c r="L643" s="433"/>
      <c r="M643" s="433"/>
    </row>
    <row r="644" spans="2:13" x14ac:dyDescent="0.15">
      <c r="B644" s="431">
        <v>640</v>
      </c>
      <c r="C644" s="433"/>
      <c r="D644" s="433"/>
      <c r="E644" s="433"/>
      <c r="F644" s="434"/>
      <c r="G644" s="434"/>
      <c r="H644" s="434"/>
      <c r="I644" s="433"/>
      <c r="J644" s="433"/>
      <c r="K644" s="433"/>
      <c r="L644" s="433"/>
      <c r="M644" s="433"/>
    </row>
    <row r="645" spans="2:13" x14ac:dyDescent="0.15">
      <c r="B645" s="431">
        <v>641</v>
      </c>
      <c r="C645" s="433"/>
      <c r="D645" s="433"/>
      <c r="E645" s="433"/>
      <c r="F645" s="434"/>
      <c r="G645" s="434"/>
      <c r="H645" s="434"/>
      <c r="I645" s="433"/>
      <c r="J645" s="433"/>
      <c r="K645" s="433"/>
      <c r="L645" s="433"/>
      <c r="M645" s="433"/>
    </row>
    <row r="646" spans="2:13" x14ac:dyDescent="0.15">
      <c r="B646" s="431">
        <v>642</v>
      </c>
      <c r="C646" s="433"/>
      <c r="D646" s="433"/>
      <c r="E646" s="433"/>
      <c r="F646" s="434"/>
      <c r="G646" s="434"/>
      <c r="H646" s="434"/>
      <c r="I646" s="433"/>
      <c r="J646" s="433"/>
      <c r="K646" s="433"/>
      <c r="L646" s="433"/>
      <c r="M646" s="433"/>
    </row>
    <row r="647" spans="2:13" x14ac:dyDescent="0.15">
      <c r="B647" s="431">
        <v>643</v>
      </c>
      <c r="C647" s="433"/>
      <c r="D647" s="433"/>
      <c r="E647" s="433"/>
      <c r="F647" s="434"/>
      <c r="G647" s="434"/>
      <c r="H647" s="434"/>
      <c r="I647" s="433"/>
      <c r="J647" s="433"/>
      <c r="K647" s="433"/>
      <c r="L647" s="433"/>
      <c r="M647" s="433"/>
    </row>
    <row r="648" spans="2:13" x14ac:dyDescent="0.15">
      <c r="B648" s="431">
        <v>644</v>
      </c>
      <c r="C648" s="433"/>
      <c r="D648" s="433"/>
      <c r="E648" s="433"/>
      <c r="F648" s="434"/>
      <c r="G648" s="434"/>
      <c r="H648" s="434"/>
      <c r="I648" s="433"/>
      <c r="J648" s="433"/>
      <c r="K648" s="433"/>
      <c r="L648" s="433"/>
      <c r="M648" s="433"/>
    </row>
    <row r="649" spans="2:13" x14ac:dyDescent="0.15">
      <c r="B649" s="431">
        <v>645</v>
      </c>
      <c r="C649" s="433"/>
      <c r="D649" s="433"/>
      <c r="E649" s="433"/>
      <c r="F649" s="434"/>
      <c r="G649" s="434"/>
      <c r="H649" s="434"/>
      <c r="I649" s="433"/>
      <c r="J649" s="433"/>
      <c r="K649" s="433"/>
      <c r="L649" s="433"/>
      <c r="M649" s="433"/>
    </row>
    <row r="650" spans="2:13" x14ac:dyDescent="0.15">
      <c r="B650" s="431">
        <v>646</v>
      </c>
      <c r="C650" s="433"/>
      <c r="D650" s="433"/>
      <c r="E650" s="433"/>
      <c r="F650" s="434"/>
      <c r="G650" s="434"/>
      <c r="H650" s="434"/>
      <c r="I650" s="433"/>
      <c r="J650" s="433"/>
      <c r="K650" s="433"/>
      <c r="L650" s="433"/>
      <c r="M650" s="433"/>
    </row>
    <row r="651" spans="2:13" x14ac:dyDescent="0.15">
      <c r="B651" s="431">
        <v>647</v>
      </c>
      <c r="C651" s="433"/>
      <c r="D651" s="433"/>
      <c r="E651" s="433"/>
      <c r="F651" s="434"/>
      <c r="G651" s="434"/>
      <c r="H651" s="434"/>
      <c r="I651" s="433"/>
      <c r="J651" s="433"/>
      <c r="K651" s="433"/>
      <c r="L651" s="433"/>
      <c r="M651" s="433"/>
    </row>
    <row r="652" spans="2:13" x14ac:dyDescent="0.15">
      <c r="B652" s="431">
        <v>648</v>
      </c>
      <c r="C652" s="433"/>
      <c r="D652" s="433"/>
      <c r="E652" s="433"/>
      <c r="F652" s="434"/>
      <c r="G652" s="434"/>
      <c r="H652" s="434"/>
      <c r="I652" s="433"/>
      <c r="J652" s="433"/>
      <c r="K652" s="433"/>
      <c r="L652" s="433"/>
      <c r="M652" s="433"/>
    </row>
    <row r="653" spans="2:13" x14ac:dyDescent="0.15">
      <c r="B653" s="431">
        <v>649</v>
      </c>
      <c r="C653" s="433"/>
      <c r="D653" s="433"/>
      <c r="E653" s="433"/>
      <c r="F653" s="434"/>
      <c r="G653" s="434"/>
      <c r="H653" s="434"/>
      <c r="I653" s="433"/>
      <c r="J653" s="433"/>
      <c r="K653" s="433"/>
      <c r="L653" s="433"/>
      <c r="M653" s="433"/>
    </row>
    <row r="654" spans="2:13" x14ac:dyDescent="0.15">
      <c r="B654" s="431">
        <v>650</v>
      </c>
      <c r="C654" s="433"/>
      <c r="D654" s="433"/>
      <c r="E654" s="433"/>
      <c r="F654" s="434"/>
      <c r="G654" s="434"/>
      <c r="H654" s="434"/>
      <c r="I654" s="433"/>
      <c r="J654" s="433"/>
      <c r="K654" s="433"/>
      <c r="L654" s="433"/>
      <c r="M654" s="433"/>
    </row>
    <row r="655" spans="2:13" x14ac:dyDescent="0.15">
      <c r="B655" s="431">
        <v>651</v>
      </c>
      <c r="C655" s="433"/>
      <c r="D655" s="433"/>
      <c r="E655" s="433"/>
      <c r="F655" s="434"/>
      <c r="G655" s="434"/>
      <c r="H655" s="434"/>
      <c r="I655" s="433"/>
      <c r="J655" s="433"/>
      <c r="K655" s="433"/>
      <c r="L655" s="433"/>
      <c r="M655" s="433"/>
    </row>
    <row r="656" spans="2:13" x14ac:dyDescent="0.15">
      <c r="B656" s="431">
        <v>652</v>
      </c>
      <c r="C656" s="433"/>
      <c r="D656" s="433"/>
      <c r="E656" s="433"/>
      <c r="F656" s="434"/>
      <c r="G656" s="434"/>
      <c r="H656" s="434"/>
      <c r="I656" s="433"/>
      <c r="J656" s="433"/>
      <c r="K656" s="433"/>
      <c r="L656" s="433"/>
      <c r="M656" s="433"/>
    </row>
    <row r="657" spans="2:13" x14ac:dyDescent="0.15">
      <c r="B657" s="431">
        <v>653</v>
      </c>
      <c r="C657" s="433"/>
      <c r="D657" s="433"/>
      <c r="E657" s="433"/>
      <c r="F657" s="434"/>
      <c r="G657" s="434"/>
      <c r="H657" s="434"/>
      <c r="I657" s="433"/>
      <c r="J657" s="433"/>
      <c r="K657" s="433"/>
      <c r="L657" s="433"/>
      <c r="M657" s="433"/>
    </row>
    <row r="658" spans="2:13" x14ac:dyDescent="0.15">
      <c r="B658" s="431">
        <v>654</v>
      </c>
      <c r="C658" s="433"/>
      <c r="D658" s="433"/>
      <c r="E658" s="433"/>
      <c r="F658" s="434"/>
      <c r="G658" s="434"/>
      <c r="H658" s="434"/>
      <c r="I658" s="433"/>
      <c r="J658" s="433"/>
      <c r="K658" s="433"/>
      <c r="L658" s="433"/>
      <c r="M658" s="433"/>
    </row>
    <row r="659" spans="2:13" x14ac:dyDescent="0.15">
      <c r="B659" s="431">
        <v>655</v>
      </c>
      <c r="C659" s="433"/>
      <c r="D659" s="433"/>
      <c r="E659" s="433"/>
      <c r="F659" s="434"/>
      <c r="G659" s="434"/>
      <c r="H659" s="434"/>
      <c r="I659" s="433"/>
      <c r="J659" s="433"/>
      <c r="K659" s="433"/>
      <c r="L659" s="433"/>
      <c r="M659" s="433"/>
    </row>
    <row r="660" spans="2:13" x14ac:dyDescent="0.15">
      <c r="B660" s="431">
        <v>656</v>
      </c>
      <c r="C660" s="433"/>
      <c r="D660" s="433"/>
      <c r="E660" s="433"/>
      <c r="F660" s="434"/>
      <c r="G660" s="434"/>
      <c r="H660" s="434"/>
      <c r="I660" s="433"/>
      <c r="J660" s="433"/>
      <c r="K660" s="433"/>
      <c r="L660" s="433"/>
      <c r="M660" s="433"/>
    </row>
    <row r="661" spans="2:13" x14ac:dyDescent="0.15">
      <c r="B661" s="431">
        <v>657</v>
      </c>
      <c r="C661" s="433"/>
      <c r="D661" s="433"/>
      <c r="E661" s="433"/>
      <c r="F661" s="434"/>
      <c r="G661" s="434"/>
      <c r="H661" s="434"/>
      <c r="I661" s="433"/>
      <c r="J661" s="433"/>
      <c r="K661" s="433"/>
      <c r="L661" s="433"/>
      <c r="M661" s="433"/>
    </row>
    <row r="662" spans="2:13" x14ac:dyDescent="0.15">
      <c r="B662" s="431">
        <v>658</v>
      </c>
      <c r="C662" s="433"/>
      <c r="D662" s="433"/>
      <c r="E662" s="433"/>
      <c r="F662" s="434"/>
      <c r="G662" s="434"/>
      <c r="H662" s="434"/>
      <c r="I662" s="433"/>
      <c r="J662" s="433"/>
      <c r="K662" s="433"/>
      <c r="L662" s="433"/>
      <c r="M662" s="433"/>
    </row>
    <row r="663" spans="2:13" x14ac:dyDescent="0.15">
      <c r="B663" s="431">
        <v>659</v>
      </c>
      <c r="C663" s="433"/>
      <c r="D663" s="433"/>
      <c r="E663" s="433"/>
      <c r="F663" s="434"/>
      <c r="G663" s="434"/>
      <c r="H663" s="434"/>
      <c r="I663" s="433"/>
      <c r="J663" s="433"/>
      <c r="K663" s="433"/>
      <c r="L663" s="433"/>
      <c r="M663" s="433"/>
    </row>
    <row r="664" spans="2:13" x14ac:dyDescent="0.15">
      <c r="B664" s="431">
        <v>660</v>
      </c>
      <c r="C664" s="433"/>
      <c r="D664" s="433"/>
      <c r="E664" s="433"/>
      <c r="F664" s="434"/>
      <c r="G664" s="434"/>
      <c r="H664" s="434"/>
      <c r="I664" s="433"/>
      <c r="J664" s="433"/>
      <c r="K664" s="433"/>
      <c r="L664" s="433"/>
      <c r="M664" s="433"/>
    </row>
    <row r="665" spans="2:13" x14ac:dyDescent="0.15">
      <c r="B665" s="431">
        <v>661</v>
      </c>
      <c r="C665" s="433"/>
      <c r="D665" s="433"/>
      <c r="E665" s="433"/>
      <c r="F665" s="434"/>
      <c r="G665" s="434"/>
      <c r="H665" s="434"/>
      <c r="I665" s="433"/>
      <c r="J665" s="433"/>
      <c r="K665" s="433"/>
      <c r="L665" s="433"/>
      <c r="M665" s="433"/>
    </row>
    <row r="666" spans="2:13" x14ac:dyDescent="0.15">
      <c r="B666" s="431">
        <v>662</v>
      </c>
      <c r="C666" s="433"/>
      <c r="D666" s="433"/>
      <c r="E666" s="433"/>
      <c r="F666" s="434"/>
      <c r="G666" s="434"/>
      <c r="H666" s="434"/>
      <c r="I666" s="433"/>
      <c r="J666" s="433"/>
      <c r="K666" s="433"/>
      <c r="L666" s="433"/>
      <c r="M666" s="433"/>
    </row>
    <row r="667" spans="2:13" x14ac:dyDescent="0.15">
      <c r="B667" s="431">
        <v>663</v>
      </c>
      <c r="C667" s="433"/>
      <c r="D667" s="433"/>
      <c r="E667" s="433"/>
      <c r="F667" s="434"/>
      <c r="G667" s="434"/>
      <c r="H667" s="434"/>
      <c r="I667" s="433"/>
      <c r="J667" s="433"/>
      <c r="K667" s="433"/>
      <c r="L667" s="433"/>
      <c r="M667" s="433"/>
    </row>
    <row r="668" spans="2:13" x14ac:dyDescent="0.15">
      <c r="B668" s="431">
        <v>664</v>
      </c>
      <c r="C668" s="433"/>
      <c r="D668" s="433"/>
      <c r="E668" s="433"/>
      <c r="F668" s="434"/>
      <c r="G668" s="434"/>
      <c r="H668" s="434"/>
      <c r="I668" s="433"/>
      <c r="J668" s="433"/>
      <c r="K668" s="433"/>
      <c r="L668" s="433"/>
      <c r="M668" s="433"/>
    </row>
    <row r="669" spans="2:13" x14ac:dyDescent="0.15">
      <c r="B669" s="431">
        <v>665</v>
      </c>
      <c r="C669" s="433"/>
      <c r="D669" s="433"/>
      <c r="E669" s="433"/>
      <c r="F669" s="434"/>
      <c r="G669" s="434"/>
      <c r="H669" s="434"/>
      <c r="I669" s="433"/>
      <c r="J669" s="433"/>
      <c r="K669" s="433"/>
      <c r="L669" s="433"/>
      <c r="M669" s="433"/>
    </row>
    <row r="670" spans="2:13" x14ac:dyDescent="0.15">
      <c r="B670" s="431">
        <v>666</v>
      </c>
      <c r="C670" s="433"/>
      <c r="D670" s="433"/>
      <c r="E670" s="433"/>
      <c r="F670" s="434"/>
      <c r="G670" s="434"/>
      <c r="H670" s="434"/>
      <c r="I670" s="433"/>
      <c r="J670" s="433"/>
      <c r="K670" s="433"/>
      <c r="L670" s="433"/>
      <c r="M670" s="433"/>
    </row>
    <row r="671" spans="2:13" x14ac:dyDescent="0.15">
      <c r="B671" s="431">
        <v>667</v>
      </c>
      <c r="C671" s="433"/>
      <c r="D671" s="433"/>
      <c r="E671" s="433"/>
      <c r="F671" s="434"/>
      <c r="G671" s="434"/>
      <c r="H671" s="434"/>
      <c r="I671" s="433"/>
      <c r="J671" s="433"/>
      <c r="K671" s="433"/>
      <c r="L671" s="433"/>
      <c r="M671" s="433"/>
    </row>
    <row r="672" spans="2:13" x14ac:dyDescent="0.15">
      <c r="B672" s="431">
        <v>668</v>
      </c>
      <c r="C672" s="433"/>
      <c r="D672" s="433"/>
      <c r="E672" s="433"/>
      <c r="F672" s="434"/>
      <c r="G672" s="434"/>
      <c r="H672" s="434"/>
      <c r="I672" s="433"/>
      <c r="J672" s="433"/>
      <c r="K672" s="433"/>
      <c r="L672" s="433"/>
      <c r="M672" s="433"/>
    </row>
    <row r="673" spans="2:13" x14ac:dyDescent="0.15">
      <c r="B673" s="431">
        <v>669</v>
      </c>
      <c r="C673" s="433"/>
      <c r="D673" s="433"/>
      <c r="E673" s="433"/>
      <c r="F673" s="434"/>
      <c r="G673" s="434"/>
      <c r="H673" s="434"/>
      <c r="I673" s="433"/>
      <c r="J673" s="433"/>
      <c r="K673" s="433"/>
      <c r="L673" s="433"/>
      <c r="M673" s="433"/>
    </row>
    <row r="674" spans="2:13" x14ac:dyDescent="0.15">
      <c r="B674" s="431">
        <v>670</v>
      </c>
      <c r="C674" s="433"/>
      <c r="D674" s="433"/>
      <c r="E674" s="433"/>
      <c r="F674" s="434"/>
      <c r="G674" s="434"/>
      <c r="H674" s="434"/>
      <c r="I674" s="433"/>
      <c r="J674" s="433"/>
      <c r="K674" s="433"/>
      <c r="L674" s="433"/>
      <c r="M674" s="433"/>
    </row>
    <row r="675" spans="2:13" x14ac:dyDescent="0.15">
      <c r="B675" s="431">
        <v>671</v>
      </c>
      <c r="C675" s="433"/>
      <c r="D675" s="433"/>
      <c r="E675" s="433"/>
      <c r="F675" s="434"/>
      <c r="G675" s="434"/>
      <c r="H675" s="434"/>
      <c r="I675" s="433"/>
      <c r="J675" s="433"/>
      <c r="K675" s="433"/>
      <c r="L675" s="433"/>
      <c r="M675" s="433"/>
    </row>
    <row r="676" spans="2:13" x14ac:dyDescent="0.15">
      <c r="B676" s="431">
        <v>672</v>
      </c>
      <c r="C676" s="433"/>
      <c r="D676" s="433"/>
      <c r="E676" s="433"/>
      <c r="F676" s="434"/>
      <c r="G676" s="434"/>
      <c r="H676" s="434"/>
      <c r="I676" s="433"/>
      <c r="J676" s="433"/>
      <c r="K676" s="433"/>
      <c r="L676" s="433"/>
      <c r="M676" s="433"/>
    </row>
    <row r="677" spans="2:13" x14ac:dyDescent="0.15">
      <c r="B677" s="431">
        <v>673</v>
      </c>
      <c r="C677" s="433"/>
      <c r="D677" s="433"/>
      <c r="E677" s="433"/>
      <c r="F677" s="434"/>
      <c r="G677" s="434"/>
      <c r="H677" s="434"/>
      <c r="I677" s="433"/>
      <c r="J677" s="433"/>
      <c r="K677" s="433"/>
      <c r="L677" s="433"/>
      <c r="M677" s="433"/>
    </row>
    <row r="678" spans="2:13" x14ac:dyDescent="0.15">
      <c r="B678" s="431">
        <v>674</v>
      </c>
      <c r="C678" s="433"/>
      <c r="D678" s="433"/>
      <c r="E678" s="433"/>
      <c r="F678" s="434"/>
      <c r="G678" s="434"/>
      <c r="H678" s="434"/>
      <c r="I678" s="433"/>
      <c r="J678" s="433"/>
      <c r="K678" s="433"/>
      <c r="L678" s="433"/>
      <c r="M678" s="433"/>
    </row>
    <row r="679" spans="2:13" x14ac:dyDescent="0.15">
      <c r="B679" s="431">
        <v>675</v>
      </c>
      <c r="C679" s="433"/>
      <c r="D679" s="433"/>
      <c r="E679" s="433"/>
      <c r="F679" s="434"/>
      <c r="G679" s="434"/>
      <c r="H679" s="434"/>
      <c r="I679" s="433"/>
      <c r="J679" s="433"/>
      <c r="K679" s="433"/>
      <c r="L679" s="433"/>
      <c r="M679" s="433"/>
    </row>
    <row r="680" spans="2:13" x14ac:dyDescent="0.15">
      <c r="B680" s="431">
        <v>676</v>
      </c>
      <c r="C680" s="433"/>
      <c r="D680" s="433"/>
      <c r="E680" s="433"/>
      <c r="F680" s="434"/>
      <c r="G680" s="434"/>
      <c r="H680" s="434"/>
      <c r="I680" s="433"/>
      <c r="J680" s="433"/>
      <c r="K680" s="433"/>
      <c r="L680" s="433"/>
      <c r="M680" s="433"/>
    </row>
    <row r="681" spans="2:13" x14ac:dyDescent="0.15">
      <c r="B681" s="431">
        <v>677</v>
      </c>
      <c r="C681" s="433"/>
      <c r="D681" s="433"/>
      <c r="E681" s="433"/>
      <c r="F681" s="434"/>
      <c r="G681" s="434"/>
      <c r="H681" s="434"/>
      <c r="I681" s="433"/>
      <c r="J681" s="433"/>
      <c r="K681" s="433"/>
      <c r="L681" s="433"/>
      <c r="M681" s="433"/>
    </row>
    <row r="682" spans="2:13" x14ac:dyDescent="0.15">
      <c r="B682" s="431">
        <v>678</v>
      </c>
      <c r="C682" s="433"/>
      <c r="D682" s="433"/>
      <c r="E682" s="433"/>
      <c r="F682" s="434"/>
      <c r="G682" s="434"/>
      <c r="H682" s="434"/>
      <c r="I682" s="433"/>
      <c r="J682" s="433"/>
      <c r="K682" s="433"/>
      <c r="L682" s="433"/>
      <c r="M682" s="433"/>
    </row>
    <row r="683" spans="2:13" x14ac:dyDescent="0.15">
      <c r="B683" s="431">
        <v>679</v>
      </c>
      <c r="C683" s="433"/>
      <c r="D683" s="433"/>
      <c r="E683" s="433"/>
      <c r="F683" s="434"/>
      <c r="G683" s="434"/>
      <c r="H683" s="434"/>
      <c r="I683" s="433"/>
      <c r="J683" s="433"/>
      <c r="K683" s="433"/>
      <c r="L683" s="433"/>
      <c r="M683" s="433"/>
    </row>
    <row r="684" spans="2:13" x14ac:dyDescent="0.15">
      <c r="B684" s="431">
        <v>680</v>
      </c>
      <c r="C684" s="433"/>
      <c r="D684" s="433"/>
      <c r="E684" s="433"/>
      <c r="F684" s="434"/>
      <c r="G684" s="434"/>
      <c r="H684" s="434"/>
      <c r="I684" s="433"/>
      <c r="J684" s="433"/>
      <c r="K684" s="433"/>
      <c r="L684" s="433"/>
      <c r="M684" s="433"/>
    </row>
    <row r="685" spans="2:13" x14ac:dyDescent="0.15">
      <c r="B685" s="431">
        <v>681</v>
      </c>
      <c r="C685" s="433"/>
      <c r="D685" s="433"/>
      <c r="E685" s="433"/>
      <c r="F685" s="434"/>
      <c r="G685" s="434"/>
      <c r="H685" s="434"/>
      <c r="I685" s="433"/>
      <c r="J685" s="433"/>
      <c r="K685" s="433"/>
      <c r="L685" s="433"/>
      <c r="M685" s="433"/>
    </row>
    <row r="686" spans="2:13" x14ac:dyDescent="0.15">
      <c r="B686" s="431">
        <v>682</v>
      </c>
      <c r="C686" s="433"/>
      <c r="D686" s="433"/>
      <c r="E686" s="433"/>
      <c r="F686" s="434"/>
      <c r="G686" s="434"/>
      <c r="H686" s="434"/>
      <c r="I686" s="433"/>
      <c r="J686" s="433"/>
      <c r="K686" s="433"/>
      <c r="L686" s="433"/>
      <c r="M686" s="433"/>
    </row>
    <row r="687" spans="2:13" x14ac:dyDescent="0.15">
      <c r="B687" s="431">
        <v>683</v>
      </c>
      <c r="C687" s="433"/>
      <c r="D687" s="433"/>
      <c r="E687" s="433"/>
      <c r="F687" s="434"/>
      <c r="G687" s="434"/>
      <c r="H687" s="434"/>
      <c r="I687" s="433"/>
      <c r="J687" s="433"/>
      <c r="K687" s="433"/>
      <c r="L687" s="433"/>
      <c r="M687" s="433"/>
    </row>
    <row r="688" spans="2:13" x14ac:dyDescent="0.15">
      <c r="B688" s="431">
        <v>684</v>
      </c>
      <c r="C688" s="433"/>
      <c r="D688" s="433"/>
      <c r="E688" s="433"/>
      <c r="F688" s="434"/>
      <c r="G688" s="434"/>
      <c r="H688" s="434"/>
      <c r="I688" s="433"/>
      <c r="J688" s="433"/>
      <c r="K688" s="433"/>
      <c r="L688" s="433"/>
      <c r="M688" s="433"/>
    </row>
    <row r="689" spans="2:13" x14ac:dyDescent="0.15">
      <c r="B689" s="431">
        <v>685</v>
      </c>
      <c r="C689" s="433"/>
      <c r="D689" s="433"/>
      <c r="E689" s="433"/>
      <c r="F689" s="434"/>
      <c r="G689" s="434"/>
      <c r="H689" s="434"/>
      <c r="I689" s="433"/>
      <c r="J689" s="433"/>
      <c r="K689" s="433"/>
      <c r="L689" s="433"/>
      <c r="M689" s="433"/>
    </row>
    <row r="690" spans="2:13" x14ac:dyDescent="0.15">
      <c r="B690" s="431">
        <v>686</v>
      </c>
      <c r="C690" s="433"/>
      <c r="D690" s="433"/>
      <c r="E690" s="433"/>
      <c r="F690" s="434"/>
      <c r="G690" s="434"/>
      <c r="H690" s="434"/>
      <c r="I690" s="433"/>
      <c r="J690" s="433"/>
      <c r="K690" s="433"/>
      <c r="L690" s="433"/>
      <c r="M690" s="433"/>
    </row>
    <row r="691" spans="2:13" x14ac:dyDescent="0.15">
      <c r="B691" s="431">
        <v>687</v>
      </c>
      <c r="C691" s="433"/>
      <c r="D691" s="433"/>
      <c r="E691" s="433"/>
      <c r="F691" s="434"/>
      <c r="G691" s="434"/>
      <c r="H691" s="434"/>
      <c r="I691" s="433"/>
      <c r="J691" s="433"/>
      <c r="K691" s="433"/>
      <c r="L691" s="433"/>
      <c r="M691" s="433"/>
    </row>
    <row r="692" spans="2:13" x14ac:dyDescent="0.15">
      <c r="B692" s="431">
        <v>688</v>
      </c>
      <c r="C692" s="433"/>
      <c r="D692" s="433"/>
      <c r="E692" s="433"/>
      <c r="F692" s="434"/>
      <c r="G692" s="434"/>
      <c r="H692" s="434"/>
      <c r="I692" s="433"/>
      <c r="J692" s="433"/>
      <c r="K692" s="433"/>
      <c r="L692" s="433"/>
      <c r="M692" s="433"/>
    </row>
    <row r="693" spans="2:13" x14ac:dyDescent="0.15">
      <c r="B693" s="431">
        <v>689</v>
      </c>
      <c r="C693" s="433"/>
      <c r="D693" s="433"/>
      <c r="E693" s="433"/>
      <c r="F693" s="434"/>
      <c r="G693" s="434"/>
      <c r="H693" s="434"/>
      <c r="I693" s="433"/>
      <c r="J693" s="433"/>
      <c r="K693" s="433"/>
      <c r="L693" s="433"/>
      <c r="M693" s="433"/>
    </row>
    <row r="694" spans="2:13" x14ac:dyDescent="0.15">
      <c r="B694" s="431">
        <v>690</v>
      </c>
      <c r="C694" s="433"/>
      <c r="D694" s="433"/>
      <c r="E694" s="433"/>
      <c r="F694" s="434"/>
      <c r="G694" s="434"/>
      <c r="H694" s="434"/>
      <c r="I694" s="433"/>
      <c r="J694" s="433"/>
      <c r="K694" s="433"/>
      <c r="L694" s="433"/>
      <c r="M694" s="433"/>
    </row>
    <row r="695" spans="2:13" x14ac:dyDescent="0.15">
      <c r="B695" s="431">
        <v>691</v>
      </c>
      <c r="C695" s="433"/>
      <c r="D695" s="433"/>
      <c r="E695" s="433"/>
      <c r="F695" s="434"/>
      <c r="G695" s="434"/>
      <c r="H695" s="434"/>
      <c r="I695" s="433"/>
      <c r="J695" s="433"/>
      <c r="K695" s="433"/>
      <c r="L695" s="433"/>
      <c r="M695" s="433"/>
    </row>
    <row r="696" spans="2:13" x14ac:dyDescent="0.15">
      <c r="B696" s="431">
        <v>692</v>
      </c>
      <c r="C696" s="433"/>
      <c r="D696" s="433"/>
      <c r="E696" s="433"/>
      <c r="F696" s="434"/>
      <c r="G696" s="434"/>
      <c r="H696" s="434"/>
      <c r="I696" s="433"/>
      <c r="J696" s="433"/>
      <c r="K696" s="433"/>
      <c r="L696" s="433"/>
      <c r="M696" s="433"/>
    </row>
    <row r="697" spans="2:13" x14ac:dyDescent="0.15">
      <c r="B697" s="431">
        <v>693</v>
      </c>
      <c r="C697" s="433"/>
      <c r="D697" s="433"/>
      <c r="E697" s="433"/>
      <c r="F697" s="434"/>
      <c r="G697" s="434"/>
      <c r="H697" s="434"/>
      <c r="I697" s="433"/>
      <c r="J697" s="433"/>
      <c r="K697" s="433"/>
      <c r="L697" s="433"/>
      <c r="M697" s="433"/>
    </row>
    <row r="698" spans="2:13" x14ac:dyDescent="0.15">
      <c r="B698" s="431">
        <v>694</v>
      </c>
      <c r="C698" s="433"/>
      <c r="D698" s="433"/>
      <c r="E698" s="433"/>
      <c r="F698" s="434"/>
      <c r="G698" s="434"/>
      <c r="H698" s="434"/>
      <c r="I698" s="433"/>
      <c r="J698" s="433"/>
      <c r="K698" s="433"/>
      <c r="L698" s="433"/>
      <c r="M698" s="433"/>
    </row>
    <row r="699" spans="2:13" x14ac:dyDescent="0.15">
      <c r="B699" s="431">
        <v>695</v>
      </c>
      <c r="C699" s="433"/>
      <c r="D699" s="433"/>
      <c r="E699" s="433"/>
      <c r="F699" s="434"/>
      <c r="G699" s="434"/>
      <c r="H699" s="434"/>
      <c r="I699" s="433"/>
      <c r="J699" s="433"/>
      <c r="K699" s="433"/>
      <c r="L699" s="433"/>
      <c r="M699" s="433"/>
    </row>
    <row r="700" spans="2:13" x14ac:dyDescent="0.15">
      <c r="B700" s="431">
        <v>696</v>
      </c>
      <c r="C700" s="433"/>
      <c r="D700" s="433"/>
      <c r="E700" s="433"/>
      <c r="F700" s="434"/>
      <c r="G700" s="434"/>
      <c r="H700" s="434"/>
      <c r="I700" s="433"/>
      <c r="J700" s="433"/>
      <c r="K700" s="433"/>
      <c r="L700" s="433"/>
      <c r="M700" s="433"/>
    </row>
    <row r="701" spans="2:13" x14ac:dyDescent="0.15">
      <c r="B701" s="431">
        <v>697</v>
      </c>
      <c r="C701" s="433"/>
      <c r="D701" s="433"/>
      <c r="E701" s="433"/>
      <c r="F701" s="434"/>
      <c r="G701" s="434"/>
      <c r="H701" s="434"/>
      <c r="I701" s="433"/>
      <c r="J701" s="433"/>
      <c r="K701" s="433"/>
      <c r="L701" s="433"/>
      <c r="M701" s="433"/>
    </row>
    <row r="702" spans="2:13" x14ac:dyDescent="0.15">
      <c r="B702" s="431">
        <v>698</v>
      </c>
      <c r="C702" s="433"/>
      <c r="D702" s="433"/>
      <c r="E702" s="433"/>
      <c r="F702" s="434"/>
      <c r="G702" s="434"/>
      <c r="H702" s="434"/>
      <c r="I702" s="433"/>
      <c r="J702" s="433"/>
      <c r="K702" s="433"/>
      <c r="L702" s="433"/>
      <c r="M702" s="433"/>
    </row>
    <row r="703" spans="2:13" x14ac:dyDescent="0.15">
      <c r="B703" s="431">
        <v>699</v>
      </c>
      <c r="C703" s="433"/>
      <c r="D703" s="433"/>
      <c r="E703" s="433"/>
      <c r="F703" s="434"/>
      <c r="G703" s="434"/>
      <c r="H703" s="434"/>
      <c r="I703" s="433"/>
      <c r="J703" s="433"/>
      <c r="K703" s="433"/>
      <c r="L703" s="433"/>
      <c r="M703" s="433"/>
    </row>
    <row r="704" spans="2:13" x14ac:dyDescent="0.15">
      <c r="B704" s="431">
        <v>700</v>
      </c>
      <c r="C704" s="433"/>
      <c r="D704" s="433"/>
      <c r="E704" s="433"/>
      <c r="F704" s="434"/>
      <c r="G704" s="434"/>
      <c r="H704" s="434"/>
      <c r="I704" s="433"/>
      <c r="J704" s="433"/>
      <c r="K704" s="433"/>
      <c r="L704" s="433"/>
      <c r="M704" s="433"/>
    </row>
    <row r="705" spans="2:13" x14ac:dyDescent="0.15">
      <c r="B705" s="431">
        <v>701</v>
      </c>
      <c r="C705" s="433"/>
      <c r="D705" s="433"/>
      <c r="E705" s="433"/>
      <c r="F705" s="434"/>
      <c r="G705" s="434"/>
      <c r="H705" s="434"/>
      <c r="I705" s="433"/>
      <c r="J705" s="433"/>
      <c r="K705" s="433"/>
      <c r="L705" s="433"/>
      <c r="M705" s="433"/>
    </row>
    <row r="706" spans="2:13" x14ac:dyDescent="0.15">
      <c r="B706" s="431">
        <v>702</v>
      </c>
      <c r="C706" s="433"/>
      <c r="D706" s="433"/>
      <c r="E706" s="433"/>
      <c r="F706" s="434"/>
      <c r="G706" s="434"/>
      <c r="H706" s="434"/>
      <c r="I706" s="433"/>
      <c r="J706" s="433"/>
      <c r="K706" s="433"/>
      <c r="L706" s="433"/>
      <c r="M706" s="433"/>
    </row>
    <row r="707" spans="2:13" x14ac:dyDescent="0.15">
      <c r="B707" s="431">
        <v>703</v>
      </c>
      <c r="C707" s="433"/>
      <c r="D707" s="433"/>
      <c r="E707" s="433"/>
      <c r="F707" s="434"/>
      <c r="G707" s="434"/>
      <c r="H707" s="434"/>
      <c r="I707" s="433"/>
      <c r="J707" s="433"/>
      <c r="K707" s="433"/>
      <c r="L707" s="433"/>
      <c r="M707" s="433"/>
    </row>
    <row r="708" spans="2:13" x14ac:dyDescent="0.15">
      <c r="B708" s="431">
        <v>704</v>
      </c>
      <c r="C708" s="433"/>
      <c r="D708" s="433"/>
      <c r="E708" s="433"/>
      <c r="F708" s="434"/>
      <c r="G708" s="434"/>
      <c r="H708" s="434"/>
      <c r="I708" s="433"/>
      <c r="J708" s="433"/>
      <c r="K708" s="433"/>
      <c r="L708" s="433"/>
      <c r="M708" s="433"/>
    </row>
    <row r="709" spans="2:13" x14ac:dyDescent="0.15">
      <c r="B709" s="431">
        <v>705</v>
      </c>
      <c r="C709" s="433"/>
      <c r="D709" s="433"/>
      <c r="E709" s="433"/>
      <c r="F709" s="434"/>
      <c r="G709" s="434"/>
      <c r="H709" s="434"/>
      <c r="I709" s="433"/>
      <c r="J709" s="433"/>
      <c r="K709" s="433"/>
      <c r="L709" s="433"/>
      <c r="M709" s="433"/>
    </row>
    <row r="710" spans="2:13" x14ac:dyDescent="0.15">
      <c r="B710" s="431">
        <v>706</v>
      </c>
      <c r="C710" s="433"/>
      <c r="D710" s="433"/>
      <c r="E710" s="433"/>
      <c r="F710" s="434"/>
      <c r="G710" s="434"/>
      <c r="H710" s="434"/>
      <c r="I710" s="433"/>
      <c r="J710" s="433"/>
      <c r="K710" s="433"/>
      <c r="L710" s="433"/>
      <c r="M710" s="433"/>
    </row>
    <row r="711" spans="2:13" x14ac:dyDescent="0.15">
      <c r="B711" s="431">
        <v>707</v>
      </c>
      <c r="C711" s="433"/>
      <c r="D711" s="433"/>
      <c r="E711" s="433"/>
      <c r="F711" s="434"/>
      <c r="G711" s="434"/>
      <c r="H711" s="434"/>
      <c r="I711" s="433"/>
      <c r="J711" s="433"/>
      <c r="K711" s="433"/>
      <c r="L711" s="433"/>
      <c r="M711" s="433"/>
    </row>
    <row r="712" spans="2:13" x14ac:dyDescent="0.15">
      <c r="B712" s="431">
        <v>708</v>
      </c>
      <c r="C712" s="433"/>
      <c r="D712" s="433"/>
      <c r="E712" s="433"/>
      <c r="F712" s="434"/>
      <c r="G712" s="434"/>
      <c r="H712" s="434"/>
      <c r="I712" s="433"/>
      <c r="J712" s="433"/>
      <c r="K712" s="433"/>
      <c r="L712" s="433"/>
      <c r="M712" s="433"/>
    </row>
    <row r="713" spans="2:13" x14ac:dyDescent="0.15">
      <c r="B713" s="431">
        <v>709</v>
      </c>
      <c r="C713" s="433"/>
      <c r="D713" s="433"/>
      <c r="E713" s="433"/>
      <c r="F713" s="434"/>
      <c r="G713" s="434"/>
      <c r="H713" s="434"/>
      <c r="I713" s="433"/>
      <c r="J713" s="433"/>
      <c r="K713" s="433"/>
      <c r="L713" s="433"/>
      <c r="M713" s="433"/>
    </row>
    <row r="714" spans="2:13" x14ac:dyDescent="0.15">
      <c r="B714" s="431">
        <v>710</v>
      </c>
      <c r="C714" s="433"/>
      <c r="D714" s="433"/>
      <c r="E714" s="433"/>
      <c r="F714" s="434"/>
      <c r="G714" s="434"/>
      <c r="H714" s="434"/>
      <c r="I714" s="433"/>
      <c r="J714" s="433"/>
      <c r="K714" s="433"/>
      <c r="L714" s="433"/>
      <c r="M714" s="433"/>
    </row>
    <row r="715" spans="2:13" x14ac:dyDescent="0.15">
      <c r="B715" s="431">
        <v>711</v>
      </c>
      <c r="C715" s="433"/>
      <c r="D715" s="433"/>
      <c r="E715" s="433"/>
      <c r="F715" s="434"/>
      <c r="G715" s="434"/>
      <c r="H715" s="434"/>
      <c r="I715" s="433"/>
      <c r="J715" s="433"/>
      <c r="K715" s="433"/>
      <c r="L715" s="433"/>
      <c r="M715" s="433"/>
    </row>
    <row r="716" spans="2:13" x14ac:dyDescent="0.15">
      <c r="B716" s="431">
        <v>712</v>
      </c>
      <c r="C716" s="433"/>
      <c r="D716" s="433"/>
      <c r="E716" s="433"/>
      <c r="F716" s="434"/>
      <c r="G716" s="434"/>
      <c r="H716" s="434"/>
      <c r="I716" s="433"/>
      <c r="J716" s="433"/>
      <c r="K716" s="433"/>
      <c r="L716" s="433"/>
      <c r="M716" s="433"/>
    </row>
    <row r="717" spans="2:13" x14ac:dyDescent="0.15">
      <c r="B717" s="431">
        <v>713</v>
      </c>
      <c r="C717" s="433"/>
      <c r="D717" s="433"/>
      <c r="E717" s="433"/>
      <c r="F717" s="434"/>
      <c r="G717" s="434"/>
      <c r="H717" s="434"/>
      <c r="I717" s="433"/>
      <c r="J717" s="433"/>
      <c r="K717" s="433"/>
      <c r="L717" s="433"/>
      <c r="M717" s="433"/>
    </row>
    <row r="718" spans="2:13" x14ac:dyDescent="0.15">
      <c r="B718" s="431">
        <v>714</v>
      </c>
      <c r="C718" s="433"/>
      <c r="D718" s="433"/>
      <c r="E718" s="433"/>
      <c r="F718" s="434"/>
      <c r="G718" s="434"/>
      <c r="H718" s="434"/>
      <c r="I718" s="433"/>
      <c r="J718" s="433"/>
      <c r="K718" s="433"/>
      <c r="L718" s="433"/>
      <c r="M718" s="433"/>
    </row>
    <row r="719" spans="2:13" x14ac:dyDescent="0.15">
      <c r="B719" s="431">
        <v>715</v>
      </c>
      <c r="C719" s="433"/>
      <c r="D719" s="433"/>
      <c r="E719" s="433"/>
      <c r="F719" s="434"/>
      <c r="G719" s="434"/>
      <c r="H719" s="434"/>
      <c r="I719" s="433"/>
      <c r="J719" s="433"/>
      <c r="K719" s="433"/>
      <c r="L719" s="433"/>
      <c r="M719" s="433"/>
    </row>
    <row r="720" spans="2:13" x14ac:dyDescent="0.15">
      <c r="B720" s="431">
        <v>716</v>
      </c>
      <c r="C720" s="433"/>
      <c r="D720" s="433"/>
      <c r="E720" s="433"/>
      <c r="F720" s="434"/>
      <c r="G720" s="434"/>
      <c r="H720" s="434"/>
      <c r="I720" s="433"/>
      <c r="J720" s="433"/>
      <c r="K720" s="433"/>
      <c r="L720" s="433"/>
      <c r="M720" s="433"/>
    </row>
    <row r="721" spans="2:13" x14ac:dyDescent="0.15">
      <c r="B721" s="431">
        <v>717</v>
      </c>
      <c r="C721" s="433"/>
      <c r="D721" s="433"/>
      <c r="E721" s="433"/>
      <c r="F721" s="434"/>
      <c r="G721" s="434"/>
      <c r="H721" s="434"/>
      <c r="I721" s="433"/>
      <c r="J721" s="433"/>
      <c r="K721" s="433"/>
      <c r="L721" s="433"/>
      <c r="M721" s="433"/>
    </row>
    <row r="722" spans="2:13" x14ac:dyDescent="0.15">
      <c r="B722" s="431">
        <v>718</v>
      </c>
      <c r="C722" s="433"/>
      <c r="D722" s="433"/>
      <c r="E722" s="433"/>
      <c r="F722" s="434"/>
      <c r="G722" s="434"/>
      <c r="H722" s="434"/>
      <c r="I722" s="433"/>
      <c r="J722" s="433"/>
      <c r="K722" s="433"/>
      <c r="L722" s="433"/>
      <c r="M722" s="433"/>
    </row>
    <row r="723" spans="2:13" x14ac:dyDescent="0.15">
      <c r="B723" s="431">
        <v>719</v>
      </c>
      <c r="C723" s="433"/>
      <c r="D723" s="433"/>
      <c r="E723" s="433"/>
      <c r="F723" s="434"/>
      <c r="G723" s="434"/>
      <c r="H723" s="434"/>
      <c r="I723" s="433"/>
      <c r="J723" s="433"/>
      <c r="K723" s="433"/>
      <c r="L723" s="433"/>
      <c r="M723" s="433"/>
    </row>
    <row r="724" spans="2:13" x14ac:dyDescent="0.15">
      <c r="B724" s="431">
        <v>720</v>
      </c>
      <c r="C724" s="433"/>
      <c r="D724" s="433"/>
      <c r="E724" s="433"/>
      <c r="F724" s="434"/>
      <c r="G724" s="434"/>
      <c r="H724" s="434"/>
      <c r="I724" s="433"/>
      <c r="J724" s="433"/>
      <c r="K724" s="433"/>
      <c r="L724" s="433"/>
      <c r="M724" s="433"/>
    </row>
    <row r="725" spans="2:13" x14ac:dyDescent="0.15">
      <c r="B725" s="431">
        <v>721</v>
      </c>
      <c r="C725" s="433"/>
      <c r="D725" s="433"/>
      <c r="E725" s="433"/>
      <c r="F725" s="434"/>
      <c r="G725" s="434"/>
      <c r="H725" s="434"/>
      <c r="I725" s="433"/>
      <c r="J725" s="433"/>
      <c r="K725" s="433"/>
      <c r="L725" s="433"/>
      <c r="M725" s="433"/>
    </row>
    <row r="726" spans="2:13" x14ac:dyDescent="0.15">
      <c r="B726" s="431">
        <v>722</v>
      </c>
      <c r="C726" s="433"/>
      <c r="D726" s="433"/>
      <c r="E726" s="433"/>
      <c r="F726" s="434"/>
      <c r="G726" s="434"/>
      <c r="H726" s="434"/>
      <c r="I726" s="433"/>
      <c r="J726" s="433"/>
      <c r="K726" s="433"/>
      <c r="L726" s="433"/>
      <c r="M726" s="433"/>
    </row>
    <row r="727" spans="2:13" x14ac:dyDescent="0.15">
      <c r="B727" s="431">
        <v>723</v>
      </c>
      <c r="C727" s="433"/>
      <c r="D727" s="433"/>
      <c r="E727" s="433"/>
      <c r="F727" s="434"/>
      <c r="G727" s="434"/>
      <c r="H727" s="434"/>
      <c r="I727" s="433"/>
      <c r="J727" s="433"/>
      <c r="K727" s="433"/>
      <c r="L727" s="433"/>
      <c r="M727" s="433"/>
    </row>
    <row r="728" spans="2:13" x14ac:dyDescent="0.15">
      <c r="B728" s="431">
        <v>724</v>
      </c>
      <c r="C728" s="433"/>
      <c r="D728" s="433"/>
      <c r="E728" s="433"/>
      <c r="F728" s="434"/>
      <c r="G728" s="434"/>
      <c r="H728" s="434"/>
      <c r="I728" s="433"/>
      <c r="J728" s="433"/>
      <c r="K728" s="433"/>
      <c r="L728" s="433"/>
      <c r="M728" s="433"/>
    </row>
    <row r="729" spans="2:13" x14ac:dyDescent="0.15">
      <c r="B729" s="431">
        <v>725</v>
      </c>
      <c r="C729" s="433"/>
      <c r="D729" s="433"/>
      <c r="E729" s="433"/>
      <c r="F729" s="434"/>
      <c r="G729" s="434"/>
      <c r="H729" s="434"/>
      <c r="I729" s="433"/>
      <c r="J729" s="433"/>
      <c r="K729" s="433"/>
      <c r="L729" s="433"/>
      <c r="M729" s="433"/>
    </row>
    <row r="730" spans="2:13" x14ac:dyDescent="0.15">
      <c r="B730" s="431">
        <v>726</v>
      </c>
      <c r="C730" s="433"/>
      <c r="D730" s="433"/>
      <c r="E730" s="433"/>
      <c r="F730" s="434"/>
      <c r="G730" s="434"/>
      <c r="H730" s="434"/>
      <c r="I730" s="433"/>
      <c r="J730" s="433"/>
      <c r="K730" s="433"/>
      <c r="L730" s="433"/>
      <c r="M730" s="433"/>
    </row>
    <row r="731" spans="2:13" x14ac:dyDescent="0.15">
      <c r="B731" s="431">
        <v>727</v>
      </c>
      <c r="C731" s="433"/>
      <c r="D731" s="433"/>
      <c r="E731" s="433"/>
      <c r="F731" s="434"/>
      <c r="G731" s="434"/>
      <c r="H731" s="434"/>
      <c r="I731" s="433"/>
      <c r="J731" s="433"/>
      <c r="K731" s="433"/>
      <c r="L731" s="433"/>
      <c r="M731" s="433"/>
    </row>
    <row r="732" spans="2:13" x14ac:dyDescent="0.15">
      <c r="B732" s="431">
        <v>728</v>
      </c>
      <c r="C732" s="433"/>
      <c r="D732" s="433"/>
      <c r="E732" s="433"/>
      <c r="F732" s="434"/>
      <c r="G732" s="434"/>
      <c r="H732" s="434"/>
      <c r="I732" s="433"/>
      <c r="J732" s="433"/>
      <c r="K732" s="433"/>
      <c r="L732" s="433"/>
      <c r="M732" s="433"/>
    </row>
    <row r="733" spans="2:13" x14ac:dyDescent="0.15">
      <c r="B733" s="431">
        <v>729</v>
      </c>
      <c r="C733" s="433"/>
      <c r="D733" s="433"/>
      <c r="E733" s="433"/>
      <c r="F733" s="434"/>
      <c r="G733" s="434"/>
      <c r="H733" s="434"/>
      <c r="I733" s="433"/>
      <c r="J733" s="433"/>
      <c r="K733" s="433"/>
      <c r="L733" s="433"/>
      <c r="M733" s="433"/>
    </row>
    <row r="734" spans="2:13" x14ac:dyDescent="0.15">
      <c r="B734" s="431">
        <v>730</v>
      </c>
      <c r="C734" s="433"/>
      <c r="D734" s="433"/>
      <c r="E734" s="433"/>
      <c r="F734" s="434"/>
      <c r="G734" s="434"/>
      <c r="H734" s="434"/>
      <c r="I734" s="433"/>
      <c r="J734" s="433"/>
      <c r="K734" s="433"/>
      <c r="L734" s="433"/>
      <c r="M734" s="433"/>
    </row>
    <row r="735" spans="2:13" x14ac:dyDescent="0.15">
      <c r="B735" s="431">
        <v>731</v>
      </c>
      <c r="C735" s="433"/>
      <c r="D735" s="433"/>
      <c r="E735" s="433"/>
      <c r="F735" s="434"/>
      <c r="G735" s="434"/>
      <c r="H735" s="434"/>
      <c r="I735" s="433"/>
      <c r="J735" s="433"/>
      <c r="K735" s="433"/>
      <c r="L735" s="433"/>
      <c r="M735" s="433"/>
    </row>
    <row r="736" spans="2:13" x14ac:dyDescent="0.15">
      <c r="B736" s="431">
        <v>732</v>
      </c>
      <c r="C736" s="433"/>
      <c r="D736" s="433"/>
      <c r="E736" s="433"/>
      <c r="F736" s="434"/>
      <c r="G736" s="434"/>
      <c r="H736" s="434"/>
      <c r="I736" s="433"/>
      <c r="J736" s="433"/>
      <c r="K736" s="433"/>
      <c r="L736" s="433"/>
      <c r="M736" s="433"/>
    </row>
    <row r="737" spans="2:13" x14ac:dyDescent="0.15">
      <c r="B737" s="431">
        <v>733</v>
      </c>
      <c r="C737" s="433"/>
      <c r="D737" s="433"/>
      <c r="E737" s="433"/>
      <c r="F737" s="434"/>
      <c r="G737" s="434"/>
      <c r="H737" s="434"/>
      <c r="I737" s="433"/>
      <c r="J737" s="433"/>
      <c r="K737" s="433"/>
      <c r="L737" s="433"/>
      <c r="M737" s="433"/>
    </row>
    <row r="738" spans="2:13" x14ac:dyDescent="0.15">
      <c r="B738" s="431">
        <v>734</v>
      </c>
      <c r="C738" s="433"/>
      <c r="D738" s="433"/>
      <c r="E738" s="433"/>
      <c r="F738" s="434"/>
      <c r="G738" s="434"/>
      <c r="H738" s="434"/>
      <c r="I738" s="433"/>
      <c r="J738" s="433"/>
      <c r="K738" s="433"/>
      <c r="L738" s="433"/>
      <c r="M738" s="433"/>
    </row>
    <row r="739" spans="2:13" x14ac:dyDescent="0.15">
      <c r="B739" s="431">
        <v>735</v>
      </c>
      <c r="C739" s="433"/>
      <c r="D739" s="433"/>
      <c r="E739" s="433"/>
      <c r="F739" s="434"/>
      <c r="G739" s="434"/>
      <c r="H739" s="434"/>
      <c r="I739" s="433"/>
      <c r="J739" s="433"/>
      <c r="K739" s="433"/>
      <c r="L739" s="433"/>
      <c r="M739" s="433"/>
    </row>
    <row r="740" spans="2:13" x14ac:dyDescent="0.15">
      <c r="B740" s="431">
        <v>736</v>
      </c>
      <c r="C740" s="433"/>
      <c r="D740" s="433"/>
      <c r="E740" s="433"/>
      <c r="F740" s="434"/>
      <c r="G740" s="434"/>
      <c r="H740" s="434"/>
      <c r="I740" s="433"/>
      <c r="J740" s="433"/>
      <c r="K740" s="433"/>
      <c r="L740" s="433"/>
      <c r="M740" s="433"/>
    </row>
    <row r="741" spans="2:13" x14ac:dyDescent="0.15">
      <c r="B741" s="431">
        <v>737</v>
      </c>
      <c r="C741" s="433"/>
      <c r="D741" s="433"/>
      <c r="E741" s="433"/>
      <c r="F741" s="434"/>
      <c r="G741" s="434"/>
      <c r="H741" s="434"/>
      <c r="I741" s="433"/>
      <c r="J741" s="433"/>
      <c r="K741" s="433"/>
      <c r="L741" s="433"/>
      <c r="M741" s="433"/>
    </row>
    <row r="742" spans="2:13" x14ac:dyDescent="0.15">
      <c r="B742" s="431">
        <v>738</v>
      </c>
      <c r="C742" s="433"/>
      <c r="D742" s="433"/>
      <c r="E742" s="433"/>
      <c r="F742" s="434"/>
      <c r="G742" s="434"/>
      <c r="H742" s="434"/>
      <c r="I742" s="433"/>
      <c r="J742" s="433"/>
      <c r="K742" s="433"/>
      <c r="L742" s="433"/>
      <c r="M742" s="433"/>
    </row>
    <row r="743" spans="2:13" x14ac:dyDescent="0.15">
      <c r="B743" s="431">
        <v>739</v>
      </c>
      <c r="C743" s="433"/>
      <c r="D743" s="433"/>
      <c r="E743" s="433"/>
      <c r="F743" s="434"/>
      <c r="G743" s="434"/>
      <c r="H743" s="434"/>
      <c r="I743" s="433"/>
      <c r="J743" s="433"/>
      <c r="K743" s="433"/>
      <c r="L743" s="433"/>
      <c r="M743" s="433"/>
    </row>
    <row r="744" spans="2:13" x14ac:dyDescent="0.15">
      <c r="B744" s="431">
        <v>740</v>
      </c>
      <c r="C744" s="433"/>
      <c r="D744" s="433"/>
      <c r="E744" s="433"/>
      <c r="F744" s="434"/>
      <c r="G744" s="434"/>
      <c r="H744" s="434"/>
      <c r="I744" s="433"/>
      <c r="J744" s="433"/>
      <c r="K744" s="433"/>
      <c r="L744" s="433"/>
      <c r="M744" s="433"/>
    </row>
    <row r="745" spans="2:13" x14ac:dyDescent="0.15">
      <c r="B745" s="431">
        <v>741</v>
      </c>
      <c r="C745" s="433"/>
      <c r="D745" s="433"/>
      <c r="E745" s="433"/>
      <c r="F745" s="434"/>
      <c r="G745" s="434"/>
      <c r="H745" s="434"/>
      <c r="I745" s="433"/>
      <c r="J745" s="433"/>
      <c r="K745" s="433"/>
      <c r="L745" s="433"/>
      <c r="M745" s="433"/>
    </row>
    <row r="746" spans="2:13" x14ac:dyDescent="0.15">
      <c r="B746" s="431">
        <v>742</v>
      </c>
      <c r="C746" s="433"/>
      <c r="D746" s="433"/>
      <c r="E746" s="433"/>
      <c r="F746" s="434"/>
      <c r="G746" s="434"/>
      <c r="H746" s="434"/>
      <c r="I746" s="433"/>
      <c r="J746" s="433"/>
      <c r="K746" s="433"/>
      <c r="L746" s="433"/>
      <c r="M746" s="433"/>
    </row>
    <row r="747" spans="2:13" x14ac:dyDescent="0.15">
      <c r="B747" s="431">
        <v>743</v>
      </c>
      <c r="C747" s="433"/>
      <c r="D747" s="433"/>
      <c r="E747" s="433"/>
      <c r="F747" s="434"/>
      <c r="G747" s="434"/>
      <c r="H747" s="434"/>
      <c r="I747" s="433"/>
      <c r="J747" s="433"/>
      <c r="K747" s="433"/>
      <c r="L747" s="433"/>
      <c r="M747" s="433"/>
    </row>
    <row r="748" spans="2:13" x14ac:dyDescent="0.15">
      <c r="B748" s="431">
        <v>744</v>
      </c>
      <c r="C748" s="433"/>
      <c r="D748" s="433"/>
      <c r="E748" s="433"/>
      <c r="F748" s="434"/>
      <c r="G748" s="434"/>
      <c r="H748" s="434"/>
      <c r="I748" s="433"/>
      <c r="J748" s="433"/>
      <c r="K748" s="433"/>
      <c r="L748" s="433"/>
      <c r="M748" s="433"/>
    </row>
    <row r="749" spans="2:13" x14ac:dyDescent="0.15">
      <c r="B749" s="431">
        <v>745</v>
      </c>
      <c r="C749" s="433"/>
      <c r="D749" s="433"/>
      <c r="E749" s="433"/>
      <c r="F749" s="434"/>
      <c r="G749" s="434"/>
      <c r="H749" s="434"/>
      <c r="I749" s="433"/>
      <c r="J749" s="433"/>
      <c r="K749" s="433"/>
      <c r="L749" s="433"/>
      <c r="M749" s="433"/>
    </row>
    <row r="750" spans="2:13" x14ac:dyDescent="0.15">
      <c r="B750" s="431">
        <v>746</v>
      </c>
      <c r="C750" s="433"/>
      <c r="D750" s="433"/>
      <c r="E750" s="433"/>
      <c r="F750" s="434"/>
      <c r="G750" s="434"/>
      <c r="H750" s="434"/>
      <c r="I750" s="433"/>
      <c r="J750" s="433"/>
      <c r="K750" s="433"/>
      <c r="L750" s="433"/>
      <c r="M750" s="433"/>
    </row>
    <row r="751" spans="2:13" x14ac:dyDescent="0.15">
      <c r="B751" s="431">
        <v>747</v>
      </c>
      <c r="C751" s="433"/>
      <c r="D751" s="433"/>
      <c r="E751" s="433"/>
      <c r="F751" s="434"/>
      <c r="G751" s="434"/>
      <c r="H751" s="434"/>
      <c r="I751" s="433"/>
      <c r="J751" s="433"/>
      <c r="K751" s="433"/>
      <c r="L751" s="433"/>
      <c r="M751" s="433"/>
    </row>
    <row r="752" spans="2:13" x14ac:dyDescent="0.15">
      <c r="B752" s="431">
        <v>748</v>
      </c>
      <c r="C752" s="433"/>
      <c r="D752" s="433"/>
      <c r="E752" s="433"/>
      <c r="F752" s="434"/>
      <c r="G752" s="434"/>
      <c r="H752" s="434"/>
      <c r="I752" s="433"/>
      <c r="J752" s="433"/>
      <c r="K752" s="433"/>
      <c r="L752" s="433"/>
      <c r="M752" s="433"/>
    </row>
    <row r="753" spans="2:13" x14ac:dyDescent="0.15">
      <c r="B753" s="431">
        <v>749</v>
      </c>
      <c r="C753" s="433"/>
      <c r="D753" s="433"/>
      <c r="E753" s="433"/>
      <c r="F753" s="434"/>
      <c r="G753" s="434"/>
      <c r="H753" s="434"/>
      <c r="I753" s="433"/>
      <c r="J753" s="433"/>
      <c r="K753" s="433"/>
      <c r="L753" s="433"/>
      <c r="M753" s="433"/>
    </row>
    <row r="754" spans="2:13" x14ac:dyDescent="0.15">
      <c r="B754" s="431">
        <v>750</v>
      </c>
      <c r="C754" s="433"/>
      <c r="D754" s="433"/>
      <c r="E754" s="433"/>
      <c r="F754" s="434"/>
      <c r="G754" s="434"/>
      <c r="H754" s="434"/>
      <c r="I754" s="433"/>
      <c r="J754" s="433"/>
      <c r="K754" s="433"/>
      <c r="L754" s="433"/>
      <c r="M754" s="433"/>
    </row>
    <row r="755" spans="2:13" x14ac:dyDescent="0.15">
      <c r="B755" s="431">
        <v>751</v>
      </c>
      <c r="C755" s="433"/>
      <c r="D755" s="433"/>
      <c r="E755" s="433"/>
      <c r="F755" s="434"/>
      <c r="G755" s="434"/>
      <c r="H755" s="434"/>
      <c r="I755" s="433"/>
      <c r="J755" s="433"/>
      <c r="K755" s="433"/>
      <c r="L755" s="433"/>
      <c r="M755" s="433"/>
    </row>
    <row r="756" spans="2:13" x14ac:dyDescent="0.15">
      <c r="B756" s="431">
        <v>752</v>
      </c>
      <c r="C756" s="433"/>
      <c r="D756" s="433"/>
      <c r="E756" s="433"/>
      <c r="F756" s="434"/>
      <c r="G756" s="434"/>
      <c r="H756" s="434"/>
      <c r="I756" s="433"/>
      <c r="J756" s="433"/>
      <c r="K756" s="433"/>
      <c r="L756" s="433"/>
      <c r="M756" s="433"/>
    </row>
    <row r="757" spans="2:13" x14ac:dyDescent="0.15">
      <c r="B757" s="431">
        <v>753</v>
      </c>
      <c r="C757" s="433"/>
      <c r="D757" s="433"/>
      <c r="E757" s="433"/>
      <c r="F757" s="434"/>
      <c r="G757" s="434"/>
      <c r="H757" s="434"/>
      <c r="I757" s="433"/>
      <c r="J757" s="433"/>
      <c r="K757" s="433"/>
      <c r="L757" s="433"/>
      <c r="M757" s="433"/>
    </row>
    <row r="758" spans="2:13" x14ac:dyDescent="0.15">
      <c r="B758" s="431">
        <v>754</v>
      </c>
      <c r="C758" s="433"/>
      <c r="D758" s="433"/>
      <c r="E758" s="433"/>
      <c r="F758" s="434"/>
      <c r="G758" s="434"/>
      <c r="H758" s="434"/>
      <c r="I758" s="433"/>
      <c r="J758" s="433"/>
      <c r="K758" s="433"/>
      <c r="L758" s="433"/>
      <c r="M758" s="433"/>
    </row>
    <row r="759" spans="2:13" x14ac:dyDescent="0.15">
      <c r="B759" s="431">
        <v>755</v>
      </c>
      <c r="C759" s="433"/>
      <c r="D759" s="433"/>
      <c r="E759" s="433"/>
      <c r="F759" s="434"/>
      <c r="G759" s="434"/>
      <c r="H759" s="434"/>
      <c r="I759" s="433"/>
      <c r="J759" s="433"/>
      <c r="K759" s="433"/>
      <c r="L759" s="433"/>
      <c r="M759" s="433"/>
    </row>
    <row r="760" spans="2:13" x14ac:dyDescent="0.15">
      <c r="B760" s="431">
        <v>756</v>
      </c>
      <c r="C760" s="433"/>
      <c r="D760" s="433"/>
      <c r="E760" s="433"/>
      <c r="F760" s="434"/>
      <c r="G760" s="434"/>
      <c r="H760" s="434"/>
      <c r="I760" s="433"/>
      <c r="J760" s="433"/>
      <c r="K760" s="433"/>
      <c r="L760" s="433"/>
      <c r="M760" s="433"/>
    </row>
    <row r="761" spans="2:13" x14ac:dyDescent="0.15">
      <c r="B761" s="431">
        <v>757</v>
      </c>
      <c r="C761" s="433"/>
      <c r="D761" s="433"/>
      <c r="E761" s="433"/>
      <c r="F761" s="434"/>
      <c r="G761" s="434"/>
      <c r="H761" s="434"/>
      <c r="I761" s="433"/>
      <c r="J761" s="433"/>
      <c r="K761" s="433"/>
      <c r="L761" s="433"/>
      <c r="M761" s="433"/>
    </row>
    <row r="762" spans="2:13" x14ac:dyDescent="0.15">
      <c r="B762" s="431">
        <v>758</v>
      </c>
      <c r="C762" s="433"/>
      <c r="D762" s="433"/>
      <c r="E762" s="433"/>
      <c r="F762" s="434"/>
      <c r="G762" s="434"/>
      <c r="H762" s="434"/>
      <c r="I762" s="433"/>
      <c r="J762" s="433"/>
      <c r="K762" s="433"/>
      <c r="L762" s="433"/>
      <c r="M762" s="433"/>
    </row>
    <row r="763" spans="2:13" x14ac:dyDescent="0.15">
      <c r="B763" s="431">
        <v>759</v>
      </c>
      <c r="C763" s="433"/>
      <c r="D763" s="433"/>
      <c r="E763" s="433"/>
      <c r="F763" s="434"/>
      <c r="G763" s="434"/>
      <c r="H763" s="434"/>
      <c r="I763" s="433"/>
      <c r="J763" s="433"/>
      <c r="K763" s="433"/>
      <c r="L763" s="433"/>
      <c r="M763" s="433"/>
    </row>
    <row r="764" spans="2:13" x14ac:dyDescent="0.15">
      <c r="B764" s="431">
        <v>760</v>
      </c>
      <c r="C764" s="433"/>
      <c r="D764" s="433"/>
      <c r="E764" s="433"/>
      <c r="F764" s="434"/>
      <c r="G764" s="434"/>
      <c r="H764" s="434"/>
      <c r="I764" s="433"/>
      <c r="J764" s="433"/>
      <c r="K764" s="433"/>
      <c r="L764" s="433"/>
      <c r="M764" s="433"/>
    </row>
    <row r="765" spans="2:13" x14ac:dyDescent="0.15">
      <c r="B765" s="431">
        <v>761</v>
      </c>
      <c r="C765" s="433"/>
      <c r="D765" s="433"/>
      <c r="E765" s="433"/>
      <c r="F765" s="434"/>
      <c r="G765" s="434"/>
      <c r="H765" s="434"/>
      <c r="I765" s="433"/>
      <c r="J765" s="433"/>
      <c r="K765" s="433"/>
      <c r="L765" s="433"/>
      <c r="M765" s="433"/>
    </row>
    <row r="766" spans="2:13" x14ac:dyDescent="0.15">
      <c r="B766" s="431">
        <v>762</v>
      </c>
      <c r="C766" s="433"/>
      <c r="D766" s="433"/>
      <c r="E766" s="433"/>
      <c r="F766" s="434"/>
      <c r="G766" s="434"/>
      <c r="H766" s="434"/>
      <c r="I766" s="433"/>
      <c r="J766" s="433"/>
      <c r="K766" s="433"/>
      <c r="L766" s="433"/>
      <c r="M766" s="433"/>
    </row>
    <row r="767" spans="2:13" x14ac:dyDescent="0.15">
      <c r="B767" s="431">
        <v>763</v>
      </c>
      <c r="C767" s="433"/>
      <c r="D767" s="433"/>
      <c r="E767" s="433"/>
      <c r="F767" s="434"/>
      <c r="G767" s="434"/>
      <c r="H767" s="434"/>
      <c r="I767" s="433"/>
      <c r="J767" s="433"/>
      <c r="K767" s="433"/>
      <c r="L767" s="433"/>
      <c r="M767" s="433"/>
    </row>
    <row r="768" spans="2:13" x14ac:dyDescent="0.15">
      <c r="B768" s="431">
        <v>764</v>
      </c>
      <c r="C768" s="433"/>
      <c r="D768" s="433"/>
      <c r="E768" s="433"/>
      <c r="F768" s="434"/>
      <c r="G768" s="434"/>
      <c r="H768" s="434"/>
      <c r="I768" s="433"/>
      <c r="J768" s="433"/>
      <c r="K768" s="433"/>
      <c r="L768" s="433"/>
      <c r="M768" s="433"/>
    </row>
    <row r="769" spans="2:13" x14ac:dyDescent="0.15">
      <c r="B769" s="431">
        <v>765</v>
      </c>
      <c r="C769" s="433"/>
      <c r="D769" s="433"/>
      <c r="E769" s="433"/>
      <c r="F769" s="434"/>
      <c r="G769" s="434"/>
      <c r="H769" s="434"/>
      <c r="I769" s="433"/>
      <c r="J769" s="433"/>
      <c r="K769" s="433"/>
      <c r="L769" s="433"/>
      <c r="M769" s="433"/>
    </row>
    <row r="770" spans="2:13" x14ac:dyDescent="0.15">
      <c r="B770" s="431">
        <v>766</v>
      </c>
      <c r="C770" s="433"/>
      <c r="D770" s="433"/>
      <c r="E770" s="433"/>
      <c r="F770" s="434"/>
      <c r="G770" s="434"/>
      <c r="H770" s="434"/>
      <c r="I770" s="433"/>
      <c r="J770" s="433"/>
      <c r="K770" s="433"/>
      <c r="L770" s="433"/>
      <c r="M770" s="433"/>
    </row>
    <row r="771" spans="2:13" x14ac:dyDescent="0.15">
      <c r="B771" s="431">
        <v>767</v>
      </c>
      <c r="C771" s="433"/>
      <c r="D771" s="433"/>
      <c r="E771" s="433"/>
      <c r="F771" s="434"/>
      <c r="G771" s="434"/>
      <c r="H771" s="434"/>
      <c r="I771" s="433"/>
      <c r="J771" s="433"/>
      <c r="K771" s="433"/>
      <c r="L771" s="433"/>
      <c r="M771" s="433"/>
    </row>
    <row r="772" spans="2:13" x14ac:dyDescent="0.15">
      <c r="B772" s="431">
        <v>768</v>
      </c>
      <c r="C772" s="433"/>
      <c r="D772" s="433"/>
      <c r="E772" s="433"/>
      <c r="F772" s="434"/>
      <c r="G772" s="434"/>
      <c r="H772" s="434"/>
      <c r="I772" s="433"/>
      <c r="J772" s="433"/>
      <c r="K772" s="433"/>
      <c r="L772" s="433"/>
      <c r="M772" s="433"/>
    </row>
    <row r="773" spans="2:13" x14ac:dyDescent="0.15">
      <c r="B773" s="431">
        <v>769</v>
      </c>
      <c r="C773" s="433"/>
      <c r="D773" s="433"/>
      <c r="E773" s="433"/>
      <c r="F773" s="434"/>
      <c r="G773" s="434"/>
      <c r="H773" s="434"/>
      <c r="I773" s="433"/>
      <c r="J773" s="433"/>
      <c r="K773" s="433"/>
      <c r="L773" s="433"/>
      <c r="M773" s="433"/>
    </row>
    <row r="774" spans="2:13" x14ac:dyDescent="0.15">
      <c r="B774" s="431">
        <v>770</v>
      </c>
      <c r="C774" s="433"/>
      <c r="D774" s="433"/>
      <c r="E774" s="433"/>
      <c r="F774" s="434"/>
      <c r="G774" s="434"/>
      <c r="H774" s="434"/>
      <c r="I774" s="433"/>
      <c r="J774" s="433"/>
      <c r="K774" s="433"/>
      <c r="L774" s="433"/>
      <c r="M774" s="433"/>
    </row>
    <row r="775" spans="2:13" x14ac:dyDescent="0.15">
      <c r="B775" s="431">
        <v>771</v>
      </c>
      <c r="C775" s="433"/>
      <c r="D775" s="433"/>
      <c r="E775" s="433"/>
      <c r="F775" s="434"/>
      <c r="G775" s="434"/>
      <c r="H775" s="434"/>
      <c r="I775" s="433"/>
      <c r="J775" s="433"/>
      <c r="K775" s="433"/>
      <c r="L775" s="433"/>
      <c r="M775" s="433"/>
    </row>
    <row r="776" spans="2:13" x14ac:dyDescent="0.15">
      <c r="B776" s="431">
        <v>772</v>
      </c>
      <c r="C776" s="433"/>
      <c r="D776" s="433"/>
      <c r="E776" s="433"/>
      <c r="F776" s="434"/>
      <c r="G776" s="434"/>
      <c r="H776" s="434"/>
      <c r="I776" s="433"/>
      <c r="J776" s="433"/>
      <c r="K776" s="433"/>
      <c r="L776" s="433"/>
      <c r="M776" s="433"/>
    </row>
    <row r="777" spans="2:13" x14ac:dyDescent="0.15">
      <c r="B777" s="431">
        <v>773</v>
      </c>
      <c r="C777" s="433"/>
      <c r="D777" s="433"/>
      <c r="E777" s="433"/>
      <c r="F777" s="434"/>
      <c r="G777" s="434"/>
      <c r="H777" s="434"/>
      <c r="I777" s="433"/>
      <c r="J777" s="433"/>
      <c r="K777" s="433"/>
      <c r="L777" s="433"/>
      <c r="M777" s="433"/>
    </row>
    <row r="778" spans="2:13" x14ac:dyDescent="0.15">
      <c r="B778" s="431">
        <v>774</v>
      </c>
      <c r="C778" s="433"/>
      <c r="D778" s="433"/>
      <c r="E778" s="433"/>
      <c r="F778" s="434"/>
      <c r="G778" s="434"/>
      <c r="H778" s="434"/>
      <c r="I778" s="433"/>
      <c r="J778" s="433"/>
      <c r="K778" s="433"/>
      <c r="L778" s="433"/>
      <c r="M778" s="433"/>
    </row>
    <row r="779" spans="2:13" x14ac:dyDescent="0.15">
      <c r="B779" s="431">
        <v>775</v>
      </c>
      <c r="C779" s="433"/>
      <c r="D779" s="433"/>
      <c r="E779" s="433"/>
      <c r="F779" s="434"/>
      <c r="G779" s="434"/>
      <c r="H779" s="434"/>
      <c r="I779" s="433"/>
      <c r="J779" s="433"/>
      <c r="K779" s="433"/>
      <c r="L779" s="433"/>
      <c r="M779" s="433"/>
    </row>
    <row r="780" spans="2:13" x14ac:dyDescent="0.15">
      <c r="B780" s="431">
        <v>776</v>
      </c>
      <c r="C780" s="433"/>
      <c r="D780" s="433"/>
      <c r="E780" s="433"/>
      <c r="F780" s="434"/>
      <c r="G780" s="434"/>
      <c r="H780" s="434"/>
      <c r="I780" s="433"/>
      <c r="J780" s="433"/>
      <c r="K780" s="433"/>
      <c r="L780" s="433"/>
      <c r="M780" s="433"/>
    </row>
    <row r="781" spans="2:13" x14ac:dyDescent="0.15">
      <c r="B781" s="431">
        <v>777</v>
      </c>
      <c r="C781" s="433"/>
      <c r="D781" s="433"/>
      <c r="E781" s="433"/>
      <c r="F781" s="434"/>
      <c r="G781" s="434"/>
      <c r="H781" s="434"/>
      <c r="I781" s="433"/>
      <c r="J781" s="433"/>
      <c r="K781" s="433"/>
      <c r="L781" s="433"/>
      <c r="M781" s="433"/>
    </row>
    <row r="782" spans="2:13" x14ac:dyDescent="0.15">
      <c r="B782" s="431">
        <v>778</v>
      </c>
      <c r="C782" s="433"/>
      <c r="D782" s="433"/>
      <c r="E782" s="433"/>
      <c r="F782" s="434"/>
      <c r="G782" s="434"/>
      <c r="H782" s="434"/>
      <c r="I782" s="433"/>
      <c r="J782" s="433"/>
      <c r="K782" s="433"/>
      <c r="L782" s="433"/>
      <c r="M782" s="433"/>
    </row>
    <row r="783" spans="2:13" x14ac:dyDescent="0.15">
      <c r="B783" s="431">
        <v>779</v>
      </c>
      <c r="C783" s="433"/>
      <c r="D783" s="433"/>
      <c r="E783" s="433"/>
      <c r="F783" s="434"/>
      <c r="G783" s="434"/>
      <c r="H783" s="434"/>
      <c r="I783" s="433"/>
      <c r="J783" s="433"/>
      <c r="K783" s="433"/>
      <c r="L783" s="433"/>
      <c r="M783" s="433"/>
    </row>
    <row r="784" spans="2:13" x14ac:dyDescent="0.15">
      <c r="B784" s="431">
        <v>780</v>
      </c>
      <c r="C784" s="433"/>
      <c r="D784" s="433"/>
      <c r="E784" s="433"/>
      <c r="F784" s="434"/>
      <c r="G784" s="434"/>
      <c r="H784" s="434"/>
      <c r="I784" s="433"/>
      <c r="J784" s="433"/>
      <c r="K784" s="433"/>
      <c r="L784" s="433"/>
      <c r="M784" s="433"/>
    </row>
    <row r="785" spans="2:13" x14ac:dyDescent="0.15">
      <c r="B785" s="431">
        <v>781</v>
      </c>
      <c r="C785" s="433"/>
      <c r="D785" s="433"/>
      <c r="E785" s="433"/>
      <c r="F785" s="434"/>
      <c r="G785" s="434"/>
      <c r="H785" s="434"/>
      <c r="I785" s="433"/>
      <c r="J785" s="433"/>
      <c r="K785" s="433"/>
      <c r="L785" s="433"/>
      <c r="M785" s="433"/>
    </row>
    <row r="786" spans="2:13" x14ac:dyDescent="0.15">
      <c r="B786" s="431">
        <v>782</v>
      </c>
      <c r="C786" s="433"/>
      <c r="D786" s="433"/>
      <c r="E786" s="433"/>
      <c r="F786" s="434"/>
      <c r="G786" s="434"/>
      <c r="H786" s="434"/>
      <c r="I786" s="433"/>
      <c r="J786" s="433"/>
      <c r="K786" s="433"/>
      <c r="L786" s="433"/>
      <c r="M786" s="433"/>
    </row>
    <row r="787" spans="2:13" x14ac:dyDescent="0.15">
      <c r="B787" s="431">
        <v>783</v>
      </c>
      <c r="C787" s="433"/>
      <c r="D787" s="433"/>
      <c r="E787" s="433"/>
      <c r="F787" s="434"/>
      <c r="G787" s="434"/>
      <c r="H787" s="434"/>
      <c r="I787" s="433"/>
      <c r="J787" s="433"/>
      <c r="K787" s="433"/>
      <c r="L787" s="433"/>
      <c r="M787" s="433"/>
    </row>
    <row r="788" spans="2:13" x14ac:dyDescent="0.15">
      <c r="B788" s="431">
        <v>784</v>
      </c>
      <c r="C788" s="433"/>
      <c r="D788" s="433"/>
      <c r="E788" s="433"/>
      <c r="F788" s="434"/>
      <c r="G788" s="434"/>
      <c r="H788" s="434"/>
      <c r="I788" s="433"/>
      <c r="J788" s="433"/>
      <c r="K788" s="433"/>
      <c r="L788" s="433"/>
      <c r="M788" s="433"/>
    </row>
    <row r="789" spans="2:13" x14ac:dyDescent="0.15">
      <c r="B789" s="431">
        <v>785</v>
      </c>
      <c r="C789" s="433"/>
      <c r="D789" s="433"/>
      <c r="E789" s="433"/>
      <c r="F789" s="434"/>
      <c r="G789" s="434"/>
      <c r="H789" s="434"/>
      <c r="I789" s="433"/>
      <c r="J789" s="433"/>
      <c r="K789" s="433"/>
      <c r="L789" s="433"/>
      <c r="M789" s="433"/>
    </row>
    <row r="790" spans="2:13" x14ac:dyDescent="0.15">
      <c r="B790" s="431">
        <v>786</v>
      </c>
      <c r="C790" s="433"/>
      <c r="D790" s="433"/>
      <c r="E790" s="433"/>
      <c r="F790" s="434"/>
      <c r="G790" s="434"/>
      <c r="H790" s="434"/>
      <c r="I790" s="433"/>
      <c r="J790" s="433"/>
      <c r="K790" s="433"/>
      <c r="L790" s="433"/>
      <c r="M790" s="433"/>
    </row>
    <row r="791" spans="2:13" x14ac:dyDescent="0.15">
      <c r="B791" s="431">
        <v>787</v>
      </c>
      <c r="C791" s="433"/>
      <c r="D791" s="433"/>
      <c r="E791" s="433"/>
      <c r="F791" s="434"/>
      <c r="G791" s="434"/>
      <c r="H791" s="434"/>
      <c r="I791" s="433"/>
      <c r="J791" s="433"/>
      <c r="K791" s="433"/>
      <c r="L791" s="433"/>
      <c r="M791" s="433"/>
    </row>
    <row r="792" spans="2:13" x14ac:dyDescent="0.15">
      <c r="B792" s="431">
        <v>788</v>
      </c>
      <c r="C792" s="433"/>
      <c r="D792" s="433"/>
      <c r="E792" s="433"/>
      <c r="F792" s="434"/>
      <c r="G792" s="434"/>
      <c r="H792" s="434"/>
      <c r="I792" s="433"/>
      <c r="J792" s="433"/>
      <c r="K792" s="433"/>
      <c r="L792" s="433"/>
      <c r="M792" s="433"/>
    </row>
    <row r="793" spans="2:13" x14ac:dyDescent="0.15">
      <c r="B793" s="431">
        <v>789</v>
      </c>
      <c r="C793" s="433"/>
      <c r="D793" s="433"/>
      <c r="E793" s="433"/>
      <c r="F793" s="434"/>
      <c r="G793" s="434"/>
      <c r="H793" s="434"/>
      <c r="I793" s="433"/>
      <c r="J793" s="433"/>
      <c r="K793" s="433"/>
      <c r="L793" s="433"/>
      <c r="M793" s="433"/>
    </row>
    <row r="794" spans="2:13" x14ac:dyDescent="0.15">
      <c r="B794" s="431">
        <v>790</v>
      </c>
      <c r="C794" s="433"/>
      <c r="D794" s="433"/>
      <c r="E794" s="433"/>
      <c r="F794" s="434"/>
      <c r="G794" s="434"/>
      <c r="H794" s="434"/>
      <c r="I794" s="433"/>
      <c r="J794" s="433"/>
      <c r="K794" s="433"/>
      <c r="L794" s="433"/>
      <c r="M794" s="433"/>
    </row>
    <row r="795" spans="2:13" x14ac:dyDescent="0.15">
      <c r="B795" s="431">
        <v>791</v>
      </c>
      <c r="C795" s="433"/>
      <c r="D795" s="433"/>
      <c r="E795" s="433"/>
      <c r="F795" s="434"/>
      <c r="G795" s="434"/>
      <c r="H795" s="434"/>
      <c r="I795" s="433"/>
      <c r="J795" s="433"/>
      <c r="K795" s="433"/>
      <c r="L795" s="433"/>
      <c r="M795" s="433"/>
    </row>
    <row r="796" spans="2:13" x14ac:dyDescent="0.15">
      <c r="B796" s="431">
        <v>792</v>
      </c>
      <c r="C796" s="433"/>
      <c r="D796" s="433"/>
      <c r="E796" s="433"/>
      <c r="F796" s="434"/>
      <c r="G796" s="434"/>
      <c r="H796" s="434"/>
      <c r="I796" s="433"/>
      <c r="J796" s="433"/>
      <c r="K796" s="433"/>
      <c r="L796" s="433"/>
      <c r="M796" s="433"/>
    </row>
    <row r="797" spans="2:13" x14ac:dyDescent="0.15">
      <c r="B797" s="431">
        <v>793</v>
      </c>
      <c r="C797" s="433"/>
      <c r="D797" s="433"/>
      <c r="E797" s="433"/>
      <c r="F797" s="434"/>
      <c r="G797" s="434"/>
      <c r="H797" s="434"/>
      <c r="I797" s="433"/>
      <c r="J797" s="433"/>
      <c r="K797" s="433"/>
      <c r="L797" s="433"/>
      <c r="M797" s="433"/>
    </row>
    <row r="798" spans="2:13" x14ac:dyDescent="0.15">
      <c r="B798" s="431">
        <v>794</v>
      </c>
      <c r="C798" s="433"/>
      <c r="D798" s="433"/>
      <c r="E798" s="433"/>
      <c r="F798" s="434"/>
      <c r="G798" s="434"/>
      <c r="H798" s="434"/>
      <c r="I798" s="433"/>
      <c r="J798" s="433"/>
      <c r="K798" s="433"/>
      <c r="L798" s="433"/>
      <c r="M798" s="433"/>
    </row>
    <row r="799" spans="2:13" x14ac:dyDescent="0.15">
      <c r="B799" s="431">
        <v>795</v>
      </c>
      <c r="C799" s="433"/>
      <c r="D799" s="433"/>
      <c r="E799" s="433"/>
      <c r="F799" s="434"/>
      <c r="G799" s="434"/>
      <c r="H799" s="434"/>
      <c r="I799" s="433"/>
      <c r="J799" s="433"/>
      <c r="K799" s="433"/>
      <c r="L799" s="433"/>
      <c r="M799" s="433"/>
    </row>
    <row r="800" spans="2:13" x14ac:dyDescent="0.15">
      <c r="B800" s="431">
        <v>796</v>
      </c>
      <c r="C800" s="433"/>
      <c r="D800" s="433"/>
      <c r="E800" s="433"/>
      <c r="F800" s="434"/>
      <c r="G800" s="434"/>
      <c r="H800" s="434"/>
      <c r="I800" s="433"/>
      <c r="J800" s="433"/>
      <c r="K800" s="433"/>
      <c r="L800" s="433"/>
      <c r="M800" s="433"/>
    </row>
    <row r="801" spans="2:13" x14ac:dyDescent="0.15">
      <c r="B801" s="431">
        <v>797</v>
      </c>
      <c r="C801" s="433"/>
      <c r="D801" s="433"/>
      <c r="E801" s="433"/>
      <c r="F801" s="434"/>
      <c r="G801" s="434"/>
      <c r="H801" s="434"/>
      <c r="I801" s="433"/>
      <c r="J801" s="433"/>
      <c r="K801" s="433"/>
      <c r="L801" s="433"/>
      <c r="M801" s="433"/>
    </row>
    <row r="802" spans="2:13" x14ac:dyDescent="0.15">
      <c r="B802" s="431">
        <v>798</v>
      </c>
      <c r="C802" s="433"/>
      <c r="D802" s="433"/>
      <c r="E802" s="433"/>
      <c r="F802" s="434"/>
      <c r="G802" s="434"/>
      <c r="H802" s="434"/>
      <c r="I802" s="433"/>
      <c r="J802" s="433"/>
      <c r="K802" s="433"/>
      <c r="L802" s="433"/>
      <c r="M802" s="433"/>
    </row>
    <row r="803" spans="2:13" x14ac:dyDescent="0.15">
      <c r="B803" s="431">
        <v>799</v>
      </c>
      <c r="C803" s="433"/>
      <c r="D803" s="433"/>
      <c r="E803" s="433"/>
      <c r="F803" s="434"/>
      <c r="G803" s="434"/>
      <c r="H803" s="434"/>
      <c r="I803" s="433"/>
      <c r="J803" s="433"/>
      <c r="K803" s="433"/>
      <c r="L803" s="433"/>
      <c r="M803" s="433"/>
    </row>
    <row r="804" spans="2:13" x14ac:dyDescent="0.15">
      <c r="B804" s="431">
        <v>800</v>
      </c>
      <c r="C804" s="433"/>
      <c r="D804" s="433"/>
      <c r="E804" s="433"/>
      <c r="F804" s="434"/>
      <c r="G804" s="434"/>
      <c r="H804" s="434"/>
      <c r="I804" s="433"/>
      <c r="J804" s="433"/>
      <c r="K804" s="433"/>
      <c r="L804" s="433"/>
      <c r="M804" s="433"/>
    </row>
    <row r="805" spans="2:13" x14ac:dyDescent="0.15">
      <c r="B805" s="431">
        <v>801</v>
      </c>
      <c r="C805" s="433"/>
      <c r="D805" s="433"/>
      <c r="E805" s="433"/>
      <c r="F805" s="434"/>
      <c r="G805" s="434"/>
      <c r="H805" s="434"/>
      <c r="I805" s="433"/>
      <c r="J805" s="433"/>
      <c r="K805" s="433"/>
      <c r="L805" s="433"/>
      <c r="M805" s="433"/>
    </row>
    <row r="806" spans="2:13" x14ac:dyDescent="0.15">
      <c r="B806" s="431">
        <v>802</v>
      </c>
      <c r="C806" s="433"/>
      <c r="D806" s="433"/>
      <c r="E806" s="433"/>
      <c r="F806" s="434"/>
      <c r="G806" s="434"/>
      <c r="H806" s="434"/>
      <c r="I806" s="433"/>
      <c r="J806" s="433"/>
      <c r="K806" s="433"/>
      <c r="L806" s="433"/>
      <c r="M806" s="433"/>
    </row>
    <row r="807" spans="2:13" x14ac:dyDescent="0.15">
      <c r="B807" s="431">
        <v>803</v>
      </c>
      <c r="C807" s="433"/>
      <c r="D807" s="433"/>
      <c r="E807" s="433"/>
      <c r="F807" s="434"/>
      <c r="G807" s="434"/>
      <c r="H807" s="434"/>
      <c r="I807" s="433"/>
      <c r="J807" s="433"/>
      <c r="K807" s="433"/>
      <c r="L807" s="433"/>
      <c r="M807" s="433"/>
    </row>
    <row r="808" spans="2:13" x14ac:dyDescent="0.15">
      <c r="B808" s="431">
        <v>804</v>
      </c>
      <c r="C808" s="433"/>
      <c r="D808" s="433"/>
      <c r="E808" s="433"/>
      <c r="F808" s="434"/>
      <c r="G808" s="434"/>
      <c r="H808" s="434"/>
      <c r="I808" s="433"/>
      <c r="J808" s="433"/>
      <c r="K808" s="433"/>
      <c r="L808" s="433"/>
      <c r="M808" s="433"/>
    </row>
    <row r="809" spans="2:13" x14ac:dyDescent="0.15">
      <c r="B809" s="431">
        <v>805</v>
      </c>
      <c r="C809" s="433"/>
      <c r="D809" s="433"/>
      <c r="E809" s="433"/>
      <c r="F809" s="434"/>
      <c r="G809" s="434"/>
      <c r="H809" s="434"/>
      <c r="I809" s="433"/>
      <c r="J809" s="433"/>
      <c r="K809" s="433"/>
      <c r="L809" s="433"/>
      <c r="M809" s="433"/>
    </row>
    <row r="810" spans="2:13" x14ac:dyDescent="0.15">
      <c r="B810" s="431">
        <v>806</v>
      </c>
      <c r="C810" s="433"/>
      <c r="D810" s="433"/>
      <c r="E810" s="433"/>
      <c r="F810" s="434"/>
      <c r="G810" s="434"/>
      <c r="H810" s="434"/>
      <c r="I810" s="433"/>
      <c r="J810" s="433"/>
      <c r="K810" s="433"/>
      <c r="L810" s="433"/>
      <c r="M810" s="433"/>
    </row>
    <row r="811" spans="2:13" x14ac:dyDescent="0.15">
      <c r="B811" s="431">
        <v>807</v>
      </c>
      <c r="C811" s="433"/>
      <c r="D811" s="433"/>
      <c r="E811" s="433"/>
      <c r="F811" s="434"/>
      <c r="G811" s="434"/>
      <c r="H811" s="434"/>
      <c r="I811" s="433"/>
      <c r="J811" s="433"/>
      <c r="K811" s="433"/>
      <c r="L811" s="433"/>
      <c r="M811" s="433"/>
    </row>
    <row r="812" spans="2:13" x14ac:dyDescent="0.15">
      <c r="B812" s="431">
        <v>808</v>
      </c>
      <c r="C812" s="433"/>
      <c r="D812" s="433"/>
      <c r="E812" s="433"/>
      <c r="F812" s="434"/>
      <c r="G812" s="434"/>
      <c r="H812" s="434"/>
      <c r="I812" s="433"/>
      <c r="J812" s="433"/>
      <c r="K812" s="433"/>
      <c r="L812" s="433"/>
      <c r="M812" s="433"/>
    </row>
    <row r="813" spans="2:13" x14ac:dyDescent="0.15">
      <c r="B813" s="431">
        <v>809</v>
      </c>
      <c r="C813" s="433"/>
      <c r="D813" s="433"/>
      <c r="E813" s="433"/>
      <c r="F813" s="434"/>
      <c r="G813" s="434"/>
      <c r="H813" s="434"/>
      <c r="I813" s="433"/>
      <c r="J813" s="433"/>
      <c r="K813" s="433"/>
      <c r="L813" s="433"/>
      <c r="M813" s="433"/>
    </row>
    <row r="814" spans="2:13" x14ac:dyDescent="0.15">
      <c r="B814" s="431">
        <v>810</v>
      </c>
      <c r="C814" s="433"/>
      <c r="D814" s="433"/>
      <c r="E814" s="433"/>
      <c r="F814" s="434"/>
      <c r="G814" s="434"/>
      <c r="H814" s="434"/>
      <c r="I814" s="433"/>
      <c r="J814" s="433"/>
      <c r="K814" s="433"/>
      <c r="L814" s="433"/>
      <c r="M814" s="433"/>
    </row>
    <row r="815" spans="2:13" x14ac:dyDescent="0.15">
      <c r="B815" s="431">
        <v>811</v>
      </c>
      <c r="C815" s="433"/>
      <c r="D815" s="433"/>
      <c r="E815" s="433"/>
      <c r="F815" s="434"/>
      <c r="G815" s="434"/>
      <c r="H815" s="434"/>
      <c r="I815" s="433"/>
      <c r="J815" s="433"/>
      <c r="K815" s="433"/>
      <c r="L815" s="433"/>
      <c r="M815" s="433"/>
    </row>
    <row r="816" spans="2:13" x14ac:dyDescent="0.15">
      <c r="B816" s="431">
        <v>812</v>
      </c>
      <c r="C816" s="433"/>
      <c r="D816" s="433"/>
      <c r="E816" s="433"/>
      <c r="F816" s="434"/>
      <c r="G816" s="434"/>
      <c r="H816" s="434"/>
      <c r="I816" s="433"/>
      <c r="J816" s="433"/>
      <c r="K816" s="433"/>
      <c r="L816" s="433"/>
      <c r="M816" s="433"/>
    </row>
    <row r="817" spans="2:13" x14ac:dyDescent="0.15">
      <c r="B817" s="431">
        <v>813</v>
      </c>
      <c r="C817" s="433"/>
      <c r="D817" s="433"/>
      <c r="E817" s="433"/>
      <c r="F817" s="434"/>
      <c r="G817" s="434"/>
      <c r="H817" s="434"/>
      <c r="I817" s="433"/>
      <c r="J817" s="433"/>
      <c r="K817" s="433"/>
      <c r="L817" s="433"/>
      <c r="M817" s="433"/>
    </row>
    <row r="818" spans="2:13" x14ac:dyDescent="0.15">
      <c r="B818" s="431">
        <v>814</v>
      </c>
      <c r="C818" s="433"/>
      <c r="D818" s="433"/>
      <c r="E818" s="433"/>
      <c r="F818" s="434"/>
      <c r="G818" s="434"/>
      <c r="H818" s="434"/>
      <c r="I818" s="433"/>
      <c r="J818" s="433"/>
      <c r="K818" s="433"/>
      <c r="L818" s="433"/>
      <c r="M818" s="433"/>
    </row>
    <row r="819" spans="2:13" x14ac:dyDescent="0.15">
      <c r="B819" s="431">
        <v>815</v>
      </c>
      <c r="C819" s="433"/>
      <c r="D819" s="433"/>
      <c r="E819" s="433"/>
      <c r="F819" s="434"/>
      <c r="G819" s="434"/>
      <c r="H819" s="434"/>
      <c r="I819" s="433"/>
      <c r="J819" s="433"/>
      <c r="K819" s="433"/>
      <c r="L819" s="433"/>
      <c r="M819" s="433"/>
    </row>
    <row r="820" spans="2:13" x14ac:dyDescent="0.15">
      <c r="B820" s="431">
        <v>816</v>
      </c>
      <c r="C820" s="433"/>
      <c r="D820" s="433"/>
      <c r="E820" s="433"/>
      <c r="F820" s="434"/>
      <c r="G820" s="434"/>
      <c r="H820" s="434"/>
      <c r="I820" s="433"/>
      <c r="J820" s="433"/>
      <c r="K820" s="433"/>
      <c r="L820" s="433"/>
      <c r="M820" s="433"/>
    </row>
    <row r="821" spans="2:13" x14ac:dyDescent="0.15">
      <c r="B821" s="431">
        <v>817</v>
      </c>
      <c r="C821" s="433"/>
      <c r="D821" s="433"/>
      <c r="E821" s="433"/>
      <c r="F821" s="434"/>
      <c r="G821" s="434"/>
      <c r="H821" s="434"/>
      <c r="I821" s="433"/>
      <c r="J821" s="433"/>
      <c r="K821" s="433"/>
      <c r="L821" s="433"/>
      <c r="M821" s="433"/>
    </row>
    <row r="822" spans="2:13" x14ac:dyDescent="0.15">
      <c r="B822" s="431">
        <v>818</v>
      </c>
      <c r="C822" s="433"/>
      <c r="D822" s="433"/>
      <c r="E822" s="433"/>
      <c r="F822" s="434"/>
      <c r="G822" s="434"/>
      <c r="H822" s="434"/>
      <c r="I822" s="433"/>
      <c r="J822" s="433"/>
      <c r="K822" s="433"/>
      <c r="L822" s="433"/>
      <c r="M822" s="433"/>
    </row>
    <row r="823" spans="2:13" x14ac:dyDescent="0.15">
      <c r="B823" s="431">
        <v>819</v>
      </c>
      <c r="C823" s="433"/>
      <c r="D823" s="433"/>
      <c r="E823" s="433"/>
      <c r="F823" s="434"/>
      <c r="G823" s="434"/>
      <c r="H823" s="434"/>
      <c r="I823" s="433"/>
      <c r="J823" s="433"/>
      <c r="K823" s="433"/>
      <c r="L823" s="433"/>
      <c r="M823" s="433"/>
    </row>
    <row r="824" spans="2:13" x14ac:dyDescent="0.15">
      <c r="B824" s="431">
        <v>820</v>
      </c>
      <c r="C824" s="433"/>
      <c r="D824" s="433"/>
      <c r="E824" s="433"/>
      <c r="F824" s="434"/>
      <c r="G824" s="434"/>
      <c r="H824" s="434"/>
      <c r="I824" s="433"/>
      <c r="J824" s="433"/>
      <c r="K824" s="433"/>
      <c r="L824" s="433"/>
      <c r="M824" s="433"/>
    </row>
    <row r="825" spans="2:13" x14ac:dyDescent="0.15">
      <c r="B825" s="431">
        <v>821</v>
      </c>
      <c r="C825" s="433"/>
      <c r="D825" s="433"/>
      <c r="E825" s="433"/>
      <c r="F825" s="434"/>
      <c r="G825" s="434"/>
      <c r="H825" s="434"/>
      <c r="I825" s="433"/>
      <c r="J825" s="433"/>
      <c r="K825" s="433"/>
      <c r="L825" s="433"/>
      <c r="M825" s="433"/>
    </row>
    <row r="826" spans="2:13" x14ac:dyDescent="0.15">
      <c r="B826" s="431">
        <v>822</v>
      </c>
      <c r="C826" s="433"/>
      <c r="D826" s="433"/>
      <c r="E826" s="433"/>
      <c r="F826" s="434"/>
      <c r="G826" s="434"/>
      <c r="H826" s="434"/>
      <c r="I826" s="433"/>
      <c r="J826" s="433"/>
      <c r="K826" s="433"/>
      <c r="L826" s="433"/>
      <c r="M826" s="433"/>
    </row>
    <row r="827" spans="2:13" x14ac:dyDescent="0.15">
      <c r="B827" s="431">
        <v>823</v>
      </c>
      <c r="C827" s="433"/>
      <c r="D827" s="433"/>
      <c r="E827" s="433"/>
      <c r="F827" s="434"/>
      <c r="G827" s="434"/>
      <c r="H827" s="434"/>
      <c r="I827" s="433"/>
      <c r="J827" s="433"/>
      <c r="K827" s="433"/>
      <c r="L827" s="433"/>
      <c r="M827" s="433"/>
    </row>
    <row r="828" spans="2:13" x14ac:dyDescent="0.15">
      <c r="B828" s="431">
        <v>824</v>
      </c>
      <c r="C828" s="433"/>
      <c r="D828" s="433"/>
      <c r="E828" s="433"/>
      <c r="F828" s="434"/>
      <c r="G828" s="434"/>
      <c r="H828" s="434"/>
      <c r="I828" s="433"/>
      <c r="J828" s="433"/>
      <c r="K828" s="433"/>
      <c r="L828" s="433"/>
      <c r="M828" s="433"/>
    </row>
    <row r="829" spans="2:13" x14ac:dyDescent="0.15">
      <c r="B829" s="431">
        <v>825</v>
      </c>
      <c r="C829" s="433"/>
      <c r="D829" s="433"/>
      <c r="E829" s="433"/>
      <c r="F829" s="434"/>
      <c r="G829" s="434"/>
      <c r="H829" s="434"/>
      <c r="I829" s="433"/>
      <c r="J829" s="433"/>
      <c r="K829" s="433"/>
      <c r="L829" s="433"/>
      <c r="M829" s="433"/>
    </row>
    <row r="830" spans="2:13" x14ac:dyDescent="0.15">
      <c r="B830" s="431">
        <v>826</v>
      </c>
      <c r="C830" s="433"/>
      <c r="D830" s="433"/>
      <c r="E830" s="433"/>
      <c r="F830" s="434"/>
      <c r="G830" s="434"/>
      <c r="H830" s="434"/>
      <c r="I830" s="433"/>
      <c r="J830" s="433"/>
      <c r="K830" s="433"/>
      <c r="L830" s="433"/>
      <c r="M830" s="433"/>
    </row>
    <row r="831" spans="2:13" x14ac:dyDescent="0.15">
      <c r="B831" s="431">
        <v>827</v>
      </c>
      <c r="C831" s="433"/>
      <c r="D831" s="433"/>
      <c r="E831" s="433"/>
      <c r="F831" s="434"/>
      <c r="G831" s="434"/>
      <c r="H831" s="434"/>
      <c r="I831" s="433"/>
      <c r="J831" s="433"/>
      <c r="K831" s="433"/>
      <c r="L831" s="433"/>
      <c r="M831" s="433"/>
    </row>
    <row r="832" spans="2:13" x14ac:dyDescent="0.15">
      <c r="B832" s="431">
        <v>828</v>
      </c>
      <c r="C832" s="433"/>
      <c r="D832" s="433"/>
      <c r="E832" s="433"/>
      <c r="F832" s="434"/>
      <c r="G832" s="434"/>
      <c r="H832" s="434"/>
      <c r="I832" s="433"/>
      <c r="J832" s="433"/>
      <c r="K832" s="433"/>
      <c r="L832" s="433"/>
      <c r="M832" s="433"/>
    </row>
    <row r="833" spans="2:13" x14ac:dyDescent="0.15">
      <c r="B833" s="431">
        <v>829</v>
      </c>
      <c r="C833" s="433"/>
      <c r="D833" s="433"/>
      <c r="E833" s="433"/>
      <c r="F833" s="434"/>
      <c r="G833" s="434"/>
      <c r="H833" s="434"/>
      <c r="I833" s="433"/>
      <c r="J833" s="433"/>
      <c r="K833" s="433"/>
      <c r="L833" s="433"/>
      <c r="M833" s="433"/>
    </row>
    <row r="834" spans="2:13" x14ac:dyDescent="0.15">
      <c r="B834" s="431">
        <v>830</v>
      </c>
      <c r="C834" s="433"/>
      <c r="D834" s="433"/>
      <c r="E834" s="433"/>
      <c r="F834" s="434"/>
      <c r="G834" s="434"/>
      <c r="H834" s="434"/>
      <c r="I834" s="433"/>
      <c r="J834" s="433"/>
      <c r="K834" s="433"/>
      <c r="L834" s="433"/>
      <c r="M834" s="433"/>
    </row>
    <row r="835" spans="2:13" x14ac:dyDescent="0.15">
      <c r="B835" s="431">
        <v>831</v>
      </c>
      <c r="C835" s="433"/>
      <c r="D835" s="433"/>
      <c r="E835" s="433"/>
      <c r="F835" s="434"/>
      <c r="G835" s="434"/>
      <c r="H835" s="434"/>
      <c r="I835" s="433"/>
      <c r="J835" s="433"/>
      <c r="K835" s="433"/>
      <c r="L835" s="433"/>
      <c r="M835" s="433"/>
    </row>
    <row r="836" spans="2:13" x14ac:dyDescent="0.15">
      <c r="B836" s="431">
        <v>832</v>
      </c>
      <c r="C836" s="433"/>
      <c r="D836" s="433"/>
      <c r="E836" s="433"/>
      <c r="F836" s="434"/>
      <c r="G836" s="434"/>
      <c r="H836" s="434"/>
      <c r="I836" s="433"/>
      <c r="J836" s="433"/>
      <c r="K836" s="433"/>
      <c r="L836" s="433"/>
      <c r="M836" s="433"/>
    </row>
    <row r="837" spans="2:13" x14ac:dyDescent="0.15">
      <c r="B837" s="431">
        <v>833</v>
      </c>
      <c r="C837" s="433"/>
      <c r="D837" s="433"/>
      <c r="E837" s="433"/>
      <c r="F837" s="434"/>
      <c r="G837" s="434"/>
      <c r="H837" s="434"/>
      <c r="I837" s="433"/>
      <c r="J837" s="433"/>
      <c r="K837" s="433"/>
      <c r="L837" s="433"/>
      <c r="M837" s="433"/>
    </row>
    <row r="838" spans="2:13" x14ac:dyDescent="0.15">
      <c r="B838" s="431">
        <v>834</v>
      </c>
      <c r="C838" s="433"/>
      <c r="D838" s="433"/>
      <c r="E838" s="433"/>
      <c r="F838" s="434"/>
      <c r="G838" s="434"/>
      <c r="H838" s="434"/>
      <c r="I838" s="433"/>
      <c r="J838" s="433"/>
      <c r="K838" s="433"/>
      <c r="L838" s="433"/>
      <c r="M838" s="433"/>
    </row>
    <row r="839" spans="2:13" x14ac:dyDescent="0.15">
      <c r="B839" s="431">
        <v>835</v>
      </c>
      <c r="C839" s="433"/>
      <c r="D839" s="433"/>
      <c r="E839" s="433"/>
      <c r="F839" s="434"/>
      <c r="G839" s="434"/>
      <c r="H839" s="434"/>
      <c r="I839" s="433"/>
      <c r="J839" s="433"/>
      <c r="K839" s="433"/>
      <c r="L839" s="433"/>
      <c r="M839" s="433"/>
    </row>
    <row r="840" spans="2:13" x14ac:dyDescent="0.15">
      <c r="B840" s="431">
        <v>836</v>
      </c>
      <c r="C840" s="433"/>
      <c r="D840" s="433"/>
      <c r="E840" s="433"/>
      <c r="F840" s="434"/>
      <c r="G840" s="434"/>
      <c r="H840" s="434"/>
      <c r="I840" s="433"/>
      <c r="J840" s="433"/>
      <c r="K840" s="433"/>
      <c r="L840" s="433"/>
      <c r="M840" s="433"/>
    </row>
    <row r="841" spans="2:13" x14ac:dyDescent="0.15">
      <c r="B841" s="431">
        <v>837</v>
      </c>
      <c r="C841" s="433"/>
      <c r="D841" s="433"/>
      <c r="E841" s="433"/>
      <c r="F841" s="434"/>
      <c r="G841" s="434"/>
      <c r="H841" s="434"/>
      <c r="I841" s="433"/>
      <c r="J841" s="433"/>
      <c r="K841" s="433"/>
      <c r="L841" s="433"/>
      <c r="M841" s="433"/>
    </row>
    <row r="842" spans="2:13" x14ac:dyDescent="0.15">
      <c r="B842" s="431">
        <v>838</v>
      </c>
      <c r="C842" s="433"/>
      <c r="D842" s="433"/>
      <c r="E842" s="433"/>
      <c r="F842" s="434"/>
      <c r="G842" s="434"/>
      <c r="H842" s="434"/>
      <c r="I842" s="433"/>
      <c r="J842" s="433"/>
      <c r="K842" s="433"/>
      <c r="L842" s="433"/>
      <c r="M842" s="433"/>
    </row>
    <row r="843" spans="2:13" x14ac:dyDescent="0.15">
      <c r="B843" s="431">
        <v>839</v>
      </c>
      <c r="C843" s="433"/>
      <c r="D843" s="433"/>
      <c r="E843" s="433"/>
      <c r="F843" s="434"/>
      <c r="G843" s="434"/>
      <c r="H843" s="434"/>
      <c r="I843" s="433"/>
      <c r="J843" s="433"/>
      <c r="K843" s="433"/>
      <c r="L843" s="433"/>
      <c r="M843" s="433"/>
    </row>
    <row r="844" spans="2:13" x14ac:dyDescent="0.15">
      <c r="B844" s="431">
        <v>840</v>
      </c>
      <c r="C844" s="433"/>
      <c r="D844" s="433"/>
      <c r="E844" s="433"/>
      <c r="F844" s="434"/>
      <c r="G844" s="434"/>
      <c r="H844" s="434"/>
      <c r="I844" s="433"/>
      <c r="J844" s="433"/>
      <c r="K844" s="433"/>
      <c r="L844" s="433"/>
      <c r="M844" s="433"/>
    </row>
    <row r="845" spans="2:13" x14ac:dyDescent="0.15">
      <c r="B845" s="431">
        <v>841</v>
      </c>
      <c r="C845" s="433"/>
      <c r="D845" s="433"/>
      <c r="E845" s="433"/>
      <c r="F845" s="434"/>
      <c r="G845" s="434"/>
      <c r="H845" s="434"/>
      <c r="I845" s="433"/>
      <c r="J845" s="433"/>
      <c r="K845" s="433"/>
      <c r="L845" s="433"/>
      <c r="M845" s="433"/>
    </row>
    <row r="846" spans="2:13" x14ac:dyDescent="0.15">
      <c r="B846" s="431">
        <v>842</v>
      </c>
      <c r="C846" s="433"/>
      <c r="D846" s="433"/>
      <c r="E846" s="433"/>
      <c r="F846" s="434"/>
      <c r="G846" s="434"/>
      <c r="H846" s="434"/>
      <c r="I846" s="433"/>
      <c r="J846" s="433"/>
      <c r="K846" s="433"/>
      <c r="L846" s="433"/>
      <c r="M846" s="433"/>
    </row>
    <row r="847" spans="2:13" x14ac:dyDescent="0.15">
      <c r="B847" s="431">
        <v>843</v>
      </c>
      <c r="C847" s="433"/>
      <c r="D847" s="433"/>
      <c r="E847" s="433"/>
      <c r="F847" s="434"/>
      <c r="G847" s="434"/>
      <c r="H847" s="434"/>
      <c r="I847" s="433"/>
      <c r="J847" s="433"/>
      <c r="K847" s="433"/>
      <c r="L847" s="433"/>
      <c r="M847" s="433"/>
    </row>
    <row r="848" spans="2:13" x14ac:dyDescent="0.15">
      <c r="B848" s="431">
        <v>844</v>
      </c>
      <c r="C848" s="433"/>
      <c r="D848" s="433"/>
      <c r="E848" s="433"/>
      <c r="F848" s="434"/>
      <c r="G848" s="434"/>
      <c r="H848" s="434"/>
      <c r="I848" s="433"/>
      <c r="J848" s="433"/>
      <c r="K848" s="433"/>
      <c r="L848" s="433"/>
      <c r="M848" s="433"/>
    </row>
    <row r="849" spans="2:13" x14ac:dyDescent="0.15">
      <c r="B849" s="431">
        <v>845</v>
      </c>
      <c r="C849" s="433"/>
      <c r="D849" s="433"/>
      <c r="E849" s="433"/>
      <c r="F849" s="434"/>
      <c r="G849" s="434"/>
      <c r="H849" s="434"/>
      <c r="I849" s="433"/>
      <c r="J849" s="433"/>
      <c r="K849" s="433"/>
      <c r="L849" s="433"/>
      <c r="M849" s="433"/>
    </row>
    <row r="850" spans="2:13" x14ac:dyDescent="0.15">
      <c r="B850" s="431">
        <v>846</v>
      </c>
      <c r="C850" s="433"/>
      <c r="D850" s="433"/>
      <c r="E850" s="433"/>
      <c r="F850" s="434"/>
      <c r="G850" s="434"/>
      <c r="H850" s="434"/>
      <c r="I850" s="433"/>
      <c r="J850" s="433"/>
      <c r="K850" s="433"/>
      <c r="L850" s="433"/>
      <c r="M850" s="433"/>
    </row>
    <row r="851" spans="2:13" x14ac:dyDescent="0.15">
      <c r="B851" s="431">
        <v>847</v>
      </c>
      <c r="C851" s="433"/>
      <c r="D851" s="433"/>
      <c r="E851" s="433"/>
      <c r="F851" s="434"/>
      <c r="G851" s="434"/>
      <c r="H851" s="434"/>
      <c r="I851" s="433"/>
      <c r="J851" s="433"/>
      <c r="K851" s="433"/>
      <c r="L851" s="433"/>
      <c r="M851" s="433"/>
    </row>
    <row r="852" spans="2:13" x14ac:dyDescent="0.15">
      <c r="B852" s="431">
        <v>848</v>
      </c>
      <c r="C852" s="433"/>
      <c r="D852" s="433"/>
      <c r="E852" s="433"/>
      <c r="F852" s="434"/>
      <c r="G852" s="434"/>
      <c r="H852" s="434"/>
      <c r="I852" s="433"/>
      <c r="J852" s="433"/>
      <c r="K852" s="433"/>
      <c r="L852" s="433"/>
      <c r="M852" s="433"/>
    </row>
    <row r="853" spans="2:13" x14ac:dyDescent="0.15">
      <c r="B853" s="431">
        <v>849</v>
      </c>
      <c r="C853" s="433"/>
      <c r="D853" s="433"/>
      <c r="E853" s="433"/>
      <c r="F853" s="434"/>
      <c r="G853" s="434"/>
      <c r="H853" s="434"/>
      <c r="I853" s="433"/>
      <c r="J853" s="433"/>
      <c r="K853" s="433"/>
      <c r="L853" s="433"/>
      <c r="M853" s="433"/>
    </row>
    <row r="854" spans="2:13" x14ac:dyDescent="0.15">
      <c r="B854" s="431">
        <v>850</v>
      </c>
      <c r="C854" s="433"/>
      <c r="D854" s="433"/>
      <c r="E854" s="433"/>
      <c r="F854" s="434"/>
      <c r="G854" s="434"/>
      <c r="H854" s="434"/>
      <c r="I854" s="433"/>
      <c r="J854" s="433"/>
      <c r="K854" s="433"/>
      <c r="L854" s="433"/>
      <c r="M854" s="433"/>
    </row>
    <row r="855" spans="2:13" x14ac:dyDescent="0.15">
      <c r="B855" s="431">
        <v>851</v>
      </c>
      <c r="C855" s="433"/>
      <c r="D855" s="433"/>
      <c r="E855" s="433"/>
      <c r="F855" s="434"/>
      <c r="G855" s="434"/>
      <c r="H855" s="434"/>
      <c r="I855" s="433"/>
      <c r="J855" s="433"/>
      <c r="K855" s="433"/>
      <c r="L855" s="433"/>
      <c r="M855" s="433"/>
    </row>
    <row r="856" spans="2:13" x14ac:dyDescent="0.15">
      <c r="B856" s="431">
        <v>852</v>
      </c>
      <c r="C856" s="433"/>
      <c r="D856" s="433"/>
      <c r="E856" s="433"/>
      <c r="F856" s="434"/>
      <c r="G856" s="434"/>
      <c r="H856" s="434"/>
      <c r="I856" s="433"/>
      <c r="J856" s="433"/>
      <c r="K856" s="433"/>
      <c r="L856" s="433"/>
      <c r="M856" s="433"/>
    </row>
    <row r="857" spans="2:13" x14ac:dyDescent="0.15">
      <c r="B857" s="431">
        <v>853</v>
      </c>
      <c r="C857" s="433"/>
      <c r="D857" s="433"/>
      <c r="E857" s="433"/>
      <c r="F857" s="434"/>
      <c r="G857" s="434"/>
      <c r="H857" s="434"/>
      <c r="I857" s="433"/>
      <c r="J857" s="433"/>
      <c r="K857" s="433"/>
      <c r="L857" s="433"/>
      <c r="M857" s="433"/>
    </row>
    <row r="858" spans="2:13" x14ac:dyDescent="0.15">
      <c r="B858" s="431">
        <v>854</v>
      </c>
      <c r="C858" s="433"/>
      <c r="D858" s="433"/>
      <c r="E858" s="433"/>
      <c r="F858" s="434"/>
      <c r="G858" s="434"/>
      <c r="H858" s="434"/>
      <c r="I858" s="433"/>
      <c r="J858" s="433"/>
      <c r="K858" s="433"/>
      <c r="L858" s="433"/>
      <c r="M858" s="433"/>
    </row>
    <row r="859" spans="2:13" x14ac:dyDescent="0.15">
      <c r="B859" s="431">
        <v>855</v>
      </c>
      <c r="C859" s="433"/>
      <c r="D859" s="433"/>
      <c r="E859" s="433"/>
      <c r="F859" s="434"/>
      <c r="G859" s="434"/>
      <c r="H859" s="434"/>
      <c r="I859" s="433"/>
      <c r="J859" s="433"/>
      <c r="K859" s="433"/>
      <c r="L859" s="433"/>
      <c r="M859" s="433"/>
    </row>
    <row r="860" spans="2:13" x14ac:dyDescent="0.15">
      <c r="B860" s="431">
        <v>856</v>
      </c>
      <c r="C860" s="433"/>
      <c r="D860" s="433"/>
      <c r="E860" s="433"/>
      <c r="F860" s="434"/>
      <c r="G860" s="434"/>
      <c r="H860" s="434"/>
      <c r="I860" s="433"/>
      <c r="J860" s="433"/>
      <c r="K860" s="433"/>
      <c r="L860" s="433"/>
      <c r="M860" s="433"/>
    </row>
    <row r="861" spans="2:13" x14ac:dyDescent="0.15">
      <c r="B861" s="431">
        <v>857</v>
      </c>
      <c r="C861" s="433"/>
      <c r="D861" s="433"/>
      <c r="E861" s="433"/>
      <c r="F861" s="434"/>
      <c r="G861" s="434"/>
      <c r="H861" s="434"/>
      <c r="I861" s="433"/>
      <c r="J861" s="433"/>
      <c r="K861" s="433"/>
      <c r="L861" s="433"/>
      <c r="M861" s="433"/>
    </row>
    <row r="862" spans="2:13" x14ac:dyDescent="0.15">
      <c r="B862" s="431">
        <v>858</v>
      </c>
      <c r="C862" s="433"/>
      <c r="D862" s="433"/>
      <c r="E862" s="433"/>
      <c r="F862" s="434"/>
      <c r="G862" s="434"/>
      <c r="H862" s="434"/>
      <c r="I862" s="433"/>
      <c r="J862" s="433"/>
      <c r="K862" s="433"/>
      <c r="L862" s="433"/>
      <c r="M862" s="433"/>
    </row>
    <row r="863" spans="2:13" x14ac:dyDescent="0.15">
      <c r="B863" s="431">
        <v>859</v>
      </c>
      <c r="C863" s="433"/>
      <c r="D863" s="433"/>
      <c r="E863" s="433"/>
      <c r="F863" s="434"/>
      <c r="G863" s="434"/>
      <c r="H863" s="434"/>
      <c r="I863" s="433"/>
      <c r="J863" s="433"/>
      <c r="K863" s="433"/>
      <c r="L863" s="433"/>
      <c r="M863" s="433"/>
    </row>
    <row r="864" spans="2:13" x14ac:dyDescent="0.15">
      <c r="B864" s="431">
        <v>860</v>
      </c>
      <c r="C864" s="433"/>
      <c r="D864" s="433"/>
      <c r="E864" s="433"/>
      <c r="F864" s="434"/>
      <c r="G864" s="434"/>
      <c r="H864" s="434"/>
      <c r="I864" s="433"/>
      <c r="J864" s="433"/>
      <c r="K864" s="433"/>
      <c r="L864" s="433"/>
      <c r="M864" s="433"/>
    </row>
    <row r="865" spans="2:13" x14ac:dyDescent="0.15">
      <c r="B865" s="431">
        <v>861</v>
      </c>
      <c r="C865" s="433"/>
      <c r="D865" s="433"/>
      <c r="E865" s="433"/>
      <c r="F865" s="434"/>
      <c r="G865" s="434"/>
      <c r="H865" s="434"/>
      <c r="I865" s="433"/>
      <c r="J865" s="433"/>
      <c r="K865" s="433"/>
      <c r="L865" s="433"/>
      <c r="M865" s="433"/>
    </row>
    <row r="866" spans="2:13" x14ac:dyDescent="0.15">
      <c r="B866" s="431">
        <v>862</v>
      </c>
      <c r="C866" s="433"/>
      <c r="D866" s="433"/>
      <c r="E866" s="433"/>
      <c r="F866" s="434"/>
      <c r="G866" s="434"/>
      <c r="H866" s="434"/>
      <c r="I866" s="433"/>
      <c r="J866" s="433"/>
      <c r="K866" s="433"/>
      <c r="L866" s="433"/>
      <c r="M866" s="433"/>
    </row>
    <row r="867" spans="2:13" x14ac:dyDescent="0.15">
      <c r="B867" s="431">
        <v>863</v>
      </c>
      <c r="C867" s="433"/>
      <c r="D867" s="433"/>
      <c r="E867" s="433"/>
      <c r="F867" s="434"/>
      <c r="G867" s="434"/>
      <c r="H867" s="434"/>
      <c r="I867" s="433"/>
      <c r="J867" s="433"/>
      <c r="K867" s="433"/>
      <c r="L867" s="433"/>
      <c r="M867" s="433"/>
    </row>
    <row r="868" spans="2:13" x14ac:dyDescent="0.15">
      <c r="B868" s="431">
        <v>864</v>
      </c>
      <c r="C868" s="433"/>
      <c r="D868" s="433"/>
      <c r="E868" s="433"/>
      <c r="F868" s="434"/>
      <c r="G868" s="434"/>
      <c r="H868" s="434"/>
      <c r="I868" s="433"/>
      <c r="J868" s="433"/>
      <c r="K868" s="433"/>
      <c r="L868" s="433"/>
      <c r="M868" s="433"/>
    </row>
    <row r="869" spans="2:13" x14ac:dyDescent="0.15">
      <c r="B869" s="431">
        <v>865</v>
      </c>
      <c r="C869" s="433"/>
      <c r="D869" s="433"/>
      <c r="E869" s="433"/>
      <c r="F869" s="434"/>
      <c r="G869" s="434"/>
      <c r="H869" s="434"/>
      <c r="I869" s="433"/>
      <c r="J869" s="433"/>
      <c r="K869" s="433"/>
      <c r="L869" s="433"/>
      <c r="M869" s="433"/>
    </row>
    <row r="870" spans="2:13" x14ac:dyDescent="0.15">
      <c r="B870" s="431">
        <v>866</v>
      </c>
      <c r="C870" s="433"/>
      <c r="D870" s="433"/>
      <c r="E870" s="433"/>
      <c r="F870" s="434"/>
      <c r="G870" s="434"/>
      <c r="H870" s="434"/>
      <c r="I870" s="433"/>
      <c r="J870" s="433"/>
      <c r="K870" s="433"/>
      <c r="L870" s="433"/>
      <c r="M870" s="433"/>
    </row>
    <row r="871" spans="2:13" x14ac:dyDescent="0.15">
      <c r="B871" s="431">
        <v>867</v>
      </c>
      <c r="C871" s="433"/>
      <c r="D871" s="433"/>
      <c r="E871" s="433"/>
      <c r="F871" s="434"/>
      <c r="G871" s="434"/>
      <c r="H871" s="434"/>
      <c r="I871" s="433"/>
      <c r="J871" s="433"/>
      <c r="K871" s="433"/>
      <c r="L871" s="433"/>
      <c r="M871" s="433"/>
    </row>
    <row r="872" spans="2:13" x14ac:dyDescent="0.15">
      <c r="B872" s="431">
        <v>868</v>
      </c>
      <c r="C872" s="433"/>
      <c r="D872" s="433"/>
      <c r="E872" s="433"/>
      <c r="F872" s="434"/>
      <c r="G872" s="434"/>
      <c r="H872" s="434"/>
      <c r="I872" s="433"/>
      <c r="J872" s="433"/>
      <c r="K872" s="433"/>
      <c r="L872" s="433"/>
      <c r="M872" s="433"/>
    </row>
    <row r="873" spans="2:13" x14ac:dyDescent="0.15">
      <c r="B873" s="431">
        <v>869</v>
      </c>
      <c r="C873" s="433"/>
      <c r="D873" s="433"/>
      <c r="E873" s="433"/>
      <c r="F873" s="434"/>
      <c r="G873" s="434"/>
      <c r="H873" s="434"/>
      <c r="I873" s="433"/>
      <c r="J873" s="433"/>
      <c r="K873" s="433"/>
      <c r="L873" s="433"/>
      <c r="M873" s="433"/>
    </row>
    <row r="874" spans="2:13" x14ac:dyDescent="0.15">
      <c r="B874" s="431">
        <v>870</v>
      </c>
      <c r="C874" s="433"/>
      <c r="D874" s="433"/>
      <c r="E874" s="433"/>
      <c r="F874" s="434"/>
      <c r="G874" s="434"/>
      <c r="H874" s="434"/>
      <c r="I874" s="433"/>
      <c r="J874" s="433"/>
      <c r="K874" s="433"/>
      <c r="L874" s="433"/>
      <c r="M874" s="433"/>
    </row>
    <row r="875" spans="2:13" x14ac:dyDescent="0.15">
      <c r="B875" s="431">
        <v>871</v>
      </c>
      <c r="C875" s="433"/>
      <c r="D875" s="433"/>
      <c r="E875" s="433"/>
      <c r="F875" s="434"/>
      <c r="G875" s="434"/>
      <c r="H875" s="434"/>
      <c r="I875" s="433"/>
      <c r="J875" s="433"/>
      <c r="K875" s="433"/>
      <c r="L875" s="433"/>
      <c r="M875" s="433"/>
    </row>
    <row r="876" spans="2:13" x14ac:dyDescent="0.15">
      <c r="B876" s="431">
        <v>872</v>
      </c>
      <c r="C876" s="433"/>
      <c r="D876" s="433"/>
      <c r="E876" s="433"/>
      <c r="F876" s="434"/>
      <c r="G876" s="434"/>
      <c r="H876" s="434"/>
      <c r="I876" s="433"/>
      <c r="J876" s="433"/>
      <c r="K876" s="433"/>
      <c r="L876" s="433"/>
      <c r="M876" s="433"/>
    </row>
    <row r="877" spans="2:13" x14ac:dyDescent="0.15">
      <c r="B877" s="431">
        <v>873</v>
      </c>
      <c r="C877" s="433"/>
      <c r="D877" s="433"/>
      <c r="E877" s="433"/>
      <c r="F877" s="434"/>
      <c r="G877" s="434"/>
      <c r="H877" s="434"/>
      <c r="I877" s="433"/>
      <c r="J877" s="433"/>
      <c r="K877" s="433"/>
      <c r="L877" s="433"/>
      <c r="M877" s="433"/>
    </row>
    <row r="878" spans="2:13" x14ac:dyDescent="0.15">
      <c r="B878" s="431">
        <v>874</v>
      </c>
      <c r="C878" s="433"/>
      <c r="D878" s="433"/>
      <c r="E878" s="433"/>
      <c r="F878" s="434"/>
      <c r="G878" s="434"/>
      <c r="H878" s="434"/>
      <c r="I878" s="433"/>
      <c r="J878" s="433"/>
      <c r="K878" s="433"/>
      <c r="L878" s="433"/>
      <c r="M878" s="433"/>
    </row>
    <row r="879" spans="2:13" x14ac:dyDescent="0.15">
      <c r="B879" s="431">
        <v>875</v>
      </c>
      <c r="C879" s="433"/>
      <c r="D879" s="433"/>
      <c r="E879" s="433"/>
      <c r="F879" s="434"/>
      <c r="G879" s="434"/>
      <c r="H879" s="434"/>
      <c r="I879" s="433"/>
      <c r="J879" s="433"/>
      <c r="K879" s="433"/>
      <c r="L879" s="433"/>
      <c r="M879" s="433"/>
    </row>
    <row r="880" spans="2:13" x14ac:dyDescent="0.15">
      <c r="B880" s="431">
        <v>876</v>
      </c>
      <c r="C880" s="433"/>
      <c r="D880" s="433"/>
      <c r="E880" s="433"/>
      <c r="F880" s="434"/>
      <c r="G880" s="434"/>
      <c r="H880" s="434"/>
      <c r="I880" s="433"/>
      <c r="J880" s="433"/>
      <c r="K880" s="433"/>
      <c r="L880" s="433"/>
      <c r="M880" s="433"/>
    </row>
    <row r="881" spans="2:13" x14ac:dyDescent="0.15">
      <c r="B881" s="431">
        <v>877</v>
      </c>
      <c r="C881" s="433"/>
      <c r="D881" s="433"/>
      <c r="E881" s="433"/>
      <c r="F881" s="434"/>
      <c r="G881" s="434"/>
      <c r="H881" s="434"/>
      <c r="I881" s="433"/>
      <c r="J881" s="433"/>
      <c r="K881" s="433"/>
      <c r="L881" s="433"/>
      <c r="M881" s="433"/>
    </row>
    <row r="882" spans="2:13" x14ac:dyDescent="0.15">
      <c r="B882" s="431">
        <v>878</v>
      </c>
      <c r="C882" s="433"/>
      <c r="D882" s="433"/>
      <c r="E882" s="433"/>
      <c r="F882" s="434"/>
      <c r="G882" s="434"/>
      <c r="H882" s="434"/>
      <c r="I882" s="433"/>
      <c r="J882" s="433"/>
      <c r="K882" s="433"/>
      <c r="L882" s="433"/>
      <c r="M882" s="433"/>
    </row>
    <row r="883" spans="2:13" x14ac:dyDescent="0.15">
      <c r="B883" s="431">
        <v>879</v>
      </c>
      <c r="C883" s="433"/>
      <c r="D883" s="433"/>
      <c r="E883" s="433"/>
      <c r="F883" s="434"/>
      <c r="G883" s="434"/>
      <c r="H883" s="434"/>
      <c r="I883" s="433"/>
      <c r="J883" s="433"/>
      <c r="K883" s="433"/>
      <c r="L883" s="433"/>
      <c r="M883" s="433"/>
    </row>
    <row r="884" spans="2:13" x14ac:dyDescent="0.15">
      <c r="B884" s="431">
        <v>880</v>
      </c>
      <c r="C884" s="433"/>
      <c r="D884" s="433"/>
      <c r="E884" s="433"/>
      <c r="F884" s="434"/>
      <c r="G884" s="434"/>
      <c r="H884" s="434"/>
      <c r="I884" s="433"/>
      <c r="J884" s="433"/>
      <c r="K884" s="433"/>
      <c r="L884" s="433"/>
      <c r="M884" s="433"/>
    </row>
    <row r="885" spans="2:13" x14ac:dyDescent="0.15">
      <c r="B885" s="431">
        <v>881</v>
      </c>
      <c r="C885" s="433"/>
      <c r="D885" s="433"/>
      <c r="E885" s="433"/>
      <c r="F885" s="434"/>
      <c r="G885" s="434"/>
      <c r="H885" s="434"/>
      <c r="I885" s="433"/>
      <c r="J885" s="433"/>
      <c r="K885" s="433"/>
      <c r="L885" s="433"/>
      <c r="M885" s="433"/>
    </row>
    <row r="886" spans="2:13" x14ac:dyDescent="0.15">
      <c r="B886" s="431">
        <v>882</v>
      </c>
      <c r="C886" s="433"/>
      <c r="D886" s="433"/>
      <c r="E886" s="433"/>
      <c r="F886" s="434"/>
      <c r="G886" s="434"/>
      <c r="H886" s="434"/>
      <c r="I886" s="433"/>
      <c r="J886" s="433"/>
      <c r="K886" s="433"/>
      <c r="L886" s="433"/>
      <c r="M886" s="433"/>
    </row>
    <row r="887" spans="2:13" x14ac:dyDescent="0.15">
      <c r="B887" s="431">
        <v>883</v>
      </c>
      <c r="C887" s="433"/>
      <c r="D887" s="433"/>
      <c r="E887" s="433"/>
      <c r="F887" s="434"/>
      <c r="G887" s="434"/>
      <c r="H887" s="434"/>
      <c r="I887" s="433"/>
      <c r="J887" s="433"/>
      <c r="K887" s="433"/>
      <c r="L887" s="433"/>
      <c r="M887" s="433"/>
    </row>
    <row r="888" spans="2:13" x14ac:dyDescent="0.15">
      <c r="B888" s="431">
        <v>884</v>
      </c>
      <c r="C888" s="433"/>
      <c r="D888" s="433"/>
      <c r="E888" s="433"/>
      <c r="F888" s="434"/>
      <c r="G888" s="434"/>
      <c r="H888" s="434"/>
      <c r="I888" s="433"/>
      <c r="J888" s="433"/>
      <c r="K888" s="433"/>
      <c r="L888" s="433"/>
      <c r="M888" s="433"/>
    </row>
    <row r="889" spans="2:13" x14ac:dyDescent="0.15">
      <c r="B889" s="431">
        <v>885</v>
      </c>
      <c r="C889" s="433"/>
      <c r="D889" s="433"/>
      <c r="E889" s="433"/>
      <c r="F889" s="434"/>
      <c r="G889" s="434"/>
      <c r="H889" s="434"/>
      <c r="I889" s="433"/>
      <c r="J889" s="433"/>
      <c r="K889" s="433"/>
      <c r="L889" s="433"/>
      <c r="M889" s="433"/>
    </row>
    <row r="890" spans="2:13" x14ac:dyDescent="0.15">
      <c r="B890" s="431">
        <v>886</v>
      </c>
      <c r="C890" s="433"/>
      <c r="D890" s="433"/>
      <c r="E890" s="433"/>
      <c r="F890" s="434"/>
      <c r="G890" s="434"/>
      <c r="H890" s="434"/>
      <c r="I890" s="433"/>
      <c r="J890" s="433"/>
      <c r="K890" s="433"/>
      <c r="L890" s="433"/>
      <c r="M890" s="433"/>
    </row>
    <row r="891" spans="2:13" x14ac:dyDescent="0.15">
      <c r="B891" s="431">
        <v>887</v>
      </c>
      <c r="C891" s="433"/>
      <c r="D891" s="433"/>
      <c r="E891" s="433"/>
      <c r="F891" s="434"/>
      <c r="G891" s="434"/>
      <c r="H891" s="434"/>
      <c r="I891" s="433"/>
      <c r="J891" s="433"/>
      <c r="K891" s="433"/>
      <c r="L891" s="433"/>
      <c r="M891" s="433"/>
    </row>
    <row r="892" spans="2:13" x14ac:dyDescent="0.15">
      <c r="B892" s="431">
        <v>888</v>
      </c>
      <c r="C892" s="433"/>
      <c r="D892" s="433"/>
      <c r="E892" s="433"/>
      <c r="F892" s="434"/>
      <c r="G892" s="434"/>
      <c r="H892" s="434"/>
      <c r="I892" s="433"/>
      <c r="J892" s="433"/>
      <c r="K892" s="433"/>
      <c r="L892" s="433"/>
      <c r="M892" s="433"/>
    </row>
    <row r="893" spans="2:13" x14ac:dyDescent="0.15">
      <c r="B893" s="431">
        <v>889</v>
      </c>
      <c r="C893" s="433"/>
      <c r="D893" s="433"/>
      <c r="E893" s="433"/>
      <c r="F893" s="434"/>
      <c r="G893" s="434"/>
      <c r="H893" s="434"/>
      <c r="I893" s="433"/>
      <c r="J893" s="433"/>
      <c r="K893" s="433"/>
      <c r="L893" s="433"/>
      <c r="M893" s="433"/>
    </row>
    <row r="894" spans="2:13" x14ac:dyDescent="0.15">
      <c r="B894" s="431">
        <v>890</v>
      </c>
      <c r="C894" s="433"/>
      <c r="D894" s="433"/>
      <c r="E894" s="433"/>
      <c r="F894" s="434"/>
      <c r="G894" s="434"/>
      <c r="H894" s="434"/>
      <c r="I894" s="433"/>
      <c r="J894" s="433"/>
      <c r="K894" s="433"/>
      <c r="L894" s="433"/>
      <c r="M894" s="433"/>
    </row>
    <row r="895" spans="2:13" x14ac:dyDescent="0.15">
      <c r="B895" s="431">
        <v>891</v>
      </c>
      <c r="C895" s="433"/>
      <c r="D895" s="433"/>
      <c r="E895" s="433"/>
      <c r="F895" s="434"/>
      <c r="G895" s="434"/>
      <c r="H895" s="434"/>
      <c r="I895" s="433"/>
      <c r="J895" s="433"/>
      <c r="K895" s="433"/>
      <c r="L895" s="433"/>
      <c r="M895" s="433"/>
    </row>
    <row r="896" spans="2:13" x14ac:dyDescent="0.15">
      <c r="B896" s="431">
        <v>892</v>
      </c>
      <c r="C896" s="433"/>
      <c r="D896" s="433"/>
      <c r="E896" s="433"/>
      <c r="F896" s="434"/>
      <c r="G896" s="434"/>
      <c r="H896" s="434"/>
      <c r="I896" s="433"/>
      <c r="J896" s="433"/>
      <c r="K896" s="433"/>
      <c r="L896" s="433"/>
      <c r="M896" s="433"/>
    </row>
    <row r="897" spans="2:13" x14ac:dyDescent="0.15">
      <c r="B897" s="431">
        <v>893</v>
      </c>
      <c r="C897" s="433"/>
      <c r="D897" s="433"/>
      <c r="E897" s="433"/>
      <c r="F897" s="434"/>
      <c r="G897" s="434"/>
      <c r="H897" s="434"/>
      <c r="I897" s="433"/>
      <c r="J897" s="433"/>
      <c r="K897" s="433"/>
      <c r="L897" s="433"/>
      <c r="M897" s="433"/>
    </row>
    <row r="898" spans="2:13" x14ac:dyDescent="0.15">
      <c r="B898" s="431">
        <v>894</v>
      </c>
      <c r="C898" s="433"/>
      <c r="D898" s="433"/>
      <c r="E898" s="433"/>
      <c r="F898" s="434"/>
      <c r="G898" s="434"/>
      <c r="H898" s="434"/>
      <c r="I898" s="433"/>
      <c r="J898" s="433"/>
      <c r="K898" s="433"/>
      <c r="L898" s="433"/>
      <c r="M898" s="433"/>
    </row>
    <row r="899" spans="2:13" x14ac:dyDescent="0.15">
      <c r="B899" s="431">
        <v>895</v>
      </c>
      <c r="C899" s="433"/>
      <c r="D899" s="433"/>
      <c r="E899" s="433"/>
      <c r="F899" s="434"/>
      <c r="G899" s="434"/>
      <c r="H899" s="434"/>
      <c r="I899" s="433"/>
      <c r="J899" s="433"/>
      <c r="K899" s="433"/>
      <c r="L899" s="433"/>
      <c r="M899" s="433"/>
    </row>
    <row r="900" spans="2:13" x14ac:dyDescent="0.15">
      <c r="B900" s="431">
        <v>896</v>
      </c>
      <c r="C900" s="433"/>
      <c r="D900" s="433"/>
      <c r="E900" s="433"/>
      <c r="F900" s="434"/>
      <c r="G900" s="434"/>
      <c r="H900" s="434"/>
      <c r="I900" s="433"/>
      <c r="J900" s="433"/>
      <c r="K900" s="433"/>
      <c r="L900" s="433"/>
      <c r="M900" s="433"/>
    </row>
    <row r="901" spans="2:13" x14ac:dyDescent="0.15">
      <c r="B901" s="431">
        <v>897</v>
      </c>
      <c r="C901" s="433"/>
      <c r="D901" s="433"/>
      <c r="E901" s="433"/>
      <c r="F901" s="434"/>
      <c r="G901" s="434"/>
      <c r="H901" s="434"/>
      <c r="I901" s="433"/>
      <c r="J901" s="433"/>
      <c r="K901" s="433"/>
      <c r="L901" s="433"/>
      <c r="M901" s="433"/>
    </row>
    <row r="902" spans="2:13" x14ac:dyDescent="0.15">
      <c r="B902" s="431">
        <v>898</v>
      </c>
      <c r="C902" s="433"/>
      <c r="D902" s="433"/>
      <c r="E902" s="433"/>
      <c r="F902" s="434"/>
      <c r="G902" s="434"/>
      <c r="H902" s="434"/>
      <c r="I902" s="433"/>
      <c r="J902" s="433"/>
      <c r="K902" s="433"/>
      <c r="L902" s="433"/>
      <c r="M902" s="433"/>
    </row>
    <row r="903" spans="2:13" x14ac:dyDescent="0.15">
      <c r="B903" s="431">
        <v>899</v>
      </c>
      <c r="C903" s="433"/>
      <c r="D903" s="433"/>
      <c r="E903" s="433"/>
      <c r="F903" s="434"/>
      <c r="G903" s="434"/>
      <c r="H903" s="434"/>
      <c r="I903" s="433"/>
      <c r="J903" s="433"/>
      <c r="K903" s="433"/>
      <c r="L903" s="433"/>
      <c r="M903" s="433"/>
    </row>
    <row r="904" spans="2:13" x14ac:dyDescent="0.15">
      <c r="B904" s="431">
        <v>900</v>
      </c>
      <c r="C904" s="433"/>
      <c r="D904" s="433"/>
      <c r="E904" s="433"/>
      <c r="F904" s="434"/>
      <c r="G904" s="434"/>
      <c r="H904" s="434"/>
      <c r="I904" s="433"/>
      <c r="J904" s="433"/>
      <c r="K904" s="433"/>
      <c r="L904" s="433"/>
      <c r="M904" s="433"/>
    </row>
    <row r="905" spans="2:13" x14ac:dyDescent="0.15">
      <c r="B905" s="431">
        <v>901</v>
      </c>
      <c r="C905" s="433"/>
      <c r="D905" s="433"/>
      <c r="E905" s="433"/>
      <c r="F905" s="434"/>
      <c r="G905" s="434"/>
      <c r="H905" s="434"/>
      <c r="I905" s="433"/>
      <c r="J905" s="433"/>
      <c r="K905" s="433"/>
      <c r="L905" s="433"/>
      <c r="M905" s="433"/>
    </row>
    <row r="906" spans="2:13" x14ac:dyDescent="0.15">
      <c r="B906" s="431">
        <v>902</v>
      </c>
      <c r="C906" s="433"/>
      <c r="D906" s="433"/>
      <c r="E906" s="433"/>
      <c r="F906" s="434"/>
      <c r="G906" s="434"/>
      <c r="H906" s="434"/>
      <c r="I906" s="433"/>
      <c r="J906" s="433"/>
      <c r="K906" s="433"/>
      <c r="L906" s="433"/>
      <c r="M906" s="433"/>
    </row>
    <row r="907" spans="2:13" x14ac:dyDescent="0.15">
      <c r="B907" s="431">
        <v>903</v>
      </c>
      <c r="C907" s="433"/>
      <c r="D907" s="433"/>
      <c r="E907" s="433"/>
      <c r="F907" s="434"/>
      <c r="G907" s="434"/>
      <c r="H907" s="434"/>
      <c r="I907" s="433"/>
      <c r="J907" s="433"/>
      <c r="K907" s="433"/>
      <c r="L907" s="433"/>
      <c r="M907" s="433"/>
    </row>
    <row r="908" spans="2:13" x14ac:dyDescent="0.15">
      <c r="B908" s="431">
        <v>904</v>
      </c>
      <c r="C908" s="433"/>
      <c r="D908" s="433"/>
      <c r="E908" s="433"/>
      <c r="F908" s="434"/>
      <c r="G908" s="434"/>
      <c r="H908" s="434"/>
      <c r="I908" s="433"/>
      <c r="J908" s="433"/>
      <c r="K908" s="433"/>
      <c r="L908" s="433"/>
      <c r="M908" s="433"/>
    </row>
    <row r="909" spans="2:13" x14ac:dyDescent="0.15">
      <c r="B909" s="431">
        <v>905</v>
      </c>
      <c r="C909" s="433"/>
      <c r="D909" s="433"/>
      <c r="E909" s="433"/>
      <c r="F909" s="434"/>
      <c r="G909" s="434"/>
      <c r="H909" s="434"/>
      <c r="I909" s="433"/>
      <c r="J909" s="433"/>
      <c r="K909" s="433"/>
      <c r="L909" s="433"/>
      <c r="M909" s="433"/>
    </row>
    <row r="910" spans="2:13" x14ac:dyDescent="0.15">
      <c r="B910" s="431">
        <v>906</v>
      </c>
      <c r="C910" s="433"/>
      <c r="D910" s="433"/>
      <c r="E910" s="433"/>
      <c r="F910" s="434"/>
      <c r="G910" s="434"/>
      <c r="H910" s="434"/>
      <c r="I910" s="433"/>
      <c r="J910" s="433"/>
      <c r="K910" s="433"/>
      <c r="L910" s="433"/>
      <c r="M910" s="433"/>
    </row>
    <row r="911" spans="2:13" x14ac:dyDescent="0.15">
      <c r="B911" s="431">
        <v>907</v>
      </c>
      <c r="C911" s="433"/>
      <c r="D911" s="433"/>
      <c r="E911" s="433"/>
      <c r="F911" s="434"/>
      <c r="G911" s="434"/>
      <c r="H911" s="434"/>
      <c r="I911" s="433"/>
      <c r="J911" s="433"/>
      <c r="K911" s="433"/>
      <c r="L911" s="433"/>
      <c r="M911" s="433"/>
    </row>
    <row r="912" spans="2:13" x14ac:dyDescent="0.15">
      <c r="B912" s="431">
        <v>908</v>
      </c>
      <c r="C912" s="433"/>
      <c r="D912" s="433"/>
      <c r="E912" s="433"/>
      <c r="F912" s="434"/>
      <c r="G912" s="434"/>
      <c r="H912" s="434"/>
      <c r="I912" s="433"/>
      <c r="J912" s="433"/>
      <c r="K912" s="433"/>
      <c r="L912" s="433"/>
      <c r="M912" s="433"/>
    </row>
    <row r="913" spans="2:13" x14ac:dyDescent="0.15">
      <c r="B913" s="431">
        <v>909</v>
      </c>
      <c r="C913" s="433"/>
      <c r="D913" s="433"/>
      <c r="E913" s="433"/>
      <c r="F913" s="434"/>
      <c r="G913" s="434"/>
      <c r="H913" s="434"/>
      <c r="I913" s="433"/>
      <c r="J913" s="433"/>
      <c r="K913" s="433"/>
      <c r="L913" s="433"/>
      <c r="M913" s="433"/>
    </row>
    <row r="914" spans="2:13" x14ac:dyDescent="0.15">
      <c r="B914" s="431">
        <v>910</v>
      </c>
      <c r="C914" s="433"/>
      <c r="D914" s="433"/>
      <c r="E914" s="433"/>
      <c r="F914" s="434"/>
      <c r="G914" s="434"/>
      <c r="H914" s="434"/>
      <c r="I914" s="433"/>
      <c r="J914" s="433"/>
      <c r="K914" s="433"/>
      <c r="L914" s="433"/>
      <c r="M914" s="433"/>
    </row>
    <row r="915" spans="2:13" x14ac:dyDescent="0.15">
      <c r="B915" s="431">
        <v>911</v>
      </c>
      <c r="C915" s="433"/>
      <c r="D915" s="433"/>
      <c r="E915" s="433"/>
      <c r="F915" s="434"/>
      <c r="G915" s="434"/>
      <c r="H915" s="434"/>
      <c r="I915" s="433"/>
      <c r="J915" s="433"/>
      <c r="K915" s="433"/>
      <c r="L915" s="433"/>
      <c r="M915" s="433"/>
    </row>
    <row r="916" spans="2:13" x14ac:dyDescent="0.15">
      <c r="B916" s="431">
        <v>912</v>
      </c>
      <c r="C916" s="433"/>
      <c r="D916" s="433"/>
      <c r="E916" s="433"/>
      <c r="F916" s="434"/>
      <c r="G916" s="434"/>
      <c r="H916" s="434"/>
      <c r="I916" s="433"/>
      <c r="J916" s="433"/>
      <c r="K916" s="433"/>
      <c r="L916" s="433"/>
      <c r="M916" s="433"/>
    </row>
    <row r="917" spans="2:13" x14ac:dyDescent="0.15">
      <c r="B917" s="431">
        <v>913</v>
      </c>
      <c r="C917" s="433"/>
      <c r="D917" s="433"/>
      <c r="E917" s="433"/>
      <c r="F917" s="434"/>
      <c r="G917" s="434"/>
      <c r="H917" s="434"/>
      <c r="I917" s="433"/>
      <c r="J917" s="433"/>
      <c r="K917" s="433"/>
      <c r="L917" s="433"/>
      <c r="M917" s="433"/>
    </row>
    <row r="918" spans="2:13" x14ac:dyDescent="0.15">
      <c r="B918" s="431">
        <v>914</v>
      </c>
      <c r="C918" s="433"/>
      <c r="D918" s="433"/>
      <c r="E918" s="433"/>
      <c r="F918" s="434"/>
      <c r="G918" s="434"/>
      <c r="H918" s="434"/>
      <c r="I918" s="433"/>
      <c r="J918" s="433"/>
      <c r="K918" s="433"/>
      <c r="L918" s="433"/>
      <c r="M918" s="433"/>
    </row>
    <row r="919" spans="2:13" x14ac:dyDescent="0.15">
      <c r="B919" s="431">
        <v>915</v>
      </c>
      <c r="C919" s="433"/>
      <c r="D919" s="433"/>
      <c r="E919" s="433"/>
      <c r="F919" s="434"/>
      <c r="G919" s="434"/>
      <c r="H919" s="434"/>
      <c r="I919" s="433"/>
      <c r="J919" s="433"/>
      <c r="K919" s="433"/>
      <c r="L919" s="433"/>
      <c r="M919" s="433"/>
    </row>
    <row r="920" spans="2:13" x14ac:dyDescent="0.15">
      <c r="B920" s="431">
        <v>916</v>
      </c>
      <c r="C920" s="433"/>
      <c r="D920" s="433"/>
      <c r="E920" s="433"/>
      <c r="F920" s="434"/>
      <c r="G920" s="434"/>
      <c r="H920" s="434"/>
      <c r="I920" s="433"/>
      <c r="J920" s="433"/>
      <c r="K920" s="433"/>
      <c r="L920" s="433"/>
      <c r="M920" s="433"/>
    </row>
    <row r="921" spans="2:13" x14ac:dyDescent="0.15">
      <c r="B921" s="431">
        <v>917</v>
      </c>
      <c r="C921" s="433"/>
      <c r="D921" s="433"/>
      <c r="E921" s="433"/>
      <c r="F921" s="434"/>
      <c r="G921" s="434"/>
      <c r="H921" s="434"/>
      <c r="I921" s="433"/>
      <c r="J921" s="433"/>
      <c r="K921" s="433"/>
      <c r="L921" s="433"/>
      <c r="M921" s="433"/>
    </row>
    <row r="922" spans="2:13" x14ac:dyDescent="0.15">
      <c r="B922" s="431">
        <v>918</v>
      </c>
      <c r="C922" s="433"/>
      <c r="D922" s="433"/>
      <c r="E922" s="433"/>
      <c r="F922" s="434"/>
      <c r="G922" s="434"/>
      <c r="H922" s="434"/>
      <c r="I922" s="433"/>
      <c r="J922" s="433"/>
      <c r="K922" s="433"/>
      <c r="L922" s="433"/>
      <c r="M922" s="433"/>
    </row>
    <row r="923" spans="2:13" x14ac:dyDescent="0.15">
      <c r="B923" s="431">
        <v>919</v>
      </c>
      <c r="C923" s="433"/>
      <c r="D923" s="433"/>
      <c r="E923" s="433"/>
      <c r="F923" s="434"/>
      <c r="G923" s="434"/>
      <c r="H923" s="434"/>
      <c r="I923" s="433"/>
      <c r="J923" s="433"/>
      <c r="K923" s="433"/>
      <c r="L923" s="433"/>
      <c r="M923" s="433"/>
    </row>
    <row r="924" spans="2:13" x14ac:dyDescent="0.15">
      <c r="B924" s="431">
        <v>920</v>
      </c>
      <c r="C924" s="433"/>
      <c r="D924" s="433"/>
      <c r="E924" s="433"/>
      <c r="F924" s="434"/>
      <c r="G924" s="434"/>
      <c r="H924" s="434"/>
      <c r="I924" s="433"/>
      <c r="J924" s="433"/>
      <c r="K924" s="433"/>
      <c r="L924" s="433"/>
      <c r="M924" s="433"/>
    </row>
    <row r="925" spans="2:13" x14ac:dyDescent="0.15">
      <c r="B925" s="431">
        <v>921</v>
      </c>
      <c r="C925" s="433"/>
      <c r="D925" s="433"/>
      <c r="E925" s="433"/>
      <c r="F925" s="434"/>
      <c r="G925" s="434"/>
      <c r="H925" s="434"/>
      <c r="I925" s="433"/>
      <c r="J925" s="433"/>
      <c r="K925" s="433"/>
      <c r="L925" s="433"/>
      <c r="M925" s="433"/>
    </row>
    <row r="926" spans="2:13" x14ac:dyDescent="0.15">
      <c r="B926" s="431">
        <v>922</v>
      </c>
      <c r="C926" s="433"/>
      <c r="D926" s="433"/>
      <c r="E926" s="433"/>
      <c r="F926" s="434"/>
      <c r="G926" s="434"/>
      <c r="H926" s="434"/>
      <c r="I926" s="433"/>
      <c r="J926" s="433"/>
      <c r="K926" s="433"/>
      <c r="L926" s="433"/>
      <c r="M926" s="433"/>
    </row>
    <row r="927" spans="2:13" x14ac:dyDescent="0.15">
      <c r="B927" s="431">
        <v>923</v>
      </c>
      <c r="C927" s="433"/>
      <c r="D927" s="433"/>
      <c r="E927" s="433"/>
      <c r="F927" s="434"/>
      <c r="G927" s="434"/>
      <c r="H927" s="434"/>
      <c r="I927" s="433"/>
      <c r="J927" s="433"/>
      <c r="K927" s="433"/>
      <c r="L927" s="433"/>
      <c r="M927" s="433"/>
    </row>
    <row r="928" spans="2:13" x14ac:dyDescent="0.15">
      <c r="B928" s="431">
        <v>924</v>
      </c>
      <c r="C928" s="433"/>
      <c r="D928" s="433"/>
      <c r="E928" s="433"/>
      <c r="F928" s="434"/>
      <c r="G928" s="434"/>
      <c r="H928" s="434"/>
      <c r="I928" s="433"/>
      <c r="J928" s="433"/>
      <c r="K928" s="433"/>
      <c r="L928" s="433"/>
      <c r="M928" s="433"/>
    </row>
    <row r="929" spans="2:13" x14ac:dyDescent="0.15">
      <c r="B929" s="431">
        <v>925</v>
      </c>
      <c r="C929" s="433"/>
      <c r="D929" s="433"/>
      <c r="E929" s="433"/>
      <c r="F929" s="434"/>
      <c r="G929" s="434"/>
      <c r="H929" s="434"/>
      <c r="I929" s="433"/>
      <c r="J929" s="433"/>
      <c r="K929" s="433"/>
      <c r="L929" s="433"/>
      <c r="M929" s="433"/>
    </row>
    <row r="930" spans="2:13" x14ac:dyDescent="0.15">
      <c r="B930" s="431">
        <v>926</v>
      </c>
      <c r="C930" s="433"/>
      <c r="D930" s="433"/>
      <c r="E930" s="433"/>
      <c r="F930" s="434"/>
      <c r="G930" s="434"/>
      <c r="H930" s="434"/>
      <c r="I930" s="433"/>
      <c r="J930" s="433"/>
      <c r="K930" s="433"/>
      <c r="L930" s="433"/>
      <c r="M930" s="433"/>
    </row>
    <row r="931" spans="2:13" x14ac:dyDescent="0.15">
      <c r="B931" s="431">
        <v>927</v>
      </c>
      <c r="C931" s="433"/>
      <c r="D931" s="433"/>
      <c r="E931" s="433"/>
      <c r="F931" s="434"/>
      <c r="G931" s="434"/>
      <c r="H931" s="434"/>
      <c r="I931" s="433"/>
      <c r="J931" s="433"/>
      <c r="K931" s="433"/>
      <c r="L931" s="433"/>
      <c r="M931" s="433"/>
    </row>
    <row r="932" spans="2:13" x14ac:dyDescent="0.15">
      <c r="B932" s="431">
        <v>928</v>
      </c>
      <c r="C932" s="433"/>
      <c r="D932" s="433"/>
      <c r="E932" s="433"/>
      <c r="F932" s="434"/>
      <c r="G932" s="434"/>
      <c r="H932" s="434"/>
      <c r="I932" s="433"/>
      <c r="J932" s="433"/>
      <c r="K932" s="433"/>
      <c r="L932" s="433"/>
      <c r="M932" s="433"/>
    </row>
    <row r="933" spans="2:13" x14ac:dyDescent="0.15">
      <c r="B933" s="431">
        <v>929</v>
      </c>
      <c r="C933" s="433"/>
      <c r="D933" s="433"/>
      <c r="E933" s="433"/>
      <c r="F933" s="434"/>
      <c r="G933" s="434"/>
      <c r="H933" s="434"/>
      <c r="I933" s="433"/>
      <c r="J933" s="433"/>
      <c r="K933" s="433"/>
      <c r="L933" s="433"/>
      <c r="M933" s="433"/>
    </row>
    <row r="934" spans="2:13" x14ac:dyDescent="0.15">
      <c r="B934" s="431">
        <v>930</v>
      </c>
      <c r="C934" s="433"/>
      <c r="D934" s="433"/>
      <c r="E934" s="433"/>
      <c r="F934" s="434"/>
      <c r="G934" s="434"/>
      <c r="H934" s="434"/>
      <c r="I934" s="433"/>
      <c r="J934" s="433"/>
      <c r="K934" s="433"/>
      <c r="L934" s="433"/>
      <c r="M934" s="433"/>
    </row>
    <row r="935" spans="2:13" x14ac:dyDescent="0.15">
      <c r="B935" s="431">
        <v>931</v>
      </c>
      <c r="C935" s="433"/>
      <c r="D935" s="433"/>
      <c r="E935" s="433"/>
      <c r="F935" s="434"/>
      <c r="G935" s="434"/>
      <c r="H935" s="434"/>
      <c r="I935" s="433"/>
      <c r="J935" s="433"/>
      <c r="K935" s="433"/>
      <c r="L935" s="433"/>
      <c r="M935" s="433"/>
    </row>
    <row r="936" spans="2:13" x14ac:dyDescent="0.15">
      <c r="B936" s="431">
        <v>932</v>
      </c>
      <c r="C936" s="433"/>
      <c r="D936" s="433"/>
      <c r="E936" s="433"/>
      <c r="F936" s="434"/>
      <c r="G936" s="434"/>
      <c r="H936" s="434"/>
      <c r="I936" s="433"/>
      <c r="J936" s="433"/>
      <c r="K936" s="433"/>
      <c r="L936" s="433"/>
      <c r="M936" s="433"/>
    </row>
    <row r="937" spans="2:13" x14ac:dyDescent="0.15">
      <c r="B937" s="431">
        <v>933</v>
      </c>
      <c r="C937" s="433"/>
      <c r="D937" s="433"/>
      <c r="E937" s="433"/>
      <c r="F937" s="434"/>
      <c r="G937" s="434"/>
      <c r="H937" s="434"/>
      <c r="I937" s="433"/>
      <c r="J937" s="433"/>
      <c r="K937" s="433"/>
      <c r="L937" s="433"/>
      <c r="M937" s="433"/>
    </row>
    <row r="938" spans="2:13" x14ac:dyDescent="0.15">
      <c r="B938" s="431">
        <v>934</v>
      </c>
      <c r="C938" s="433"/>
      <c r="D938" s="433"/>
      <c r="E938" s="433"/>
      <c r="F938" s="434"/>
      <c r="G938" s="434"/>
      <c r="H938" s="434"/>
      <c r="I938" s="433"/>
      <c r="J938" s="433"/>
      <c r="K938" s="433"/>
      <c r="L938" s="433"/>
      <c r="M938" s="433"/>
    </row>
    <row r="939" spans="2:13" x14ac:dyDescent="0.15">
      <c r="B939" s="431">
        <v>935</v>
      </c>
      <c r="C939" s="433"/>
      <c r="D939" s="433"/>
      <c r="E939" s="433"/>
      <c r="F939" s="434"/>
      <c r="G939" s="434"/>
      <c r="H939" s="434"/>
      <c r="I939" s="433"/>
      <c r="J939" s="433"/>
      <c r="K939" s="433"/>
      <c r="L939" s="433"/>
      <c r="M939" s="433"/>
    </row>
    <row r="940" spans="2:13" x14ac:dyDescent="0.15">
      <c r="B940" s="431">
        <v>936</v>
      </c>
      <c r="C940" s="433"/>
      <c r="D940" s="433"/>
      <c r="E940" s="433"/>
      <c r="F940" s="434"/>
      <c r="G940" s="434"/>
      <c r="H940" s="434"/>
      <c r="I940" s="433"/>
      <c r="J940" s="433"/>
      <c r="K940" s="433"/>
      <c r="L940" s="433"/>
      <c r="M940" s="433"/>
    </row>
    <row r="941" spans="2:13" x14ac:dyDescent="0.15">
      <c r="B941" s="431">
        <v>937</v>
      </c>
      <c r="C941" s="433"/>
      <c r="D941" s="433"/>
      <c r="E941" s="433"/>
      <c r="F941" s="434"/>
      <c r="G941" s="434"/>
      <c r="H941" s="434"/>
      <c r="I941" s="433"/>
      <c r="J941" s="433"/>
      <c r="K941" s="433"/>
      <c r="L941" s="433"/>
      <c r="M941" s="433"/>
    </row>
    <row r="942" spans="2:13" x14ac:dyDescent="0.15">
      <c r="B942" s="431">
        <v>938</v>
      </c>
      <c r="C942" s="433"/>
      <c r="D942" s="433"/>
      <c r="E942" s="433"/>
      <c r="F942" s="434"/>
      <c r="G942" s="434"/>
      <c r="H942" s="434"/>
      <c r="I942" s="433"/>
      <c r="J942" s="433"/>
      <c r="K942" s="433"/>
      <c r="L942" s="433"/>
      <c r="M942" s="433"/>
    </row>
    <row r="943" spans="2:13" x14ac:dyDescent="0.15">
      <c r="B943" s="431">
        <v>939</v>
      </c>
      <c r="C943" s="433"/>
      <c r="D943" s="433"/>
      <c r="E943" s="433"/>
      <c r="F943" s="434"/>
      <c r="G943" s="434"/>
      <c r="H943" s="434"/>
      <c r="I943" s="433"/>
      <c r="J943" s="433"/>
      <c r="K943" s="433"/>
      <c r="L943" s="433"/>
      <c r="M943" s="433"/>
    </row>
    <row r="944" spans="2:13" x14ac:dyDescent="0.15">
      <c r="B944" s="431">
        <v>940</v>
      </c>
      <c r="C944" s="433"/>
      <c r="D944" s="433"/>
      <c r="E944" s="433"/>
      <c r="F944" s="434"/>
      <c r="G944" s="434"/>
      <c r="H944" s="434"/>
      <c r="I944" s="433"/>
      <c r="J944" s="433"/>
      <c r="K944" s="433"/>
      <c r="L944" s="433"/>
      <c r="M944" s="433"/>
    </row>
    <row r="945" spans="2:13" x14ac:dyDescent="0.15">
      <c r="B945" s="431">
        <v>941</v>
      </c>
      <c r="C945" s="433"/>
      <c r="D945" s="433"/>
      <c r="E945" s="433"/>
      <c r="F945" s="434"/>
      <c r="G945" s="434"/>
      <c r="H945" s="434"/>
      <c r="I945" s="433"/>
      <c r="J945" s="433"/>
      <c r="K945" s="433"/>
      <c r="L945" s="433"/>
      <c r="M945" s="433"/>
    </row>
    <row r="946" spans="2:13" x14ac:dyDescent="0.15">
      <c r="B946" s="431">
        <v>942</v>
      </c>
      <c r="C946" s="433"/>
      <c r="D946" s="433"/>
      <c r="E946" s="433"/>
      <c r="F946" s="434"/>
      <c r="G946" s="434"/>
      <c r="H946" s="434"/>
      <c r="I946" s="433"/>
      <c r="J946" s="433"/>
      <c r="K946" s="433"/>
      <c r="L946" s="433"/>
      <c r="M946" s="433"/>
    </row>
    <row r="947" spans="2:13" x14ac:dyDescent="0.15">
      <c r="B947" s="431">
        <v>943</v>
      </c>
      <c r="C947" s="433"/>
      <c r="D947" s="433"/>
      <c r="E947" s="433"/>
      <c r="F947" s="434"/>
      <c r="G947" s="434"/>
      <c r="H947" s="434"/>
      <c r="I947" s="433"/>
      <c r="J947" s="433"/>
      <c r="K947" s="433"/>
      <c r="L947" s="433"/>
      <c r="M947" s="433"/>
    </row>
    <row r="948" spans="2:13" x14ac:dyDescent="0.15">
      <c r="B948" s="431">
        <v>944</v>
      </c>
      <c r="C948" s="433"/>
      <c r="D948" s="433"/>
      <c r="E948" s="433"/>
      <c r="F948" s="434"/>
      <c r="G948" s="434"/>
      <c r="H948" s="434"/>
      <c r="I948" s="433"/>
      <c r="J948" s="433"/>
      <c r="K948" s="433"/>
      <c r="L948" s="433"/>
      <c r="M948" s="433"/>
    </row>
    <row r="949" spans="2:13" x14ac:dyDescent="0.15">
      <c r="B949" s="431">
        <v>945</v>
      </c>
      <c r="C949" s="433"/>
      <c r="D949" s="433"/>
      <c r="E949" s="433"/>
      <c r="F949" s="434"/>
      <c r="G949" s="434"/>
      <c r="H949" s="434"/>
      <c r="I949" s="433"/>
      <c r="J949" s="433"/>
      <c r="K949" s="433"/>
      <c r="L949" s="433"/>
      <c r="M949" s="433"/>
    </row>
    <row r="950" spans="2:13" x14ac:dyDescent="0.15">
      <c r="B950" s="431">
        <v>946</v>
      </c>
      <c r="C950" s="433"/>
      <c r="D950" s="433"/>
      <c r="E950" s="433"/>
      <c r="F950" s="434"/>
      <c r="G950" s="434"/>
      <c r="H950" s="434"/>
      <c r="I950" s="433"/>
      <c r="J950" s="433"/>
      <c r="K950" s="433"/>
      <c r="L950" s="433"/>
      <c r="M950" s="433"/>
    </row>
    <row r="951" spans="2:13" x14ac:dyDescent="0.15">
      <c r="B951" s="431">
        <v>947</v>
      </c>
      <c r="C951" s="433"/>
      <c r="D951" s="433"/>
      <c r="E951" s="433"/>
      <c r="F951" s="434"/>
      <c r="G951" s="434"/>
      <c r="H951" s="434"/>
      <c r="I951" s="433"/>
      <c r="J951" s="433"/>
      <c r="K951" s="433"/>
      <c r="L951" s="433"/>
      <c r="M951" s="433"/>
    </row>
    <row r="952" spans="2:13" x14ac:dyDescent="0.15">
      <c r="B952" s="431">
        <v>948</v>
      </c>
      <c r="C952" s="433"/>
      <c r="D952" s="433"/>
      <c r="E952" s="433"/>
      <c r="F952" s="434"/>
      <c r="G952" s="434"/>
      <c r="H952" s="434"/>
      <c r="I952" s="433"/>
      <c r="J952" s="433"/>
      <c r="K952" s="433"/>
      <c r="L952" s="433"/>
      <c r="M952" s="433"/>
    </row>
    <row r="953" spans="2:13" x14ac:dyDescent="0.15">
      <c r="B953" s="431">
        <v>949</v>
      </c>
      <c r="C953" s="433"/>
      <c r="D953" s="433"/>
      <c r="E953" s="433"/>
      <c r="F953" s="434"/>
      <c r="G953" s="434"/>
      <c r="H953" s="434"/>
      <c r="I953" s="433"/>
      <c r="J953" s="433"/>
      <c r="K953" s="433"/>
      <c r="L953" s="433"/>
      <c r="M953" s="433"/>
    </row>
    <row r="954" spans="2:13" x14ac:dyDescent="0.15">
      <c r="B954" s="431">
        <v>950</v>
      </c>
      <c r="C954" s="433"/>
      <c r="D954" s="433"/>
      <c r="E954" s="433"/>
      <c r="F954" s="434"/>
      <c r="G954" s="434"/>
      <c r="H954" s="434"/>
      <c r="I954" s="433"/>
      <c r="J954" s="433"/>
      <c r="K954" s="433"/>
      <c r="L954" s="433"/>
      <c r="M954" s="433"/>
    </row>
    <row r="955" spans="2:13" x14ac:dyDescent="0.15">
      <c r="B955" s="431">
        <v>951</v>
      </c>
      <c r="C955" s="433"/>
      <c r="D955" s="433"/>
      <c r="E955" s="433"/>
      <c r="F955" s="434"/>
      <c r="G955" s="434"/>
      <c r="H955" s="434"/>
      <c r="I955" s="433"/>
      <c r="J955" s="433"/>
      <c r="K955" s="433"/>
      <c r="L955" s="433"/>
      <c r="M955" s="433"/>
    </row>
    <row r="956" spans="2:13" x14ac:dyDescent="0.15">
      <c r="B956" s="431">
        <v>952</v>
      </c>
      <c r="C956" s="433"/>
      <c r="D956" s="433"/>
      <c r="E956" s="433"/>
      <c r="F956" s="434"/>
      <c r="G956" s="434"/>
      <c r="H956" s="434"/>
      <c r="I956" s="433"/>
      <c r="J956" s="433"/>
      <c r="K956" s="433"/>
      <c r="L956" s="433"/>
      <c r="M956" s="433"/>
    </row>
    <row r="957" spans="2:13" x14ac:dyDescent="0.15">
      <c r="B957" s="431">
        <v>953</v>
      </c>
      <c r="C957" s="433"/>
      <c r="D957" s="433"/>
      <c r="E957" s="433"/>
      <c r="F957" s="434"/>
      <c r="G957" s="434"/>
      <c r="H957" s="434"/>
      <c r="I957" s="433"/>
      <c r="J957" s="433"/>
      <c r="K957" s="433"/>
      <c r="L957" s="433"/>
      <c r="M957" s="433"/>
    </row>
    <row r="958" spans="2:13" x14ac:dyDescent="0.15">
      <c r="B958" s="431">
        <v>954</v>
      </c>
      <c r="C958" s="433"/>
      <c r="D958" s="433"/>
      <c r="E958" s="433"/>
      <c r="F958" s="434"/>
      <c r="G958" s="434"/>
      <c r="H958" s="434"/>
      <c r="I958" s="433"/>
      <c r="J958" s="433"/>
      <c r="K958" s="433"/>
      <c r="L958" s="433"/>
      <c r="M958" s="433"/>
    </row>
    <row r="959" spans="2:13" x14ac:dyDescent="0.15">
      <c r="B959" s="431">
        <v>955</v>
      </c>
      <c r="C959" s="433"/>
      <c r="D959" s="433"/>
      <c r="E959" s="433"/>
      <c r="F959" s="434"/>
      <c r="G959" s="434"/>
      <c r="H959" s="434"/>
      <c r="I959" s="433"/>
      <c r="J959" s="433"/>
      <c r="K959" s="433"/>
      <c r="L959" s="433"/>
      <c r="M959" s="433"/>
    </row>
    <row r="960" spans="2:13" x14ac:dyDescent="0.15">
      <c r="B960" s="431">
        <v>956</v>
      </c>
      <c r="C960" s="433"/>
      <c r="D960" s="433"/>
      <c r="E960" s="433"/>
      <c r="F960" s="434"/>
      <c r="G960" s="434"/>
      <c r="H960" s="434"/>
      <c r="I960" s="433"/>
      <c r="J960" s="433"/>
      <c r="K960" s="433"/>
      <c r="L960" s="433"/>
      <c r="M960" s="433"/>
    </row>
    <row r="961" spans="2:13" x14ac:dyDescent="0.15">
      <c r="B961" s="431">
        <v>957</v>
      </c>
      <c r="C961" s="433"/>
      <c r="D961" s="433"/>
      <c r="E961" s="433"/>
      <c r="F961" s="434"/>
      <c r="G961" s="434"/>
      <c r="H961" s="434"/>
      <c r="I961" s="433"/>
      <c r="J961" s="433"/>
      <c r="K961" s="433"/>
      <c r="L961" s="433"/>
      <c r="M961" s="433"/>
    </row>
    <row r="962" spans="2:13" x14ac:dyDescent="0.15">
      <c r="B962" s="431">
        <v>958</v>
      </c>
      <c r="C962" s="433"/>
      <c r="D962" s="433"/>
      <c r="E962" s="433"/>
      <c r="F962" s="434"/>
      <c r="G962" s="434"/>
      <c r="H962" s="434"/>
      <c r="I962" s="433"/>
      <c r="J962" s="433"/>
      <c r="K962" s="433"/>
      <c r="L962" s="433"/>
      <c r="M962" s="433"/>
    </row>
    <row r="963" spans="2:13" x14ac:dyDescent="0.15">
      <c r="B963" s="431">
        <v>959</v>
      </c>
      <c r="C963" s="433"/>
      <c r="D963" s="433"/>
      <c r="E963" s="433"/>
      <c r="F963" s="434"/>
      <c r="G963" s="434"/>
      <c r="H963" s="434"/>
      <c r="I963" s="433"/>
      <c r="J963" s="433"/>
      <c r="K963" s="433"/>
      <c r="L963" s="433"/>
      <c r="M963" s="433"/>
    </row>
    <row r="964" spans="2:13" x14ac:dyDescent="0.15">
      <c r="B964" s="431">
        <v>960</v>
      </c>
      <c r="C964" s="433"/>
      <c r="D964" s="433"/>
      <c r="E964" s="433"/>
      <c r="F964" s="434"/>
      <c r="G964" s="434"/>
      <c r="H964" s="434"/>
      <c r="I964" s="433"/>
      <c r="J964" s="433"/>
      <c r="K964" s="433"/>
      <c r="L964" s="433"/>
      <c r="M964" s="433"/>
    </row>
    <row r="965" spans="2:13" x14ac:dyDescent="0.15">
      <c r="B965" s="431">
        <v>961</v>
      </c>
      <c r="C965" s="433"/>
      <c r="D965" s="433"/>
      <c r="E965" s="433"/>
      <c r="F965" s="434"/>
      <c r="G965" s="434"/>
      <c r="H965" s="434"/>
      <c r="I965" s="433"/>
      <c r="J965" s="433"/>
      <c r="K965" s="433"/>
      <c r="L965" s="433"/>
      <c r="M965" s="433"/>
    </row>
    <row r="966" spans="2:13" x14ac:dyDescent="0.15">
      <c r="B966" s="431">
        <v>962</v>
      </c>
      <c r="C966" s="433"/>
      <c r="D966" s="433"/>
      <c r="E966" s="433"/>
      <c r="F966" s="434"/>
      <c r="G966" s="434"/>
      <c r="H966" s="434"/>
      <c r="I966" s="433"/>
      <c r="J966" s="433"/>
      <c r="K966" s="433"/>
      <c r="L966" s="433"/>
      <c r="M966" s="433"/>
    </row>
    <row r="967" spans="2:13" x14ac:dyDescent="0.15">
      <c r="B967" s="431">
        <v>963</v>
      </c>
      <c r="C967" s="433"/>
      <c r="D967" s="433"/>
      <c r="E967" s="433"/>
      <c r="F967" s="434"/>
      <c r="G967" s="434"/>
      <c r="H967" s="434"/>
      <c r="I967" s="433"/>
      <c r="J967" s="433"/>
      <c r="K967" s="433"/>
      <c r="L967" s="433"/>
      <c r="M967" s="433"/>
    </row>
    <row r="968" spans="2:13" x14ac:dyDescent="0.15">
      <c r="B968" s="431">
        <v>964</v>
      </c>
      <c r="C968" s="433"/>
      <c r="D968" s="433"/>
      <c r="E968" s="433"/>
      <c r="F968" s="434"/>
      <c r="G968" s="434"/>
      <c r="H968" s="434"/>
      <c r="I968" s="433"/>
      <c r="J968" s="433"/>
      <c r="K968" s="433"/>
      <c r="L968" s="433"/>
      <c r="M968" s="433"/>
    </row>
    <row r="969" spans="2:13" x14ac:dyDescent="0.15">
      <c r="B969" s="431">
        <v>965</v>
      </c>
      <c r="C969" s="433"/>
      <c r="D969" s="433"/>
      <c r="E969" s="433"/>
      <c r="F969" s="434"/>
      <c r="G969" s="434"/>
      <c r="H969" s="434"/>
      <c r="I969" s="433"/>
      <c r="J969" s="433"/>
      <c r="K969" s="433"/>
      <c r="L969" s="433"/>
      <c r="M969" s="433"/>
    </row>
    <row r="970" spans="2:13" x14ac:dyDescent="0.15">
      <c r="B970" s="431">
        <v>966</v>
      </c>
      <c r="C970" s="433"/>
      <c r="D970" s="433"/>
      <c r="E970" s="433"/>
      <c r="F970" s="434"/>
      <c r="G970" s="434"/>
      <c r="H970" s="434"/>
      <c r="I970" s="433"/>
      <c r="J970" s="433"/>
      <c r="K970" s="433"/>
      <c r="L970" s="433"/>
      <c r="M970" s="433"/>
    </row>
    <row r="971" spans="2:13" x14ac:dyDescent="0.15">
      <c r="B971" s="431">
        <v>967</v>
      </c>
      <c r="C971" s="433"/>
      <c r="D971" s="433"/>
      <c r="E971" s="433"/>
      <c r="F971" s="434"/>
      <c r="G971" s="434"/>
      <c r="H971" s="434"/>
      <c r="I971" s="433"/>
      <c r="J971" s="433"/>
      <c r="K971" s="433"/>
      <c r="L971" s="433"/>
      <c r="M971" s="433"/>
    </row>
    <row r="972" spans="2:13" x14ac:dyDescent="0.15">
      <c r="B972" s="431">
        <v>968</v>
      </c>
      <c r="C972" s="433"/>
      <c r="D972" s="433"/>
      <c r="E972" s="433"/>
      <c r="F972" s="434"/>
      <c r="G972" s="434"/>
      <c r="H972" s="434"/>
      <c r="I972" s="433"/>
      <c r="J972" s="433"/>
      <c r="K972" s="433"/>
      <c r="L972" s="433"/>
      <c r="M972" s="433"/>
    </row>
    <row r="973" spans="2:13" x14ac:dyDescent="0.15">
      <c r="B973" s="431">
        <v>969</v>
      </c>
      <c r="C973" s="433"/>
      <c r="D973" s="433"/>
      <c r="E973" s="433"/>
      <c r="F973" s="434"/>
      <c r="G973" s="434"/>
      <c r="H973" s="434"/>
      <c r="I973" s="433"/>
      <c r="J973" s="433"/>
      <c r="K973" s="433"/>
      <c r="L973" s="433"/>
      <c r="M973" s="433"/>
    </row>
    <row r="974" spans="2:13" x14ac:dyDescent="0.15">
      <c r="B974" s="431">
        <v>970</v>
      </c>
      <c r="C974" s="433"/>
      <c r="D974" s="433"/>
      <c r="E974" s="433"/>
      <c r="F974" s="434"/>
      <c r="G974" s="434"/>
      <c r="H974" s="434"/>
      <c r="I974" s="433"/>
      <c r="J974" s="433"/>
      <c r="K974" s="433"/>
      <c r="L974" s="433"/>
      <c r="M974" s="433"/>
    </row>
    <row r="975" spans="2:13" x14ac:dyDescent="0.15">
      <c r="B975" s="431">
        <v>971</v>
      </c>
      <c r="C975" s="433"/>
      <c r="D975" s="433"/>
      <c r="E975" s="433"/>
      <c r="F975" s="434"/>
      <c r="G975" s="434"/>
      <c r="H975" s="434"/>
      <c r="I975" s="433"/>
      <c r="J975" s="433"/>
      <c r="K975" s="433"/>
      <c r="L975" s="433"/>
      <c r="M975" s="433"/>
    </row>
    <row r="976" spans="2:13" x14ac:dyDescent="0.15">
      <c r="B976" s="431">
        <v>972</v>
      </c>
      <c r="C976" s="433"/>
      <c r="D976" s="433"/>
      <c r="E976" s="433"/>
      <c r="F976" s="434"/>
      <c r="G976" s="434"/>
      <c r="H976" s="434"/>
      <c r="I976" s="433"/>
      <c r="J976" s="433"/>
      <c r="K976" s="433"/>
      <c r="L976" s="433"/>
      <c r="M976" s="433"/>
    </row>
    <row r="977" spans="2:13" x14ac:dyDescent="0.15">
      <c r="B977" s="431">
        <v>973</v>
      </c>
      <c r="C977" s="433"/>
      <c r="D977" s="433"/>
      <c r="E977" s="433"/>
      <c r="F977" s="434"/>
      <c r="G977" s="434"/>
      <c r="H977" s="434"/>
      <c r="I977" s="433"/>
      <c r="J977" s="433"/>
      <c r="K977" s="433"/>
      <c r="L977" s="433"/>
      <c r="M977" s="433"/>
    </row>
    <row r="978" spans="2:13" x14ac:dyDescent="0.15">
      <c r="B978" s="431">
        <v>974</v>
      </c>
      <c r="C978" s="433"/>
      <c r="D978" s="433"/>
      <c r="E978" s="433"/>
      <c r="F978" s="434"/>
      <c r="G978" s="434"/>
      <c r="H978" s="434"/>
      <c r="I978" s="433"/>
      <c r="J978" s="433"/>
      <c r="K978" s="433"/>
      <c r="L978" s="433"/>
      <c r="M978" s="433"/>
    </row>
    <row r="979" spans="2:13" x14ac:dyDescent="0.15">
      <c r="B979" s="431">
        <v>975</v>
      </c>
      <c r="C979" s="433"/>
      <c r="D979" s="433"/>
      <c r="E979" s="433"/>
      <c r="F979" s="434"/>
      <c r="G979" s="434"/>
      <c r="H979" s="434"/>
      <c r="I979" s="433"/>
      <c r="J979" s="433"/>
      <c r="K979" s="433"/>
      <c r="L979" s="433"/>
      <c r="M979" s="433"/>
    </row>
    <row r="980" spans="2:13" x14ac:dyDescent="0.15">
      <c r="B980" s="431">
        <v>976</v>
      </c>
      <c r="C980" s="433"/>
      <c r="D980" s="433"/>
      <c r="E980" s="433"/>
      <c r="F980" s="434"/>
      <c r="G980" s="434"/>
      <c r="H980" s="434"/>
      <c r="I980" s="433"/>
      <c r="J980" s="433"/>
      <c r="K980" s="433"/>
      <c r="L980" s="433"/>
      <c r="M980" s="433"/>
    </row>
    <row r="981" spans="2:13" x14ac:dyDescent="0.15">
      <c r="B981" s="431">
        <v>977</v>
      </c>
      <c r="C981" s="433"/>
      <c r="D981" s="433"/>
      <c r="E981" s="433"/>
      <c r="F981" s="434"/>
      <c r="G981" s="434"/>
      <c r="H981" s="434"/>
      <c r="I981" s="433"/>
      <c r="J981" s="433"/>
      <c r="K981" s="433"/>
      <c r="L981" s="433"/>
      <c r="M981" s="433"/>
    </row>
    <row r="982" spans="2:13" x14ac:dyDescent="0.15">
      <c r="B982" s="431">
        <v>978</v>
      </c>
      <c r="C982" s="433"/>
      <c r="D982" s="433"/>
      <c r="E982" s="433"/>
      <c r="F982" s="434"/>
      <c r="G982" s="434"/>
      <c r="H982" s="434"/>
      <c r="I982" s="433"/>
      <c r="J982" s="433"/>
      <c r="K982" s="433"/>
      <c r="L982" s="433"/>
      <c r="M982" s="433"/>
    </row>
    <row r="983" spans="2:13" x14ac:dyDescent="0.15">
      <c r="B983" s="431">
        <v>979</v>
      </c>
      <c r="C983" s="433"/>
      <c r="D983" s="433"/>
      <c r="E983" s="433"/>
      <c r="F983" s="434"/>
      <c r="G983" s="434"/>
      <c r="H983" s="434"/>
      <c r="I983" s="433"/>
      <c r="J983" s="433"/>
      <c r="K983" s="433"/>
      <c r="L983" s="433"/>
      <c r="M983" s="433"/>
    </row>
    <row r="984" spans="2:13" x14ac:dyDescent="0.15">
      <c r="B984" s="431">
        <v>980</v>
      </c>
      <c r="C984" s="433"/>
      <c r="D984" s="433"/>
      <c r="E984" s="433"/>
      <c r="F984" s="434"/>
      <c r="G984" s="434"/>
      <c r="H984" s="434"/>
      <c r="I984" s="433"/>
      <c r="J984" s="433"/>
      <c r="K984" s="433"/>
      <c r="L984" s="433"/>
      <c r="M984" s="433"/>
    </row>
    <row r="985" spans="2:13" x14ac:dyDescent="0.15">
      <c r="B985" s="431">
        <v>981</v>
      </c>
      <c r="C985" s="433"/>
      <c r="D985" s="433"/>
      <c r="E985" s="433"/>
      <c r="F985" s="434"/>
      <c r="G985" s="434"/>
      <c r="H985" s="434"/>
      <c r="I985" s="433"/>
      <c r="J985" s="433"/>
      <c r="K985" s="433"/>
      <c r="L985" s="433"/>
      <c r="M985" s="433"/>
    </row>
    <row r="986" spans="2:13" x14ac:dyDescent="0.15">
      <c r="B986" s="431">
        <v>982</v>
      </c>
      <c r="C986" s="433"/>
      <c r="D986" s="433"/>
      <c r="E986" s="433"/>
      <c r="F986" s="434"/>
      <c r="G986" s="434"/>
      <c r="H986" s="434"/>
      <c r="I986" s="433"/>
      <c r="J986" s="433"/>
      <c r="K986" s="433"/>
      <c r="L986" s="433"/>
      <c r="M986" s="433"/>
    </row>
    <row r="987" spans="2:13" x14ac:dyDescent="0.15">
      <c r="B987" s="431">
        <v>983</v>
      </c>
      <c r="C987" s="433"/>
      <c r="D987" s="433"/>
      <c r="E987" s="433"/>
      <c r="F987" s="434"/>
      <c r="G987" s="434"/>
      <c r="H987" s="434"/>
      <c r="I987" s="433"/>
      <c r="J987" s="433"/>
      <c r="K987" s="433"/>
      <c r="L987" s="433"/>
      <c r="M987" s="433"/>
    </row>
    <row r="988" spans="2:13" x14ac:dyDescent="0.15">
      <c r="B988" s="431">
        <v>984</v>
      </c>
      <c r="C988" s="433"/>
      <c r="D988" s="433"/>
      <c r="E988" s="433"/>
      <c r="F988" s="434"/>
      <c r="G988" s="434"/>
      <c r="H988" s="434"/>
      <c r="I988" s="433"/>
      <c r="J988" s="433"/>
      <c r="K988" s="433"/>
      <c r="L988" s="433"/>
      <c r="M988" s="433"/>
    </row>
    <row r="989" spans="2:13" x14ac:dyDescent="0.15">
      <c r="B989" s="431">
        <v>985</v>
      </c>
      <c r="C989" s="433"/>
      <c r="D989" s="433"/>
      <c r="E989" s="433"/>
      <c r="F989" s="434"/>
      <c r="G989" s="434"/>
      <c r="H989" s="434"/>
      <c r="I989" s="433"/>
      <c r="J989" s="433"/>
      <c r="K989" s="433"/>
      <c r="L989" s="433"/>
      <c r="M989" s="433"/>
    </row>
    <row r="990" spans="2:13" x14ac:dyDescent="0.15">
      <c r="B990" s="431">
        <v>986</v>
      </c>
      <c r="C990" s="433"/>
      <c r="D990" s="433"/>
      <c r="E990" s="433"/>
      <c r="F990" s="434"/>
      <c r="G990" s="434"/>
      <c r="H990" s="434"/>
      <c r="I990" s="433"/>
      <c r="J990" s="433"/>
      <c r="K990" s="433"/>
      <c r="L990" s="433"/>
      <c r="M990" s="433"/>
    </row>
    <row r="991" spans="2:13" x14ac:dyDescent="0.15">
      <c r="B991" s="431">
        <v>987</v>
      </c>
      <c r="C991" s="433"/>
      <c r="D991" s="433"/>
      <c r="E991" s="433"/>
      <c r="F991" s="434"/>
      <c r="G991" s="434"/>
      <c r="H991" s="434"/>
      <c r="I991" s="433"/>
      <c r="J991" s="433"/>
      <c r="K991" s="433"/>
      <c r="L991" s="433"/>
      <c r="M991" s="433"/>
    </row>
    <row r="992" spans="2:13" x14ac:dyDescent="0.15">
      <c r="B992" s="431">
        <v>988</v>
      </c>
      <c r="C992" s="433"/>
      <c r="D992" s="433"/>
      <c r="E992" s="433"/>
      <c r="F992" s="434"/>
      <c r="G992" s="434"/>
      <c r="H992" s="434"/>
      <c r="I992" s="433"/>
      <c r="J992" s="433"/>
      <c r="K992" s="433"/>
      <c r="L992" s="433"/>
      <c r="M992" s="433"/>
    </row>
    <row r="993" spans="2:13" x14ac:dyDescent="0.15">
      <c r="B993" s="431">
        <v>989</v>
      </c>
      <c r="C993" s="433"/>
      <c r="D993" s="433"/>
      <c r="E993" s="433"/>
      <c r="F993" s="434"/>
      <c r="G993" s="434"/>
      <c r="H993" s="434"/>
      <c r="I993" s="433"/>
      <c r="J993" s="433"/>
      <c r="K993" s="433"/>
      <c r="L993" s="433"/>
      <c r="M993" s="433"/>
    </row>
    <row r="994" spans="2:13" x14ac:dyDescent="0.15">
      <c r="B994" s="431">
        <v>990</v>
      </c>
      <c r="C994" s="433"/>
      <c r="D994" s="433"/>
      <c r="E994" s="433"/>
      <c r="F994" s="434"/>
      <c r="G994" s="434"/>
      <c r="H994" s="434"/>
      <c r="I994" s="433"/>
      <c r="J994" s="433"/>
      <c r="K994" s="433"/>
      <c r="L994" s="433"/>
      <c r="M994" s="433"/>
    </row>
    <row r="995" spans="2:13" x14ac:dyDescent="0.15">
      <c r="B995" s="431">
        <v>991</v>
      </c>
      <c r="C995" s="433"/>
      <c r="D995" s="433"/>
      <c r="E995" s="433"/>
      <c r="F995" s="434"/>
      <c r="G995" s="434"/>
      <c r="H995" s="434"/>
      <c r="I995" s="433"/>
      <c r="J995" s="433"/>
      <c r="K995" s="433"/>
      <c r="L995" s="433"/>
      <c r="M995" s="433"/>
    </row>
    <row r="996" spans="2:13" x14ac:dyDescent="0.15">
      <c r="B996" s="431">
        <v>992</v>
      </c>
      <c r="C996" s="433"/>
      <c r="D996" s="433"/>
      <c r="E996" s="433"/>
      <c r="F996" s="434"/>
      <c r="G996" s="434"/>
      <c r="H996" s="434"/>
      <c r="I996" s="433"/>
      <c r="J996" s="433"/>
      <c r="K996" s="433"/>
      <c r="L996" s="433"/>
      <c r="M996" s="433"/>
    </row>
    <row r="997" spans="2:13" x14ac:dyDescent="0.15">
      <c r="B997" s="431">
        <v>993</v>
      </c>
      <c r="C997" s="433"/>
      <c r="D997" s="433"/>
      <c r="E997" s="433"/>
      <c r="F997" s="434"/>
      <c r="G997" s="434"/>
      <c r="H997" s="434"/>
      <c r="I997" s="433"/>
      <c r="J997" s="433"/>
      <c r="K997" s="433"/>
      <c r="L997" s="433"/>
      <c r="M997" s="433"/>
    </row>
    <row r="998" spans="2:13" x14ac:dyDescent="0.15">
      <c r="B998" s="431">
        <v>994</v>
      </c>
      <c r="C998" s="433"/>
      <c r="D998" s="433"/>
      <c r="E998" s="433"/>
      <c r="F998" s="434"/>
      <c r="G998" s="434"/>
      <c r="H998" s="434"/>
      <c r="I998" s="433"/>
      <c r="J998" s="433"/>
      <c r="K998" s="433"/>
      <c r="L998" s="433"/>
      <c r="M998" s="433"/>
    </row>
    <row r="999" spans="2:13" x14ac:dyDescent="0.15">
      <c r="B999" s="431">
        <v>995</v>
      </c>
      <c r="C999" s="433"/>
      <c r="D999" s="433"/>
      <c r="E999" s="433"/>
      <c r="F999" s="434"/>
      <c r="G999" s="434"/>
      <c r="H999" s="434"/>
      <c r="I999" s="433"/>
      <c r="J999" s="433"/>
      <c r="K999" s="433"/>
      <c r="L999" s="433"/>
      <c r="M999" s="433"/>
    </row>
    <row r="1000" spans="2:13" x14ac:dyDescent="0.15">
      <c r="B1000" s="431">
        <v>996</v>
      </c>
      <c r="C1000" s="433"/>
      <c r="D1000" s="433"/>
      <c r="E1000" s="433"/>
      <c r="F1000" s="434"/>
      <c r="G1000" s="434"/>
      <c r="H1000" s="434"/>
      <c r="I1000" s="433"/>
      <c r="J1000" s="433"/>
      <c r="K1000" s="433"/>
      <c r="L1000" s="433"/>
      <c r="M1000" s="433"/>
    </row>
    <row r="1001" spans="2:13" x14ac:dyDescent="0.15">
      <c r="B1001" s="431">
        <v>997</v>
      </c>
      <c r="C1001" s="433"/>
      <c r="D1001" s="433"/>
      <c r="E1001" s="433"/>
      <c r="F1001" s="434"/>
      <c r="G1001" s="434"/>
      <c r="H1001" s="434"/>
      <c r="I1001" s="433"/>
      <c r="J1001" s="433"/>
      <c r="K1001" s="433"/>
      <c r="L1001" s="433"/>
      <c r="M1001" s="433"/>
    </row>
    <row r="1002" spans="2:13" x14ac:dyDescent="0.15">
      <c r="B1002" s="431">
        <v>998</v>
      </c>
      <c r="C1002" s="433"/>
      <c r="D1002" s="433"/>
      <c r="E1002" s="433"/>
      <c r="F1002" s="434"/>
      <c r="G1002" s="434"/>
      <c r="H1002" s="434"/>
      <c r="I1002" s="433"/>
      <c r="J1002" s="433"/>
      <c r="K1002" s="433"/>
      <c r="L1002" s="433"/>
      <c r="M1002" s="433"/>
    </row>
    <row r="1003" spans="2:13" x14ac:dyDescent="0.15">
      <c r="B1003" s="431">
        <v>999</v>
      </c>
      <c r="C1003" s="433"/>
      <c r="D1003" s="433"/>
      <c r="E1003" s="433"/>
      <c r="F1003" s="434"/>
      <c r="G1003" s="434"/>
      <c r="H1003" s="434"/>
      <c r="I1003" s="433"/>
      <c r="J1003" s="433"/>
      <c r="K1003" s="433"/>
      <c r="L1003" s="433"/>
      <c r="M1003" s="433"/>
    </row>
    <row r="1004" spans="2:13" x14ac:dyDescent="0.15">
      <c r="B1004" s="431">
        <v>1000</v>
      </c>
      <c r="C1004" s="433"/>
      <c r="D1004" s="433"/>
      <c r="E1004" s="433"/>
      <c r="F1004" s="434"/>
      <c r="G1004" s="434"/>
      <c r="H1004" s="434"/>
      <c r="I1004" s="433"/>
      <c r="J1004" s="433"/>
      <c r="K1004" s="433"/>
      <c r="L1004" s="433"/>
      <c r="M1004" s="433"/>
    </row>
  </sheetData>
  <mergeCells count="1">
    <mergeCell ref="B1:D1"/>
  </mergeCells>
  <phoneticPr fontId="3"/>
  <dataValidations count="3">
    <dataValidation imeMode="hiragana" allowBlank="1" showInputMessage="1" showErrorMessage="1" sqref="C1:C1048576 D1:D1048576 J1:J1048576 L1:L1048576" xr:uid="{DA4FCFE6-1E7A-49DB-9878-1CF549CB2ABB}"/>
    <dataValidation type="date" imeMode="halfAlpha" operator="greaterThanOrEqual" allowBlank="1" showInputMessage="1" showErrorMessage="1" sqref="F1:G1048576" xr:uid="{68F49732-C2E3-458A-8212-694D32868357}">
      <formula1>1</formula1>
    </dataValidation>
    <dataValidation imeMode="halfAlpha" allowBlank="1" showInputMessage="1" showErrorMessage="1" sqref="K1:K1048576" xr:uid="{CEF5EC8A-91BC-4F14-A5B1-2311BF6809FF}"/>
  </dataValidations>
  <pageMargins left="0.7" right="0.7" top="0.75" bottom="0.75" header="0.3" footer="0.3"/>
  <pageSetup paperSize="9" orientation="portrait"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41C38B9A-4080-4384-8736-18BF203A2E93}">
          <x14:formula1>
            <xm:f>名簿!$C$6:$C$1005</xm:f>
          </x14:formula1>
          <xm:sqref>H1005:I1048576 H1:I1</xm:sqref>
        </x14:dataValidation>
        <x14:dataValidation type="list" allowBlank="1" showInputMessage="1" showErrorMessage="1" xr:uid="{F6861642-A2C6-4E74-B854-FEEFA9611548}">
          <x14:formula1>
            <xm:f>取引先!$C:$C</xm:f>
          </x14:formula1>
          <xm:sqref>E1 E5:E1048576</xm:sqref>
        </x14:dataValidation>
        <x14:dataValidation type="list" allowBlank="1" showInputMessage="1" showErrorMessage="1" xr:uid="{A390CE68-20A6-497C-9430-51ACCDEB4B47}">
          <x14:formula1>
            <xm:f>名簿!$C$5:$C$1005</xm:f>
          </x14:formula1>
          <xm:sqref>H4:I1004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F7B87-4CF1-4944-A34E-FC6A99929968}">
  <sheetPr>
    <tabColor rgb="FF92D050"/>
  </sheetPr>
  <dimension ref="B1:O15"/>
  <sheetViews>
    <sheetView zoomScale="55" zoomScaleNormal="55" workbookViewId="0">
      <pane xSplit="5" ySplit="2" topLeftCell="F3" activePane="bottomRight" state="frozen"/>
      <selection pane="topRight" activeCell="F1" sqref="F1"/>
      <selection pane="bottomLeft" activeCell="A4" sqref="A4"/>
      <selection pane="bottomRight" activeCell="C6" sqref="C6:C8"/>
    </sheetView>
  </sheetViews>
  <sheetFormatPr defaultColWidth="8.875" defaultRowHeight="16.5" x14ac:dyDescent="0.15"/>
  <cols>
    <col min="1" max="1" width="3.875" style="145" customWidth="1"/>
    <col min="2" max="2" width="9.875" style="369" customWidth="1"/>
    <col min="3" max="3" width="17.625" style="369" customWidth="1"/>
    <col min="4" max="4" width="16.5" style="369" customWidth="1"/>
    <col min="5" max="5" width="17.625" style="363" bestFit="1" customWidth="1"/>
    <col min="6" max="6" width="18.125" style="370" customWidth="1"/>
    <col min="7" max="7" width="15.5" style="370" customWidth="1"/>
    <col min="8" max="8" width="43.625" style="369" customWidth="1"/>
    <col min="9" max="9" width="29" style="369" customWidth="1"/>
    <col min="10" max="10" width="47.375" style="369" customWidth="1"/>
    <col min="11" max="13" width="36.875" style="369" customWidth="1"/>
    <col min="14" max="14" width="35.625" style="145" customWidth="1"/>
    <col min="15" max="15" width="46.875" style="369" customWidth="1"/>
    <col min="16" max="17" width="8.625" style="145" bestFit="1" customWidth="1"/>
    <col min="18" max="16384" width="8.875" style="145"/>
  </cols>
  <sheetData>
    <row r="1" spans="2:15" ht="90" customHeight="1" x14ac:dyDescent="0.15">
      <c r="B1" s="1224" t="s">
        <v>1900</v>
      </c>
      <c r="C1" s="1224"/>
      <c r="D1" s="1224"/>
      <c r="E1" s="1224"/>
      <c r="F1" s="1224"/>
      <c r="G1" s="1224"/>
      <c r="H1" s="1224"/>
      <c r="I1" s="370" t="s">
        <v>1835</v>
      </c>
      <c r="J1" s="367"/>
      <c r="L1" s="367"/>
      <c r="M1" s="367"/>
      <c r="N1" s="367"/>
      <c r="O1" s="145"/>
    </row>
    <row r="2" spans="2:15" s="368" customFormat="1" ht="33.75" thickBot="1" x14ac:dyDescent="0.2">
      <c r="B2" s="375" t="s">
        <v>1806</v>
      </c>
      <c r="C2" s="375" t="s">
        <v>1160</v>
      </c>
      <c r="D2" s="375" t="s">
        <v>1638</v>
      </c>
      <c r="E2" s="376" t="s">
        <v>1815</v>
      </c>
      <c r="F2" s="375" t="s">
        <v>1816</v>
      </c>
      <c r="G2" s="375" t="s">
        <v>1178</v>
      </c>
      <c r="H2" s="375" t="s">
        <v>1817</v>
      </c>
      <c r="I2" s="375" t="s">
        <v>1639</v>
      </c>
      <c r="J2" s="375" t="s">
        <v>1640</v>
      </c>
      <c r="K2" s="386" t="s">
        <v>1856</v>
      </c>
      <c r="L2" s="386" t="s">
        <v>1685</v>
      </c>
      <c r="M2" s="386" t="s">
        <v>1763</v>
      </c>
      <c r="N2" s="377" t="s">
        <v>1641</v>
      </c>
    </row>
    <row r="3" spans="2:15" ht="50.25" thickTop="1" x14ac:dyDescent="0.15">
      <c r="B3" s="1231" t="s">
        <v>1550</v>
      </c>
      <c r="C3" s="569" t="s">
        <v>1853</v>
      </c>
      <c r="D3" s="569" t="s">
        <v>1850</v>
      </c>
      <c r="E3" s="570">
        <v>45474</v>
      </c>
      <c r="F3" s="571" t="s">
        <v>1211</v>
      </c>
      <c r="G3" s="571" t="s">
        <v>1862</v>
      </c>
      <c r="H3" s="572" t="s">
        <v>1857</v>
      </c>
      <c r="I3" s="572" t="s">
        <v>1898</v>
      </c>
      <c r="J3" s="572" t="s">
        <v>1864</v>
      </c>
      <c r="K3" s="572" t="s">
        <v>1865</v>
      </c>
      <c r="L3" s="572" t="s">
        <v>1866</v>
      </c>
      <c r="M3" s="572" t="s">
        <v>1867</v>
      </c>
      <c r="N3" s="573"/>
      <c r="O3" s="145"/>
    </row>
    <row r="4" spans="2:15" ht="47.45" customHeight="1" x14ac:dyDescent="0.15">
      <c r="B4" s="1232"/>
      <c r="C4" s="574" t="s">
        <v>1899</v>
      </c>
      <c r="D4" s="574" t="s">
        <v>1851</v>
      </c>
      <c r="E4" s="575">
        <v>45413</v>
      </c>
      <c r="F4" s="576" t="s">
        <v>1863</v>
      </c>
      <c r="G4" s="576" t="s">
        <v>1117</v>
      </c>
      <c r="H4" s="577" t="s">
        <v>1854</v>
      </c>
      <c r="I4" s="577" t="s">
        <v>1855</v>
      </c>
      <c r="J4" s="577" t="s">
        <v>1870</v>
      </c>
      <c r="K4" s="577" t="s">
        <v>1871</v>
      </c>
      <c r="L4" s="577" t="s">
        <v>1872</v>
      </c>
      <c r="M4" s="577" t="s">
        <v>1873</v>
      </c>
      <c r="N4" s="578"/>
      <c r="O4" s="145"/>
    </row>
    <row r="5" spans="2:15" ht="50.25" thickBot="1" x14ac:dyDescent="0.2">
      <c r="B5" s="1233"/>
      <c r="C5" s="579" t="s">
        <v>1847</v>
      </c>
      <c r="D5" s="579" t="s">
        <v>1852</v>
      </c>
      <c r="E5" s="580">
        <v>45626</v>
      </c>
      <c r="F5" s="581" t="s">
        <v>1848</v>
      </c>
      <c r="G5" s="581" t="s">
        <v>1849</v>
      </c>
      <c r="H5" s="582" t="s">
        <v>1860</v>
      </c>
      <c r="I5" s="582" t="s">
        <v>1859</v>
      </c>
      <c r="J5" s="582" t="s">
        <v>1868</v>
      </c>
      <c r="K5" s="582" t="s">
        <v>1858</v>
      </c>
      <c r="L5" s="582" t="s">
        <v>1861</v>
      </c>
      <c r="M5" s="582" t="s">
        <v>1869</v>
      </c>
      <c r="N5" s="583"/>
      <c r="O5" s="145"/>
    </row>
    <row r="6" spans="2:15" ht="52.5" customHeight="1" thickTop="1" x14ac:dyDescent="0.15">
      <c r="B6" s="1225">
        <v>1</v>
      </c>
      <c r="C6" s="1228"/>
      <c r="D6" s="1228"/>
      <c r="E6" s="387"/>
      <c r="F6" s="388"/>
      <c r="G6" s="388"/>
      <c r="H6" s="389"/>
      <c r="I6" s="389"/>
      <c r="J6" s="389"/>
      <c r="K6" s="389"/>
      <c r="L6" s="389"/>
      <c r="M6" s="389"/>
      <c r="N6" s="457"/>
      <c r="O6" s="145"/>
    </row>
    <row r="7" spans="2:15" ht="52.5" customHeight="1" x14ac:dyDescent="0.15">
      <c r="B7" s="1226"/>
      <c r="C7" s="1229"/>
      <c r="D7" s="1229"/>
      <c r="E7" s="390"/>
      <c r="F7" s="391"/>
      <c r="G7" s="391"/>
      <c r="H7" s="392"/>
      <c r="I7" s="392"/>
      <c r="J7" s="392"/>
      <c r="K7" s="392"/>
      <c r="L7" s="392"/>
      <c r="M7" s="392"/>
      <c r="N7" s="458"/>
      <c r="O7" s="145"/>
    </row>
    <row r="8" spans="2:15" ht="52.5" customHeight="1" thickBot="1" x14ac:dyDescent="0.2">
      <c r="B8" s="1227"/>
      <c r="C8" s="1230"/>
      <c r="D8" s="1230"/>
      <c r="E8" s="393"/>
      <c r="F8" s="394"/>
      <c r="G8" s="394"/>
      <c r="H8" s="395"/>
      <c r="I8" s="395"/>
      <c r="J8" s="395"/>
      <c r="K8" s="395"/>
      <c r="L8" s="395"/>
      <c r="M8" s="395"/>
      <c r="N8" s="459"/>
      <c r="O8" s="145"/>
    </row>
    <row r="9" spans="2:15" ht="52.5" customHeight="1" thickTop="1" x14ac:dyDescent="0.15">
      <c r="B9" s="1225">
        <v>2</v>
      </c>
      <c r="C9" s="1228"/>
      <c r="D9" s="1228"/>
      <c r="E9" s="387"/>
      <c r="F9" s="388"/>
      <c r="G9" s="388"/>
      <c r="H9" s="389"/>
      <c r="I9" s="389"/>
      <c r="J9" s="389"/>
      <c r="K9" s="389"/>
      <c r="L9" s="389"/>
      <c r="M9" s="389"/>
      <c r="N9" s="457"/>
      <c r="O9" s="145"/>
    </row>
    <row r="10" spans="2:15" ht="52.5" customHeight="1" x14ac:dyDescent="0.15">
      <c r="B10" s="1226">
        <v>2</v>
      </c>
      <c r="C10" s="1229"/>
      <c r="D10" s="1229"/>
      <c r="E10" s="390"/>
      <c r="F10" s="391"/>
      <c r="G10" s="391"/>
      <c r="H10" s="392"/>
      <c r="I10" s="392"/>
      <c r="J10" s="392"/>
      <c r="K10" s="392"/>
      <c r="L10" s="392"/>
      <c r="M10" s="392"/>
      <c r="N10" s="458"/>
      <c r="O10" s="145"/>
    </row>
    <row r="11" spans="2:15" ht="52.5" customHeight="1" thickBot="1" x14ac:dyDescent="0.2">
      <c r="B11" s="1227">
        <v>2</v>
      </c>
      <c r="C11" s="1230"/>
      <c r="D11" s="1230"/>
      <c r="E11" s="393"/>
      <c r="F11" s="394"/>
      <c r="G11" s="394"/>
      <c r="H11" s="395"/>
      <c r="I11" s="395"/>
      <c r="J11" s="395"/>
      <c r="K11" s="395"/>
      <c r="L11" s="395"/>
      <c r="M11" s="395"/>
      <c r="N11" s="459"/>
      <c r="O11" s="145"/>
    </row>
    <row r="12" spans="2:15" ht="52.5" customHeight="1" thickTop="1" x14ac:dyDescent="0.15">
      <c r="B12" s="1225">
        <v>3</v>
      </c>
      <c r="C12" s="1228"/>
      <c r="D12" s="1228"/>
      <c r="E12" s="396"/>
      <c r="F12" s="397"/>
      <c r="G12" s="397"/>
      <c r="H12" s="398"/>
      <c r="I12" s="398"/>
      <c r="J12" s="398"/>
      <c r="K12" s="398"/>
      <c r="L12" s="398"/>
      <c r="M12" s="398"/>
      <c r="N12" s="460"/>
      <c r="O12" s="145"/>
    </row>
    <row r="13" spans="2:15" ht="52.5" customHeight="1" x14ac:dyDescent="0.15">
      <c r="B13" s="1226">
        <v>3</v>
      </c>
      <c r="C13" s="1229"/>
      <c r="D13" s="1229"/>
      <c r="E13" s="399"/>
      <c r="F13" s="400"/>
      <c r="G13" s="400"/>
      <c r="H13" s="401"/>
      <c r="I13" s="401"/>
      <c r="J13" s="401"/>
      <c r="K13" s="402"/>
      <c r="L13" s="402"/>
      <c r="M13" s="402"/>
      <c r="N13" s="461"/>
      <c r="O13" s="145"/>
    </row>
    <row r="14" spans="2:15" ht="52.5" customHeight="1" thickBot="1" x14ac:dyDescent="0.2">
      <c r="B14" s="1227">
        <v>3</v>
      </c>
      <c r="C14" s="1230"/>
      <c r="D14" s="1230"/>
      <c r="E14" s="403"/>
      <c r="F14" s="404"/>
      <c r="G14" s="404"/>
      <c r="H14" s="405"/>
      <c r="I14" s="405"/>
      <c r="J14" s="405"/>
      <c r="K14" s="395"/>
      <c r="L14" s="395"/>
      <c r="M14" s="395"/>
      <c r="N14" s="459"/>
      <c r="O14" s="145"/>
    </row>
    <row r="15" spans="2:15" ht="17.25" thickTop="1" x14ac:dyDescent="0.15"/>
  </sheetData>
  <mergeCells count="11">
    <mergeCell ref="B1:H1"/>
    <mergeCell ref="B12:B14"/>
    <mergeCell ref="C12:C14"/>
    <mergeCell ref="D12:D14"/>
    <mergeCell ref="B6:B8"/>
    <mergeCell ref="C6:C8"/>
    <mergeCell ref="D6:D8"/>
    <mergeCell ref="B9:B11"/>
    <mergeCell ref="C9:C11"/>
    <mergeCell ref="D9:D11"/>
    <mergeCell ref="B3:B5"/>
  </mergeCells>
  <phoneticPr fontId="3"/>
  <dataValidations count="3">
    <dataValidation imeMode="hiragana" allowBlank="1" showInputMessage="1" showErrorMessage="1" sqref="O15:O1048576 F2:N1048576 F1:J1 L1:N1" xr:uid="{CA8A2EDD-40D6-4C8D-9ECF-EF5C1649B861}"/>
    <dataValidation errorStyle="information" imeMode="hiragana" allowBlank="1" showInputMessage="1" showErrorMessage="1" error="リスト以外の項目を入力します。" sqref="C15:C1048576" xr:uid="{D410E7F6-5D4C-4B83-84BA-46836E7D4106}"/>
    <dataValidation imeMode="halfAlpha" allowBlank="1" showInputMessage="1" showErrorMessage="1" sqref="E1:E1048576" xr:uid="{3B724029-5FEF-4C5D-A0AF-59D040BA8AC5}"/>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errorStyle="information" imeMode="hiragana" allowBlank="1" showInputMessage="1" showErrorMessage="1" error="リスト以外の項目を入力します。" xr:uid="{F8AF2154-2E53-4EBC-A9A3-C83E682DD173}">
          <x14:formula1>
            <xm:f>リスト!$U$3:$U$7</xm:f>
          </x14:formula1>
          <xm:sqref>C3:C14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47FE52-10F7-482D-BD1D-3FDCE65B47BD}">
  <sheetPr>
    <tabColor theme="7" tint="-0.249977111117893"/>
  </sheetPr>
  <dimension ref="B2:Z54"/>
  <sheetViews>
    <sheetView zoomScaleNormal="100" workbookViewId="0">
      <selection activeCell="D6" sqref="D6:M6"/>
    </sheetView>
  </sheetViews>
  <sheetFormatPr defaultColWidth="4.625" defaultRowHeight="15.75" x14ac:dyDescent="0.15"/>
  <cols>
    <col min="1" max="16384" width="4.625" style="5"/>
  </cols>
  <sheetData>
    <row r="2" spans="2:26" x14ac:dyDescent="0.15">
      <c r="B2" s="5" t="s">
        <v>882</v>
      </c>
    </row>
    <row r="3" spans="2:26" x14ac:dyDescent="0.15">
      <c r="B3" s="5" t="s">
        <v>1894</v>
      </c>
    </row>
    <row r="5" spans="2:26" x14ac:dyDescent="0.15">
      <c r="G5" s="5" t="s">
        <v>880</v>
      </c>
      <c r="U5" s="5" t="s">
        <v>881</v>
      </c>
    </row>
    <row r="6" spans="2:26" x14ac:dyDescent="0.15">
      <c r="B6" s="5" t="s">
        <v>1472</v>
      </c>
      <c r="D6" s="907"/>
      <c r="E6" s="907"/>
      <c r="F6" s="907"/>
      <c r="G6" s="907"/>
      <c r="H6" s="907"/>
      <c r="I6" s="907"/>
      <c r="J6" s="907"/>
      <c r="K6" s="907"/>
      <c r="L6" s="907"/>
      <c r="M6" s="907"/>
    </row>
    <row r="7" spans="2:26" ht="20.100000000000001" customHeight="1" x14ac:dyDescent="0.15">
      <c r="B7" s="965" t="s">
        <v>1477</v>
      </c>
      <c r="C7" s="965"/>
      <c r="D7" s="965"/>
      <c r="E7" s="965"/>
      <c r="F7" s="965"/>
      <c r="G7" s="965"/>
      <c r="H7" s="965"/>
      <c r="I7" s="965"/>
      <c r="J7" s="965"/>
      <c r="K7" s="965"/>
      <c r="L7" s="965"/>
      <c r="M7" s="965"/>
    </row>
    <row r="8" spans="2:26" ht="20.100000000000001" customHeight="1" x14ac:dyDescent="0.15">
      <c r="B8" s="5" t="s">
        <v>1478</v>
      </c>
      <c r="O8" s="1241" t="s">
        <v>866</v>
      </c>
      <c r="P8" s="1241"/>
      <c r="Q8" s="1241"/>
      <c r="R8" s="1241"/>
      <c r="S8" s="1241"/>
      <c r="T8" s="1241"/>
      <c r="U8" s="1241"/>
      <c r="V8" s="1241"/>
      <c r="W8" s="1241"/>
      <c r="X8" s="1241"/>
      <c r="Y8" s="1241"/>
      <c r="Z8" s="1241"/>
    </row>
    <row r="9" spans="2:26" ht="15" customHeight="1" x14ac:dyDescent="0.15">
      <c r="B9" s="5" t="s">
        <v>1473</v>
      </c>
      <c r="D9" s="907"/>
      <c r="E9" s="907"/>
      <c r="F9" s="907"/>
      <c r="G9" s="907"/>
      <c r="H9" s="907"/>
      <c r="I9" s="907"/>
      <c r="J9" s="907"/>
      <c r="K9" s="907"/>
      <c r="L9" s="907"/>
      <c r="M9" s="907"/>
      <c r="O9" s="1245" t="s">
        <v>867</v>
      </c>
      <c r="P9" s="1245"/>
      <c r="Q9" s="1245"/>
      <c r="R9" s="1245"/>
      <c r="S9" s="1254"/>
      <c r="T9" s="1255"/>
      <c r="U9" s="1255"/>
      <c r="V9" s="1255"/>
      <c r="W9" s="1255"/>
      <c r="X9" s="1255"/>
      <c r="Y9" s="1255"/>
      <c r="Z9" s="1256"/>
    </row>
    <row r="10" spans="2:26" ht="15" customHeight="1" x14ac:dyDescent="0.15">
      <c r="B10" s="5" t="s">
        <v>846</v>
      </c>
      <c r="D10" s="907"/>
      <c r="E10" s="907"/>
      <c r="F10" s="907"/>
      <c r="G10" s="907"/>
      <c r="H10" s="907"/>
      <c r="I10" s="907"/>
      <c r="J10" s="907"/>
      <c r="K10" s="907"/>
      <c r="L10" s="907"/>
      <c r="M10" s="907"/>
      <c r="O10" s="1245" t="s">
        <v>868</v>
      </c>
      <c r="P10" s="1245"/>
      <c r="Q10" s="1245"/>
      <c r="R10" s="1245"/>
      <c r="S10" s="1254"/>
      <c r="T10" s="1255"/>
      <c r="U10" s="1255"/>
      <c r="V10" s="1255"/>
      <c r="W10" s="1255"/>
      <c r="X10" s="1255"/>
      <c r="Y10" s="1255"/>
      <c r="Z10" s="1256"/>
    </row>
    <row r="11" spans="2:26" ht="15" customHeight="1" x14ac:dyDescent="0.15">
      <c r="B11" s="5" t="s">
        <v>1474</v>
      </c>
      <c r="D11" s="907"/>
      <c r="E11" s="907"/>
      <c r="F11" s="907"/>
      <c r="G11" s="907"/>
      <c r="H11" s="907"/>
      <c r="I11" s="907"/>
      <c r="J11" s="907"/>
      <c r="K11" s="907"/>
      <c r="L11" s="907"/>
      <c r="M11" s="907"/>
      <c r="O11" s="1245" t="s">
        <v>869</v>
      </c>
      <c r="P11" s="1245"/>
      <c r="Q11" s="1245"/>
      <c r="R11" s="1245"/>
      <c r="S11" s="1254"/>
      <c r="T11" s="1255"/>
      <c r="U11" s="1255"/>
      <c r="V11" s="1255"/>
      <c r="W11" s="1255"/>
      <c r="X11" s="1255"/>
      <c r="Y11" s="1255"/>
      <c r="Z11" s="1256"/>
    </row>
    <row r="12" spans="2:26" ht="15" customHeight="1" x14ac:dyDescent="0.15">
      <c r="B12" s="5" t="s">
        <v>1475</v>
      </c>
      <c r="D12" s="907"/>
      <c r="E12" s="907"/>
      <c r="F12" s="907"/>
      <c r="G12" s="907"/>
      <c r="H12" s="907"/>
      <c r="I12" s="907"/>
      <c r="J12" s="907"/>
      <c r="K12" s="907"/>
      <c r="L12" s="907"/>
      <c r="M12" s="907"/>
      <c r="O12" s="1245" t="s">
        <v>870</v>
      </c>
      <c r="P12" s="1245"/>
      <c r="Q12" s="1245"/>
      <c r="R12" s="1245"/>
      <c r="S12" s="1254"/>
      <c r="T12" s="1255"/>
      <c r="U12" s="1255"/>
      <c r="V12" s="1255"/>
      <c r="W12" s="1255"/>
      <c r="X12" s="1255"/>
      <c r="Y12" s="1255"/>
      <c r="Z12" s="1256"/>
    </row>
    <row r="13" spans="2:26" ht="5.0999999999999996" customHeight="1" x14ac:dyDescent="0.15">
      <c r="O13" s="1245" t="s">
        <v>871</v>
      </c>
      <c r="P13" s="1245"/>
      <c r="Q13" s="1245"/>
      <c r="R13" s="1245"/>
      <c r="S13" s="1260"/>
      <c r="T13" s="1261"/>
      <c r="U13" s="1261"/>
      <c r="V13" s="1261"/>
      <c r="W13" s="1261"/>
      <c r="X13" s="1261"/>
      <c r="Y13" s="1261"/>
      <c r="Z13" s="1262"/>
    </row>
    <row r="14" spans="2:26" ht="5.0999999999999996" customHeight="1" x14ac:dyDescent="0.15">
      <c r="O14" s="1245"/>
      <c r="P14" s="1245"/>
      <c r="Q14" s="1245"/>
      <c r="R14" s="1245"/>
      <c r="S14" s="1263"/>
      <c r="T14" s="965"/>
      <c r="U14" s="965"/>
      <c r="V14" s="965"/>
      <c r="W14" s="965"/>
      <c r="X14" s="965"/>
      <c r="Y14" s="965"/>
      <c r="Z14" s="1264"/>
    </row>
    <row r="15" spans="2:26" ht="5.0999999999999996" customHeight="1" x14ac:dyDescent="0.15">
      <c r="B15" s="1241" t="s">
        <v>848</v>
      </c>
      <c r="C15" s="1241"/>
      <c r="D15" s="1241"/>
      <c r="E15" s="1241"/>
      <c r="F15" s="1241"/>
      <c r="G15" s="1241"/>
      <c r="H15" s="1241"/>
      <c r="I15" s="1241"/>
      <c r="J15" s="1241"/>
      <c r="K15" s="1241"/>
      <c r="L15" s="1241"/>
      <c r="M15" s="1241"/>
      <c r="O15" s="1245"/>
      <c r="P15" s="1245"/>
      <c r="Q15" s="1245"/>
      <c r="R15" s="1245"/>
      <c r="S15" s="1263"/>
      <c r="T15" s="965"/>
      <c r="U15" s="965"/>
      <c r="V15" s="965"/>
      <c r="W15" s="965"/>
      <c r="X15" s="965"/>
      <c r="Y15" s="965"/>
      <c r="Z15" s="1264"/>
    </row>
    <row r="16" spans="2:26" ht="5.0999999999999996" customHeight="1" x14ac:dyDescent="0.15">
      <c r="B16" s="1241"/>
      <c r="C16" s="1241"/>
      <c r="D16" s="1241"/>
      <c r="E16" s="1241"/>
      <c r="F16" s="1241"/>
      <c r="G16" s="1241"/>
      <c r="H16" s="1241"/>
      <c r="I16" s="1241"/>
      <c r="J16" s="1241"/>
      <c r="K16" s="1241"/>
      <c r="L16" s="1241"/>
      <c r="M16" s="1241"/>
      <c r="O16" s="1245"/>
      <c r="P16" s="1245"/>
      <c r="Q16" s="1245"/>
      <c r="R16" s="1245"/>
      <c r="S16" s="1265"/>
      <c r="T16" s="1266"/>
      <c r="U16" s="1266"/>
      <c r="V16" s="1266"/>
      <c r="W16" s="1266"/>
      <c r="X16" s="1266"/>
      <c r="Y16" s="1266"/>
      <c r="Z16" s="1267"/>
    </row>
    <row r="17" spans="2:26" ht="5.0999999999999996" customHeight="1" x14ac:dyDescent="0.15">
      <c r="B17" s="1241"/>
      <c r="C17" s="1241"/>
      <c r="D17" s="1241"/>
      <c r="E17" s="1241"/>
      <c r="F17" s="1241"/>
      <c r="G17" s="1241"/>
      <c r="H17" s="1241"/>
      <c r="I17" s="1241"/>
      <c r="J17" s="1241"/>
      <c r="K17" s="1241"/>
      <c r="L17" s="1241"/>
      <c r="M17" s="1241"/>
      <c r="O17" s="1244" t="s">
        <v>872</v>
      </c>
      <c r="P17" s="1244"/>
      <c r="Q17" s="1244"/>
      <c r="R17" s="1244"/>
      <c r="S17" s="1246"/>
      <c r="T17" s="1247"/>
      <c r="U17" s="1247"/>
      <c r="V17" s="1247"/>
      <c r="W17" s="1247"/>
      <c r="X17" s="1247"/>
      <c r="Y17" s="1247"/>
      <c r="Z17" s="1248"/>
    </row>
    <row r="18" spans="2:26" ht="5.0999999999999996" customHeight="1" x14ac:dyDescent="0.15">
      <c r="B18" s="1241" t="s">
        <v>849</v>
      </c>
      <c r="C18" s="1241"/>
      <c r="D18" s="1241"/>
      <c r="E18" s="1241"/>
      <c r="F18" s="1242"/>
      <c r="G18" s="1242"/>
      <c r="H18" s="1242"/>
      <c r="I18" s="1242"/>
      <c r="J18" s="1242"/>
      <c r="K18" s="1242"/>
      <c r="L18" s="1242"/>
      <c r="M18" s="1242"/>
      <c r="O18" s="1244"/>
      <c r="P18" s="1244"/>
      <c r="Q18" s="1244"/>
      <c r="R18" s="1244"/>
      <c r="S18" s="1249"/>
      <c r="T18" s="907"/>
      <c r="U18" s="907"/>
      <c r="V18" s="907"/>
      <c r="W18" s="907"/>
      <c r="X18" s="907"/>
      <c r="Y18" s="907"/>
      <c r="Z18" s="1250"/>
    </row>
    <row r="19" spans="2:26" ht="5.0999999999999996" customHeight="1" x14ac:dyDescent="0.15">
      <c r="B19" s="1241"/>
      <c r="C19" s="1241"/>
      <c r="D19" s="1241"/>
      <c r="E19" s="1241"/>
      <c r="F19" s="1242"/>
      <c r="G19" s="1242"/>
      <c r="H19" s="1242"/>
      <c r="I19" s="1242"/>
      <c r="J19" s="1242"/>
      <c r="K19" s="1242"/>
      <c r="L19" s="1242"/>
      <c r="M19" s="1242"/>
      <c r="O19" s="1244"/>
      <c r="P19" s="1244"/>
      <c r="Q19" s="1244"/>
      <c r="R19" s="1244"/>
      <c r="S19" s="1249"/>
      <c r="T19" s="907"/>
      <c r="U19" s="907"/>
      <c r="V19" s="907"/>
      <c r="W19" s="907"/>
      <c r="X19" s="907"/>
      <c r="Y19" s="907"/>
      <c r="Z19" s="1250"/>
    </row>
    <row r="20" spans="2:26" ht="5.0999999999999996" customHeight="1" x14ac:dyDescent="0.15">
      <c r="B20" s="1241"/>
      <c r="C20" s="1241"/>
      <c r="D20" s="1241"/>
      <c r="E20" s="1241"/>
      <c r="F20" s="1242"/>
      <c r="G20" s="1242"/>
      <c r="H20" s="1242"/>
      <c r="I20" s="1242"/>
      <c r="J20" s="1242"/>
      <c r="K20" s="1242"/>
      <c r="L20" s="1242"/>
      <c r="M20" s="1242"/>
      <c r="O20" s="1244"/>
      <c r="P20" s="1244"/>
      <c r="Q20" s="1244"/>
      <c r="R20" s="1244"/>
      <c r="S20" s="1249"/>
      <c r="T20" s="907"/>
      <c r="U20" s="907"/>
      <c r="V20" s="907"/>
      <c r="W20" s="907"/>
      <c r="X20" s="907"/>
      <c r="Y20" s="907"/>
      <c r="Z20" s="1250"/>
    </row>
    <row r="21" spans="2:26" ht="5.0999999999999996" customHeight="1" x14ac:dyDescent="0.15">
      <c r="B21" s="1241"/>
      <c r="C21" s="1241"/>
      <c r="D21" s="1241"/>
      <c r="E21" s="1241"/>
      <c r="F21" s="1242"/>
      <c r="G21" s="1242"/>
      <c r="H21" s="1242"/>
      <c r="I21" s="1242"/>
      <c r="J21" s="1242"/>
      <c r="K21" s="1242"/>
      <c r="L21" s="1242"/>
      <c r="M21" s="1242"/>
      <c r="O21" s="1244"/>
      <c r="P21" s="1244"/>
      <c r="Q21" s="1244"/>
      <c r="R21" s="1244"/>
      <c r="S21" s="1251"/>
      <c r="T21" s="1252"/>
      <c r="U21" s="1252"/>
      <c r="V21" s="1252"/>
      <c r="W21" s="1252"/>
      <c r="X21" s="1252"/>
      <c r="Y21" s="1252"/>
      <c r="Z21" s="1253"/>
    </row>
    <row r="22" spans="2:26" ht="5.0999999999999996" customHeight="1" x14ac:dyDescent="0.15">
      <c r="B22" s="1241"/>
      <c r="C22" s="1241"/>
      <c r="D22" s="1241"/>
      <c r="E22" s="1241"/>
      <c r="F22" s="1242"/>
      <c r="G22" s="1242"/>
      <c r="H22" s="1242"/>
      <c r="I22" s="1242"/>
      <c r="J22" s="1242"/>
      <c r="K22" s="1242"/>
      <c r="L22" s="1242"/>
      <c r="M22" s="1242"/>
      <c r="O22" s="1244" t="s">
        <v>873</v>
      </c>
      <c r="P22" s="1244"/>
      <c r="Q22" s="1244"/>
      <c r="R22" s="1244"/>
      <c r="S22" s="1246"/>
      <c r="T22" s="1247"/>
      <c r="U22" s="1247"/>
      <c r="V22" s="1247"/>
      <c r="W22" s="1247"/>
      <c r="X22" s="1247"/>
      <c r="Y22" s="1247"/>
      <c r="Z22" s="1248"/>
    </row>
    <row r="23" spans="2:26" ht="5.0999999999999996" customHeight="1" x14ac:dyDescent="0.15">
      <c r="B23" s="1241"/>
      <c r="C23" s="1241"/>
      <c r="D23" s="1241"/>
      <c r="E23" s="1241"/>
      <c r="F23" s="1242"/>
      <c r="G23" s="1242"/>
      <c r="H23" s="1242"/>
      <c r="I23" s="1242"/>
      <c r="J23" s="1242"/>
      <c r="K23" s="1242"/>
      <c r="L23" s="1242"/>
      <c r="M23" s="1242"/>
      <c r="O23" s="1244"/>
      <c r="P23" s="1244"/>
      <c r="Q23" s="1244"/>
      <c r="R23" s="1244"/>
      <c r="S23" s="1249"/>
      <c r="T23" s="907"/>
      <c r="U23" s="907"/>
      <c r="V23" s="907"/>
      <c r="W23" s="907"/>
      <c r="X23" s="907"/>
      <c r="Y23" s="907"/>
      <c r="Z23" s="1250"/>
    </row>
    <row r="24" spans="2:26" ht="5.0999999999999996" customHeight="1" x14ac:dyDescent="0.15">
      <c r="B24" s="1241"/>
      <c r="C24" s="1241"/>
      <c r="D24" s="1241"/>
      <c r="E24" s="1241"/>
      <c r="F24" s="1242"/>
      <c r="G24" s="1242"/>
      <c r="H24" s="1242"/>
      <c r="I24" s="1242"/>
      <c r="J24" s="1242"/>
      <c r="K24" s="1242"/>
      <c r="L24" s="1242"/>
      <c r="M24" s="1242"/>
      <c r="O24" s="1244"/>
      <c r="P24" s="1244"/>
      <c r="Q24" s="1244"/>
      <c r="R24" s="1244"/>
      <c r="S24" s="1249"/>
      <c r="T24" s="907"/>
      <c r="U24" s="907"/>
      <c r="V24" s="907"/>
      <c r="W24" s="907"/>
      <c r="X24" s="907"/>
      <c r="Y24" s="907"/>
      <c r="Z24" s="1250"/>
    </row>
    <row r="25" spans="2:26" ht="5.0999999999999996" customHeight="1" x14ac:dyDescent="0.15">
      <c r="B25" s="1241"/>
      <c r="C25" s="1241"/>
      <c r="D25" s="1241"/>
      <c r="E25" s="1241"/>
      <c r="F25" s="1242"/>
      <c r="G25" s="1242"/>
      <c r="H25" s="1242"/>
      <c r="I25" s="1242"/>
      <c r="J25" s="1242"/>
      <c r="K25" s="1242"/>
      <c r="L25" s="1242"/>
      <c r="M25" s="1242"/>
      <c r="O25" s="1244"/>
      <c r="P25" s="1244"/>
      <c r="Q25" s="1244"/>
      <c r="R25" s="1244"/>
      <c r="S25" s="1249"/>
      <c r="T25" s="907"/>
      <c r="U25" s="907"/>
      <c r="V25" s="907"/>
      <c r="W25" s="907"/>
      <c r="X25" s="907"/>
      <c r="Y25" s="907"/>
      <c r="Z25" s="1250"/>
    </row>
    <row r="26" spans="2:26" ht="5.0999999999999996" customHeight="1" x14ac:dyDescent="0.15">
      <c r="B26" s="1241"/>
      <c r="C26" s="1241"/>
      <c r="D26" s="1241"/>
      <c r="E26" s="1241"/>
      <c r="F26" s="1242"/>
      <c r="G26" s="1242"/>
      <c r="H26" s="1242"/>
      <c r="I26" s="1242"/>
      <c r="J26" s="1242"/>
      <c r="K26" s="1242"/>
      <c r="L26" s="1242"/>
      <c r="M26" s="1242"/>
      <c r="O26" s="1244"/>
      <c r="P26" s="1244"/>
      <c r="Q26" s="1244"/>
      <c r="R26" s="1244"/>
      <c r="S26" s="1251"/>
      <c r="T26" s="1252"/>
      <c r="U26" s="1252"/>
      <c r="V26" s="1252"/>
      <c r="W26" s="1252"/>
      <c r="X26" s="1252"/>
      <c r="Y26" s="1252"/>
      <c r="Z26" s="1253"/>
    </row>
    <row r="27" spans="2:26" ht="5.0999999999999996" customHeight="1" x14ac:dyDescent="0.15">
      <c r="B27" s="1241" t="s">
        <v>850</v>
      </c>
      <c r="C27" s="1241"/>
      <c r="D27" s="1241"/>
      <c r="E27" s="1241"/>
      <c r="F27" s="1242"/>
      <c r="G27" s="1242"/>
      <c r="H27" s="1242"/>
      <c r="I27" s="1242"/>
      <c r="J27" s="1242"/>
      <c r="K27" s="1242"/>
      <c r="L27" s="1242"/>
      <c r="M27" s="1242"/>
      <c r="O27" s="1243" t="s">
        <v>874</v>
      </c>
      <c r="P27" s="1243"/>
      <c r="Q27" s="1243"/>
      <c r="R27" s="1243"/>
      <c r="S27" s="1246"/>
      <c r="T27" s="1247"/>
      <c r="U27" s="1247"/>
      <c r="V27" s="1247"/>
      <c r="W27" s="1247"/>
      <c r="X27" s="1247"/>
      <c r="Y27" s="1247"/>
      <c r="Z27" s="1248"/>
    </row>
    <row r="28" spans="2:26" ht="5.0999999999999996" customHeight="1" x14ac:dyDescent="0.15">
      <c r="B28" s="1241"/>
      <c r="C28" s="1241"/>
      <c r="D28" s="1241"/>
      <c r="E28" s="1241"/>
      <c r="F28" s="1242"/>
      <c r="G28" s="1242"/>
      <c r="H28" s="1242"/>
      <c r="I28" s="1242"/>
      <c r="J28" s="1242"/>
      <c r="K28" s="1242"/>
      <c r="L28" s="1242"/>
      <c r="M28" s="1242"/>
      <c r="O28" s="1243"/>
      <c r="P28" s="1243"/>
      <c r="Q28" s="1243"/>
      <c r="R28" s="1243"/>
      <c r="S28" s="1249"/>
      <c r="T28" s="907"/>
      <c r="U28" s="907"/>
      <c r="V28" s="907"/>
      <c r="W28" s="907"/>
      <c r="X28" s="907"/>
      <c r="Y28" s="907"/>
      <c r="Z28" s="1250"/>
    </row>
    <row r="29" spans="2:26" ht="5.0999999999999996" customHeight="1" x14ac:dyDescent="0.15">
      <c r="B29" s="1241"/>
      <c r="C29" s="1241"/>
      <c r="D29" s="1241"/>
      <c r="E29" s="1241"/>
      <c r="F29" s="1242"/>
      <c r="G29" s="1242"/>
      <c r="H29" s="1242"/>
      <c r="I29" s="1242"/>
      <c r="J29" s="1242"/>
      <c r="K29" s="1242"/>
      <c r="L29" s="1242"/>
      <c r="M29" s="1242"/>
      <c r="O29" s="1243"/>
      <c r="P29" s="1243"/>
      <c r="Q29" s="1243"/>
      <c r="R29" s="1243"/>
      <c r="S29" s="1249"/>
      <c r="T29" s="907"/>
      <c r="U29" s="907"/>
      <c r="V29" s="907"/>
      <c r="W29" s="907"/>
      <c r="X29" s="907"/>
      <c r="Y29" s="907"/>
      <c r="Z29" s="1250"/>
    </row>
    <row r="30" spans="2:26" ht="5.0999999999999996" customHeight="1" x14ac:dyDescent="0.15">
      <c r="B30" s="1241"/>
      <c r="C30" s="1241"/>
      <c r="D30" s="1241"/>
      <c r="E30" s="1241"/>
      <c r="F30" s="1242"/>
      <c r="G30" s="1242"/>
      <c r="H30" s="1242"/>
      <c r="I30" s="1242"/>
      <c r="J30" s="1242"/>
      <c r="K30" s="1242"/>
      <c r="L30" s="1242"/>
      <c r="M30" s="1242"/>
      <c r="O30" s="1243"/>
      <c r="P30" s="1243"/>
      <c r="Q30" s="1243"/>
      <c r="R30" s="1243"/>
      <c r="S30" s="1249"/>
      <c r="T30" s="907"/>
      <c r="U30" s="907"/>
      <c r="V30" s="907"/>
      <c r="W30" s="907"/>
      <c r="X30" s="907"/>
      <c r="Y30" s="907"/>
      <c r="Z30" s="1250"/>
    </row>
    <row r="31" spans="2:26" ht="5.0999999999999996" customHeight="1" x14ac:dyDescent="0.15">
      <c r="B31" s="1241"/>
      <c r="C31" s="1241"/>
      <c r="D31" s="1241"/>
      <c r="E31" s="1241"/>
      <c r="F31" s="1242"/>
      <c r="G31" s="1242"/>
      <c r="H31" s="1242"/>
      <c r="I31" s="1242"/>
      <c r="J31" s="1242"/>
      <c r="K31" s="1242"/>
      <c r="L31" s="1242"/>
      <c r="M31" s="1242"/>
      <c r="O31" s="1243"/>
      <c r="P31" s="1243"/>
      <c r="Q31" s="1243"/>
      <c r="R31" s="1243"/>
      <c r="S31" s="1249"/>
      <c r="T31" s="907"/>
      <c r="U31" s="907"/>
      <c r="V31" s="907"/>
      <c r="W31" s="907"/>
      <c r="X31" s="907"/>
      <c r="Y31" s="907"/>
      <c r="Z31" s="1250"/>
    </row>
    <row r="32" spans="2:26" ht="5.0999999999999996" customHeight="1" x14ac:dyDescent="0.15">
      <c r="B32" s="1241"/>
      <c r="C32" s="1241"/>
      <c r="D32" s="1241"/>
      <c r="E32" s="1241"/>
      <c r="F32" s="1242"/>
      <c r="G32" s="1242"/>
      <c r="H32" s="1242"/>
      <c r="I32" s="1242"/>
      <c r="J32" s="1242"/>
      <c r="K32" s="1242"/>
      <c r="L32" s="1242"/>
      <c r="M32" s="1242"/>
      <c r="O32" s="1243"/>
      <c r="P32" s="1243"/>
      <c r="Q32" s="1243"/>
      <c r="R32" s="1243"/>
      <c r="S32" s="1251"/>
      <c r="T32" s="1252"/>
      <c r="U32" s="1252"/>
      <c r="V32" s="1252"/>
      <c r="W32" s="1252"/>
      <c r="X32" s="1252"/>
      <c r="Y32" s="1252"/>
      <c r="Z32" s="1253"/>
    </row>
    <row r="33" spans="2:26" ht="5.0999999999999996" customHeight="1" x14ac:dyDescent="0.15">
      <c r="B33" s="1241"/>
      <c r="C33" s="1241"/>
      <c r="D33" s="1241"/>
      <c r="E33" s="1241"/>
      <c r="F33" s="1242"/>
      <c r="G33" s="1242"/>
      <c r="H33" s="1242"/>
      <c r="I33" s="1242"/>
      <c r="J33" s="1242"/>
      <c r="K33" s="1242"/>
      <c r="L33" s="1242"/>
      <c r="M33" s="1242"/>
      <c r="O33" s="1243" t="s">
        <v>875</v>
      </c>
      <c r="P33" s="1243"/>
      <c r="Q33" s="1243"/>
      <c r="R33" s="1243"/>
      <c r="S33" s="1246"/>
      <c r="T33" s="1247"/>
      <c r="U33" s="1247"/>
      <c r="V33" s="1247"/>
      <c r="W33" s="1247"/>
      <c r="X33" s="1247"/>
      <c r="Y33" s="1247"/>
      <c r="Z33" s="1248"/>
    </row>
    <row r="34" spans="2:26" ht="5.0999999999999996" customHeight="1" x14ac:dyDescent="0.15">
      <c r="B34" s="1241"/>
      <c r="C34" s="1241"/>
      <c r="D34" s="1241"/>
      <c r="E34" s="1241"/>
      <c r="F34" s="1242"/>
      <c r="G34" s="1242"/>
      <c r="H34" s="1242"/>
      <c r="I34" s="1242"/>
      <c r="J34" s="1242"/>
      <c r="K34" s="1242"/>
      <c r="L34" s="1242"/>
      <c r="M34" s="1242"/>
      <c r="O34" s="1243"/>
      <c r="P34" s="1243"/>
      <c r="Q34" s="1243"/>
      <c r="R34" s="1243"/>
      <c r="S34" s="1249"/>
      <c r="T34" s="907"/>
      <c r="U34" s="907"/>
      <c r="V34" s="907"/>
      <c r="W34" s="907"/>
      <c r="X34" s="907"/>
      <c r="Y34" s="907"/>
      <c r="Z34" s="1250"/>
    </row>
    <row r="35" spans="2:26" ht="5.0999999999999996" customHeight="1" x14ac:dyDescent="0.15">
      <c r="B35" s="1241"/>
      <c r="C35" s="1241"/>
      <c r="D35" s="1241"/>
      <c r="E35" s="1241"/>
      <c r="F35" s="1242"/>
      <c r="G35" s="1242"/>
      <c r="H35" s="1242"/>
      <c r="I35" s="1242"/>
      <c r="J35" s="1242"/>
      <c r="K35" s="1242"/>
      <c r="L35" s="1242"/>
      <c r="M35" s="1242"/>
      <c r="O35" s="1243"/>
      <c r="P35" s="1243"/>
      <c r="Q35" s="1243"/>
      <c r="R35" s="1243"/>
      <c r="S35" s="1249"/>
      <c r="T35" s="907"/>
      <c r="U35" s="907"/>
      <c r="V35" s="907"/>
      <c r="W35" s="907"/>
      <c r="X35" s="907"/>
      <c r="Y35" s="907"/>
      <c r="Z35" s="1250"/>
    </row>
    <row r="36" spans="2:26" ht="5.0999999999999996" customHeight="1" x14ac:dyDescent="0.15">
      <c r="B36" s="1241" t="s">
        <v>851</v>
      </c>
      <c r="C36" s="1241"/>
      <c r="D36" s="1241"/>
      <c r="E36" s="1241"/>
      <c r="F36" s="1242"/>
      <c r="G36" s="1242"/>
      <c r="H36" s="1242"/>
      <c r="I36" s="1242"/>
      <c r="J36" s="1242"/>
      <c r="K36" s="1242"/>
      <c r="L36" s="1242"/>
      <c r="M36" s="1242"/>
      <c r="O36" s="1243"/>
      <c r="P36" s="1243"/>
      <c r="Q36" s="1243"/>
      <c r="R36" s="1243"/>
      <c r="S36" s="1249"/>
      <c r="T36" s="907"/>
      <c r="U36" s="907"/>
      <c r="V36" s="907"/>
      <c r="W36" s="907"/>
      <c r="X36" s="907"/>
      <c r="Y36" s="907"/>
      <c r="Z36" s="1250"/>
    </row>
    <row r="37" spans="2:26" ht="5.0999999999999996" customHeight="1" x14ac:dyDescent="0.15">
      <c r="B37" s="1241"/>
      <c r="C37" s="1241"/>
      <c r="D37" s="1241"/>
      <c r="E37" s="1241"/>
      <c r="F37" s="1242"/>
      <c r="G37" s="1242"/>
      <c r="H37" s="1242"/>
      <c r="I37" s="1242"/>
      <c r="J37" s="1242"/>
      <c r="K37" s="1242"/>
      <c r="L37" s="1242"/>
      <c r="M37" s="1242"/>
      <c r="O37" s="1243"/>
      <c r="P37" s="1243"/>
      <c r="Q37" s="1243"/>
      <c r="R37" s="1243"/>
      <c r="S37" s="1249"/>
      <c r="T37" s="907"/>
      <c r="U37" s="907"/>
      <c r="V37" s="907"/>
      <c r="W37" s="907"/>
      <c r="X37" s="907"/>
      <c r="Y37" s="907"/>
      <c r="Z37" s="1250"/>
    </row>
    <row r="38" spans="2:26" ht="5.0999999999999996" customHeight="1" x14ac:dyDescent="0.15">
      <c r="B38" s="1241"/>
      <c r="C38" s="1241"/>
      <c r="D38" s="1241"/>
      <c r="E38" s="1241"/>
      <c r="F38" s="1242"/>
      <c r="G38" s="1242"/>
      <c r="H38" s="1242"/>
      <c r="I38" s="1242"/>
      <c r="J38" s="1242"/>
      <c r="K38" s="1242"/>
      <c r="L38" s="1242"/>
      <c r="M38" s="1242"/>
      <c r="O38" s="1243"/>
      <c r="P38" s="1243"/>
      <c r="Q38" s="1243"/>
      <c r="R38" s="1243"/>
      <c r="S38" s="1251"/>
      <c r="T38" s="1252"/>
      <c r="U38" s="1252"/>
      <c r="V38" s="1252"/>
      <c r="W38" s="1252"/>
      <c r="X38" s="1252"/>
      <c r="Y38" s="1252"/>
      <c r="Z38" s="1253"/>
    </row>
    <row r="39" spans="2:26" ht="5.0999999999999996" customHeight="1" x14ac:dyDescent="0.15">
      <c r="B39" s="1241"/>
      <c r="C39" s="1241"/>
      <c r="D39" s="1241"/>
      <c r="E39" s="1241"/>
      <c r="F39" s="1242"/>
      <c r="G39" s="1242"/>
      <c r="H39" s="1242"/>
      <c r="I39" s="1242"/>
      <c r="J39" s="1242"/>
      <c r="K39" s="1242"/>
      <c r="L39" s="1242"/>
      <c r="M39" s="1242"/>
      <c r="O39" s="1244" t="s">
        <v>876</v>
      </c>
      <c r="P39" s="1244"/>
      <c r="Q39" s="1244"/>
      <c r="R39" s="1244"/>
      <c r="S39" s="1246"/>
      <c r="T39" s="1247"/>
      <c r="U39" s="1247"/>
      <c r="V39" s="1247"/>
      <c r="W39" s="1247"/>
      <c r="X39" s="1247"/>
      <c r="Y39" s="1247"/>
      <c r="Z39" s="1248"/>
    </row>
    <row r="40" spans="2:26" ht="5.0999999999999996" customHeight="1" x14ac:dyDescent="0.15">
      <c r="B40" s="1241"/>
      <c r="C40" s="1241"/>
      <c r="D40" s="1241"/>
      <c r="E40" s="1241"/>
      <c r="F40" s="1242"/>
      <c r="G40" s="1242"/>
      <c r="H40" s="1242"/>
      <c r="I40" s="1242"/>
      <c r="J40" s="1242"/>
      <c r="K40" s="1242"/>
      <c r="L40" s="1242"/>
      <c r="M40" s="1242"/>
      <c r="O40" s="1244"/>
      <c r="P40" s="1244"/>
      <c r="Q40" s="1244"/>
      <c r="R40" s="1244"/>
      <c r="S40" s="1249"/>
      <c r="T40" s="907"/>
      <c r="U40" s="907"/>
      <c r="V40" s="907"/>
      <c r="W40" s="907"/>
      <c r="X40" s="907"/>
      <c r="Y40" s="907"/>
      <c r="Z40" s="1250"/>
    </row>
    <row r="41" spans="2:26" ht="5.0999999999999996" customHeight="1" x14ac:dyDescent="0.15">
      <c r="B41" s="1241"/>
      <c r="C41" s="1241"/>
      <c r="D41" s="1241"/>
      <c r="E41" s="1241"/>
      <c r="F41" s="1242"/>
      <c r="G41" s="1242"/>
      <c r="H41" s="1242"/>
      <c r="I41" s="1242"/>
      <c r="J41" s="1242"/>
      <c r="K41" s="1242"/>
      <c r="L41" s="1242"/>
      <c r="M41" s="1242"/>
      <c r="O41" s="1244"/>
      <c r="P41" s="1244"/>
      <c r="Q41" s="1244"/>
      <c r="R41" s="1244"/>
      <c r="S41" s="1249"/>
      <c r="T41" s="907"/>
      <c r="U41" s="907"/>
      <c r="V41" s="907"/>
      <c r="W41" s="907"/>
      <c r="X41" s="907"/>
      <c r="Y41" s="907"/>
      <c r="Z41" s="1250"/>
    </row>
    <row r="42" spans="2:26" ht="5.0999999999999996" customHeight="1" x14ac:dyDescent="0.15">
      <c r="B42" s="1241"/>
      <c r="C42" s="1241"/>
      <c r="D42" s="1241"/>
      <c r="E42" s="1241"/>
      <c r="F42" s="1242"/>
      <c r="G42" s="1242"/>
      <c r="H42" s="1242"/>
      <c r="I42" s="1242"/>
      <c r="J42" s="1242"/>
      <c r="K42" s="1242"/>
      <c r="L42" s="1242"/>
      <c r="M42" s="1242"/>
      <c r="O42" s="1244"/>
      <c r="P42" s="1244"/>
      <c r="Q42" s="1244"/>
      <c r="R42" s="1244"/>
      <c r="S42" s="1249"/>
      <c r="T42" s="907"/>
      <c r="U42" s="907"/>
      <c r="V42" s="907"/>
      <c r="W42" s="907"/>
      <c r="X42" s="907"/>
      <c r="Y42" s="907"/>
      <c r="Z42" s="1250"/>
    </row>
    <row r="43" spans="2:26" ht="5.0999999999999996" customHeight="1" x14ac:dyDescent="0.15">
      <c r="B43" s="1241"/>
      <c r="C43" s="1241"/>
      <c r="D43" s="1241"/>
      <c r="E43" s="1241"/>
      <c r="F43" s="1242"/>
      <c r="G43" s="1242"/>
      <c r="H43" s="1242"/>
      <c r="I43" s="1242"/>
      <c r="J43" s="1242"/>
      <c r="K43" s="1242"/>
      <c r="L43" s="1242"/>
      <c r="M43" s="1242"/>
      <c r="O43" s="1244"/>
      <c r="P43" s="1244"/>
      <c r="Q43" s="1244"/>
      <c r="R43" s="1244"/>
      <c r="S43" s="1249"/>
      <c r="T43" s="907"/>
      <c r="U43" s="907"/>
      <c r="V43" s="907"/>
      <c r="W43" s="907"/>
      <c r="X43" s="907"/>
      <c r="Y43" s="907"/>
      <c r="Z43" s="1250"/>
    </row>
    <row r="44" spans="2:26" ht="5.0999999999999996" customHeight="1" x14ac:dyDescent="0.15">
      <c r="B44" s="1241"/>
      <c r="C44" s="1241"/>
      <c r="D44" s="1241"/>
      <c r="E44" s="1241"/>
      <c r="F44" s="1242"/>
      <c r="G44" s="1242"/>
      <c r="H44" s="1242"/>
      <c r="I44" s="1242"/>
      <c r="J44" s="1242"/>
      <c r="K44" s="1242"/>
      <c r="L44" s="1242"/>
      <c r="M44" s="1242"/>
      <c r="O44" s="1244"/>
      <c r="P44" s="1244"/>
      <c r="Q44" s="1244"/>
      <c r="R44" s="1244"/>
      <c r="S44" s="1251"/>
      <c r="T44" s="1252"/>
      <c r="U44" s="1252"/>
      <c r="V44" s="1252"/>
      <c r="W44" s="1252"/>
      <c r="X44" s="1252"/>
      <c r="Y44" s="1252"/>
      <c r="Z44" s="1253"/>
    </row>
    <row r="45" spans="2:26" ht="5.0999999999999996" customHeight="1" x14ac:dyDescent="0.15">
      <c r="O45" s="1244" t="s">
        <v>877</v>
      </c>
      <c r="P45" s="1244"/>
      <c r="Q45" s="1244"/>
      <c r="R45" s="1244"/>
      <c r="S45" s="1246"/>
      <c r="T45" s="1247"/>
      <c r="U45" s="1247"/>
      <c r="V45" s="1247"/>
      <c r="W45" s="1247"/>
      <c r="X45" s="1247"/>
      <c r="Y45" s="1247"/>
      <c r="Z45" s="1248"/>
    </row>
    <row r="46" spans="2:26" ht="5.0999999999999996" customHeight="1" x14ac:dyDescent="0.15">
      <c r="O46" s="1244"/>
      <c r="P46" s="1244"/>
      <c r="Q46" s="1244"/>
      <c r="R46" s="1244"/>
      <c r="S46" s="1249"/>
      <c r="T46" s="907"/>
      <c r="U46" s="907"/>
      <c r="V46" s="907"/>
      <c r="W46" s="907"/>
      <c r="X46" s="907"/>
      <c r="Y46" s="907"/>
      <c r="Z46" s="1250"/>
    </row>
    <row r="47" spans="2:26" ht="20.100000000000001" customHeight="1" x14ac:dyDescent="0.15">
      <c r="B47" s="1257" t="s">
        <v>852</v>
      </c>
      <c r="C47" s="1258"/>
      <c r="D47" s="1258"/>
      <c r="E47" s="1258"/>
      <c r="F47" s="1258"/>
      <c r="G47" s="1258"/>
      <c r="H47" s="1258"/>
      <c r="I47" s="1258"/>
      <c r="J47" s="1258"/>
      <c r="K47" s="1258"/>
      <c r="L47" s="1258"/>
      <c r="M47" s="1259"/>
      <c r="O47" s="1244"/>
      <c r="P47" s="1244"/>
      <c r="Q47" s="1244"/>
      <c r="R47" s="1244"/>
      <c r="S47" s="1251"/>
      <c r="T47" s="1252"/>
      <c r="U47" s="1252"/>
      <c r="V47" s="1252"/>
      <c r="W47" s="1252"/>
      <c r="X47" s="1252"/>
      <c r="Y47" s="1252"/>
      <c r="Z47" s="1253"/>
    </row>
    <row r="48" spans="2:26" ht="20.100000000000001" customHeight="1" x14ac:dyDescent="0.15">
      <c r="B48" s="1234" t="s">
        <v>498</v>
      </c>
      <c r="C48" s="1235"/>
      <c r="D48" s="1235"/>
      <c r="E48" s="1236"/>
      <c r="F48" s="53"/>
      <c r="G48" s="96"/>
      <c r="H48" s="96"/>
      <c r="I48" s="96"/>
      <c r="J48" s="96"/>
      <c r="K48" s="96"/>
      <c r="L48" s="96"/>
      <c r="M48" s="118"/>
      <c r="O48" s="1244" t="s">
        <v>878</v>
      </c>
      <c r="P48" s="1244"/>
      <c r="Q48" s="1244"/>
      <c r="R48" s="1244"/>
      <c r="S48" s="1254"/>
      <c r="T48" s="1255"/>
      <c r="U48" s="1255"/>
      <c r="V48" s="1255"/>
      <c r="W48" s="1255"/>
      <c r="X48" s="1255"/>
      <c r="Y48" s="1255"/>
      <c r="Z48" s="1256"/>
    </row>
    <row r="49" spans="2:26" ht="20.100000000000001" customHeight="1" x14ac:dyDescent="0.15">
      <c r="B49" s="1234" t="s">
        <v>853</v>
      </c>
      <c r="C49" s="1235"/>
      <c r="D49" s="1235"/>
      <c r="E49" s="1236"/>
      <c r="F49" s="53"/>
      <c r="G49" s="235"/>
      <c r="H49" s="235"/>
      <c r="I49" s="235"/>
      <c r="J49" s="235"/>
      <c r="K49" s="235"/>
      <c r="L49" s="235"/>
      <c r="M49" s="116"/>
      <c r="O49" s="1240" t="s">
        <v>879</v>
      </c>
      <c r="P49" s="1240"/>
      <c r="Q49" s="1240"/>
      <c r="R49" s="1240"/>
      <c r="S49" s="1254"/>
      <c r="T49" s="1255"/>
      <c r="U49" s="1255"/>
      <c r="V49" s="1255"/>
      <c r="W49" s="1255"/>
      <c r="X49" s="1255"/>
      <c r="Y49" s="1255"/>
      <c r="Z49" s="1256"/>
    </row>
    <row r="50" spans="2:26" ht="20.100000000000001" customHeight="1" x14ac:dyDescent="0.15">
      <c r="B50" s="1234" t="s">
        <v>854</v>
      </c>
      <c r="C50" s="1235"/>
      <c r="D50" s="1235"/>
      <c r="E50" s="1236"/>
      <c r="F50" s="53"/>
      <c r="G50" s="235"/>
      <c r="H50" s="235"/>
      <c r="I50" s="235"/>
      <c r="J50" s="235"/>
      <c r="K50" s="235"/>
      <c r="L50" s="235"/>
      <c r="M50" s="116"/>
      <c r="O50" s="1237"/>
      <c r="P50" s="1238"/>
      <c r="Q50" s="1238"/>
      <c r="R50" s="1239"/>
      <c r="S50" s="1254"/>
      <c r="T50" s="1255"/>
      <c r="U50" s="1255"/>
      <c r="V50" s="1255"/>
      <c r="W50" s="1255"/>
      <c r="X50" s="1255"/>
      <c r="Y50" s="1255"/>
      <c r="Z50" s="1256"/>
    </row>
    <row r="51" spans="2:26" ht="20.100000000000001" customHeight="1" x14ac:dyDescent="0.15">
      <c r="B51" s="1234" t="s">
        <v>855</v>
      </c>
      <c r="C51" s="1235"/>
      <c r="D51" s="1235"/>
      <c r="E51" s="1236"/>
      <c r="F51" s="53"/>
      <c r="G51" s="235"/>
      <c r="H51" s="235"/>
      <c r="I51" s="235"/>
      <c r="J51" s="235"/>
      <c r="K51" s="235"/>
      <c r="L51" s="235"/>
      <c r="M51" s="116"/>
      <c r="O51" s="1237"/>
      <c r="P51" s="1238"/>
      <c r="Q51" s="1238"/>
      <c r="R51" s="1239"/>
      <c r="S51" s="1254"/>
      <c r="T51" s="1255"/>
      <c r="U51" s="1255"/>
      <c r="V51" s="1255"/>
      <c r="W51" s="1255"/>
      <c r="X51" s="1255"/>
      <c r="Y51" s="1255"/>
      <c r="Z51" s="1256"/>
    </row>
    <row r="52" spans="2:26" ht="24.95" customHeight="1" x14ac:dyDescent="0.15">
      <c r="B52" s="1234" t="s">
        <v>856</v>
      </c>
      <c r="C52" s="1235"/>
      <c r="D52" s="1235"/>
      <c r="E52" s="1236"/>
      <c r="F52" s="53"/>
      <c r="G52" s="235"/>
      <c r="H52" s="235"/>
      <c r="I52" s="235"/>
      <c r="J52" s="235"/>
      <c r="K52" s="235"/>
      <c r="L52" s="235"/>
      <c r="M52" s="116"/>
      <c r="O52" s="1237"/>
      <c r="P52" s="1238"/>
      <c r="Q52" s="1238"/>
      <c r="R52" s="1239"/>
      <c r="S52" s="1254"/>
      <c r="T52" s="1255"/>
      <c r="U52" s="1255"/>
      <c r="V52" s="1255"/>
      <c r="W52" s="1255"/>
      <c r="X52" s="1255"/>
      <c r="Y52" s="1255"/>
      <c r="Z52" s="1256"/>
    </row>
    <row r="53" spans="2:26" ht="24.95" customHeight="1" x14ac:dyDescent="0.15">
      <c r="B53" s="1234" t="s">
        <v>857</v>
      </c>
      <c r="C53" s="1235"/>
      <c r="D53" s="1235"/>
      <c r="E53" s="1236"/>
      <c r="F53" s="53"/>
      <c r="G53" s="235"/>
      <c r="H53" s="235"/>
      <c r="I53" s="235"/>
      <c r="J53" s="235"/>
      <c r="K53" s="235"/>
      <c r="L53" s="235"/>
      <c r="M53" s="116"/>
      <c r="O53" s="1237"/>
      <c r="P53" s="1238"/>
      <c r="Q53" s="1238"/>
      <c r="R53" s="1239"/>
      <c r="S53" s="1254"/>
      <c r="T53" s="1255"/>
      <c r="U53" s="1255"/>
      <c r="V53" s="1255"/>
      <c r="W53" s="1255"/>
      <c r="X53" s="1255"/>
      <c r="Y53" s="1255"/>
      <c r="Z53" s="1256"/>
    </row>
    <row r="54" spans="2:26" ht="24.95" customHeight="1" x14ac:dyDescent="0.15"/>
  </sheetData>
  <mergeCells count="61">
    <mergeCell ref="D11:M11"/>
    <mergeCell ref="D12:M12"/>
    <mergeCell ref="O9:R9"/>
    <mergeCell ref="S9:Z9"/>
    <mergeCell ref="O10:R10"/>
    <mergeCell ref="S10:Z10"/>
    <mergeCell ref="D9:M9"/>
    <mergeCell ref="D10:M10"/>
    <mergeCell ref="S11:Z11"/>
    <mergeCell ref="O12:R12"/>
    <mergeCell ref="S12:Z12"/>
    <mergeCell ref="O13:R16"/>
    <mergeCell ref="S13:Z16"/>
    <mergeCell ref="S27:Z32"/>
    <mergeCell ref="F30:M32"/>
    <mergeCell ref="F33:M35"/>
    <mergeCell ref="O33:R38"/>
    <mergeCell ref="S33:Z38"/>
    <mergeCell ref="F36:M38"/>
    <mergeCell ref="B15:M17"/>
    <mergeCell ref="O17:R21"/>
    <mergeCell ref="S17:Z21"/>
    <mergeCell ref="B18:E26"/>
    <mergeCell ref="F18:M20"/>
    <mergeCell ref="F21:M23"/>
    <mergeCell ref="O22:R26"/>
    <mergeCell ref="S22:Z26"/>
    <mergeCell ref="F24:M26"/>
    <mergeCell ref="S49:Z49"/>
    <mergeCell ref="B50:E50"/>
    <mergeCell ref="O50:R50"/>
    <mergeCell ref="S50:Z50"/>
    <mergeCell ref="O45:R47"/>
    <mergeCell ref="S45:Z47"/>
    <mergeCell ref="B47:M47"/>
    <mergeCell ref="B48:E48"/>
    <mergeCell ref="O48:R48"/>
    <mergeCell ref="S48:Z48"/>
    <mergeCell ref="S53:Z53"/>
    <mergeCell ref="B51:E51"/>
    <mergeCell ref="O51:R51"/>
    <mergeCell ref="S51:Z51"/>
    <mergeCell ref="B52:E52"/>
    <mergeCell ref="O52:R52"/>
    <mergeCell ref="S52:Z52"/>
    <mergeCell ref="D6:M6"/>
    <mergeCell ref="B53:E53"/>
    <mergeCell ref="O53:R53"/>
    <mergeCell ref="B49:E49"/>
    <mergeCell ref="O49:R49"/>
    <mergeCell ref="B27:E35"/>
    <mergeCell ref="F27:M29"/>
    <mergeCell ref="O27:R32"/>
    <mergeCell ref="B36:E44"/>
    <mergeCell ref="F39:M41"/>
    <mergeCell ref="O39:R44"/>
    <mergeCell ref="O11:R11"/>
    <mergeCell ref="B7:M7"/>
    <mergeCell ref="O8:Z8"/>
    <mergeCell ref="S39:Z44"/>
    <mergeCell ref="F42:M44"/>
  </mergeCells>
  <phoneticPr fontId="3"/>
  <pageMargins left="0.7" right="0.7" top="0.75" bottom="0.75" header="0.3" footer="0.3"/>
  <pageSetup paperSize="9" scale="67"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613C2-0971-4175-9A21-1DCB84FC6BE0}">
  <sheetPr codeName="Sheet33"/>
  <dimension ref="A1:D14"/>
  <sheetViews>
    <sheetView workbookViewId="0"/>
  </sheetViews>
  <sheetFormatPr defaultRowHeight="13.5" x14ac:dyDescent="0.15"/>
  <cols>
    <col min="1" max="1" width="6.5" customWidth="1"/>
    <col min="2" max="2" width="24.125" bestFit="1" customWidth="1"/>
    <col min="3" max="3" width="43.5" bestFit="1" customWidth="1"/>
    <col min="4" max="4" width="56.5" bestFit="1" customWidth="1"/>
  </cols>
  <sheetData>
    <row r="1" spans="1:4" ht="18.75" x14ac:dyDescent="0.15">
      <c r="A1" s="328" t="s">
        <v>1392</v>
      </c>
      <c r="B1" s="328" t="s">
        <v>1393</v>
      </c>
      <c r="C1" s="328" t="s">
        <v>1394</v>
      </c>
      <c r="D1" s="328" t="s">
        <v>1395</v>
      </c>
    </row>
    <row r="2" spans="1:4" ht="18.75" x14ac:dyDescent="0.15">
      <c r="A2" s="327">
        <v>1</v>
      </c>
      <c r="B2" s="329" t="s">
        <v>1396</v>
      </c>
      <c r="C2" s="327" t="s">
        <v>1397</v>
      </c>
      <c r="D2" s="327" t="s">
        <v>1398</v>
      </c>
    </row>
    <row r="3" spans="1:4" ht="18.75" x14ac:dyDescent="0.15">
      <c r="A3" s="327">
        <v>2</v>
      </c>
      <c r="B3" s="329" t="s">
        <v>1399</v>
      </c>
      <c r="C3" s="327" t="s">
        <v>1400</v>
      </c>
      <c r="D3" s="327" t="s">
        <v>1401</v>
      </c>
    </row>
    <row r="4" spans="1:4" ht="18.75" x14ac:dyDescent="0.15">
      <c r="A4" s="327">
        <v>3</v>
      </c>
      <c r="B4" s="327" t="s">
        <v>1402</v>
      </c>
      <c r="C4" s="327" t="s">
        <v>1403</v>
      </c>
      <c r="D4" s="327" t="s">
        <v>1404</v>
      </c>
    </row>
    <row r="5" spans="1:4" ht="18.75" x14ac:dyDescent="0.15">
      <c r="A5" s="327">
        <v>4</v>
      </c>
      <c r="B5" s="329" t="s">
        <v>1405</v>
      </c>
      <c r="C5" s="327" t="s">
        <v>1406</v>
      </c>
      <c r="D5" s="327" t="s">
        <v>1401</v>
      </c>
    </row>
    <row r="6" spans="1:4" ht="18.75" x14ac:dyDescent="0.15">
      <c r="A6" s="357">
        <v>5</v>
      </c>
      <c r="B6" s="358" t="s">
        <v>1407</v>
      </c>
      <c r="C6" s="357" t="s">
        <v>1408</v>
      </c>
      <c r="D6" s="357" t="s">
        <v>1409</v>
      </c>
    </row>
    <row r="7" spans="1:4" ht="18.75" x14ac:dyDescent="0.15">
      <c r="A7" s="357">
        <v>6</v>
      </c>
      <c r="B7" s="358" t="s">
        <v>1410</v>
      </c>
      <c r="C7" s="357" t="s">
        <v>1411</v>
      </c>
      <c r="D7" s="357" t="s">
        <v>1412</v>
      </c>
    </row>
    <row r="8" spans="1:4" ht="18.75" x14ac:dyDescent="0.15">
      <c r="A8" s="327"/>
      <c r="B8" s="327"/>
      <c r="C8" s="327"/>
      <c r="D8" s="327"/>
    </row>
    <row r="9" spans="1:4" ht="18.75" x14ac:dyDescent="0.15">
      <c r="A9" s="327"/>
      <c r="B9" s="327"/>
      <c r="C9" s="327"/>
      <c r="D9" s="327"/>
    </row>
    <row r="10" spans="1:4" ht="18.75" x14ac:dyDescent="0.15">
      <c r="A10" s="327"/>
      <c r="B10" s="327"/>
      <c r="C10" s="327"/>
      <c r="D10" s="327"/>
    </row>
    <row r="11" spans="1:4" ht="18.75" hidden="1" x14ac:dyDescent="0.15">
      <c r="A11" s="327"/>
      <c r="B11" s="327" t="s">
        <v>1396</v>
      </c>
      <c r="C11" s="327" t="s">
        <v>1397</v>
      </c>
      <c r="D11" s="327" t="s">
        <v>1413</v>
      </c>
    </row>
    <row r="12" spans="1:4" ht="18.75" hidden="1" x14ac:dyDescent="0.15">
      <c r="A12" s="327"/>
      <c r="B12" s="327" t="s">
        <v>1414</v>
      </c>
      <c r="C12" s="327" t="s">
        <v>1415</v>
      </c>
      <c r="D12" s="327" t="s">
        <v>1413</v>
      </c>
    </row>
    <row r="13" spans="1:4" ht="18.75" hidden="1" x14ac:dyDescent="0.15">
      <c r="A13" s="327"/>
      <c r="B13" s="327" t="s">
        <v>1416</v>
      </c>
      <c r="C13" s="327" t="s">
        <v>1417</v>
      </c>
      <c r="D13" s="327" t="s">
        <v>1418</v>
      </c>
    </row>
    <row r="14" spans="1:4" ht="18.75" hidden="1" x14ac:dyDescent="0.15">
      <c r="A14" s="327"/>
      <c r="B14" s="327" t="s">
        <v>1419</v>
      </c>
      <c r="C14" s="327" t="s">
        <v>1420</v>
      </c>
      <c r="D14" s="327" t="s">
        <v>1421</v>
      </c>
    </row>
  </sheetData>
  <phoneticPr fontId="3"/>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98DAE-FD0F-46C1-B937-7827D18F172C}">
  <sheetPr codeName="Sheet5"/>
  <dimension ref="B1:AX393"/>
  <sheetViews>
    <sheetView workbookViewId="0"/>
  </sheetViews>
  <sheetFormatPr defaultColWidth="9" defaultRowHeight="28.5" x14ac:dyDescent="0.15"/>
  <cols>
    <col min="1" max="1" width="2.875" style="5" customWidth="1"/>
    <col min="2" max="2" width="8.375" style="36" hidden="1" customWidth="1"/>
    <col min="3" max="37" width="5.125" style="5" customWidth="1"/>
    <col min="38" max="38" width="9.5" style="5" customWidth="1"/>
    <col min="39" max="39" width="9.875" style="5" customWidth="1"/>
    <col min="40" max="40" width="16.875" style="5" customWidth="1"/>
    <col min="41" max="42" width="12.875" style="5" customWidth="1"/>
    <col min="43" max="43" width="18.125" style="5" customWidth="1"/>
    <col min="44" max="45" width="13.375" style="5" customWidth="1"/>
    <col min="46" max="46" width="18.625" style="5" customWidth="1"/>
    <col min="47" max="49" width="4.125" style="5" customWidth="1"/>
    <col min="50" max="60" width="5.5" style="5" customWidth="1"/>
    <col min="61" max="16384" width="9" style="5"/>
  </cols>
  <sheetData>
    <row r="1" spans="2:46" ht="29.25" customHeight="1" x14ac:dyDescent="0.15">
      <c r="B1" s="865" t="s">
        <v>104</v>
      </c>
      <c r="AL1" s="17"/>
      <c r="AM1" s="17"/>
      <c r="AN1" s="17"/>
      <c r="AO1" s="17"/>
      <c r="AP1" s="17"/>
      <c r="AQ1" s="17"/>
      <c r="AR1" s="17"/>
      <c r="AS1" s="17"/>
      <c r="AT1" s="17"/>
    </row>
    <row r="2" spans="2:46" ht="25.5" customHeight="1" x14ac:dyDescent="0.15">
      <c r="B2" s="865"/>
      <c r="C2" s="245" t="s">
        <v>471</v>
      </c>
      <c r="Q2" s="78"/>
      <c r="R2" s="79" t="s">
        <v>37</v>
      </c>
      <c r="S2" s="80"/>
      <c r="T2" s="80"/>
      <c r="U2" s="80"/>
      <c r="V2" s="80"/>
      <c r="W2" s="80"/>
      <c r="X2" s="80"/>
      <c r="Y2" s="80"/>
      <c r="Z2" s="80"/>
      <c r="AA2" s="80"/>
      <c r="AB2" s="80"/>
      <c r="AC2" s="80"/>
      <c r="AD2" s="80"/>
      <c r="AE2" s="81"/>
      <c r="AF2" s="78" t="s">
        <v>35</v>
      </c>
      <c r="AG2" s="78"/>
      <c r="AH2" s="78"/>
      <c r="AI2" s="78"/>
      <c r="AJ2" s="78"/>
      <c r="AK2" s="78"/>
      <c r="AL2" s="17"/>
      <c r="AM2" s="17"/>
      <c r="AN2" s="17"/>
      <c r="AO2" s="17"/>
      <c r="AP2" s="17"/>
      <c r="AQ2" s="17"/>
      <c r="AR2" s="17"/>
      <c r="AS2" s="17"/>
      <c r="AT2" s="17"/>
    </row>
    <row r="3" spans="2:46" ht="24.75" customHeight="1" x14ac:dyDescent="0.25">
      <c r="C3" s="77"/>
      <c r="Q3" s="80"/>
      <c r="R3" s="80"/>
      <c r="S3" s="80"/>
      <c r="T3" s="78" t="s">
        <v>33</v>
      </c>
      <c r="U3" s="78"/>
      <c r="V3" s="78"/>
      <c r="W3" s="78"/>
      <c r="X3" s="78"/>
      <c r="Y3" s="78"/>
      <c r="Z3" s="78"/>
      <c r="AA3" s="78"/>
      <c r="AB3" s="78"/>
      <c r="AC3" s="80"/>
      <c r="AD3" s="80"/>
      <c r="AE3" s="82"/>
      <c r="AF3" s="78" t="s">
        <v>38</v>
      </c>
      <c r="AG3" s="78"/>
      <c r="AH3" s="78"/>
      <c r="AI3" s="78"/>
      <c r="AJ3" s="78"/>
      <c r="AK3" s="78"/>
      <c r="AL3" s="17"/>
      <c r="AM3" s="17"/>
      <c r="AN3" s="17"/>
      <c r="AO3" s="17"/>
      <c r="AP3" s="17"/>
      <c r="AQ3" s="17"/>
      <c r="AR3" s="17"/>
      <c r="AS3" s="17"/>
      <c r="AT3" s="17"/>
    </row>
    <row r="4" spans="2:46" ht="27.75" customHeight="1" x14ac:dyDescent="0.15">
      <c r="C4" s="77"/>
      <c r="Q4" s="80"/>
      <c r="R4" s="80"/>
      <c r="S4" s="80"/>
      <c r="T4" s="78" t="s">
        <v>34</v>
      </c>
      <c r="U4" s="78"/>
      <c r="V4" s="78"/>
      <c r="W4" s="78"/>
      <c r="X4" s="78"/>
      <c r="Y4" s="78"/>
      <c r="Z4" s="78"/>
      <c r="AA4" s="78"/>
      <c r="AB4" s="81"/>
      <c r="AC4" s="80"/>
      <c r="AD4" s="80"/>
      <c r="AE4" s="80"/>
      <c r="AF4" s="78" t="s">
        <v>36</v>
      </c>
      <c r="AG4" s="78"/>
      <c r="AH4" s="78"/>
      <c r="AI4" s="78"/>
      <c r="AJ4" s="78"/>
      <c r="AK4" s="78"/>
      <c r="AL4" s="17"/>
      <c r="AM4" s="17"/>
      <c r="AN4" s="17"/>
      <c r="AO4" s="17"/>
      <c r="AP4" s="17"/>
      <c r="AQ4" s="17"/>
      <c r="AR4" s="17"/>
      <c r="AS4" s="17"/>
      <c r="AT4" s="17"/>
    </row>
    <row r="5" spans="2:46" ht="7.5" customHeight="1" x14ac:dyDescent="0.15">
      <c r="C5" s="77"/>
      <c r="V5" s="83"/>
      <c r="W5" s="83"/>
      <c r="X5" s="83"/>
      <c r="Y5" s="83"/>
      <c r="Z5" s="83"/>
      <c r="AA5" s="83"/>
      <c r="AB5" s="83"/>
      <c r="AC5" s="83"/>
      <c r="AD5" s="83"/>
      <c r="AI5" s="83"/>
      <c r="AJ5" s="83"/>
      <c r="AK5" s="83"/>
      <c r="AL5" s="17"/>
      <c r="AM5" s="17"/>
      <c r="AN5" s="17"/>
      <c r="AO5" s="17"/>
      <c r="AP5" s="17"/>
      <c r="AQ5" s="17"/>
      <c r="AR5" s="17"/>
      <c r="AS5" s="17"/>
      <c r="AT5" s="17"/>
    </row>
    <row r="6" spans="2:46" ht="48" customHeight="1" x14ac:dyDescent="0.15">
      <c r="D6" s="799" t="s">
        <v>472</v>
      </c>
      <c r="E6" s="799"/>
      <c r="F6" s="799"/>
      <c r="G6" s="799"/>
      <c r="H6" s="799"/>
      <c r="I6" s="799"/>
      <c r="J6" s="799"/>
      <c r="K6" s="799"/>
      <c r="L6" s="799"/>
      <c r="M6" s="799"/>
      <c r="N6" s="799"/>
      <c r="O6" s="799"/>
      <c r="P6" s="799"/>
      <c r="Q6" s="799"/>
      <c r="R6" s="799"/>
      <c r="S6" s="799"/>
      <c r="T6" s="799"/>
      <c r="U6" s="799"/>
      <c r="V6" s="799"/>
      <c r="W6" s="799"/>
      <c r="X6" s="799"/>
      <c r="Y6" s="799"/>
      <c r="Z6" s="799"/>
      <c r="AA6" s="799"/>
      <c r="AB6" s="799"/>
      <c r="AC6" s="799"/>
      <c r="AD6" s="17"/>
      <c r="AE6" s="17"/>
      <c r="AF6" s="17"/>
      <c r="AG6" s="17"/>
      <c r="AH6" s="17"/>
      <c r="AI6" s="17"/>
      <c r="AJ6" s="17"/>
      <c r="AK6" s="17"/>
      <c r="AL6" s="17"/>
      <c r="AM6" s="17"/>
      <c r="AN6" s="17"/>
      <c r="AO6" s="17"/>
      <c r="AP6" s="17"/>
      <c r="AQ6" s="17"/>
      <c r="AR6" s="17"/>
      <c r="AS6" s="17"/>
      <c r="AT6" s="17"/>
    </row>
    <row r="7" spans="2:46" ht="48" customHeight="1" x14ac:dyDescent="0.15">
      <c r="C7" s="17"/>
      <c r="D7" s="799"/>
      <c r="E7" s="799"/>
      <c r="F7" s="799"/>
      <c r="G7" s="799"/>
      <c r="H7" s="799"/>
      <c r="I7" s="799"/>
      <c r="J7" s="799"/>
      <c r="K7" s="799"/>
      <c r="L7" s="799"/>
      <c r="M7" s="799"/>
      <c r="N7" s="799"/>
      <c r="O7" s="799"/>
      <c r="P7" s="799"/>
      <c r="Q7" s="799"/>
      <c r="R7" s="799"/>
      <c r="S7" s="799"/>
      <c r="T7" s="799"/>
      <c r="U7" s="799"/>
      <c r="V7" s="799"/>
      <c r="W7" s="799"/>
      <c r="X7" s="799"/>
      <c r="Y7" s="799"/>
      <c r="Z7" s="799"/>
      <c r="AA7" s="799"/>
      <c r="AB7" s="799"/>
      <c r="AC7" s="799"/>
      <c r="AD7" s="17"/>
      <c r="AE7" s="17"/>
      <c r="AF7" s="17"/>
      <c r="AG7" s="17"/>
      <c r="AH7" s="17"/>
      <c r="AI7" s="17"/>
      <c r="AJ7" s="17"/>
      <c r="AK7" s="17"/>
      <c r="AL7" s="17"/>
      <c r="AM7" s="17"/>
      <c r="AN7" s="17"/>
      <c r="AO7" s="17"/>
      <c r="AP7" s="17"/>
      <c r="AQ7" s="17"/>
      <c r="AR7" s="17"/>
      <c r="AS7" s="17"/>
      <c r="AT7" s="17"/>
    </row>
    <row r="8" spans="2:46" ht="48" customHeight="1" x14ac:dyDescent="0.15">
      <c r="C8" s="17"/>
      <c r="D8" s="799"/>
      <c r="E8" s="799"/>
      <c r="F8" s="799"/>
      <c r="G8" s="799"/>
      <c r="H8" s="799"/>
      <c r="I8" s="799"/>
      <c r="J8" s="799"/>
      <c r="K8" s="799"/>
      <c r="L8" s="799"/>
      <c r="M8" s="799"/>
      <c r="N8" s="799"/>
      <c r="O8" s="799"/>
      <c r="P8" s="799"/>
      <c r="Q8" s="799"/>
      <c r="R8" s="799"/>
      <c r="S8" s="799"/>
      <c r="T8" s="799"/>
      <c r="U8" s="799"/>
      <c r="V8" s="799"/>
      <c r="W8" s="799"/>
      <c r="X8" s="799"/>
      <c r="Y8" s="799"/>
      <c r="Z8" s="799"/>
      <c r="AA8" s="799"/>
      <c r="AB8" s="799"/>
      <c r="AC8" s="799"/>
      <c r="AD8" s="17"/>
      <c r="AE8" s="17"/>
      <c r="AF8" s="17"/>
      <c r="AG8" s="17"/>
      <c r="AH8" s="17"/>
      <c r="AI8" s="17"/>
      <c r="AJ8" s="17"/>
      <c r="AK8" s="17"/>
      <c r="AL8" s="17"/>
      <c r="AM8" s="17"/>
      <c r="AN8" s="17"/>
      <c r="AO8" s="17"/>
      <c r="AP8" s="17"/>
      <c r="AQ8" s="17"/>
      <c r="AR8" s="17"/>
      <c r="AS8" s="17"/>
      <c r="AT8" s="17"/>
    </row>
    <row r="9" spans="2:46" ht="78.75" customHeight="1" x14ac:dyDescent="0.15">
      <c r="C9" s="17"/>
      <c r="D9" s="799"/>
      <c r="E9" s="799"/>
      <c r="F9" s="799"/>
      <c r="G9" s="799"/>
      <c r="H9" s="799"/>
      <c r="I9" s="799"/>
      <c r="J9" s="799"/>
      <c r="K9" s="799"/>
      <c r="L9" s="799"/>
      <c r="M9" s="799"/>
      <c r="N9" s="799"/>
      <c r="O9" s="799"/>
      <c r="P9" s="799"/>
      <c r="Q9" s="799"/>
      <c r="R9" s="799"/>
      <c r="S9" s="799"/>
      <c r="T9" s="799"/>
      <c r="U9" s="799"/>
      <c r="V9" s="799"/>
      <c r="W9" s="799"/>
      <c r="X9" s="799"/>
      <c r="Y9" s="799"/>
      <c r="Z9" s="799"/>
      <c r="AA9" s="799"/>
      <c r="AB9" s="799"/>
      <c r="AC9" s="799"/>
      <c r="AD9" s="17"/>
      <c r="AE9" s="17"/>
      <c r="AF9" s="17"/>
      <c r="AG9" s="17"/>
      <c r="AH9" s="17"/>
      <c r="AI9" s="17"/>
      <c r="AJ9" s="17"/>
      <c r="AK9" s="17"/>
      <c r="AL9" s="17"/>
      <c r="AM9" s="17"/>
      <c r="AN9" s="17"/>
      <c r="AO9" s="17"/>
      <c r="AP9" s="17"/>
      <c r="AQ9" s="17"/>
      <c r="AR9" s="17"/>
      <c r="AS9" s="17"/>
      <c r="AT9" s="17"/>
    </row>
    <row r="10" spans="2:46" ht="15" customHeight="1" x14ac:dyDescent="0.15">
      <c r="C10" s="84"/>
      <c r="D10" s="84"/>
      <c r="E10" s="84"/>
      <c r="F10" s="84"/>
      <c r="G10" s="84"/>
      <c r="H10" s="84"/>
      <c r="I10" s="84"/>
      <c r="J10" s="84"/>
      <c r="K10" s="84"/>
      <c r="L10" s="84"/>
      <c r="M10" s="84"/>
      <c r="N10" s="84"/>
      <c r="O10" s="84"/>
      <c r="P10" s="84"/>
      <c r="Q10" s="84"/>
      <c r="R10" s="84"/>
      <c r="S10" s="84"/>
      <c r="T10" s="84"/>
      <c r="U10" s="84"/>
      <c r="V10" s="84"/>
      <c r="W10" s="84"/>
      <c r="X10" s="84"/>
      <c r="Y10" s="84"/>
      <c r="Z10" s="17"/>
      <c r="AA10" s="17"/>
      <c r="AB10" s="17"/>
      <c r="AC10" s="17"/>
      <c r="AD10" s="17"/>
      <c r="AE10" s="17"/>
      <c r="AF10" s="17"/>
      <c r="AG10" s="17"/>
      <c r="AH10" s="17"/>
      <c r="AI10" s="17"/>
      <c r="AJ10" s="17"/>
      <c r="AK10" s="17"/>
      <c r="AL10" s="17"/>
      <c r="AM10" s="17"/>
      <c r="AN10" s="17"/>
      <c r="AO10" s="17"/>
      <c r="AP10" s="17"/>
      <c r="AQ10" s="17"/>
      <c r="AR10" s="17"/>
      <c r="AS10" s="17"/>
      <c r="AT10" s="17"/>
    </row>
    <row r="11" spans="2:46" ht="26.25" customHeight="1" x14ac:dyDescent="0.15">
      <c r="C11" s="84"/>
      <c r="D11" s="22" t="s">
        <v>285</v>
      </c>
      <c r="E11" s="84"/>
      <c r="F11" s="84"/>
      <c r="G11" s="84"/>
      <c r="H11" s="84"/>
      <c r="I11" s="84"/>
      <c r="J11" s="84"/>
      <c r="K11" s="84"/>
      <c r="L11" s="84"/>
      <c r="M11" s="84"/>
      <c r="N11" s="84"/>
      <c r="O11" s="84"/>
      <c r="P11" s="84"/>
      <c r="Q11" s="84"/>
      <c r="R11" s="84"/>
      <c r="S11" s="84"/>
      <c r="T11" s="84"/>
      <c r="U11" s="84"/>
      <c r="V11" s="84"/>
      <c r="W11" s="84"/>
      <c r="X11" s="84"/>
      <c r="Y11" s="84"/>
      <c r="Z11" s="17"/>
      <c r="AA11" s="17"/>
      <c r="AB11" s="17"/>
      <c r="AC11" s="17"/>
      <c r="AD11" s="17"/>
      <c r="AE11" s="17"/>
      <c r="AF11" s="17"/>
      <c r="AG11" s="17"/>
      <c r="AH11" s="17"/>
      <c r="AI11" s="17"/>
      <c r="AJ11" s="17"/>
      <c r="AK11" s="17"/>
      <c r="AL11" s="17"/>
      <c r="AM11" s="17"/>
      <c r="AN11" s="17"/>
      <c r="AO11" s="17"/>
      <c r="AP11" s="17"/>
      <c r="AQ11" s="17"/>
      <c r="AR11" s="17"/>
      <c r="AS11" s="17"/>
      <c r="AT11" s="17"/>
    </row>
    <row r="12" spans="2:46" ht="26.25" customHeight="1" x14ac:dyDescent="0.15">
      <c r="C12" s="84"/>
      <c r="D12" s="1015" t="s">
        <v>286</v>
      </c>
      <c r="E12" s="1016"/>
      <c r="F12" s="1016"/>
      <c r="G12" s="1016"/>
      <c r="H12" s="1016"/>
      <c r="I12" s="1016"/>
      <c r="J12" s="1016"/>
      <c r="K12" s="1017"/>
      <c r="L12" s="84"/>
      <c r="M12" s="84"/>
      <c r="N12" s="84"/>
      <c r="O12" s="84"/>
      <c r="P12" s="84"/>
      <c r="Q12" s="84"/>
      <c r="R12" s="84"/>
      <c r="S12" s="84"/>
      <c r="T12" s="84"/>
      <c r="U12" s="84"/>
      <c r="V12" s="84"/>
      <c r="W12" s="84"/>
      <c r="X12" s="84"/>
      <c r="Y12" s="84"/>
      <c r="Z12" s="17"/>
      <c r="AA12" s="17"/>
      <c r="AB12" s="17"/>
      <c r="AC12" s="17"/>
      <c r="AD12" s="17"/>
      <c r="AE12" s="17"/>
      <c r="AF12" s="17"/>
      <c r="AG12" s="17"/>
      <c r="AH12" s="17"/>
      <c r="AI12" s="17"/>
      <c r="AJ12" s="17"/>
      <c r="AK12" s="17"/>
      <c r="AL12" s="5" t="s">
        <v>287</v>
      </c>
      <c r="AM12" s="17"/>
      <c r="AN12" s="17"/>
      <c r="AO12" s="17" t="b">
        <f>+IF(D12=AL12,1)</f>
        <v>0</v>
      </c>
      <c r="AP12" s="17"/>
      <c r="AQ12" s="17"/>
      <c r="AR12" s="17"/>
      <c r="AS12" s="17"/>
      <c r="AT12" s="17"/>
    </row>
    <row r="13" spans="2:46" ht="26.25" customHeight="1" x14ac:dyDescent="0.15">
      <c r="C13" s="84"/>
      <c r="D13" s="84"/>
      <c r="E13" s="84"/>
      <c r="F13" s="84"/>
      <c r="G13" s="84"/>
      <c r="H13" s="84"/>
      <c r="I13" s="84"/>
      <c r="J13" s="84"/>
      <c r="K13" s="84"/>
      <c r="L13" s="84"/>
      <c r="M13" s="84"/>
      <c r="N13" s="84"/>
      <c r="O13" s="84"/>
      <c r="P13" s="84"/>
      <c r="Q13" s="84"/>
      <c r="R13" s="84"/>
      <c r="S13" s="84"/>
      <c r="T13" s="84"/>
      <c r="U13" s="84"/>
      <c r="V13" s="84"/>
      <c r="W13" s="84"/>
      <c r="X13" s="84"/>
      <c r="Y13" s="84"/>
      <c r="Z13" s="17"/>
      <c r="AA13" s="17"/>
      <c r="AB13" s="17"/>
      <c r="AC13" s="17"/>
      <c r="AD13" s="17"/>
      <c r="AE13" s="17"/>
      <c r="AF13" s="17"/>
      <c r="AG13" s="17"/>
      <c r="AH13" s="17"/>
      <c r="AI13" s="17"/>
      <c r="AJ13" s="17"/>
      <c r="AK13" s="17"/>
      <c r="AL13" s="240" t="s">
        <v>286</v>
      </c>
      <c r="AM13" s="17"/>
      <c r="AN13" s="17"/>
      <c r="AO13" s="17"/>
      <c r="AP13" s="17"/>
      <c r="AQ13" s="17"/>
      <c r="AR13" s="17"/>
      <c r="AS13" s="17"/>
      <c r="AT13" s="17"/>
    </row>
    <row r="14" spans="2:46" ht="51.75" customHeight="1" x14ac:dyDescent="0.15">
      <c r="C14" s="84"/>
      <c r="D14" s="1018" t="s">
        <v>288</v>
      </c>
      <c r="E14" s="1018"/>
      <c r="F14" s="1018"/>
      <c r="G14" s="1018"/>
      <c r="H14" s="1018"/>
      <c r="I14" s="1018"/>
      <c r="J14" s="1018"/>
      <c r="K14" s="1018"/>
      <c r="L14" s="1018"/>
      <c r="M14" s="1018"/>
      <c r="N14" s="1018"/>
      <c r="O14" s="1018"/>
      <c r="P14" s="1018"/>
      <c r="Q14" s="1018"/>
      <c r="R14" s="1018"/>
      <c r="S14" s="1018"/>
      <c r="T14" s="1018"/>
      <c r="U14" s="1018"/>
      <c r="V14" s="1018"/>
      <c r="W14" s="1018"/>
      <c r="X14" s="1018"/>
      <c r="Y14" s="1018"/>
      <c r="Z14" s="1018"/>
      <c r="AA14" s="1018"/>
      <c r="AB14" s="1018"/>
      <c r="AC14" s="1018"/>
      <c r="AD14" s="1018"/>
      <c r="AE14" s="1018"/>
      <c r="AF14" s="1018"/>
      <c r="AG14" s="1018"/>
      <c r="AH14" s="1018"/>
      <c r="AI14" s="1018"/>
      <c r="AJ14" s="1018"/>
      <c r="AK14" s="1018"/>
      <c r="AM14" s="17"/>
      <c r="AN14" s="17"/>
      <c r="AO14" s="17"/>
      <c r="AP14" s="17"/>
      <c r="AQ14" s="17"/>
      <c r="AR14" s="17"/>
      <c r="AS14" s="17"/>
      <c r="AT14" s="17"/>
    </row>
    <row r="15" spans="2:46" ht="15" customHeight="1" x14ac:dyDescent="0.15">
      <c r="C15" s="84"/>
      <c r="D15" s="84"/>
      <c r="E15" s="84"/>
      <c r="F15" s="84"/>
      <c r="G15" s="84"/>
      <c r="H15" s="84"/>
      <c r="I15" s="84"/>
      <c r="J15" s="84"/>
      <c r="K15" s="84"/>
      <c r="L15" s="84"/>
      <c r="M15" s="84"/>
      <c r="N15" s="84"/>
      <c r="O15" s="84"/>
      <c r="P15" s="84"/>
      <c r="Q15" s="84"/>
      <c r="R15" s="84"/>
      <c r="S15" s="84"/>
      <c r="T15" s="84"/>
      <c r="U15" s="84"/>
      <c r="V15" s="84"/>
      <c r="W15" s="84"/>
      <c r="X15" s="84"/>
      <c r="Y15" s="84"/>
      <c r="Z15" s="17"/>
      <c r="AA15" s="17"/>
      <c r="AB15" s="17"/>
      <c r="AC15" s="17"/>
      <c r="AD15" s="17"/>
      <c r="AE15" s="17"/>
      <c r="AF15" s="17"/>
      <c r="AG15" s="17"/>
      <c r="AH15" s="17"/>
      <c r="AI15" s="17"/>
      <c r="AJ15" s="17"/>
      <c r="AK15" s="17"/>
      <c r="AL15" s="17"/>
      <c r="AM15" s="17"/>
      <c r="AN15" s="17"/>
      <c r="AO15" s="17"/>
      <c r="AP15" s="17"/>
      <c r="AQ15" s="17"/>
      <c r="AR15" s="17"/>
      <c r="AS15" s="17"/>
      <c r="AT15" s="17"/>
    </row>
    <row r="16" spans="2:46" ht="15" customHeight="1" thickBot="1" x14ac:dyDescent="0.2">
      <c r="C16" s="84"/>
      <c r="D16" s="84"/>
      <c r="E16" s="84"/>
      <c r="F16" s="84"/>
      <c r="G16" s="84"/>
      <c r="H16" s="84"/>
      <c r="I16" s="84"/>
      <c r="J16" s="84"/>
      <c r="K16" s="84"/>
      <c r="L16" s="84"/>
      <c r="M16" s="84"/>
      <c r="N16" s="84"/>
      <c r="O16" s="84"/>
      <c r="P16" s="84"/>
      <c r="Q16" s="84"/>
      <c r="R16" s="84"/>
      <c r="S16" s="84"/>
      <c r="T16" s="84"/>
      <c r="U16" s="84"/>
      <c r="V16" s="84"/>
      <c r="W16" s="84"/>
      <c r="X16" s="84"/>
      <c r="Y16" s="84"/>
      <c r="Z16" s="17"/>
      <c r="AA16" s="17"/>
      <c r="AB16" s="17"/>
      <c r="AC16" s="17"/>
      <c r="AD16" s="17"/>
      <c r="AE16" s="17"/>
      <c r="AF16" s="17"/>
      <c r="AG16" s="17"/>
      <c r="AH16" s="17"/>
      <c r="AI16" s="17"/>
      <c r="AJ16" s="17"/>
      <c r="AK16" s="17"/>
      <c r="AL16" s="17"/>
      <c r="AM16" s="17"/>
      <c r="AN16" s="17"/>
      <c r="AO16" s="17"/>
      <c r="AP16" s="17"/>
      <c r="AQ16" s="17"/>
      <c r="AR16" s="17"/>
      <c r="AS16" s="17"/>
      <c r="AT16" s="17"/>
    </row>
    <row r="17" spans="2:46" ht="25.5" customHeight="1" x14ac:dyDescent="0.15">
      <c r="D17" s="1031" t="s">
        <v>153</v>
      </c>
      <c r="E17" s="1026"/>
      <c r="F17" s="1026"/>
      <c r="G17" s="1026"/>
      <c r="H17" s="1026"/>
      <c r="I17" s="1026"/>
      <c r="J17" s="1026"/>
      <c r="K17" s="1026"/>
      <c r="L17" s="1026"/>
      <c r="M17" s="1026"/>
      <c r="N17" s="1026"/>
      <c r="O17" s="1026"/>
      <c r="P17" s="1026"/>
      <c r="Q17" s="1026"/>
      <c r="R17" s="1026"/>
      <c r="S17" s="1026"/>
      <c r="T17" s="1026" t="s">
        <v>252</v>
      </c>
      <c r="U17" s="1026"/>
      <c r="V17" s="1026"/>
      <c r="W17" s="1026"/>
      <c r="X17" s="1026"/>
      <c r="Y17" s="1026"/>
      <c r="Z17" s="1026"/>
      <c r="AA17" s="1026"/>
      <c r="AB17" s="1026"/>
      <c r="AC17" s="1026"/>
      <c r="AD17" s="1026"/>
      <c r="AE17" s="1026"/>
      <c r="AF17" s="1026"/>
      <c r="AG17" s="1026"/>
      <c r="AH17" s="1026"/>
      <c r="AI17" s="1027"/>
      <c r="AJ17" s="17"/>
      <c r="AK17" s="17"/>
    </row>
    <row r="18" spans="2:46" ht="57" customHeight="1" x14ac:dyDescent="0.15">
      <c r="D18" s="1032" t="s">
        <v>474</v>
      </c>
      <c r="E18" s="1028"/>
      <c r="F18" s="1028"/>
      <c r="G18" s="1028"/>
      <c r="H18" s="1028"/>
      <c r="I18" s="1028"/>
      <c r="J18" s="1028"/>
      <c r="K18" s="1028"/>
      <c r="L18" s="1028"/>
      <c r="M18" s="1028"/>
      <c r="N18" s="1028"/>
      <c r="O18" s="1028"/>
      <c r="P18" s="1028"/>
      <c r="Q18" s="1028"/>
      <c r="R18" s="1028"/>
      <c r="S18" s="1028"/>
      <c r="T18" s="1028" t="s">
        <v>473</v>
      </c>
      <c r="U18" s="1028"/>
      <c r="V18" s="1028"/>
      <c r="W18" s="1028"/>
      <c r="X18" s="1028"/>
      <c r="Y18" s="1028"/>
      <c r="Z18" s="1028"/>
      <c r="AA18" s="1028"/>
      <c r="AB18" s="1028"/>
      <c r="AC18" s="1028"/>
      <c r="AD18" s="1028"/>
      <c r="AE18" s="1028"/>
      <c r="AF18" s="1028"/>
      <c r="AG18" s="1028"/>
      <c r="AH18" s="1028"/>
      <c r="AI18" s="1029"/>
      <c r="AJ18" s="17"/>
      <c r="AK18" s="17"/>
    </row>
    <row r="19" spans="2:46" ht="57" customHeight="1" thickBot="1" x14ac:dyDescent="0.2">
      <c r="D19" s="1005" t="s">
        <v>475</v>
      </c>
      <c r="E19" s="1006"/>
      <c r="F19" s="1006"/>
      <c r="G19" s="1006"/>
      <c r="H19" s="1006"/>
      <c r="I19" s="1006"/>
      <c r="J19" s="1006"/>
      <c r="K19" s="1006"/>
      <c r="L19" s="1006"/>
      <c r="M19" s="1006"/>
      <c r="N19" s="1006"/>
      <c r="O19" s="1006"/>
      <c r="P19" s="1006"/>
      <c r="Q19" s="1006"/>
      <c r="R19" s="1006"/>
      <c r="S19" s="1006"/>
      <c r="T19" s="1006" t="s">
        <v>476</v>
      </c>
      <c r="U19" s="1006"/>
      <c r="V19" s="1006"/>
      <c r="W19" s="1006"/>
      <c r="X19" s="1006"/>
      <c r="Y19" s="1006"/>
      <c r="Z19" s="1006"/>
      <c r="AA19" s="1006"/>
      <c r="AB19" s="1006"/>
      <c r="AC19" s="1006"/>
      <c r="AD19" s="1006"/>
      <c r="AE19" s="1006"/>
      <c r="AF19" s="1006"/>
      <c r="AG19" s="1006"/>
      <c r="AH19" s="1006"/>
      <c r="AI19" s="1030"/>
      <c r="AJ19" s="17"/>
      <c r="AK19" s="17"/>
    </row>
    <row r="20" spans="2:46" ht="18.75" customHeight="1" x14ac:dyDescent="0.15">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row>
    <row r="21" spans="2:46" ht="63" customHeight="1" x14ac:dyDescent="0.15">
      <c r="C21" s="869" t="s">
        <v>327</v>
      </c>
      <c r="D21" s="870"/>
      <c r="E21" s="870"/>
      <c r="F21" s="870"/>
      <c r="G21" s="870"/>
      <c r="H21" s="870"/>
      <c r="I21" s="870"/>
      <c r="J21" s="870"/>
      <c r="K21" s="870"/>
      <c r="L21" s="870"/>
      <c r="M21" s="870"/>
      <c r="N21" s="870"/>
      <c r="O21" s="870"/>
      <c r="P21" s="870"/>
      <c r="Q21" s="870"/>
      <c r="R21" s="870"/>
      <c r="S21" s="870"/>
      <c r="T21" s="870"/>
      <c r="U21" s="870"/>
      <c r="V21" s="870"/>
      <c r="W21" s="870"/>
      <c r="X21" s="870"/>
      <c r="Y21" s="870"/>
      <c r="Z21" s="870"/>
      <c r="AA21" s="870"/>
      <c r="AB21" s="870"/>
      <c r="AC21" s="870"/>
      <c r="AD21" s="870"/>
      <c r="AE21" s="870"/>
      <c r="AF21" s="870"/>
      <c r="AG21" s="870"/>
      <c r="AH21" s="870"/>
      <c r="AI21" s="870"/>
      <c r="AJ21" s="870"/>
      <c r="AK21" s="871"/>
    </row>
    <row r="22" spans="2:46" ht="13.5" customHeight="1" x14ac:dyDescent="0.15">
      <c r="C22" s="267"/>
      <c r="D22" s="85"/>
      <c r="E22" s="85"/>
      <c r="F22" s="85"/>
      <c r="G22" s="85"/>
      <c r="H22" s="85"/>
      <c r="I22" s="85"/>
      <c r="J22" s="85"/>
      <c r="K22" s="85"/>
      <c r="L22" s="85"/>
      <c r="M22" s="85"/>
      <c r="N22" s="85"/>
      <c r="O22" s="85"/>
      <c r="P22" s="85"/>
      <c r="Q22" s="85"/>
      <c r="R22" s="85"/>
      <c r="S22" s="85"/>
      <c r="T22" s="85"/>
      <c r="U22" s="85"/>
      <c r="V22" s="85"/>
      <c r="W22" s="85"/>
      <c r="X22" s="85"/>
      <c r="Y22" s="85"/>
      <c r="Z22" s="85"/>
      <c r="AA22" s="85"/>
      <c r="AB22" s="85"/>
      <c r="AC22" s="85"/>
      <c r="AD22" s="85"/>
      <c r="AE22" s="100"/>
      <c r="AF22" s="273"/>
      <c r="AG22" s="100"/>
      <c r="AH22" s="100"/>
      <c r="AI22" s="86"/>
      <c r="AJ22" s="86"/>
      <c r="AK22" s="186"/>
    </row>
    <row r="23" spans="2:46" ht="25.5" customHeight="1" x14ac:dyDescent="0.15">
      <c r="C23" s="52"/>
      <c r="D23" s="5" t="s">
        <v>328</v>
      </c>
      <c r="E23" s="84"/>
      <c r="F23" s="87"/>
      <c r="G23" s="87"/>
      <c r="H23" s="87"/>
      <c r="I23" s="87"/>
      <c r="J23" s="10"/>
      <c r="K23" s="10"/>
      <c r="L23" s="10"/>
      <c r="M23" s="10"/>
      <c r="N23" s="10"/>
      <c r="O23" s="10"/>
      <c r="P23" s="10"/>
      <c r="Q23" s="10"/>
      <c r="R23" s="10"/>
      <c r="S23" s="10"/>
      <c r="AK23" s="138"/>
    </row>
    <row r="24" spans="2:46" ht="14.25" customHeight="1" thickBot="1" x14ac:dyDescent="0.2">
      <c r="C24" s="52"/>
      <c r="D24" s="87"/>
      <c r="E24" s="84"/>
      <c r="F24" s="87"/>
      <c r="G24" s="87"/>
      <c r="H24" s="87"/>
      <c r="I24" s="87"/>
      <c r="J24" s="10"/>
      <c r="K24" s="10"/>
      <c r="L24" s="10"/>
      <c r="M24" s="10"/>
      <c r="N24" s="10"/>
      <c r="O24" s="10"/>
      <c r="P24" s="10"/>
      <c r="Q24" s="10"/>
      <c r="R24" s="10"/>
      <c r="S24" s="10"/>
      <c r="AK24" s="138"/>
    </row>
    <row r="25" spans="2:46" ht="32.25" customHeight="1" thickBot="1" x14ac:dyDescent="0.2">
      <c r="C25" s="52"/>
      <c r="F25" s="879" t="s">
        <v>300</v>
      </c>
      <c r="G25" s="880"/>
      <c r="H25" s="880"/>
      <c r="I25" s="880"/>
      <c r="J25" s="880"/>
      <c r="K25" s="880"/>
      <c r="L25" s="880"/>
      <c r="M25" s="880"/>
      <c r="N25" s="881"/>
      <c r="P25" s="5" t="s">
        <v>32</v>
      </c>
      <c r="AK25" s="138"/>
    </row>
    <row r="26" spans="2:46" ht="12.75" customHeight="1" x14ac:dyDescent="0.15">
      <c r="C26" s="268"/>
      <c r="D26" s="88"/>
      <c r="E26" s="89"/>
      <c r="F26" s="89"/>
      <c r="G26" s="89"/>
      <c r="H26" s="89"/>
      <c r="I26" s="90"/>
      <c r="J26" s="90"/>
      <c r="K26" s="90"/>
      <c r="L26" s="90"/>
      <c r="M26" s="90"/>
      <c r="N26" s="90"/>
      <c r="O26" s="90"/>
      <c r="P26" s="90"/>
      <c r="Q26" s="90"/>
      <c r="R26" s="90"/>
      <c r="S26" s="91"/>
      <c r="T26" s="91"/>
      <c r="U26" s="91"/>
      <c r="V26" s="882"/>
      <c r="W26" s="882"/>
      <c r="X26" s="882"/>
      <c r="Y26" s="882"/>
      <c r="Z26" s="882"/>
      <c r="AA26" s="882"/>
      <c r="AB26" s="882"/>
      <c r="AC26" s="882"/>
      <c r="AD26" s="882"/>
      <c r="AE26" s="90"/>
      <c r="AF26" s="90"/>
      <c r="AG26" s="92"/>
      <c r="AH26" s="90"/>
      <c r="AI26" s="93"/>
      <c r="AJ26" s="93"/>
      <c r="AK26" s="206"/>
    </row>
    <row r="27" spans="2:46" ht="31.5" customHeight="1" x14ac:dyDescent="0.15">
      <c r="B27" s="36" t="s">
        <v>105</v>
      </c>
      <c r="C27" s="70" t="s">
        <v>160</v>
      </c>
      <c r="D27" s="94"/>
      <c r="E27" s="94"/>
      <c r="F27" s="94"/>
      <c r="G27" s="94"/>
      <c r="H27" s="94"/>
      <c r="I27" s="94"/>
      <c r="J27" s="94"/>
      <c r="K27" s="94"/>
      <c r="L27" s="94"/>
      <c r="M27" s="94"/>
      <c r="N27" s="94"/>
      <c r="O27" s="94"/>
      <c r="P27" s="94"/>
      <c r="Q27" s="94"/>
      <c r="R27" s="94"/>
      <c r="S27" s="94"/>
      <c r="T27" s="94"/>
      <c r="U27" s="94"/>
      <c r="V27" s="94"/>
      <c r="W27" s="94"/>
      <c r="X27" s="94"/>
      <c r="Y27" s="94"/>
      <c r="Z27" s="94"/>
      <c r="AA27" s="94"/>
      <c r="AB27" s="94"/>
      <c r="AC27" s="94"/>
      <c r="AD27" s="94"/>
      <c r="AE27" s="94"/>
      <c r="AF27" s="94"/>
      <c r="AG27" s="94"/>
      <c r="AH27" s="94"/>
      <c r="AI27" s="94"/>
      <c r="AJ27" s="94"/>
      <c r="AK27" s="269"/>
    </row>
    <row r="28" spans="2:46" ht="16.5" customHeight="1" thickBot="1" x14ac:dyDescent="0.2">
      <c r="C28" s="107"/>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95"/>
      <c r="AJ28" s="95"/>
      <c r="AK28" s="111"/>
    </row>
    <row r="29" spans="2:46" ht="24" customHeight="1" thickBot="1" x14ac:dyDescent="0.2">
      <c r="C29" s="71"/>
      <c r="D29" s="5" t="s">
        <v>52</v>
      </c>
      <c r="F29" s="904"/>
      <c r="G29" s="905"/>
      <c r="H29" s="905"/>
      <c r="I29" s="905"/>
      <c r="J29" s="905"/>
      <c r="K29" s="905"/>
      <c r="L29" s="905"/>
      <c r="M29" s="905"/>
      <c r="N29" s="905"/>
      <c r="O29" s="905"/>
      <c r="P29" s="905"/>
      <c r="Q29" s="905"/>
      <c r="R29" s="906"/>
      <c r="AK29" s="115"/>
    </row>
    <row r="30" spans="2:46" ht="23.25" customHeight="1" thickBot="1" x14ac:dyDescent="0.2">
      <c r="C30" s="71"/>
      <c r="F30" s="902"/>
      <c r="G30" s="903"/>
      <c r="H30" s="5" t="s">
        <v>5</v>
      </c>
      <c r="I30" s="902"/>
      <c r="J30" s="903"/>
      <c r="K30" s="5" t="s">
        <v>19</v>
      </c>
      <c r="AK30" s="115"/>
    </row>
    <row r="31" spans="2:46" ht="15.75" customHeight="1" x14ac:dyDescent="0.15">
      <c r="C31" s="204"/>
      <c r="D31" s="96"/>
      <c r="E31" s="96"/>
      <c r="F31" s="96"/>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6"/>
      <c r="AG31" s="96"/>
      <c r="AH31" s="96"/>
      <c r="AI31" s="97"/>
      <c r="AJ31" s="97"/>
      <c r="AK31" s="270"/>
    </row>
    <row r="32" spans="2:46" ht="31.5" customHeight="1" x14ac:dyDescent="0.15">
      <c r="B32" s="36" t="s">
        <v>155</v>
      </c>
      <c r="C32" s="70" t="s">
        <v>161</v>
      </c>
      <c r="D32" s="94"/>
      <c r="E32" s="76"/>
      <c r="F32" s="76"/>
      <c r="G32" s="76"/>
      <c r="H32" s="76"/>
      <c r="I32" s="76"/>
      <c r="J32" s="76"/>
      <c r="K32" s="76"/>
      <c r="L32" s="76"/>
      <c r="M32" s="76"/>
      <c r="N32" s="76"/>
      <c r="O32" s="76"/>
      <c r="P32" s="76"/>
      <c r="Q32" s="76"/>
      <c r="R32" s="76"/>
      <c r="S32" s="76"/>
      <c r="T32" s="76"/>
      <c r="U32" s="76"/>
      <c r="V32" s="76"/>
      <c r="W32" s="76"/>
      <c r="X32" s="76"/>
      <c r="Y32" s="76"/>
      <c r="Z32" s="76"/>
      <c r="AA32" s="76"/>
      <c r="AB32" s="76"/>
      <c r="AC32" s="76"/>
      <c r="AD32" s="76"/>
      <c r="AE32" s="76"/>
      <c r="AF32" s="76"/>
      <c r="AG32" s="76"/>
      <c r="AH32" s="76"/>
      <c r="AI32" s="76"/>
      <c r="AJ32" s="1038" t="s">
        <v>172</v>
      </c>
      <c r="AK32" s="1268"/>
    </row>
    <row r="33" spans="2:38" ht="50.45" customHeight="1" x14ac:dyDescent="0.15">
      <c r="C33" s="135"/>
      <c r="D33" s="850" t="s">
        <v>101</v>
      </c>
      <c r="E33" s="850"/>
      <c r="F33" s="850"/>
      <c r="G33" s="850"/>
      <c r="H33" s="850"/>
      <c r="I33" s="850"/>
      <c r="J33" s="850"/>
      <c r="K33" s="850"/>
      <c r="L33" s="850"/>
      <c r="M33" s="850"/>
      <c r="N33" s="850"/>
      <c r="O33" s="850"/>
      <c r="P33" s="850"/>
      <c r="Q33" s="850"/>
      <c r="R33" s="850"/>
      <c r="S33" s="850"/>
      <c r="T33" s="850"/>
      <c r="U33" s="850"/>
      <c r="V33" s="850"/>
      <c r="W33" s="850"/>
      <c r="X33" s="850"/>
      <c r="Y33" s="850"/>
      <c r="Z33" s="850"/>
      <c r="AA33" s="850"/>
      <c r="AB33" s="850"/>
      <c r="AC33" s="850"/>
      <c r="AD33" s="850"/>
      <c r="AE33" s="850"/>
      <c r="AF33" s="850"/>
      <c r="AG33" s="850"/>
      <c r="AH33" s="850"/>
      <c r="AI33" s="850"/>
      <c r="AJ33" s="100"/>
      <c r="AK33" s="186"/>
    </row>
    <row r="34" spans="2:38" ht="48" customHeight="1" x14ac:dyDescent="0.15">
      <c r="C34" s="52"/>
      <c r="E34" s="98"/>
      <c r="F34" s="936" t="s">
        <v>329</v>
      </c>
      <c r="G34" s="936"/>
      <c r="H34" s="936"/>
      <c r="I34" s="936"/>
      <c r="J34" s="936"/>
      <c r="K34" s="936"/>
      <c r="L34" s="936"/>
      <c r="M34" s="936"/>
      <c r="N34" s="936"/>
      <c r="O34" s="936"/>
      <c r="P34" s="936"/>
      <c r="Q34" s="936"/>
      <c r="R34" s="936"/>
      <c r="S34" s="936"/>
      <c r="T34" s="936"/>
      <c r="U34" s="936"/>
      <c r="V34" s="936"/>
      <c r="W34" s="936"/>
      <c r="X34" s="936"/>
      <c r="Y34" s="936"/>
      <c r="Z34" s="936"/>
      <c r="AA34" s="936"/>
      <c r="AB34" s="936"/>
      <c r="AC34" s="936"/>
      <c r="AD34" s="936"/>
      <c r="AE34" s="17"/>
      <c r="AF34" s="17"/>
      <c r="AG34" s="17"/>
      <c r="AH34" s="17"/>
      <c r="AI34" s="17"/>
      <c r="AK34" s="187"/>
      <c r="AL34" s="19" t="b">
        <v>0</v>
      </c>
    </row>
    <row r="35" spans="2:38" ht="26.25" customHeight="1" thickBot="1" x14ac:dyDescent="0.3">
      <c r="C35" s="52"/>
      <c r="E35" s="99" t="s">
        <v>39</v>
      </c>
      <c r="F35" s="261"/>
      <c r="G35" s="261"/>
      <c r="H35" s="261"/>
      <c r="I35" s="261"/>
      <c r="J35" s="261"/>
      <c r="K35" s="261"/>
      <c r="L35" s="261"/>
      <c r="M35" s="261"/>
      <c r="N35" s="84"/>
      <c r="O35" s="84"/>
      <c r="P35" s="84"/>
      <c r="Q35" s="84"/>
      <c r="R35" s="84"/>
      <c r="S35" s="84"/>
      <c r="T35" s="84"/>
      <c r="U35" s="84"/>
      <c r="V35" s="84"/>
      <c r="W35" s="84"/>
      <c r="X35" s="84"/>
      <c r="Y35" s="84"/>
      <c r="Z35" s="84"/>
      <c r="AA35" s="84"/>
      <c r="AB35" s="84"/>
      <c r="AC35" s="84"/>
      <c r="AD35" s="84"/>
      <c r="AE35" s="84"/>
      <c r="AF35" s="84"/>
      <c r="AG35" s="84"/>
      <c r="AH35" s="84"/>
      <c r="AI35" s="84"/>
      <c r="AK35" s="187"/>
    </row>
    <row r="36" spans="2:38" ht="61.5" customHeight="1" thickBot="1" x14ac:dyDescent="0.2">
      <c r="C36" s="52"/>
      <c r="E36" s="1035"/>
      <c r="F36" s="1036"/>
      <c r="G36" s="1036"/>
      <c r="H36" s="1036"/>
      <c r="I36" s="1036"/>
      <c r="J36" s="1036"/>
      <c r="K36" s="1036"/>
      <c r="L36" s="1036"/>
      <c r="M36" s="1036"/>
      <c r="N36" s="1036"/>
      <c r="O36" s="1036"/>
      <c r="P36" s="1036"/>
      <c r="Q36" s="1036"/>
      <c r="R36" s="1036"/>
      <c r="S36" s="1036"/>
      <c r="T36" s="1036"/>
      <c r="U36" s="1036"/>
      <c r="V36" s="1036"/>
      <c r="W36" s="1036"/>
      <c r="X36" s="1036"/>
      <c r="Y36" s="1036"/>
      <c r="Z36" s="1036"/>
      <c r="AA36" s="1036"/>
      <c r="AB36" s="1036"/>
      <c r="AC36" s="1036"/>
      <c r="AD36" s="1037"/>
      <c r="AE36" s="84"/>
      <c r="AF36" s="84"/>
      <c r="AG36" s="84"/>
      <c r="AH36" s="84"/>
      <c r="AI36" s="84"/>
      <c r="AK36" s="187"/>
    </row>
    <row r="37" spans="2:38" ht="22.5" customHeight="1" x14ac:dyDescent="0.15">
      <c r="C37" s="53"/>
      <c r="D37" s="96"/>
      <c r="E37" s="88"/>
      <c r="F37" s="88"/>
      <c r="G37" s="88"/>
      <c r="H37" s="88"/>
      <c r="I37" s="88"/>
      <c r="J37" s="88"/>
      <c r="K37" s="88"/>
      <c r="L37" s="88"/>
      <c r="M37" s="88"/>
      <c r="N37" s="88"/>
      <c r="O37" s="88"/>
      <c r="P37" s="88"/>
      <c r="Q37" s="88"/>
      <c r="R37" s="88"/>
      <c r="S37" s="88"/>
      <c r="T37" s="88"/>
      <c r="U37" s="88"/>
      <c r="V37" s="88"/>
      <c r="W37" s="88"/>
      <c r="X37" s="88"/>
      <c r="Y37" s="88"/>
      <c r="Z37" s="88"/>
      <c r="AA37" s="88"/>
      <c r="AB37" s="88"/>
      <c r="AC37" s="88"/>
      <c r="AD37" s="88"/>
      <c r="AE37" s="88"/>
      <c r="AF37" s="88"/>
      <c r="AG37" s="88"/>
      <c r="AH37" s="88"/>
      <c r="AI37" s="88"/>
      <c r="AJ37" s="88"/>
      <c r="AK37" s="206"/>
    </row>
    <row r="38" spans="2:38" ht="31.5" customHeight="1" x14ac:dyDescent="0.15">
      <c r="B38" s="36" t="s">
        <v>106</v>
      </c>
      <c r="C38" s="70" t="s">
        <v>162</v>
      </c>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76"/>
      <c r="AG38" s="76"/>
      <c r="AH38" s="76"/>
      <c r="AI38" s="76"/>
      <c r="AJ38" s="866" t="s">
        <v>172</v>
      </c>
      <c r="AK38" s="867"/>
    </row>
    <row r="39" spans="2:38" ht="51.6" customHeight="1" x14ac:dyDescent="0.15">
      <c r="C39" s="262"/>
      <c r="D39" s="939" t="s">
        <v>274</v>
      </c>
      <c r="E39" s="939"/>
      <c r="F39" s="939"/>
      <c r="G39" s="939"/>
      <c r="H39" s="939"/>
      <c r="I39" s="939"/>
      <c r="J39" s="939"/>
      <c r="K39" s="939"/>
      <c r="L39" s="939"/>
      <c r="M39" s="939"/>
      <c r="N39" s="939"/>
      <c r="O39" s="939"/>
      <c r="P39" s="939"/>
      <c r="Q39" s="939"/>
      <c r="R39" s="939"/>
      <c r="S39" s="939"/>
      <c r="T39" s="939"/>
      <c r="U39" s="939"/>
      <c r="V39" s="939"/>
      <c r="W39" s="939"/>
      <c r="X39" s="100"/>
      <c r="Y39" s="100"/>
      <c r="Z39" s="100"/>
      <c r="AA39" s="100"/>
      <c r="AB39" s="100"/>
      <c r="AC39" s="100"/>
      <c r="AD39" s="100"/>
      <c r="AE39" s="100"/>
      <c r="AF39" s="100"/>
      <c r="AG39" s="100"/>
      <c r="AH39" s="100"/>
      <c r="AI39" s="86"/>
      <c r="AJ39" s="86"/>
      <c r="AK39" s="186"/>
    </row>
    <row r="40" spans="2:38" ht="45.75" customHeight="1" x14ac:dyDescent="0.15">
      <c r="C40" s="52"/>
      <c r="E40" s="101"/>
      <c r="F40" s="5" t="s">
        <v>478</v>
      </c>
      <c r="AI40" s="102"/>
      <c r="AJ40" s="102"/>
      <c r="AK40" s="187"/>
      <c r="AL40" s="19" t="b">
        <v>0</v>
      </c>
    </row>
    <row r="41" spans="2:38" ht="45.75" customHeight="1" x14ac:dyDescent="0.15">
      <c r="C41" s="52"/>
      <c r="E41" s="101"/>
      <c r="F41" s="5" t="s">
        <v>479</v>
      </c>
      <c r="AI41" s="102"/>
      <c r="AJ41" s="102"/>
      <c r="AK41" s="187"/>
      <c r="AL41" s="19" t="b">
        <v>0</v>
      </c>
    </row>
    <row r="42" spans="2:38" ht="45.75" customHeight="1" x14ac:dyDescent="0.15">
      <c r="C42" s="52"/>
      <c r="E42" s="101"/>
      <c r="F42" s="5" t="s">
        <v>477</v>
      </c>
      <c r="AI42" s="102"/>
      <c r="AJ42" s="102"/>
      <c r="AK42" s="187"/>
      <c r="AL42" s="19" t="b">
        <v>0</v>
      </c>
    </row>
    <row r="43" spans="2:38" ht="45.75" customHeight="1" x14ac:dyDescent="0.15">
      <c r="C43" s="52"/>
      <c r="E43" s="101"/>
      <c r="F43" s="5" t="s">
        <v>480</v>
      </c>
      <c r="AI43" s="102"/>
      <c r="AJ43" s="102"/>
      <c r="AK43" s="187"/>
      <c r="AL43" s="19" t="b">
        <v>0</v>
      </c>
    </row>
    <row r="44" spans="2:38" ht="45.75" customHeight="1" x14ac:dyDescent="0.15">
      <c r="C44" s="52"/>
      <c r="E44" s="101"/>
      <c r="F44" s="5" t="s">
        <v>481</v>
      </c>
      <c r="AI44" s="102"/>
      <c r="AJ44" s="102"/>
      <c r="AK44" s="187"/>
      <c r="AL44" s="19" t="b">
        <v>0</v>
      </c>
    </row>
    <row r="45" spans="2:38" ht="25.5" customHeight="1" thickBot="1" x14ac:dyDescent="0.3">
      <c r="C45" s="271"/>
      <c r="E45" s="950" t="s">
        <v>39</v>
      </c>
      <c r="F45" s="950"/>
      <c r="G45" s="950"/>
      <c r="H45" s="950"/>
      <c r="I45" s="950"/>
      <c r="J45" s="950"/>
      <c r="K45" s="950"/>
      <c r="L45" s="950"/>
      <c r="M45" s="950"/>
      <c r="N45" s="84"/>
      <c r="O45" s="84"/>
      <c r="P45" s="84"/>
      <c r="Q45" s="84"/>
      <c r="R45" s="84"/>
      <c r="S45" s="84"/>
      <c r="T45" s="84"/>
      <c r="U45" s="84"/>
      <c r="V45" s="84"/>
      <c r="W45" s="84"/>
      <c r="X45" s="84"/>
      <c r="Y45" s="84"/>
      <c r="Z45" s="84"/>
      <c r="AA45" s="84"/>
      <c r="AB45" s="84"/>
      <c r="AC45" s="84"/>
      <c r="AD45" s="84"/>
      <c r="AE45" s="84"/>
      <c r="AF45" s="84"/>
      <c r="AG45" s="84"/>
      <c r="AH45" s="84"/>
      <c r="AI45" s="84"/>
      <c r="AJ45" s="102"/>
      <c r="AK45" s="187"/>
      <c r="AL45" s="19"/>
    </row>
    <row r="46" spans="2:38" ht="61.5" customHeight="1" thickBot="1" x14ac:dyDescent="0.2">
      <c r="C46" s="271"/>
      <c r="E46" s="1035"/>
      <c r="F46" s="1036"/>
      <c r="G46" s="1036"/>
      <c r="H46" s="1036"/>
      <c r="I46" s="1036"/>
      <c r="J46" s="1036"/>
      <c r="K46" s="1036"/>
      <c r="L46" s="1036"/>
      <c r="M46" s="1036"/>
      <c r="N46" s="1036"/>
      <c r="O46" s="1036"/>
      <c r="P46" s="1036"/>
      <c r="Q46" s="1036"/>
      <c r="R46" s="1036"/>
      <c r="S46" s="1036"/>
      <c r="T46" s="1036"/>
      <c r="U46" s="1036"/>
      <c r="V46" s="1036"/>
      <c r="W46" s="1036"/>
      <c r="X46" s="1036"/>
      <c r="Y46" s="1036"/>
      <c r="Z46" s="1036"/>
      <c r="AA46" s="1036"/>
      <c r="AB46" s="1036"/>
      <c r="AC46" s="1036"/>
      <c r="AD46" s="1037"/>
      <c r="AE46" s="84"/>
      <c r="AF46" s="84"/>
      <c r="AG46" s="84"/>
      <c r="AH46" s="84"/>
      <c r="AI46" s="84"/>
      <c r="AJ46" s="102"/>
      <c r="AK46" s="187"/>
      <c r="AL46" s="19" t="b">
        <f>IF(COUNTIF(AL40:AL44,TRUE)&gt;4, TRUE,FALSE)</f>
        <v>0</v>
      </c>
    </row>
    <row r="47" spans="2:38" ht="22.35" customHeight="1" x14ac:dyDescent="0.15">
      <c r="C47" s="272"/>
      <c r="D47" s="88"/>
      <c r="E47" s="88"/>
      <c r="F47" s="88"/>
      <c r="G47" s="88"/>
      <c r="H47" s="88"/>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93"/>
      <c r="AJ47" s="93"/>
      <c r="AK47" s="206"/>
    </row>
    <row r="48" spans="2:38" ht="32.25" customHeight="1" x14ac:dyDescent="0.15">
      <c r="B48" s="36" t="s">
        <v>107</v>
      </c>
      <c r="C48" s="70" t="s">
        <v>163</v>
      </c>
      <c r="D48" s="76"/>
      <c r="E48" s="76"/>
      <c r="F48" s="76"/>
      <c r="G48" s="76"/>
      <c r="H48" s="76"/>
      <c r="I48" s="76"/>
      <c r="J48" s="76"/>
      <c r="K48" s="76"/>
      <c r="L48" s="76"/>
      <c r="M48" s="76"/>
      <c r="N48" s="76"/>
      <c r="O48" s="76"/>
      <c r="P48" s="76"/>
      <c r="Q48" s="76"/>
      <c r="R48" s="76"/>
      <c r="S48" s="76"/>
      <c r="T48" s="76"/>
      <c r="U48" s="76"/>
      <c r="V48" s="76"/>
      <c r="W48" s="76"/>
      <c r="X48" s="76"/>
      <c r="Y48" s="76"/>
      <c r="Z48" s="76"/>
      <c r="AA48" s="76"/>
      <c r="AB48" s="76"/>
      <c r="AC48" s="76"/>
      <c r="AD48" s="76"/>
      <c r="AE48" s="76"/>
      <c r="AF48" s="76"/>
      <c r="AG48" s="76"/>
      <c r="AH48" s="76"/>
      <c r="AI48" s="76"/>
      <c r="AJ48" s="866" t="s">
        <v>172</v>
      </c>
      <c r="AK48" s="867"/>
    </row>
    <row r="49" spans="2:37" ht="15.75" customHeight="1" x14ac:dyDescent="0.15">
      <c r="C49" s="107"/>
      <c r="D49" s="100"/>
      <c r="E49" s="100"/>
      <c r="F49" s="100"/>
      <c r="G49" s="100"/>
      <c r="H49" s="100"/>
      <c r="I49" s="100"/>
      <c r="J49" s="100"/>
      <c r="K49" s="100"/>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95"/>
      <c r="AJ49" s="95"/>
      <c r="AK49" s="111"/>
    </row>
    <row r="50" spans="2:37" ht="15.75" customHeight="1" x14ac:dyDescent="0.15">
      <c r="C50" s="71"/>
      <c r="D50" s="34" t="s">
        <v>330</v>
      </c>
      <c r="AI50" s="24"/>
      <c r="AJ50" s="24"/>
      <c r="AK50" s="115"/>
    </row>
    <row r="51" spans="2:37" ht="15.75" customHeight="1" x14ac:dyDescent="0.15">
      <c r="C51" s="71"/>
      <c r="D51" s="34" t="s">
        <v>310</v>
      </c>
      <c r="AI51" s="24"/>
      <c r="AJ51" s="24"/>
      <c r="AK51" s="115"/>
    </row>
    <row r="52" spans="2:37" ht="26.25" customHeight="1" thickBot="1" x14ac:dyDescent="0.2">
      <c r="C52" s="71"/>
      <c r="E52" s="5" t="s">
        <v>96</v>
      </c>
      <c r="AJ52" s="24"/>
      <c r="AK52" s="115"/>
    </row>
    <row r="53" spans="2:37" ht="26.25" customHeight="1" thickBot="1" x14ac:dyDescent="0.2">
      <c r="C53" s="71"/>
      <c r="E53" s="5" t="s">
        <v>20</v>
      </c>
      <c r="I53" s="40" t="s">
        <v>1</v>
      </c>
      <c r="J53" s="885"/>
      <c r="K53" s="886"/>
      <c r="L53" s="5" t="s">
        <v>2</v>
      </c>
      <c r="AJ53" s="24"/>
      <c r="AK53" s="115"/>
    </row>
    <row r="54" spans="2:37" ht="26.25" customHeight="1" thickBot="1" x14ac:dyDescent="0.2">
      <c r="C54" s="71"/>
      <c r="E54" s="5" t="s">
        <v>97</v>
      </c>
      <c r="I54" s="40" t="s">
        <v>1</v>
      </c>
      <c r="J54" s="885"/>
      <c r="K54" s="886"/>
      <c r="L54" s="5" t="s">
        <v>2</v>
      </c>
      <c r="M54" s="103" t="s">
        <v>275</v>
      </c>
      <c r="P54" s="103"/>
      <c r="Q54" s="103"/>
      <c r="R54" s="103"/>
      <c r="S54" s="103"/>
      <c r="T54" s="103"/>
      <c r="U54" s="103"/>
      <c r="V54" s="103"/>
      <c r="W54" s="103"/>
      <c r="X54" s="103"/>
      <c r="Y54" s="103"/>
      <c r="Z54" s="103"/>
      <c r="AJ54" s="24"/>
      <c r="AK54" s="115"/>
    </row>
    <row r="55" spans="2:37" ht="26.25" customHeight="1" thickBot="1" x14ac:dyDescent="0.2">
      <c r="C55" s="71"/>
      <c r="E55" s="5" t="s">
        <v>21</v>
      </c>
      <c r="I55" s="40" t="s">
        <v>1</v>
      </c>
      <c r="J55" s="885"/>
      <c r="K55" s="886"/>
      <c r="L55" s="5" t="s">
        <v>2</v>
      </c>
      <c r="AJ55" s="24"/>
      <c r="AK55" s="115"/>
    </row>
    <row r="56" spans="2:37" ht="26.25" customHeight="1" thickBot="1" x14ac:dyDescent="0.2">
      <c r="C56" s="71"/>
      <c r="E56" s="5" t="s">
        <v>98</v>
      </c>
      <c r="I56" s="40" t="s">
        <v>1</v>
      </c>
      <c r="J56" s="885"/>
      <c r="K56" s="886"/>
      <c r="L56" s="5" t="s">
        <v>2</v>
      </c>
      <c r="AJ56" s="24"/>
      <c r="AK56" s="115"/>
    </row>
    <row r="57" spans="2:37" ht="26.25" customHeight="1" thickBot="1" x14ac:dyDescent="0.2">
      <c r="C57" s="71"/>
      <c r="E57" s="5" t="s">
        <v>22</v>
      </c>
      <c r="I57" s="40" t="s">
        <v>1</v>
      </c>
      <c r="J57" s="883"/>
      <c r="K57" s="884"/>
      <c r="L57" s="5" t="s">
        <v>2</v>
      </c>
      <c r="M57" s="5" t="s">
        <v>103</v>
      </c>
      <c r="P57" s="17"/>
      <c r="Q57" s="17"/>
      <c r="R57" s="17"/>
      <c r="S57" s="17"/>
      <c r="T57" s="17"/>
      <c r="U57" s="17"/>
      <c r="V57" s="17"/>
      <c r="W57" s="17"/>
      <c r="X57" s="17"/>
      <c r="Y57" s="17"/>
      <c r="Z57" s="17"/>
      <c r="AA57" s="17"/>
      <c r="AB57" s="17"/>
      <c r="AC57" s="17"/>
      <c r="AD57" s="17"/>
      <c r="AE57" s="17"/>
      <c r="AF57" s="17"/>
      <c r="AG57" s="17"/>
      <c r="AH57" s="17"/>
      <c r="AI57" s="17"/>
      <c r="AJ57" s="24"/>
      <c r="AK57" s="115"/>
    </row>
    <row r="58" spans="2:37" ht="26.25" customHeight="1" thickBot="1" x14ac:dyDescent="0.2">
      <c r="C58" s="71"/>
      <c r="E58" s="5" t="s">
        <v>99</v>
      </c>
      <c r="I58" s="40" t="s">
        <v>1</v>
      </c>
      <c r="J58" s="1033"/>
      <c r="K58" s="1034"/>
      <c r="L58" s="5" t="s">
        <v>2</v>
      </c>
      <c r="M58" s="5" t="s">
        <v>102</v>
      </c>
      <c r="Y58" s="17"/>
      <c r="Z58" s="17"/>
      <c r="AA58" s="17"/>
      <c r="AB58" s="17"/>
      <c r="AC58" s="17"/>
      <c r="AD58" s="17"/>
      <c r="AE58" s="17"/>
      <c r="AF58" s="17"/>
      <c r="AG58" s="17"/>
      <c r="AH58" s="17"/>
      <c r="AI58" s="17"/>
      <c r="AJ58" s="24"/>
      <c r="AK58" s="115"/>
    </row>
    <row r="59" spans="2:37" ht="6.75" customHeight="1" thickBot="1" x14ac:dyDescent="0.2">
      <c r="C59" s="71"/>
      <c r="I59" s="40"/>
      <c r="J59" s="104"/>
      <c r="K59" s="104"/>
      <c r="O59" s="17"/>
      <c r="P59" s="17"/>
      <c r="Q59" s="17"/>
      <c r="R59" s="17"/>
      <c r="S59" s="17"/>
      <c r="T59" s="17"/>
      <c r="U59" s="17"/>
      <c r="V59" s="17"/>
      <c r="W59" s="17"/>
      <c r="X59" s="17"/>
      <c r="Y59" s="17"/>
      <c r="Z59" s="17"/>
      <c r="AA59" s="17"/>
      <c r="AB59" s="17"/>
      <c r="AC59" s="17"/>
      <c r="AD59" s="17"/>
      <c r="AE59" s="17"/>
      <c r="AF59" s="17"/>
      <c r="AG59" s="17"/>
      <c r="AH59" s="17"/>
      <c r="AI59" s="17"/>
      <c r="AJ59" s="24"/>
      <c r="AK59" s="115"/>
    </row>
    <row r="60" spans="2:37" ht="26.25" customHeight="1" thickBot="1" x14ac:dyDescent="0.2">
      <c r="C60" s="71"/>
      <c r="E60" s="5" t="s">
        <v>3</v>
      </c>
      <c r="F60" s="902"/>
      <c r="G60" s="903"/>
      <c r="I60" s="902"/>
      <c r="J60" s="903"/>
      <c r="K60" s="5" t="s">
        <v>23</v>
      </c>
      <c r="L60" s="1003"/>
      <c r="M60" s="1004"/>
      <c r="N60" s="5" t="s">
        <v>24</v>
      </c>
      <c r="AJ60" s="24"/>
      <c r="AK60" s="115"/>
    </row>
    <row r="61" spans="2:37" ht="23.25" customHeight="1" x14ac:dyDescent="0.15">
      <c r="C61" s="204"/>
      <c r="D61" s="96"/>
      <c r="E61" s="105"/>
      <c r="F61" s="106"/>
      <c r="G61" s="96"/>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7"/>
      <c r="AJ61" s="97"/>
      <c r="AK61" s="270"/>
    </row>
    <row r="62" spans="2:37" ht="32.25" customHeight="1" x14ac:dyDescent="0.15">
      <c r="B62" s="36" t="s">
        <v>108</v>
      </c>
      <c r="C62" s="70" t="s">
        <v>202</v>
      </c>
      <c r="D62" s="76"/>
      <c r="E62" s="76"/>
      <c r="F62" s="76"/>
      <c r="G62" s="76"/>
      <c r="H62" s="76"/>
      <c r="I62" s="76"/>
      <c r="J62" s="76"/>
      <c r="K62" s="76"/>
      <c r="L62" s="76"/>
      <c r="M62" s="76"/>
      <c r="N62" s="76"/>
      <c r="O62" s="76"/>
      <c r="P62" s="76"/>
      <c r="Q62" s="76"/>
      <c r="R62" s="76"/>
      <c r="S62" s="76"/>
      <c r="T62" s="76"/>
      <c r="U62" s="76"/>
      <c r="V62" s="76"/>
      <c r="W62" s="76"/>
      <c r="X62" s="76"/>
      <c r="Y62" s="76"/>
      <c r="Z62" s="76"/>
      <c r="AA62" s="76"/>
      <c r="AB62" s="76"/>
      <c r="AC62" s="76"/>
      <c r="AD62" s="76"/>
      <c r="AE62" s="76"/>
      <c r="AF62" s="76"/>
      <c r="AG62" s="76"/>
      <c r="AH62" s="76"/>
      <c r="AI62" s="76"/>
      <c r="AJ62" s="866" t="s">
        <v>173</v>
      </c>
      <c r="AK62" s="867"/>
    </row>
    <row r="63" spans="2:37" ht="16.5" customHeight="1" x14ac:dyDescent="0.15">
      <c r="C63" s="107"/>
      <c r="D63" s="100"/>
      <c r="E63" s="108"/>
      <c r="F63" s="109"/>
      <c r="G63" s="100"/>
      <c r="H63" s="100"/>
      <c r="I63" s="100"/>
      <c r="J63" s="100"/>
      <c r="K63" s="100"/>
      <c r="L63" s="100"/>
      <c r="M63" s="100"/>
      <c r="N63" s="100"/>
      <c r="O63" s="100"/>
      <c r="P63" s="100"/>
      <c r="Q63" s="100"/>
      <c r="R63" s="100"/>
      <c r="S63" s="100"/>
      <c r="T63" s="100"/>
      <c r="U63" s="100"/>
      <c r="V63" s="100"/>
      <c r="W63" s="100"/>
      <c r="X63" s="100"/>
      <c r="Y63" s="947" t="s">
        <v>276</v>
      </c>
      <c r="Z63" s="948"/>
      <c r="AA63" s="948"/>
      <c r="AB63" s="948"/>
      <c r="AC63" s="948"/>
      <c r="AD63" s="948"/>
      <c r="AE63" s="948"/>
      <c r="AF63" s="948"/>
      <c r="AG63" s="948"/>
      <c r="AH63" s="110"/>
      <c r="AI63" s="110"/>
      <c r="AJ63" s="95"/>
      <c r="AK63" s="111"/>
    </row>
    <row r="64" spans="2:37" ht="16.5" customHeight="1" thickBot="1" x14ac:dyDescent="0.2">
      <c r="C64" s="71"/>
      <c r="D64" s="5" t="s">
        <v>331</v>
      </c>
      <c r="V64" s="949" t="s">
        <v>278</v>
      </c>
      <c r="W64" s="949"/>
      <c r="Y64" s="949"/>
      <c r="Z64" s="949"/>
      <c r="AA64" s="949"/>
      <c r="AB64" s="949"/>
      <c r="AC64" s="949"/>
      <c r="AD64" s="949"/>
      <c r="AE64" s="949"/>
      <c r="AF64" s="949"/>
      <c r="AG64" s="949"/>
      <c r="AK64" s="138"/>
    </row>
    <row r="65" spans="3:39" ht="16.5" customHeight="1" x14ac:dyDescent="0.15">
      <c r="C65" s="71"/>
      <c r="D65" s="5" t="s">
        <v>301</v>
      </c>
      <c r="E65" s="38"/>
      <c r="F65" s="22"/>
      <c r="V65" s="877"/>
      <c r="W65" s="877"/>
      <c r="Y65" s="225"/>
      <c r="Z65" s="226"/>
      <c r="AA65" s="226"/>
      <c r="AB65" s="227"/>
      <c r="AC65" s="228"/>
      <c r="AD65" s="225"/>
      <c r="AE65" s="164"/>
      <c r="AF65" s="164"/>
      <c r="AG65" s="166"/>
      <c r="AK65" s="138"/>
    </row>
    <row r="66" spans="3:39" ht="16.5" customHeight="1" thickBot="1" x14ac:dyDescent="0.2">
      <c r="C66" s="71"/>
      <c r="D66" s="5" t="s">
        <v>134</v>
      </c>
      <c r="E66" s="38"/>
      <c r="F66" s="22"/>
      <c r="V66" s="806"/>
      <c r="W66" s="806"/>
      <c r="Y66" s="229"/>
      <c r="Z66" s="230"/>
      <c r="AA66" s="230"/>
      <c r="AB66" s="231"/>
      <c r="AC66" s="232"/>
      <c r="AD66" s="229"/>
      <c r="AE66" s="233"/>
      <c r="AF66" s="233"/>
      <c r="AG66" s="248"/>
      <c r="AK66" s="138"/>
    </row>
    <row r="67" spans="3:39" ht="16.5" customHeight="1" thickBot="1" x14ac:dyDescent="0.2">
      <c r="C67" s="71"/>
      <c r="V67" s="1269"/>
      <c r="W67" s="1270"/>
      <c r="Y67" s="229"/>
      <c r="Z67" s="230"/>
      <c r="AA67" s="230"/>
      <c r="AB67" s="231"/>
      <c r="AC67" s="232"/>
      <c r="AD67" s="247"/>
      <c r="AE67" s="233"/>
      <c r="AF67" s="233"/>
      <c r="AG67" s="248"/>
      <c r="AK67" s="138"/>
    </row>
    <row r="68" spans="3:39" ht="16.5" customHeight="1" x14ac:dyDescent="0.15">
      <c r="C68" s="71"/>
      <c r="E68" s="868"/>
      <c r="F68" s="907" t="s">
        <v>120</v>
      </c>
      <c r="G68" s="907"/>
      <c r="H68" s="907"/>
      <c r="I68" s="907"/>
      <c r="J68" s="877" t="s">
        <v>129</v>
      </c>
      <c r="K68" s="877"/>
      <c r="L68" s="877"/>
      <c r="M68" s="908"/>
      <c r="N68" s="909"/>
      <c r="O68" s="909"/>
      <c r="P68" s="909"/>
      <c r="Q68" s="909"/>
      <c r="R68" s="910"/>
      <c r="V68" s="999"/>
      <c r="W68" s="1000"/>
      <c r="Y68" s="229"/>
      <c r="Z68" s="230"/>
      <c r="AA68" s="230"/>
      <c r="AB68" s="231"/>
      <c r="AC68" s="232"/>
      <c r="AD68" s="247"/>
      <c r="AE68" s="233"/>
      <c r="AF68" s="233"/>
      <c r="AG68" s="248"/>
      <c r="AK68" s="138"/>
    </row>
    <row r="69" spans="3:39" ht="16.5" customHeight="1" thickBot="1" x14ac:dyDescent="0.2">
      <c r="C69" s="71"/>
      <c r="E69" s="868"/>
      <c r="F69" s="907"/>
      <c r="G69" s="907"/>
      <c r="H69" s="907"/>
      <c r="I69" s="907"/>
      <c r="J69" s="877"/>
      <c r="K69" s="877"/>
      <c r="L69" s="877"/>
      <c r="M69" s="911"/>
      <c r="N69" s="912"/>
      <c r="O69" s="912"/>
      <c r="P69" s="912"/>
      <c r="Q69" s="912"/>
      <c r="R69" s="913"/>
      <c r="V69" s="247"/>
      <c r="W69" s="248"/>
      <c r="Y69" s="229"/>
      <c r="Z69" s="230"/>
      <c r="AA69" s="230"/>
      <c r="AB69" s="231"/>
      <c r="AC69" s="232"/>
      <c r="AD69" s="247"/>
      <c r="AE69" s="233"/>
      <c r="AF69" s="233"/>
      <c r="AG69" s="248"/>
      <c r="AK69" s="138"/>
    </row>
    <row r="70" spans="3:39" ht="16.5" customHeight="1" thickBot="1" x14ac:dyDescent="0.2">
      <c r="C70" s="71"/>
      <c r="V70" s="999"/>
      <c r="W70" s="1000"/>
      <c r="Y70" s="229"/>
      <c r="Z70" s="230"/>
      <c r="AA70" s="230"/>
      <c r="AB70" s="231"/>
      <c r="AC70" s="232"/>
      <c r="AD70" s="247"/>
      <c r="AE70" s="233"/>
      <c r="AF70" s="233"/>
      <c r="AG70" s="248"/>
      <c r="AK70" s="138"/>
      <c r="AL70" s="19" t="b">
        <v>0</v>
      </c>
    </row>
    <row r="71" spans="3:39" ht="16.5" customHeight="1" x14ac:dyDescent="0.15">
      <c r="C71" s="71"/>
      <c r="E71" s="877" t="s">
        <v>253</v>
      </c>
      <c r="F71" s="877"/>
      <c r="G71" s="1025"/>
      <c r="H71" s="1019"/>
      <c r="I71" s="1020"/>
      <c r="J71" s="1021"/>
      <c r="V71" s="999"/>
      <c r="W71" s="1000"/>
      <c r="Y71" s="229"/>
      <c r="Z71" s="230"/>
      <c r="AA71" s="230"/>
      <c r="AB71" s="231"/>
      <c r="AC71" s="232"/>
      <c r="AD71" s="247"/>
      <c r="AE71" s="233"/>
      <c r="AF71" s="233"/>
      <c r="AG71" s="248"/>
      <c r="AK71" s="138"/>
    </row>
    <row r="72" spans="3:39" ht="16.5" customHeight="1" thickBot="1" x14ac:dyDescent="0.2">
      <c r="C72" s="71"/>
      <c r="E72" s="877"/>
      <c r="F72" s="877"/>
      <c r="G72" s="1025"/>
      <c r="H72" s="1022"/>
      <c r="I72" s="1023"/>
      <c r="J72" s="1024"/>
      <c r="V72" s="999"/>
      <c r="W72" s="1000"/>
      <c r="Y72" s="229"/>
      <c r="Z72" s="230"/>
      <c r="AA72" s="230"/>
      <c r="AB72" s="231"/>
      <c r="AC72" s="232"/>
      <c r="AD72" s="247"/>
      <c r="AE72" s="233"/>
      <c r="AF72" s="233"/>
      <c r="AG72" s="248"/>
      <c r="AK72" s="138"/>
    </row>
    <row r="73" spans="3:39" ht="16.5" customHeight="1" x14ac:dyDescent="0.15">
      <c r="C73" s="71"/>
      <c r="V73" s="999"/>
      <c r="W73" s="1000"/>
      <c r="Y73" s="229"/>
      <c r="Z73" s="230"/>
      <c r="AA73" s="230"/>
      <c r="AB73" s="231"/>
      <c r="AC73" s="232"/>
      <c r="AD73" s="247"/>
      <c r="AE73" s="233"/>
      <c r="AF73" s="233"/>
      <c r="AG73" s="248"/>
      <c r="AK73" s="138"/>
    </row>
    <row r="74" spans="3:39" ht="16.5" customHeight="1" x14ac:dyDescent="0.15">
      <c r="C74" s="71"/>
      <c r="D74" s="5" t="s">
        <v>270</v>
      </c>
      <c r="V74" s="999"/>
      <c r="W74" s="1000"/>
      <c r="Y74" s="229"/>
      <c r="Z74" s="230"/>
      <c r="AA74" s="230"/>
      <c r="AB74" s="231"/>
      <c r="AC74" s="232"/>
      <c r="AD74" s="247"/>
      <c r="AE74" s="233"/>
      <c r="AF74" s="233"/>
      <c r="AG74" s="248"/>
      <c r="AK74" s="138"/>
    </row>
    <row r="75" spans="3:39" ht="16.5" customHeight="1" thickBot="1" x14ac:dyDescent="0.2">
      <c r="C75" s="71"/>
      <c r="D75" s="5" t="s">
        <v>254</v>
      </c>
      <c r="V75" s="1007"/>
      <c r="W75" s="1008"/>
      <c r="Y75" s="112"/>
      <c r="Z75" s="113"/>
      <c r="AA75" s="113"/>
      <c r="AB75" s="114"/>
      <c r="AD75" s="112"/>
      <c r="AE75" s="113"/>
      <c r="AF75" s="113"/>
      <c r="AG75" s="114"/>
      <c r="AK75" s="138"/>
      <c r="AM75" s="5" t="s">
        <v>266</v>
      </c>
    </row>
    <row r="76" spans="3:39" ht="16.5" customHeight="1" x14ac:dyDescent="0.15">
      <c r="C76" s="71"/>
      <c r="D76" s="5" t="s">
        <v>263</v>
      </c>
      <c r="Y76" s="877" t="s">
        <v>319</v>
      </c>
      <c r="Z76" s="877"/>
      <c r="AA76" s="877"/>
      <c r="AB76" s="877"/>
      <c r="AC76" s="877"/>
      <c r="AD76" s="877"/>
      <c r="AE76" s="877"/>
      <c r="AF76" s="877"/>
      <c r="AG76" s="877"/>
      <c r="AH76" s="877"/>
      <c r="AI76" s="877"/>
      <c r="AK76" s="138"/>
      <c r="AM76" s="5" t="s">
        <v>267</v>
      </c>
    </row>
    <row r="77" spans="3:39" ht="18.75" customHeight="1" thickBot="1" x14ac:dyDescent="0.2">
      <c r="C77" s="71"/>
      <c r="S77" s="72"/>
      <c r="Y77" s="877"/>
      <c r="Z77" s="877"/>
      <c r="AA77" s="877"/>
      <c r="AB77" s="877"/>
      <c r="AC77" s="877"/>
      <c r="AD77" s="877"/>
      <c r="AE77" s="877"/>
      <c r="AF77" s="877"/>
      <c r="AG77" s="877"/>
      <c r="AH77" s="877"/>
      <c r="AI77" s="877"/>
      <c r="AJ77" s="17"/>
      <c r="AK77" s="115"/>
    </row>
    <row r="78" spans="3:39" ht="21" customHeight="1" x14ac:dyDescent="0.15">
      <c r="C78" s="71"/>
      <c r="E78" s="877" t="s">
        <v>119</v>
      </c>
      <c r="F78" s="877"/>
      <c r="G78" s="872"/>
      <c r="H78" s="873"/>
      <c r="I78" s="876" t="s">
        <v>117</v>
      </c>
      <c r="J78" s="878" t="s">
        <v>135</v>
      </c>
      <c r="K78" s="878"/>
      <c r="L78" s="878"/>
      <c r="M78" s="878"/>
      <c r="N78" s="878"/>
      <c r="O78" s="872"/>
      <c r="P78" s="873"/>
      <c r="Q78" s="877" t="s">
        <v>118</v>
      </c>
      <c r="S78" s="5" t="str">
        <f>IF($G$78&lt;&gt;($AL$81+'従業員名簿　別紙用'!AF9),$AM$75,IF($G$78=($AL$81+'従業員名簿　別紙用'!AF9),$AM$76,""))</f>
        <v>※左の欄で設定した従業員数と下記の従業員名簿および別紙従業員名簿の人数が整合しています。</v>
      </c>
      <c r="AI78" s="24"/>
      <c r="AJ78" s="24"/>
      <c r="AK78" s="115"/>
      <c r="AM78" s="5" t="s">
        <v>268</v>
      </c>
    </row>
    <row r="79" spans="3:39" ht="21" customHeight="1" thickBot="1" x14ac:dyDescent="0.2">
      <c r="C79" s="71"/>
      <c r="E79" s="877"/>
      <c r="F79" s="877"/>
      <c r="G79" s="874"/>
      <c r="H79" s="875"/>
      <c r="I79" s="876"/>
      <c r="J79" s="878"/>
      <c r="K79" s="878"/>
      <c r="L79" s="878"/>
      <c r="M79" s="878"/>
      <c r="N79" s="878"/>
      <c r="O79" s="874"/>
      <c r="P79" s="875"/>
      <c r="Q79" s="877"/>
      <c r="S79" s="5" t="str">
        <f>IF($O$78&lt;&gt;$AM$81,$AM$78,IF($O$78=$AM$81,$AM$79))</f>
        <v>※左の欄で設定した災害対策本部人員数と下記の従業員名簿の災害対策本部役職の人数が整合しています。</v>
      </c>
      <c r="AI79" s="24"/>
      <c r="AJ79" s="24"/>
      <c r="AK79" s="115"/>
      <c r="AM79" s="5" t="s">
        <v>269</v>
      </c>
    </row>
    <row r="80" spans="3:39" ht="16.5" customHeight="1" thickBot="1" x14ac:dyDescent="0.2">
      <c r="C80" s="71"/>
      <c r="AI80" s="24"/>
      <c r="AJ80" s="24"/>
      <c r="AK80" s="115"/>
    </row>
    <row r="81" spans="3:44" ht="44.25" customHeight="1" x14ac:dyDescent="0.15">
      <c r="C81" s="71"/>
      <c r="E81" s="940" t="s">
        <v>283</v>
      </c>
      <c r="F81" s="753"/>
      <c r="G81" s="754"/>
      <c r="H81" s="752" t="s">
        <v>122</v>
      </c>
      <c r="I81" s="753"/>
      <c r="J81" s="753"/>
      <c r="K81" s="753"/>
      <c r="L81" s="754"/>
      <c r="M81" s="752" t="s">
        <v>123</v>
      </c>
      <c r="N81" s="753"/>
      <c r="O81" s="754"/>
      <c r="P81" s="752" t="s">
        <v>124</v>
      </c>
      <c r="Q81" s="753"/>
      <c r="R81" s="754"/>
      <c r="S81" s="752" t="s">
        <v>127</v>
      </c>
      <c r="T81" s="753"/>
      <c r="U81" s="754"/>
      <c r="V81" s="737" t="s">
        <v>132</v>
      </c>
      <c r="W81" s="738"/>
      <c r="X81" s="737" t="s">
        <v>203</v>
      </c>
      <c r="Y81" s="738"/>
      <c r="Z81" s="737" t="s">
        <v>205</v>
      </c>
      <c r="AA81" s="738"/>
      <c r="AB81" s="737" t="s">
        <v>251</v>
      </c>
      <c r="AC81" s="738"/>
      <c r="AD81" s="737" t="s">
        <v>206</v>
      </c>
      <c r="AE81" s="748"/>
      <c r="AF81" s="738"/>
      <c r="AG81" s="741" t="s">
        <v>248</v>
      </c>
      <c r="AH81" s="742"/>
      <c r="AI81" s="743"/>
      <c r="AK81" s="115"/>
      <c r="AL81" s="5">
        <f>COUNTA($E$82:$G$102,E105:G128)</f>
        <v>0</v>
      </c>
      <c r="AM81" s="5">
        <f>COUNTIF($AM$82:$AM$102,"&lt;&gt;0")</f>
        <v>0</v>
      </c>
    </row>
    <row r="82" spans="3:44" ht="30.75" customHeight="1" x14ac:dyDescent="0.15">
      <c r="C82" s="71"/>
      <c r="E82" s="762"/>
      <c r="F82" s="756"/>
      <c r="G82" s="757"/>
      <c r="H82" s="763"/>
      <c r="I82" s="764"/>
      <c r="J82" s="764"/>
      <c r="K82" s="764"/>
      <c r="L82" s="765"/>
      <c r="M82" s="217"/>
      <c r="N82" s="218"/>
      <c r="O82" s="219"/>
      <c r="P82" s="733"/>
      <c r="Q82" s="734"/>
      <c r="R82" s="735"/>
      <c r="S82" s="755"/>
      <c r="T82" s="756"/>
      <c r="U82" s="757"/>
      <c r="V82" s="54"/>
      <c r="W82" s="58" t="s">
        <v>131</v>
      </c>
      <c r="X82" s="74"/>
      <c r="Y82" s="61" t="s">
        <v>133</v>
      </c>
      <c r="Z82" s="728"/>
      <c r="AA82" s="768"/>
      <c r="AB82" s="60" t="str">
        <f t="shared" ref="AB82:AB89" si="0">IF(Z82="","",IF(Z82="徒歩",(V82/5),IF(Z82="自転車",(V82/10))))</f>
        <v/>
      </c>
      <c r="AC82" s="118" t="s">
        <v>133</v>
      </c>
      <c r="AD82" s="724"/>
      <c r="AE82" s="725"/>
      <c r="AF82" s="744"/>
      <c r="AG82" s="724"/>
      <c r="AH82" s="725"/>
      <c r="AI82" s="736"/>
      <c r="AK82" s="115"/>
      <c r="AM82" s="5">
        <f t="shared" ref="AM82:AM128" si="1">IF($AD82&lt;&gt;"",IF($E82&lt;&gt;"",E82,0),0)</f>
        <v>0</v>
      </c>
      <c r="AN82" s="25" t="str">
        <f>($AD82)&amp;""</f>
        <v/>
      </c>
      <c r="AO82" s="5" t="str">
        <f>($E82)&amp;""</f>
        <v/>
      </c>
      <c r="AP82" s="5" t="str">
        <f>($S82)&amp;""</f>
        <v/>
      </c>
      <c r="AQ82" s="25" t="str">
        <f>($AG82)&amp;""</f>
        <v/>
      </c>
      <c r="AR82" s="5" t="str">
        <f>($E82)&amp;""</f>
        <v/>
      </c>
    </row>
    <row r="83" spans="3:44" ht="30.75" customHeight="1" x14ac:dyDescent="0.15">
      <c r="C83" s="71"/>
      <c r="E83" s="762"/>
      <c r="F83" s="756"/>
      <c r="G83" s="757"/>
      <c r="H83" s="763"/>
      <c r="I83" s="764"/>
      <c r="J83" s="764"/>
      <c r="K83" s="764"/>
      <c r="L83" s="765"/>
      <c r="M83" s="217"/>
      <c r="N83" s="218"/>
      <c r="O83" s="219"/>
      <c r="P83" s="733"/>
      <c r="Q83" s="734"/>
      <c r="R83" s="735"/>
      <c r="S83" s="755"/>
      <c r="T83" s="756"/>
      <c r="U83" s="757"/>
      <c r="V83" s="54"/>
      <c r="W83" s="58" t="s">
        <v>131</v>
      </c>
      <c r="X83" s="74"/>
      <c r="Y83" s="61" t="s">
        <v>133</v>
      </c>
      <c r="Z83" s="728"/>
      <c r="AA83" s="768"/>
      <c r="AB83" s="60" t="str">
        <f t="shared" si="0"/>
        <v/>
      </c>
      <c r="AC83" s="118" t="s">
        <v>133</v>
      </c>
      <c r="AD83" s="724"/>
      <c r="AE83" s="725"/>
      <c r="AF83" s="744"/>
      <c r="AG83" s="724"/>
      <c r="AH83" s="725"/>
      <c r="AI83" s="736"/>
      <c r="AK83" s="115"/>
      <c r="AM83" s="5">
        <f t="shared" si="1"/>
        <v>0</v>
      </c>
      <c r="AN83" s="25" t="str">
        <f t="shared" ref="AN83:AN128" si="2">($AD83)&amp;""</f>
        <v/>
      </c>
      <c r="AO83" s="5" t="str">
        <f t="shared" ref="AO83:AO128" si="3">($E83)&amp;""</f>
        <v/>
      </c>
      <c r="AP83" s="5" t="str">
        <f t="shared" ref="AP83:AP128" si="4">($S83)&amp;""</f>
        <v/>
      </c>
      <c r="AQ83" s="25" t="str">
        <f t="shared" ref="AQ83:AQ128" si="5">($AG83)&amp;""</f>
        <v/>
      </c>
      <c r="AR83" s="5" t="str">
        <f t="shared" ref="AR83:AR128" si="6">($E83)&amp;""</f>
        <v/>
      </c>
    </row>
    <row r="84" spans="3:44" ht="30.75" customHeight="1" x14ac:dyDescent="0.15">
      <c r="C84" s="71"/>
      <c r="E84" s="762"/>
      <c r="F84" s="756"/>
      <c r="G84" s="757"/>
      <c r="H84" s="763"/>
      <c r="I84" s="764"/>
      <c r="J84" s="764"/>
      <c r="K84" s="764"/>
      <c r="L84" s="765"/>
      <c r="M84" s="217"/>
      <c r="N84" s="218"/>
      <c r="O84" s="219"/>
      <c r="P84" s="733"/>
      <c r="Q84" s="734"/>
      <c r="R84" s="735"/>
      <c r="S84" s="755"/>
      <c r="T84" s="756"/>
      <c r="U84" s="757"/>
      <c r="V84" s="55"/>
      <c r="W84" s="58" t="s">
        <v>131</v>
      </c>
      <c r="X84" s="74"/>
      <c r="Y84" s="61" t="s">
        <v>133</v>
      </c>
      <c r="Z84" s="728"/>
      <c r="AA84" s="768"/>
      <c r="AB84" s="60" t="str">
        <f t="shared" si="0"/>
        <v/>
      </c>
      <c r="AC84" s="118" t="s">
        <v>133</v>
      </c>
      <c r="AD84" s="724"/>
      <c r="AE84" s="725"/>
      <c r="AF84" s="744"/>
      <c r="AG84" s="724"/>
      <c r="AH84" s="725"/>
      <c r="AI84" s="736"/>
      <c r="AK84" s="115"/>
      <c r="AM84" s="5">
        <f t="shared" si="1"/>
        <v>0</v>
      </c>
      <c r="AN84" s="25" t="str">
        <f t="shared" si="2"/>
        <v/>
      </c>
      <c r="AO84" s="5" t="str">
        <f t="shared" si="3"/>
        <v/>
      </c>
      <c r="AP84" s="5" t="str">
        <f t="shared" si="4"/>
        <v/>
      </c>
      <c r="AQ84" s="25" t="str">
        <f t="shared" si="5"/>
        <v/>
      </c>
      <c r="AR84" s="5" t="str">
        <f t="shared" si="6"/>
        <v/>
      </c>
    </row>
    <row r="85" spans="3:44" ht="30.75" customHeight="1" x14ac:dyDescent="0.15">
      <c r="C85" s="71"/>
      <c r="E85" s="762"/>
      <c r="F85" s="756"/>
      <c r="G85" s="757"/>
      <c r="H85" s="763"/>
      <c r="I85" s="764"/>
      <c r="J85" s="764"/>
      <c r="K85" s="764"/>
      <c r="L85" s="765"/>
      <c r="M85" s="217"/>
      <c r="N85" s="218"/>
      <c r="O85" s="219"/>
      <c r="P85" s="733"/>
      <c r="Q85" s="734"/>
      <c r="R85" s="735"/>
      <c r="S85" s="755"/>
      <c r="T85" s="756"/>
      <c r="U85" s="757"/>
      <c r="V85" s="55"/>
      <c r="W85" s="58" t="s">
        <v>131</v>
      </c>
      <c r="X85" s="74"/>
      <c r="Y85" s="61" t="s">
        <v>133</v>
      </c>
      <c r="Z85" s="728"/>
      <c r="AA85" s="768"/>
      <c r="AB85" s="60" t="str">
        <f t="shared" si="0"/>
        <v/>
      </c>
      <c r="AC85" s="118" t="s">
        <v>133</v>
      </c>
      <c r="AD85" s="724"/>
      <c r="AE85" s="725"/>
      <c r="AF85" s="744"/>
      <c r="AG85" s="724"/>
      <c r="AH85" s="725"/>
      <c r="AI85" s="736"/>
      <c r="AK85" s="115"/>
      <c r="AM85" s="5">
        <f t="shared" si="1"/>
        <v>0</v>
      </c>
      <c r="AN85" s="25" t="str">
        <f t="shared" si="2"/>
        <v/>
      </c>
      <c r="AO85" s="5" t="str">
        <f t="shared" si="3"/>
        <v/>
      </c>
      <c r="AP85" s="5" t="str">
        <f t="shared" si="4"/>
        <v/>
      </c>
      <c r="AQ85" s="25" t="str">
        <f t="shared" si="5"/>
        <v/>
      </c>
      <c r="AR85" s="5" t="str">
        <f t="shared" si="6"/>
        <v/>
      </c>
    </row>
    <row r="86" spans="3:44" ht="30.75" customHeight="1" x14ac:dyDescent="0.15">
      <c r="C86" s="71"/>
      <c r="E86" s="762"/>
      <c r="F86" s="756"/>
      <c r="G86" s="757"/>
      <c r="H86" s="763"/>
      <c r="I86" s="764"/>
      <c r="J86" s="764"/>
      <c r="K86" s="764"/>
      <c r="L86" s="765"/>
      <c r="M86" s="217"/>
      <c r="N86" s="218"/>
      <c r="O86" s="219"/>
      <c r="P86" s="733"/>
      <c r="Q86" s="734"/>
      <c r="R86" s="735"/>
      <c r="S86" s="755"/>
      <c r="T86" s="756"/>
      <c r="U86" s="757"/>
      <c r="V86" s="55"/>
      <c r="W86" s="58" t="s">
        <v>131</v>
      </c>
      <c r="X86" s="74"/>
      <c r="Y86" s="61" t="s">
        <v>133</v>
      </c>
      <c r="Z86" s="728"/>
      <c r="AA86" s="768"/>
      <c r="AB86" s="60" t="str">
        <f t="shared" si="0"/>
        <v/>
      </c>
      <c r="AC86" s="118" t="s">
        <v>133</v>
      </c>
      <c r="AD86" s="724"/>
      <c r="AE86" s="725"/>
      <c r="AF86" s="744"/>
      <c r="AG86" s="724"/>
      <c r="AH86" s="725"/>
      <c r="AI86" s="736"/>
      <c r="AK86" s="115"/>
      <c r="AM86" s="5">
        <f t="shared" si="1"/>
        <v>0</v>
      </c>
      <c r="AN86" s="25" t="str">
        <f t="shared" si="2"/>
        <v/>
      </c>
      <c r="AO86" s="5" t="str">
        <f t="shared" si="3"/>
        <v/>
      </c>
      <c r="AP86" s="5" t="str">
        <f t="shared" si="4"/>
        <v/>
      </c>
      <c r="AQ86" s="25" t="str">
        <f t="shared" si="5"/>
        <v/>
      </c>
      <c r="AR86" s="5" t="str">
        <f t="shared" si="6"/>
        <v/>
      </c>
    </row>
    <row r="87" spans="3:44" ht="30.75" customHeight="1" x14ac:dyDescent="0.15">
      <c r="C87" s="71"/>
      <c r="E87" s="762"/>
      <c r="F87" s="756"/>
      <c r="G87" s="757"/>
      <c r="H87" s="763"/>
      <c r="I87" s="764"/>
      <c r="J87" s="764"/>
      <c r="K87" s="764"/>
      <c r="L87" s="765"/>
      <c r="M87" s="217"/>
      <c r="N87" s="218"/>
      <c r="O87" s="219"/>
      <c r="P87" s="733"/>
      <c r="Q87" s="734"/>
      <c r="R87" s="735"/>
      <c r="S87" s="755"/>
      <c r="T87" s="756"/>
      <c r="U87" s="757"/>
      <c r="V87" s="55"/>
      <c r="W87" s="58" t="s">
        <v>131</v>
      </c>
      <c r="X87" s="74"/>
      <c r="Y87" s="61" t="s">
        <v>133</v>
      </c>
      <c r="Z87" s="728"/>
      <c r="AA87" s="768"/>
      <c r="AB87" s="60" t="str">
        <f t="shared" si="0"/>
        <v/>
      </c>
      <c r="AC87" s="118" t="s">
        <v>133</v>
      </c>
      <c r="AD87" s="724"/>
      <c r="AE87" s="725"/>
      <c r="AF87" s="744"/>
      <c r="AG87" s="724"/>
      <c r="AH87" s="725"/>
      <c r="AI87" s="736"/>
      <c r="AK87" s="115"/>
      <c r="AM87" s="5">
        <f t="shared" si="1"/>
        <v>0</v>
      </c>
      <c r="AN87" s="25" t="str">
        <f t="shared" si="2"/>
        <v/>
      </c>
      <c r="AO87" s="5" t="str">
        <f t="shared" si="3"/>
        <v/>
      </c>
      <c r="AP87" s="5" t="str">
        <f t="shared" si="4"/>
        <v/>
      </c>
      <c r="AQ87" s="25" t="str">
        <f t="shared" si="5"/>
        <v/>
      </c>
      <c r="AR87" s="5" t="str">
        <f t="shared" si="6"/>
        <v/>
      </c>
    </row>
    <row r="88" spans="3:44" ht="30.75" customHeight="1" x14ac:dyDescent="0.15">
      <c r="C88" s="71"/>
      <c r="E88" s="258"/>
      <c r="F88" s="215"/>
      <c r="G88" s="216"/>
      <c r="H88" s="763"/>
      <c r="I88" s="764"/>
      <c r="J88" s="764"/>
      <c r="K88" s="764"/>
      <c r="L88" s="765"/>
      <c r="M88" s="217"/>
      <c r="N88" s="218"/>
      <c r="O88" s="219"/>
      <c r="P88" s="733"/>
      <c r="Q88" s="734"/>
      <c r="R88" s="735"/>
      <c r="S88" s="755"/>
      <c r="T88" s="756"/>
      <c r="U88" s="757"/>
      <c r="V88" s="55"/>
      <c r="W88" s="58" t="s">
        <v>131</v>
      </c>
      <c r="X88" s="74"/>
      <c r="Y88" s="61" t="s">
        <v>133</v>
      </c>
      <c r="Z88" s="728"/>
      <c r="AA88" s="768"/>
      <c r="AB88" s="60" t="str">
        <f t="shared" si="0"/>
        <v/>
      </c>
      <c r="AC88" s="118" t="s">
        <v>133</v>
      </c>
      <c r="AD88" s="724"/>
      <c r="AE88" s="725"/>
      <c r="AF88" s="744"/>
      <c r="AG88" s="724"/>
      <c r="AH88" s="725"/>
      <c r="AI88" s="736"/>
      <c r="AK88" s="115"/>
      <c r="AM88" s="5">
        <f t="shared" si="1"/>
        <v>0</v>
      </c>
      <c r="AN88" s="25" t="str">
        <f t="shared" si="2"/>
        <v/>
      </c>
      <c r="AO88" s="5" t="str">
        <f t="shared" si="3"/>
        <v/>
      </c>
      <c r="AP88" s="5" t="str">
        <f t="shared" si="4"/>
        <v/>
      </c>
      <c r="AQ88" s="25" t="str">
        <f t="shared" si="5"/>
        <v/>
      </c>
      <c r="AR88" s="5" t="str">
        <f t="shared" si="6"/>
        <v/>
      </c>
    </row>
    <row r="89" spans="3:44" ht="30.75" customHeight="1" x14ac:dyDescent="0.15">
      <c r="C89" s="71"/>
      <c r="E89" s="258"/>
      <c r="F89" s="215"/>
      <c r="G89" s="216"/>
      <c r="H89" s="763"/>
      <c r="I89" s="764"/>
      <c r="J89" s="764"/>
      <c r="K89" s="764"/>
      <c r="L89" s="765"/>
      <c r="M89" s="217"/>
      <c r="N89" s="218"/>
      <c r="O89" s="219"/>
      <c r="P89" s="733"/>
      <c r="Q89" s="734"/>
      <c r="R89" s="735"/>
      <c r="S89" s="223"/>
      <c r="T89" s="215"/>
      <c r="U89" s="216"/>
      <c r="V89" s="55"/>
      <c r="W89" s="58" t="s">
        <v>131</v>
      </c>
      <c r="X89" s="74"/>
      <c r="Y89" s="61" t="s">
        <v>133</v>
      </c>
      <c r="Z89" s="728"/>
      <c r="AA89" s="768"/>
      <c r="AB89" s="60" t="str">
        <f t="shared" si="0"/>
        <v/>
      </c>
      <c r="AC89" s="118" t="s">
        <v>133</v>
      </c>
      <c r="AD89" s="724"/>
      <c r="AE89" s="725"/>
      <c r="AF89" s="744"/>
      <c r="AG89" s="724"/>
      <c r="AH89" s="725"/>
      <c r="AI89" s="736"/>
      <c r="AK89" s="115"/>
      <c r="AM89" s="5">
        <f t="shared" si="1"/>
        <v>0</v>
      </c>
      <c r="AN89" s="25" t="str">
        <f t="shared" si="2"/>
        <v/>
      </c>
      <c r="AO89" s="5" t="str">
        <f t="shared" si="3"/>
        <v/>
      </c>
      <c r="AP89" s="5" t="str">
        <f t="shared" si="4"/>
        <v/>
      </c>
      <c r="AQ89" s="25" t="str">
        <f t="shared" si="5"/>
        <v/>
      </c>
      <c r="AR89" s="5" t="str">
        <f t="shared" si="6"/>
        <v/>
      </c>
    </row>
    <row r="90" spans="3:44" ht="30.75" customHeight="1" x14ac:dyDescent="0.15">
      <c r="C90" s="71"/>
      <c r="E90" s="258"/>
      <c r="F90" s="215"/>
      <c r="G90" s="216"/>
      <c r="H90" s="763"/>
      <c r="I90" s="764"/>
      <c r="J90" s="764"/>
      <c r="K90" s="764"/>
      <c r="L90" s="765"/>
      <c r="M90" s="217"/>
      <c r="N90" s="218"/>
      <c r="O90" s="219"/>
      <c r="P90" s="733"/>
      <c r="Q90" s="734"/>
      <c r="R90" s="735"/>
      <c r="S90" s="755"/>
      <c r="T90" s="756"/>
      <c r="U90" s="757"/>
      <c r="V90" s="55"/>
      <c r="W90" s="58" t="s">
        <v>131</v>
      </c>
      <c r="X90" s="74"/>
      <c r="Y90" s="61" t="s">
        <v>133</v>
      </c>
      <c r="Z90" s="728"/>
      <c r="AA90" s="768"/>
      <c r="AB90" s="60" t="str">
        <f t="shared" ref="AB90:AB128" si="7">IF(Z90="","",IF(Z90="徒歩",(V90/5),IF(Z90="自転車",(V90/10))))</f>
        <v/>
      </c>
      <c r="AC90" s="118" t="s">
        <v>133</v>
      </c>
      <c r="AD90" s="724"/>
      <c r="AE90" s="725"/>
      <c r="AF90" s="744"/>
      <c r="AG90" s="724"/>
      <c r="AH90" s="725"/>
      <c r="AI90" s="736"/>
      <c r="AK90" s="115"/>
      <c r="AM90" s="5">
        <f t="shared" si="1"/>
        <v>0</v>
      </c>
      <c r="AN90" s="25" t="str">
        <f t="shared" si="2"/>
        <v/>
      </c>
      <c r="AO90" s="5" t="str">
        <f t="shared" si="3"/>
        <v/>
      </c>
      <c r="AP90" s="5" t="str">
        <f t="shared" si="4"/>
        <v/>
      </c>
      <c r="AQ90" s="25" t="str">
        <f t="shared" si="5"/>
        <v/>
      </c>
      <c r="AR90" s="5" t="str">
        <f t="shared" si="6"/>
        <v/>
      </c>
    </row>
    <row r="91" spans="3:44" ht="30.75" customHeight="1" x14ac:dyDescent="0.15">
      <c r="C91" s="71"/>
      <c r="E91" s="258"/>
      <c r="F91" s="215"/>
      <c r="G91" s="216"/>
      <c r="H91" s="763"/>
      <c r="I91" s="764"/>
      <c r="J91" s="764"/>
      <c r="K91" s="764"/>
      <c r="L91" s="765"/>
      <c r="M91" s="217"/>
      <c r="N91" s="218"/>
      <c r="O91" s="219"/>
      <c r="P91" s="217"/>
      <c r="Q91" s="218"/>
      <c r="R91" s="219"/>
      <c r="S91" s="755"/>
      <c r="T91" s="756"/>
      <c r="U91" s="757"/>
      <c r="V91" s="55"/>
      <c r="W91" s="58" t="s">
        <v>131</v>
      </c>
      <c r="X91" s="74"/>
      <c r="Y91" s="61" t="s">
        <v>133</v>
      </c>
      <c r="Z91" s="728"/>
      <c r="AA91" s="768"/>
      <c r="AB91" s="60" t="str">
        <f t="shared" si="7"/>
        <v/>
      </c>
      <c r="AC91" s="118" t="s">
        <v>133</v>
      </c>
      <c r="AD91" s="724"/>
      <c r="AE91" s="725"/>
      <c r="AF91" s="744"/>
      <c r="AG91" s="724"/>
      <c r="AH91" s="725"/>
      <c r="AI91" s="736"/>
      <c r="AK91" s="115"/>
      <c r="AM91" s="5">
        <f t="shared" si="1"/>
        <v>0</v>
      </c>
      <c r="AN91" s="25" t="str">
        <f t="shared" si="2"/>
        <v/>
      </c>
      <c r="AO91" s="5" t="str">
        <f t="shared" si="3"/>
        <v/>
      </c>
      <c r="AP91" s="5" t="str">
        <f t="shared" si="4"/>
        <v/>
      </c>
      <c r="AQ91" s="25" t="str">
        <f t="shared" si="5"/>
        <v/>
      </c>
      <c r="AR91" s="5" t="str">
        <f t="shared" si="6"/>
        <v/>
      </c>
    </row>
    <row r="92" spans="3:44" ht="30.75" customHeight="1" x14ac:dyDescent="0.15">
      <c r="C92" s="71"/>
      <c r="E92" s="258"/>
      <c r="F92" s="215"/>
      <c r="G92" s="216"/>
      <c r="H92" s="763"/>
      <c r="I92" s="764"/>
      <c r="J92" s="764"/>
      <c r="K92" s="764"/>
      <c r="L92" s="765"/>
      <c r="M92" s="217"/>
      <c r="N92" s="218"/>
      <c r="O92" s="219"/>
      <c r="P92" s="217"/>
      <c r="Q92" s="218"/>
      <c r="R92" s="219"/>
      <c r="S92" s="755"/>
      <c r="T92" s="756"/>
      <c r="U92" s="757"/>
      <c r="V92" s="55"/>
      <c r="W92" s="58" t="s">
        <v>131</v>
      </c>
      <c r="X92" s="74"/>
      <c r="Y92" s="61" t="s">
        <v>133</v>
      </c>
      <c r="Z92" s="728"/>
      <c r="AA92" s="768"/>
      <c r="AB92" s="60" t="str">
        <f t="shared" si="7"/>
        <v/>
      </c>
      <c r="AC92" s="118" t="s">
        <v>133</v>
      </c>
      <c r="AD92" s="724"/>
      <c r="AE92" s="725"/>
      <c r="AF92" s="744"/>
      <c r="AG92" s="724"/>
      <c r="AH92" s="725"/>
      <c r="AI92" s="736"/>
      <c r="AK92" s="115"/>
      <c r="AM92" s="5">
        <f t="shared" si="1"/>
        <v>0</v>
      </c>
      <c r="AN92" s="25" t="str">
        <f t="shared" si="2"/>
        <v/>
      </c>
      <c r="AO92" s="5" t="str">
        <f t="shared" si="3"/>
        <v/>
      </c>
      <c r="AP92" s="5" t="str">
        <f t="shared" si="4"/>
        <v/>
      </c>
      <c r="AQ92" s="25" t="str">
        <f t="shared" si="5"/>
        <v/>
      </c>
      <c r="AR92" s="5" t="str">
        <f t="shared" si="6"/>
        <v/>
      </c>
    </row>
    <row r="93" spans="3:44" ht="30.75" customHeight="1" x14ac:dyDescent="0.15">
      <c r="C93" s="71"/>
      <c r="E93" s="258"/>
      <c r="F93" s="215"/>
      <c r="G93" s="216"/>
      <c r="H93" s="223"/>
      <c r="I93" s="259"/>
      <c r="J93" s="259"/>
      <c r="K93" s="259"/>
      <c r="L93" s="260"/>
      <c r="M93" s="217"/>
      <c r="N93" s="218"/>
      <c r="O93" s="219"/>
      <c r="P93" s="217"/>
      <c r="Q93" s="218"/>
      <c r="R93" s="219"/>
      <c r="S93" s="749"/>
      <c r="T93" s="750"/>
      <c r="U93" s="751"/>
      <c r="V93" s="55"/>
      <c r="W93" s="58" t="s">
        <v>131</v>
      </c>
      <c r="X93" s="74"/>
      <c r="Y93" s="61" t="s">
        <v>133</v>
      </c>
      <c r="Z93" s="728"/>
      <c r="AA93" s="768"/>
      <c r="AB93" s="60" t="str">
        <f t="shared" si="7"/>
        <v/>
      </c>
      <c r="AC93" s="118" t="s">
        <v>133</v>
      </c>
      <c r="AD93" s="724"/>
      <c r="AE93" s="725"/>
      <c r="AF93" s="744"/>
      <c r="AG93" s="724"/>
      <c r="AH93" s="725"/>
      <c r="AI93" s="736"/>
      <c r="AK93" s="115"/>
      <c r="AM93" s="5">
        <f t="shared" si="1"/>
        <v>0</v>
      </c>
      <c r="AN93" s="25" t="str">
        <f t="shared" si="2"/>
        <v/>
      </c>
      <c r="AO93" s="5" t="str">
        <f t="shared" si="3"/>
        <v/>
      </c>
      <c r="AP93" s="5" t="str">
        <f t="shared" si="4"/>
        <v/>
      </c>
      <c r="AQ93" s="25" t="str">
        <f t="shared" si="5"/>
        <v/>
      </c>
      <c r="AR93" s="5" t="str">
        <f t="shared" si="6"/>
        <v/>
      </c>
    </row>
    <row r="94" spans="3:44" ht="30.75" customHeight="1" x14ac:dyDescent="0.15">
      <c r="C94" s="71"/>
      <c r="E94" s="258"/>
      <c r="F94" s="215"/>
      <c r="G94" s="216"/>
      <c r="H94" s="223"/>
      <c r="I94" s="259"/>
      <c r="J94" s="259"/>
      <c r="K94" s="259"/>
      <c r="L94" s="260"/>
      <c r="M94" s="217"/>
      <c r="N94" s="218"/>
      <c r="O94" s="219"/>
      <c r="P94" s="217"/>
      <c r="Q94" s="218"/>
      <c r="R94" s="219"/>
      <c r="S94" s="755"/>
      <c r="T94" s="756"/>
      <c r="U94" s="757"/>
      <c r="V94" s="55"/>
      <c r="W94" s="58" t="s">
        <v>131</v>
      </c>
      <c r="X94" s="74"/>
      <c r="Y94" s="61" t="s">
        <v>133</v>
      </c>
      <c r="Z94" s="728"/>
      <c r="AA94" s="768"/>
      <c r="AB94" s="60" t="str">
        <f t="shared" si="7"/>
        <v/>
      </c>
      <c r="AC94" s="118" t="s">
        <v>133</v>
      </c>
      <c r="AD94" s="724"/>
      <c r="AE94" s="725"/>
      <c r="AF94" s="744"/>
      <c r="AG94" s="724"/>
      <c r="AH94" s="725"/>
      <c r="AI94" s="736"/>
      <c r="AK94" s="115"/>
      <c r="AM94" s="5">
        <f t="shared" si="1"/>
        <v>0</v>
      </c>
      <c r="AN94" s="25" t="str">
        <f t="shared" si="2"/>
        <v/>
      </c>
      <c r="AO94" s="5" t="str">
        <f t="shared" si="3"/>
        <v/>
      </c>
      <c r="AP94" s="5" t="str">
        <f t="shared" si="4"/>
        <v/>
      </c>
      <c r="AQ94" s="25" t="str">
        <f t="shared" si="5"/>
        <v/>
      </c>
      <c r="AR94" s="5" t="str">
        <f t="shared" si="6"/>
        <v/>
      </c>
    </row>
    <row r="95" spans="3:44" ht="30.75" customHeight="1" x14ac:dyDescent="0.15">
      <c r="C95" s="71"/>
      <c r="E95" s="258"/>
      <c r="F95" s="215"/>
      <c r="G95" s="216"/>
      <c r="H95" s="223"/>
      <c r="I95" s="259"/>
      <c r="J95" s="259"/>
      <c r="K95" s="259"/>
      <c r="L95" s="260"/>
      <c r="M95" s="217"/>
      <c r="N95" s="218"/>
      <c r="O95" s="219"/>
      <c r="P95" s="217"/>
      <c r="Q95" s="218"/>
      <c r="R95" s="219"/>
      <c r="S95" s="749"/>
      <c r="T95" s="750"/>
      <c r="U95" s="751"/>
      <c r="V95" s="55"/>
      <c r="W95" s="58" t="s">
        <v>131</v>
      </c>
      <c r="X95" s="74"/>
      <c r="Y95" s="61" t="s">
        <v>133</v>
      </c>
      <c r="Z95" s="728"/>
      <c r="AA95" s="768"/>
      <c r="AB95" s="60" t="str">
        <f t="shared" si="7"/>
        <v/>
      </c>
      <c r="AC95" s="118" t="s">
        <v>133</v>
      </c>
      <c r="AD95" s="724"/>
      <c r="AE95" s="725"/>
      <c r="AF95" s="744"/>
      <c r="AG95" s="724"/>
      <c r="AH95" s="725"/>
      <c r="AI95" s="736"/>
      <c r="AK95" s="115"/>
      <c r="AM95" s="5">
        <f t="shared" si="1"/>
        <v>0</v>
      </c>
      <c r="AN95" s="25" t="str">
        <f t="shared" si="2"/>
        <v/>
      </c>
      <c r="AO95" s="5" t="str">
        <f t="shared" si="3"/>
        <v/>
      </c>
      <c r="AP95" s="5" t="str">
        <f t="shared" si="4"/>
        <v/>
      </c>
      <c r="AQ95" s="25" t="str">
        <f>($AG95)&amp;""</f>
        <v/>
      </c>
      <c r="AR95" s="5" t="str">
        <f t="shared" si="6"/>
        <v/>
      </c>
    </row>
    <row r="96" spans="3:44" ht="30.75" customHeight="1" x14ac:dyDescent="0.15">
      <c r="C96" s="71"/>
      <c r="E96" s="258"/>
      <c r="F96" s="215"/>
      <c r="G96" s="216"/>
      <c r="H96" s="223"/>
      <c r="I96" s="259"/>
      <c r="J96" s="259"/>
      <c r="K96" s="259"/>
      <c r="L96" s="260"/>
      <c r="M96" s="217"/>
      <c r="N96" s="218"/>
      <c r="O96" s="219"/>
      <c r="P96" s="217"/>
      <c r="Q96" s="218"/>
      <c r="R96" s="219"/>
      <c r="S96" s="755"/>
      <c r="T96" s="756"/>
      <c r="U96" s="757"/>
      <c r="V96" s="55"/>
      <c r="W96" s="58" t="s">
        <v>131</v>
      </c>
      <c r="X96" s="74"/>
      <c r="Y96" s="61" t="s">
        <v>133</v>
      </c>
      <c r="Z96" s="728"/>
      <c r="AA96" s="768"/>
      <c r="AB96" s="60" t="str">
        <f t="shared" si="7"/>
        <v/>
      </c>
      <c r="AC96" s="118" t="s">
        <v>133</v>
      </c>
      <c r="AD96" s="724"/>
      <c r="AE96" s="725"/>
      <c r="AF96" s="744"/>
      <c r="AG96" s="724"/>
      <c r="AH96" s="725"/>
      <c r="AI96" s="736"/>
      <c r="AK96" s="115"/>
      <c r="AM96" s="5">
        <f t="shared" si="1"/>
        <v>0</v>
      </c>
      <c r="AN96" s="25" t="str">
        <f t="shared" si="2"/>
        <v/>
      </c>
      <c r="AO96" s="5" t="str">
        <f t="shared" si="3"/>
        <v/>
      </c>
      <c r="AP96" s="5" t="str">
        <f t="shared" si="4"/>
        <v/>
      </c>
      <c r="AQ96" s="25" t="str">
        <f t="shared" si="5"/>
        <v/>
      </c>
      <c r="AR96" s="5" t="str">
        <f t="shared" si="6"/>
        <v/>
      </c>
    </row>
    <row r="97" spans="3:44" ht="30.75" customHeight="1" x14ac:dyDescent="0.15">
      <c r="C97" s="71"/>
      <c r="E97" s="258"/>
      <c r="F97" s="215"/>
      <c r="G97" s="216"/>
      <c r="H97" s="223"/>
      <c r="I97" s="259"/>
      <c r="J97" s="259"/>
      <c r="K97" s="259"/>
      <c r="L97" s="260"/>
      <c r="M97" s="217"/>
      <c r="N97" s="218"/>
      <c r="O97" s="219"/>
      <c r="P97" s="217"/>
      <c r="Q97" s="218"/>
      <c r="R97" s="219"/>
      <c r="S97" s="749"/>
      <c r="T97" s="750"/>
      <c r="U97" s="751"/>
      <c r="V97" s="55"/>
      <c r="W97" s="58" t="s">
        <v>131</v>
      </c>
      <c r="X97" s="74"/>
      <c r="Y97" s="61" t="s">
        <v>133</v>
      </c>
      <c r="Z97" s="728"/>
      <c r="AA97" s="768"/>
      <c r="AB97" s="60" t="str">
        <f t="shared" si="7"/>
        <v/>
      </c>
      <c r="AC97" s="118" t="s">
        <v>133</v>
      </c>
      <c r="AD97" s="724"/>
      <c r="AE97" s="725"/>
      <c r="AF97" s="744"/>
      <c r="AG97" s="724"/>
      <c r="AH97" s="725"/>
      <c r="AI97" s="736"/>
      <c r="AK97" s="115"/>
      <c r="AM97" s="5">
        <f t="shared" si="1"/>
        <v>0</v>
      </c>
      <c r="AN97" s="25" t="str">
        <f t="shared" si="2"/>
        <v/>
      </c>
      <c r="AO97" s="5" t="str">
        <f t="shared" si="3"/>
        <v/>
      </c>
      <c r="AP97" s="5" t="str">
        <f t="shared" si="4"/>
        <v/>
      </c>
      <c r="AQ97" s="25" t="str">
        <f t="shared" si="5"/>
        <v/>
      </c>
      <c r="AR97" s="5" t="str">
        <f t="shared" si="6"/>
        <v/>
      </c>
    </row>
    <row r="98" spans="3:44" ht="30.75" customHeight="1" x14ac:dyDescent="0.15">
      <c r="C98" s="71"/>
      <c r="E98" s="258"/>
      <c r="F98" s="215"/>
      <c r="G98" s="216"/>
      <c r="H98" s="223"/>
      <c r="I98" s="259"/>
      <c r="J98" s="259"/>
      <c r="K98" s="259"/>
      <c r="L98" s="260"/>
      <c r="M98" s="217"/>
      <c r="N98" s="218"/>
      <c r="O98" s="219"/>
      <c r="P98" s="217"/>
      <c r="Q98" s="218"/>
      <c r="R98" s="219"/>
      <c r="S98" s="755"/>
      <c r="T98" s="756"/>
      <c r="U98" s="757"/>
      <c r="V98" s="55"/>
      <c r="W98" s="58" t="s">
        <v>131</v>
      </c>
      <c r="X98" s="74"/>
      <c r="Y98" s="61" t="s">
        <v>133</v>
      </c>
      <c r="Z98" s="728"/>
      <c r="AA98" s="768"/>
      <c r="AB98" s="60" t="str">
        <f t="shared" si="7"/>
        <v/>
      </c>
      <c r="AC98" s="118" t="s">
        <v>133</v>
      </c>
      <c r="AD98" s="724"/>
      <c r="AE98" s="725"/>
      <c r="AF98" s="744"/>
      <c r="AG98" s="724"/>
      <c r="AH98" s="725"/>
      <c r="AI98" s="736"/>
      <c r="AK98" s="115"/>
      <c r="AM98" s="5">
        <f t="shared" si="1"/>
        <v>0</v>
      </c>
      <c r="AN98" s="25" t="str">
        <f t="shared" si="2"/>
        <v/>
      </c>
      <c r="AO98" s="5" t="str">
        <f t="shared" si="3"/>
        <v/>
      </c>
      <c r="AP98" s="5" t="str">
        <f t="shared" si="4"/>
        <v/>
      </c>
      <c r="AQ98" s="25" t="str">
        <f t="shared" si="5"/>
        <v/>
      </c>
      <c r="AR98" s="5" t="str">
        <f t="shared" si="6"/>
        <v/>
      </c>
    </row>
    <row r="99" spans="3:44" ht="30.75" customHeight="1" x14ac:dyDescent="0.15">
      <c r="C99" s="71"/>
      <c r="E99" s="762"/>
      <c r="F99" s="756"/>
      <c r="G99" s="757"/>
      <c r="H99" s="763"/>
      <c r="I99" s="764"/>
      <c r="J99" s="764"/>
      <c r="K99" s="764"/>
      <c r="L99" s="765"/>
      <c r="M99" s="733"/>
      <c r="N99" s="734"/>
      <c r="O99" s="735"/>
      <c r="P99" s="733"/>
      <c r="Q99" s="734"/>
      <c r="R99" s="735"/>
      <c r="S99" s="730"/>
      <c r="T99" s="731"/>
      <c r="U99" s="732"/>
      <c r="V99" s="55"/>
      <c r="W99" s="58" t="s">
        <v>131</v>
      </c>
      <c r="X99" s="74"/>
      <c r="Y99" s="61" t="s">
        <v>133</v>
      </c>
      <c r="Z99" s="728"/>
      <c r="AA99" s="729"/>
      <c r="AB99" s="60" t="str">
        <f t="shared" si="7"/>
        <v/>
      </c>
      <c r="AC99" s="118" t="s">
        <v>133</v>
      </c>
      <c r="AD99" s="724"/>
      <c r="AE99" s="725"/>
      <c r="AF99" s="744"/>
      <c r="AG99" s="724"/>
      <c r="AH99" s="725"/>
      <c r="AI99" s="736"/>
      <c r="AK99" s="115"/>
      <c r="AM99" s="5">
        <f t="shared" si="1"/>
        <v>0</v>
      </c>
      <c r="AN99" s="25" t="str">
        <f t="shared" si="2"/>
        <v/>
      </c>
      <c r="AO99" s="5" t="str">
        <f t="shared" si="3"/>
        <v/>
      </c>
      <c r="AP99" s="5" t="str">
        <f t="shared" si="4"/>
        <v/>
      </c>
      <c r="AQ99" s="25" t="str">
        <f t="shared" si="5"/>
        <v/>
      </c>
      <c r="AR99" s="5" t="str">
        <f t="shared" si="6"/>
        <v/>
      </c>
    </row>
    <row r="100" spans="3:44" ht="30.75" customHeight="1" x14ac:dyDescent="0.15">
      <c r="C100" s="71"/>
      <c r="E100" s="762"/>
      <c r="F100" s="756"/>
      <c r="G100" s="757"/>
      <c r="H100" s="763"/>
      <c r="I100" s="764"/>
      <c r="J100" s="764"/>
      <c r="K100" s="764"/>
      <c r="L100" s="765"/>
      <c r="M100" s="733"/>
      <c r="N100" s="734"/>
      <c r="O100" s="735"/>
      <c r="P100" s="733"/>
      <c r="Q100" s="734"/>
      <c r="R100" s="735"/>
      <c r="S100" s="730"/>
      <c r="T100" s="731"/>
      <c r="U100" s="732"/>
      <c r="V100" s="55"/>
      <c r="W100" s="58" t="s">
        <v>131</v>
      </c>
      <c r="X100" s="74"/>
      <c r="Y100" s="61" t="s">
        <v>133</v>
      </c>
      <c r="Z100" s="728"/>
      <c r="AA100" s="729"/>
      <c r="AB100" s="60" t="str">
        <f t="shared" si="7"/>
        <v/>
      </c>
      <c r="AC100" s="118" t="s">
        <v>133</v>
      </c>
      <c r="AD100" s="724"/>
      <c r="AE100" s="725"/>
      <c r="AF100" s="744"/>
      <c r="AG100" s="724"/>
      <c r="AH100" s="725"/>
      <c r="AI100" s="736"/>
      <c r="AK100" s="115"/>
      <c r="AM100" s="5">
        <f t="shared" si="1"/>
        <v>0</v>
      </c>
      <c r="AN100" s="25" t="str">
        <f t="shared" si="2"/>
        <v/>
      </c>
      <c r="AO100" s="5" t="str">
        <f t="shared" si="3"/>
        <v/>
      </c>
      <c r="AP100" s="5" t="str">
        <f t="shared" si="4"/>
        <v/>
      </c>
      <c r="AQ100" s="25" t="str">
        <f t="shared" si="5"/>
        <v/>
      </c>
      <c r="AR100" s="5" t="str">
        <f t="shared" si="6"/>
        <v/>
      </c>
    </row>
    <row r="101" spans="3:44" ht="30.75" customHeight="1" x14ac:dyDescent="0.15">
      <c r="C101" s="71"/>
      <c r="E101" s="762"/>
      <c r="F101" s="756"/>
      <c r="G101" s="757"/>
      <c r="H101" s="763"/>
      <c r="I101" s="764"/>
      <c r="J101" s="764"/>
      <c r="K101" s="764"/>
      <c r="L101" s="765"/>
      <c r="M101" s="733"/>
      <c r="N101" s="734"/>
      <c r="O101" s="735"/>
      <c r="P101" s="733"/>
      <c r="Q101" s="734"/>
      <c r="R101" s="735"/>
      <c r="S101" s="730"/>
      <c r="T101" s="731"/>
      <c r="U101" s="732"/>
      <c r="V101" s="54"/>
      <c r="W101" s="257" t="s">
        <v>131</v>
      </c>
      <c r="X101" s="74"/>
      <c r="Y101" s="61" t="s">
        <v>133</v>
      </c>
      <c r="Z101" s="728"/>
      <c r="AA101" s="729"/>
      <c r="AB101" s="60" t="str">
        <f t="shared" si="7"/>
        <v/>
      </c>
      <c r="AC101" s="116" t="s">
        <v>133</v>
      </c>
      <c r="AD101" s="724"/>
      <c r="AE101" s="725"/>
      <c r="AF101" s="744"/>
      <c r="AG101" s="724"/>
      <c r="AH101" s="725"/>
      <c r="AI101" s="736"/>
      <c r="AK101" s="115"/>
      <c r="AM101" s="5">
        <f t="shared" si="1"/>
        <v>0</v>
      </c>
      <c r="AN101" s="25" t="str">
        <f t="shared" si="2"/>
        <v/>
      </c>
      <c r="AO101" s="5" t="str">
        <f t="shared" si="3"/>
        <v/>
      </c>
      <c r="AP101" s="5" t="str">
        <f t="shared" si="4"/>
        <v/>
      </c>
      <c r="AQ101" s="25" t="str">
        <f t="shared" si="5"/>
        <v/>
      </c>
      <c r="AR101" s="5" t="str">
        <f t="shared" si="6"/>
        <v/>
      </c>
    </row>
    <row r="102" spans="3:44" ht="30.75" customHeight="1" thickBot="1" x14ac:dyDescent="0.2">
      <c r="C102" s="71"/>
      <c r="E102" s="770"/>
      <c r="F102" s="771"/>
      <c r="G102" s="772"/>
      <c r="H102" s="773"/>
      <c r="I102" s="774"/>
      <c r="J102" s="774"/>
      <c r="K102" s="774"/>
      <c r="L102" s="775"/>
      <c r="M102" s="887"/>
      <c r="N102" s="888"/>
      <c r="O102" s="889"/>
      <c r="P102" s="887"/>
      <c r="Q102" s="888"/>
      <c r="R102" s="889"/>
      <c r="S102" s="914"/>
      <c r="T102" s="915"/>
      <c r="U102" s="916"/>
      <c r="V102" s="69"/>
      <c r="W102" s="59" t="s">
        <v>131</v>
      </c>
      <c r="X102" s="75"/>
      <c r="Y102" s="62" t="s">
        <v>133</v>
      </c>
      <c r="Z102" s="766"/>
      <c r="AA102" s="767"/>
      <c r="AB102" s="63" t="str">
        <f t="shared" si="7"/>
        <v/>
      </c>
      <c r="AC102" s="119" t="s">
        <v>133</v>
      </c>
      <c r="AD102" s="758"/>
      <c r="AE102" s="759"/>
      <c r="AF102" s="760"/>
      <c r="AG102" s="758"/>
      <c r="AH102" s="759"/>
      <c r="AI102" s="761"/>
      <c r="AK102" s="115"/>
      <c r="AM102" s="5">
        <f t="shared" si="1"/>
        <v>0</v>
      </c>
      <c r="AN102" s="25" t="str">
        <f t="shared" si="2"/>
        <v/>
      </c>
      <c r="AO102" s="5" t="str">
        <f t="shared" si="3"/>
        <v/>
      </c>
      <c r="AP102" s="5" t="str">
        <f t="shared" si="4"/>
        <v/>
      </c>
      <c r="AQ102" s="25" t="str">
        <f t="shared" si="5"/>
        <v/>
      </c>
      <c r="AR102" s="5" t="str">
        <f t="shared" si="6"/>
        <v/>
      </c>
    </row>
    <row r="103" spans="3:44" ht="16.5" customHeight="1" thickBot="1" x14ac:dyDescent="0.2">
      <c r="C103" s="71"/>
      <c r="AI103" s="24"/>
      <c r="AJ103" s="24"/>
      <c r="AK103" s="115"/>
    </row>
    <row r="104" spans="3:44" ht="30.75" customHeight="1" x14ac:dyDescent="0.15">
      <c r="C104" s="71"/>
      <c r="E104" s="769" t="s">
        <v>121</v>
      </c>
      <c r="F104" s="753"/>
      <c r="G104" s="754"/>
      <c r="H104" s="752" t="s">
        <v>122</v>
      </c>
      <c r="I104" s="753"/>
      <c r="J104" s="753"/>
      <c r="K104" s="753"/>
      <c r="L104" s="754"/>
      <c r="M104" s="752" t="s">
        <v>123</v>
      </c>
      <c r="N104" s="753"/>
      <c r="O104" s="754"/>
      <c r="P104" s="752" t="s">
        <v>124</v>
      </c>
      <c r="Q104" s="753"/>
      <c r="R104" s="754"/>
      <c r="S104" s="752" t="s">
        <v>127</v>
      </c>
      <c r="T104" s="753"/>
      <c r="U104" s="754"/>
      <c r="V104" s="737" t="s">
        <v>132</v>
      </c>
      <c r="W104" s="738"/>
      <c r="X104" s="737" t="s">
        <v>203</v>
      </c>
      <c r="Y104" s="738"/>
      <c r="Z104" s="737" t="s">
        <v>205</v>
      </c>
      <c r="AA104" s="738"/>
      <c r="AB104" s="737" t="s">
        <v>251</v>
      </c>
      <c r="AC104" s="738"/>
      <c r="AD104" s="737" t="s">
        <v>284</v>
      </c>
      <c r="AE104" s="748"/>
      <c r="AF104" s="748"/>
      <c r="AG104" s="739"/>
      <c r="AH104" s="740"/>
      <c r="AI104" s="740"/>
      <c r="AK104" s="115"/>
      <c r="AN104" s="25"/>
      <c r="AQ104" s="25"/>
    </row>
    <row r="105" spans="3:44" ht="30.75" customHeight="1" x14ac:dyDescent="0.15">
      <c r="C105" s="71"/>
      <c r="E105" s="762"/>
      <c r="F105" s="756"/>
      <c r="G105" s="757"/>
      <c r="H105" s="763"/>
      <c r="I105" s="764"/>
      <c r="J105" s="764"/>
      <c r="K105" s="764"/>
      <c r="L105" s="765"/>
      <c r="M105" s="745"/>
      <c r="N105" s="746"/>
      <c r="O105" s="747"/>
      <c r="P105" s="733"/>
      <c r="Q105" s="734"/>
      <c r="R105" s="735"/>
      <c r="S105" s="730"/>
      <c r="T105" s="731"/>
      <c r="U105" s="732"/>
      <c r="V105" s="55"/>
      <c r="W105" s="58" t="s">
        <v>131</v>
      </c>
      <c r="X105" s="74"/>
      <c r="Y105" s="61" t="s">
        <v>133</v>
      </c>
      <c r="Z105" s="728"/>
      <c r="AA105" s="729"/>
      <c r="AB105" s="60" t="str">
        <f t="shared" ref="AB105:AB122" si="8">IF(Z105="","",IF(Z105="徒歩",(V105/5),IF(Z105="自転車",(V105/10))))</f>
        <v/>
      </c>
      <c r="AC105" s="118" t="s">
        <v>133</v>
      </c>
      <c r="AD105" s="724"/>
      <c r="AE105" s="725"/>
      <c r="AF105" s="736"/>
      <c r="AG105" s="726"/>
      <c r="AH105" s="727"/>
      <c r="AI105" s="727"/>
      <c r="AK105" s="115"/>
      <c r="AM105" s="5">
        <f t="shared" si="1"/>
        <v>0</v>
      </c>
      <c r="AN105" s="25" t="str">
        <f t="shared" si="2"/>
        <v/>
      </c>
      <c r="AO105" s="5" t="str">
        <f t="shared" si="3"/>
        <v/>
      </c>
      <c r="AP105" s="5" t="str">
        <f t="shared" si="4"/>
        <v/>
      </c>
      <c r="AQ105" s="25" t="str">
        <f t="shared" si="5"/>
        <v/>
      </c>
      <c r="AR105" s="5" t="str">
        <f t="shared" si="6"/>
        <v/>
      </c>
    </row>
    <row r="106" spans="3:44" ht="30.75" customHeight="1" x14ac:dyDescent="0.15">
      <c r="C106" s="71"/>
      <c r="E106" s="762"/>
      <c r="F106" s="756"/>
      <c r="G106" s="757"/>
      <c r="H106" s="763"/>
      <c r="I106" s="764"/>
      <c r="J106" s="764"/>
      <c r="K106" s="764"/>
      <c r="L106" s="765"/>
      <c r="M106" s="745"/>
      <c r="N106" s="746"/>
      <c r="O106" s="747"/>
      <c r="P106" s="733"/>
      <c r="Q106" s="734"/>
      <c r="R106" s="735"/>
      <c r="S106" s="730"/>
      <c r="T106" s="731"/>
      <c r="U106" s="732"/>
      <c r="V106" s="55"/>
      <c r="W106" s="58" t="s">
        <v>131</v>
      </c>
      <c r="X106" s="74"/>
      <c r="Y106" s="61" t="s">
        <v>133</v>
      </c>
      <c r="Z106" s="728"/>
      <c r="AA106" s="729"/>
      <c r="AB106" s="60" t="str">
        <f t="shared" si="8"/>
        <v/>
      </c>
      <c r="AC106" s="118" t="s">
        <v>133</v>
      </c>
      <c r="AD106" s="724"/>
      <c r="AE106" s="725"/>
      <c r="AF106" s="736"/>
      <c r="AG106" s="726"/>
      <c r="AH106" s="727"/>
      <c r="AI106" s="727"/>
      <c r="AK106" s="115"/>
      <c r="AM106" s="5">
        <f t="shared" si="1"/>
        <v>0</v>
      </c>
      <c r="AN106" s="25" t="str">
        <f t="shared" si="2"/>
        <v/>
      </c>
      <c r="AO106" s="5" t="str">
        <f t="shared" si="3"/>
        <v/>
      </c>
      <c r="AP106" s="5" t="str">
        <f t="shared" si="4"/>
        <v/>
      </c>
      <c r="AQ106" s="25" t="str">
        <f t="shared" si="5"/>
        <v/>
      </c>
      <c r="AR106" s="5" t="str">
        <f t="shared" si="6"/>
        <v/>
      </c>
    </row>
    <row r="107" spans="3:44" ht="30.75" customHeight="1" x14ac:dyDescent="0.15">
      <c r="C107" s="71"/>
      <c r="E107" s="762"/>
      <c r="F107" s="756"/>
      <c r="G107" s="757"/>
      <c r="H107" s="763"/>
      <c r="I107" s="764"/>
      <c r="J107" s="764"/>
      <c r="K107" s="764"/>
      <c r="L107" s="765"/>
      <c r="M107" s="745"/>
      <c r="N107" s="746"/>
      <c r="O107" s="747"/>
      <c r="P107" s="733"/>
      <c r="Q107" s="734"/>
      <c r="R107" s="735"/>
      <c r="S107" s="730"/>
      <c r="T107" s="731"/>
      <c r="U107" s="732"/>
      <c r="V107" s="55"/>
      <c r="W107" s="58" t="s">
        <v>131</v>
      </c>
      <c r="X107" s="74"/>
      <c r="Y107" s="61" t="s">
        <v>133</v>
      </c>
      <c r="Z107" s="728"/>
      <c r="AA107" s="729"/>
      <c r="AB107" s="60" t="str">
        <f t="shared" si="8"/>
        <v/>
      </c>
      <c r="AC107" s="118" t="s">
        <v>133</v>
      </c>
      <c r="AD107" s="724"/>
      <c r="AE107" s="725"/>
      <c r="AF107" s="736"/>
      <c r="AG107" s="726"/>
      <c r="AH107" s="727"/>
      <c r="AI107" s="727"/>
      <c r="AK107" s="115"/>
      <c r="AM107" s="5">
        <f t="shared" si="1"/>
        <v>0</v>
      </c>
      <c r="AN107" s="25" t="str">
        <f t="shared" si="2"/>
        <v/>
      </c>
      <c r="AO107" s="5" t="str">
        <f t="shared" si="3"/>
        <v/>
      </c>
      <c r="AP107" s="5" t="str">
        <f t="shared" si="4"/>
        <v/>
      </c>
      <c r="AQ107" s="25" t="str">
        <f t="shared" si="5"/>
        <v/>
      </c>
      <c r="AR107" s="5" t="str">
        <f t="shared" si="6"/>
        <v/>
      </c>
    </row>
    <row r="108" spans="3:44" ht="30.75" customHeight="1" x14ac:dyDescent="0.15">
      <c r="C108" s="71"/>
      <c r="E108" s="762"/>
      <c r="F108" s="756"/>
      <c r="G108" s="757"/>
      <c r="H108" s="763"/>
      <c r="I108" s="764"/>
      <c r="J108" s="764"/>
      <c r="K108" s="764"/>
      <c r="L108" s="765"/>
      <c r="M108" s="745"/>
      <c r="N108" s="746"/>
      <c r="O108" s="747"/>
      <c r="P108" s="733"/>
      <c r="Q108" s="734"/>
      <c r="R108" s="735"/>
      <c r="S108" s="730"/>
      <c r="T108" s="731"/>
      <c r="U108" s="732"/>
      <c r="V108" s="55"/>
      <c r="W108" s="58" t="s">
        <v>131</v>
      </c>
      <c r="X108" s="74"/>
      <c r="Y108" s="61" t="s">
        <v>133</v>
      </c>
      <c r="Z108" s="728"/>
      <c r="AA108" s="729"/>
      <c r="AB108" s="60" t="str">
        <f t="shared" si="8"/>
        <v/>
      </c>
      <c r="AC108" s="118" t="s">
        <v>133</v>
      </c>
      <c r="AD108" s="724"/>
      <c r="AE108" s="725"/>
      <c r="AF108" s="736"/>
      <c r="AG108" s="726"/>
      <c r="AH108" s="727"/>
      <c r="AI108" s="727"/>
      <c r="AK108" s="115"/>
      <c r="AM108" s="5">
        <f t="shared" si="1"/>
        <v>0</v>
      </c>
      <c r="AN108" s="25" t="str">
        <f t="shared" si="2"/>
        <v/>
      </c>
      <c r="AO108" s="5" t="str">
        <f t="shared" si="3"/>
        <v/>
      </c>
      <c r="AP108" s="5" t="str">
        <f t="shared" si="4"/>
        <v/>
      </c>
      <c r="AQ108" s="25" t="str">
        <f t="shared" si="5"/>
        <v/>
      </c>
      <c r="AR108" s="5" t="str">
        <f t="shared" si="6"/>
        <v/>
      </c>
    </row>
    <row r="109" spans="3:44" ht="30.75" customHeight="1" x14ac:dyDescent="0.15">
      <c r="C109" s="71"/>
      <c r="E109" s="762"/>
      <c r="F109" s="756"/>
      <c r="G109" s="757"/>
      <c r="H109" s="763"/>
      <c r="I109" s="764"/>
      <c r="J109" s="764"/>
      <c r="K109" s="764"/>
      <c r="L109" s="765"/>
      <c r="M109" s="745"/>
      <c r="N109" s="746"/>
      <c r="O109" s="747"/>
      <c r="P109" s="733"/>
      <c r="Q109" s="734"/>
      <c r="R109" s="735"/>
      <c r="S109" s="730"/>
      <c r="T109" s="731"/>
      <c r="U109" s="732"/>
      <c r="V109" s="55"/>
      <c r="W109" s="58" t="s">
        <v>131</v>
      </c>
      <c r="X109" s="74"/>
      <c r="Y109" s="61" t="s">
        <v>133</v>
      </c>
      <c r="Z109" s="728"/>
      <c r="AA109" s="729"/>
      <c r="AB109" s="60" t="str">
        <f t="shared" si="8"/>
        <v/>
      </c>
      <c r="AC109" s="118" t="s">
        <v>133</v>
      </c>
      <c r="AD109" s="724"/>
      <c r="AE109" s="725"/>
      <c r="AF109" s="736"/>
      <c r="AG109" s="726"/>
      <c r="AH109" s="727"/>
      <c r="AI109" s="727"/>
      <c r="AK109" s="115"/>
      <c r="AM109" s="5">
        <f t="shared" si="1"/>
        <v>0</v>
      </c>
      <c r="AN109" s="25" t="str">
        <f t="shared" si="2"/>
        <v/>
      </c>
      <c r="AO109" s="5" t="str">
        <f t="shared" si="3"/>
        <v/>
      </c>
      <c r="AP109" s="5" t="str">
        <f t="shared" si="4"/>
        <v/>
      </c>
      <c r="AQ109" s="25" t="str">
        <f t="shared" si="5"/>
        <v/>
      </c>
      <c r="AR109" s="5" t="str">
        <f t="shared" si="6"/>
        <v/>
      </c>
    </row>
    <row r="110" spans="3:44" ht="30.75" customHeight="1" x14ac:dyDescent="0.15">
      <c r="C110" s="71"/>
      <c r="E110" s="762"/>
      <c r="F110" s="756"/>
      <c r="G110" s="757"/>
      <c r="H110" s="763"/>
      <c r="I110" s="764"/>
      <c r="J110" s="764"/>
      <c r="K110" s="764"/>
      <c r="L110" s="765"/>
      <c r="M110" s="745"/>
      <c r="N110" s="746"/>
      <c r="O110" s="747"/>
      <c r="P110" s="733"/>
      <c r="Q110" s="734"/>
      <c r="R110" s="735"/>
      <c r="S110" s="730"/>
      <c r="T110" s="731"/>
      <c r="U110" s="732"/>
      <c r="V110" s="55"/>
      <c r="W110" s="58" t="s">
        <v>131</v>
      </c>
      <c r="X110" s="74"/>
      <c r="Y110" s="61" t="s">
        <v>133</v>
      </c>
      <c r="Z110" s="728"/>
      <c r="AA110" s="729"/>
      <c r="AB110" s="60" t="str">
        <f t="shared" si="8"/>
        <v/>
      </c>
      <c r="AC110" s="118" t="s">
        <v>133</v>
      </c>
      <c r="AD110" s="724"/>
      <c r="AE110" s="725"/>
      <c r="AF110" s="736"/>
      <c r="AG110" s="726"/>
      <c r="AH110" s="727"/>
      <c r="AI110" s="727"/>
      <c r="AK110" s="115"/>
      <c r="AM110" s="5">
        <f t="shared" si="1"/>
        <v>0</v>
      </c>
      <c r="AN110" s="25" t="str">
        <f t="shared" si="2"/>
        <v/>
      </c>
      <c r="AO110" s="5" t="str">
        <f t="shared" si="3"/>
        <v/>
      </c>
      <c r="AP110" s="5" t="str">
        <f t="shared" si="4"/>
        <v/>
      </c>
      <c r="AQ110" s="25" t="str">
        <f t="shared" si="5"/>
        <v/>
      </c>
      <c r="AR110" s="5" t="str">
        <f t="shared" si="6"/>
        <v/>
      </c>
    </row>
    <row r="111" spans="3:44" ht="30.75" customHeight="1" x14ac:dyDescent="0.15">
      <c r="C111" s="71"/>
      <c r="E111" s="762"/>
      <c r="F111" s="756"/>
      <c r="G111" s="757"/>
      <c r="H111" s="763"/>
      <c r="I111" s="764"/>
      <c r="J111" s="764"/>
      <c r="K111" s="764"/>
      <c r="L111" s="765"/>
      <c r="M111" s="745"/>
      <c r="N111" s="746"/>
      <c r="O111" s="747"/>
      <c r="P111" s="733"/>
      <c r="Q111" s="734"/>
      <c r="R111" s="735"/>
      <c r="S111" s="730"/>
      <c r="T111" s="731"/>
      <c r="U111" s="732"/>
      <c r="V111" s="55"/>
      <c r="W111" s="58" t="s">
        <v>131</v>
      </c>
      <c r="X111" s="74"/>
      <c r="Y111" s="61" t="s">
        <v>133</v>
      </c>
      <c r="Z111" s="728"/>
      <c r="AA111" s="729"/>
      <c r="AB111" s="60" t="str">
        <f t="shared" si="8"/>
        <v/>
      </c>
      <c r="AC111" s="118" t="s">
        <v>133</v>
      </c>
      <c r="AD111" s="724"/>
      <c r="AE111" s="725"/>
      <c r="AF111" s="725"/>
      <c r="AG111" s="726"/>
      <c r="AH111" s="727"/>
      <c r="AI111" s="727"/>
      <c r="AK111" s="115"/>
      <c r="AM111" s="5">
        <f t="shared" si="1"/>
        <v>0</v>
      </c>
      <c r="AN111" s="25" t="str">
        <f t="shared" si="2"/>
        <v/>
      </c>
      <c r="AO111" s="5" t="str">
        <f t="shared" si="3"/>
        <v/>
      </c>
      <c r="AP111" s="5" t="str">
        <f t="shared" si="4"/>
        <v/>
      </c>
      <c r="AQ111" s="25" t="str">
        <f t="shared" si="5"/>
        <v/>
      </c>
      <c r="AR111" s="5" t="str">
        <f t="shared" si="6"/>
        <v/>
      </c>
    </row>
    <row r="112" spans="3:44" ht="30.75" customHeight="1" x14ac:dyDescent="0.15">
      <c r="C112" s="71"/>
      <c r="E112" s="762"/>
      <c r="F112" s="756"/>
      <c r="G112" s="757"/>
      <c r="H112" s="763"/>
      <c r="I112" s="764"/>
      <c r="J112" s="764"/>
      <c r="K112" s="764"/>
      <c r="L112" s="765"/>
      <c r="M112" s="745"/>
      <c r="N112" s="746"/>
      <c r="O112" s="747"/>
      <c r="P112" s="733"/>
      <c r="Q112" s="734"/>
      <c r="R112" s="735"/>
      <c r="S112" s="730"/>
      <c r="T112" s="731"/>
      <c r="U112" s="732"/>
      <c r="V112" s="55"/>
      <c r="W112" s="58" t="s">
        <v>131</v>
      </c>
      <c r="X112" s="74"/>
      <c r="Y112" s="61" t="s">
        <v>133</v>
      </c>
      <c r="Z112" s="728"/>
      <c r="AA112" s="729"/>
      <c r="AB112" s="60" t="str">
        <f t="shared" si="8"/>
        <v/>
      </c>
      <c r="AC112" s="118" t="s">
        <v>133</v>
      </c>
      <c r="AD112" s="724"/>
      <c r="AE112" s="725"/>
      <c r="AF112" s="725"/>
      <c r="AG112" s="726"/>
      <c r="AH112" s="727"/>
      <c r="AI112" s="727"/>
      <c r="AK112" s="115"/>
      <c r="AM112" s="5">
        <f t="shared" si="1"/>
        <v>0</v>
      </c>
      <c r="AN112" s="25" t="str">
        <f t="shared" si="2"/>
        <v/>
      </c>
      <c r="AO112" s="5" t="str">
        <f t="shared" si="3"/>
        <v/>
      </c>
      <c r="AP112" s="5" t="str">
        <f t="shared" si="4"/>
        <v/>
      </c>
      <c r="AQ112" s="25" t="str">
        <f t="shared" si="5"/>
        <v/>
      </c>
      <c r="AR112" s="5" t="str">
        <f t="shared" si="6"/>
        <v/>
      </c>
    </row>
    <row r="113" spans="3:44" ht="30.75" customHeight="1" x14ac:dyDescent="0.15">
      <c r="C113" s="71"/>
      <c r="E113" s="762"/>
      <c r="F113" s="756"/>
      <c r="G113" s="757"/>
      <c r="H113" s="763"/>
      <c r="I113" s="764"/>
      <c r="J113" s="764"/>
      <c r="K113" s="764"/>
      <c r="L113" s="765"/>
      <c r="M113" s="745"/>
      <c r="N113" s="746"/>
      <c r="O113" s="747"/>
      <c r="P113" s="733"/>
      <c r="Q113" s="734"/>
      <c r="R113" s="735"/>
      <c r="S113" s="730"/>
      <c r="T113" s="731"/>
      <c r="U113" s="732"/>
      <c r="V113" s="55"/>
      <c r="W113" s="58" t="s">
        <v>131</v>
      </c>
      <c r="X113" s="74"/>
      <c r="Y113" s="61" t="s">
        <v>133</v>
      </c>
      <c r="Z113" s="728"/>
      <c r="AA113" s="729"/>
      <c r="AB113" s="60" t="str">
        <f t="shared" si="8"/>
        <v/>
      </c>
      <c r="AC113" s="118" t="s">
        <v>133</v>
      </c>
      <c r="AD113" s="724"/>
      <c r="AE113" s="725"/>
      <c r="AF113" s="725"/>
      <c r="AG113" s="726"/>
      <c r="AH113" s="727"/>
      <c r="AI113" s="727"/>
      <c r="AK113" s="115"/>
      <c r="AM113" s="5">
        <f t="shared" si="1"/>
        <v>0</v>
      </c>
      <c r="AN113" s="25" t="str">
        <f t="shared" si="2"/>
        <v/>
      </c>
      <c r="AO113" s="5" t="str">
        <f t="shared" si="3"/>
        <v/>
      </c>
      <c r="AP113" s="5" t="str">
        <f t="shared" si="4"/>
        <v/>
      </c>
      <c r="AQ113" s="25" t="str">
        <f t="shared" si="5"/>
        <v/>
      </c>
      <c r="AR113" s="5" t="str">
        <f t="shared" si="6"/>
        <v/>
      </c>
    </row>
    <row r="114" spans="3:44" ht="30.75" customHeight="1" x14ac:dyDescent="0.15">
      <c r="C114" s="71"/>
      <c r="E114" s="762"/>
      <c r="F114" s="756"/>
      <c r="G114" s="757"/>
      <c r="H114" s="763"/>
      <c r="I114" s="764"/>
      <c r="J114" s="764"/>
      <c r="K114" s="764"/>
      <c r="L114" s="765"/>
      <c r="M114" s="745"/>
      <c r="N114" s="746"/>
      <c r="O114" s="747"/>
      <c r="P114" s="733"/>
      <c r="Q114" s="734"/>
      <c r="R114" s="735"/>
      <c r="S114" s="730"/>
      <c r="T114" s="731"/>
      <c r="U114" s="732"/>
      <c r="V114" s="55"/>
      <c r="W114" s="58" t="s">
        <v>131</v>
      </c>
      <c r="X114" s="74"/>
      <c r="Y114" s="61" t="s">
        <v>133</v>
      </c>
      <c r="Z114" s="728"/>
      <c r="AA114" s="729"/>
      <c r="AB114" s="60" t="str">
        <f t="shared" si="8"/>
        <v/>
      </c>
      <c r="AC114" s="118" t="s">
        <v>133</v>
      </c>
      <c r="AD114" s="724"/>
      <c r="AE114" s="725"/>
      <c r="AF114" s="725"/>
      <c r="AG114" s="726"/>
      <c r="AH114" s="727"/>
      <c r="AI114" s="727"/>
      <c r="AK114" s="115"/>
      <c r="AM114" s="5">
        <f t="shared" si="1"/>
        <v>0</v>
      </c>
      <c r="AN114" s="25" t="str">
        <f t="shared" si="2"/>
        <v/>
      </c>
      <c r="AO114" s="5" t="str">
        <f t="shared" si="3"/>
        <v/>
      </c>
      <c r="AP114" s="5" t="str">
        <f t="shared" si="4"/>
        <v/>
      </c>
      <c r="AQ114" s="25" t="str">
        <f t="shared" si="5"/>
        <v/>
      </c>
      <c r="AR114" s="5" t="str">
        <f t="shared" si="6"/>
        <v/>
      </c>
    </row>
    <row r="115" spans="3:44" ht="30.75" customHeight="1" x14ac:dyDescent="0.15">
      <c r="C115" s="71"/>
      <c r="E115" s="762"/>
      <c r="F115" s="756"/>
      <c r="G115" s="757"/>
      <c r="H115" s="763"/>
      <c r="I115" s="764"/>
      <c r="J115" s="764"/>
      <c r="K115" s="764"/>
      <c r="L115" s="765"/>
      <c r="M115" s="745"/>
      <c r="N115" s="746"/>
      <c r="O115" s="747"/>
      <c r="P115" s="733"/>
      <c r="Q115" s="734"/>
      <c r="R115" s="735"/>
      <c r="S115" s="730"/>
      <c r="T115" s="731"/>
      <c r="U115" s="732"/>
      <c r="V115" s="55"/>
      <c r="W115" s="58" t="s">
        <v>131</v>
      </c>
      <c r="X115" s="74"/>
      <c r="Y115" s="61" t="s">
        <v>133</v>
      </c>
      <c r="Z115" s="728"/>
      <c r="AA115" s="729"/>
      <c r="AB115" s="60" t="str">
        <f t="shared" si="8"/>
        <v/>
      </c>
      <c r="AC115" s="118" t="s">
        <v>133</v>
      </c>
      <c r="AD115" s="724"/>
      <c r="AE115" s="725"/>
      <c r="AF115" s="725"/>
      <c r="AG115" s="726"/>
      <c r="AH115" s="727"/>
      <c r="AI115" s="727"/>
      <c r="AK115" s="115"/>
      <c r="AM115" s="5">
        <f t="shared" si="1"/>
        <v>0</v>
      </c>
      <c r="AN115" s="25" t="str">
        <f t="shared" si="2"/>
        <v/>
      </c>
      <c r="AO115" s="5" t="str">
        <f t="shared" si="3"/>
        <v/>
      </c>
      <c r="AP115" s="5" t="str">
        <f t="shared" si="4"/>
        <v/>
      </c>
      <c r="AQ115" s="25" t="str">
        <f t="shared" si="5"/>
        <v/>
      </c>
      <c r="AR115" s="5" t="str">
        <f t="shared" si="6"/>
        <v/>
      </c>
    </row>
    <row r="116" spans="3:44" ht="30.75" customHeight="1" x14ac:dyDescent="0.15">
      <c r="C116" s="71"/>
      <c r="E116" s="762"/>
      <c r="F116" s="756"/>
      <c r="G116" s="757"/>
      <c r="H116" s="763"/>
      <c r="I116" s="764"/>
      <c r="J116" s="764"/>
      <c r="K116" s="764"/>
      <c r="L116" s="765"/>
      <c r="M116" s="745"/>
      <c r="N116" s="746"/>
      <c r="O116" s="747"/>
      <c r="P116" s="733"/>
      <c r="Q116" s="734"/>
      <c r="R116" s="735"/>
      <c r="S116" s="730"/>
      <c r="T116" s="731"/>
      <c r="U116" s="732"/>
      <c r="V116" s="55"/>
      <c r="W116" s="58" t="s">
        <v>131</v>
      </c>
      <c r="X116" s="74"/>
      <c r="Y116" s="61" t="s">
        <v>133</v>
      </c>
      <c r="Z116" s="728"/>
      <c r="AA116" s="729"/>
      <c r="AB116" s="60" t="str">
        <f t="shared" si="8"/>
        <v/>
      </c>
      <c r="AC116" s="118" t="s">
        <v>133</v>
      </c>
      <c r="AD116" s="724"/>
      <c r="AE116" s="725"/>
      <c r="AF116" s="725"/>
      <c r="AG116" s="726"/>
      <c r="AH116" s="727"/>
      <c r="AI116" s="727"/>
      <c r="AK116" s="115"/>
      <c r="AM116" s="5">
        <f t="shared" si="1"/>
        <v>0</v>
      </c>
      <c r="AN116" s="25" t="str">
        <f t="shared" si="2"/>
        <v/>
      </c>
      <c r="AO116" s="5" t="str">
        <f t="shared" si="3"/>
        <v/>
      </c>
      <c r="AP116" s="5" t="str">
        <f t="shared" si="4"/>
        <v/>
      </c>
      <c r="AQ116" s="25" t="str">
        <f t="shared" si="5"/>
        <v/>
      </c>
      <c r="AR116" s="5" t="str">
        <f t="shared" si="6"/>
        <v/>
      </c>
    </row>
    <row r="117" spans="3:44" ht="30.75" customHeight="1" x14ac:dyDescent="0.15">
      <c r="C117" s="71"/>
      <c r="E117" s="762"/>
      <c r="F117" s="756"/>
      <c r="G117" s="757"/>
      <c r="H117" s="763"/>
      <c r="I117" s="764"/>
      <c r="J117" s="764"/>
      <c r="K117" s="764"/>
      <c r="L117" s="765"/>
      <c r="M117" s="745"/>
      <c r="N117" s="746"/>
      <c r="O117" s="747"/>
      <c r="P117" s="733"/>
      <c r="Q117" s="734"/>
      <c r="R117" s="735"/>
      <c r="S117" s="730"/>
      <c r="T117" s="731"/>
      <c r="U117" s="732"/>
      <c r="V117" s="55"/>
      <c r="W117" s="58" t="s">
        <v>131</v>
      </c>
      <c r="X117" s="74"/>
      <c r="Y117" s="61" t="s">
        <v>133</v>
      </c>
      <c r="Z117" s="728"/>
      <c r="AA117" s="729"/>
      <c r="AB117" s="60" t="str">
        <f t="shared" si="8"/>
        <v/>
      </c>
      <c r="AC117" s="118" t="s">
        <v>133</v>
      </c>
      <c r="AD117" s="724"/>
      <c r="AE117" s="725"/>
      <c r="AF117" s="725"/>
      <c r="AG117" s="726"/>
      <c r="AH117" s="727"/>
      <c r="AI117" s="727"/>
      <c r="AK117" s="115"/>
      <c r="AM117" s="5">
        <f t="shared" si="1"/>
        <v>0</v>
      </c>
      <c r="AN117" s="25" t="str">
        <f t="shared" si="2"/>
        <v/>
      </c>
      <c r="AO117" s="5" t="str">
        <f t="shared" si="3"/>
        <v/>
      </c>
      <c r="AP117" s="5" t="str">
        <f t="shared" si="4"/>
        <v/>
      </c>
      <c r="AQ117" s="25" t="str">
        <f t="shared" si="5"/>
        <v/>
      </c>
      <c r="AR117" s="5" t="str">
        <f t="shared" si="6"/>
        <v/>
      </c>
    </row>
    <row r="118" spans="3:44" ht="30.75" customHeight="1" x14ac:dyDescent="0.15">
      <c r="C118" s="71"/>
      <c r="E118" s="762"/>
      <c r="F118" s="756"/>
      <c r="G118" s="757"/>
      <c r="H118" s="763"/>
      <c r="I118" s="764"/>
      <c r="J118" s="764"/>
      <c r="K118" s="764"/>
      <c r="L118" s="765"/>
      <c r="M118" s="745"/>
      <c r="N118" s="746"/>
      <c r="O118" s="747"/>
      <c r="P118" s="733"/>
      <c r="Q118" s="734"/>
      <c r="R118" s="735"/>
      <c r="S118" s="730"/>
      <c r="T118" s="731"/>
      <c r="U118" s="732"/>
      <c r="V118" s="55"/>
      <c r="W118" s="58" t="s">
        <v>131</v>
      </c>
      <c r="X118" s="74"/>
      <c r="Y118" s="61" t="s">
        <v>133</v>
      </c>
      <c r="Z118" s="728"/>
      <c r="AA118" s="729"/>
      <c r="AB118" s="60" t="str">
        <f t="shared" si="8"/>
        <v/>
      </c>
      <c r="AC118" s="118" t="s">
        <v>133</v>
      </c>
      <c r="AD118" s="724"/>
      <c r="AE118" s="725"/>
      <c r="AF118" s="725"/>
      <c r="AG118" s="726"/>
      <c r="AH118" s="727"/>
      <c r="AI118" s="727"/>
      <c r="AK118" s="115"/>
      <c r="AM118" s="5">
        <f t="shared" si="1"/>
        <v>0</v>
      </c>
      <c r="AN118" s="25" t="str">
        <f t="shared" si="2"/>
        <v/>
      </c>
      <c r="AO118" s="5" t="str">
        <f t="shared" si="3"/>
        <v/>
      </c>
      <c r="AP118" s="5" t="str">
        <f t="shared" si="4"/>
        <v/>
      </c>
      <c r="AQ118" s="25" t="str">
        <f t="shared" si="5"/>
        <v/>
      </c>
      <c r="AR118" s="5" t="str">
        <f t="shared" si="6"/>
        <v/>
      </c>
    </row>
    <row r="119" spans="3:44" ht="30.75" customHeight="1" x14ac:dyDescent="0.15">
      <c r="C119" s="71"/>
      <c r="E119" s="762"/>
      <c r="F119" s="756"/>
      <c r="G119" s="757"/>
      <c r="H119" s="763"/>
      <c r="I119" s="764"/>
      <c r="J119" s="764"/>
      <c r="K119" s="764"/>
      <c r="L119" s="765"/>
      <c r="M119" s="745"/>
      <c r="N119" s="746"/>
      <c r="O119" s="747"/>
      <c r="P119" s="733"/>
      <c r="Q119" s="734"/>
      <c r="R119" s="735"/>
      <c r="S119" s="730"/>
      <c r="T119" s="731"/>
      <c r="U119" s="732"/>
      <c r="V119" s="55"/>
      <c r="W119" s="58" t="s">
        <v>131</v>
      </c>
      <c r="X119" s="74"/>
      <c r="Y119" s="61" t="s">
        <v>133</v>
      </c>
      <c r="Z119" s="728"/>
      <c r="AA119" s="729"/>
      <c r="AB119" s="60" t="str">
        <f t="shared" si="8"/>
        <v/>
      </c>
      <c r="AC119" s="118" t="s">
        <v>133</v>
      </c>
      <c r="AD119" s="724"/>
      <c r="AE119" s="725"/>
      <c r="AF119" s="725"/>
      <c r="AG119" s="726"/>
      <c r="AH119" s="727"/>
      <c r="AI119" s="727"/>
      <c r="AK119" s="115"/>
      <c r="AM119" s="5">
        <f t="shared" si="1"/>
        <v>0</v>
      </c>
      <c r="AN119" s="25" t="str">
        <f t="shared" si="2"/>
        <v/>
      </c>
      <c r="AO119" s="5" t="str">
        <f t="shared" si="3"/>
        <v/>
      </c>
      <c r="AP119" s="5" t="str">
        <f t="shared" si="4"/>
        <v/>
      </c>
      <c r="AQ119" s="25" t="str">
        <f t="shared" si="5"/>
        <v/>
      </c>
      <c r="AR119" s="5" t="str">
        <f t="shared" si="6"/>
        <v/>
      </c>
    </row>
    <row r="120" spans="3:44" ht="30.75" customHeight="1" x14ac:dyDescent="0.15">
      <c r="C120" s="71"/>
      <c r="E120" s="762"/>
      <c r="F120" s="756"/>
      <c r="G120" s="757"/>
      <c r="H120" s="763"/>
      <c r="I120" s="764"/>
      <c r="J120" s="764"/>
      <c r="K120" s="764"/>
      <c r="L120" s="765"/>
      <c r="M120" s="745"/>
      <c r="N120" s="746"/>
      <c r="O120" s="747"/>
      <c r="P120" s="733"/>
      <c r="Q120" s="734"/>
      <c r="R120" s="735"/>
      <c r="S120" s="730"/>
      <c r="T120" s="731"/>
      <c r="U120" s="732"/>
      <c r="V120" s="55"/>
      <c r="W120" s="58" t="s">
        <v>131</v>
      </c>
      <c r="X120" s="74"/>
      <c r="Y120" s="61" t="s">
        <v>133</v>
      </c>
      <c r="Z120" s="728"/>
      <c r="AA120" s="729"/>
      <c r="AB120" s="60" t="str">
        <f t="shared" si="8"/>
        <v/>
      </c>
      <c r="AC120" s="118" t="s">
        <v>133</v>
      </c>
      <c r="AD120" s="724"/>
      <c r="AE120" s="725"/>
      <c r="AF120" s="725"/>
      <c r="AG120" s="726"/>
      <c r="AH120" s="727"/>
      <c r="AI120" s="727"/>
      <c r="AK120" s="115"/>
      <c r="AM120" s="5">
        <f t="shared" si="1"/>
        <v>0</v>
      </c>
      <c r="AN120" s="25" t="str">
        <f t="shared" si="2"/>
        <v/>
      </c>
      <c r="AO120" s="5" t="str">
        <f t="shared" si="3"/>
        <v/>
      </c>
      <c r="AP120" s="5" t="str">
        <f t="shared" si="4"/>
        <v/>
      </c>
      <c r="AQ120" s="25" t="str">
        <f t="shared" si="5"/>
        <v/>
      </c>
      <c r="AR120" s="5" t="str">
        <f t="shared" si="6"/>
        <v/>
      </c>
    </row>
    <row r="121" spans="3:44" ht="30.75" customHeight="1" x14ac:dyDescent="0.15">
      <c r="C121" s="71"/>
      <c r="E121" s="762"/>
      <c r="F121" s="756"/>
      <c r="G121" s="757"/>
      <c r="H121" s="763"/>
      <c r="I121" s="764"/>
      <c r="J121" s="764"/>
      <c r="K121" s="764"/>
      <c r="L121" s="765"/>
      <c r="M121" s="745"/>
      <c r="N121" s="746"/>
      <c r="O121" s="747"/>
      <c r="P121" s="733"/>
      <c r="Q121" s="734"/>
      <c r="R121" s="735"/>
      <c r="S121" s="730"/>
      <c r="T121" s="731"/>
      <c r="U121" s="732"/>
      <c r="V121" s="55"/>
      <c r="W121" s="58" t="s">
        <v>131</v>
      </c>
      <c r="X121" s="74"/>
      <c r="Y121" s="61" t="s">
        <v>133</v>
      </c>
      <c r="Z121" s="728"/>
      <c r="AA121" s="729"/>
      <c r="AB121" s="60" t="str">
        <f t="shared" si="8"/>
        <v/>
      </c>
      <c r="AC121" s="118" t="s">
        <v>133</v>
      </c>
      <c r="AD121" s="724"/>
      <c r="AE121" s="725"/>
      <c r="AF121" s="725"/>
      <c r="AG121" s="726"/>
      <c r="AH121" s="727"/>
      <c r="AI121" s="727"/>
      <c r="AK121" s="115"/>
      <c r="AM121" s="5">
        <f t="shared" si="1"/>
        <v>0</v>
      </c>
      <c r="AN121" s="25" t="str">
        <f t="shared" si="2"/>
        <v/>
      </c>
      <c r="AO121" s="5" t="str">
        <f t="shared" si="3"/>
        <v/>
      </c>
      <c r="AP121" s="5" t="str">
        <f t="shared" si="4"/>
        <v/>
      </c>
      <c r="AQ121" s="25" t="str">
        <f t="shared" si="5"/>
        <v/>
      </c>
      <c r="AR121" s="5" t="str">
        <f t="shared" si="6"/>
        <v/>
      </c>
    </row>
    <row r="122" spans="3:44" ht="30.75" customHeight="1" x14ac:dyDescent="0.15">
      <c r="C122" s="71"/>
      <c r="E122" s="762"/>
      <c r="F122" s="756"/>
      <c r="G122" s="757"/>
      <c r="H122" s="763"/>
      <c r="I122" s="764"/>
      <c r="J122" s="764"/>
      <c r="K122" s="764"/>
      <c r="L122" s="765"/>
      <c r="M122" s="745"/>
      <c r="N122" s="746"/>
      <c r="O122" s="747"/>
      <c r="P122" s="733"/>
      <c r="Q122" s="734"/>
      <c r="R122" s="735"/>
      <c r="S122" s="730"/>
      <c r="T122" s="731"/>
      <c r="U122" s="732"/>
      <c r="V122" s="55"/>
      <c r="W122" s="58" t="s">
        <v>131</v>
      </c>
      <c r="X122" s="74"/>
      <c r="Y122" s="61" t="s">
        <v>133</v>
      </c>
      <c r="Z122" s="728"/>
      <c r="AA122" s="729"/>
      <c r="AB122" s="60" t="str">
        <f t="shared" si="8"/>
        <v/>
      </c>
      <c r="AC122" s="118" t="s">
        <v>133</v>
      </c>
      <c r="AD122" s="724"/>
      <c r="AE122" s="725"/>
      <c r="AF122" s="725"/>
      <c r="AG122" s="726"/>
      <c r="AH122" s="727"/>
      <c r="AI122" s="727"/>
      <c r="AK122" s="115"/>
      <c r="AM122" s="5">
        <f t="shared" si="1"/>
        <v>0</v>
      </c>
      <c r="AN122" s="25" t="str">
        <f t="shared" si="2"/>
        <v/>
      </c>
      <c r="AO122" s="5" t="str">
        <f t="shared" si="3"/>
        <v/>
      </c>
      <c r="AP122" s="5" t="str">
        <f t="shared" si="4"/>
        <v/>
      </c>
      <c r="AQ122" s="25" t="str">
        <f t="shared" si="5"/>
        <v/>
      </c>
      <c r="AR122" s="5" t="str">
        <f t="shared" si="6"/>
        <v/>
      </c>
    </row>
    <row r="123" spans="3:44" ht="30.75" customHeight="1" x14ac:dyDescent="0.15">
      <c r="C123" s="71"/>
      <c r="E123" s="762"/>
      <c r="F123" s="756"/>
      <c r="G123" s="757"/>
      <c r="H123" s="763"/>
      <c r="I123" s="764"/>
      <c r="J123" s="764"/>
      <c r="K123" s="764"/>
      <c r="L123" s="765"/>
      <c r="M123" s="733"/>
      <c r="N123" s="734"/>
      <c r="O123" s="735"/>
      <c r="P123" s="733"/>
      <c r="Q123" s="734"/>
      <c r="R123" s="735"/>
      <c r="S123" s="730"/>
      <c r="T123" s="731"/>
      <c r="U123" s="732"/>
      <c r="V123" s="55"/>
      <c r="W123" s="58" t="s">
        <v>131</v>
      </c>
      <c r="X123" s="74"/>
      <c r="Y123" s="61" t="s">
        <v>133</v>
      </c>
      <c r="Z123" s="728"/>
      <c r="AA123" s="729"/>
      <c r="AB123" s="60" t="str">
        <f t="shared" si="7"/>
        <v/>
      </c>
      <c r="AC123" s="118" t="s">
        <v>133</v>
      </c>
      <c r="AD123" s="724"/>
      <c r="AE123" s="725"/>
      <c r="AF123" s="725"/>
      <c r="AG123" s="726"/>
      <c r="AH123" s="727"/>
      <c r="AI123" s="727"/>
      <c r="AK123" s="115"/>
      <c r="AM123" s="5">
        <f t="shared" si="1"/>
        <v>0</v>
      </c>
      <c r="AN123" s="25" t="str">
        <f t="shared" si="2"/>
        <v/>
      </c>
      <c r="AO123" s="5" t="str">
        <f t="shared" si="3"/>
        <v/>
      </c>
      <c r="AP123" s="5" t="str">
        <f t="shared" si="4"/>
        <v/>
      </c>
      <c r="AQ123" s="25" t="str">
        <f t="shared" si="5"/>
        <v/>
      </c>
      <c r="AR123" s="5" t="str">
        <f t="shared" si="6"/>
        <v/>
      </c>
    </row>
    <row r="124" spans="3:44" ht="30.75" customHeight="1" x14ac:dyDescent="0.15">
      <c r="C124" s="71"/>
      <c r="E124" s="762"/>
      <c r="F124" s="756"/>
      <c r="G124" s="757"/>
      <c r="H124" s="763"/>
      <c r="I124" s="764"/>
      <c r="J124" s="764"/>
      <c r="K124" s="764"/>
      <c r="L124" s="765"/>
      <c r="M124" s="733"/>
      <c r="N124" s="734"/>
      <c r="O124" s="735"/>
      <c r="P124" s="733"/>
      <c r="Q124" s="734"/>
      <c r="R124" s="735"/>
      <c r="S124" s="730"/>
      <c r="T124" s="731"/>
      <c r="U124" s="732"/>
      <c r="V124" s="55"/>
      <c r="W124" s="58" t="s">
        <v>131</v>
      </c>
      <c r="X124" s="74"/>
      <c r="Y124" s="61" t="s">
        <v>133</v>
      </c>
      <c r="Z124" s="728"/>
      <c r="AA124" s="729"/>
      <c r="AB124" s="60" t="str">
        <f t="shared" si="7"/>
        <v/>
      </c>
      <c r="AC124" s="118" t="s">
        <v>133</v>
      </c>
      <c r="AD124" s="724"/>
      <c r="AE124" s="725"/>
      <c r="AF124" s="725"/>
      <c r="AG124" s="726"/>
      <c r="AH124" s="727"/>
      <c r="AI124" s="727"/>
      <c r="AK124" s="115"/>
      <c r="AM124" s="5">
        <f t="shared" si="1"/>
        <v>0</v>
      </c>
      <c r="AN124" s="25" t="str">
        <f t="shared" si="2"/>
        <v/>
      </c>
      <c r="AO124" s="5" t="str">
        <f t="shared" si="3"/>
        <v/>
      </c>
      <c r="AP124" s="5" t="str">
        <f t="shared" si="4"/>
        <v/>
      </c>
      <c r="AQ124" s="244" t="str">
        <f t="shared" si="5"/>
        <v/>
      </c>
      <c r="AR124" s="5" t="str">
        <f t="shared" si="6"/>
        <v/>
      </c>
    </row>
    <row r="125" spans="3:44" ht="30.75" customHeight="1" x14ac:dyDescent="0.15">
      <c r="C125" s="71"/>
      <c r="E125" s="762"/>
      <c r="F125" s="756"/>
      <c r="G125" s="757"/>
      <c r="H125" s="763"/>
      <c r="I125" s="764"/>
      <c r="J125" s="764"/>
      <c r="K125" s="764"/>
      <c r="L125" s="765"/>
      <c r="M125" s="733"/>
      <c r="N125" s="734"/>
      <c r="O125" s="735"/>
      <c r="P125" s="733"/>
      <c r="Q125" s="734"/>
      <c r="R125" s="735"/>
      <c r="S125" s="730"/>
      <c r="T125" s="731"/>
      <c r="U125" s="732"/>
      <c r="V125" s="55"/>
      <c r="W125" s="58" t="s">
        <v>131</v>
      </c>
      <c r="X125" s="74"/>
      <c r="Y125" s="61" t="s">
        <v>133</v>
      </c>
      <c r="Z125" s="728"/>
      <c r="AA125" s="729"/>
      <c r="AB125" s="60" t="str">
        <f t="shared" si="7"/>
        <v/>
      </c>
      <c r="AC125" s="118" t="s">
        <v>133</v>
      </c>
      <c r="AD125" s="724"/>
      <c r="AE125" s="725"/>
      <c r="AF125" s="725"/>
      <c r="AG125" s="726"/>
      <c r="AH125" s="727"/>
      <c r="AI125" s="727"/>
      <c r="AK125" s="115"/>
      <c r="AM125" s="5">
        <f t="shared" si="1"/>
        <v>0</v>
      </c>
      <c r="AN125" s="25" t="str">
        <f t="shared" si="2"/>
        <v/>
      </c>
      <c r="AO125" s="5" t="str">
        <f t="shared" si="3"/>
        <v/>
      </c>
      <c r="AP125" s="5" t="str">
        <f t="shared" si="4"/>
        <v/>
      </c>
      <c r="AQ125" s="25" t="str">
        <f t="shared" si="5"/>
        <v/>
      </c>
      <c r="AR125" s="5" t="str">
        <f t="shared" si="6"/>
        <v/>
      </c>
    </row>
    <row r="126" spans="3:44" ht="30.75" customHeight="1" x14ac:dyDescent="0.15">
      <c r="C126" s="71"/>
      <c r="E126" s="762"/>
      <c r="F126" s="756"/>
      <c r="G126" s="757"/>
      <c r="H126" s="763"/>
      <c r="I126" s="764"/>
      <c r="J126" s="764"/>
      <c r="K126" s="764"/>
      <c r="L126" s="765"/>
      <c r="M126" s="733"/>
      <c r="N126" s="734"/>
      <c r="O126" s="735"/>
      <c r="P126" s="733"/>
      <c r="Q126" s="734"/>
      <c r="R126" s="735"/>
      <c r="S126" s="730"/>
      <c r="T126" s="731"/>
      <c r="U126" s="732"/>
      <c r="V126" s="55"/>
      <c r="W126" s="58" t="s">
        <v>131</v>
      </c>
      <c r="X126" s="74"/>
      <c r="Y126" s="61" t="s">
        <v>133</v>
      </c>
      <c r="Z126" s="728"/>
      <c r="AA126" s="729"/>
      <c r="AB126" s="60" t="str">
        <f t="shared" si="7"/>
        <v/>
      </c>
      <c r="AC126" s="118" t="s">
        <v>133</v>
      </c>
      <c r="AD126" s="724"/>
      <c r="AE126" s="725"/>
      <c r="AF126" s="725"/>
      <c r="AG126" s="726"/>
      <c r="AH126" s="727"/>
      <c r="AI126" s="727"/>
      <c r="AK126" s="115"/>
      <c r="AM126" s="5">
        <f t="shared" si="1"/>
        <v>0</v>
      </c>
      <c r="AN126" s="25" t="str">
        <f t="shared" si="2"/>
        <v/>
      </c>
      <c r="AO126" s="5" t="str">
        <f t="shared" si="3"/>
        <v/>
      </c>
      <c r="AP126" s="5" t="str">
        <f t="shared" si="4"/>
        <v/>
      </c>
      <c r="AQ126" s="25" t="str">
        <f t="shared" si="5"/>
        <v/>
      </c>
      <c r="AR126" s="5" t="str">
        <f t="shared" si="6"/>
        <v/>
      </c>
    </row>
    <row r="127" spans="3:44" ht="30.75" customHeight="1" x14ac:dyDescent="0.15">
      <c r="C127" s="71"/>
      <c r="E127" s="762"/>
      <c r="F127" s="756"/>
      <c r="G127" s="757"/>
      <c r="H127" s="763"/>
      <c r="I127" s="764"/>
      <c r="J127" s="764"/>
      <c r="K127" s="764"/>
      <c r="L127" s="765"/>
      <c r="M127" s="733"/>
      <c r="N127" s="734"/>
      <c r="O127" s="735"/>
      <c r="P127" s="733"/>
      <c r="Q127" s="734"/>
      <c r="R127" s="735"/>
      <c r="S127" s="730"/>
      <c r="T127" s="731"/>
      <c r="U127" s="732"/>
      <c r="V127" s="55"/>
      <c r="W127" s="58" t="s">
        <v>131</v>
      </c>
      <c r="X127" s="74"/>
      <c r="Y127" s="61" t="s">
        <v>133</v>
      </c>
      <c r="Z127" s="728"/>
      <c r="AA127" s="729"/>
      <c r="AB127" s="60" t="str">
        <f t="shared" si="7"/>
        <v/>
      </c>
      <c r="AC127" s="118" t="s">
        <v>133</v>
      </c>
      <c r="AD127" s="724"/>
      <c r="AE127" s="725"/>
      <c r="AF127" s="725"/>
      <c r="AG127" s="726"/>
      <c r="AH127" s="727"/>
      <c r="AI127" s="727"/>
      <c r="AK127" s="115"/>
      <c r="AM127" s="5">
        <f t="shared" si="1"/>
        <v>0</v>
      </c>
      <c r="AN127" s="25" t="str">
        <f t="shared" si="2"/>
        <v/>
      </c>
      <c r="AO127" s="5" t="str">
        <f t="shared" si="3"/>
        <v/>
      </c>
      <c r="AP127" s="5" t="str">
        <f t="shared" si="4"/>
        <v/>
      </c>
      <c r="AQ127" s="25" t="str">
        <f t="shared" si="5"/>
        <v/>
      </c>
      <c r="AR127" s="5" t="str">
        <f t="shared" si="6"/>
        <v/>
      </c>
    </row>
    <row r="128" spans="3:44" ht="30.75" customHeight="1" x14ac:dyDescent="0.15">
      <c r="C128" s="71"/>
      <c r="E128" s="762"/>
      <c r="F128" s="756"/>
      <c r="G128" s="757"/>
      <c r="H128" s="763"/>
      <c r="I128" s="764"/>
      <c r="J128" s="764"/>
      <c r="K128" s="764"/>
      <c r="L128" s="765"/>
      <c r="M128" s="733"/>
      <c r="N128" s="734"/>
      <c r="O128" s="735"/>
      <c r="P128" s="733"/>
      <c r="Q128" s="734"/>
      <c r="R128" s="735"/>
      <c r="S128" s="730"/>
      <c r="T128" s="731"/>
      <c r="U128" s="732"/>
      <c r="V128" s="55"/>
      <c r="W128" s="58" t="s">
        <v>131</v>
      </c>
      <c r="X128" s="74"/>
      <c r="Y128" s="61" t="s">
        <v>133</v>
      </c>
      <c r="Z128" s="728"/>
      <c r="AA128" s="729"/>
      <c r="AB128" s="60" t="str">
        <f t="shared" si="7"/>
        <v/>
      </c>
      <c r="AC128" s="118" t="s">
        <v>133</v>
      </c>
      <c r="AD128" s="724"/>
      <c r="AE128" s="725"/>
      <c r="AF128" s="725"/>
      <c r="AG128" s="726"/>
      <c r="AH128" s="727"/>
      <c r="AI128" s="727"/>
      <c r="AK128" s="115"/>
      <c r="AM128" s="5">
        <f t="shared" si="1"/>
        <v>0</v>
      </c>
      <c r="AN128" s="25" t="str">
        <f t="shared" si="2"/>
        <v/>
      </c>
      <c r="AO128" s="5" t="str">
        <f t="shared" si="3"/>
        <v/>
      </c>
      <c r="AP128" s="5" t="str">
        <f t="shared" si="4"/>
        <v/>
      </c>
      <c r="AQ128" s="25" t="str">
        <f t="shared" si="5"/>
        <v/>
      </c>
      <c r="AR128" s="5" t="str">
        <f t="shared" si="6"/>
        <v/>
      </c>
    </row>
    <row r="129" spans="2:38" ht="23.25" customHeight="1" x14ac:dyDescent="0.15">
      <c r="C129" s="204"/>
      <c r="D129" s="96"/>
      <c r="E129" s="105"/>
      <c r="F129" s="106"/>
      <c r="G129" s="96"/>
      <c r="H129" s="96"/>
      <c r="I129" s="96"/>
      <c r="J129" s="96"/>
      <c r="K129" s="96"/>
      <c r="L129" s="96"/>
      <c r="M129" s="96"/>
      <c r="N129" s="96"/>
      <c r="O129" s="96"/>
      <c r="P129" s="96"/>
      <c r="Q129" s="96"/>
      <c r="R129" s="96"/>
      <c r="S129" s="96"/>
      <c r="T129" s="96"/>
      <c r="U129" s="96"/>
      <c r="V129" s="96"/>
      <c r="W129" s="96"/>
      <c r="X129" s="96"/>
      <c r="Y129" s="96"/>
      <c r="Z129" s="96"/>
      <c r="AA129" s="96"/>
      <c r="AB129" s="96"/>
      <c r="AC129" s="96"/>
      <c r="AD129" s="96"/>
      <c r="AE129" s="96"/>
      <c r="AF129" s="96"/>
      <c r="AG129" s="96"/>
      <c r="AH129" s="96"/>
      <c r="AI129" s="96"/>
      <c r="AJ129" s="96"/>
      <c r="AK129" s="270"/>
    </row>
    <row r="130" spans="2:38" ht="31.5" customHeight="1" x14ac:dyDescent="0.15">
      <c r="B130" s="36" t="s">
        <v>109</v>
      </c>
      <c r="C130" s="70" t="s">
        <v>346</v>
      </c>
      <c r="D130" s="94"/>
      <c r="E130" s="94"/>
      <c r="F130" s="94"/>
      <c r="G130" s="94"/>
      <c r="H130" s="94"/>
      <c r="I130" s="94"/>
      <c r="J130" s="94"/>
      <c r="K130" s="94"/>
      <c r="L130" s="94"/>
      <c r="M130" s="94"/>
      <c r="N130" s="94"/>
      <c r="O130" s="94"/>
      <c r="P130" s="94"/>
      <c r="Q130" s="94"/>
      <c r="R130" s="94"/>
      <c r="S130" s="94"/>
      <c r="T130" s="94"/>
      <c r="U130" s="94"/>
      <c r="V130" s="94"/>
      <c r="W130" s="94"/>
      <c r="X130" s="94"/>
      <c r="Y130" s="94"/>
      <c r="Z130" s="94"/>
      <c r="AA130" s="94"/>
      <c r="AB130" s="94"/>
      <c r="AC130" s="94"/>
      <c r="AD130" s="94"/>
      <c r="AE130" s="94"/>
      <c r="AF130" s="94"/>
      <c r="AG130" s="94"/>
      <c r="AH130" s="94"/>
      <c r="AI130" s="94"/>
      <c r="AJ130" s="866" t="s">
        <v>174</v>
      </c>
      <c r="AK130" s="867"/>
    </row>
    <row r="131" spans="2:38" ht="15.75" customHeight="1" x14ac:dyDescent="0.15">
      <c r="C131" s="107"/>
      <c r="D131" s="100"/>
      <c r="E131" s="100"/>
      <c r="F131" s="100"/>
      <c r="G131" s="100"/>
      <c r="H131" s="100"/>
      <c r="I131" s="100"/>
      <c r="J131" s="100"/>
      <c r="K131" s="100"/>
      <c r="L131" s="100"/>
      <c r="M131" s="100"/>
      <c r="N131" s="100"/>
      <c r="O131" s="100"/>
      <c r="P131" s="100"/>
      <c r="Q131" s="100"/>
      <c r="R131" s="100"/>
      <c r="S131" s="100"/>
      <c r="T131" s="100"/>
      <c r="U131" s="100"/>
      <c r="V131" s="100"/>
      <c r="W131" s="100"/>
      <c r="X131" s="100"/>
      <c r="Y131" s="100"/>
      <c r="Z131" s="100"/>
      <c r="AA131" s="100"/>
      <c r="AB131" s="100"/>
      <c r="AC131" s="100"/>
      <c r="AD131" s="100"/>
      <c r="AE131" s="100"/>
      <c r="AF131" s="100"/>
      <c r="AG131" s="100"/>
      <c r="AH131" s="100"/>
      <c r="AI131" s="95"/>
      <c r="AJ131" s="95"/>
      <c r="AK131" s="111"/>
    </row>
    <row r="132" spans="2:38" ht="15.75" customHeight="1" x14ac:dyDescent="0.15">
      <c r="C132" s="71"/>
      <c r="D132" s="5" t="s">
        <v>332</v>
      </c>
      <c r="AI132" s="24"/>
      <c r="AJ132" s="24"/>
      <c r="AK132" s="115"/>
    </row>
    <row r="133" spans="2:38" ht="36.75" customHeight="1" x14ac:dyDescent="0.15">
      <c r="C133" s="71"/>
      <c r="D133" s="798" t="s">
        <v>333</v>
      </c>
      <c r="E133" s="798"/>
      <c r="F133" s="798"/>
      <c r="G133" s="798"/>
      <c r="H133" s="798"/>
      <c r="I133" s="798"/>
      <c r="J133" s="798"/>
      <c r="K133" s="798"/>
      <c r="L133" s="798"/>
      <c r="M133" s="798"/>
      <c r="N133" s="798"/>
      <c r="O133" s="798"/>
      <c r="P133" s="798"/>
      <c r="Q133" s="798"/>
      <c r="R133" s="798"/>
      <c r="S133" s="798"/>
      <c r="T133" s="798"/>
      <c r="U133" s="266"/>
      <c r="V133" s="266"/>
      <c r="W133" s="266"/>
      <c r="X133" s="266"/>
      <c r="Y133" s="266"/>
      <c r="Z133" s="266"/>
      <c r="AI133" s="24"/>
      <c r="AJ133" s="24"/>
      <c r="AK133" s="115"/>
    </row>
    <row r="134" spans="2:38" ht="44.25" customHeight="1" x14ac:dyDescent="0.15">
      <c r="C134" s="71"/>
      <c r="D134" s="798" t="s">
        <v>345</v>
      </c>
      <c r="E134" s="798"/>
      <c r="F134" s="798"/>
      <c r="G134" s="798"/>
      <c r="H134" s="798"/>
      <c r="I134" s="798"/>
      <c r="J134" s="798"/>
      <c r="K134" s="798"/>
      <c r="L134" s="798"/>
      <c r="M134" s="798"/>
      <c r="N134" s="798"/>
      <c r="O134" s="798"/>
      <c r="P134" s="798"/>
      <c r="Q134" s="798"/>
      <c r="R134" s="798"/>
      <c r="S134" s="798"/>
      <c r="T134" s="798"/>
      <c r="U134" s="121"/>
      <c r="V134" s="121"/>
      <c r="W134" s="121"/>
      <c r="X134" s="121"/>
      <c r="Y134" s="121"/>
      <c r="Z134" s="121"/>
      <c r="AA134" s="121"/>
      <c r="AI134" s="24"/>
      <c r="AJ134" s="24"/>
      <c r="AK134" s="115"/>
    </row>
    <row r="135" spans="2:38" ht="15.75" customHeight="1" x14ac:dyDescent="0.15">
      <c r="C135" s="71"/>
      <c r="D135" s="5" t="s">
        <v>30</v>
      </c>
      <c r="AI135" s="24"/>
      <c r="AJ135" s="24"/>
      <c r="AK135" s="115"/>
    </row>
    <row r="136" spans="2:38" ht="26.25" customHeight="1" thickBot="1" x14ac:dyDescent="0.2">
      <c r="C136" s="71"/>
      <c r="D136" s="5" t="s">
        <v>128</v>
      </c>
      <c r="K136" s="5" t="s">
        <v>31</v>
      </c>
      <c r="AI136" s="24"/>
      <c r="AJ136" s="24"/>
      <c r="AK136" s="115"/>
    </row>
    <row r="137" spans="2:38" ht="26.25" customHeight="1" thickBot="1" x14ac:dyDescent="0.2">
      <c r="C137" s="71"/>
      <c r="E137" s="5" t="s">
        <v>12</v>
      </c>
      <c r="G137" s="902"/>
      <c r="H137" s="968"/>
      <c r="I137" s="968"/>
      <c r="J137" s="968"/>
      <c r="K137" s="968"/>
      <c r="L137" s="903"/>
      <c r="M137" s="40" t="s">
        <v>3</v>
      </c>
      <c r="N137" s="899"/>
      <c r="O137" s="900"/>
      <c r="P137" s="901"/>
      <c r="Q137" s="5" t="s">
        <v>25</v>
      </c>
      <c r="AI137" s="24"/>
      <c r="AJ137" s="24"/>
      <c r="AK137" s="115"/>
    </row>
    <row r="138" spans="2:38" ht="6" customHeight="1" x14ac:dyDescent="0.15">
      <c r="C138" s="71"/>
      <c r="G138" s="38"/>
      <c r="H138" s="38"/>
      <c r="I138" s="22"/>
      <c r="J138" s="6"/>
      <c r="K138" s="122"/>
      <c r="AI138" s="24"/>
      <c r="AJ138" s="24"/>
      <c r="AK138" s="115"/>
    </row>
    <row r="139" spans="2:38" ht="26.25" customHeight="1" thickBot="1" x14ac:dyDescent="0.2">
      <c r="C139" s="71"/>
      <c r="E139" s="5" t="s">
        <v>13</v>
      </c>
      <c r="H139" s="101"/>
      <c r="I139" s="5" t="s">
        <v>16</v>
      </c>
      <c r="M139" s="936" t="s">
        <v>311</v>
      </c>
      <c r="N139" s="936"/>
      <c r="O139" s="936"/>
      <c r="P139" s="936"/>
      <c r="Q139" s="936"/>
      <c r="R139" s="936"/>
      <c r="S139" s="936"/>
      <c r="T139" s="936"/>
      <c r="U139" s="936"/>
      <c r="V139" s="936"/>
      <c r="W139" s="936"/>
      <c r="X139" s="936"/>
      <c r="Y139" s="936"/>
      <c r="Z139" s="936"/>
      <c r="AA139" s="936"/>
      <c r="AB139" s="936"/>
      <c r="AC139" s="936"/>
      <c r="AI139" s="24"/>
      <c r="AJ139" s="24"/>
      <c r="AK139" s="115"/>
      <c r="AL139" s="19" t="b">
        <v>0</v>
      </c>
    </row>
    <row r="140" spans="2:38" ht="26.25" customHeight="1" thickBot="1" x14ac:dyDescent="0.2">
      <c r="C140" s="71"/>
      <c r="G140" s="38"/>
      <c r="H140" s="123"/>
      <c r="I140" s="124" t="s">
        <v>239</v>
      </c>
      <c r="J140" s="125" t="s">
        <v>3</v>
      </c>
      <c r="K140" s="126"/>
      <c r="L140" s="5" t="s">
        <v>17</v>
      </c>
      <c r="M140" s="936"/>
      <c r="N140" s="936"/>
      <c r="O140" s="936"/>
      <c r="P140" s="936"/>
      <c r="Q140" s="936"/>
      <c r="R140" s="936"/>
      <c r="S140" s="936"/>
      <c r="T140" s="936"/>
      <c r="U140" s="936"/>
      <c r="V140" s="936"/>
      <c r="W140" s="936"/>
      <c r="X140" s="936"/>
      <c r="Y140" s="936"/>
      <c r="Z140" s="936"/>
      <c r="AA140" s="936"/>
      <c r="AB140" s="936"/>
      <c r="AC140" s="936"/>
      <c r="AI140" s="24"/>
      <c r="AJ140" s="24"/>
      <c r="AK140" s="115"/>
      <c r="AL140" s="19"/>
    </row>
    <row r="141" spans="2:38" ht="6" customHeight="1" thickBot="1" x14ac:dyDescent="0.2">
      <c r="C141" s="71"/>
      <c r="G141" s="38"/>
      <c r="H141" s="38"/>
      <c r="I141" s="22"/>
      <c r="K141" s="38"/>
      <c r="AI141" s="24"/>
      <c r="AJ141" s="24"/>
      <c r="AK141" s="115"/>
    </row>
    <row r="142" spans="2:38" ht="33.75" customHeight="1" thickBot="1" x14ac:dyDescent="0.2">
      <c r="C142" s="71"/>
      <c r="D142" s="16"/>
      <c r="E142" s="16" t="s">
        <v>14</v>
      </c>
      <c r="F142" s="16"/>
      <c r="G142" s="16"/>
      <c r="H142" s="120" t="s">
        <v>3</v>
      </c>
      <c r="I142" s="127"/>
      <c r="J142" s="5" t="s">
        <v>26</v>
      </c>
      <c r="K142" s="16"/>
      <c r="M142" s="816" t="s">
        <v>334</v>
      </c>
      <c r="N142" s="816"/>
      <c r="O142" s="816"/>
      <c r="P142" s="816"/>
      <c r="Q142" s="816"/>
      <c r="R142" s="816"/>
      <c r="S142" s="816"/>
      <c r="T142" s="816"/>
      <c r="U142" s="816"/>
      <c r="V142" s="816"/>
      <c r="W142" s="816"/>
      <c r="X142" s="816"/>
      <c r="Y142" s="816"/>
      <c r="Z142" s="816"/>
      <c r="AA142" s="816"/>
      <c r="AB142" s="816"/>
      <c r="AC142" s="816"/>
      <c r="AD142" s="816"/>
      <c r="AE142" s="17"/>
      <c r="AF142" s="17"/>
      <c r="AG142" s="17"/>
      <c r="AH142" s="17"/>
      <c r="AI142" s="24"/>
      <c r="AJ142" s="24"/>
      <c r="AK142" s="115"/>
    </row>
    <row r="143" spans="2:38" ht="33.75" customHeight="1" thickBot="1" x14ac:dyDescent="0.2">
      <c r="C143" s="71"/>
      <c r="D143" s="16"/>
      <c r="E143" s="898" t="s">
        <v>15</v>
      </c>
      <c r="F143" s="898"/>
      <c r="G143" s="898"/>
      <c r="H143" s="40" t="s">
        <v>3</v>
      </c>
      <c r="I143" s="128"/>
      <c r="J143" s="5" t="s">
        <v>18</v>
      </c>
      <c r="M143" s="799" t="s">
        <v>335</v>
      </c>
      <c r="N143" s="799"/>
      <c r="O143" s="799"/>
      <c r="P143" s="799"/>
      <c r="Q143" s="799"/>
      <c r="R143" s="799"/>
      <c r="S143" s="799"/>
      <c r="T143" s="799"/>
      <c r="U143" s="799"/>
      <c r="V143" s="799"/>
      <c r="W143" s="799"/>
      <c r="X143" s="799"/>
      <c r="Y143" s="799"/>
      <c r="Z143" s="799"/>
      <c r="AA143" s="799"/>
      <c r="AB143" s="799"/>
      <c r="AC143" s="799"/>
      <c r="AD143" s="799"/>
      <c r="AE143" s="799"/>
      <c r="AF143" s="17"/>
      <c r="AG143" s="17"/>
      <c r="AH143" s="17"/>
      <c r="AI143" s="24"/>
      <c r="AJ143" s="24"/>
      <c r="AK143" s="115"/>
    </row>
    <row r="144" spans="2:38" ht="23.25" customHeight="1" x14ac:dyDescent="0.15">
      <c r="C144" s="131"/>
      <c r="D144" s="106"/>
      <c r="E144" s="96"/>
      <c r="F144" s="106"/>
      <c r="G144" s="106"/>
      <c r="H144" s="106"/>
      <c r="I144" s="106"/>
      <c r="J144" s="106"/>
      <c r="K144" s="106"/>
      <c r="L144" s="106"/>
      <c r="M144" s="106"/>
      <c r="N144" s="106"/>
      <c r="O144" s="96"/>
      <c r="P144" s="96"/>
      <c r="Q144" s="96"/>
      <c r="R144" s="96"/>
      <c r="S144" s="96"/>
      <c r="T144" s="96"/>
      <c r="U144" s="96"/>
      <c r="V144" s="96"/>
      <c r="W144" s="96"/>
      <c r="X144" s="96"/>
      <c r="Y144" s="96"/>
      <c r="Z144" s="96"/>
      <c r="AA144" s="96"/>
      <c r="AB144" s="96"/>
      <c r="AC144" s="96"/>
      <c r="AD144" s="96"/>
      <c r="AE144" s="96"/>
      <c r="AF144" s="96"/>
      <c r="AG144" s="96"/>
      <c r="AH144" s="96"/>
      <c r="AI144" s="96"/>
      <c r="AJ144" s="96"/>
      <c r="AK144" s="132"/>
    </row>
    <row r="145" spans="2:41" ht="31.5" customHeight="1" x14ac:dyDescent="0.15">
      <c r="B145" s="36" t="s">
        <v>110</v>
      </c>
      <c r="C145" s="70" t="s">
        <v>348</v>
      </c>
      <c r="D145" s="94"/>
      <c r="E145" s="94"/>
      <c r="F145" s="94"/>
      <c r="G145" s="94"/>
      <c r="H145" s="94"/>
      <c r="I145" s="94"/>
      <c r="J145" s="94"/>
      <c r="K145" s="94"/>
      <c r="L145" s="94"/>
      <c r="M145" s="94"/>
      <c r="N145" s="94"/>
      <c r="O145" s="94"/>
      <c r="P145" s="94"/>
      <c r="Q145" s="94"/>
      <c r="R145" s="94"/>
      <c r="S145" s="94"/>
      <c r="T145" s="94"/>
      <c r="U145" s="94"/>
      <c r="V145" s="94"/>
      <c r="W145" s="94"/>
      <c r="X145" s="94"/>
      <c r="Y145" s="94"/>
      <c r="Z145" s="94"/>
      <c r="AA145" s="94"/>
      <c r="AB145" s="94"/>
      <c r="AC145" s="94"/>
      <c r="AD145" s="94"/>
      <c r="AE145" s="94"/>
      <c r="AF145" s="94"/>
      <c r="AG145" s="94"/>
      <c r="AH145" s="94"/>
      <c r="AI145" s="94"/>
      <c r="AJ145" s="866" t="s">
        <v>167</v>
      </c>
      <c r="AK145" s="867"/>
    </row>
    <row r="146" spans="2:41" ht="31.5" customHeight="1" x14ac:dyDescent="0.15">
      <c r="C146" s="133"/>
      <c r="D146" s="109" t="s">
        <v>100</v>
      </c>
      <c r="E146" s="109"/>
      <c r="F146" s="109"/>
      <c r="G146" s="109"/>
      <c r="H146" s="109"/>
      <c r="I146" s="109"/>
      <c r="J146" s="109"/>
      <c r="K146" s="109"/>
      <c r="L146" s="109"/>
      <c r="M146" s="109"/>
      <c r="N146" s="109"/>
      <c r="O146" s="100"/>
      <c r="P146" s="100"/>
      <c r="Q146" s="100"/>
      <c r="R146" s="100"/>
      <c r="S146" s="100"/>
      <c r="T146" s="100"/>
      <c r="U146" s="100"/>
      <c r="V146" s="100"/>
      <c r="W146" s="100"/>
      <c r="X146" s="100"/>
      <c r="Y146" s="100"/>
      <c r="Z146" s="100"/>
      <c r="AA146" s="100"/>
      <c r="AB146" s="100"/>
      <c r="AC146" s="100"/>
      <c r="AD146" s="100"/>
      <c r="AE146" s="100"/>
      <c r="AF146" s="100"/>
      <c r="AG146" s="100"/>
      <c r="AH146" s="100"/>
      <c r="AI146" s="100"/>
      <c r="AJ146" s="100"/>
      <c r="AK146" s="134"/>
    </row>
    <row r="147" spans="2:41" ht="13.5" customHeight="1" thickBot="1" x14ac:dyDescent="0.2">
      <c r="C147" s="129"/>
      <c r="V147" s="17"/>
      <c r="AI147" s="17"/>
      <c r="AJ147" s="17"/>
      <c r="AK147" s="130"/>
    </row>
    <row r="148" spans="2:41" ht="31.5" customHeight="1" thickBot="1" x14ac:dyDescent="0.2">
      <c r="C148" s="129"/>
      <c r="E148" s="865" t="s">
        <v>302</v>
      </c>
      <c r="F148" s="865"/>
      <c r="G148" s="5" t="s">
        <v>303</v>
      </c>
      <c r="I148" s="941"/>
      <c r="J148" s="942"/>
      <c r="K148" s="942"/>
      <c r="L148" s="943"/>
      <c r="M148" s="893" t="s">
        <v>308</v>
      </c>
      <c r="N148" s="878"/>
      <c r="O148" s="878"/>
      <c r="P148" s="878"/>
      <c r="Q148" s="878"/>
      <c r="R148" s="878"/>
      <c r="S148" s="878"/>
      <c r="T148" s="878"/>
      <c r="U148" s="878"/>
      <c r="V148" s="878"/>
      <c r="W148" s="878"/>
      <c r="X148" s="878"/>
      <c r="AI148" s="17"/>
      <c r="AJ148" s="17"/>
      <c r="AK148" s="130"/>
    </row>
    <row r="149" spans="2:41" ht="18" customHeight="1" x14ac:dyDescent="0.15">
      <c r="C149" s="129"/>
      <c r="D149" s="5" t="s">
        <v>336</v>
      </c>
      <c r="E149" s="17"/>
      <c r="F149" s="17"/>
      <c r="G149" s="17"/>
      <c r="H149" s="17"/>
      <c r="I149" s="17"/>
      <c r="J149" s="17"/>
      <c r="K149" s="17"/>
      <c r="L149" s="17"/>
      <c r="M149" s="17"/>
      <c r="N149" s="17"/>
      <c r="O149" s="17"/>
      <c r="P149" s="17"/>
      <c r="Q149" s="17"/>
      <c r="R149" s="17"/>
      <c r="S149" s="17"/>
      <c r="T149" s="17"/>
      <c r="U149" s="17"/>
      <c r="V149" s="17"/>
      <c r="W149" s="17"/>
      <c r="AI149" s="17"/>
      <c r="AJ149" s="17"/>
      <c r="AK149" s="130"/>
      <c r="AM149" s="13"/>
    </row>
    <row r="150" spans="2:41" ht="18" customHeight="1" x14ac:dyDescent="0.15">
      <c r="C150" s="129"/>
      <c r="D150" s="5" t="s">
        <v>259</v>
      </c>
      <c r="E150" s="17"/>
      <c r="F150" s="17"/>
      <c r="G150" s="17"/>
      <c r="H150" s="17"/>
      <c r="I150" s="17"/>
      <c r="J150" s="17"/>
      <c r="K150" s="17"/>
      <c r="L150" s="17"/>
      <c r="M150" s="17"/>
      <c r="N150" s="17"/>
      <c r="O150" s="17"/>
      <c r="P150" s="17"/>
      <c r="Q150" s="17"/>
      <c r="R150" s="17"/>
      <c r="S150" s="17"/>
      <c r="T150" s="17"/>
      <c r="U150" s="17"/>
      <c r="V150" s="17"/>
      <c r="W150" s="17"/>
      <c r="AI150" s="17"/>
      <c r="AJ150" s="17"/>
      <c r="AK150" s="130"/>
      <c r="AM150" s="13"/>
    </row>
    <row r="151" spans="2:41" ht="15.75" customHeight="1" x14ac:dyDescent="0.15">
      <c r="C151" s="129"/>
      <c r="E151" s="17"/>
      <c r="F151" s="17"/>
      <c r="G151" s="17"/>
      <c r="H151" s="17"/>
      <c r="I151" s="17"/>
      <c r="J151" s="17"/>
      <c r="K151" s="17"/>
      <c r="L151" s="17"/>
      <c r="M151" s="17"/>
      <c r="N151" s="17"/>
      <c r="O151" s="17"/>
      <c r="P151" s="17"/>
      <c r="Q151" s="17"/>
      <c r="R151" s="17"/>
      <c r="S151" s="17"/>
      <c r="T151" s="17"/>
      <c r="U151" s="17"/>
      <c r="V151" s="17"/>
      <c r="W151" s="17"/>
      <c r="AI151" s="17"/>
      <c r="AJ151" s="17"/>
      <c r="AK151" s="130"/>
      <c r="AM151" s="13"/>
    </row>
    <row r="152" spans="2:41" ht="15.75" customHeight="1" x14ac:dyDescent="0.15">
      <c r="C152" s="129"/>
      <c r="D152" s="135"/>
      <c r="E152" s="256"/>
      <c r="F152" s="256"/>
      <c r="G152" s="256"/>
      <c r="H152" s="256"/>
      <c r="I152" s="256"/>
      <c r="J152" s="256"/>
      <c r="K152" s="256"/>
      <c r="L152" s="256"/>
      <c r="M152" s="256"/>
      <c r="N152" s="256"/>
      <c r="O152" s="256"/>
      <c r="P152" s="256"/>
      <c r="Q152" s="256"/>
      <c r="R152" s="256"/>
      <c r="S152" s="256"/>
      <c r="T152" s="256"/>
      <c r="U152" s="256"/>
      <c r="V152" s="256"/>
      <c r="W152" s="256"/>
      <c r="X152" s="100"/>
      <c r="Y152" s="100"/>
      <c r="Z152" s="100"/>
      <c r="AA152" s="100"/>
      <c r="AB152" s="100"/>
      <c r="AC152" s="100"/>
      <c r="AD152" s="100"/>
      <c r="AE152" s="136"/>
      <c r="AI152" s="17"/>
      <c r="AJ152" s="17"/>
      <c r="AK152" s="130"/>
      <c r="AM152" s="13"/>
    </row>
    <row r="153" spans="2:41" ht="27.75" customHeight="1" x14ac:dyDescent="0.15">
      <c r="C153" s="129"/>
      <c r="D153" s="52"/>
      <c r="E153" s="962" t="s">
        <v>243</v>
      </c>
      <c r="F153" s="963"/>
      <c r="G153" s="963"/>
      <c r="H153" s="963"/>
      <c r="I153" s="963"/>
      <c r="J153" s="963"/>
      <c r="K153" s="964"/>
      <c r="L153" s="137"/>
      <c r="M153" s="965" t="s">
        <v>244</v>
      </c>
      <c r="N153" s="965"/>
      <c r="O153" s="965"/>
      <c r="P153" s="17"/>
      <c r="Q153" s="17"/>
      <c r="R153" s="878" t="s">
        <v>246</v>
      </c>
      <c r="S153" s="878"/>
      <c r="T153" s="878"/>
      <c r="U153" s="17"/>
      <c r="V153" s="17"/>
      <c r="W153" s="17"/>
      <c r="AE153" s="138"/>
      <c r="AI153" s="17"/>
      <c r="AJ153" s="17"/>
      <c r="AK153" s="130"/>
      <c r="AM153" s="13"/>
    </row>
    <row r="154" spans="2:41" ht="18" customHeight="1" thickBot="1" x14ac:dyDescent="0.2">
      <c r="C154" s="129"/>
      <c r="D154" s="52"/>
      <c r="E154" s="17"/>
      <c r="F154" s="17"/>
      <c r="G154" s="17"/>
      <c r="H154" s="17"/>
      <c r="I154" s="17"/>
      <c r="J154" s="17"/>
      <c r="K154" s="17"/>
      <c r="L154" s="17"/>
      <c r="M154" s="17"/>
      <c r="N154" s="17"/>
      <c r="O154" s="17"/>
      <c r="P154" s="17"/>
      <c r="Q154" s="17"/>
      <c r="R154" s="17"/>
      <c r="S154" s="17"/>
      <c r="T154" s="17"/>
      <c r="U154" s="17"/>
      <c r="V154" s="17"/>
      <c r="W154" s="17"/>
      <c r="AE154" s="138"/>
      <c r="AI154" s="17"/>
      <c r="AJ154" s="17"/>
      <c r="AK154" s="130"/>
      <c r="AM154" s="13"/>
    </row>
    <row r="155" spans="2:41" ht="25.5" customHeight="1" thickBot="1" x14ac:dyDescent="0.2">
      <c r="C155" s="129"/>
      <c r="D155" s="52"/>
      <c r="E155" s="780" t="str">
        <f>$Y$65&amp;""</f>
        <v/>
      </c>
      <c r="F155" s="780"/>
      <c r="G155" s="780"/>
      <c r="H155" s="38" t="s">
        <v>242</v>
      </c>
      <c r="I155" s="795" t="str">
        <f>IF($AL$155=1,VLOOKUP(Y65,$AN$82:$AO$128,2,FALSE),"")</f>
        <v/>
      </c>
      <c r="J155" s="796"/>
      <c r="K155" s="797"/>
      <c r="L155" s="40" t="s">
        <v>3</v>
      </c>
      <c r="M155" s="795" t="str">
        <f>IF($AM$155=1,VLOOKUP(AD65,$AQ$82:$AR$128,2,FALSE),"")</f>
        <v/>
      </c>
      <c r="N155" s="796"/>
      <c r="O155" s="797"/>
      <c r="P155" s="5" t="s">
        <v>6</v>
      </c>
      <c r="U155" s="17"/>
      <c r="V155" s="17"/>
      <c r="W155" s="17"/>
      <c r="AE155" s="138"/>
      <c r="AI155" s="17"/>
      <c r="AJ155" s="17"/>
      <c r="AK155" s="130"/>
      <c r="AL155" s="5">
        <f>IF(Y65&lt;&gt;"",1,0)</f>
        <v>0</v>
      </c>
      <c r="AM155" s="5">
        <f>IF(AD65&lt;&gt;"",1,0)</f>
        <v>0</v>
      </c>
      <c r="AO155" s="5" t="str">
        <f t="shared" ref="AO155:AO165" si="9">SUBSTITUTE($Y65,"班長","")</f>
        <v/>
      </c>
    </row>
    <row r="156" spans="2:41" ht="10.5" customHeight="1" thickBot="1" x14ac:dyDescent="0.2">
      <c r="C156" s="129"/>
      <c r="D156" s="52"/>
      <c r="U156" s="17"/>
      <c r="V156" s="17"/>
      <c r="W156" s="17"/>
      <c r="AE156" s="138"/>
      <c r="AI156" s="17"/>
      <c r="AJ156" s="17"/>
      <c r="AK156" s="130"/>
      <c r="AO156" s="5" t="str">
        <f t="shared" si="9"/>
        <v/>
      </c>
    </row>
    <row r="157" spans="2:41" ht="25.5" customHeight="1" thickBot="1" x14ac:dyDescent="0.2">
      <c r="C157" s="129"/>
      <c r="D157" s="52"/>
      <c r="E157" s="780" t="str">
        <f>$Y$66&amp;""</f>
        <v/>
      </c>
      <c r="F157" s="780"/>
      <c r="G157" s="780"/>
      <c r="H157" s="38" t="s">
        <v>242</v>
      </c>
      <c r="I157" s="795" t="str">
        <f>IF($AL$157=1,VLOOKUP(Y66,$AN$82:$AO$128,2,FALSE),"")</f>
        <v/>
      </c>
      <c r="J157" s="796"/>
      <c r="K157" s="797"/>
      <c r="L157" s="40" t="s">
        <v>3</v>
      </c>
      <c r="M157" s="795" t="str">
        <f>IF($AM$157=1,VLOOKUP(AD66,$AQ$82:$AR$128,2,FALSE),"")</f>
        <v/>
      </c>
      <c r="N157" s="796"/>
      <c r="O157" s="797"/>
      <c r="P157" s="5" t="s">
        <v>6</v>
      </c>
      <c r="U157" s="17"/>
      <c r="V157" s="17"/>
      <c r="W157" s="17"/>
      <c r="AE157" s="138"/>
      <c r="AI157" s="17"/>
      <c r="AJ157" s="17"/>
      <c r="AK157" s="130"/>
      <c r="AL157" s="5">
        <f>IF(Y66&lt;&gt;"",1,0)</f>
        <v>0</v>
      </c>
      <c r="AM157" s="5">
        <f>IF(AD66&lt;&gt;"",1,0)</f>
        <v>0</v>
      </c>
      <c r="AO157" s="5" t="str">
        <f t="shared" si="9"/>
        <v/>
      </c>
    </row>
    <row r="158" spans="2:41" ht="10.5" customHeight="1" thickBot="1" x14ac:dyDescent="0.2">
      <c r="C158" s="129"/>
      <c r="D158" s="52"/>
      <c r="U158" s="17"/>
      <c r="V158" s="17"/>
      <c r="W158" s="17"/>
      <c r="AE158" s="138"/>
      <c r="AI158" s="17"/>
      <c r="AJ158" s="17"/>
      <c r="AK158" s="130"/>
      <c r="AO158" s="5" t="str">
        <f t="shared" si="9"/>
        <v/>
      </c>
    </row>
    <row r="159" spans="2:41" ht="25.5" customHeight="1" thickBot="1" x14ac:dyDescent="0.2">
      <c r="C159" s="129"/>
      <c r="D159" s="52"/>
      <c r="E159" s="780" t="str">
        <f>$Y$67&amp;""</f>
        <v/>
      </c>
      <c r="F159" s="780"/>
      <c r="G159" s="780"/>
      <c r="H159" s="38" t="s">
        <v>242</v>
      </c>
      <c r="I159" s="795" t="str">
        <f>IF($AL$159=1,VLOOKUP(Y67,$AN$82:$AO$128,2,FALSE),"")</f>
        <v/>
      </c>
      <c r="J159" s="796"/>
      <c r="K159" s="797"/>
      <c r="L159" s="40" t="s">
        <v>3</v>
      </c>
      <c r="M159" s="795" t="str">
        <f>IF($AM$159=1,VLOOKUP(AD67,$AQ$82:$AR$128,2,FALSE),"")</f>
        <v/>
      </c>
      <c r="N159" s="796"/>
      <c r="O159" s="797"/>
      <c r="P159" s="5" t="s">
        <v>6</v>
      </c>
      <c r="U159" s="17"/>
      <c r="V159" s="17"/>
      <c r="W159" s="17"/>
      <c r="AE159" s="138"/>
      <c r="AI159" s="17"/>
      <c r="AJ159" s="17"/>
      <c r="AK159" s="130"/>
      <c r="AL159" s="5">
        <f>IF(Y67&lt;&gt;"",1,0)</f>
        <v>0</v>
      </c>
      <c r="AM159" s="5">
        <f>IF(AD67&lt;&gt;"",1,0)</f>
        <v>0</v>
      </c>
      <c r="AO159" s="5" t="str">
        <f t="shared" si="9"/>
        <v/>
      </c>
    </row>
    <row r="160" spans="2:41" ht="10.5" customHeight="1" thickBot="1" x14ac:dyDescent="0.2">
      <c r="C160" s="129"/>
      <c r="D160" s="52"/>
      <c r="U160" s="17"/>
      <c r="V160" s="17"/>
      <c r="W160" s="17"/>
      <c r="AE160" s="138"/>
      <c r="AI160" s="17"/>
      <c r="AJ160" s="17"/>
      <c r="AK160" s="130"/>
      <c r="AO160" s="5" t="str">
        <f t="shared" si="9"/>
        <v/>
      </c>
    </row>
    <row r="161" spans="2:41" ht="25.5" customHeight="1" thickBot="1" x14ac:dyDescent="0.2">
      <c r="C161" s="129"/>
      <c r="D161" s="52"/>
      <c r="E161" s="780" t="str">
        <f>$Y$68&amp;""</f>
        <v/>
      </c>
      <c r="F161" s="780"/>
      <c r="G161" s="780"/>
      <c r="H161" s="38" t="s">
        <v>242</v>
      </c>
      <c r="I161" s="795" t="str">
        <f>IF($AL$161=1,VLOOKUP(Y68,$AN$82:$AO$128,2,FALSE),"")</f>
        <v/>
      </c>
      <c r="J161" s="796"/>
      <c r="K161" s="797"/>
      <c r="L161" s="40" t="s">
        <v>3</v>
      </c>
      <c r="M161" s="795" t="str">
        <f>IF($AM$161=1,VLOOKUP(AD68,$AQ$82:$AR$128,2,FALSE),"")</f>
        <v/>
      </c>
      <c r="N161" s="796"/>
      <c r="O161" s="797"/>
      <c r="P161" s="5" t="s">
        <v>6</v>
      </c>
      <c r="U161" s="17"/>
      <c r="V161" s="17"/>
      <c r="W161" s="17"/>
      <c r="AE161" s="138"/>
      <c r="AI161" s="17"/>
      <c r="AJ161" s="17"/>
      <c r="AK161" s="130"/>
      <c r="AL161" s="5">
        <f>IF(Y68&lt;&gt;"",1,0)</f>
        <v>0</v>
      </c>
      <c r="AM161" s="5">
        <f>IF(AD68&lt;&gt;"",1,0)</f>
        <v>0</v>
      </c>
      <c r="AO161" s="5" t="str">
        <f t="shared" si="9"/>
        <v/>
      </c>
    </row>
    <row r="162" spans="2:41" ht="10.5" customHeight="1" thickBot="1" x14ac:dyDescent="0.2">
      <c r="C162" s="129"/>
      <c r="D162" s="52"/>
      <c r="U162" s="17"/>
      <c r="V162" s="17"/>
      <c r="W162" s="17"/>
      <c r="AE162" s="138"/>
      <c r="AI162" s="17"/>
      <c r="AJ162" s="17"/>
      <c r="AK162" s="130"/>
      <c r="AO162" s="5" t="str">
        <f t="shared" si="9"/>
        <v/>
      </c>
    </row>
    <row r="163" spans="2:41" ht="25.5" customHeight="1" thickBot="1" x14ac:dyDescent="0.2">
      <c r="C163" s="129"/>
      <c r="D163" s="52"/>
      <c r="E163" s="780" t="str">
        <f>$Y$69&amp;""</f>
        <v/>
      </c>
      <c r="F163" s="780"/>
      <c r="G163" s="780"/>
      <c r="H163" s="38" t="s">
        <v>242</v>
      </c>
      <c r="I163" s="795" t="str">
        <f>IF($AL$163=1,VLOOKUP(Y69,$AN$82:$AO$128,2,FALSE),"")</f>
        <v/>
      </c>
      <c r="J163" s="796"/>
      <c r="K163" s="797"/>
      <c r="L163" s="40" t="s">
        <v>3</v>
      </c>
      <c r="M163" s="795" t="str">
        <f>IF($AM$163=1,VLOOKUP(AD69,$AQ$82:$AR$128,2,FALSE),"")</f>
        <v/>
      </c>
      <c r="N163" s="796"/>
      <c r="O163" s="797"/>
      <c r="P163" s="5" t="s">
        <v>6</v>
      </c>
      <c r="V163" s="17"/>
      <c r="W163" s="17"/>
      <c r="AE163" s="138"/>
      <c r="AI163" s="17"/>
      <c r="AJ163" s="17"/>
      <c r="AK163" s="130"/>
      <c r="AL163" s="5">
        <f>IF(Y69&lt;&gt;"",1,0)</f>
        <v>0</v>
      </c>
      <c r="AM163" s="5">
        <f>IF(AD69&lt;&gt;"",1,0)</f>
        <v>0</v>
      </c>
      <c r="AO163" s="5" t="str">
        <f t="shared" si="9"/>
        <v/>
      </c>
    </row>
    <row r="164" spans="2:41" ht="10.5" customHeight="1" thickBot="1" x14ac:dyDescent="0.2">
      <c r="C164" s="129"/>
      <c r="D164" s="52"/>
      <c r="V164" s="17"/>
      <c r="W164" s="17"/>
      <c r="AE164" s="138"/>
      <c r="AI164" s="17"/>
      <c r="AJ164" s="17"/>
      <c r="AK164" s="130"/>
      <c r="AO164" s="5" t="str">
        <f t="shared" si="9"/>
        <v/>
      </c>
    </row>
    <row r="165" spans="2:41" ht="25.5" customHeight="1" thickBot="1" x14ac:dyDescent="0.2">
      <c r="C165" s="129"/>
      <c r="D165" s="52"/>
      <c r="E165" s="780" t="str">
        <f>$Y$70&amp;""</f>
        <v/>
      </c>
      <c r="F165" s="780"/>
      <c r="G165" s="780"/>
      <c r="H165" s="38" t="s">
        <v>242</v>
      </c>
      <c r="I165" s="795" t="str">
        <f>IF($AL$165=1,VLOOKUP(Y70,$AN$82:$AO$128,2,FALSE),"")</f>
        <v/>
      </c>
      <c r="J165" s="796"/>
      <c r="K165" s="797"/>
      <c r="L165" s="40" t="s">
        <v>3</v>
      </c>
      <c r="M165" s="795" t="str">
        <f>IF($AM$165=1,VLOOKUP(AD70,$AQ$82:$AR$128,2,FALSE),"")</f>
        <v/>
      </c>
      <c r="N165" s="796"/>
      <c r="O165" s="797"/>
      <c r="P165" s="5" t="s">
        <v>6</v>
      </c>
      <c r="V165" s="17"/>
      <c r="W165" s="17"/>
      <c r="AE165" s="138"/>
      <c r="AI165" s="17"/>
      <c r="AJ165" s="17"/>
      <c r="AK165" s="130"/>
      <c r="AL165" s="5">
        <f>IF(Y70&lt;&gt;"",1,0)</f>
        <v>0</v>
      </c>
      <c r="AM165" s="5">
        <f>IF(AD70&lt;&gt;"",1,0)</f>
        <v>0</v>
      </c>
      <c r="AO165" s="5" t="str">
        <f t="shared" si="9"/>
        <v/>
      </c>
    </row>
    <row r="166" spans="2:41" ht="10.5" customHeight="1" thickBot="1" x14ac:dyDescent="0.2">
      <c r="C166" s="129"/>
      <c r="D166" s="52"/>
      <c r="V166" s="17"/>
      <c r="W166" s="17"/>
      <c r="AE166" s="138"/>
      <c r="AI166" s="17"/>
      <c r="AJ166" s="17"/>
      <c r="AK166" s="130"/>
    </row>
    <row r="167" spans="2:41" ht="25.5" customHeight="1" thickBot="1" x14ac:dyDescent="0.2">
      <c r="C167" s="129"/>
      <c r="D167" s="52"/>
      <c r="E167" s="780" t="str">
        <f>$Y$71&amp;""</f>
        <v/>
      </c>
      <c r="F167" s="780"/>
      <c r="G167" s="780"/>
      <c r="H167" s="38" t="s">
        <v>242</v>
      </c>
      <c r="I167" s="795" t="str">
        <f>IF($AL$167=1,VLOOKUP(Y71,$AN$82:$AO$128,2,FALSE),"")</f>
        <v/>
      </c>
      <c r="J167" s="796"/>
      <c r="K167" s="797"/>
      <c r="L167" s="40" t="s">
        <v>3</v>
      </c>
      <c r="M167" s="795" t="str">
        <f>IF($AM$167=1,VLOOKUP(AD71,$AQ$82:$AR$128,2,FALSE),"")</f>
        <v/>
      </c>
      <c r="N167" s="796"/>
      <c r="O167" s="797"/>
      <c r="P167" s="5" t="s">
        <v>6</v>
      </c>
      <c r="V167" s="17"/>
      <c r="W167" s="17"/>
      <c r="AE167" s="138"/>
      <c r="AI167" s="17"/>
      <c r="AJ167" s="17"/>
      <c r="AK167" s="130"/>
      <c r="AL167" s="5">
        <f>IF(Y71&lt;&gt;"",1,0)</f>
        <v>0</v>
      </c>
      <c r="AM167" s="5">
        <f>IF(AD71&lt;&gt;"",1,0)</f>
        <v>0</v>
      </c>
    </row>
    <row r="168" spans="2:41" ht="10.5" customHeight="1" thickBot="1" x14ac:dyDescent="0.2">
      <c r="C168" s="129"/>
      <c r="D168" s="52"/>
      <c r="V168" s="17"/>
      <c r="W168" s="17"/>
      <c r="AE168" s="138"/>
      <c r="AI168" s="17"/>
      <c r="AJ168" s="17"/>
      <c r="AK168" s="130"/>
    </row>
    <row r="169" spans="2:41" ht="25.5" customHeight="1" thickBot="1" x14ac:dyDescent="0.2">
      <c r="C169" s="129"/>
      <c r="D169" s="52"/>
      <c r="E169" s="780" t="str">
        <f>$Y$72&amp;""</f>
        <v/>
      </c>
      <c r="F169" s="780"/>
      <c r="G169" s="780"/>
      <c r="H169" s="38" t="s">
        <v>242</v>
      </c>
      <c r="I169" s="795" t="str">
        <f>IF($AL$169=1,VLOOKUP(Y72,$AN$82:$AO$128,2,FALSE),"")</f>
        <v/>
      </c>
      <c r="J169" s="796"/>
      <c r="K169" s="797"/>
      <c r="L169" s="40" t="s">
        <v>3</v>
      </c>
      <c r="M169" s="795" t="str">
        <f>IF($AM$169=1,VLOOKUP(AD72,$AQ$82:$AR$128,2,FALSE),"")</f>
        <v/>
      </c>
      <c r="N169" s="796"/>
      <c r="O169" s="797"/>
      <c r="P169" s="5" t="s">
        <v>6</v>
      </c>
      <c r="V169" s="17"/>
      <c r="W169" s="17"/>
      <c r="AE169" s="138"/>
      <c r="AI169" s="17"/>
      <c r="AJ169" s="17"/>
      <c r="AK169" s="130"/>
      <c r="AL169" s="5">
        <f>IF(Y72&lt;&gt;"",1,0)</f>
        <v>0</v>
      </c>
      <c r="AM169" s="5">
        <f>IF(AD72&lt;&gt;"",1,0)</f>
        <v>0</v>
      </c>
    </row>
    <row r="170" spans="2:41" ht="10.5" customHeight="1" thickBot="1" x14ac:dyDescent="0.2">
      <c r="C170" s="129"/>
      <c r="D170" s="52"/>
      <c r="V170" s="17"/>
      <c r="W170" s="17"/>
      <c r="AE170" s="138"/>
      <c r="AI170" s="17"/>
      <c r="AJ170" s="17"/>
      <c r="AK170" s="130"/>
    </row>
    <row r="171" spans="2:41" ht="25.5" customHeight="1" thickBot="1" x14ac:dyDescent="0.2">
      <c r="C171" s="129"/>
      <c r="D171" s="52"/>
      <c r="E171" s="780" t="str">
        <f>$Y$73&amp;""</f>
        <v/>
      </c>
      <c r="F171" s="780"/>
      <c r="G171" s="780"/>
      <c r="H171" s="38" t="s">
        <v>242</v>
      </c>
      <c r="I171" s="795" t="str">
        <f>IF($AL$171=1,VLOOKUP(Y73,$AN$82:$AO$128,2,FALSE),"")</f>
        <v/>
      </c>
      <c r="J171" s="796"/>
      <c r="K171" s="797"/>
      <c r="L171" s="40" t="s">
        <v>3</v>
      </c>
      <c r="M171" s="795" t="str">
        <f>IF($AM$171=1,VLOOKUP(AD73,$AQ$82:$AR$128,2,FALSE),"")</f>
        <v/>
      </c>
      <c r="N171" s="796"/>
      <c r="O171" s="797"/>
      <c r="P171" s="5" t="s">
        <v>6</v>
      </c>
      <c r="U171" s="17"/>
      <c r="V171" s="17"/>
      <c r="W171" s="17"/>
      <c r="AE171" s="138"/>
      <c r="AI171" s="17"/>
      <c r="AJ171" s="17"/>
      <c r="AK171" s="130"/>
      <c r="AL171" s="5">
        <f>IF(Y73&lt;&gt;"",1,0)</f>
        <v>0</v>
      </c>
      <c r="AM171" s="5">
        <f>IF(AD73&lt;&gt;"",1,0)</f>
        <v>0</v>
      </c>
    </row>
    <row r="172" spans="2:41" ht="18" customHeight="1" x14ac:dyDescent="0.15">
      <c r="C172" s="129"/>
      <c r="D172" s="53"/>
      <c r="E172" s="96"/>
      <c r="F172" s="96"/>
      <c r="G172" s="96"/>
      <c r="H172" s="96"/>
      <c r="I172" s="96"/>
      <c r="J172" s="96"/>
      <c r="K172" s="96"/>
      <c r="L172" s="96"/>
      <c r="M172" s="96"/>
      <c r="N172" s="96"/>
      <c r="O172" s="96"/>
      <c r="P172" s="96"/>
      <c r="Q172" s="96"/>
      <c r="R172" s="96"/>
      <c r="S172" s="96"/>
      <c r="T172" s="96"/>
      <c r="U172" s="91"/>
      <c r="V172" s="91"/>
      <c r="W172" s="91"/>
      <c r="X172" s="96"/>
      <c r="Y172" s="96"/>
      <c r="Z172" s="96"/>
      <c r="AA172" s="96"/>
      <c r="AB172" s="96"/>
      <c r="AC172" s="96"/>
      <c r="AD172" s="96"/>
      <c r="AE172" s="118"/>
      <c r="AI172" s="17"/>
      <c r="AJ172" s="17"/>
      <c r="AK172" s="130"/>
    </row>
    <row r="173" spans="2:41" ht="22.5" customHeight="1" x14ac:dyDescent="0.15">
      <c r="C173" s="129"/>
      <c r="U173" s="17"/>
      <c r="V173" s="17"/>
      <c r="W173" s="17"/>
      <c r="AI173" s="17"/>
      <c r="AJ173" s="17"/>
      <c r="AK173" s="130"/>
    </row>
    <row r="174" spans="2:41" ht="31.5" customHeight="1" x14ac:dyDescent="0.15">
      <c r="B174" s="36" t="s">
        <v>113</v>
      </c>
      <c r="C174" s="70" t="s">
        <v>347</v>
      </c>
      <c r="D174" s="94"/>
      <c r="E174" s="94"/>
      <c r="F174" s="94"/>
      <c r="G174" s="94"/>
      <c r="H174" s="94"/>
      <c r="I174" s="94"/>
      <c r="J174" s="94"/>
      <c r="K174" s="94"/>
      <c r="L174" s="94"/>
      <c r="M174" s="94"/>
      <c r="N174" s="94"/>
      <c r="O174" s="94"/>
      <c r="P174" s="94"/>
      <c r="Q174" s="94"/>
      <c r="R174" s="94"/>
      <c r="S174" s="94"/>
      <c r="T174" s="94"/>
      <c r="U174" s="94"/>
      <c r="V174" s="94"/>
      <c r="W174" s="94"/>
      <c r="X174" s="94"/>
      <c r="Y174" s="94"/>
      <c r="Z174" s="94"/>
      <c r="AA174" s="94"/>
      <c r="AB174" s="94"/>
      <c r="AC174" s="94"/>
      <c r="AD174" s="94"/>
      <c r="AE174" s="94"/>
      <c r="AF174" s="94"/>
      <c r="AG174" s="94"/>
      <c r="AH174" s="94"/>
      <c r="AI174" s="94"/>
      <c r="AJ174" s="866" t="s">
        <v>168</v>
      </c>
      <c r="AK174" s="867"/>
    </row>
    <row r="175" spans="2:41" ht="37.5" customHeight="1" x14ac:dyDescent="0.15">
      <c r="C175" s="262"/>
      <c r="D175" s="939" t="s">
        <v>337</v>
      </c>
      <c r="E175" s="939"/>
      <c r="F175" s="939"/>
      <c r="G175" s="939"/>
      <c r="H175" s="939"/>
      <c r="I175" s="939"/>
      <c r="J175" s="939"/>
      <c r="K175" s="939"/>
      <c r="L175" s="939"/>
      <c r="M175" s="939"/>
      <c r="N175" s="939"/>
      <c r="O175" s="939"/>
      <c r="P175" s="939"/>
      <c r="Q175" s="939"/>
      <c r="R175" s="939"/>
      <c r="S175" s="939"/>
      <c r="T175" s="939"/>
      <c r="U175" s="939"/>
      <c r="V175" s="939"/>
      <c r="W175" s="939"/>
      <c r="X175" s="939"/>
      <c r="Y175" s="939"/>
      <c r="Z175" s="939"/>
      <c r="AA175" s="939"/>
      <c r="AB175" s="939"/>
      <c r="AC175" s="939"/>
      <c r="AD175" s="939"/>
      <c r="AE175" s="939"/>
      <c r="AF175" s="939"/>
      <c r="AG175" s="939"/>
      <c r="AH175" s="939"/>
      <c r="AI175" s="939"/>
      <c r="AJ175" s="939"/>
      <c r="AK175" s="134"/>
    </row>
    <row r="176" spans="2:41" ht="37.5" customHeight="1" x14ac:dyDescent="0.15">
      <c r="C176" s="210"/>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39"/>
      <c r="AJ176" s="139"/>
      <c r="AK176" s="130"/>
    </row>
    <row r="177" spans="2:37" ht="31.5" customHeight="1" x14ac:dyDescent="0.15">
      <c r="C177" s="210"/>
      <c r="F177" s="5" t="s">
        <v>53</v>
      </c>
      <c r="G177" s="17"/>
      <c r="H177" s="17"/>
      <c r="I177" s="17"/>
      <c r="J177" s="17"/>
      <c r="K177" s="17"/>
      <c r="L177" s="17"/>
      <c r="M177" s="17"/>
      <c r="N177" s="17"/>
      <c r="O177" s="17"/>
      <c r="P177" s="17"/>
      <c r="Q177" s="17"/>
      <c r="R177" s="17"/>
      <c r="S177" s="17"/>
      <c r="T177" s="17"/>
      <c r="U177" s="17"/>
      <c r="AJ177" s="139"/>
      <c r="AK177" s="130"/>
    </row>
    <row r="178" spans="2:37" ht="18" customHeight="1" x14ac:dyDescent="0.15">
      <c r="C178" s="210"/>
      <c r="F178" s="135" t="s">
        <v>338</v>
      </c>
      <c r="G178" s="256"/>
      <c r="H178" s="256"/>
      <c r="I178" s="256"/>
      <c r="J178" s="256"/>
      <c r="K178" s="256"/>
      <c r="L178" s="256"/>
      <c r="M178" s="256"/>
      <c r="N178" s="256"/>
      <c r="O178" s="256"/>
      <c r="P178" s="256"/>
      <c r="Q178" s="256"/>
      <c r="R178" s="256"/>
      <c r="S178" s="256"/>
      <c r="T178" s="256"/>
      <c r="U178" s="263"/>
      <c r="AJ178" s="139"/>
      <c r="AK178" s="130"/>
    </row>
    <row r="179" spans="2:37" ht="18" customHeight="1" x14ac:dyDescent="0.15">
      <c r="C179" s="210"/>
      <c r="F179" s="52" t="s">
        <v>339</v>
      </c>
      <c r="G179" s="17"/>
      <c r="H179" s="17"/>
      <c r="I179" s="17"/>
      <c r="J179" s="17"/>
      <c r="K179" s="17"/>
      <c r="L179" s="17"/>
      <c r="M179" s="17"/>
      <c r="N179" s="17"/>
      <c r="O179" s="17"/>
      <c r="P179" s="17"/>
      <c r="Q179" s="17"/>
      <c r="R179" s="17"/>
      <c r="S179" s="17"/>
      <c r="T179" s="17"/>
      <c r="U179" s="211"/>
      <c r="AJ179" s="139"/>
      <c r="AK179" s="130"/>
    </row>
    <row r="180" spans="2:37" ht="18" customHeight="1" x14ac:dyDescent="0.15">
      <c r="C180" s="210"/>
      <c r="F180" s="52" t="s">
        <v>340</v>
      </c>
      <c r="G180" s="17"/>
      <c r="H180" s="17"/>
      <c r="I180" s="17"/>
      <c r="J180" s="17"/>
      <c r="K180" s="17"/>
      <c r="L180" s="17"/>
      <c r="M180" s="17"/>
      <c r="N180" s="17"/>
      <c r="O180" s="17"/>
      <c r="P180" s="17"/>
      <c r="Q180" s="17"/>
      <c r="R180" s="17"/>
      <c r="S180" s="17"/>
      <c r="T180" s="17"/>
      <c r="U180" s="211"/>
      <c r="AJ180" s="139"/>
      <c r="AK180" s="130"/>
    </row>
    <row r="181" spans="2:37" ht="18" customHeight="1" x14ac:dyDescent="0.15">
      <c r="C181" s="210"/>
      <c r="F181" s="52"/>
      <c r="G181" s="17"/>
      <c r="H181" s="17"/>
      <c r="I181" s="17"/>
      <c r="J181" s="17"/>
      <c r="K181" s="17"/>
      <c r="L181" s="17"/>
      <c r="M181" s="17"/>
      <c r="N181" s="17"/>
      <c r="O181" s="17"/>
      <c r="P181" s="17"/>
      <c r="Q181" s="17"/>
      <c r="R181" s="17"/>
      <c r="S181" s="17"/>
      <c r="T181" s="17"/>
      <c r="U181" s="211"/>
      <c r="AJ181" s="139"/>
      <c r="AK181" s="130"/>
    </row>
    <row r="182" spans="2:37" ht="18" customHeight="1" x14ac:dyDescent="0.15">
      <c r="C182" s="210"/>
      <c r="F182" s="52"/>
      <c r="U182" s="138"/>
      <c r="AJ182" s="139"/>
      <c r="AK182" s="130"/>
    </row>
    <row r="183" spans="2:37" ht="18" customHeight="1" x14ac:dyDescent="0.15">
      <c r="C183" s="210"/>
      <c r="F183" s="52"/>
      <c r="U183" s="138"/>
      <c r="AJ183" s="139"/>
      <c r="AK183" s="130"/>
    </row>
    <row r="184" spans="2:37" ht="18" customHeight="1" x14ac:dyDescent="0.15">
      <c r="C184" s="210"/>
      <c r="F184" s="53"/>
      <c r="G184" s="96"/>
      <c r="H184" s="96"/>
      <c r="I184" s="96"/>
      <c r="J184" s="96"/>
      <c r="K184" s="96"/>
      <c r="L184" s="96"/>
      <c r="M184" s="96"/>
      <c r="N184" s="96"/>
      <c r="O184" s="96"/>
      <c r="P184" s="96"/>
      <c r="Q184" s="96"/>
      <c r="R184" s="96"/>
      <c r="S184" s="96"/>
      <c r="T184" s="96"/>
      <c r="U184" s="118"/>
      <c r="AJ184" s="139"/>
      <c r="AK184" s="130"/>
    </row>
    <row r="185" spans="2:37" ht="18" customHeight="1" x14ac:dyDescent="0.15">
      <c r="C185" s="210"/>
      <c r="T185" s="17"/>
      <c r="U185" s="17"/>
      <c r="V185" s="17"/>
      <c r="W185" s="17"/>
      <c r="X185" s="17"/>
      <c r="Y185" s="17"/>
      <c r="Z185" s="17"/>
      <c r="AA185" s="17"/>
      <c r="AI185" s="139"/>
      <c r="AJ185" s="139"/>
      <c r="AK185" s="130"/>
    </row>
    <row r="186" spans="2:37" ht="31.5" customHeight="1" thickBot="1" x14ac:dyDescent="0.2">
      <c r="C186" s="52"/>
      <c r="E186" s="806" t="s">
        <v>341</v>
      </c>
      <c r="F186" s="806"/>
      <c r="G186" s="806"/>
      <c r="H186" s="806"/>
      <c r="I186" s="806"/>
      <c r="J186" s="806"/>
      <c r="K186" s="806"/>
      <c r="L186" s="806"/>
      <c r="M186" s="806"/>
      <c r="N186" s="806"/>
      <c r="O186" s="806"/>
      <c r="P186" s="806"/>
      <c r="Q186" s="806"/>
      <c r="R186" s="806"/>
      <c r="S186" s="806"/>
      <c r="T186" s="806"/>
      <c r="U186" s="806"/>
      <c r="V186" s="806"/>
      <c r="W186" s="806"/>
      <c r="X186" s="806"/>
      <c r="Y186" s="806"/>
      <c r="Z186" s="806"/>
      <c r="AA186" s="806"/>
      <c r="AB186" s="806"/>
      <c r="AC186" s="806"/>
      <c r="AD186" s="806"/>
      <c r="AE186" s="17"/>
      <c r="AF186" s="17"/>
      <c r="AG186" s="17"/>
      <c r="AH186" s="17"/>
      <c r="AI186" s="139"/>
      <c r="AJ186" s="139"/>
      <c r="AK186" s="130"/>
    </row>
    <row r="187" spans="2:37" ht="41.25" customHeight="1" thickBot="1" x14ac:dyDescent="0.2">
      <c r="C187" s="210"/>
      <c r="E187" s="784"/>
      <c r="F187" s="785"/>
      <c r="G187" s="785"/>
      <c r="H187" s="785"/>
      <c r="I187" s="785"/>
      <c r="J187" s="785"/>
      <c r="K187" s="785"/>
      <c r="L187" s="785"/>
      <c r="M187" s="785"/>
      <c r="N187" s="785"/>
      <c r="O187" s="785"/>
      <c r="P187" s="785"/>
      <c r="Q187" s="785"/>
      <c r="R187" s="785"/>
      <c r="S187" s="785"/>
      <c r="T187" s="785"/>
      <c r="U187" s="785"/>
      <c r="V187" s="785"/>
      <c r="W187" s="785"/>
      <c r="X187" s="785"/>
      <c r="Y187" s="785"/>
      <c r="Z187" s="785"/>
      <c r="AA187" s="785"/>
      <c r="AB187" s="785"/>
      <c r="AC187" s="785"/>
      <c r="AD187" s="786"/>
      <c r="AE187" s="17"/>
      <c r="AF187" s="17"/>
      <c r="AG187" s="17"/>
      <c r="AH187" s="17"/>
      <c r="AI187" s="139"/>
      <c r="AJ187" s="139"/>
      <c r="AK187" s="130"/>
    </row>
    <row r="188" spans="2:37" ht="22.5" customHeight="1" x14ac:dyDescent="0.15">
      <c r="C188" s="252"/>
      <c r="D188" s="91"/>
      <c r="E188" s="91"/>
      <c r="F188" s="91"/>
      <c r="G188" s="91"/>
      <c r="H188" s="91"/>
      <c r="I188" s="91"/>
      <c r="J188" s="91"/>
      <c r="K188" s="91"/>
      <c r="L188" s="91"/>
      <c r="M188" s="91"/>
      <c r="N188" s="91"/>
      <c r="O188" s="91"/>
      <c r="P188" s="91"/>
      <c r="Q188" s="91"/>
      <c r="R188" s="91"/>
      <c r="S188" s="91"/>
      <c r="T188" s="91"/>
      <c r="U188" s="91"/>
      <c r="V188" s="91"/>
      <c r="W188" s="91"/>
      <c r="X188" s="91"/>
      <c r="Y188" s="91"/>
      <c r="Z188" s="91"/>
      <c r="AA188" s="91"/>
      <c r="AB188" s="91"/>
      <c r="AC188" s="91"/>
      <c r="AD188" s="91"/>
      <c r="AE188" s="91"/>
      <c r="AF188" s="91"/>
      <c r="AG188" s="91"/>
      <c r="AH188" s="91"/>
      <c r="AI188" s="140"/>
      <c r="AJ188" s="140"/>
      <c r="AK188" s="132"/>
    </row>
    <row r="189" spans="2:37" ht="31.5" customHeight="1" x14ac:dyDescent="0.15">
      <c r="B189" s="36" t="s">
        <v>114</v>
      </c>
      <c r="C189" s="70" t="s">
        <v>349</v>
      </c>
      <c r="D189" s="94"/>
      <c r="E189" s="94"/>
      <c r="F189" s="94"/>
      <c r="G189" s="94"/>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866" t="s">
        <v>460</v>
      </c>
      <c r="AK189" s="867"/>
    </row>
    <row r="190" spans="2:37" ht="57.75" customHeight="1" x14ac:dyDescent="0.15">
      <c r="C190" s="135"/>
      <c r="D190" s="850" t="s">
        <v>321</v>
      </c>
      <c r="E190" s="850"/>
      <c r="F190" s="850"/>
      <c r="G190" s="850"/>
      <c r="H190" s="850"/>
      <c r="I190" s="850"/>
      <c r="J190" s="850"/>
      <c r="K190" s="850"/>
      <c r="L190" s="850"/>
      <c r="M190" s="850"/>
      <c r="N190" s="850"/>
      <c r="O190" s="850"/>
      <c r="P190" s="850"/>
      <c r="Q190" s="850"/>
      <c r="R190" s="850"/>
      <c r="S190" s="850"/>
      <c r="T190" s="850"/>
      <c r="U190" s="850"/>
      <c r="V190" s="850"/>
      <c r="W190" s="850"/>
      <c r="X190" s="850"/>
      <c r="Y190" s="850"/>
      <c r="Z190" s="850"/>
      <c r="AA190" s="850"/>
      <c r="AB190" s="850"/>
      <c r="AC190" s="850"/>
      <c r="AD190" s="850"/>
      <c r="AE190" s="850"/>
      <c r="AF190" s="850"/>
      <c r="AG190" s="850"/>
      <c r="AH190" s="850"/>
      <c r="AI190" s="850"/>
      <c r="AJ190" s="850"/>
      <c r="AK190" s="134"/>
    </row>
    <row r="191" spans="2:37" ht="24.75" customHeight="1" x14ac:dyDescent="0.15">
      <c r="C191" s="52"/>
      <c r="D191" s="5" t="s">
        <v>65</v>
      </c>
      <c r="AI191" s="139"/>
      <c r="AJ191" s="139"/>
      <c r="AK191" s="130"/>
    </row>
    <row r="192" spans="2:37" ht="31.5" customHeight="1" thickBot="1" x14ac:dyDescent="0.2">
      <c r="C192" s="52"/>
      <c r="E192" s="776" t="s">
        <v>40</v>
      </c>
      <c r="F192" s="776"/>
      <c r="G192" s="776"/>
      <c r="H192" s="776"/>
      <c r="I192" s="776"/>
      <c r="J192" s="776"/>
      <c r="K192" s="776"/>
      <c r="L192" s="776"/>
      <c r="M192" s="224" t="s">
        <v>137</v>
      </c>
      <c r="N192" s="255"/>
      <c r="O192" s="255"/>
      <c r="P192" s="255"/>
      <c r="Q192" s="255"/>
      <c r="R192" s="255"/>
      <c r="S192" s="255"/>
      <c r="T192" s="255"/>
      <c r="U192" s="255"/>
      <c r="V192" s="255"/>
      <c r="W192" s="255"/>
      <c r="X192" s="255"/>
      <c r="Y192" s="255"/>
      <c r="Z192" s="255"/>
      <c r="AA192" s="255"/>
      <c r="AB192" s="255"/>
      <c r="AC192" s="255"/>
      <c r="AD192" s="255"/>
      <c r="AE192" s="255"/>
      <c r="AF192" s="255"/>
      <c r="AG192" s="740" t="s">
        <v>312</v>
      </c>
      <c r="AH192" s="740"/>
      <c r="AI192" s="740"/>
      <c r="AJ192" s="139"/>
      <c r="AK192" s="130"/>
    </row>
    <row r="193" spans="3:42" ht="31.5" customHeight="1" x14ac:dyDescent="0.15">
      <c r="C193" s="52"/>
      <c r="E193" s="890" t="s">
        <v>54</v>
      </c>
      <c r="F193" s="891"/>
      <c r="G193" s="892"/>
      <c r="H193" s="851"/>
      <c r="I193" s="852"/>
      <c r="J193" s="852"/>
      <c r="K193" s="852"/>
      <c r="L193" s="853"/>
      <c r="M193" s="241"/>
      <c r="N193" s="141"/>
      <c r="O193" s="141"/>
      <c r="P193" s="141"/>
      <c r="Q193" s="141"/>
      <c r="R193" s="141"/>
      <c r="S193" s="141"/>
      <c r="T193" s="141"/>
      <c r="U193" s="141"/>
      <c r="V193" s="141"/>
      <c r="W193" s="141"/>
      <c r="X193" s="141"/>
      <c r="Y193" s="141"/>
      <c r="Z193" s="141"/>
      <c r="AA193" s="141"/>
      <c r="AB193" s="141"/>
      <c r="AC193" s="141"/>
      <c r="AD193" s="141"/>
      <c r="AE193" s="141"/>
      <c r="AF193" s="141"/>
      <c r="AG193" s="50"/>
      <c r="AH193" s="142"/>
      <c r="AI193" s="49"/>
      <c r="AJ193" s="139"/>
      <c r="AK193" s="130"/>
      <c r="AL193" s="19" t="b">
        <v>0</v>
      </c>
      <c r="AM193" s="5" t="str">
        <f>IF(H193="","",IF(AL193=TRUE,COUNTIF(AL$193:AL193,AL193),""))</f>
        <v/>
      </c>
      <c r="AN193" s="72" t="str">
        <f t="shared" ref="AN193:AN198" si="10">IF(H193="","",IF(AL193=TRUE,H193,""))</f>
        <v/>
      </c>
      <c r="AO193" s="5" t="str">
        <f t="shared" ref="AO193:AO198" si="11">IF(ROW(A1)&gt;MAX(AM$193:AM$198),"",INDEX($H193:$L198,MATCH(ROW(A1),$AM193:$AM198,0),COLUMN(A1)))</f>
        <v/>
      </c>
      <c r="AP193" s="5" t="str">
        <f>IF(AO193&lt;&gt;"",COUNTIF($AO$193:AO193,AO193),"")</f>
        <v/>
      </c>
    </row>
    <row r="194" spans="3:42" ht="31.5" customHeight="1" x14ac:dyDescent="0.15">
      <c r="C194" s="52"/>
      <c r="E194" s="893"/>
      <c r="F194" s="878"/>
      <c r="G194" s="894"/>
      <c r="H194" s="803"/>
      <c r="I194" s="804"/>
      <c r="J194" s="804"/>
      <c r="K194" s="804"/>
      <c r="L194" s="805"/>
      <c r="M194" s="143"/>
      <c r="N194" s="254"/>
      <c r="O194" s="254"/>
      <c r="P194" s="254"/>
      <c r="Q194" s="254"/>
      <c r="R194" s="254"/>
      <c r="S194" s="254"/>
      <c r="T194" s="254"/>
      <c r="U194" s="254"/>
      <c r="V194" s="254"/>
      <c r="W194" s="254"/>
      <c r="X194" s="254"/>
      <c r="Y194" s="254"/>
      <c r="Z194" s="254"/>
      <c r="AA194" s="254"/>
      <c r="AB194" s="254"/>
      <c r="AC194" s="254"/>
      <c r="AD194" s="254"/>
      <c r="AE194" s="254"/>
      <c r="AF194" s="254"/>
      <c r="AG194" s="50"/>
      <c r="AH194" s="142"/>
      <c r="AI194" s="49"/>
      <c r="AJ194" s="139"/>
      <c r="AK194" s="130"/>
      <c r="AL194" s="19" t="b">
        <v>0</v>
      </c>
      <c r="AM194" s="5" t="str">
        <f>IF(H194="","",IF(AL194=TRUE,COUNTIF(AL$193:AL194,AL194),""))</f>
        <v/>
      </c>
      <c r="AN194" s="72" t="str">
        <f t="shared" si="10"/>
        <v/>
      </c>
      <c r="AO194" s="5" t="str">
        <f t="shared" si="11"/>
        <v/>
      </c>
      <c r="AP194" s="5" t="str">
        <f>IF(AO194&lt;&gt;"",COUNTIF($AO$193:AO194,AO194),"")</f>
        <v/>
      </c>
    </row>
    <row r="195" spans="3:42" ht="31.5" customHeight="1" x14ac:dyDescent="0.15">
      <c r="C195" s="52"/>
      <c r="E195" s="893"/>
      <c r="F195" s="878"/>
      <c r="G195" s="894"/>
      <c r="H195" s="803"/>
      <c r="I195" s="804"/>
      <c r="J195" s="804"/>
      <c r="K195" s="804"/>
      <c r="L195" s="805"/>
      <c r="M195" s="143"/>
      <c r="N195" s="254"/>
      <c r="O195" s="254"/>
      <c r="P195" s="254"/>
      <c r="Q195" s="254"/>
      <c r="R195" s="254"/>
      <c r="S195" s="254"/>
      <c r="T195" s="254"/>
      <c r="U195" s="254"/>
      <c r="V195" s="254"/>
      <c r="W195" s="254"/>
      <c r="X195" s="254"/>
      <c r="Y195" s="254"/>
      <c r="Z195" s="254"/>
      <c r="AA195" s="254"/>
      <c r="AB195" s="254"/>
      <c r="AC195" s="254"/>
      <c r="AD195" s="254"/>
      <c r="AE195" s="254"/>
      <c r="AF195" s="254"/>
      <c r="AG195" s="50"/>
      <c r="AH195" s="142"/>
      <c r="AI195" s="49"/>
      <c r="AJ195" s="139"/>
      <c r="AK195" s="130"/>
      <c r="AL195" s="19" t="b">
        <v>0</v>
      </c>
      <c r="AM195" s="5" t="str">
        <f>IF(H195="","",IF(AL195=TRUE,COUNTIF(AL$193:AL195,AL195),""))</f>
        <v/>
      </c>
      <c r="AN195" s="72" t="str">
        <f t="shared" si="10"/>
        <v/>
      </c>
      <c r="AO195" s="5" t="str">
        <f t="shared" si="11"/>
        <v/>
      </c>
      <c r="AP195" s="5" t="str">
        <f>IF(AO195&lt;&gt;"",COUNTIF($AO$193:AO195,AO195),"")</f>
        <v/>
      </c>
    </row>
    <row r="196" spans="3:42" ht="31.5" customHeight="1" x14ac:dyDescent="0.15">
      <c r="C196" s="52"/>
      <c r="E196" s="893"/>
      <c r="F196" s="878"/>
      <c r="G196" s="894"/>
      <c r="H196" s="803"/>
      <c r="I196" s="804"/>
      <c r="J196" s="804"/>
      <c r="K196" s="804"/>
      <c r="L196" s="805"/>
      <c r="M196" s="143"/>
      <c r="N196" s="254"/>
      <c r="O196" s="254"/>
      <c r="P196" s="254"/>
      <c r="Q196" s="254"/>
      <c r="R196" s="254"/>
      <c r="S196" s="254"/>
      <c r="T196" s="254"/>
      <c r="U196" s="254"/>
      <c r="V196" s="254"/>
      <c r="W196" s="254"/>
      <c r="X196" s="254"/>
      <c r="Y196" s="254"/>
      <c r="Z196" s="254"/>
      <c r="AA196" s="254"/>
      <c r="AB196" s="254"/>
      <c r="AC196" s="254"/>
      <c r="AD196" s="254"/>
      <c r="AE196" s="254"/>
      <c r="AF196" s="254"/>
      <c r="AG196" s="50"/>
      <c r="AH196" s="142"/>
      <c r="AI196" s="49"/>
      <c r="AJ196" s="139"/>
      <c r="AK196" s="130"/>
      <c r="AL196" s="19" t="b">
        <v>0</v>
      </c>
      <c r="AM196" s="5" t="str">
        <f>IF(H196="","",IF(AL196=TRUE,COUNTIF(AL$193:AL196,AL196),""))</f>
        <v/>
      </c>
      <c r="AN196" s="72" t="str">
        <f t="shared" si="10"/>
        <v/>
      </c>
      <c r="AO196" s="5" t="str">
        <f t="shared" si="11"/>
        <v/>
      </c>
      <c r="AP196" s="5" t="str">
        <f>IF(AO196&lt;&gt;"",COUNTIF($AO$193:AO196,AO196),"")</f>
        <v/>
      </c>
    </row>
    <row r="197" spans="3:42" ht="31.5" customHeight="1" x14ac:dyDescent="0.15">
      <c r="C197" s="52"/>
      <c r="E197" s="893"/>
      <c r="F197" s="878"/>
      <c r="G197" s="894"/>
      <c r="H197" s="803"/>
      <c r="I197" s="804"/>
      <c r="J197" s="804"/>
      <c r="K197" s="804"/>
      <c r="L197" s="805"/>
      <c r="M197" s="143"/>
      <c r="N197" s="254"/>
      <c r="O197" s="254"/>
      <c r="P197" s="254"/>
      <c r="Q197" s="254"/>
      <c r="R197" s="254"/>
      <c r="S197" s="254"/>
      <c r="T197" s="254"/>
      <c r="U197" s="254"/>
      <c r="V197" s="254"/>
      <c r="W197" s="254"/>
      <c r="X197" s="254"/>
      <c r="Y197" s="254"/>
      <c r="Z197" s="254"/>
      <c r="AA197" s="254"/>
      <c r="AB197" s="254"/>
      <c r="AC197" s="254"/>
      <c r="AD197" s="254"/>
      <c r="AE197" s="254"/>
      <c r="AF197" s="254"/>
      <c r="AG197" s="50"/>
      <c r="AH197" s="142"/>
      <c r="AI197" s="49"/>
      <c r="AJ197" s="139"/>
      <c r="AK197" s="130"/>
      <c r="AL197" s="19" t="b">
        <v>0</v>
      </c>
      <c r="AM197" s="5" t="str">
        <f>IF(H197="","",IF(AL197=TRUE,COUNTIF(AL$193:AL197,AL197),""))</f>
        <v/>
      </c>
      <c r="AN197" s="72" t="str">
        <f t="shared" si="10"/>
        <v/>
      </c>
      <c r="AO197" s="5" t="str">
        <f t="shared" si="11"/>
        <v/>
      </c>
      <c r="AP197" s="5" t="str">
        <f>IF(AO197&lt;&gt;"",COUNTIF($AO$193:AO197,AO197),"")</f>
        <v/>
      </c>
    </row>
    <row r="198" spans="3:42" ht="31.5" customHeight="1" thickBot="1" x14ac:dyDescent="0.2">
      <c r="C198" s="52"/>
      <c r="E198" s="895"/>
      <c r="F198" s="896"/>
      <c r="G198" s="897"/>
      <c r="H198" s="800"/>
      <c r="I198" s="801"/>
      <c r="J198" s="801"/>
      <c r="K198" s="801"/>
      <c r="L198" s="802"/>
      <c r="M198" s="144"/>
      <c r="N198" s="183"/>
      <c r="O198" s="183"/>
      <c r="P198" s="183"/>
      <c r="Q198" s="183"/>
      <c r="R198" s="183"/>
      <c r="S198" s="183"/>
      <c r="T198" s="183"/>
      <c r="U198" s="183"/>
      <c r="V198" s="183"/>
      <c r="W198" s="183"/>
      <c r="X198" s="183"/>
      <c r="Y198" s="183"/>
      <c r="Z198" s="183"/>
      <c r="AA198" s="183"/>
      <c r="AB198" s="183"/>
      <c r="AC198" s="183"/>
      <c r="AD198" s="183"/>
      <c r="AE198" s="183"/>
      <c r="AF198" s="183"/>
      <c r="AG198" s="50"/>
      <c r="AH198" s="142"/>
      <c r="AI198" s="49"/>
      <c r="AJ198" s="139"/>
      <c r="AK198" s="130"/>
      <c r="AL198" s="19" t="b">
        <v>0</v>
      </c>
      <c r="AM198" s="5" t="str">
        <f>IF(H198="","",IF(AL198=TRUE,COUNTIF(AL$193:AL198,AL198),""))</f>
        <v/>
      </c>
      <c r="AN198" s="72" t="str">
        <f t="shared" si="10"/>
        <v/>
      </c>
      <c r="AO198" s="5" t="str">
        <f t="shared" si="11"/>
        <v/>
      </c>
      <c r="AP198" s="5" t="str">
        <f>IF(AO198&lt;&gt;"",COUNTIF($AO$193:AO198,AO198),"")</f>
        <v/>
      </c>
    </row>
    <row r="199" spans="3:42" ht="22.5" customHeight="1" x14ac:dyDescent="0.15">
      <c r="C199" s="52"/>
      <c r="D199" s="145"/>
      <c r="E199" s="145"/>
      <c r="F199" s="145"/>
      <c r="G199" s="145"/>
      <c r="H199" s="145"/>
      <c r="I199" s="145"/>
      <c r="J199" s="145"/>
      <c r="K199" s="145"/>
      <c r="L199" s="17"/>
      <c r="M199" s="17"/>
      <c r="N199" s="17"/>
      <c r="O199" s="17"/>
      <c r="P199" s="17"/>
      <c r="Q199" s="17"/>
      <c r="R199" s="17"/>
      <c r="S199" s="17"/>
      <c r="T199" s="17"/>
      <c r="U199" s="17"/>
      <c r="V199" s="17"/>
      <c r="AJ199" s="139"/>
      <c r="AK199" s="130"/>
    </row>
    <row r="200" spans="3:42" ht="22.5" customHeight="1" x14ac:dyDescent="0.15">
      <c r="C200" s="52"/>
      <c r="D200" s="5" t="s">
        <v>342</v>
      </c>
      <c r="E200" s="17"/>
      <c r="F200" s="145"/>
      <c r="G200" s="145"/>
      <c r="H200" s="145"/>
      <c r="I200" s="145"/>
      <c r="J200" s="145"/>
      <c r="K200" s="145"/>
      <c r="L200" s="17"/>
      <c r="M200" s="17"/>
      <c r="N200" s="17"/>
      <c r="O200" s="17"/>
      <c r="P200" s="17"/>
      <c r="Q200" s="17"/>
      <c r="R200" s="17"/>
      <c r="S200" s="17"/>
      <c r="T200" s="17"/>
      <c r="U200" s="17"/>
      <c r="V200" s="17"/>
      <c r="AJ200" s="139"/>
      <c r="AK200" s="130"/>
    </row>
    <row r="201" spans="3:42" ht="31.5" customHeight="1" thickBot="1" x14ac:dyDescent="0.2">
      <c r="C201" s="52"/>
      <c r="E201" s="776" t="s">
        <v>40</v>
      </c>
      <c r="F201" s="776"/>
      <c r="G201" s="776"/>
      <c r="H201" s="776"/>
      <c r="I201" s="776"/>
      <c r="J201" s="776"/>
      <c r="K201" s="776"/>
      <c r="L201" s="776"/>
      <c r="M201" s="224" t="s">
        <v>136</v>
      </c>
      <c r="N201" s="255"/>
      <c r="O201" s="255"/>
      <c r="P201" s="255"/>
      <c r="Q201" s="255"/>
      <c r="R201" s="255"/>
      <c r="S201" s="255"/>
      <c r="T201" s="255"/>
      <c r="U201" s="255"/>
      <c r="V201" s="255"/>
      <c r="W201" s="255"/>
      <c r="X201" s="255"/>
      <c r="Y201" s="255"/>
      <c r="Z201" s="255"/>
      <c r="AA201" s="255"/>
      <c r="AB201" s="255"/>
      <c r="AC201" s="255"/>
      <c r="AD201" s="255"/>
      <c r="AE201" s="255"/>
      <c r="AF201" s="255"/>
      <c r="AG201" s="740" t="s">
        <v>312</v>
      </c>
      <c r="AH201" s="740"/>
      <c r="AI201" s="740"/>
      <c r="AJ201" s="139"/>
      <c r="AK201" s="130"/>
    </row>
    <row r="202" spans="3:42" ht="31.5" customHeight="1" x14ac:dyDescent="0.15">
      <c r="C202" s="52"/>
      <c r="E202" s="807" t="s">
        <v>44</v>
      </c>
      <c r="F202" s="808"/>
      <c r="G202" s="809"/>
      <c r="H202" s="851"/>
      <c r="I202" s="852"/>
      <c r="J202" s="852"/>
      <c r="K202" s="852"/>
      <c r="L202" s="853"/>
      <c r="M202" s="241"/>
      <c r="N202" s="141"/>
      <c r="O202" s="141"/>
      <c r="P202" s="141"/>
      <c r="Q202" s="141"/>
      <c r="R202" s="141"/>
      <c r="S202" s="141"/>
      <c r="T202" s="141"/>
      <c r="U202" s="141"/>
      <c r="V202" s="141"/>
      <c r="W202" s="141"/>
      <c r="X202" s="141"/>
      <c r="Y202" s="141"/>
      <c r="Z202" s="141"/>
      <c r="AA202" s="141"/>
      <c r="AB202" s="141"/>
      <c r="AC202" s="141"/>
      <c r="AD202" s="141"/>
      <c r="AE202" s="141"/>
      <c r="AF202" s="146"/>
      <c r="AG202" s="50"/>
      <c r="AH202" s="142"/>
      <c r="AI202" s="49"/>
      <c r="AJ202" s="139"/>
      <c r="AK202" s="130"/>
      <c r="AL202" s="19" t="b">
        <v>0</v>
      </c>
      <c r="AM202" s="5" t="str">
        <f>IF(H202="","",IF(AL202=TRUE,COUNTIF(AL$202:AL202,AL202),""))</f>
        <v/>
      </c>
      <c r="AN202" s="72" t="str">
        <f>IF(H202="","",IF(AL202=TRUE,H202,""))</f>
        <v/>
      </c>
      <c r="AO202" s="5" t="str">
        <f>IF(ROW(A1)&gt;MAX(AM$202:AM$204),"",INDEX($H202:$L204,MATCH(ROW(A1),$AM202:$AM204,0),COLUMN(A1)))</f>
        <v/>
      </c>
      <c r="AP202" s="5" t="str">
        <f>IF(AO202&lt;&gt;"",COUNTIF($AO$202:AO202,AO202),"")</f>
        <v/>
      </c>
    </row>
    <row r="203" spans="3:42" ht="31.5" customHeight="1" x14ac:dyDescent="0.15">
      <c r="C203" s="52"/>
      <c r="E203" s="810"/>
      <c r="F203" s="811"/>
      <c r="G203" s="812"/>
      <c r="H203" s="803"/>
      <c r="I203" s="804"/>
      <c r="J203" s="804"/>
      <c r="K203" s="804"/>
      <c r="L203" s="805"/>
      <c r="M203" s="143"/>
      <c r="N203" s="254"/>
      <c r="O203" s="254"/>
      <c r="P203" s="254"/>
      <c r="Q203" s="254"/>
      <c r="R203" s="254"/>
      <c r="S203" s="254"/>
      <c r="T203" s="254"/>
      <c r="U203" s="254"/>
      <c r="V203" s="254"/>
      <c r="W203" s="254"/>
      <c r="X203" s="254"/>
      <c r="Y203" s="254"/>
      <c r="Z203" s="254"/>
      <c r="AA203" s="254"/>
      <c r="AB203" s="254"/>
      <c r="AC203" s="254"/>
      <c r="AD203" s="254"/>
      <c r="AE203" s="254"/>
      <c r="AF203" s="147"/>
      <c r="AG203" s="50"/>
      <c r="AH203" s="142"/>
      <c r="AI203" s="49"/>
      <c r="AJ203" s="139"/>
      <c r="AK203" s="130"/>
      <c r="AL203" s="19" t="b">
        <v>0</v>
      </c>
      <c r="AM203" s="5" t="str">
        <f>IF(H203="","",IF(AL203=TRUE,COUNTIF(AL$202:AL203,AL203),""))</f>
        <v/>
      </c>
      <c r="AN203" s="72" t="str">
        <f>IF(H203="","",IF(AL203=TRUE,H203,""))</f>
        <v/>
      </c>
      <c r="AO203" s="5" t="str">
        <f>IF(ROW(A2)&gt;MAX(AM$202:AM$204),"",INDEX($H203:$L205,MATCH(ROW(A2),$AM203:$AM205,0),COLUMN(A2)))</f>
        <v/>
      </c>
      <c r="AP203" s="5" t="str">
        <f>IF(AO203&lt;&gt;"",COUNTIF($AO$202:AO203,AO203),"")</f>
        <v/>
      </c>
    </row>
    <row r="204" spans="3:42" ht="31.5" customHeight="1" thickBot="1" x14ac:dyDescent="0.2">
      <c r="C204" s="52"/>
      <c r="E204" s="813"/>
      <c r="F204" s="814"/>
      <c r="G204" s="815"/>
      <c r="H204" s="800"/>
      <c r="I204" s="801"/>
      <c r="J204" s="801"/>
      <c r="K204" s="801"/>
      <c r="L204" s="802"/>
      <c r="M204" s="148"/>
      <c r="N204" s="149"/>
      <c r="O204" s="149"/>
      <c r="P204" s="149"/>
      <c r="Q204" s="149"/>
      <c r="R204" s="149"/>
      <c r="S204" s="149"/>
      <c r="T204" s="149"/>
      <c r="U204" s="149"/>
      <c r="V204" s="149"/>
      <c r="W204" s="149"/>
      <c r="X204" s="149"/>
      <c r="Y204" s="149"/>
      <c r="Z204" s="149"/>
      <c r="AA204" s="149"/>
      <c r="AB204" s="149"/>
      <c r="AC204" s="149"/>
      <c r="AD204" s="149"/>
      <c r="AE204" s="149"/>
      <c r="AF204" s="150"/>
      <c r="AG204" s="50"/>
      <c r="AH204" s="142"/>
      <c r="AI204" s="49"/>
      <c r="AJ204" s="139"/>
      <c r="AK204" s="130"/>
      <c r="AL204" s="19" t="b">
        <v>0</v>
      </c>
      <c r="AM204" s="5" t="str">
        <f>IF(H204="","",IF(AL204=TRUE,COUNTIF(AL$202:AL204,AL204),""))</f>
        <v/>
      </c>
      <c r="AN204" s="72" t="str">
        <f>IF(H204="","",IF(AL204=TRUE,H204,""))</f>
        <v/>
      </c>
      <c r="AO204" s="5" t="str">
        <f>IF(ROW(A3)&gt;MAX(AM$202:AM$204),"",INDEX($H204:$L206,MATCH(ROW(A3),$AM204:$AM206,0),COLUMN(A3)))</f>
        <v/>
      </c>
      <c r="AP204" s="5" t="str">
        <f>IF(AO204&lt;&gt;"",COUNTIF($AO$202:AO204,AO204),"")</f>
        <v/>
      </c>
    </row>
    <row r="205" spans="3:42" ht="24" customHeight="1" thickBot="1" x14ac:dyDescent="0.2">
      <c r="C205" s="52"/>
      <c r="E205" s="12"/>
      <c r="AJ205" s="139"/>
      <c r="AK205" s="130"/>
    </row>
    <row r="206" spans="3:42" ht="31.5" customHeight="1" x14ac:dyDescent="0.15">
      <c r="C206" s="52"/>
      <c r="E206" s="854" t="s">
        <v>45</v>
      </c>
      <c r="F206" s="860" t="s">
        <v>61</v>
      </c>
      <c r="G206" s="861"/>
      <c r="H206" s="851"/>
      <c r="I206" s="852"/>
      <c r="J206" s="852"/>
      <c r="K206" s="852"/>
      <c r="L206" s="853"/>
      <c r="M206" s="241"/>
      <c r="N206" s="141"/>
      <c r="O206" s="141"/>
      <c r="P206" s="141"/>
      <c r="Q206" s="141"/>
      <c r="R206" s="141"/>
      <c r="S206" s="141"/>
      <c r="T206" s="241"/>
      <c r="U206" s="141"/>
      <c r="V206" s="141"/>
      <c r="W206" s="141"/>
      <c r="X206" s="141"/>
      <c r="Y206" s="141"/>
      <c r="Z206" s="141"/>
      <c r="AA206" s="141"/>
      <c r="AB206" s="141"/>
      <c r="AC206" s="141"/>
      <c r="AD206" s="141"/>
      <c r="AE206" s="141"/>
      <c r="AF206" s="146"/>
      <c r="AG206" s="50"/>
      <c r="AH206" s="142"/>
      <c r="AI206" s="49"/>
      <c r="AJ206" s="139"/>
      <c r="AK206" s="130"/>
      <c r="AL206" s="19" t="b">
        <v>0</v>
      </c>
      <c r="AM206" s="5" t="str">
        <f>IF(H206="","",IF(AL206=TRUE,COUNTIF(AL$206:AL206,AL206),""))</f>
        <v/>
      </c>
      <c r="AN206" s="72" t="str">
        <f t="shared" ref="AN206:AN225" si="12">IF(H206="","",IF(AL206=TRUE,H206,""))</f>
        <v/>
      </c>
      <c r="AO206" s="5" t="str">
        <f>IF(ROW(A1)&gt;MAX(AM$206:AM$208),"",INDEX($H206:$L208,MATCH(ROW(A1),$AM206:$AM208,0),COLUMN(A1)))</f>
        <v/>
      </c>
      <c r="AP206" s="5" t="str">
        <f>IF(AO206&lt;&gt;"",COUNTIF($AO$206:AO206,AO206),"")</f>
        <v/>
      </c>
    </row>
    <row r="207" spans="3:42" ht="31.5" customHeight="1" x14ac:dyDescent="0.15">
      <c r="C207" s="52"/>
      <c r="E207" s="855"/>
      <c r="F207" s="819"/>
      <c r="G207" s="820"/>
      <c r="H207" s="803"/>
      <c r="I207" s="804"/>
      <c r="J207" s="804"/>
      <c r="K207" s="804"/>
      <c r="L207" s="805"/>
      <c r="M207" s="143"/>
      <c r="N207" s="254"/>
      <c r="O207" s="254"/>
      <c r="P207" s="254"/>
      <c r="Q207" s="254"/>
      <c r="R207" s="254"/>
      <c r="S207" s="254"/>
      <c r="T207" s="143"/>
      <c r="U207" s="254"/>
      <c r="V207" s="254"/>
      <c r="W207" s="254"/>
      <c r="X207" s="254"/>
      <c r="Y207" s="254"/>
      <c r="Z207" s="254"/>
      <c r="AA207" s="254"/>
      <c r="AB207" s="254"/>
      <c r="AC207" s="254"/>
      <c r="AD207" s="254"/>
      <c r="AE207" s="254"/>
      <c r="AF207" s="147"/>
      <c r="AG207" s="50"/>
      <c r="AH207" s="142"/>
      <c r="AI207" s="49"/>
      <c r="AJ207" s="139"/>
      <c r="AK207" s="130"/>
      <c r="AL207" s="19" t="b">
        <v>0</v>
      </c>
      <c r="AM207" s="5" t="str">
        <f>IF(H207="","",IF(AL207=TRUE,COUNTIF(AL$206:AL207,AL207),""))</f>
        <v/>
      </c>
      <c r="AN207" s="72" t="str">
        <f t="shared" si="12"/>
        <v/>
      </c>
      <c r="AO207" s="5" t="str">
        <f>IF(ROW(A2)&gt;MAX(AM$206:AM$208),"",INDEX($H207:$L209,MATCH(ROW(A2),$AM207:$AM209,0),COLUMN(A2)))</f>
        <v/>
      </c>
      <c r="AP207" s="5" t="str">
        <f>IF(AO207&lt;&gt;"",COUNTIF($AO$206:AO207,AO207),"")</f>
        <v/>
      </c>
    </row>
    <row r="208" spans="3:42" ht="31.5" customHeight="1" x14ac:dyDescent="0.15">
      <c r="C208" s="52"/>
      <c r="E208" s="855"/>
      <c r="F208" s="862"/>
      <c r="G208" s="863"/>
      <c r="H208" s="777"/>
      <c r="I208" s="778"/>
      <c r="J208" s="778"/>
      <c r="K208" s="778"/>
      <c r="L208" s="779"/>
      <c r="M208" s="151"/>
      <c r="N208" s="101"/>
      <c r="O208" s="101"/>
      <c r="P208" s="101"/>
      <c r="Q208" s="101"/>
      <c r="R208" s="101"/>
      <c r="S208" s="101"/>
      <c r="T208" s="151"/>
      <c r="U208" s="101"/>
      <c r="V208" s="101"/>
      <c r="W208" s="101"/>
      <c r="X208" s="101"/>
      <c r="Y208" s="101"/>
      <c r="Z208" s="101"/>
      <c r="AA208" s="101"/>
      <c r="AB208" s="101"/>
      <c r="AC208" s="101"/>
      <c r="AD208" s="101"/>
      <c r="AE208" s="101"/>
      <c r="AF208" s="152"/>
      <c r="AG208" s="50"/>
      <c r="AH208" s="142"/>
      <c r="AI208" s="49"/>
      <c r="AJ208" s="139"/>
      <c r="AK208" s="130"/>
      <c r="AL208" s="19" t="b">
        <v>0</v>
      </c>
      <c r="AM208" s="5" t="str">
        <f>IF(H208="","",IF(AL208=TRUE,COUNTIF(AL$206:AL208,AL208),""))</f>
        <v/>
      </c>
      <c r="AN208" s="72" t="str">
        <f t="shared" si="12"/>
        <v/>
      </c>
      <c r="AO208" s="5" t="str">
        <f>IF(ROW(A3)&gt;MAX(AM$206:AM$208),"",INDEX($H208:$L210,MATCH(ROW(A3),$AM208:$AM210,0),COLUMN(A3)))</f>
        <v/>
      </c>
      <c r="AP208" s="5" t="str">
        <f>IF(AO208&lt;&gt;"",COUNTIF($AO$206:AO208,AO208),"")</f>
        <v/>
      </c>
    </row>
    <row r="209" spans="3:42" ht="31.5" customHeight="1" x14ac:dyDescent="0.15">
      <c r="C209" s="52"/>
      <c r="E209" s="855"/>
      <c r="F209" s="817" t="s">
        <v>51</v>
      </c>
      <c r="G209" s="818"/>
      <c r="H209" s="781"/>
      <c r="I209" s="782"/>
      <c r="J209" s="782"/>
      <c r="K209" s="782"/>
      <c r="L209" s="783"/>
      <c r="M209" s="242"/>
      <c r="N209" s="153"/>
      <c r="O209" s="153"/>
      <c r="P209" s="153"/>
      <c r="Q209" s="153"/>
      <c r="R209" s="153"/>
      <c r="S209" s="153"/>
      <c r="T209" s="242"/>
      <c r="U209" s="153"/>
      <c r="V209" s="153"/>
      <c r="W209" s="153"/>
      <c r="X209" s="153"/>
      <c r="Y209" s="153"/>
      <c r="Z209" s="153"/>
      <c r="AA209" s="153"/>
      <c r="AB209" s="153"/>
      <c r="AC209" s="153"/>
      <c r="AD209" s="153"/>
      <c r="AE209" s="153"/>
      <c r="AF209" s="154"/>
      <c r="AG209" s="50"/>
      <c r="AH209" s="142"/>
      <c r="AI209" s="49"/>
      <c r="AJ209" s="139"/>
      <c r="AK209" s="130"/>
      <c r="AL209" s="19" t="b">
        <v>0</v>
      </c>
      <c r="AM209" s="5" t="str">
        <f>IF(H209="","",IF(AL209=TRUE,COUNTIF(AL$209:AL209,AL209),""))</f>
        <v/>
      </c>
      <c r="AN209" s="72" t="str">
        <f t="shared" si="12"/>
        <v/>
      </c>
      <c r="AO209" s="5" t="str">
        <f>IF(ROW(A1)&gt;MAX(AM$209:AM$212),"",INDEX($H209:$L212,MATCH(ROW(A1),$AM209:$AM212,0),COLUMN(A1)))</f>
        <v/>
      </c>
      <c r="AP209" s="5" t="str">
        <f>IF(AO209&lt;&gt;"",COUNTIF($AO$209:AO209,AO209),"")</f>
        <v/>
      </c>
    </row>
    <row r="210" spans="3:42" ht="31.5" customHeight="1" x14ac:dyDescent="0.15">
      <c r="C210" s="52"/>
      <c r="E210" s="855"/>
      <c r="F210" s="819"/>
      <c r="G210" s="820"/>
      <c r="H210" s="803"/>
      <c r="I210" s="804"/>
      <c r="J210" s="804"/>
      <c r="K210" s="804"/>
      <c r="L210" s="805"/>
      <c r="M210" s="151"/>
      <c r="N210" s="254"/>
      <c r="O210" s="254"/>
      <c r="P210" s="254"/>
      <c r="Q210" s="254"/>
      <c r="R210" s="254"/>
      <c r="S210" s="254"/>
      <c r="T210" s="143"/>
      <c r="U210" s="254"/>
      <c r="V210" s="254"/>
      <c r="W210" s="254"/>
      <c r="X210" s="254"/>
      <c r="Y210" s="254"/>
      <c r="Z210" s="254"/>
      <c r="AA210" s="254"/>
      <c r="AB210" s="254"/>
      <c r="AC210" s="254"/>
      <c r="AD210" s="254"/>
      <c r="AE210" s="254"/>
      <c r="AF210" s="147"/>
      <c r="AG210" s="50"/>
      <c r="AH210" s="142"/>
      <c r="AI210" s="49"/>
      <c r="AJ210" s="139"/>
      <c r="AK210" s="130"/>
      <c r="AL210" s="19" t="b">
        <v>0</v>
      </c>
      <c r="AM210" s="5" t="str">
        <f>IF(H210="","",IF(AL210=TRUE,COUNTIF(AL$209:AL210,AL210),""))</f>
        <v/>
      </c>
      <c r="AN210" s="72" t="str">
        <f t="shared" si="12"/>
        <v/>
      </c>
      <c r="AO210" s="5" t="str">
        <f>IF(ROW(A2)&gt;MAX(AM$209:AM$212),"",INDEX($H210:$L213,MATCH(ROW(A2),$AM210:$AM213,0),COLUMN(A2)))</f>
        <v/>
      </c>
      <c r="AP210" s="5" t="str">
        <f>IF(AO210&lt;&gt;"",COUNTIF($AO$209:AO210,AO210),"")</f>
        <v/>
      </c>
    </row>
    <row r="211" spans="3:42" ht="31.5" customHeight="1" x14ac:dyDescent="0.15">
      <c r="C211" s="52"/>
      <c r="E211" s="855"/>
      <c r="F211" s="819"/>
      <c r="G211" s="820"/>
      <c r="H211" s="803"/>
      <c r="I211" s="804"/>
      <c r="J211" s="804"/>
      <c r="K211" s="804"/>
      <c r="L211" s="805"/>
      <c r="M211" s="143"/>
      <c r="N211" s="254"/>
      <c r="O211" s="254"/>
      <c r="P211" s="254"/>
      <c r="Q211" s="254"/>
      <c r="R211" s="254"/>
      <c r="S211" s="254"/>
      <c r="T211" s="143"/>
      <c r="U211" s="254"/>
      <c r="V211" s="254"/>
      <c r="W211" s="254"/>
      <c r="X211" s="254"/>
      <c r="Y211" s="254"/>
      <c r="Z211" s="254"/>
      <c r="AA211" s="254"/>
      <c r="AB211" s="254"/>
      <c r="AC211" s="254"/>
      <c r="AD211" s="254"/>
      <c r="AE211" s="254"/>
      <c r="AF211" s="147"/>
      <c r="AG211" s="50"/>
      <c r="AH211" s="142"/>
      <c r="AI211" s="49"/>
      <c r="AJ211" s="139"/>
      <c r="AK211" s="130"/>
      <c r="AL211" s="19" t="b">
        <v>0</v>
      </c>
      <c r="AM211" s="5" t="str">
        <f>IF(H211="","",IF(AL211=TRUE,COUNTIF(AL$209:AL211,AL211),""))</f>
        <v/>
      </c>
      <c r="AN211" s="72" t="str">
        <f t="shared" si="12"/>
        <v/>
      </c>
      <c r="AO211" s="5" t="str">
        <f>IF(ROW(A3)&gt;MAX(AM$209:AM$212),"",INDEX($H211:$L214,MATCH(ROW(A3),$AM211:$AM214,0),COLUMN(A3)))</f>
        <v/>
      </c>
      <c r="AP211" s="5" t="str">
        <f>IF(AO211&lt;&gt;"",COUNTIF($AO$209:AO211,AO211),"")</f>
        <v/>
      </c>
    </row>
    <row r="212" spans="3:42" ht="31.5" customHeight="1" x14ac:dyDescent="0.15">
      <c r="C212" s="52"/>
      <c r="E212" s="855"/>
      <c r="F212" s="862"/>
      <c r="G212" s="863"/>
      <c r="H212" s="777"/>
      <c r="I212" s="778"/>
      <c r="J212" s="778"/>
      <c r="K212" s="778"/>
      <c r="L212" s="779"/>
      <c r="M212" s="155"/>
      <c r="N212" s="264"/>
      <c r="O212" s="264"/>
      <c r="P212" s="264"/>
      <c r="Q212" s="264"/>
      <c r="R212" s="264"/>
      <c r="S212" s="264"/>
      <c r="T212" s="155"/>
      <c r="U212" s="264"/>
      <c r="V212" s="264"/>
      <c r="W212" s="264"/>
      <c r="X212" s="264"/>
      <c r="Y212" s="264"/>
      <c r="Z212" s="264"/>
      <c r="AA212" s="264"/>
      <c r="AB212" s="264"/>
      <c r="AC212" s="264"/>
      <c r="AD212" s="264"/>
      <c r="AE212" s="264"/>
      <c r="AF212" s="156"/>
      <c r="AG212" s="50"/>
      <c r="AH212" s="142"/>
      <c r="AI212" s="49"/>
      <c r="AJ212" s="139"/>
      <c r="AK212" s="130"/>
      <c r="AL212" s="19" t="b">
        <v>0</v>
      </c>
      <c r="AM212" s="5" t="str">
        <f>IF(H212="","",IF(AL212=TRUE,COUNTIF(AL$209:AL212,AL212),""))</f>
        <v/>
      </c>
      <c r="AN212" s="72" t="str">
        <f t="shared" si="12"/>
        <v/>
      </c>
      <c r="AO212" s="5" t="str">
        <f>IF(ROW(A4)&gt;MAX(AM$209:AM$212),"",INDEX($H212:$L215,MATCH(ROW(A4),$AM212:$AM215,0),COLUMN(A4)))</f>
        <v/>
      </c>
      <c r="AP212" s="5" t="str">
        <f>IF(AO212&lt;&gt;"",COUNTIF($AO$209:AO212,AO212),"")</f>
        <v/>
      </c>
    </row>
    <row r="213" spans="3:42" ht="31.5" customHeight="1" x14ac:dyDescent="0.15">
      <c r="C213" s="52"/>
      <c r="E213" s="855"/>
      <c r="F213" s="817" t="s">
        <v>343</v>
      </c>
      <c r="G213" s="818"/>
      <c r="H213" s="857"/>
      <c r="I213" s="858"/>
      <c r="J213" s="858"/>
      <c r="K213" s="858"/>
      <c r="L213" s="859"/>
      <c r="M213" s="157"/>
      <c r="N213" s="158"/>
      <c r="O213" s="158"/>
      <c r="P213" s="158"/>
      <c r="Q213" s="158"/>
      <c r="R213" s="158"/>
      <c r="S213" s="158"/>
      <c r="T213" s="157"/>
      <c r="U213" s="158"/>
      <c r="V213" s="158"/>
      <c r="W213" s="158"/>
      <c r="X213" s="158"/>
      <c r="Y213" s="158"/>
      <c r="Z213" s="158"/>
      <c r="AA213" s="158"/>
      <c r="AB213" s="158"/>
      <c r="AC213" s="158"/>
      <c r="AD213" s="158"/>
      <c r="AE213" s="158"/>
      <c r="AF213" s="159"/>
      <c r="AG213" s="50"/>
      <c r="AH213" s="142"/>
      <c r="AI213" s="49"/>
      <c r="AJ213" s="139"/>
      <c r="AK213" s="130"/>
      <c r="AL213" s="19" t="b">
        <v>0</v>
      </c>
      <c r="AM213" s="5" t="str">
        <f>IF(H213="","",IF(AL213=TRUE,COUNTIF(AL$213:AL213,AL213),""))</f>
        <v/>
      </c>
      <c r="AN213" s="72" t="str">
        <f t="shared" si="12"/>
        <v/>
      </c>
      <c r="AO213" s="5" t="str">
        <f>IF(ROW(A1)&gt;MAX(AM$213:AM$216),"",INDEX($H213:$L216,MATCH(ROW(A1),$AM213:$AM216,0),COLUMN(A1)))</f>
        <v/>
      </c>
      <c r="AP213" s="5" t="str">
        <f>IF(AO213&lt;&gt;"",COUNTIF($AO$213:AO213,AO213),"")</f>
        <v/>
      </c>
    </row>
    <row r="214" spans="3:42" ht="31.5" customHeight="1" x14ac:dyDescent="0.15">
      <c r="C214" s="52"/>
      <c r="E214" s="855"/>
      <c r="F214" s="819"/>
      <c r="G214" s="820"/>
      <c r="H214" s="803"/>
      <c r="I214" s="804"/>
      <c r="J214" s="804"/>
      <c r="K214" s="804"/>
      <c r="L214" s="805"/>
      <c r="M214" s="143"/>
      <c r="N214" s="254"/>
      <c r="O214" s="254"/>
      <c r="P214" s="254"/>
      <c r="Q214" s="254"/>
      <c r="R214" s="254"/>
      <c r="S214" s="254"/>
      <c r="T214" s="143"/>
      <c r="U214" s="254"/>
      <c r="V214" s="254"/>
      <c r="W214" s="254"/>
      <c r="X214" s="254"/>
      <c r="Y214" s="254"/>
      <c r="Z214" s="254"/>
      <c r="AA214" s="254"/>
      <c r="AB214" s="254"/>
      <c r="AC214" s="254"/>
      <c r="AD214" s="254"/>
      <c r="AE214" s="254"/>
      <c r="AF214" s="147"/>
      <c r="AG214" s="50"/>
      <c r="AH214" s="142"/>
      <c r="AI214" s="49"/>
      <c r="AJ214" s="139"/>
      <c r="AK214" s="130"/>
      <c r="AL214" s="19" t="b">
        <v>0</v>
      </c>
      <c r="AM214" s="5" t="str">
        <f>IF(H214="","",IF(AL214=TRUE,COUNTIF(AL$213:AL214,AL214),""))</f>
        <v/>
      </c>
      <c r="AN214" s="72" t="str">
        <f t="shared" si="12"/>
        <v/>
      </c>
      <c r="AO214" s="5" t="str">
        <f>IF(ROW(A2)&gt;MAX(AM$213:AM$216),"",INDEX($H214:$L217,MATCH(ROW(A2),$AM214:$AM217,0),COLUMN(A2)))</f>
        <v/>
      </c>
      <c r="AP214" s="5" t="str">
        <f>IF(AO214&lt;&gt;"",COUNTIF($AO$213:AO214,AO214),"")</f>
        <v/>
      </c>
    </row>
    <row r="215" spans="3:42" ht="31.5" customHeight="1" x14ac:dyDescent="0.15">
      <c r="C215" s="52"/>
      <c r="E215" s="855"/>
      <c r="F215" s="819"/>
      <c r="G215" s="820"/>
      <c r="H215" s="803"/>
      <c r="I215" s="804"/>
      <c r="J215" s="804"/>
      <c r="K215" s="804"/>
      <c r="L215" s="805"/>
      <c r="M215" s="143"/>
      <c r="N215" s="254"/>
      <c r="O215" s="254"/>
      <c r="P215" s="254"/>
      <c r="Q215" s="254"/>
      <c r="R215" s="254"/>
      <c r="S215" s="254"/>
      <c r="T215" s="143"/>
      <c r="U215" s="254"/>
      <c r="V215" s="254"/>
      <c r="W215" s="254"/>
      <c r="X215" s="254"/>
      <c r="Y215" s="254"/>
      <c r="Z215" s="254"/>
      <c r="AA215" s="254"/>
      <c r="AB215" s="254"/>
      <c r="AC215" s="254"/>
      <c r="AD215" s="254"/>
      <c r="AE215" s="254"/>
      <c r="AF215" s="147"/>
      <c r="AG215" s="50"/>
      <c r="AH215" s="142"/>
      <c r="AI215" s="49"/>
      <c r="AJ215" s="139"/>
      <c r="AK215" s="130"/>
      <c r="AL215" s="19" t="b">
        <v>0</v>
      </c>
      <c r="AM215" s="5" t="str">
        <f>IF(H215="","",IF(AL215=TRUE,COUNTIF(AL$213:AL215,AL215),""))</f>
        <v/>
      </c>
      <c r="AN215" s="72" t="str">
        <f t="shared" si="12"/>
        <v/>
      </c>
      <c r="AO215" s="5" t="str">
        <f>IF(ROW(A3)&gt;MAX(AM$213:AM$216),"",INDEX($H215:$L218,MATCH(ROW(A3),$AM215:$AM218,0),COLUMN(A3)))</f>
        <v/>
      </c>
      <c r="AP215" s="5" t="str">
        <f>IF(AO215&lt;&gt;"",COUNTIF($AO$213:AO215,AO215),"")</f>
        <v/>
      </c>
    </row>
    <row r="216" spans="3:42" ht="31.5" customHeight="1" thickBot="1" x14ac:dyDescent="0.2">
      <c r="C216" s="52"/>
      <c r="E216" s="856"/>
      <c r="F216" s="821"/>
      <c r="G216" s="822"/>
      <c r="H216" s="800"/>
      <c r="I216" s="801"/>
      <c r="J216" s="801"/>
      <c r="K216" s="801"/>
      <c r="L216" s="802"/>
      <c r="M216" s="160"/>
      <c r="N216" s="149"/>
      <c r="O216" s="149"/>
      <c r="P216" s="149"/>
      <c r="Q216" s="149"/>
      <c r="R216" s="149"/>
      <c r="S216" s="149"/>
      <c r="T216" s="160"/>
      <c r="U216" s="149"/>
      <c r="V216" s="149"/>
      <c r="W216" s="149"/>
      <c r="X216" s="149"/>
      <c r="Y216" s="149"/>
      <c r="Z216" s="149"/>
      <c r="AA216" s="149"/>
      <c r="AB216" s="149"/>
      <c r="AC216" s="149"/>
      <c r="AD216" s="149"/>
      <c r="AE216" s="149"/>
      <c r="AF216" s="150"/>
      <c r="AG216" s="50"/>
      <c r="AH216" s="142"/>
      <c r="AI216" s="49"/>
      <c r="AJ216" s="139"/>
      <c r="AK216" s="130"/>
      <c r="AL216" s="19" t="b">
        <v>0</v>
      </c>
      <c r="AM216" s="5" t="str">
        <f>IF(H216="","",IF(AL216=TRUE,COUNTIF(AL$213:AL216,AL216),""))</f>
        <v/>
      </c>
      <c r="AN216" s="72" t="str">
        <f t="shared" si="12"/>
        <v/>
      </c>
      <c r="AO216" s="5" t="str">
        <f>IF(ROW(A4)&gt;MAX(AM$213:AM$216),"",INDEX($H216:$L219,MATCH(ROW(A4),$AM216:$AM219,0),COLUMN(A4)))</f>
        <v/>
      </c>
      <c r="AP216" s="5" t="str">
        <f>IF(AO216&lt;&gt;"",COUNTIF($AO$213:AO216,AO216),"")</f>
        <v/>
      </c>
    </row>
    <row r="217" spans="3:42" ht="24" customHeight="1" thickBot="1" x14ac:dyDescent="0.2">
      <c r="C217" s="52"/>
      <c r="E217" s="12"/>
      <c r="AJ217" s="139"/>
      <c r="AK217" s="130"/>
      <c r="AN217" s="72"/>
    </row>
    <row r="218" spans="3:42" ht="31.5" customHeight="1" x14ac:dyDescent="0.15">
      <c r="C218" s="52"/>
      <c r="E218" s="854" t="s">
        <v>46</v>
      </c>
      <c r="F218" s="860" t="s">
        <v>43</v>
      </c>
      <c r="G218" s="861"/>
      <c r="H218" s="851"/>
      <c r="I218" s="852"/>
      <c r="J218" s="852"/>
      <c r="K218" s="852"/>
      <c r="L218" s="853"/>
      <c r="M218" s="241"/>
      <c r="N218" s="141"/>
      <c r="O218" s="141"/>
      <c r="P218" s="141"/>
      <c r="Q218" s="141"/>
      <c r="R218" s="141"/>
      <c r="S218" s="141"/>
      <c r="T218" s="241"/>
      <c r="U218" s="141"/>
      <c r="V218" s="141"/>
      <c r="W218" s="141"/>
      <c r="X218" s="141"/>
      <c r="Y218" s="141"/>
      <c r="Z218" s="141"/>
      <c r="AA218" s="141"/>
      <c r="AB218" s="141"/>
      <c r="AC218" s="141"/>
      <c r="AD218" s="141"/>
      <c r="AE218" s="141"/>
      <c r="AF218" s="146"/>
      <c r="AG218" s="50"/>
      <c r="AH218" s="142"/>
      <c r="AI218" s="49"/>
      <c r="AJ218" s="139"/>
      <c r="AK218" s="130"/>
      <c r="AL218" s="19" t="b">
        <v>0</v>
      </c>
      <c r="AM218" s="5" t="str">
        <f>IF(H218="","",IF(AL218=TRUE,COUNTIF(AL$218:AL218,AL218),""))</f>
        <v/>
      </c>
      <c r="AN218" s="72" t="str">
        <f t="shared" si="12"/>
        <v/>
      </c>
      <c r="AO218" s="5" t="str">
        <f>IF(ROW(A1)&gt;MAX(AM$218:AM$219),"",INDEX($H218:$L219,MATCH(ROW(A1),$AM218:$AM219,0),COLUMN(A1)))</f>
        <v/>
      </c>
      <c r="AP218" s="5" t="str">
        <f>IF(AO218&lt;&gt;"",COUNTIF($AO$218:AO218,AO218),"")</f>
        <v/>
      </c>
    </row>
    <row r="219" spans="3:42" ht="31.5" customHeight="1" x14ac:dyDescent="0.15">
      <c r="C219" s="52"/>
      <c r="E219" s="855"/>
      <c r="F219" s="862"/>
      <c r="G219" s="863"/>
      <c r="H219" s="777"/>
      <c r="I219" s="778"/>
      <c r="J219" s="778"/>
      <c r="K219" s="778"/>
      <c r="L219" s="779"/>
      <c r="M219" s="243"/>
      <c r="N219" s="161"/>
      <c r="O219" s="161"/>
      <c r="P219" s="161"/>
      <c r="Q219" s="161"/>
      <c r="R219" s="161"/>
      <c r="S219" s="161"/>
      <c r="T219" s="243"/>
      <c r="U219" s="161"/>
      <c r="V219" s="161"/>
      <c r="W219" s="161"/>
      <c r="X219" s="161"/>
      <c r="Y219" s="161"/>
      <c r="Z219" s="161"/>
      <c r="AA219" s="161"/>
      <c r="AB219" s="161"/>
      <c r="AC219" s="161"/>
      <c r="AD219" s="161"/>
      <c r="AE219" s="161"/>
      <c r="AF219" s="162"/>
      <c r="AG219" s="50"/>
      <c r="AH219" s="142"/>
      <c r="AI219" s="49"/>
      <c r="AJ219" s="139"/>
      <c r="AK219" s="130"/>
      <c r="AL219" s="19" t="b">
        <v>0</v>
      </c>
      <c r="AM219" s="5" t="str">
        <f>IF(H219="","",IF(AL219=TRUE,COUNTIF(AL$218:AL219,AL219),""))</f>
        <v/>
      </c>
      <c r="AN219" s="72" t="str">
        <f t="shared" si="12"/>
        <v/>
      </c>
      <c r="AO219" s="5" t="str">
        <f>IF(ROW(A2)&gt;MAX(AM$218:AM$219),"",INDEX($H219:$L220,MATCH(ROW(A2),$AM219:$AM220,0),COLUMN(A2)))</f>
        <v/>
      </c>
      <c r="AP219" s="5" t="str">
        <f>IF(AO219&lt;&gt;"",COUNTIF($AO$218:AO219,AO219),"")</f>
        <v/>
      </c>
    </row>
    <row r="220" spans="3:42" ht="31.5" customHeight="1" x14ac:dyDescent="0.15">
      <c r="C220" s="52"/>
      <c r="E220" s="855"/>
      <c r="F220" s="817" t="s">
        <v>66</v>
      </c>
      <c r="G220" s="818"/>
      <c r="H220" s="781"/>
      <c r="I220" s="782"/>
      <c r="J220" s="782"/>
      <c r="K220" s="782"/>
      <c r="L220" s="783"/>
      <c r="M220" s="157"/>
      <c r="N220" s="158"/>
      <c r="O220" s="158"/>
      <c r="P220" s="158"/>
      <c r="Q220" s="158"/>
      <c r="R220" s="158"/>
      <c r="S220" s="158"/>
      <c r="T220" s="157"/>
      <c r="U220" s="158"/>
      <c r="V220" s="158"/>
      <c r="W220" s="158"/>
      <c r="X220" s="158"/>
      <c r="Y220" s="158"/>
      <c r="Z220" s="158"/>
      <c r="AA220" s="158"/>
      <c r="AB220" s="158"/>
      <c r="AC220" s="158"/>
      <c r="AD220" s="158"/>
      <c r="AE220" s="158"/>
      <c r="AF220" s="159"/>
      <c r="AG220" s="50"/>
      <c r="AH220" s="142"/>
      <c r="AI220" s="49"/>
      <c r="AJ220" s="139"/>
      <c r="AK220" s="130"/>
      <c r="AL220" s="19" t="b">
        <v>0</v>
      </c>
      <c r="AM220" s="5" t="str">
        <f>IF(H220="","",IF(AL220=TRUE,COUNTIF(AL$220:AL220,AL220),""))</f>
        <v/>
      </c>
      <c r="AN220" s="72" t="str">
        <f>IF(H220="","",IF(AL220=TRUE,H220,""))</f>
        <v/>
      </c>
      <c r="AO220" s="5" t="str">
        <f>IF(ROW(A1)&gt;MAX(AM$220:AM$221),"",INDEX($H220:$L221,MATCH(ROW(A1),$AM220:$AM221,0),COLUMN(A1)))</f>
        <v/>
      </c>
      <c r="AP220" s="5" t="str">
        <f>IF(AO220&lt;&gt;"",COUNTIF($AO$220:AO220,AO220),"")</f>
        <v/>
      </c>
    </row>
    <row r="221" spans="3:42" ht="31.5" customHeight="1" thickBot="1" x14ac:dyDescent="0.2">
      <c r="C221" s="52"/>
      <c r="E221" s="856"/>
      <c r="F221" s="821"/>
      <c r="G221" s="822"/>
      <c r="H221" s="800"/>
      <c r="I221" s="801"/>
      <c r="J221" s="801"/>
      <c r="K221" s="801"/>
      <c r="L221" s="802"/>
      <c r="M221" s="160"/>
      <c r="N221" s="149"/>
      <c r="O221" s="149"/>
      <c r="P221" s="149"/>
      <c r="Q221" s="149"/>
      <c r="R221" s="149"/>
      <c r="S221" s="149"/>
      <c r="T221" s="160"/>
      <c r="U221" s="149"/>
      <c r="V221" s="149"/>
      <c r="W221" s="149"/>
      <c r="X221" s="149"/>
      <c r="Y221" s="149"/>
      <c r="Z221" s="149"/>
      <c r="AA221" s="149"/>
      <c r="AB221" s="149"/>
      <c r="AC221" s="149"/>
      <c r="AD221" s="149"/>
      <c r="AE221" s="149"/>
      <c r="AF221" s="150"/>
      <c r="AG221" s="50"/>
      <c r="AH221" s="142"/>
      <c r="AI221" s="49"/>
      <c r="AJ221" s="139"/>
      <c r="AK221" s="130"/>
      <c r="AL221" s="19" t="b">
        <v>0</v>
      </c>
      <c r="AM221" s="5" t="str">
        <f>IF(H221="","",IF(AL221=TRUE,COUNTIF(AL$220:AL221,AL221),""))</f>
        <v/>
      </c>
      <c r="AN221" s="72" t="str">
        <f t="shared" si="12"/>
        <v/>
      </c>
      <c r="AO221" s="5" t="str">
        <f>IF(ROW(A2)&gt;MAX(AM$220:AM$221),"",INDEX($H221:$L222,MATCH(ROW(A2),$AM221:$AM222,0),COLUMN(A2)))</f>
        <v/>
      </c>
      <c r="AP221" s="5" t="str">
        <f>IF(AO221&lt;&gt;"",COUNTIF($AO$220:AO221,AO221),"")</f>
        <v/>
      </c>
    </row>
    <row r="222" spans="3:42" ht="21.75" customHeight="1" x14ac:dyDescent="0.15">
      <c r="C222" s="52"/>
      <c r="AJ222" s="139"/>
      <c r="AK222" s="130"/>
      <c r="AN222" s="72"/>
    </row>
    <row r="223" spans="3:42" ht="24" customHeight="1" thickBot="1" x14ac:dyDescent="0.2">
      <c r="C223" s="52"/>
      <c r="E223" s="12" t="s">
        <v>50</v>
      </c>
      <c r="AJ223" s="139"/>
      <c r="AK223" s="130"/>
      <c r="AN223" s="72"/>
    </row>
    <row r="224" spans="3:42" ht="32.25" customHeight="1" x14ac:dyDescent="0.15">
      <c r="C224" s="52"/>
      <c r="D224" s="17"/>
      <c r="E224" s="957"/>
      <c r="F224" s="958"/>
      <c r="G224" s="958"/>
      <c r="H224" s="937"/>
      <c r="I224" s="938"/>
      <c r="J224" s="938"/>
      <c r="K224" s="938"/>
      <c r="L224" s="938"/>
      <c r="M224" s="163"/>
      <c r="N224" s="164"/>
      <c r="O224" s="164"/>
      <c r="P224" s="164"/>
      <c r="Q224" s="164"/>
      <c r="R224" s="164"/>
      <c r="S224" s="164"/>
      <c r="T224" s="165"/>
      <c r="U224" s="164"/>
      <c r="V224" s="164"/>
      <c r="W224" s="164"/>
      <c r="X224" s="164"/>
      <c r="Y224" s="164"/>
      <c r="Z224" s="164"/>
      <c r="AA224" s="164"/>
      <c r="AB224" s="164"/>
      <c r="AC224" s="164"/>
      <c r="AD224" s="164"/>
      <c r="AE224" s="164"/>
      <c r="AF224" s="166"/>
      <c r="AG224" s="50"/>
      <c r="AH224" s="167"/>
      <c r="AI224" s="49"/>
      <c r="AJ224" s="139"/>
      <c r="AK224" s="130"/>
      <c r="AL224" s="19" t="b">
        <v>0</v>
      </c>
      <c r="AM224" s="5" t="str">
        <f>IF(H224="","",IF(AL224=TRUE,COUNTIF(AL$224:AL224,AL224),""))</f>
        <v/>
      </c>
      <c r="AN224" s="72" t="str">
        <f t="shared" si="12"/>
        <v/>
      </c>
      <c r="AO224" s="5" t="str">
        <f>IF(ROW(A1)&gt;MAX(AM$224:AM$225),"",INDEX($H224:$L225,MATCH(ROW(A1),$AM224:$AM225,0),COLUMN(A1)))</f>
        <v/>
      </c>
      <c r="AP224" s="5" t="str">
        <f>IF(AO224&lt;&gt;"",COUNTIF($AO$224:AO224,AO224),"")</f>
        <v/>
      </c>
    </row>
    <row r="225" spans="2:50" ht="32.25" customHeight="1" thickBot="1" x14ac:dyDescent="0.2">
      <c r="C225" s="52"/>
      <c r="D225" s="22"/>
      <c r="E225" s="959"/>
      <c r="F225" s="960"/>
      <c r="G225" s="960"/>
      <c r="H225" s="951"/>
      <c r="I225" s="952"/>
      <c r="J225" s="952"/>
      <c r="K225" s="952"/>
      <c r="L225" s="952"/>
      <c r="M225" s="168"/>
      <c r="N225" s="113"/>
      <c r="O225" s="113"/>
      <c r="P225" s="113"/>
      <c r="Q225" s="113"/>
      <c r="R225" s="113"/>
      <c r="S225" s="113"/>
      <c r="T225" s="169"/>
      <c r="U225" s="113"/>
      <c r="V225" s="113"/>
      <c r="W225" s="113"/>
      <c r="X225" s="113"/>
      <c r="Y225" s="113"/>
      <c r="Z225" s="113"/>
      <c r="AA225" s="113"/>
      <c r="AB225" s="113"/>
      <c r="AC225" s="113"/>
      <c r="AD225" s="113"/>
      <c r="AE225" s="113"/>
      <c r="AF225" s="114"/>
      <c r="AG225" s="50"/>
      <c r="AH225" s="167"/>
      <c r="AI225" s="49"/>
      <c r="AJ225" s="139"/>
      <c r="AK225" s="130"/>
      <c r="AL225" s="19" t="b">
        <v>0</v>
      </c>
      <c r="AM225" s="5" t="str">
        <f>IF(H225="","",IF(AL225=TRUE,COUNTIF(AL$224:AL225,AL225),""))</f>
        <v/>
      </c>
      <c r="AN225" s="72" t="str">
        <f t="shared" si="12"/>
        <v/>
      </c>
      <c r="AO225" s="5" t="str">
        <f>IF(ROW(A2)&gt;MAX(AM$224:AM$225),"",INDEX($H225:$L226,MATCH(ROW(A2),$AM225:$AM226,0),COLUMN(A2)))</f>
        <v/>
      </c>
      <c r="AP225" s="5" t="str">
        <f>IF(AO225&lt;&gt;"",COUNTIF($AO$224:AO225,AO225),"")</f>
        <v/>
      </c>
    </row>
    <row r="226" spans="2:50" ht="22.5" customHeight="1" x14ac:dyDescent="0.15">
      <c r="C226" s="53"/>
      <c r="D226" s="91"/>
      <c r="E226" s="91"/>
      <c r="F226" s="91"/>
      <c r="G226" s="91"/>
      <c r="H226" s="91"/>
      <c r="I226" s="91"/>
      <c r="J226" s="91"/>
      <c r="K226" s="91"/>
      <c r="L226" s="91"/>
      <c r="M226" s="91"/>
      <c r="N226" s="91"/>
      <c r="O226" s="91"/>
      <c r="P226" s="91"/>
      <c r="Q226" s="91"/>
      <c r="R226" s="91"/>
      <c r="S226" s="91"/>
      <c r="T226" s="91"/>
      <c r="U226" s="91"/>
      <c r="V226" s="91"/>
      <c r="W226" s="91"/>
      <c r="X226" s="91"/>
      <c r="Y226" s="91"/>
      <c r="Z226" s="91"/>
      <c r="AA226" s="91"/>
      <c r="AB226" s="91"/>
      <c r="AC226" s="91"/>
      <c r="AD226" s="96"/>
      <c r="AE226" s="96"/>
      <c r="AF226" s="91"/>
      <c r="AG226" s="91"/>
      <c r="AH226" s="91"/>
      <c r="AI226" s="96"/>
      <c r="AJ226" s="140"/>
      <c r="AK226" s="132"/>
    </row>
    <row r="227" spans="2:50" ht="31.5" customHeight="1" x14ac:dyDescent="0.15">
      <c r="B227" s="36" t="s">
        <v>115</v>
      </c>
      <c r="C227" s="70" t="s">
        <v>350</v>
      </c>
      <c r="D227" s="94"/>
      <c r="E227" s="94"/>
      <c r="F227" s="94"/>
      <c r="G227" s="94"/>
      <c r="H227" s="94"/>
      <c r="I227" s="94"/>
      <c r="J227" s="94"/>
      <c r="K227" s="94"/>
      <c r="L227" s="94"/>
      <c r="M227" s="94"/>
      <c r="N227" s="94"/>
      <c r="O227" s="94"/>
      <c r="P227" s="94"/>
      <c r="Q227" s="94"/>
      <c r="R227" s="94"/>
      <c r="S227" s="94"/>
      <c r="T227" s="94"/>
      <c r="U227" s="94"/>
      <c r="V227" s="94"/>
      <c r="W227" s="94"/>
      <c r="X227" s="94"/>
      <c r="Y227" s="94"/>
      <c r="Z227" s="94"/>
      <c r="AA227" s="94"/>
      <c r="AB227" s="94"/>
      <c r="AC227" s="94"/>
      <c r="AD227" s="94"/>
      <c r="AE227" s="94"/>
      <c r="AF227" s="94"/>
      <c r="AG227" s="94"/>
      <c r="AH227" s="94"/>
      <c r="AI227" s="94"/>
      <c r="AJ227" s="866" t="s">
        <v>461</v>
      </c>
      <c r="AK227" s="867"/>
    </row>
    <row r="228" spans="2:50" ht="57.75" customHeight="1" x14ac:dyDescent="0.15">
      <c r="C228" s="135"/>
      <c r="D228" s="939" t="s">
        <v>313</v>
      </c>
      <c r="E228" s="939"/>
      <c r="F228" s="939"/>
      <c r="G228" s="939"/>
      <c r="H228" s="939"/>
      <c r="I228" s="939"/>
      <c r="J228" s="939"/>
      <c r="K228" s="939"/>
      <c r="L228" s="939"/>
      <c r="M228" s="939"/>
      <c r="N228" s="939"/>
      <c r="O228" s="939"/>
      <c r="P228" s="939"/>
      <c r="Q228" s="939"/>
      <c r="R228" s="939"/>
      <c r="S228" s="939"/>
      <c r="T228" s="939"/>
      <c r="U228" s="939"/>
      <c r="V228" s="939"/>
      <c r="W228" s="939"/>
      <c r="X228" s="939"/>
      <c r="Y228" s="939"/>
      <c r="Z228" s="939"/>
      <c r="AA228" s="939"/>
      <c r="AB228" s="939"/>
      <c r="AC228" s="939"/>
      <c r="AD228" s="939"/>
      <c r="AE228" s="939"/>
      <c r="AF228" s="939"/>
      <c r="AG228" s="939"/>
      <c r="AH228" s="939"/>
      <c r="AI228" s="939"/>
      <c r="AJ228" s="939"/>
      <c r="AK228" s="134"/>
    </row>
    <row r="229" spans="2:50" ht="24.75" customHeight="1" x14ac:dyDescent="0.15">
      <c r="C229" s="52"/>
      <c r="D229" s="5" t="s">
        <v>65</v>
      </c>
      <c r="AI229" s="139"/>
      <c r="AJ229" s="139"/>
      <c r="AK229" s="130"/>
    </row>
    <row r="230" spans="2:50" ht="31.5" customHeight="1" thickBot="1" x14ac:dyDescent="0.2">
      <c r="C230" s="52"/>
      <c r="E230" s="776" t="s">
        <v>64</v>
      </c>
      <c r="F230" s="776"/>
      <c r="G230" s="776"/>
      <c r="H230" s="776"/>
      <c r="I230" s="776"/>
      <c r="J230" s="776"/>
      <c r="K230" s="776"/>
      <c r="L230" s="776"/>
      <c r="M230" s="787" t="s">
        <v>318</v>
      </c>
      <c r="N230" s="787"/>
      <c r="O230" s="787"/>
      <c r="P230" s="787"/>
      <c r="Q230" s="787"/>
      <c r="R230" s="787"/>
      <c r="S230" s="787"/>
      <c r="T230" s="787"/>
      <c r="U230" s="787"/>
      <c r="V230" s="787"/>
      <c r="W230" s="787"/>
      <c r="X230" s="787"/>
      <c r="Y230" s="787"/>
      <c r="Z230" s="787"/>
      <c r="AA230" s="787"/>
      <c r="AB230" s="787"/>
      <c r="AC230" s="787"/>
      <c r="AD230" s="787"/>
      <c r="AE230" s="787"/>
      <c r="AF230" s="787"/>
      <c r="AG230" s="12"/>
      <c r="AH230" s="12"/>
      <c r="AI230" s="12"/>
      <c r="AJ230" s="12"/>
      <c r="AK230" s="130"/>
    </row>
    <row r="231" spans="2:50" ht="31.5" customHeight="1" x14ac:dyDescent="0.15">
      <c r="C231" s="52"/>
      <c r="E231" s="890" t="s">
        <v>54</v>
      </c>
      <c r="F231" s="891"/>
      <c r="G231" s="892"/>
      <c r="H231" s="933">
        <f t="shared" ref="H231:H236" si="13">$H193</f>
        <v>0</v>
      </c>
      <c r="I231" s="934"/>
      <c r="J231" s="934"/>
      <c r="K231" s="934"/>
      <c r="L231" s="935"/>
      <c r="M231" s="241"/>
      <c r="N231" s="141"/>
      <c r="O231" s="141"/>
      <c r="P231" s="141"/>
      <c r="Q231" s="141"/>
      <c r="R231" s="141"/>
      <c r="S231" s="141"/>
      <c r="T231" s="141"/>
      <c r="U231" s="141"/>
      <c r="V231" s="141"/>
      <c r="W231" s="141"/>
      <c r="X231" s="141"/>
      <c r="Y231" s="141"/>
      <c r="Z231" s="141"/>
      <c r="AA231" s="141"/>
      <c r="AB231" s="141"/>
      <c r="AC231" s="141"/>
      <c r="AD231" s="141"/>
      <c r="AE231" s="141"/>
      <c r="AF231" s="146"/>
      <c r="AH231" s="101"/>
      <c r="AJ231" s="101"/>
      <c r="AK231" s="130"/>
      <c r="AL231" s="19" t="b">
        <v>0</v>
      </c>
      <c r="AM231" s="19" t="b">
        <v>0</v>
      </c>
      <c r="AN231" s="5" t="str">
        <f>IF(H231="","",IF(AL231=TRUE,COUNTIF(AL$231:AL231,AL231),""))</f>
        <v/>
      </c>
      <c r="AO231" s="72" t="str">
        <f t="shared" ref="AO231:AO236" si="14">IF(H231="","",IF(AL231=TRUE,H231,""))</f>
        <v/>
      </c>
      <c r="AP231" s="5" t="str">
        <f t="shared" ref="AP231:AP236" si="15">IF(ROW(A1)&gt;MAX(AN$231:AN$236),"",INDEX($H231:$L236,MATCH(ROW(A1),$AN231:$AN236,0),COLUMN(A1)))</f>
        <v/>
      </c>
      <c r="AT231" s="5" t="str">
        <f t="shared" ref="AT231:AT236" si="16">IF(H231="","",$E$231)</f>
        <v>インフラ</v>
      </c>
      <c r="AU231" s="5" t="str">
        <f>IF(H231="","",IF(AM231=TRUE,COUNTIF(AM$231:AM231,AM231),""))</f>
        <v/>
      </c>
      <c r="AV231" s="5" t="str">
        <f t="shared" ref="AV231:AV239" si="17">IF(ROW(A1)&gt;MAX(AU$231:AU$263),"",INDEX($AT231:$AT263,MATCH(ROW(A1),$AU231:$AU263,0),COLUMN(A1)))</f>
        <v/>
      </c>
      <c r="AW231" s="5" t="str">
        <f t="shared" ref="AW231:AW239" si="18">IF(ROW(A1)&gt;MAX(AU$231:AU$263),"",INDEX($H231:$L263,MATCH(ROW(A1),$AU231:$AU263,0),COLUMN(A1)))</f>
        <v/>
      </c>
      <c r="AX231" s="5" t="str">
        <f t="shared" ref="AX231:AX237" si="19">IF(ROW(A1)&gt;MAX(AU$231:AU$263),"",INDEX($M231:$M263,MATCH(ROW(A1),$AU231:$AU263,0),COLUMN(A1)))</f>
        <v/>
      </c>
    </row>
    <row r="232" spans="2:50" ht="31.5" customHeight="1" x14ac:dyDescent="0.15">
      <c r="C232" s="52"/>
      <c r="E232" s="893"/>
      <c r="F232" s="878"/>
      <c r="G232" s="894"/>
      <c r="H232" s="829">
        <f t="shared" si="13"/>
        <v>0</v>
      </c>
      <c r="I232" s="830"/>
      <c r="J232" s="830"/>
      <c r="K232" s="830"/>
      <c r="L232" s="831"/>
      <c r="M232" s="143"/>
      <c r="N232" s="254"/>
      <c r="O232" s="254"/>
      <c r="P232" s="254"/>
      <c r="Q232" s="254"/>
      <c r="R232" s="254"/>
      <c r="S232" s="254"/>
      <c r="T232" s="254"/>
      <c r="U232" s="254"/>
      <c r="V232" s="254"/>
      <c r="W232" s="254"/>
      <c r="X232" s="254"/>
      <c r="Y232" s="254"/>
      <c r="Z232" s="254"/>
      <c r="AA232" s="254"/>
      <c r="AB232" s="254"/>
      <c r="AC232" s="254"/>
      <c r="AD232" s="254"/>
      <c r="AE232" s="254"/>
      <c r="AF232" s="147"/>
      <c r="AH232" s="101"/>
      <c r="AJ232" s="101"/>
      <c r="AK232" s="130"/>
      <c r="AL232" s="19" t="b">
        <v>0</v>
      </c>
      <c r="AM232" s="19" t="b">
        <v>0</v>
      </c>
      <c r="AN232" s="5" t="str">
        <f>IF(H232="","",IF(AL232=TRUE,COUNTIF(AL$231:AL232,AL232),""))</f>
        <v/>
      </c>
      <c r="AO232" s="72" t="str">
        <f t="shared" si="14"/>
        <v/>
      </c>
      <c r="AP232" s="5" t="str">
        <f t="shared" si="15"/>
        <v/>
      </c>
      <c r="AT232" s="5" t="str">
        <f t="shared" si="16"/>
        <v>インフラ</v>
      </c>
      <c r="AU232" s="5" t="str">
        <f>IF(H232="","",IF(AM232=TRUE,COUNTIF(AM$231:AM232,AM232),""))</f>
        <v/>
      </c>
      <c r="AV232" s="5" t="str">
        <f t="shared" si="17"/>
        <v/>
      </c>
      <c r="AW232" s="5" t="str">
        <f t="shared" si="18"/>
        <v/>
      </c>
      <c r="AX232" s="5" t="str">
        <f t="shared" si="19"/>
        <v/>
      </c>
    </row>
    <row r="233" spans="2:50" ht="31.5" customHeight="1" x14ac:dyDescent="0.15">
      <c r="C233" s="52"/>
      <c r="E233" s="893"/>
      <c r="F233" s="878"/>
      <c r="G233" s="894"/>
      <c r="H233" s="829">
        <f t="shared" si="13"/>
        <v>0</v>
      </c>
      <c r="I233" s="830"/>
      <c r="J233" s="830"/>
      <c r="K233" s="830"/>
      <c r="L233" s="831"/>
      <c r="M233" s="143"/>
      <c r="N233" s="254"/>
      <c r="O233" s="254"/>
      <c r="P233" s="254"/>
      <c r="Q233" s="254"/>
      <c r="R233" s="254"/>
      <c r="S233" s="254"/>
      <c r="T233" s="254"/>
      <c r="U233" s="254"/>
      <c r="V233" s="254"/>
      <c r="W233" s="254"/>
      <c r="X233" s="254"/>
      <c r="Y233" s="254"/>
      <c r="Z233" s="254"/>
      <c r="AA233" s="254"/>
      <c r="AB233" s="254"/>
      <c r="AC233" s="254"/>
      <c r="AD233" s="254"/>
      <c r="AE233" s="254"/>
      <c r="AF233" s="147"/>
      <c r="AH233" s="101"/>
      <c r="AJ233" s="101"/>
      <c r="AK233" s="130"/>
      <c r="AL233" s="19" t="b">
        <v>0</v>
      </c>
      <c r="AM233" s="19" t="b">
        <v>0</v>
      </c>
      <c r="AN233" s="5" t="str">
        <f>IF(H233="","",IF(AL233=TRUE,COUNTIF(AL$231:AL233,AL233),""))</f>
        <v/>
      </c>
      <c r="AO233" s="72" t="str">
        <f t="shared" si="14"/>
        <v/>
      </c>
      <c r="AP233" s="5" t="str">
        <f t="shared" si="15"/>
        <v/>
      </c>
      <c r="AT233" s="5" t="str">
        <f t="shared" si="16"/>
        <v>インフラ</v>
      </c>
      <c r="AU233" s="5" t="str">
        <f>IF(H233="","",IF(AM233=TRUE,COUNTIF(AM$231:AM233,AM233),""))</f>
        <v/>
      </c>
      <c r="AV233" s="5" t="str">
        <f t="shared" si="17"/>
        <v/>
      </c>
      <c r="AW233" s="5" t="str">
        <f t="shared" si="18"/>
        <v/>
      </c>
      <c r="AX233" s="5" t="str">
        <f t="shared" si="19"/>
        <v/>
      </c>
    </row>
    <row r="234" spans="2:50" ht="31.5" customHeight="1" x14ac:dyDescent="0.15">
      <c r="C234" s="52"/>
      <c r="E234" s="893"/>
      <c r="F234" s="878"/>
      <c r="G234" s="894"/>
      <c r="H234" s="829">
        <f t="shared" si="13"/>
        <v>0</v>
      </c>
      <c r="I234" s="830"/>
      <c r="J234" s="830"/>
      <c r="K234" s="830"/>
      <c r="L234" s="831"/>
      <c r="M234" s="143"/>
      <c r="N234" s="254"/>
      <c r="O234" s="254"/>
      <c r="P234" s="254"/>
      <c r="Q234" s="254"/>
      <c r="R234" s="254"/>
      <c r="S234" s="254"/>
      <c r="T234" s="254"/>
      <c r="U234" s="254"/>
      <c r="V234" s="254"/>
      <c r="W234" s="254"/>
      <c r="X234" s="254"/>
      <c r="Y234" s="254"/>
      <c r="Z234" s="254"/>
      <c r="AA234" s="254"/>
      <c r="AB234" s="254"/>
      <c r="AC234" s="254"/>
      <c r="AD234" s="254"/>
      <c r="AE234" s="254"/>
      <c r="AF234" s="147"/>
      <c r="AH234" s="101"/>
      <c r="AJ234" s="101"/>
      <c r="AK234" s="130"/>
      <c r="AL234" s="19" t="b">
        <v>0</v>
      </c>
      <c r="AM234" s="19" t="b">
        <v>0</v>
      </c>
      <c r="AN234" s="5" t="str">
        <f>IF(H234="","",IF(AL234=TRUE,COUNTIF(AL$231:AL234,AL234),""))</f>
        <v/>
      </c>
      <c r="AO234" s="72" t="str">
        <f t="shared" si="14"/>
        <v/>
      </c>
      <c r="AP234" s="5" t="str">
        <f t="shared" si="15"/>
        <v/>
      </c>
      <c r="AT234" s="5" t="str">
        <f t="shared" si="16"/>
        <v>インフラ</v>
      </c>
      <c r="AU234" s="5" t="str">
        <f>IF(H234="","",IF(AM234=TRUE,COUNTIF(AM$231:AM234,AM234),""))</f>
        <v/>
      </c>
      <c r="AV234" s="5" t="str">
        <f t="shared" si="17"/>
        <v/>
      </c>
      <c r="AW234" s="5" t="str">
        <f t="shared" si="18"/>
        <v/>
      </c>
      <c r="AX234" s="5" t="str">
        <f t="shared" si="19"/>
        <v/>
      </c>
    </row>
    <row r="235" spans="2:50" ht="31.5" customHeight="1" x14ac:dyDescent="0.15">
      <c r="C235" s="52"/>
      <c r="E235" s="893"/>
      <c r="F235" s="878"/>
      <c r="G235" s="894"/>
      <c r="H235" s="829">
        <f t="shared" si="13"/>
        <v>0</v>
      </c>
      <c r="I235" s="830"/>
      <c r="J235" s="830"/>
      <c r="K235" s="830"/>
      <c r="L235" s="831"/>
      <c r="M235" s="143"/>
      <c r="N235" s="254"/>
      <c r="O235" s="254"/>
      <c r="P235" s="254"/>
      <c r="Q235" s="254"/>
      <c r="R235" s="254"/>
      <c r="S235" s="254"/>
      <c r="T235" s="254"/>
      <c r="U235" s="254"/>
      <c r="V235" s="254"/>
      <c r="W235" s="254"/>
      <c r="X235" s="254"/>
      <c r="Y235" s="254"/>
      <c r="Z235" s="254"/>
      <c r="AA235" s="254"/>
      <c r="AB235" s="254"/>
      <c r="AC235" s="254"/>
      <c r="AD235" s="254"/>
      <c r="AE235" s="254"/>
      <c r="AF235" s="147"/>
      <c r="AH235" s="101"/>
      <c r="AJ235" s="101"/>
      <c r="AK235" s="130"/>
      <c r="AL235" s="19" t="b">
        <v>0</v>
      </c>
      <c r="AM235" s="19" t="b">
        <v>0</v>
      </c>
      <c r="AN235" s="5" t="str">
        <f>IF(H235="","",IF(AL235=TRUE,COUNTIF(AL$231:AL235,AL235),""))</f>
        <v/>
      </c>
      <c r="AO235" s="72" t="str">
        <f t="shared" si="14"/>
        <v/>
      </c>
      <c r="AP235" s="5" t="str">
        <f t="shared" si="15"/>
        <v/>
      </c>
      <c r="AT235" s="5" t="str">
        <f t="shared" si="16"/>
        <v>インフラ</v>
      </c>
      <c r="AU235" s="5" t="str">
        <f>IF(H235="","",IF(AM235=TRUE,COUNTIF(AM$231:AM235,AM235),""))</f>
        <v/>
      </c>
      <c r="AV235" s="5" t="str">
        <f t="shared" si="17"/>
        <v/>
      </c>
      <c r="AW235" s="5" t="str">
        <f t="shared" si="18"/>
        <v/>
      </c>
      <c r="AX235" s="5" t="str">
        <f t="shared" si="19"/>
        <v/>
      </c>
    </row>
    <row r="236" spans="2:50" ht="31.5" customHeight="1" thickBot="1" x14ac:dyDescent="0.2">
      <c r="C236" s="52"/>
      <c r="E236" s="895"/>
      <c r="F236" s="896"/>
      <c r="G236" s="897"/>
      <c r="H236" s="823">
        <f t="shared" si="13"/>
        <v>0</v>
      </c>
      <c r="I236" s="824"/>
      <c r="J236" s="824"/>
      <c r="K236" s="824"/>
      <c r="L236" s="825"/>
      <c r="M236" s="144"/>
      <c r="N236" s="183"/>
      <c r="O236" s="183"/>
      <c r="P236" s="183"/>
      <c r="Q236" s="183"/>
      <c r="R236" s="183"/>
      <c r="S236" s="183"/>
      <c r="T236" s="183"/>
      <c r="U236" s="183"/>
      <c r="V236" s="183"/>
      <c r="W236" s="183"/>
      <c r="X236" s="183"/>
      <c r="Y236" s="183"/>
      <c r="Z236" s="183"/>
      <c r="AA236" s="183"/>
      <c r="AB236" s="183"/>
      <c r="AC236" s="183"/>
      <c r="AD236" s="183"/>
      <c r="AE236" s="183"/>
      <c r="AF236" s="170"/>
      <c r="AH236" s="101"/>
      <c r="AJ236" s="101"/>
      <c r="AK236" s="130"/>
      <c r="AL236" s="19" t="b">
        <v>0</v>
      </c>
      <c r="AM236" s="19" t="b">
        <v>0</v>
      </c>
      <c r="AN236" s="5" t="str">
        <f>IF(H236="","",IF(AL236=TRUE,COUNTIF(AL$231:AL236,AL236),""))</f>
        <v/>
      </c>
      <c r="AO236" s="72" t="str">
        <f t="shared" si="14"/>
        <v/>
      </c>
      <c r="AP236" s="5" t="str">
        <f t="shared" si="15"/>
        <v/>
      </c>
      <c r="AT236" s="5" t="str">
        <f t="shared" si="16"/>
        <v>インフラ</v>
      </c>
      <c r="AU236" s="5" t="str">
        <f>IF(H236="","",IF(AM236=TRUE,COUNTIF(AM$231:AM236,AM236),""))</f>
        <v/>
      </c>
      <c r="AV236" s="5" t="str">
        <f t="shared" si="17"/>
        <v/>
      </c>
      <c r="AW236" s="5" t="str">
        <f t="shared" si="18"/>
        <v/>
      </c>
      <c r="AX236" s="5" t="str">
        <f t="shared" si="19"/>
        <v/>
      </c>
    </row>
    <row r="237" spans="2:50" ht="22.5" customHeight="1" x14ac:dyDescent="0.15">
      <c r="C237" s="52"/>
      <c r="D237" s="145"/>
      <c r="E237" s="145"/>
      <c r="F237" s="145"/>
      <c r="G237" s="145"/>
      <c r="H237" s="145"/>
      <c r="I237" s="145"/>
      <c r="J237" s="145"/>
      <c r="K237" s="145"/>
      <c r="L237" s="17"/>
      <c r="M237" s="17"/>
      <c r="N237" s="17"/>
      <c r="O237" s="17"/>
      <c r="P237" s="17"/>
      <c r="Q237" s="17"/>
      <c r="R237" s="17"/>
      <c r="S237" s="17"/>
      <c r="T237" s="17"/>
      <c r="U237" s="17"/>
      <c r="V237" s="17"/>
      <c r="AK237" s="130"/>
      <c r="AU237" s="5" t="str">
        <f>IF(H237="","",IF(AM237=TRUE,COUNTIF(AM$231:AM237,AM237),""))</f>
        <v/>
      </c>
      <c r="AV237" s="5" t="str">
        <f t="shared" si="17"/>
        <v/>
      </c>
      <c r="AW237" s="5" t="str">
        <f t="shared" si="18"/>
        <v/>
      </c>
      <c r="AX237" s="5" t="str">
        <f t="shared" si="19"/>
        <v/>
      </c>
    </row>
    <row r="238" spans="2:50" ht="22.5" customHeight="1" x14ac:dyDescent="0.15">
      <c r="C238" s="52"/>
      <c r="D238" s="5" t="s">
        <v>342</v>
      </c>
      <c r="E238" s="17"/>
      <c r="F238" s="145"/>
      <c r="G238" s="145"/>
      <c r="H238" s="145"/>
      <c r="I238" s="145"/>
      <c r="J238" s="145"/>
      <c r="K238" s="145"/>
      <c r="L238" s="17"/>
      <c r="AK238" s="130"/>
      <c r="AU238" s="5" t="str">
        <f>IF(H238="","",IF(AM238=TRUE,COUNTIF(AM$231:AM238,AM238),""))</f>
        <v/>
      </c>
      <c r="AV238" s="5" t="str">
        <f t="shared" si="17"/>
        <v/>
      </c>
      <c r="AW238" s="5" t="str">
        <f t="shared" si="18"/>
        <v/>
      </c>
      <c r="AX238" s="5" t="str">
        <f>IF(ROW(A8)&gt;MAX(AU$231:AU$263),"",INDEX($M239:$M270,MATCH(ROW(A8),$AU238:$AU270,0),COLUMN(A8)))</f>
        <v/>
      </c>
    </row>
    <row r="239" spans="2:50" ht="31.5" customHeight="1" thickBot="1" x14ac:dyDescent="0.2">
      <c r="C239" s="52"/>
      <c r="E239" s="776" t="s">
        <v>64</v>
      </c>
      <c r="F239" s="776"/>
      <c r="G239" s="776"/>
      <c r="H239" s="776"/>
      <c r="I239" s="776"/>
      <c r="J239" s="776"/>
      <c r="K239" s="776"/>
      <c r="L239" s="776"/>
      <c r="M239" s="787" t="s">
        <v>322</v>
      </c>
      <c r="N239" s="787"/>
      <c r="O239" s="787"/>
      <c r="P239" s="787"/>
      <c r="Q239" s="787"/>
      <c r="R239" s="787"/>
      <c r="S239" s="787"/>
      <c r="T239" s="787"/>
      <c r="U239" s="787"/>
      <c r="V239" s="787"/>
      <c r="W239" s="787"/>
      <c r="X239" s="787"/>
      <c r="Y239" s="787"/>
      <c r="Z239" s="787"/>
      <c r="AA239" s="787"/>
      <c r="AB239" s="787"/>
      <c r="AC239" s="787"/>
      <c r="AD239" s="787"/>
      <c r="AE239" s="787"/>
      <c r="AF239" s="787"/>
      <c r="AG239" s="12"/>
      <c r="AH239" s="12"/>
      <c r="AI239" s="12"/>
      <c r="AJ239" s="12"/>
      <c r="AK239" s="130"/>
      <c r="AU239" s="5" t="str">
        <f>IF(H239="","",IF(AM239=TRUE,COUNTIF(AM$231:AM239,AM239),""))</f>
        <v/>
      </c>
      <c r="AV239" s="5" t="str">
        <f t="shared" si="17"/>
        <v/>
      </c>
      <c r="AW239" s="5" t="str">
        <f t="shared" si="18"/>
        <v/>
      </c>
      <c r="AX239" s="5" t="str">
        <f>IF(ROW(A9)&gt;MAX(AU$231:AU$263),"",INDEX($M239:$M271,MATCH(ROW(A9),$AU239:$AU271,0),COLUMN(A9)))</f>
        <v/>
      </c>
    </row>
    <row r="240" spans="2:50" ht="31.5" customHeight="1" x14ac:dyDescent="0.15">
      <c r="C240" s="52"/>
      <c r="E240" s="807" t="s">
        <v>44</v>
      </c>
      <c r="F240" s="808"/>
      <c r="G240" s="809"/>
      <c r="H240" s="851"/>
      <c r="I240" s="852"/>
      <c r="J240" s="852"/>
      <c r="K240" s="852"/>
      <c r="L240" s="853"/>
      <c r="M240" s="241"/>
      <c r="N240" s="141"/>
      <c r="O240" s="141"/>
      <c r="P240" s="141"/>
      <c r="Q240" s="141"/>
      <c r="R240" s="141"/>
      <c r="S240" s="141"/>
      <c r="T240" s="141"/>
      <c r="U240" s="141"/>
      <c r="V240" s="141"/>
      <c r="W240" s="141"/>
      <c r="X240" s="141"/>
      <c r="Y240" s="141"/>
      <c r="Z240" s="141"/>
      <c r="AA240" s="141"/>
      <c r="AB240" s="141"/>
      <c r="AC240" s="141"/>
      <c r="AD240" s="141"/>
      <c r="AE240" s="141"/>
      <c r="AF240" s="146"/>
      <c r="AH240" s="101"/>
      <c r="AJ240" s="101"/>
      <c r="AK240" s="130"/>
      <c r="AL240" s="19" t="b">
        <v>0</v>
      </c>
      <c r="AM240" s="19" t="b">
        <v>0</v>
      </c>
      <c r="AN240" s="5" t="str">
        <f>IF(H240="","",IF(AL240=TRUE,COUNTIF(AL$240:AL240,AL240),""))</f>
        <v/>
      </c>
      <c r="AO240" s="72" t="str">
        <f>IF(H240="","",IF(AL240=TRUE,H240,""))</f>
        <v/>
      </c>
      <c r="AP240" s="5" t="str">
        <f>IF(ROW(A1)&gt;MAX(AN$240:AN$242),"",INDEX($H240:$L242,MATCH(ROW(A1),$AN240:$AN242,0),COLUMN(A1)))</f>
        <v/>
      </c>
      <c r="AT240" s="5" t="str">
        <f>IF(H240="","",$E$240)</f>
        <v/>
      </c>
      <c r="AU240" s="5" t="str">
        <f>IF(H240="","",IF(AM240=TRUE,COUNTIF(AM$231:AM240,AM240),""))</f>
        <v/>
      </c>
      <c r="AV240" s="5" t="str">
        <f t="shared" ref="AV240:AV249" si="20">IF(ROW(A17)&gt;MAX(AU$231:AU$263),"",INDEX($AT240:$AT272,MATCH(ROW(A17),$AU240:$AU272,0),COLUMN(A17)))</f>
        <v/>
      </c>
      <c r="AW240" s="5" t="str">
        <f t="shared" ref="AW240:AW249" si="21">IF(ROW(A17)&gt;MAX(AU$231:AU$263),"",INDEX($H240:$L272,MATCH(ROW(A17),$AU240:$AU272,0),COLUMN(A17)))</f>
        <v/>
      </c>
      <c r="AX240" s="5" t="str">
        <f t="shared" ref="AX240:AX249" si="22">IF(ROW(A17)&gt;MAX(AU$231:AU$263),"",INDEX($M240:$M272,MATCH(ROW(A17),$AU240:$AU272,0),COLUMN(A17)))</f>
        <v/>
      </c>
    </row>
    <row r="241" spans="3:50" ht="31.5" customHeight="1" x14ac:dyDescent="0.15">
      <c r="C241" s="52"/>
      <c r="E241" s="810"/>
      <c r="F241" s="811"/>
      <c r="G241" s="812"/>
      <c r="H241" s="803"/>
      <c r="I241" s="804"/>
      <c r="J241" s="804"/>
      <c r="K241" s="804"/>
      <c r="L241" s="805"/>
      <c r="M241" s="157"/>
      <c r="N241" s="158"/>
      <c r="O241" s="158"/>
      <c r="P241" s="158"/>
      <c r="Q241" s="158"/>
      <c r="R241" s="158"/>
      <c r="S241" s="158"/>
      <c r="T241" s="158"/>
      <c r="U241" s="158"/>
      <c r="V241" s="158"/>
      <c r="W241" s="158"/>
      <c r="X241" s="158"/>
      <c r="Y241" s="158"/>
      <c r="Z241" s="158"/>
      <c r="AA241" s="158"/>
      <c r="AB241" s="158"/>
      <c r="AC241" s="158"/>
      <c r="AD241" s="158"/>
      <c r="AE241" s="158"/>
      <c r="AF241" s="159"/>
      <c r="AH241" s="101"/>
      <c r="AJ241" s="101"/>
      <c r="AK241" s="130"/>
      <c r="AL241" s="19" t="b">
        <v>0</v>
      </c>
      <c r="AM241" s="19" t="b">
        <v>0</v>
      </c>
      <c r="AN241" s="5" t="str">
        <f>IF(H241="","",IF(AL241=TRUE,COUNTIF(AL$240:AL241,AL241),""))</f>
        <v/>
      </c>
      <c r="AO241" s="72" t="str">
        <f>IF(H241="","",IF(AL241=TRUE,H241,""))</f>
        <v/>
      </c>
      <c r="AP241" s="5" t="str">
        <f>IF(ROW(A2)&gt;MAX(AN$240:AN$242),"",INDEX($H241:$L243,MATCH(ROW(A2),$AN241:$AN243,0),COLUMN(A2)))</f>
        <v/>
      </c>
      <c r="AT241" s="5" t="str">
        <f>IF(H241="","",$E$240)</f>
        <v/>
      </c>
      <c r="AU241" s="5" t="str">
        <f>IF(H241="","",IF(AM241=TRUE,COUNTIF(AM$231:AM241,AM241),""))</f>
        <v/>
      </c>
      <c r="AV241" s="5" t="str">
        <f t="shared" si="20"/>
        <v/>
      </c>
      <c r="AW241" s="5" t="str">
        <f t="shared" si="21"/>
        <v/>
      </c>
      <c r="AX241" s="5" t="str">
        <f t="shared" si="22"/>
        <v/>
      </c>
    </row>
    <row r="242" spans="3:50" ht="31.5" customHeight="1" thickBot="1" x14ac:dyDescent="0.2">
      <c r="C242" s="52"/>
      <c r="E242" s="813"/>
      <c r="F242" s="814"/>
      <c r="G242" s="815"/>
      <c r="H242" s="800"/>
      <c r="I242" s="801"/>
      <c r="J242" s="801"/>
      <c r="K242" s="801"/>
      <c r="L242" s="802"/>
      <c r="M242" s="144"/>
      <c r="N242" s="183"/>
      <c r="O242" s="183"/>
      <c r="P242" s="183"/>
      <c r="Q242" s="183"/>
      <c r="R242" s="183"/>
      <c r="S242" s="183"/>
      <c r="T242" s="183"/>
      <c r="U242" s="183"/>
      <c r="V242" s="183"/>
      <c r="W242" s="183"/>
      <c r="X242" s="183"/>
      <c r="Y242" s="183"/>
      <c r="Z242" s="183"/>
      <c r="AA242" s="183"/>
      <c r="AB242" s="183"/>
      <c r="AC242" s="183"/>
      <c r="AD242" s="183"/>
      <c r="AE242" s="183"/>
      <c r="AF242" s="170"/>
      <c r="AH242" s="101"/>
      <c r="AJ242" s="101"/>
      <c r="AK242" s="130"/>
      <c r="AL242" s="19" t="b">
        <v>0</v>
      </c>
      <c r="AM242" s="19" t="b">
        <v>0</v>
      </c>
      <c r="AN242" s="5" t="str">
        <f>IF(H242="","",IF(AL242=TRUE,COUNTIF(AL$240:AL242,AL242),""))</f>
        <v/>
      </c>
      <c r="AO242" s="72" t="str">
        <f>IF(H242="","",IF(AL242=TRUE,H242,""))</f>
        <v/>
      </c>
      <c r="AP242" s="5" t="str">
        <f>IF(ROW(A3)&gt;MAX(AN$240:AN$242),"",INDEX($H242:$L244,MATCH(ROW(A3),$AN242:$AN244,0),COLUMN(A3)))</f>
        <v/>
      </c>
      <c r="AT242" s="5" t="str">
        <f>IF(H242="","",$E$240)</f>
        <v/>
      </c>
      <c r="AU242" s="5" t="str">
        <f>IF(H242="","",IF(AM242=TRUE,COUNTIF(AM$231:AM242,AM242),""))</f>
        <v/>
      </c>
      <c r="AV242" s="5" t="str">
        <f t="shared" si="20"/>
        <v/>
      </c>
      <c r="AW242" s="5" t="str">
        <f t="shared" si="21"/>
        <v/>
      </c>
      <c r="AX242" s="5" t="str">
        <f t="shared" si="22"/>
        <v/>
      </c>
    </row>
    <row r="243" spans="3:50" ht="24" customHeight="1" thickBot="1" x14ac:dyDescent="0.2">
      <c r="C243" s="52"/>
      <c r="E243" s="12"/>
      <c r="AK243" s="130"/>
      <c r="AU243" s="5" t="str">
        <f>IF(H243="","",IF(AM243=TRUE,COUNTIF(AM$231:AM243,AM243),""))</f>
        <v/>
      </c>
      <c r="AV243" s="5" t="str">
        <f t="shared" si="20"/>
        <v/>
      </c>
      <c r="AW243" s="5" t="str">
        <f t="shared" si="21"/>
        <v/>
      </c>
      <c r="AX243" s="5" t="str">
        <f t="shared" si="22"/>
        <v/>
      </c>
    </row>
    <row r="244" spans="3:50" ht="31.5" customHeight="1" x14ac:dyDescent="0.15">
      <c r="C244" s="52"/>
      <c r="E244" s="854" t="s">
        <v>45</v>
      </c>
      <c r="F244" s="860" t="s">
        <v>61</v>
      </c>
      <c r="G244" s="861"/>
      <c r="H244" s="851"/>
      <c r="I244" s="852"/>
      <c r="J244" s="852"/>
      <c r="K244" s="852"/>
      <c r="L244" s="853"/>
      <c r="M244" s="241"/>
      <c r="N244" s="141"/>
      <c r="O244" s="141"/>
      <c r="P244" s="141"/>
      <c r="Q244" s="141"/>
      <c r="R244" s="141"/>
      <c r="S244" s="141"/>
      <c r="T244" s="141"/>
      <c r="U244" s="141"/>
      <c r="V244" s="141"/>
      <c r="W244" s="141"/>
      <c r="X244" s="141"/>
      <c r="Y244" s="141"/>
      <c r="Z244" s="141"/>
      <c r="AA244" s="141"/>
      <c r="AB244" s="141"/>
      <c r="AC244" s="141"/>
      <c r="AD244" s="141"/>
      <c r="AE244" s="141"/>
      <c r="AF244" s="146"/>
      <c r="AH244" s="101"/>
      <c r="AJ244" s="101"/>
      <c r="AK244" s="130"/>
      <c r="AL244" s="19" t="b">
        <v>0</v>
      </c>
      <c r="AM244" s="19" t="b">
        <v>0</v>
      </c>
      <c r="AN244" s="5" t="str">
        <f>IF(H244="","",IF(AL244=TRUE,COUNTIF(AL$244:AL244,AL244),""))</f>
        <v/>
      </c>
      <c r="AO244" s="72" t="str">
        <f>IF(H244="","",IF(AL244=TRUE,H244,""))</f>
        <v/>
      </c>
      <c r="AP244" s="5" t="str">
        <f t="shared" ref="AP244:AP252" si="23">IF(ROW(A1)&gt;MAX(AN$244:AN$254),"",INDEX($H244:$L254,MATCH(ROW(A1),$AN244:$AN254,0),COLUMN(A1)))</f>
        <v/>
      </c>
      <c r="AT244" s="5" t="str">
        <f t="shared" ref="AT244:AT254" si="24">IF(H244="","",$E$244)</f>
        <v/>
      </c>
      <c r="AU244" s="5" t="str">
        <f>IF(H244="","",IF(AM244=TRUE,COUNTIF(AM$231:AM244,AM244),""))</f>
        <v/>
      </c>
      <c r="AV244" s="5" t="str">
        <f t="shared" si="20"/>
        <v/>
      </c>
      <c r="AW244" s="5" t="str">
        <f t="shared" si="21"/>
        <v/>
      </c>
      <c r="AX244" s="5" t="str">
        <f t="shared" si="22"/>
        <v/>
      </c>
    </row>
    <row r="245" spans="3:50" ht="31.5" customHeight="1" x14ac:dyDescent="0.15">
      <c r="C245" s="52"/>
      <c r="E245" s="855"/>
      <c r="F245" s="819"/>
      <c r="G245" s="820"/>
      <c r="H245" s="803"/>
      <c r="I245" s="804"/>
      <c r="J245" s="804"/>
      <c r="K245" s="804"/>
      <c r="L245" s="805"/>
      <c r="M245" s="143"/>
      <c r="N245" s="254"/>
      <c r="O245" s="254"/>
      <c r="P245" s="254"/>
      <c r="Q245" s="254"/>
      <c r="R245" s="254"/>
      <c r="S245" s="254"/>
      <c r="T245" s="254"/>
      <c r="U245" s="254"/>
      <c r="V245" s="254"/>
      <c r="W245" s="254"/>
      <c r="X245" s="254"/>
      <c r="Y245" s="254"/>
      <c r="Z245" s="254"/>
      <c r="AA245" s="254"/>
      <c r="AB245" s="254"/>
      <c r="AC245" s="254"/>
      <c r="AD245" s="254"/>
      <c r="AE245" s="254"/>
      <c r="AF245" s="147"/>
      <c r="AH245" s="101"/>
      <c r="AJ245" s="101"/>
      <c r="AK245" s="130"/>
      <c r="AL245" s="19" t="b">
        <v>0</v>
      </c>
      <c r="AM245" s="19" t="b">
        <v>0</v>
      </c>
      <c r="AN245" s="5" t="str">
        <f>IF(H245="","",IF(AL245=TRUE,COUNTIF(AL$244:AL245,AL245),""))</f>
        <v/>
      </c>
      <c r="AO245" s="72" t="str">
        <f t="shared" ref="AO245:AO254" si="25">IF(H245="","",IF(AL245=TRUE,H245,""))</f>
        <v/>
      </c>
      <c r="AP245" s="5" t="str">
        <f t="shared" si="23"/>
        <v/>
      </c>
      <c r="AT245" s="5" t="str">
        <f t="shared" si="24"/>
        <v/>
      </c>
      <c r="AU245" s="5" t="str">
        <f>IF(H245="","",IF(AM245=TRUE,COUNTIF(AM$231:AM245,AM245),""))</f>
        <v/>
      </c>
      <c r="AV245" s="5" t="str">
        <f t="shared" si="20"/>
        <v/>
      </c>
      <c r="AW245" s="5" t="str">
        <f t="shared" si="21"/>
        <v/>
      </c>
      <c r="AX245" s="5" t="str">
        <f t="shared" si="22"/>
        <v/>
      </c>
    </row>
    <row r="246" spans="3:50" ht="31.5" customHeight="1" x14ac:dyDescent="0.15">
      <c r="C246" s="52"/>
      <c r="E246" s="855"/>
      <c r="F246" s="862"/>
      <c r="G246" s="863"/>
      <c r="H246" s="777"/>
      <c r="I246" s="778"/>
      <c r="J246" s="778"/>
      <c r="K246" s="778"/>
      <c r="L246" s="779"/>
      <c r="M246" s="155"/>
      <c r="N246" s="264"/>
      <c r="O246" s="264"/>
      <c r="P246" s="264"/>
      <c r="Q246" s="264"/>
      <c r="R246" s="264"/>
      <c r="S246" s="264"/>
      <c r="T246" s="264"/>
      <c r="U246" s="264"/>
      <c r="V246" s="264"/>
      <c r="W246" s="264"/>
      <c r="X246" s="264"/>
      <c r="Y246" s="264"/>
      <c r="Z246" s="264"/>
      <c r="AA246" s="264"/>
      <c r="AB246" s="264"/>
      <c r="AC246" s="264"/>
      <c r="AD246" s="264"/>
      <c r="AE246" s="264"/>
      <c r="AF246" s="156"/>
      <c r="AH246" s="101"/>
      <c r="AJ246" s="101"/>
      <c r="AK246" s="130"/>
      <c r="AL246" s="19" t="b">
        <v>0</v>
      </c>
      <c r="AM246" s="19" t="b">
        <v>0</v>
      </c>
      <c r="AN246" s="5" t="str">
        <f>IF(H246="","",IF(AL246=TRUE,COUNTIF(AL$244:AL246,AL246),""))</f>
        <v/>
      </c>
      <c r="AO246" s="72" t="str">
        <f t="shared" si="25"/>
        <v/>
      </c>
      <c r="AP246" s="5" t="str">
        <f t="shared" si="23"/>
        <v/>
      </c>
      <c r="AT246" s="5" t="str">
        <f t="shared" si="24"/>
        <v/>
      </c>
      <c r="AU246" s="5" t="str">
        <f>IF(H246="","",IF(AM246=TRUE,COUNTIF(AM$231:AM246,AM246),""))</f>
        <v/>
      </c>
      <c r="AV246" s="5" t="str">
        <f t="shared" si="20"/>
        <v/>
      </c>
      <c r="AW246" s="5" t="str">
        <f t="shared" si="21"/>
        <v/>
      </c>
      <c r="AX246" s="5" t="str">
        <f t="shared" si="22"/>
        <v/>
      </c>
    </row>
    <row r="247" spans="3:50" ht="31.5" customHeight="1" x14ac:dyDescent="0.15">
      <c r="C247" s="52"/>
      <c r="E247" s="855"/>
      <c r="F247" s="817" t="s">
        <v>51</v>
      </c>
      <c r="G247" s="818"/>
      <c r="H247" s="781"/>
      <c r="I247" s="782"/>
      <c r="J247" s="782"/>
      <c r="K247" s="782"/>
      <c r="L247" s="783"/>
      <c r="M247" s="242"/>
      <c r="N247" s="153"/>
      <c r="O247" s="153"/>
      <c r="P247" s="153"/>
      <c r="Q247" s="153"/>
      <c r="R247" s="153"/>
      <c r="S247" s="153"/>
      <c r="T247" s="153"/>
      <c r="U247" s="153"/>
      <c r="V247" s="153"/>
      <c r="W247" s="153"/>
      <c r="X247" s="153"/>
      <c r="Y247" s="153"/>
      <c r="Z247" s="153"/>
      <c r="AA247" s="153"/>
      <c r="AB247" s="153"/>
      <c r="AC247" s="153"/>
      <c r="AD247" s="153"/>
      <c r="AE247" s="153"/>
      <c r="AF247" s="154"/>
      <c r="AH247" s="101"/>
      <c r="AJ247" s="101"/>
      <c r="AK247" s="130"/>
      <c r="AL247" s="19" t="b">
        <v>0</v>
      </c>
      <c r="AM247" s="19" t="b">
        <v>0</v>
      </c>
      <c r="AN247" s="5" t="str">
        <f>IF(H247="","",IF(AL247=TRUE,COUNTIF(AL$244:AL247,AL247),""))</f>
        <v/>
      </c>
      <c r="AO247" s="72" t="str">
        <f t="shared" si="25"/>
        <v/>
      </c>
      <c r="AP247" s="5" t="str">
        <f t="shared" si="23"/>
        <v/>
      </c>
      <c r="AT247" s="5" t="str">
        <f t="shared" si="24"/>
        <v/>
      </c>
      <c r="AU247" s="5" t="str">
        <f>IF(H247="","",IF(AM247=TRUE,COUNTIF(AM$231:AM247,AM247),""))</f>
        <v/>
      </c>
      <c r="AV247" s="5" t="str">
        <f t="shared" si="20"/>
        <v/>
      </c>
      <c r="AW247" s="5" t="str">
        <f t="shared" si="21"/>
        <v/>
      </c>
      <c r="AX247" s="5" t="str">
        <f t="shared" si="22"/>
        <v/>
      </c>
    </row>
    <row r="248" spans="3:50" ht="31.5" customHeight="1" x14ac:dyDescent="0.15">
      <c r="C248" s="52"/>
      <c r="E248" s="855"/>
      <c r="F248" s="819"/>
      <c r="G248" s="820"/>
      <c r="H248" s="803"/>
      <c r="I248" s="804"/>
      <c r="J248" s="804"/>
      <c r="K248" s="804"/>
      <c r="L248" s="805"/>
      <c r="M248" s="143"/>
      <c r="N248" s="254"/>
      <c r="O248" s="254"/>
      <c r="P248" s="254"/>
      <c r="Q248" s="254"/>
      <c r="R248" s="254"/>
      <c r="S248" s="254"/>
      <c r="T248" s="254"/>
      <c r="U248" s="254"/>
      <c r="V248" s="254"/>
      <c r="W248" s="254"/>
      <c r="X248" s="254"/>
      <c r="Y248" s="254"/>
      <c r="Z248" s="254"/>
      <c r="AA248" s="254"/>
      <c r="AB248" s="254"/>
      <c r="AC248" s="254"/>
      <c r="AD248" s="254"/>
      <c r="AE248" s="254"/>
      <c r="AF248" s="147"/>
      <c r="AH248" s="101"/>
      <c r="AJ248" s="101"/>
      <c r="AK248" s="130"/>
      <c r="AL248" s="19" t="b">
        <v>0</v>
      </c>
      <c r="AM248" s="19" t="b">
        <v>0</v>
      </c>
      <c r="AN248" s="5" t="str">
        <f>IF(H248="","",IF(AL248=TRUE,COUNTIF(AL$244:AL248,AL248),""))</f>
        <v/>
      </c>
      <c r="AO248" s="72" t="str">
        <f t="shared" si="25"/>
        <v/>
      </c>
      <c r="AP248" s="5" t="str">
        <f t="shared" si="23"/>
        <v/>
      </c>
      <c r="AT248" s="5" t="str">
        <f t="shared" si="24"/>
        <v/>
      </c>
      <c r="AU248" s="5" t="str">
        <f>IF(H248="","",IF(AM248=TRUE,COUNTIF(AM$231:AM248,AM248),""))</f>
        <v/>
      </c>
      <c r="AV248" s="5" t="str">
        <f t="shared" si="20"/>
        <v/>
      </c>
      <c r="AW248" s="5" t="str">
        <f t="shared" si="21"/>
        <v/>
      </c>
      <c r="AX248" s="5" t="str">
        <f t="shared" si="22"/>
        <v/>
      </c>
    </row>
    <row r="249" spans="3:50" ht="31.5" customHeight="1" x14ac:dyDescent="0.15">
      <c r="C249" s="52"/>
      <c r="E249" s="855"/>
      <c r="F249" s="819"/>
      <c r="G249" s="820"/>
      <c r="H249" s="803"/>
      <c r="I249" s="804"/>
      <c r="J249" s="804"/>
      <c r="K249" s="804"/>
      <c r="L249" s="805"/>
      <c r="M249" s="143"/>
      <c r="N249" s="254"/>
      <c r="O249" s="254"/>
      <c r="P249" s="254"/>
      <c r="Q249" s="254"/>
      <c r="R249" s="254"/>
      <c r="S249" s="254"/>
      <c r="T249" s="254"/>
      <c r="U249" s="254"/>
      <c r="V249" s="254"/>
      <c r="W249" s="254"/>
      <c r="X249" s="254"/>
      <c r="Y249" s="254"/>
      <c r="Z249" s="254"/>
      <c r="AA249" s="254"/>
      <c r="AB249" s="254"/>
      <c r="AC249" s="254"/>
      <c r="AD249" s="254"/>
      <c r="AE249" s="254"/>
      <c r="AF249" s="147"/>
      <c r="AH249" s="101"/>
      <c r="AJ249" s="101"/>
      <c r="AK249" s="130"/>
      <c r="AL249" s="19" t="b">
        <v>0</v>
      </c>
      <c r="AM249" s="19" t="b">
        <v>0</v>
      </c>
      <c r="AN249" s="5" t="str">
        <f>IF(H249="","",IF(AL249=TRUE,COUNTIF(AL$244:AL249,AL249),""))</f>
        <v/>
      </c>
      <c r="AO249" s="72" t="str">
        <f t="shared" si="25"/>
        <v/>
      </c>
      <c r="AP249" s="5" t="str">
        <f t="shared" si="23"/>
        <v/>
      </c>
      <c r="AT249" s="5" t="str">
        <f t="shared" si="24"/>
        <v/>
      </c>
      <c r="AU249" s="5" t="str">
        <f>IF(H249="","",IF(AM249=TRUE,COUNTIF(AM$231:AM249,AM249),""))</f>
        <v/>
      </c>
      <c r="AV249" s="5" t="str">
        <f t="shared" si="20"/>
        <v/>
      </c>
      <c r="AW249" s="5" t="str">
        <f t="shared" si="21"/>
        <v/>
      </c>
      <c r="AX249" s="5" t="str">
        <f t="shared" si="22"/>
        <v/>
      </c>
    </row>
    <row r="250" spans="3:50" ht="31.5" customHeight="1" x14ac:dyDescent="0.15">
      <c r="C250" s="52"/>
      <c r="E250" s="855"/>
      <c r="F250" s="862"/>
      <c r="G250" s="863"/>
      <c r="H250" s="777"/>
      <c r="I250" s="778"/>
      <c r="J250" s="778"/>
      <c r="K250" s="778"/>
      <c r="L250" s="779"/>
      <c r="M250" s="151"/>
      <c r="N250" s="101"/>
      <c r="O250" s="101"/>
      <c r="P250" s="101"/>
      <c r="Q250" s="101"/>
      <c r="R250" s="101"/>
      <c r="S250" s="101"/>
      <c r="T250" s="101"/>
      <c r="U250" s="101"/>
      <c r="V250" s="101"/>
      <c r="W250" s="101"/>
      <c r="X250" s="101"/>
      <c r="Y250" s="101"/>
      <c r="Z250" s="101"/>
      <c r="AA250" s="101"/>
      <c r="AB250" s="101"/>
      <c r="AC250" s="101"/>
      <c r="AD250" s="101"/>
      <c r="AE250" s="101"/>
      <c r="AF250" s="152"/>
      <c r="AH250" s="101"/>
      <c r="AJ250" s="101"/>
      <c r="AK250" s="130"/>
      <c r="AL250" s="19" t="b">
        <v>0</v>
      </c>
      <c r="AM250" s="19" t="b">
        <v>0</v>
      </c>
      <c r="AN250" s="5" t="str">
        <f>IF(H250="","",IF(AL250=TRUE,COUNTIF(AL$244:AL250,AL250),""))</f>
        <v/>
      </c>
      <c r="AO250" s="72"/>
      <c r="AP250" s="5" t="str">
        <f t="shared" si="23"/>
        <v/>
      </c>
      <c r="AT250" s="5" t="str">
        <f t="shared" si="24"/>
        <v/>
      </c>
    </row>
    <row r="251" spans="3:50" ht="31.5" customHeight="1" x14ac:dyDescent="0.15">
      <c r="C251" s="52"/>
      <c r="E251" s="855"/>
      <c r="F251" s="817" t="s">
        <v>432</v>
      </c>
      <c r="G251" s="818"/>
      <c r="H251" s="857"/>
      <c r="I251" s="858"/>
      <c r="J251" s="858"/>
      <c r="K251" s="858"/>
      <c r="L251" s="859"/>
      <c r="M251" s="242"/>
      <c r="N251" s="153"/>
      <c r="O251" s="153"/>
      <c r="P251" s="153"/>
      <c r="Q251" s="153"/>
      <c r="R251" s="153"/>
      <c r="S251" s="153"/>
      <c r="T251" s="153"/>
      <c r="U251" s="153"/>
      <c r="V251" s="153"/>
      <c r="W251" s="153"/>
      <c r="X251" s="153"/>
      <c r="Y251" s="153"/>
      <c r="Z251" s="153"/>
      <c r="AA251" s="153"/>
      <c r="AB251" s="153"/>
      <c r="AC251" s="153"/>
      <c r="AD251" s="153"/>
      <c r="AE251" s="153"/>
      <c r="AF251" s="154"/>
      <c r="AH251" s="101"/>
      <c r="AJ251" s="101"/>
      <c r="AK251" s="130"/>
      <c r="AL251" s="19" t="b">
        <v>0</v>
      </c>
      <c r="AM251" s="19" t="b">
        <v>0</v>
      </c>
      <c r="AN251" s="5" t="str">
        <f>IF(H251="","",IF(AL251=TRUE,COUNTIF(AL$244:AL251,AL251),""))</f>
        <v/>
      </c>
      <c r="AO251" s="72" t="str">
        <f t="shared" si="25"/>
        <v/>
      </c>
      <c r="AP251" s="5" t="str">
        <f t="shared" si="23"/>
        <v/>
      </c>
      <c r="AT251" s="5" t="str">
        <f t="shared" si="24"/>
        <v/>
      </c>
      <c r="AU251" s="5" t="str">
        <f>IF(H251="","",IF(AM251=TRUE,COUNTIF(AM$231:AM251,AM251),""))</f>
        <v/>
      </c>
      <c r="AV251" s="5" t="str">
        <f>IF(ROW(A27)&gt;MAX(AU$231:AU$263),"",INDEX($AT251:$AT282,MATCH(ROW(A27),$AU251:$AU282,0),COLUMN(A27)))</f>
        <v/>
      </c>
      <c r="AW251" s="5" t="str">
        <f>IF(ROW(A27)&gt;MAX(AU$231:AU$263),"",INDEX($H251:$L282,MATCH(ROW(A27),$AU251:$AU282,0),COLUMN(A27)))</f>
        <v/>
      </c>
      <c r="AX251" s="5" t="str">
        <f>IF(ROW(A27)&gt;MAX(AU$231:AU$263),"",INDEX($M251:$M282,MATCH(ROW(A27),$AU251:$AU282,0),COLUMN(A27)))</f>
        <v/>
      </c>
    </row>
    <row r="252" spans="3:50" ht="31.5" customHeight="1" x14ac:dyDescent="0.15">
      <c r="C252" s="52"/>
      <c r="E252" s="855"/>
      <c r="F252" s="819"/>
      <c r="G252" s="820"/>
      <c r="H252" s="803"/>
      <c r="I252" s="804"/>
      <c r="J252" s="804"/>
      <c r="K252" s="804"/>
      <c r="L252" s="805"/>
      <c r="M252" s="143"/>
      <c r="N252" s="254"/>
      <c r="O252" s="254"/>
      <c r="P252" s="254"/>
      <c r="Q252" s="254"/>
      <c r="R252" s="254"/>
      <c r="S252" s="254"/>
      <c r="T252" s="254"/>
      <c r="U252" s="254"/>
      <c r="V252" s="254"/>
      <c r="W252" s="254"/>
      <c r="X252" s="254"/>
      <c r="Y252" s="254"/>
      <c r="Z252" s="254"/>
      <c r="AA252" s="254"/>
      <c r="AB252" s="254"/>
      <c r="AC252" s="254"/>
      <c r="AD252" s="254"/>
      <c r="AE252" s="254"/>
      <c r="AF252" s="147"/>
      <c r="AH252" s="101"/>
      <c r="AJ252" s="101"/>
      <c r="AK252" s="130"/>
      <c r="AL252" s="19" t="b">
        <v>0</v>
      </c>
      <c r="AM252" s="19" t="b">
        <v>0</v>
      </c>
      <c r="AN252" s="5" t="str">
        <f>IF(H252="","",IF(AL252=TRUE,COUNTIF(AL$244:AL252,AL252),""))</f>
        <v/>
      </c>
      <c r="AO252" s="72" t="str">
        <f t="shared" si="25"/>
        <v/>
      </c>
      <c r="AP252" s="5" t="str">
        <f t="shared" si="23"/>
        <v/>
      </c>
      <c r="AT252" s="5" t="str">
        <f t="shared" si="24"/>
        <v/>
      </c>
      <c r="AU252" s="5" t="str">
        <f>IF(H252="","",IF(AM252=TRUE,COUNTIF(AM$231:AM252,AM252),""))</f>
        <v/>
      </c>
      <c r="AV252" s="5" t="str">
        <f>IF(ROW(A28)&gt;MAX(AU$231:AU$263),"",INDEX($AT252:$AT283,MATCH(ROW(A28),$AU252:$AU283,0),COLUMN(A28)))</f>
        <v/>
      </c>
      <c r="AW252" s="5" t="str">
        <f>IF(ROW(A28)&gt;MAX(AU$231:AU$263),"",INDEX($H252:$L283,MATCH(ROW(A28),$AU252:$AU283,0),COLUMN(A28)))</f>
        <v/>
      </c>
      <c r="AX252" s="5" t="str">
        <f>IF(ROW(A28)&gt;MAX(AU$231:AU$263),"",INDEX($M252:$M283,MATCH(ROW(A28),$AU252:$AU283,0),COLUMN(A28)))</f>
        <v/>
      </c>
    </row>
    <row r="253" spans="3:50" ht="31.5" customHeight="1" x14ac:dyDescent="0.15">
      <c r="C253" s="52"/>
      <c r="E253" s="855"/>
      <c r="F253" s="819"/>
      <c r="G253" s="820"/>
      <c r="H253" s="803"/>
      <c r="I253" s="804"/>
      <c r="J253" s="804"/>
      <c r="K253" s="804"/>
      <c r="L253" s="805"/>
      <c r="M253" s="143"/>
      <c r="N253" s="254"/>
      <c r="O253" s="254"/>
      <c r="P253" s="254"/>
      <c r="Q253" s="254"/>
      <c r="R253" s="254"/>
      <c r="S253" s="254"/>
      <c r="T253" s="254"/>
      <c r="U253" s="254"/>
      <c r="V253" s="254"/>
      <c r="W253" s="254"/>
      <c r="X253" s="254"/>
      <c r="Y253" s="254"/>
      <c r="Z253" s="254"/>
      <c r="AA253" s="254"/>
      <c r="AB253" s="254"/>
      <c r="AC253" s="254"/>
      <c r="AD253" s="254"/>
      <c r="AE253" s="254"/>
      <c r="AF253" s="147"/>
      <c r="AH253" s="101"/>
      <c r="AJ253" s="101"/>
      <c r="AK253" s="130"/>
      <c r="AL253" s="19" t="b">
        <v>0</v>
      </c>
      <c r="AM253" s="19" t="b">
        <v>0</v>
      </c>
      <c r="AN253" s="5" t="str">
        <f>IF(H253="","",IF(AL253=TRUE,COUNTIF(AL$244:AL253,AL253),""))</f>
        <v/>
      </c>
      <c r="AO253" s="72" t="str">
        <f t="shared" si="25"/>
        <v/>
      </c>
      <c r="AP253" s="5" t="str">
        <f>IF(ROW(A17)&gt;MAX(AN$244:AN$254),"",INDEX($H253:$L263,MATCH(ROW(A17),$AN253:$AN263,0),COLUMN(A17)))</f>
        <v/>
      </c>
      <c r="AT253" s="5" t="str">
        <f t="shared" si="24"/>
        <v/>
      </c>
      <c r="AU253" s="5" t="str">
        <f>IF(H253="","",IF(AM253=TRUE,COUNTIF(AM$231:AM253,AM253),""))</f>
        <v/>
      </c>
      <c r="AV253" s="5" t="str">
        <f>IF(ROW(A29)&gt;MAX(AU$231:AU$263),"",INDEX($AT253:$AT284,MATCH(ROW(A29),$AU253:$AU284,0),COLUMN(A29)))</f>
        <v/>
      </c>
      <c r="AW253" s="5" t="str">
        <f>IF(ROW(A29)&gt;MAX(AU$231:AU$263),"",INDEX($H253:$L284,MATCH(ROW(A29),$AU253:$AU284,0),COLUMN(A29)))</f>
        <v/>
      </c>
      <c r="AX253" s="5" t="str">
        <f>IF(ROW(A29)&gt;MAX(AU$231:AU$263),"",INDEX($M253:$M284,MATCH(ROW(A29),$AU253:$AU284,0),COLUMN(A29)))</f>
        <v/>
      </c>
    </row>
    <row r="254" spans="3:50" ht="31.5" customHeight="1" thickBot="1" x14ac:dyDescent="0.2">
      <c r="C254" s="52"/>
      <c r="E254" s="856"/>
      <c r="F254" s="821"/>
      <c r="G254" s="822"/>
      <c r="H254" s="800"/>
      <c r="I254" s="801"/>
      <c r="J254" s="801"/>
      <c r="K254" s="801"/>
      <c r="L254" s="802"/>
      <c r="M254" s="144"/>
      <c r="N254" s="183"/>
      <c r="O254" s="183"/>
      <c r="P254" s="183"/>
      <c r="Q254" s="183"/>
      <c r="R254" s="183"/>
      <c r="S254" s="183"/>
      <c r="T254" s="183"/>
      <c r="U254" s="183"/>
      <c r="V254" s="183"/>
      <c r="W254" s="183"/>
      <c r="X254" s="183"/>
      <c r="Y254" s="183"/>
      <c r="Z254" s="183"/>
      <c r="AA254" s="183"/>
      <c r="AB254" s="183"/>
      <c r="AC254" s="183"/>
      <c r="AD254" s="183"/>
      <c r="AE254" s="183"/>
      <c r="AF254" s="170"/>
      <c r="AH254" s="101"/>
      <c r="AJ254" s="101"/>
      <c r="AK254" s="130"/>
      <c r="AL254" s="19" t="b">
        <v>0</v>
      </c>
      <c r="AM254" s="19" t="b">
        <v>0</v>
      </c>
      <c r="AN254" s="5" t="str">
        <f>IF(H254="","",IF(AL254=TRUE,COUNTIF(AL$244:AL254,AL254),""))</f>
        <v/>
      </c>
      <c r="AO254" s="72" t="str">
        <f t="shared" si="25"/>
        <v/>
      </c>
      <c r="AP254" s="5" t="str">
        <f>IF(ROW(A18)&gt;MAX(AN$244:AN$254),"",INDEX($H254:$L264,MATCH(ROW(A18),$AN254:$AN264,0),COLUMN(A18)))</f>
        <v/>
      </c>
      <c r="AT254" s="5" t="str">
        <f t="shared" si="24"/>
        <v/>
      </c>
      <c r="AU254" s="5" t="str">
        <f>IF(H254="","",IF(AM254=TRUE,COUNTIF(AM$231:AM254,AM254),""))</f>
        <v/>
      </c>
      <c r="AV254" s="5" t="str">
        <f>IF(ROW(A30)&gt;MAX(AU$231:AU$263),"",INDEX($AT254:$AT285,MATCH(ROW(A30),$AU254:$AU285,0),COLUMN(A30)))</f>
        <v/>
      </c>
      <c r="AW254" s="5" t="str">
        <f>IF(ROW(A30)&gt;MAX(AU$231:AU$263),"",INDEX($H254:$L285,MATCH(ROW(A30),$AU254:$AU285,0),COLUMN(A30)))</f>
        <v/>
      </c>
      <c r="AX254" s="5" t="str">
        <f>IF(ROW(A30)&gt;MAX(AU$231:AU$263),"",INDEX($M254:$M285,MATCH(ROW(A30),$AU254:$AU285,0),COLUMN(A30)))</f>
        <v/>
      </c>
    </row>
    <row r="255" spans="3:50" ht="24" customHeight="1" thickBot="1" x14ac:dyDescent="0.2">
      <c r="C255" s="52"/>
      <c r="E255" s="12"/>
      <c r="AK255" s="130"/>
      <c r="AU255" s="5" t="str">
        <f>IF(H255="","",IF(AM255=TRUE,COUNTIF(AM$231:AM255,AM255),""))</f>
        <v/>
      </c>
      <c r="AV255" s="5" t="str">
        <f>IF(ROW(A31)&gt;MAX(AU$231:AU$263),"",INDEX($AT255:$AT286,MATCH(ROW(A31),$AU255:$AU286,0),COLUMN(A31)))</f>
        <v/>
      </c>
      <c r="AW255" s="5" t="str">
        <f>IF(ROW(A31)&gt;MAX(AU$231:AU$263),"",INDEX($H255:$L286,MATCH(ROW(A31),$AU255:$AU286,0),COLUMN(A31)))</f>
        <v/>
      </c>
      <c r="AX255" s="5" t="str">
        <f>IF(ROW(A31)&gt;MAX(AU$231:AU$263),"",INDEX($M255:$M286,MATCH(ROW(A31),$AU255:$AU286,0),COLUMN(A31)))</f>
        <v/>
      </c>
    </row>
    <row r="256" spans="3:50" ht="31.5" customHeight="1" x14ac:dyDescent="0.15">
      <c r="C256" s="52"/>
      <c r="E256" s="854" t="s">
        <v>46</v>
      </c>
      <c r="F256" s="860" t="s">
        <v>43</v>
      </c>
      <c r="G256" s="861"/>
      <c r="H256" s="851"/>
      <c r="I256" s="852"/>
      <c r="J256" s="852"/>
      <c r="K256" s="852"/>
      <c r="L256" s="853"/>
      <c r="M256" s="241"/>
      <c r="N256" s="141"/>
      <c r="O256" s="141"/>
      <c r="P256" s="141"/>
      <c r="Q256" s="141"/>
      <c r="R256" s="141"/>
      <c r="S256" s="141"/>
      <c r="T256" s="141"/>
      <c r="U256" s="141"/>
      <c r="V256" s="141"/>
      <c r="W256" s="141"/>
      <c r="X256" s="141"/>
      <c r="Y256" s="141"/>
      <c r="Z256" s="141"/>
      <c r="AA256" s="141"/>
      <c r="AB256" s="141"/>
      <c r="AC256" s="141"/>
      <c r="AD256" s="141"/>
      <c r="AE256" s="141"/>
      <c r="AF256" s="146"/>
      <c r="AH256" s="101"/>
      <c r="AJ256" s="101"/>
      <c r="AK256" s="130"/>
      <c r="AL256" s="19" t="b">
        <v>0</v>
      </c>
      <c r="AM256" s="19" t="b">
        <v>0</v>
      </c>
      <c r="AN256" s="5" t="str">
        <f>IF(H256="","",IF(AL256=TRUE,COUNTIF(AL$256:AL256,AL256),""))</f>
        <v/>
      </c>
      <c r="AO256" s="72" t="str">
        <f>IF(H256="","",IF(AL256=TRUE,H256,""))</f>
        <v/>
      </c>
      <c r="AP256" s="5" t="str">
        <f>IF(ROW(A1)&gt;MAX(AN$256:AN$259),"",INDEX($H256:$L259,MATCH(ROW(A1),$AN256:$AN259,0),COLUMN(A1)))</f>
        <v/>
      </c>
      <c r="AT256" s="5" t="str">
        <f>IF(H256="","",$E$256)</f>
        <v/>
      </c>
      <c r="AU256" s="5" t="str">
        <f>IF(H256="","",IF(AM256=TRUE,COUNTIF(AM$231:AM256,AM256),""))</f>
        <v/>
      </c>
      <c r="AV256" s="5" t="str">
        <f>IF(ROW(A32)&gt;MAX(AU$231:AU$263),"",INDEX($AT256:$AT286,MATCH(ROW(A32),$AU256:$AU286,0),COLUMN(A32)))</f>
        <v/>
      </c>
      <c r="AW256" s="5" t="str">
        <f>IF(ROW(A32)&gt;MAX(AU$231:AU$263),"",INDEX($H256:$L286,MATCH(ROW(A32),$AU256:$AU286,0),COLUMN(A32)))</f>
        <v/>
      </c>
      <c r="AX256" s="5" t="str">
        <f>IF(ROW(A32)&gt;MAX(AU$231:AU$263),"",INDEX($M256:$M286,MATCH(ROW(A32),$AU256:$AU286,0),COLUMN(A32)))</f>
        <v/>
      </c>
    </row>
    <row r="257" spans="2:50" ht="31.5" customHeight="1" x14ac:dyDescent="0.15">
      <c r="C257" s="52"/>
      <c r="E257" s="855"/>
      <c r="F257" s="862"/>
      <c r="G257" s="863"/>
      <c r="H257" s="777"/>
      <c r="I257" s="778"/>
      <c r="J257" s="778"/>
      <c r="K257" s="778"/>
      <c r="L257" s="779"/>
      <c r="M257" s="155"/>
      <c r="N257" s="264"/>
      <c r="O257" s="264"/>
      <c r="P257" s="264"/>
      <c r="Q257" s="264"/>
      <c r="R257" s="264"/>
      <c r="S257" s="264"/>
      <c r="T257" s="264"/>
      <c r="U257" s="264"/>
      <c r="V257" s="264"/>
      <c r="W257" s="264"/>
      <c r="X257" s="264"/>
      <c r="Y257" s="264"/>
      <c r="Z257" s="264"/>
      <c r="AA257" s="264"/>
      <c r="AB257" s="264"/>
      <c r="AC257" s="264"/>
      <c r="AD257" s="264"/>
      <c r="AE257" s="264"/>
      <c r="AF257" s="156"/>
      <c r="AH257" s="101"/>
      <c r="AJ257" s="101"/>
      <c r="AK257" s="130"/>
      <c r="AL257" s="19" t="b">
        <v>0</v>
      </c>
      <c r="AM257" s="19" t="b">
        <v>0</v>
      </c>
      <c r="AN257" s="5" t="str">
        <f>IF(H257="","",IF(AL257=TRUE,COUNTIF(AL$256:AL257,AL257),""))</f>
        <v/>
      </c>
      <c r="AO257" s="72" t="str">
        <f>IF(H257="","",IF(AL257=TRUE,H257,""))</f>
        <v/>
      </c>
      <c r="AP257" s="5" t="str">
        <f>IF(ROW(A2)&gt;MAX(AN$256:AN$259),"",INDEX($H257:$L260,MATCH(ROW(A2),$AN257:$AN260,0),COLUMN(A2)))</f>
        <v/>
      </c>
      <c r="AT257" s="5" t="str">
        <f>IF(H257="","",$E$256)</f>
        <v/>
      </c>
      <c r="AU257" s="5" t="str">
        <f>IF(H257="","",IF(AM257=TRUE,COUNTIF(AM$231:AM257,AM257),""))</f>
        <v/>
      </c>
      <c r="AV257" s="5" t="str">
        <f t="shared" ref="AV257:AV262" si="26">IF(ROW(A33)&gt;MAX(AU$231:AU$263),"",INDEX($AT257:$AT312,MATCH(ROW(A33),$AU257:$AU312,0),COLUMN(A33)))</f>
        <v/>
      </c>
      <c r="AW257" s="5" t="str">
        <f t="shared" ref="AW257:AW262" si="27">IF(ROW(A33)&gt;MAX(AU$231:AU$263),"",INDEX($H257:$L312,MATCH(ROW(A33),$AU257:$AU312,0),COLUMN(A33)))</f>
        <v/>
      </c>
      <c r="AX257" s="5" t="str">
        <f t="shared" ref="AX257:AX262" si="28">IF(ROW(A33)&gt;MAX(AU$231:AU$263),"",INDEX($M257:$M312,MATCH(ROW(A33),$AU257:$AU312,0),COLUMN(A33)))</f>
        <v/>
      </c>
    </row>
    <row r="258" spans="2:50" ht="31.5" customHeight="1" x14ac:dyDescent="0.15">
      <c r="C258" s="52"/>
      <c r="E258" s="855"/>
      <c r="F258" s="817" t="s">
        <v>66</v>
      </c>
      <c r="G258" s="818"/>
      <c r="H258" s="781"/>
      <c r="I258" s="782"/>
      <c r="J258" s="782"/>
      <c r="K258" s="782"/>
      <c r="L258" s="783"/>
      <c r="M258" s="157"/>
      <c r="N258" s="153"/>
      <c r="O258" s="153"/>
      <c r="P258" s="153"/>
      <c r="Q258" s="153"/>
      <c r="R258" s="153"/>
      <c r="S258" s="153"/>
      <c r="T258" s="153"/>
      <c r="U258" s="153"/>
      <c r="V258" s="153"/>
      <c r="W258" s="153"/>
      <c r="X258" s="153"/>
      <c r="Y258" s="153"/>
      <c r="Z258" s="153"/>
      <c r="AA258" s="153"/>
      <c r="AB258" s="153"/>
      <c r="AC258" s="153"/>
      <c r="AD258" s="153"/>
      <c r="AE258" s="153"/>
      <c r="AF258" s="154"/>
      <c r="AH258" s="101"/>
      <c r="AJ258" s="101"/>
      <c r="AK258" s="130"/>
      <c r="AL258" s="19" t="b">
        <v>0</v>
      </c>
      <c r="AM258" s="19" t="b">
        <v>0</v>
      </c>
      <c r="AN258" s="5" t="str">
        <f>IF(H258="","",IF(AL258=TRUE,COUNTIF(AL$256:AL258,AL258),""))</f>
        <v/>
      </c>
      <c r="AO258" s="72" t="str">
        <f>IF(H258="","",IF(AL258=TRUE,H258,""))</f>
        <v/>
      </c>
      <c r="AP258" s="5" t="str">
        <f>IF(ROW(A3)&gt;MAX(AN$256:AN$259),"",INDEX($H258:$L261,MATCH(ROW(A3),$AN258:$AN261,0),COLUMN(A3)))</f>
        <v/>
      </c>
      <c r="AT258" s="5" t="str">
        <f>IF(H258="","",$E$256)</f>
        <v/>
      </c>
      <c r="AU258" s="5" t="str">
        <f>IF(H258="","",IF(AM258=TRUE,COUNTIF(AM$231:AM258,AM258),""))</f>
        <v/>
      </c>
      <c r="AV258" s="5" t="str">
        <f t="shared" si="26"/>
        <v/>
      </c>
      <c r="AW258" s="5" t="str">
        <f t="shared" si="27"/>
        <v/>
      </c>
      <c r="AX258" s="5" t="str">
        <f t="shared" si="28"/>
        <v/>
      </c>
    </row>
    <row r="259" spans="2:50" ht="31.5" customHeight="1" thickBot="1" x14ac:dyDescent="0.2">
      <c r="C259" s="52"/>
      <c r="E259" s="856"/>
      <c r="F259" s="821"/>
      <c r="G259" s="822"/>
      <c r="H259" s="800"/>
      <c r="I259" s="801"/>
      <c r="J259" s="801"/>
      <c r="K259" s="801"/>
      <c r="L259" s="802"/>
      <c r="M259" s="144"/>
      <c r="N259" s="183"/>
      <c r="O259" s="183"/>
      <c r="P259" s="183"/>
      <c r="Q259" s="183"/>
      <c r="R259" s="183"/>
      <c r="S259" s="183"/>
      <c r="T259" s="183"/>
      <c r="U259" s="183"/>
      <c r="V259" s="183"/>
      <c r="W259" s="183"/>
      <c r="X259" s="183"/>
      <c r="Y259" s="183"/>
      <c r="Z259" s="183"/>
      <c r="AA259" s="183"/>
      <c r="AB259" s="183"/>
      <c r="AC259" s="183"/>
      <c r="AD259" s="183"/>
      <c r="AE259" s="183"/>
      <c r="AF259" s="170"/>
      <c r="AH259" s="101"/>
      <c r="AJ259" s="101"/>
      <c r="AK259" s="130"/>
      <c r="AL259" s="19" t="b">
        <v>0</v>
      </c>
      <c r="AM259" s="19" t="b">
        <v>0</v>
      </c>
      <c r="AN259" s="5" t="str">
        <f>IF(H259="","",IF(AL259=TRUE,COUNTIF(AL$256:AL259,AL259),""))</f>
        <v/>
      </c>
      <c r="AO259" s="72" t="str">
        <f>IF(H259="","",IF(AL259=TRUE,H259,""))</f>
        <v/>
      </c>
      <c r="AP259" s="5" t="str">
        <f>IF(ROW(A4)&gt;MAX(AN$256:AN$259),"",INDEX($H259:$L262,MATCH(ROW(A4),$AN259:$AN262,0),COLUMN(A4)))</f>
        <v/>
      </c>
      <c r="AT259" s="5" t="str">
        <f>IF(H259="","",$E$256)</f>
        <v/>
      </c>
      <c r="AU259" s="5" t="str">
        <f>IF(H259="","",IF(AM259=TRUE,COUNTIF(AM$231:AM259,AM259),""))</f>
        <v/>
      </c>
      <c r="AV259" s="5" t="str">
        <f t="shared" si="26"/>
        <v/>
      </c>
      <c r="AW259" s="5" t="str">
        <f t="shared" si="27"/>
        <v/>
      </c>
      <c r="AX259" s="5" t="str">
        <f t="shared" si="28"/>
        <v/>
      </c>
    </row>
    <row r="260" spans="2:50" ht="21.75" customHeight="1" x14ac:dyDescent="0.15">
      <c r="C260" s="52"/>
      <c r="AK260" s="130"/>
      <c r="AU260" s="5" t="str">
        <f>IF(H260="","",IF(AM260=TRUE,COUNTIF(AM$231:AM260,AM260),""))</f>
        <v/>
      </c>
      <c r="AV260" s="5" t="str">
        <f t="shared" si="26"/>
        <v/>
      </c>
      <c r="AW260" s="5" t="str">
        <f t="shared" si="27"/>
        <v/>
      </c>
      <c r="AX260" s="5" t="str">
        <f t="shared" si="28"/>
        <v/>
      </c>
    </row>
    <row r="261" spans="2:50" ht="24" customHeight="1" thickBot="1" x14ac:dyDescent="0.2">
      <c r="C261" s="52"/>
      <c r="E261" s="12" t="s">
        <v>50</v>
      </c>
      <c r="AK261" s="130"/>
      <c r="AU261" s="5" t="str">
        <f>IF(H261="","",IF(AM261=TRUE,COUNTIF(AM$231:AM261,AM261),""))</f>
        <v/>
      </c>
      <c r="AV261" s="5" t="str">
        <f t="shared" si="26"/>
        <v/>
      </c>
      <c r="AW261" s="5" t="str">
        <f t="shared" si="27"/>
        <v/>
      </c>
      <c r="AX261" s="5" t="str">
        <f t="shared" si="28"/>
        <v/>
      </c>
    </row>
    <row r="262" spans="2:50" ht="32.25" customHeight="1" x14ac:dyDescent="0.15">
      <c r="C262" s="52"/>
      <c r="D262" s="17"/>
      <c r="E262" s="957"/>
      <c r="F262" s="958"/>
      <c r="G262" s="958"/>
      <c r="H262" s="937"/>
      <c r="I262" s="938"/>
      <c r="J262" s="938"/>
      <c r="K262" s="938"/>
      <c r="L262" s="961"/>
      <c r="M262" s="165"/>
      <c r="N262" s="164"/>
      <c r="O262" s="164"/>
      <c r="P262" s="164"/>
      <c r="Q262" s="164"/>
      <c r="R262" s="164"/>
      <c r="S262" s="164"/>
      <c r="T262" s="164"/>
      <c r="U262" s="164"/>
      <c r="V262" s="164"/>
      <c r="W262" s="164"/>
      <c r="X262" s="164"/>
      <c r="Y262" s="164"/>
      <c r="Z262" s="164"/>
      <c r="AA262" s="164"/>
      <c r="AB262" s="164"/>
      <c r="AC262" s="164"/>
      <c r="AD262" s="164"/>
      <c r="AE262" s="164"/>
      <c r="AF262" s="166"/>
      <c r="AH262" s="101"/>
      <c r="AJ262" s="101"/>
      <c r="AK262" s="130"/>
      <c r="AL262" s="19" t="b">
        <v>0</v>
      </c>
      <c r="AM262" s="19" t="b">
        <v>0</v>
      </c>
      <c r="AN262" s="5" t="str">
        <f>IF(H262="","",IF(AL262=TRUE,COUNTIF(AL$262:AL262,AL262),""))</f>
        <v/>
      </c>
      <c r="AO262" s="72" t="str">
        <f>IF(H262="","",IF(AL262=TRUE,H262,""))</f>
        <v/>
      </c>
      <c r="AP262" s="5" t="str">
        <f>IF(ROW(A1)&gt;MAX(AN$262:AN$263),"",INDEX($H262:$L263,MATCH(ROW(A1),$AN258:$AN259,0),COLUMN(A1)))</f>
        <v/>
      </c>
      <c r="AT262" s="5" t="str">
        <f>IF(H262="","",$E$262)</f>
        <v/>
      </c>
      <c r="AU262" s="5" t="str">
        <f>IF(H262="","",IF(AM262=TRUE,COUNTIF(AM$231:AM262,AM262),""))</f>
        <v/>
      </c>
      <c r="AV262" s="5" t="str">
        <f t="shared" si="26"/>
        <v/>
      </c>
      <c r="AW262" s="5" t="str">
        <f t="shared" si="27"/>
        <v/>
      </c>
      <c r="AX262" s="5" t="str">
        <f t="shared" si="28"/>
        <v/>
      </c>
    </row>
    <row r="263" spans="2:50" ht="32.25" customHeight="1" thickBot="1" x14ac:dyDescent="0.2">
      <c r="C263" s="52"/>
      <c r="D263" s="22"/>
      <c r="E263" s="959"/>
      <c r="F263" s="960"/>
      <c r="G263" s="960"/>
      <c r="H263" s="951"/>
      <c r="I263" s="952"/>
      <c r="J263" s="952"/>
      <c r="K263" s="952"/>
      <c r="L263" s="967"/>
      <c r="M263" s="171"/>
      <c r="N263" s="172"/>
      <c r="O263" s="172"/>
      <c r="P263" s="172"/>
      <c r="Q263" s="172"/>
      <c r="R263" s="172"/>
      <c r="S263" s="172"/>
      <c r="T263" s="172"/>
      <c r="U263" s="172"/>
      <c r="V263" s="172"/>
      <c r="W263" s="172"/>
      <c r="X263" s="172"/>
      <c r="Y263" s="172"/>
      <c r="Z263" s="172"/>
      <c r="AA263" s="172"/>
      <c r="AB263" s="172"/>
      <c r="AC263" s="172"/>
      <c r="AD263" s="172"/>
      <c r="AE263" s="172"/>
      <c r="AF263" s="249"/>
      <c r="AH263" s="101"/>
      <c r="AJ263" s="101"/>
      <c r="AK263" s="130"/>
      <c r="AL263" s="19" t="b">
        <v>0</v>
      </c>
      <c r="AM263" s="19" t="b">
        <v>0</v>
      </c>
      <c r="AN263" s="5" t="str">
        <f>IF(H263="","",IF(AL263=TRUE,COUNTIF(AL$262:AL263,AL263),""))</f>
        <v/>
      </c>
      <c r="AO263" s="72" t="str">
        <f>IF(H263="","",IF(AL263=TRUE,H263,""))</f>
        <v/>
      </c>
      <c r="AP263" s="5" t="str">
        <f>IF(ROW(A2)&gt;MAX(AN$262:AN$263),"",INDEX($H263:$L264,MATCH(ROW(A2),$AN259:$AN260,0),COLUMN(A2)))</f>
        <v/>
      </c>
      <c r="AT263" s="5" t="str">
        <f>IF(H263="","",$E$262)</f>
        <v/>
      </c>
      <c r="AU263" s="5" t="str">
        <f>IF(H263="","",IF(AM263=TRUE,COUNTIF(AM$231:AM263,AM263),""))</f>
        <v/>
      </c>
      <c r="AV263" s="5" t="str">
        <f>IF(ROW(A39)&gt;MAX(AU$231:AU$263),"",INDEX($AT263:$AT317,MATCH(ROW(A39),$AU263:$AU317,0),COLUMN(A39)))</f>
        <v/>
      </c>
      <c r="AW263" s="5" t="str">
        <f>IF(ROW(A39)&gt;MAX(AU$231:AU$263),"",INDEX($H263:$L317,MATCH(ROW(A39),$AU263:$AU317,0),COLUMN(A39)))</f>
        <v/>
      </c>
      <c r="AX263" s="5" t="str">
        <f>IF(ROW(A39)&gt;MAX(AU$231:AU$263),"",INDEX($M263:$M317,MATCH(ROW(A39),$AU263:$AU317,0),COLUMN(A39)))</f>
        <v/>
      </c>
    </row>
    <row r="264" spans="2:50" ht="30.75" customHeight="1" x14ac:dyDescent="0.15">
      <c r="C264" s="52"/>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39"/>
      <c r="AI264" s="139"/>
      <c r="AK264" s="130"/>
    </row>
    <row r="265" spans="2:50" ht="39" customHeight="1" x14ac:dyDescent="0.15">
      <c r="C265" s="52"/>
      <c r="D265" s="966" t="s">
        <v>208</v>
      </c>
      <c r="E265" s="966"/>
      <c r="F265" s="966"/>
      <c r="G265" s="966"/>
      <c r="H265" s="966"/>
      <c r="I265" s="966"/>
      <c r="J265" s="966"/>
      <c r="K265" s="966"/>
      <c r="L265" s="966"/>
      <c r="M265" s="966"/>
      <c r="N265" s="966"/>
      <c r="O265" s="966"/>
      <c r="P265" s="966"/>
      <c r="Q265" s="966"/>
      <c r="R265" s="966"/>
      <c r="S265" s="966"/>
      <c r="T265" s="966"/>
      <c r="U265" s="966"/>
      <c r="V265" s="966"/>
      <c r="W265" s="966"/>
      <c r="X265" s="966"/>
      <c r="Y265" s="966"/>
      <c r="Z265" s="966"/>
      <c r="AA265" s="966"/>
      <c r="AB265" s="966"/>
      <c r="AC265" s="966"/>
      <c r="AD265" s="966"/>
      <c r="AE265" s="966"/>
      <c r="AF265" s="966"/>
      <c r="AG265" s="966"/>
      <c r="AH265" s="966"/>
      <c r="AI265" s="966"/>
      <c r="AJ265" s="966"/>
      <c r="AK265" s="173"/>
    </row>
    <row r="266" spans="2:50" ht="22.5" customHeight="1" x14ac:dyDescent="0.15">
      <c r="C266" s="252"/>
      <c r="D266" s="91"/>
      <c r="E266" s="91"/>
      <c r="F266" s="91"/>
      <c r="G266" s="91"/>
      <c r="H266" s="91"/>
      <c r="I266" s="91"/>
      <c r="J266" s="91"/>
      <c r="K266" s="91"/>
      <c r="L266" s="91"/>
      <c r="M266" s="91"/>
      <c r="N266" s="91"/>
      <c r="O266" s="91"/>
      <c r="P266" s="91"/>
      <c r="Q266" s="91"/>
      <c r="R266" s="91"/>
      <c r="S266" s="91"/>
      <c r="T266" s="91"/>
      <c r="U266" s="91"/>
      <c r="V266" s="91"/>
      <c r="W266" s="91"/>
      <c r="X266" s="91"/>
      <c r="Y266" s="91"/>
      <c r="Z266" s="91"/>
      <c r="AA266" s="91"/>
      <c r="AB266" s="91"/>
      <c r="AC266" s="91"/>
      <c r="AD266" s="91"/>
      <c r="AE266" s="91"/>
      <c r="AF266" s="91"/>
      <c r="AG266" s="91"/>
      <c r="AH266" s="91"/>
      <c r="AI266" s="174"/>
      <c r="AJ266" s="174"/>
      <c r="AK266" s="175"/>
    </row>
    <row r="267" spans="2:50" ht="31.5" customHeight="1" x14ac:dyDescent="0.15">
      <c r="B267" s="36" t="s">
        <v>116</v>
      </c>
      <c r="C267" s="70" t="s">
        <v>351</v>
      </c>
      <c r="D267" s="94"/>
      <c r="E267" s="94"/>
      <c r="F267" s="94"/>
      <c r="G267" s="94"/>
      <c r="H267" s="94"/>
      <c r="I267" s="94"/>
      <c r="J267" s="94"/>
      <c r="K267" s="94"/>
      <c r="L267" s="94"/>
      <c r="M267" s="94"/>
      <c r="N267" s="94"/>
      <c r="O267" s="94"/>
      <c r="P267" s="94"/>
      <c r="Q267" s="94"/>
      <c r="R267" s="94"/>
      <c r="S267" s="94"/>
      <c r="T267" s="94"/>
      <c r="U267" s="94"/>
      <c r="V267" s="94"/>
      <c r="W267" s="94"/>
      <c r="X267" s="94"/>
      <c r="Y267" s="94"/>
      <c r="Z267" s="94"/>
      <c r="AA267" s="94"/>
      <c r="AB267" s="94"/>
      <c r="AC267" s="94"/>
      <c r="AD267" s="94"/>
      <c r="AE267" s="94"/>
      <c r="AF267" s="94"/>
      <c r="AG267" s="94"/>
      <c r="AH267" s="94"/>
      <c r="AI267" s="94"/>
      <c r="AJ267" s="866" t="s">
        <v>169</v>
      </c>
      <c r="AK267" s="867"/>
    </row>
    <row r="268" spans="2:50" ht="57.75" customHeight="1" x14ac:dyDescent="0.15">
      <c r="C268" s="135"/>
      <c r="D268" s="939" t="s">
        <v>314</v>
      </c>
      <c r="E268" s="939"/>
      <c r="F268" s="939"/>
      <c r="G268" s="939"/>
      <c r="H268" s="939"/>
      <c r="I268" s="939"/>
      <c r="J268" s="939"/>
      <c r="K268" s="939"/>
      <c r="L268" s="939"/>
      <c r="M268" s="939"/>
      <c r="N268" s="939"/>
      <c r="O268" s="939"/>
      <c r="P268" s="939"/>
      <c r="Q268" s="939"/>
      <c r="R268" s="939"/>
      <c r="S268" s="939"/>
      <c r="T268" s="939"/>
      <c r="U268" s="939"/>
      <c r="V268" s="939"/>
      <c r="W268" s="939"/>
      <c r="X268" s="939"/>
      <c r="Y268" s="939"/>
      <c r="Z268" s="939"/>
      <c r="AA268" s="939"/>
      <c r="AB268" s="939"/>
      <c r="AC268" s="939"/>
      <c r="AD268" s="939"/>
      <c r="AE268" s="939"/>
      <c r="AF268" s="939"/>
      <c r="AG268" s="939"/>
      <c r="AH268" s="939"/>
      <c r="AI268" s="939"/>
      <c r="AJ268" s="939"/>
      <c r="AK268" s="134"/>
    </row>
    <row r="269" spans="2:50" ht="23.25" customHeight="1" x14ac:dyDescent="0.25">
      <c r="C269" s="52"/>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864" t="s">
        <v>67</v>
      </c>
      <c r="AI269" s="864"/>
      <c r="AJ269" s="864"/>
      <c r="AK269" s="130"/>
    </row>
    <row r="270" spans="2:50" ht="31.5" customHeight="1" thickBot="1" x14ac:dyDescent="0.2">
      <c r="C270" s="52"/>
      <c r="E270" s="787" t="s">
        <v>47</v>
      </c>
      <c r="F270" s="787"/>
      <c r="G270" s="787"/>
      <c r="H270" s="787"/>
      <c r="I270" s="787"/>
      <c r="J270" s="787"/>
      <c r="K270" s="787" t="s">
        <v>318</v>
      </c>
      <c r="L270" s="787"/>
      <c r="M270" s="787"/>
      <c r="N270" s="787"/>
      <c r="O270" s="787"/>
      <c r="P270" s="787"/>
      <c r="Q270" s="787"/>
      <c r="R270" s="787"/>
      <c r="S270" s="787"/>
      <c r="T270" s="787"/>
      <c r="U270" s="787" t="s">
        <v>48</v>
      </c>
      <c r="V270" s="787"/>
      <c r="W270" s="787"/>
      <c r="X270" s="787"/>
      <c r="Y270" s="787"/>
      <c r="Z270" s="787"/>
      <c r="AA270" s="787"/>
      <c r="AB270" s="787"/>
      <c r="AC270" s="787" t="s">
        <v>271</v>
      </c>
      <c r="AD270" s="787"/>
      <c r="AE270" s="787"/>
      <c r="AF270" s="787"/>
      <c r="AG270" s="787"/>
      <c r="AH270" s="250" t="s">
        <v>68</v>
      </c>
      <c r="AI270" s="250" t="s">
        <v>317</v>
      </c>
      <c r="AJ270" s="250" t="s">
        <v>69</v>
      </c>
      <c r="AK270" s="130"/>
    </row>
    <row r="271" spans="2:50" ht="31.5" customHeight="1" x14ac:dyDescent="0.15">
      <c r="C271" s="52"/>
      <c r="E271" s="827"/>
      <c r="F271" s="828"/>
      <c r="G271" s="851"/>
      <c r="H271" s="852"/>
      <c r="I271" s="852"/>
      <c r="J271" s="853"/>
      <c r="K271" s="241"/>
      <c r="L271" s="141"/>
      <c r="M271" s="141"/>
      <c r="N271" s="141"/>
      <c r="O271" s="141"/>
      <c r="P271" s="141"/>
      <c r="Q271" s="141"/>
      <c r="R271" s="141"/>
      <c r="S271" s="141"/>
      <c r="T271" s="141"/>
      <c r="U271" s="241"/>
      <c r="V271" s="176"/>
      <c r="W271" s="176"/>
      <c r="X271" s="141"/>
      <c r="Y271" s="141"/>
      <c r="Z271" s="141"/>
      <c r="AA271" s="141"/>
      <c r="AB271" s="141"/>
      <c r="AC271" s="969"/>
      <c r="AD271" s="970"/>
      <c r="AE271" s="970"/>
      <c r="AF271" s="970"/>
      <c r="AG271" s="971"/>
      <c r="AH271" s="177"/>
      <c r="AI271" s="177"/>
      <c r="AJ271" s="178"/>
      <c r="AK271" s="130"/>
      <c r="AL271" s="19" t="b">
        <v>0</v>
      </c>
      <c r="AM271" s="19" t="b">
        <v>0</v>
      </c>
      <c r="AN271" s="19" t="b">
        <v>0</v>
      </c>
      <c r="AO271" s="5" t="str">
        <f>IF(E271="","",IF(AM271=TRUE,COUNTIF(AM$271:AM271,AM271),""))</f>
        <v/>
      </c>
      <c r="AP271" s="5" t="str">
        <f>IF(ROW(A1)&gt;MAX(AO$271:AO$285),"",INDEX($E271:$F285,MATCH(ROW(A1),$AO271:$AO285,0),COLUMN(A1)))</f>
        <v/>
      </c>
      <c r="AQ271" s="5" t="str">
        <f>IF(ROW(A1)&gt;MAX(AO$271:AO$285),"",INDEX($G271:$G285,MATCH(ROW(A1),$AO271:$AO285,0),COLUMN(A1)))</f>
        <v/>
      </c>
      <c r="AR271" s="5" t="str">
        <f>IF(ROW(A1)&gt;MAX(AO$271:AO$285),"",INDEX($K271:$K285,MATCH(ROW(A1),$AO271:$AO285,0),COLUMN(A1)))</f>
        <v/>
      </c>
      <c r="AS271" s="5" t="str">
        <f>IF(ROW(A1)&gt;MAX(AO$271:AO$285),"",INDEX($U271:$U285,MATCH(ROW(A1),$AO271:$AO285,0),COLUMN(A1)))</f>
        <v/>
      </c>
    </row>
    <row r="272" spans="2:50" ht="31.5" customHeight="1" x14ac:dyDescent="0.15">
      <c r="C272" s="52"/>
      <c r="E272" s="793"/>
      <c r="F272" s="794"/>
      <c r="G272" s="803"/>
      <c r="H272" s="804"/>
      <c r="I272" s="804"/>
      <c r="J272" s="805"/>
      <c r="K272" s="157"/>
      <c r="L272" s="254"/>
      <c r="M272" s="254"/>
      <c r="N272" s="254"/>
      <c r="O272" s="254"/>
      <c r="P272" s="254"/>
      <c r="Q272" s="254"/>
      <c r="R272" s="254"/>
      <c r="S272" s="254"/>
      <c r="T272" s="254"/>
      <c r="U272" s="143"/>
      <c r="V272" s="179"/>
      <c r="W272" s="179"/>
      <c r="X272" s="254"/>
      <c r="Y272" s="254"/>
      <c r="Z272" s="254"/>
      <c r="AA272" s="254"/>
      <c r="AB272" s="254"/>
      <c r="AC272" s="954"/>
      <c r="AD272" s="955"/>
      <c r="AE272" s="955"/>
      <c r="AF272" s="955"/>
      <c r="AG272" s="956"/>
      <c r="AH272" s="180"/>
      <c r="AI272" s="180"/>
      <c r="AJ272" s="181"/>
      <c r="AK272" s="130"/>
      <c r="AL272" s="19" t="b">
        <v>0</v>
      </c>
      <c r="AM272" s="19" t="b">
        <v>0</v>
      </c>
      <c r="AN272" s="19" t="b">
        <v>0</v>
      </c>
      <c r="AO272" s="5" t="str">
        <f>IF(E272="","",IF(AM272=TRUE,COUNTIF(AM$271:AM272,AM272),""))</f>
        <v/>
      </c>
      <c r="AP272" s="5" t="str">
        <f>IF(ROW(A2)&gt;MAX(AO$271:AO$285),"",INDEX($E272:$F286,MATCH(ROW(A2),$AO272:$AO286,0),COLUMN(A2)))</f>
        <v/>
      </c>
      <c r="AQ272" s="5" t="str">
        <f>IF(ROW(A2)&gt;MAX(AO$271:AO$285),"",INDEX($G272:$G286,MATCH(ROW(A2),$AO272:$AO286,0),COLUMN(A2)))</f>
        <v/>
      </c>
      <c r="AR272" s="5" t="str">
        <f>IF(ROW(A2)&gt;MAX(AO$271:AO$285),"",INDEX($K272:$K286,MATCH(ROW(A2),$AO272:$AO286,0),COLUMN(A2)))</f>
        <v/>
      </c>
      <c r="AS272" s="5" t="str">
        <f>IF(ROW(A2)&gt;MAX(AO$271:AO$285),"",INDEX($U272:$U286,MATCH(ROW(A2),$AO272:$AO286,0),COLUMN(A2)))</f>
        <v/>
      </c>
    </row>
    <row r="273" spans="2:45" ht="31.5" customHeight="1" x14ac:dyDescent="0.15">
      <c r="C273" s="52"/>
      <c r="E273" s="793"/>
      <c r="F273" s="794"/>
      <c r="G273" s="803"/>
      <c r="H273" s="804"/>
      <c r="I273" s="804"/>
      <c r="J273" s="805"/>
      <c r="K273" s="143"/>
      <c r="L273" s="254"/>
      <c r="M273" s="254"/>
      <c r="N273" s="254"/>
      <c r="O273" s="254"/>
      <c r="P273" s="254"/>
      <c r="Q273" s="254"/>
      <c r="R273" s="254"/>
      <c r="S273" s="254"/>
      <c r="T273" s="254"/>
      <c r="U273" s="143"/>
      <c r="V273" s="179"/>
      <c r="W273" s="179"/>
      <c r="X273" s="254"/>
      <c r="Y273" s="254"/>
      <c r="Z273" s="254"/>
      <c r="AA273" s="254"/>
      <c r="AB273" s="254"/>
      <c r="AC273" s="954"/>
      <c r="AD273" s="955"/>
      <c r="AE273" s="955"/>
      <c r="AF273" s="955"/>
      <c r="AG273" s="956"/>
      <c r="AH273" s="180"/>
      <c r="AI273" s="180"/>
      <c r="AJ273" s="181"/>
      <c r="AK273" s="130"/>
      <c r="AL273" s="19" t="b">
        <v>0</v>
      </c>
      <c r="AM273" s="19" t="b">
        <v>0</v>
      </c>
      <c r="AN273" s="19" t="b">
        <v>0</v>
      </c>
      <c r="AO273" s="5" t="str">
        <f>IF(E273="","",IF(AM273=TRUE,COUNTIF(AM$271:AM273,AM273),""))</f>
        <v/>
      </c>
      <c r="AP273" s="5" t="str">
        <f>IF(ROW(A3)&gt;MAX(AO$271:AO$285),"",INDEX($E273:$F286,MATCH(ROW(A3),$AO273:$AO286,0),COLUMN(A3)))</f>
        <v/>
      </c>
      <c r="AQ273" s="5" t="str">
        <f>IF(ROW(A3)&gt;MAX(AO$271:AO$285),"",INDEX($G273:$G286,MATCH(ROW(A3),$AO273:$AO286,0),COLUMN(A3)))</f>
        <v/>
      </c>
      <c r="AR273" s="5" t="str">
        <f>IF(ROW(A3)&gt;MAX(AO$271:AO$285),"",INDEX($K273:$K286,MATCH(ROW(A3),$AO273:$AO286,0),COLUMN(A3)))</f>
        <v/>
      </c>
      <c r="AS273" s="5" t="str">
        <f>IF(ROW(A3)&gt;MAX(AO$271:AO$285),"",INDEX($U273:$U286,MATCH(ROW(A3),$AO273:$AO286,0),COLUMN(A3)))</f>
        <v/>
      </c>
    </row>
    <row r="274" spans="2:45" ht="31.5" customHeight="1" x14ac:dyDescent="0.15">
      <c r="C274" s="52"/>
      <c r="E274" s="793"/>
      <c r="F274" s="794"/>
      <c r="G274" s="803"/>
      <c r="H274" s="804"/>
      <c r="I274" s="804"/>
      <c r="J274" s="805"/>
      <c r="K274" s="143"/>
      <c r="L274" s="254"/>
      <c r="M274" s="254"/>
      <c r="N274" s="254"/>
      <c r="O274" s="254"/>
      <c r="P274" s="254"/>
      <c r="Q274" s="254"/>
      <c r="R274" s="254"/>
      <c r="S274" s="254"/>
      <c r="T274" s="254"/>
      <c r="U274" s="143"/>
      <c r="V274" s="179"/>
      <c r="W274" s="179"/>
      <c r="X274" s="254"/>
      <c r="Y274" s="254"/>
      <c r="Z274" s="254"/>
      <c r="AA274" s="254"/>
      <c r="AB274" s="254"/>
      <c r="AC274" s="954"/>
      <c r="AD274" s="955"/>
      <c r="AE274" s="955"/>
      <c r="AF274" s="955"/>
      <c r="AG274" s="956"/>
      <c r="AH274" s="180"/>
      <c r="AI274" s="180"/>
      <c r="AJ274" s="181"/>
      <c r="AK274" s="130"/>
      <c r="AL274" s="19" t="b">
        <v>0</v>
      </c>
      <c r="AM274" s="19" t="b">
        <v>0</v>
      </c>
      <c r="AN274" s="19" t="b">
        <v>0</v>
      </c>
      <c r="AO274" s="5" t="str">
        <f>IF(E274="","",IF(AM274=TRUE,COUNTIF(AM$271:AM274,AM274),""))</f>
        <v/>
      </c>
      <c r="AP274" s="5" t="str">
        <f t="shared" ref="AP274:AP279" si="29">IF(ROW(A4)&gt;MAX(AO$271:AO$285),"",INDEX($E274:$F312,MATCH(ROW(A4),$AO274:$AO312,0),COLUMN(A4)))</f>
        <v/>
      </c>
      <c r="AQ274" s="5" t="str">
        <f t="shared" ref="AQ274:AQ279" si="30">IF(ROW(A4)&gt;MAX(AO$271:AO$285),"",INDEX($G274:$G312,MATCH(ROW(A4),$AO274:$AO312,0),COLUMN(A4)))</f>
        <v/>
      </c>
      <c r="AR274" s="5" t="str">
        <f>IF(ROW(A4)&gt;MAX(AO$271:AO$285),"",INDEX($K274:$K286,MATCH(ROW(A4),$AO274:$AO286,0),COLUMN(A4)))</f>
        <v/>
      </c>
      <c r="AS274" s="5" t="str">
        <f t="shared" ref="AS274:AS279" si="31">IF(ROW(A4)&gt;MAX(AO$271:AO$285),"",INDEX($V274:$V312,MATCH(ROW(A4),$AO274:$AO312,0),COLUMN(A4)))</f>
        <v/>
      </c>
    </row>
    <row r="275" spans="2:45" ht="31.5" customHeight="1" x14ac:dyDescent="0.15">
      <c r="C275" s="52"/>
      <c r="E275" s="793"/>
      <c r="F275" s="794"/>
      <c r="G275" s="803"/>
      <c r="H275" s="804"/>
      <c r="I275" s="804"/>
      <c r="J275" s="805"/>
      <c r="K275" s="143"/>
      <c r="L275" s="254"/>
      <c r="M275" s="254"/>
      <c r="N275" s="254"/>
      <c r="O275" s="254"/>
      <c r="P275" s="254"/>
      <c r="Q275" s="254"/>
      <c r="R275" s="254"/>
      <c r="S275" s="254"/>
      <c r="T275" s="254"/>
      <c r="U275" s="143"/>
      <c r="V275" s="179"/>
      <c r="W275" s="179"/>
      <c r="X275" s="254"/>
      <c r="Y275" s="254"/>
      <c r="Z275" s="254"/>
      <c r="AA275" s="254"/>
      <c r="AB275" s="254"/>
      <c r="AC275" s="954"/>
      <c r="AD275" s="955"/>
      <c r="AE275" s="955"/>
      <c r="AF275" s="955"/>
      <c r="AG275" s="956"/>
      <c r="AH275" s="180"/>
      <c r="AI275" s="180"/>
      <c r="AJ275" s="181"/>
      <c r="AK275" s="130"/>
      <c r="AL275" s="19" t="b">
        <v>0</v>
      </c>
      <c r="AM275" s="19" t="b">
        <v>0</v>
      </c>
      <c r="AN275" s="19" t="b">
        <v>0</v>
      </c>
      <c r="AO275" s="5" t="str">
        <f>IF(E275="","",IF(AM275=TRUE,COUNTIF(AM$271:AM275,AM275),""))</f>
        <v/>
      </c>
      <c r="AP275" s="5" t="str">
        <f t="shared" si="29"/>
        <v/>
      </c>
      <c r="AQ275" s="5" t="str">
        <f t="shared" si="30"/>
        <v/>
      </c>
      <c r="AR275" s="5" t="str">
        <f>IF(ROW(A5)&gt;MAX(AO$271:AO$285),"",INDEX($K275:$K286,MATCH(ROW(A5),$AO275:$AO286,0),COLUMN(A5)))</f>
        <v/>
      </c>
      <c r="AS275" s="5" t="str">
        <f t="shared" si="31"/>
        <v/>
      </c>
    </row>
    <row r="276" spans="2:45" ht="31.5" customHeight="1" x14ac:dyDescent="0.15">
      <c r="C276" s="52"/>
      <c r="D276" s="121"/>
      <c r="E276" s="793"/>
      <c r="F276" s="794"/>
      <c r="G276" s="803"/>
      <c r="H276" s="804"/>
      <c r="I276" s="804"/>
      <c r="J276" s="805"/>
      <c r="K276" s="143"/>
      <c r="L276" s="254"/>
      <c r="M276" s="254"/>
      <c r="N276" s="254"/>
      <c r="O276" s="254"/>
      <c r="P276" s="254"/>
      <c r="Q276" s="254"/>
      <c r="R276" s="254"/>
      <c r="S276" s="254"/>
      <c r="T276" s="254"/>
      <c r="U276" s="143"/>
      <c r="V276" s="179"/>
      <c r="W276" s="179"/>
      <c r="X276" s="254"/>
      <c r="Y276" s="254"/>
      <c r="Z276" s="254"/>
      <c r="AA276" s="254"/>
      <c r="AB276" s="254"/>
      <c r="AC276" s="954"/>
      <c r="AD276" s="955"/>
      <c r="AE276" s="955"/>
      <c r="AF276" s="955"/>
      <c r="AG276" s="956"/>
      <c r="AH276" s="180"/>
      <c r="AI276" s="180"/>
      <c r="AJ276" s="181"/>
      <c r="AK276" s="130"/>
      <c r="AL276" s="19" t="b">
        <v>0</v>
      </c>
      <c r="AM276" s="19" t="b">
        <v>0</v>
      </c>
      <c r="AN276" s="19" t="b">
        <v>0</v>
      </c>
      <c r="AO276" s="5" t="str">
        <f>IF(E276="","",IF(AM276=TRUE,COUNTIF(AM$271:AM276,AM276),""))</f>
        <v/>
      </c>
      <c r="AP276" s="5" t="str">
        <f t="shared" si="29"/>
        <v/>
      </c>
      <c r="AQ276" s="5" t="str">
        <f t="shared" si="30"/>
        <v/>
      </c>
      <c r="AR276" s="5" t="str">
        <f>IF(ROW(A6)&gt;MAX(AO$271:AO$285),"",INDEX($K276:$K286,MATCH(ROW(A6),$AO276:$AO286,0),COLUMN(A6)))</f>
        <v/>
      </c>
      <c r="AS276" s="5" t="str">
        <f t="shared" si="31"/>
        <v/>
      </c>
    </row>
    <row r="277" spans="2:45" ht="31.5" customHeight="1" x14ac:dyDescent="0.15">
      <c r="C277" s="52"/>
      <c r="D277" s="121"/>
      <c r="E277" s="793"/>
      <c r="F277" s="794"/>
      <c r="G277" s="803"/>
      <c r="H277" s="804"/>
      <c r="I277" s="804"/>
      <c r="J277" s="805"/>
      <c r="K277" s="143"/>
      <c r="L277" s="254"/>
      <c r="M277" s="254"/>
      <c r="N277" s="254"/>
      <c r="O277" s="254"/>
      <c r="P277" s="254"/>
      <c r="Q277" s="254"/>
      <c r="R277" s="254"/>
      <c r="S277" s="254"/>
      <c r="T277" s="254"/>
      <c r="U277" s="143"/>
      <c r="V277" s="179"/>
      <c r="W277" s="179"/>
      <c r="X277" s="254"/>
      <c r="Y277" s="254"/>
      <c r="Z277" s="254"/>
      <c r="AA277" s="254"/>
      <c r="AB277" s="254"/>
      <c r="AC277" s="954"/>
      <c r="AD277" s="955"/>
      <c r="AE277" s="955"/>
      <c r="AF277" s="955"/>
      <c r="AG277" s="956"/>
      <c r="AH277" s="180"/>
      <c r="AI277" s="180"/>
      <c r="AJ277" s="181"/>
      <c r="AK277" s="130"/>
      <c r="AL277" s="19" t="b">
        <v>0</v>
      </c>
      <c r="AM277" s="19" t="b">
        <v>0</v>
      </c>
      <c r="AN277" s="19" t="b">
        <v>0</v>
      </c>
      <c r="AO277" s="5" t="str">
        <f>IF(E277="","",IF(AM277=TRUE,COUNTIF(AM$271:AM277,AM277),""))</f>
        <v/>
      </c>
      <c r="AP277" s="5" t="str">
        <f t="shared" si="29"/>
        <v/>
      </c>
      <c r="AQ277" s="5" t="str">
        <f t="shared" si="30"/>
        <v/>
      </c>
      <c r="AR277" s="5" t="str">
        <f>IF(ROW(A7)&gt;MAX(AO$271:AO$285),"",INDEX($K277:$K286,MATCH(ROW(A7),$AO277:$AO286,0),COLUMN(A7)))</f>
        <v/>
      </c>
      <c r="AS277" s="5" t="str">
        <f t="shared" si="31"/>
        <v/>
      </c>
    </row>
    <row r="278" spans="2:45" ht="31.5" customHeight="1" x14ac:dyDescent="0.15">
      <c r="C278" s="52"/>
      <c r="D278" s="121"/>
      <c r="E278" s="793"/>
      <c r="F278" s="794"/>
      <c r="G278" s="803"/>
      <c r="H278" s="804"/>
      <c r="I278" s="804"/>
      <c r="J278" s="805"/>
      <c r="K278" s="143"/>
      <c r="L278" s="179"/>
      <c r="M278" s="179"/>
      <c r="N278" s="179"/>
      <c r="O278" s="179"/>
      <c r="P278" s="179"/>
      <c r="Q278" s="179"/>
      <c r="R278" s="179"/>
      <c r="S278" s="179"/>
      <c r="T278" s="179"/>
      <c r="U278" s="143"/>
      <c r="V278" s="179"/>
      <c r="W278" s="179"/>
      <c r="X278" s="254"/>
      <c r="Y278" s="254"/>
      <c r="Z278" s="254"/>
      <c r="AA278" s="254"/>
      <c r="AB278" s="254"/>
      <c r="AC278" s="954"/>
      <c r="AD278" s="955"/>
      <c r="AE278" s="955"/>
      <c r="AF278" s="955"/>
      <c r="AG278" s="956"/>
      <c r="AH278" s="180"/>
      <c r="AI278" s="180"/>
      <c r="AJ278" s="181"/>
      <c r="AK278" s="130"/>
      <c r="AL278" s="19" t="b">
        <v>0</v>
      </c>
      <c r="AM278" s="19" t="b">
        <v>0</v>
      </c>
      <c r="AN278" s="19" t="b">
        <v>0</v>
      </c>
      <c r="AO278" s="5" t="str">
        <f>IF(E278="","",IF(AM278=TRUE,COUNTIF(AM$271:AM278,AM278),""))</f>
        <v/>
      </c>
      <c r="AP278" s="5" t="str">
        <f t="shared" si="29"/>
        <v/>
      </c>
      <c r="AQ278" s="5" t="str">
        <f t="shared" si="30"/>
        <v/>
      </c>
      <c r="AR278" s="5" t="str">
        <f>IF(ROW(A8)&gt;MAX(AO$271:AO$285),"",INDEX($K278:$K286,MATCH(ROW(A8),$AO278:$AO286,0),COLUMN(A8)))</f>
        <v/>
      </c>
      <c r="AS278" s="5" t="str">
        <f t="shared" si="31"/>
        <v/>
      </c>
    </row>
    <row r="279" spans="2:45" ht="31.5" customHeight="1" x14ac:dyDescent="0.15">
      <c r="C279" s="52"/>
      <c r="D279" s="121"/>
      <c r="E279" s="793"/>
      <c r="F279" s="794"/>
      <c r="G279" s="803"/>
      <c r="H279" s="804"/>
      <c r="I279" s="804"/>
      <c r="J279" s="805"/>
      <c r="K279" s="143"/>
      <c r="L279" s="254"/>
      <c r="M279" s="254"/>
      <c r="N279" s="254"/>
      <c r="O279" s="254"/>
      <c r="P279" s="254"/>
      <c r="Q279" s="254"/>
      <c r="R279" s="254"/>
      <c r="S279" s="254"/>
      <c r="T279" s="254"/>
      <c r="U279" s="143"/>
      <c r="V279" s="179"/>
      <c r="W279" s="179"/>
      <c r="X279" s="254"/>
      <c r="Y279" s="254"/>
      <c r="Z279" s="254"/>
      <c r="AA279" s="254"/>
      <c r="AB279" s="254"/>
      <c r="AC279" s="954"/>
      <c r="AD279" s="955"/>
      <c r="AE279" s="955"/>
      <c r="AF279" s="955"/>
      <c r="AG279" s="956"/>
      <c r="AH279" s="180"/>
      <c r="AI279" s="180"/>
      <c r="AJ279" s="181"/>
      <c r="AK279" s="130"/>
      <c r="AL279" s="19" t="b">
        <v>0</v>
      </c>
      <c r="AM279" s="19" t="b">
        <v>0</v>
      </c>
      <c r="AN279" s="19" t="b">
        <v>0</v>
      </c>
      <c r="AO279" s="5" t="str">
        <f>IF(E279="","",IF(AM279=TRUE,COUNTIF(AM$271:AM279,AM279),""))</f>
        <v/>
      </c>
      <c r="AP279" s="5" t="str">
        <f t="shared" si="29"/>
        <v/>
      </c>
      <c r="AQ279" s="5" t="str">
        <f t="shared" si="30"/>
        <v/>
      </c>
      <c r="AR279" s="5" t="str">
        <f>IF(ROW(A9)&gt;MAX(AO$271:AO$285),"",INDEX($K279:$K286,MATCH(ROW(A9),$AO279:$AO286,0),COLUMN(A9)))</f>
        <v/>
      </c>
      <c r="AS279" s="5" t="str">
        <f t="shared" si="31"/>
        <v/>
      </c>
    </row>
    <row r="280" spans="2:45" ht="31.5" customHeight="1" x14ac:dyDescent="0.15">
      <c r="C280" s="52"/>
      <c r="D280" s="121"/>
      <c r="E280" s="793"/>
      <c r="F280" s="794"/>
      <c r="G280" s="803"/>
      <c r="H280" s="804"/>
      <c r="I280" s="804"/>
      <c r="J280" s="805"/>
      <c r="K280" s="143"/>
      <c r="L280" s="254"/>
      <c r="M280" s="254"/>
      <c r="N280" s="254"/>
      <c r="O280" s="254"/>
      <c r="P280" s="254"/>
      <c r="Q280" s="254"/>
      <c r="R280" s="254"/>
      <c r="S280" s="254"/>
      <c r="T280" s="254"/>
      <c r="U280" s="143"/>
      <c r="V280" s="179"/>
      <c r="W280" s="179"/>
      <c r="X280" s="254"/>
      <c r="Y280" s="254"/>
      <c r="Z280" s="254"/>
      <c r="AA280" s="254"/>
      <c r="AB280" s="254"/>
      <c r="AC280" s="954"/>
      <c r="AD280" s="955"/>
      <c r="AE280" s="955"/>
      <c r="AF280" s="955"/>
      <c r="AG280" s="956"/>
      <c r="AH280" s="180"/>
      <c r="AI280" s="180"/>
      <c r="AJ280" s="181"/>
      <c r="AK280" s="130"/>
      <c r="AL280" s="19" t="b">
        <v>0</v>
      </c>
      <c r="AM280" s="19" t="b">
        <v>0</v>
      </c>
      <c r="AN280" s="19" t="b">
        <v>0</v>
      </c>
      <c r="AO280" s="5" t="str">
        <f>IF(E280="","",IF(AM280=TRUE,COUNTIF(AM$271:AM280,AM280),""))</f>
        <v/>
      </c>
      <c r="AP280" s="5" t="str">
        <f>IF(ROW(A17)&gt;MAX(AO$271:AO$285),"",INDEX($E280:$F317,MATCH(ROW(A17),$AO280:$AO317,0),COLUMN(A17)))</f>
        <v/>
      </c>
      <c r="AQ280" s="5" t="str">
        <f>IF(ROW(A17)&gt;MAX(AO$271:AO$285),"",INDEX($G280:$G317,MATCH(ROW(A17),$AO280:$AO317,0),COLUMN(A17)))</f>
        <v/>
      </c>
      <c r="AR280" s="5" t="str">
        <f>IF(ROW(A17)&gt;MAX(AO$271:AO$285),"",INDEX($K280:$K286,MATCH(ROW(A17),$AO280:$AO286,0),COLUMN(A17)))</f>
        <v/>
      </c>
      <c r="AS280" s="5" t="str">
        <f>IF(ROW(A17)&gt;MAX(AO$271:AO$285),"",INDEX($V280:$V317,MATCH(ROW(A17),$AO280:$AO317,0),COLUMN(A17)))</f>
        <v/>
      </c>
    </row>
    <row r="281" spans="2:45" ht="31.5" customHeight="1" x14ac:dyDescent="0.15">
      <c r="C281" s="52"/>
      <c r="D281" s="121"/>
      <c r="E281" s="793"/>
      <c r="F281" s="794"/>
      <c r="G281" s="803"/>
      <c r="H281" s="804"/>
      <c r="I281" s="804"/>
      <c r="J281" s="805"/>
      <c r="K281" s="143"/>
      <c r="L281" s="254"/>
      <c r="M281" s="254"/>
      <c r="N281" s="254"/>
      <c r="O281" s="254"/>
      <c r="P281" s="254"/>
      <c r="Q281" s="254"/>
      <c r="R281" s="254"/>
      <c r="S281" s="254"/>
      <c r="T281" s="254"/>
      <c r="U281" s="143"/>
      <c r="V281" s="179"/>
      <c r="W281" s="179"/>
      <c r="X281" s="254"/>
      <c r="Y281" s="254"/>
      <c r="Z281" s="254"/>
      <c r="AA281" s="254"/>
      <c r="AB281" s="254"/>
      <c r="AC281" s="954"/>
      <c r="AD281" s="955"/>
      <c r="AE281" s="955"/>
      <c r="AF281" s="955"/>
      <c r="AG281" s="956"/>
      <c r="AH281" s="180"/>
      <c r="AI281" s="180"/>
      <c r="AJ281" s="181"/>
      <c r="AK281" s="130"/>
      <c r="AL281" s="19" t="b">
        <v>0</v>
      </c>
      <c r="AM281" s="19" t="b">
        <v>0</v>
      </c>
      <c r="AN281" s="19" t="b">
        <v>0</v>
      </c>
      <c r="AO281" s="5" t="str">
        <f>IF(E281="","",IF(AM281=TRUE,COUNTIF(AM$271:AM281,AM281),""))</f>
        <v/>
      </c>
      <c r="AP281" s="5" t="str">
        <f>IF(ROW(A18)&gt;MAX(AO$271:AO$285),"",INDEX($E281:$F318,MATCH(ROW(A18),$AO281:$AO318,0),COLUMN(A18)))</f>
        <v/>
      </c>
      <c r="AQ281" s="5" t="str">
        <f>IF(ROW(A18)&gt;MAX(AO$271:AO$285),"",INDEX($G281:$G318,MATCH(ROW(A18),$AO281:$AO318,0),COLUMN(A18)))</f>
        <v/>
      </c>
      <c r="AR281" s="5" t="str">
        <f>IF(ROW(A18)&gt;MAX(AO$271:AO$285),"",INDEX($K281:$K286,MATCH(ROW(A18),$AO281:$AO286,0),COLUMN(A18)))</f>
        <v/>
      </c>
      <c r="AS281" s="5" t="str">
        <f>IF(ROW(A18)&gt;MAX(AO$271:AO$285),"",INDEX($V281:$V318,MATCH(ROW(A18),$AO281:$AO318,0),COLUMN(A18)))</f>
        <v/>
      </c>
    </row>
    <row r="282" spans="2:45" ht="31.5" customHeight="1" x14ac:dyDescent="0.15">
      <c r="C282" s="52"/>
      <c r="D282" s="121"/>
      <c r="E282" s="793"/>
      <c r="F282" s="794"/>
      <c r="G282" s="803"/>
      <c r="H282" s="804"/>
      <c r="I282" s="804"/>
      <c r="J282" s="805"/>
      <c r="K282" s="143"/>
      <c r="L282" s="254"/>
      <c r="M282" s="254"/>
      <c r="N282" s="254"/>
      <c r="O282" s="254"/>
      <c r="P282" s="254"/>
      <c r="Q282" s="254"/>
      <c r="R282" s="254"/>
      <c r="S282" s="254"/>
      <c r="T282" s="254"/>
      <c r="U282" s="143"/>
      <c r="V282" s="179"/>
      <c r="W282" s="179"/>
      <c r="X282" s="254"/>
      <c r="Y282" s="254"/>
      <c r="Z282" s="254"/>
      <c r="AA282" s="254"/>
      <c r="AB282" s="254"/>
      <c r="AC282" s="954"/>
      <c r="AD282" s="955"/>
      <c r="AE282" s="955"/>
      <c r="AF282" s="955"/>
      <c r="AG282" s="956"/>
      <c r="AH282" s="180"/>
      <c r="AI282" s="180"/>
      <c r="AJ282" s="181"/>
      <c r="AK282" s="130"/>
      <c r="AL282" s="19" t="b">
        <v>0</v>
      </c>
      <c r="AM282" s="19" t="b">
        <v>0</v>
      </c>
      <c r="AN282" s="19" t="b">
        <v>0</v>
      </c>
      <c r="AO282" s="5" t="str">
        <f>IF(E282="","",IF(AM282=TRUE,COUNTIF(AM$271:AM282,AM282),""))</f>
        <v/>
      </c>
      <c r="AP282" s="5" t="str">
        <f>IF(ROW(A19)&gt;MAX(AO$271:AO$285),"",INDEX($E282:$F286,MATCH(ROW(A19),$AO282:$AO286,0),COLUMN(A19)))</f>
        <v/>
      </c>
      <c r="AQ282" s="5" t="str">
        <f>IF(ROW(A19)&gt;MAX(AO$271:AO$285),"",INDEX($G282:$G286,MATCH(ROW(A19),$AO282:$AO286,0),COLUMN(A19)))</f>
        <v/>
      </c>
      <c r="AR282" s="5" t="str">
        <f>IF(ROW(A19)&gt;MAX(AO$271:AO$285),"",INDEX($K282:$K286,MATCH(ROW(A19),$AO282:$AO286,0),COLUMN(A19)))</f>
        <v/>
      </c>
      <c r="AS282" s="5" t="str">
        <f>IF(ROW(A19)&gt;MAX(AO$271:AO$285),"",INDEX($V282:$V286,MATCH(ROW(A19),$AO282:$AO286,0),COLUMN(A19)))</f>
        <v/>
      </c>
    </row>
    <row r="283" spans="2:45" ht="31.5" customHeight="1" x14ac:dyDescent="0.15">
      <c r="C283" s="129"/>
      <c r="D283" s="121"/>
      <c r="E283" s="793"/>
      <c r="F283" s="794"/>
      <c r="G283" s="803" t="s">
        <v>151</v>
      </c>
      <c r="H283" s="804"/>
      <c r="I283" s="804"/>
      <c r="J283" s="805"/>
      <c r="K283" s="143"/>
      <c r="L283" s="254"/>
      <c r="M283" s="254"/>
      <c r="N283" s="254"/>
      <c r="O283" s="254"/>
      <c r="P283" s="254"/>
      <c r="Q283" s="254"/>
      <c r="R283" s="254"/>
      <c r="S283" s="254"/>
      <c r="T283" s="254"/>
      <c r="U283" s="143"/>
      <c r="V283" s="179"/>
      <c r="W283" s="179"/>
      <c r="X283" s="254"/>
      <c r="Y283" s="254"/>
      <c r="Z283" s="254"/>
      <c r="AA283" s="254"/>
      <c r="AB283" s="254"/>
      <c r="AC283" s="954"/>
      <c r="AD283" s="955"/>
      <c r="AE283" s="955"/>
      <c r="AF283" s="955"/>
      <c r="AG283" s="956"/>
      <c r="AH283" s="180"/>
      <c r="AI283" s="180"/>
      <c r="AJ283" s="181"/>
      <c r="AK283" s="130"/>
      <c r="AL283" s="19" t="b">
        <v>0</v>
      </c>
      <c r="AM283" s="19" t="b">
        <v>0</v>
      </c>
      <c r="AN283" s="19" t="b">
        <v>0</v>
      </c>
      <c r="AO283" s="5" t="str">
        <f>IF(E283="","",IF(AM283=TRUE,COUNTIF(AM$271:AM283,AM283),""))</f>
        <v/>
      </c>
      <c r="AP283" s="5" t="str">
        <f>IF(ROW(A20)&gt;MAX(AO$271:AO$285),"",INDEX($E283:$F286,MATCH(ROW(A20),$AO283:$AO286,0),COLUMN(A20)))</f>
        <v/>
      </c>
      <c r="AQ283" s="5" t="str">
        <f>IF(ROW(A20)&gt;MAX(AO$271:AO$285),"",INDEX($G283:$G286,MATCH(ROW(A20),$AO283:$AO286,0),COLUMN(A20)))</f>
        <v/>
      </c>
      <c r="AR283" s="5" t="str">
        <f>IF(ROW(A20)&gt;MAX(AO$271:AO$285),"",INDEX($K283:$K286,MATCH(ROW(A20),$AO283:$AO286,0),COLUMN(A20)))</f>
        <v/>
      </c>
      <c r="AS283" s="5" t="str">
        <f>IF(ROW(A20)&gt;MAX(AO$271:AO$285),"",INDEX($V283:$V286,MATCH(ROW(A20),$AO283:$AO286,0),COLUMN(A20)))</f>
        <v/>
      </c>
    </row>
    <row r="284" spans="2:45" ht="30.75" customHeight="1" x14ac:dyDescent="0.15">
      <c r="C284" s="129"/>
      <c r="D284" s="121"/>
      <c r="E284" s="793"/>
      <c r="F284" s="794"/>
      <c r="G284" s="803" t="s">
        <v>151</v>
      </c>
      <c r="H284" s="804"/>
      <c r="I284" s="804"/>
      <c r="J284" s="805"/>
      <c r="K284" s="143"/>
      <c r="L284" s="254"/>
      <c r="M284" s="254"/>
      <c r="N284" s="254"/>
      <c r="O284" s="254"/>
      <c r="P284" s="254"/>
      <c r="Q284" s="254"/>
      <c r="R284" s="254"/>
      <c r="S284" s="254"/>
      <c r="T284" s="254"/>
      <c r="U284" s="143"/>
      <c r="V284" s="179"/>
      <c r="W284" s="179"/>
      <c r="X284" s="254"/>
      <c r="Y284" s="254"/>
      <c r="Z284" s="254"/>
      <c r="AA284" s="254"/>
      <c r="AB284" s="254"/>
      <c r="AC284" s="954"/>
      <c r="AD284" s="955"/>
      <c r="AE284" s="955"/>
      <c r="AF284" s="955"/>
      <c r="AG284" s="956"/>
      <c r="AH284" s="180"/>
      <c r="AI284" s="180"/>
      <c r="AJ284" s="181"/>
      <c r="AK284" s="130"/>
      <c r="AL284" s="19" t="b">
        <v>0</v>
      </c>
      <c r="AM284" s="19" t="b">
        <v>0</v>
      </c>
      <c r="AN284" s="19" t="b">
        <v>0</v>
      </c>
      <c r="AO284" s="5" t="str">
        <f>IF(E284="","",IF(AM284=TRUE,COUNTIF(AM$271:AM284,AM284),""))</f>
        <v/>
      </c>
      <c r="AP284" s="5" t="str">
        <f>IF(ROW(A21)&gt;MAX(AO$271:AO$285),"",INDEX($E284:$F286,MATCH(ROW(A21),$AO284:$AO286,0),COLUMN(A21)))</f>
        <v/>
      </c>
      <c r="AQ284" s="5" t="str">
        <f>IF(ROW(A21)&gt;MAX(AO$271:AO$285),"",INDEX($G284:$G286,MATCH(ROW(A21),$AO284:$AO286,0),COLUMN(A21)))</f>
        <v/>
      </c>
      <c r="AR284" s="5" t="str">
        <f>IF(ROW(A21)&gt;MAX(AO$271:AO$285),"",INDEX($K284:$K286,MATCH(ROW(A21),$AO284:$AO286,0),COLUMN(A21)))</f>
        <v/>
      </c>
      <c r="AS284" s="5" t="str">
        <f>IF(ROW(A21)&gt;MAX(AO$271:AO$285),"",INDEX($V284:$V286,MATCH(ROW(A21),$AO284:$AO286,0),COLUMN(A21)))</f>
        <v/>
      </c>
    </row>
    <row r="285" spans="2:45" ht="30.75" customHeight="1" thickBot="1" x14ac:dyDescent="0.2">
      <c r="C285" s="129"/>
      <c r="D285" s="121"/>
      <c r="E285" s="791"/>
      <c r="F285" s="792"/>
      <c r="G285" s="800"/>
      <c r="H285" s="801"/>
      <c r="I285" s="801"/>
      <c r="J285" s="802"/>
      <c r="K285" s="144"/>
      <c r="L285" s="183"/>
      <c r="M285" s="183"/>
      <c r="N285" s="183"/>
      <c r="O285" s="183"/>
      <c r="P285" s="183"/>
      <c r="Q285" s="183"/>
      <c r="R285" s="183"/>
      <c r="S285" s="183"/>
      <c r="T285" s="183"/>
      <c r="U285" s="144"/>
      <c r="V285" s="182"/>
      <c r="W285" s="182"/>
      <c r="X285" s="183"/>
      <c r="Y285" s="183"/>
      <c r="Z285" s="183"/>
      <c r="AA285" s="183"/>
      <c r="AB285" s="183"/>
      <c r="AC285" s="992"/>
      <c r="AD285" s="993"/>
      <c r="AE285" s="993"/>
      <c r="AF285" s="993"/>
      <c r="AG285" s="994"/>
      <c r="AH285" s="184"/>
      <c r="AI285" s="184"/>
      <c r="AJ285" s="185"/>
      <c r="AK285" s="130"/>
      <c r="AL285" s="19" t="b">
        <v>0</v>
      </c>
      <c r="AM285" s="19" t="b">
        <v>0</v>
      </c>
      <c r="AN285" s="19" t="b">
        <v>0</v>
      </c>
      <c r="AO285" s="5" t="str">
        <f>IF(E285="","",IF(AM285=TRUE,COUNTIF(AM$271:AM285,AM285),""))</f>
        <v/>
      </c>
      <c r="AP285" s="5" t="str">
        <f>IF(ROW(A22)&gt;MAX(AO$271:AO$285),"",INDEX($E285:$F286,MATCH(ROW(A22),$AO285:$AO286,0),COLUMN(A22)))</f>
        <v/>
      </c>
      <c r="AQ285" s="5" t="str">
        <f>IF(ROW(A22)&gt;MAX(AO$271:AO$285),"",INDEX($G285:$G286,MATCH(ROW(A22),$AO285:$AO286,0),COLUMN(A22)))</f>
        <v/>
      </c>
      <c r="AR285" s="5" t="str">
        <f>IF(ROW(A22)&gt;MAX(AO$271:AO$285),"",INDEX($K285:$K286,MATCH(ROW(A22),$AO285:$AO286,0),COLUMN(A22)))</f>
        <v/>
      </c>
      <c r="AS285" s="5" t="str">
        <f>IF(ROW(A22)&gt;MAX(AO$271:AO$285),"",INDEX($V285:$V286,MATCH(ROW(A22),$AO285:$AO286,0),COLUMN(A22)))</f>
        <v/>
      </c>
    </row>
    <row r="286" spans="2:45" ht="25.5" customHeight="1" x14ac:dyDescent="0.15">
      <c r="C286" s="53"/>
      <c r="D286" s="96"/>
      <c r="E286" s="96"/>
      <c r="F286" s="96"/>
      <c r="G286" s="96"/>
      <c r="H286" s="96"/>
      <c r="I286" s="96"/>
      <c r="J286" s="96"/>
      <c r="K286" s="96"/>
      <c r="L286" s="96"/>
      <c r="M286" s="96"/>
      <c r="N286" s="96"/>
      <c r="O286" s="96"/>
      <c r="P286" s="96"/>
      <c r="Q286" s="96"/>
      <c r="R286" s="96"/>
      <c r="S286" s="96"/>
      <c r="T286" s="96"/>
      <c r="U286" s="96"/>
      <c r="V286" s="96"/>
      <c r="W286" s="96"/>
      <c r="X286" s="96"/>
      <c r="Y286" s="96"/>
      <c r="Z286" s="96"/>
      <c r="AA286" s="96"/>
      <c r="AB286" s="96"/>
      <c r="AC286" s="96"/>
      <c r="AD286" s="96"/>
      <c r="AE286" s="96"/>
      <c r="AF286" s="96"/>
      <c r="AG286" s="96"/>
      <c r="AH286" s="96"/>
      <c r="AI286" s="140"/>
      <c r="AJ286" s="140"/>
      <c r="AK286" s="132"/>
    </row>
    <row r="287" spans="2:45" ht="31.5" customHeight="1" x14ac:dyDescent="0.15">
      <c r="B287" s="36" t="s">
        <v>154</v>
      </c>
      <c r="C287" s="70" t="s">
        <v>352</v>
      </c>
      <c r="D287" s="76"/>
      <c r="E287" s="76"/>
      <c r="F287" s="76"/>
      <c r="G287" s="76"/>
      <c r="H287" s="76"/>
      <c r="I287" s="76"/>
      <c r="J287" s="76"/>
      <c r="K287" s="76"/>
      <c r="L287" s="76"/>
      <c r="M287" s="76"/>
      <c r="N287" s="76"/>
      <c r="O287" s="76"/>
      <c r="P287" s="76"/>
      <c r="Q287" s="76"/>
      <c r="R287" s="76"/>
      <c r="S287" s="76"/>
      <c r="T287" s="76"/>
      <c r="U287" s="76"/>
      <c r="V287" s="76"/>
      <c r="W287" s="76"/>
      <c r="X287" s="76"/>
      <c r="Y287" s="76"/>
      <c r="Z287" s="76"/>
      <c r="AA287" s="76"/>
      <c r="AB287" s="76"/>
      <c r="AC287" s="76"/>
      <c r="AD287" s="76"/>
      <c r="AE287" s="76"/>
      <c r="AF287" s="76"/>
      <c r="AG287" s="76"/>
      <c r="AH287" s="76"/>
      <c r="AI287" s="76"/>
      <c r="AJ287" s="866" t="s">
        <v>250</v>
      </c>
      <c r="AK287" s="867"/>
    </row>
    <row r="288" spans="2:45" ht="17.25" customHeight="1" x14ac:dyDescent="0.15">
      <c r="C288" s="107"/>
      <c r="D288" s="100"/>
      <c r="E288" s="100"/>
      <c r="F288" s="100"/>
      <c r="G288" s="100"/>
      <c r="H288" s="108"/>
      <c r="I288" s="108"/>
      <c r="J288" s="108"/>
      <c r="K288" s="108"/>
      <c r="L288" s="108"/>
      <c r="M288" s="108"/>
      <c r="N288" s="108"/>
      <c r="O288" s="108"/>
      <c r="P288" s="108"/>
      <c r="Q288" s="274"/>
      <c r="R288" s="108"/>
      <c r="S288" s="108"/>
      <c r="T288" s="108"/>
      <c r="U288" s="108"/>
      <c r="V288" s="108"/>
      <c r="W288" s="108"/>
      <c r="X288" s="108"/>
      <c r="Y288" s="108"/>
      <c r="Z288" s="108"/>
      <c r="AA288" s="100"/>
      <c r="AB288" s="100"/>
      <c r="AC288" s="100"/>
      <c r="AD288" s="100"/>
      <c r="AE288" s="100"/>
      <c r="AF288" s="100"/>
      <c r="AG288" s="100"/>
      <c r="AH288" s="100"/>
      <c r="AI288" s="86"/>
      <c r="AJ288" s="86"/>
      <c r="AK288" s="186"/>
    </row>
    <row r="289" spans="3:37" ht="26.25" customHeight="1" x14ac:dyDescent="0.15">
      <c r="C289" s="71"/>
      <c r="D289" s="799" t="s">
        <v>344</v>
      </c>
      <c r="E289" s="799"/>
      <c r="F289" s="799"/>
      <c r="G289" s="799"/>
      <c r="H289" s="799"/>
      <c r="I289" s="799"/>
      <c r="J289" s="799"/>
      <c r="K289" s="799"/>
      <c r="L289" s="799"/>
      <c r="M289" s="799"/>
      <c r="N289" s="799"/>
      <c r="O289" s="799"/>
      <c r="P289" s="799"/>
      <c r="Q289" s="799"/>
      <c r="R289" s="799"/>
      <c r="S289" s="799"/>
      <c r="T289" s="799"/>
      <c r="U289" s="799"/>
      <c r="V289" s="799"/>
      <c r="W289" s="799"/>
      <c r="X289" s="799"/>
      <c r="Y289" s="799"/>
      <c r="Z289" s="799"/>
      <c r="AA289" s="799"/>
      <c r="AB289" s="799"/>
      <c r="AC289" s="799"/>
      <c r="AD289" s="799"/>
      <c r="AE289" s="799"/>
      <c r="AF289" s="799"/>
      <c r="AG289" s="799"/>
      <c r="AH289" s="799"/>
      <c r="AI289" s="799"/>
      <c r="AJ289" s="799"/>
      <c r="AK289" s="187"/>
    </row>
    <row r="290" spans="3:37" ht="26.25" customHeight="1" thickBot="1" x14ac:dyDescent="0.2">
      <c r="C290" s="71"/>
      <c r="D290" s="799"/>
      <c r="E290" s="799"/>
      <c r="F290" s="799"/>
      <c r="G290" s="799"/>
      <c r="H290" s="799"/>
      <c r="I290" s="799"/>
      <c r="J290" s="799"/>
      <c r="K290" s="799"/>
      <c r="L290" s="799"/>
      <c r="M290" s="799"/>
      <c r="N290" s="799"/>
      <c r="O290" s="799"/>
      <c r="P290" s="799"/>
      <c r="Q290" s="799"/>
      <c r="R290" s="799"/>
      <c r="S290" s="799"/>
      <c r="T290" s="799"/>
      <c r="U290" s="799"/>
      <c r="V290" s="799"/>
      <c r="W290" s="799"/>
      <c r="X290" s="799"/>
      <c r="Y290" s="799"/>
      <c r="Z290" s="799"/>
      <c r="AA290" s="799"/>
      <c r="AB290" s="799"/>
      <c r="AC290" s="799"/>
      <c r="AD290" s="799"/>
      <c r="AE290" s="799"/>
      <c r="AF290" s="799"/>
      <c r="AG290" s="799"/>
      <c r="AH290" s="799"/>
      <c r="AI290" s="799"/>
      <c r="AJ290" s="799"/>
      <c r="AK290" s="187"/>
    </row>
    <row r="291" spans="3:37" ht="26.25" customHeight="1" thickBot="1" x14ac:dyDescent="0.2">
      <c r="C291" s="71"/>
      <c r="E291" s="22" t="s">
        <v>29</v>
      </c>
      <c r="G291" s="188"/>
      <c r="H291" s="5" t="s">
        <v>130</v>
      </c>
      <c r="I291" s="927"/>
      <c r="J291" s="928"/>
      <c r="K291" s="929"/>
      <c r="L291" s="37" t="s">
        <v>247</v>
      </c>
      <c r="AI291" s="102"/>
      <c r="AJ291" s="102"/>
      <c r="AK291" s="187"/>
    </row>
    <row r="292" spans="3:37" ht="18.75" customHeight="1" x14ac:dyDescent="0.15">
      <c r="C292" s="71"/>
      <c r="I292" s="38"/>
      <c r="J292" s="38"/>
      <c r="K292" s="38"/>
      <c r="L292" s="38"/>
      <c r="M292" s="38"/>
      <c r="N292" s="38"/>
      <c r="O292" s="38"/>
      <c r="P292" s="38"/>
      <c r="Q292" s="38"/>
      <c r="R292" s="40"/>
      <c r="S292" s="38"/>
      <c r="T292" s="38"/>
      <c r="AK292" s="187"/>
    </row>
    <row r="293" spans="3:37" ht="18.75" customHeight="1" x14ac:dyDescent="0.15">
      <c r="C293" s="71"/>
      <c r="H293" s="38"/>
      <c r="I293" s="38"/>
      <c r="J293" s="38"/>
      <c r="K293" s="38"/>
      <c r="L293" s="38"/>
      <c r="M293" s="38"/>
      <c r="N293" s="38"/>
      <c r="O293" s="38"/>
      <c r="P293" s="38"/>
      <c r="Q293" s="40"/>
      <c r="R293" s="38"/>
      <c r="S293" s="38"/>
      <c r="T293" s="38"/>
      <c r="AK293" s="187"/>
    </row>
    <row r="294" spans="3:37" ht="18.75" customHeight="1" thickBot="1" x14ac:dyDescent="0.3">
      <c r="C294" s="71"/>
      <c r="E294" s="950" t="s">
        <v>171</v>
      </c>
      <c r="F294" s="950"/>
      <c r="G294" s="950"/>
      <c r="H294" s="950"/>
      <c r="I294" s="950"/>
      <c r="J294" s="950"/>
      <c r="K294" s="950"/>
      <c r="L294" s="950"/>
      <c r="M294" s="950"/>
      <c r="N294" s="38"/>
      <c r="O294" s="38"/>
      <c r="P294" s="38"/>
      <c r="Q294" s="40"/>
      <c r="R294" s="38"/>
      <c r="S294" s="38"/>
      <c r="T294" s="38"/>
      <c r="AK294" s="187"/>
    </row>
    <row r="295" spans="3:37" ht="48" customHeight="1" x14ac:dyDescent="0.15">
      <c r="C295" s="71"/>
      <c r="E295" s="189"/>
      <c r="F295" s="190"/>
      <c r="G295" s="190"/>
      <c r="H295" s="190"/>
      <c r="I295" s="190"/>
      <c r="J295" s="190"/>
      <c r="K295" s="190"/>
      <c r="L295" s="190"/>
      <c r="M295" s="190"/>
      <c r="N295" s="190"/>
      <c r="O295" s="190"/>
      <c r="P295" s="190"/>
      <c r="Q295" s="190"/>
      <c r="R295" s="190"/>
      <c r="S295" s="190"/>
      <c r="T295" s="190"/>
      <c r="U295" s="190"/>
      <c r="V295" s="190"/>
      <c r="W295" s="190"/>
      <c r="X295" s="190"/>
      <c r="Y295" s="190"/>
      <c r="Z295" s="190"/>
      <c r="AA295" s="190"/>
      <c r="AB295" s="190"/>
      <c r="AC295" s="190"/>
      <c r="AD295" s="190"/>
      <c r="AE295" s="190"/>
      <c r="AF295" s="190"/>
      <c r="AG295" s="191"/>
      <c r="AH295" s="40"/>
      <c r="AI295" s="38"/>
      <c r="AJ295" s="38"/>
      <c r="AK295" s="187"/>
    </row>
    <row r="296" spans="3:37" ht="48" customHeight="1" thickBot="1" x14ac:dyDescent="0.2">
      <c r="C296" s="71"/>
      <c r="E296" s="112"/>
      <c r="F296" s="113"/>
      <c r="G296" s="113"/>
      <c r="H296" s="113"/>
      <c r="I296" s="113"/>
      <c r="J296" s="113"/>
      <c r="K296" s="113"/>
      <c r="L296" s="113"/>
      <c r="M296" s="113"/>
      <c r="N296" s="113"/>
      <c r="O296" s="113"/>
      <c r="P296" s="113"/>
      <c r="Q296" s="113"/>
      <c r="R296" s="113"/>
      <c r="S296" s="113"/>
      <c r="T296" s="113"/>
      <c r="U296" s="113"/>
      <c r="V296" s="113"/>
      <c r="W296" s="113"/>
      <c r="X296" s="113"/>
      <c r="Y296" s="113"/>
      <c r="Z296" s="113"/>
      <c r="AA296" s="113"/>
      <c r="AB296" s="113"/>
      <c r="AC296" s="113"/>
      <c r="AD296" s="113"/>
      <c r="AE296" s="113"/>
      <c r="AF296" s="113"/>
      <c r="AG296" s="114"/>
      <c r="AH296" s="40"/>
      <c r="AI296" s="38"/>
      <c r="AJ296" s="38"/>
      <c r="AK296" s="187"/>
    </row>
    <row r="297" spans="3:37" ht="18.75" customHeight="1" x14ac:dyDescent="0.15">
      <c r="C297" s="71"/>
      <c r="H297" s="38"/>
      <c r="I297" s="38"/>
      <c r="J297" s="38"/>
      <c r="K297" s="38"/>
      <c r="L297" s="38"/>
      <c r="M297" s="38"/>
      <c r="N297" s="38"/>
      <c r="O297" s="38"/>
      <c r="P297" s="38"/>
      <c r="Q297" s="40"/>
      <c r="R297" s="38"/>
      <c r="S297" s="38"/>
      <c r="T297" s="38"/>
      <c r="Y297" s="38"/>
      <c r="Z297" s="38"/>
      <c r="AA297" s="38"/>
      <c r="AB297" s="38"/>
      <c r="AC297" s="38"/>
      <c r="AD297" s="38"/>
      <c r="AE297" s="38"/>
      <c r="AF297" s="38"/>
      <c r="AG297" s="38"/>
      <c r="AH297" s="40"/>
      <c r="AI297" s="38"/>
      <c r="AJ297" s="38"/>
      <c r="AK297" s="187"/>
    </row>
    <row r="298" spans="3:37" ht="18.75" customHeight="1" x14ac:dyDescent="0.15">
      <c r="C298" s="71"/>
      <c r="D298" s="5" t="s">
        <v>273</v>
      </c>
      <c r="H298" s="38"/>
      <c r="I298" s="38"/>
      <c r="J298" s="38"/>
      <c r="K298" s="38"/>
      <c r="L298" s="38"/>
      <c r="M298" s="38"/>
      <c r="N298" s="38"/>
      <c r="O298" s="38"/>
      <c r="P298" s="38"/>
      <c r="Q298" s="40"/>
      <c r="R298" s="38"/>
      <c r="S298" s="38"/>
      <c r="T298" s="38"/>
      <c r="U298" s="38"/>
      <c r="V298" s="38"/>
      <c r="W298" s="38"/>
      <c r="X298" s="38"/>
      <c r="Y298" s="38"/>
      <c r="Z298" s="38"/>
      <c r="AI298" s="102"/>
      <c r="AJ298" s="102"/>
      <c r="AK298" s="187"/>
    </row>
    <row r="299" spans="3:37" ht="48.75" customHeight="1" x14ac:dyDescent="0.15">
      <c r="C299" s="71"/>
      <c r="D299" s="799" t="s">
        <v>324</v>
      </c>
      <c r="E299" s="799"/>
      <c r="F299" s="799"/>
      <c r="G299" s="799"/>
      <c r="H299" s="799"/>
      <c r="I299" s="799"/>
      <c r="J299" s="799"/>
      <c r="K299" s="799"/>
      <c r="L299" s="799"/>
      <c r="M299" s="799"/>
      <c r="N299" s="799"/>
      <c r="O299" s="799"/>
      <c r="P299" s="799"/>
      <c r="Q299" s="799"/>
      <c r="R299" s="799"/>
      <c r="S299" s="799"/>
      <c r="T299" s="799"/>
      <c r="U299" s="799"/>
      <c r="V299" s="799"/>
      <c r="W299" s="799"/>
      <c r="X299" s="799"/>
      <c r="Y299" s="799"/>
      <c r="Z299" s="799"/>
      <c r="AA299" s="799"/>
      <c r="AB299" s="799"/>
      <c r="AC299" s="799"/>
      <c r="AD299" s="799"/>
      <c r="AE299" s="799"/>
      <c r="AF299" s="799"/>
      <c r="AG299" s="799"/>
      <c r="AH299" s="799"/>
      <c r="AI299" s="799"/>
      <c r="AJ299" s="799"/>
      <c r="AK299" s="187"/>
    </row>
    <row r="300" spans="3:37" ht="18.75" customHeight="1" x14ac:dyDescent="0.15">
      <c r="C300" s="71"/>
      <c r="D300" s="799"/>
      <c r="E300" s="799"/>
      <c r="F300" s="799"/>
      <c r="G300" s="799"/>
      <c r="H300" s="799"/>
      <c r="I300" s="799"/>
      <c r="J300" s="799"/>
      <c r="K300" s="799"/>
      <c r="L300" s="799"/>
      <c r="M300" s="799"/>
      <c r="N300" s="799"/>
      <c r="O300" s="799"/>
      <c r="P300" s="799"/>
      <c r="Q300" s="799"/>
      <c r="R300" s="799"/>
      <c r="S300" s="799"/>
      <c r="T300" s="799"/>
      <c r="U300" s="799"/>
      <c r="V300" s="799"/>
      <c r="W300" s="799"/>
      <c r="X300" s="799"/>
      <c r="Y300" s="799"/>
      <c r="Z300" s="799"/>
      <c r="AA300" s="799"/>
      <c r="AB300" s="799"/>
      <c r="AC300" s="799"/>
      <c r="AD300" s="799"/>
      <c r="AE300" s="799"/>
      <c r="AF300" s="799"/>
      <c r="AG300" s="799"/>
      <c r="AH300" s="799"/>
      <c r="AI300" s="799"/>
      <c r="AJ300" s="799"/>
      <c r="AK300" s="187"/>
    </row>
    <row r="301" spans="3:37" ht="33.75" customHeight="1" thickBot="1" x14ac:dyDescent="0.2">
      <c r="C301" s="71"/>
      <c r="E301" s="787" t="s">
        <v>152</v>
      </c>
      <c r="F301" s="787"/>
      <c r="G301" s="787"/>
      <c r="H301" s="787"/>
      <c r="I301" s="787"/>
      <c r="J301" s="787"/>
      <c r="K301" s="787" t="s">
        <v>320</v>
      </c>
      <c r="L301" s="787"/>
      <c r="M301" s="787"/>
      <c r="N301" s="787"/>
      <c r="O301" s="787"/>
      <c r="P301" s="787"/>
      <c r="Q301" s="787"/>
      <c r="R301" s="787"/>
      <c r="S301" s="787"/>
      <c r="T301" s="787"/>
      <c r="U301" s="787"/>
      <c r="V301" s="787" t="s">
        <v>260</v>
      </c>
      <c r="W301" s="787"/>
      <c r="X301" s="787"/>
      <c r="Y301" s="787"/>
      <c r="Z301" s="787"/>
      <c r="AA301" s="787"/>
      <c r="AB301" s="787"/>
      <c r="AC301" s="787"/>
      <c r="AD301" s="787"/>
      <c r="AE301" s="787"/>
      <c r="AF301" s="787"/>
      <c r="AG301" s="787"/>
      <c r="AH301" s="949" t="s">
        <v>261</v>
      </c>
      <c r="AI301" s="949"/>
      <c r="AJ301" s="949"/>
      <c r="AK301" s="187"/>
    </row>
    <row r="302" spans="3:37" ht="36" customHeight="1" x14ac:dyDescent="0.15">
      <c r="C302" s="71"/>
      <c r="E302" s="925" t="str">
        <f t="shared" ref="E302:E309" si="32">$AV231</f>
        <v/>
      </c>
      <c r="F302" s="926"/>
      <c r="G302" s="933" t="str">
        <f t="shared" ref="G302:G309" si="33">$AW231</f>
        <v/>
      </c>
      <c r="H302" s="934"/>
      <c r="I302" s="934"/>
      <c r="J302" s="935"/>
      <c r="K302" s="841" t="str">
        <f t="shared" ref="K302:K309" si="34">$AX231</f>
        <v/>
      </c>
      <c r="L302" s="842"/>
      <c r="M302" s="842"/>
      <c r="N302" s="842"/>
      <c r="O302" s="842"/>
      <c r="P302" s="842"/>
      <c r="Q302" s="842"/>
      <c r="R302" s="842"/>
      <c r="S302" s="842"/>
      <c r="T302" s="842"/>
      <c r="U302" s="843"/>
      <c r="V302" s="980"/>
      <c r="W302" s="981"/>
      <c r="X302" s="981"/>
      <c r="Y302" s="981"/>
      <c r="Z302" s="981"/>
      <c r="AA302" s="981"/>
      <c r="AB302" s="981"/>
      <c r="AC302" s="981"/>
      <c r="AD302" s="981"/>
      <c r="AE302" s="981"/>
      <c r="AF302" s="981"/>
      <c r="AG302" s="982"/>
      <c r="AH302" s="986"/>
      <c r="AI302" s="987"/>
      <c r="AJ302" s="988"/>
      <c r="AK302" s="187"/>
    </row>
    <row r="303" spans="3:37" ht="36" customHeight="1" x14ac:dyDescent="0.15">
      <c r="C303" s="71"/>
      <c r="E303" s="919" t="str">
        <f t="shared" si="32"/>
        <v/>
      </c>
      <c r="F303" s="920"/>
      <c r="G303" s="829" t="str">
        <f t="shared" si="33"/>
        <v/>
      </c>
      <c r="H303" s="830"/>
      <c r="I303" s="830"/>
      <c r="J303" s="831"/>
      <c r="K303" s="844" t="str">
        <f t="shared" si="34"/>
        <v/>
      </c>
      <c r="L303" s="845"/>
      <c r="M303" s="845"/>
      <c r="N303" s="845"/>
      <c r="O303" s="845"/>
      <c r="P303" s="845"/>
      <c r="Q303" s="845"/>
      <c r="R303" s="845"/>
      <c r="S303" s="845"/>
      <c r="T303" s="845"/>
      <c r="U303" s="846"/>
      <c r="V303" s="974"/>
      <c r="W303" s="975"/>
      <c r="X303" s="975"/>
      <c r="Y303" s="975"/>
      <c r="Z303" s="975"/>
      <c r="AA303" s="975"/>
      <c r="AB303" s="975"/>
      <c r="AC303" s="975"/>
      <c r="AD303" s="975"/>
      <c r="AE303" s="975"/>
      <c r="AF303" s="975"/>
      <c r="AG303" s="976"/>
      <c r="AH303" s="989"/>
      <c r="AI303" s="990"/>
      <c r="AJ303" s="991"/>
      <c r="AK303" s="187"/>
    </row>
    <row r="304" spans="3:37" ht="36" customHeight="1" x14ac:dyDescent="0.15">
      <c r="C304" s="71"/>
      <c r="E304" s="919" t="str">
        <f t="shared" si="32"/>
        <v/>
      </c>
      <c r="F304" s="920"/>
      <c r="G304" s="829" t="str">
        <f t="shared" si="33"/>
        <v/>
      </c>
      <c r="H304" s="830"/>
      <c r="I304" s="830"/>
      <c r="J304" s="831"/>
      <c r="K304" s="844" t="str">
        <f t="shared" si="34"/>
        <v/>
      </c>
      <c r="L304" s="845"/>
      <c r="M304" s="845"/>
      <c r="N304" s="845"/>
      <c r="O304" s="845"/>
      <c r="P304" s="845"/>
      <c r="Q304" s="845"/>
      <c r="R304" s="845"/>
      <c r="S304" s="845"/>
      <c r="T304" s="845"/>
      <c r="U304" s="846"/>
      <c r="V304" s="974"/>
      <c r="W304" s="975"/>
      <c r="X304" s="975"/>
      <c r="Y304" s="975"/>
      <c r="Z304" s="975"/>
      <c r="AA304" s="975"/>
      <c r="AB304" s="975"/>
      <c r="AC304" s="975"/>
      <c r="AD304" s="975"/>
      <c r="AE304" s="975"/>
      <c r="AF304" s="975"/>
      <c r="AG304" s="976"/>
      <c r="AH304" s="989"/>
      <c r="AI304" s="990"/>
      <c r="AJ304" s="991"/>
      <c r="AK304" s="187"/>
    </row>
    <row r="305" spans="2:37" ht="36" customHeight="1" x14ac:dyDescent="0.15">
      <c r="C305" s="71"/>
      <c r="E305" s="919" t="str">
        <f t="shared" si="32"/>
        <v/>
      </c>
      <c r="F305" s="920"/>
      <c r="G305" s="829" t="str">
        <f t="shared" si="33"/>
        <v/>
      </c>
      <c r="H305" s="830"/>
      <c r="I305" s="830"/>
      <c r="J305" s="831"/>
      <c r="K305" s="844" t="str">
        <f t="shared" si="34"/>
        <v/>
      </c>
      <c r="L305" s="845"/>
      <c r="M305" s="845"/>
      <c r="N305" s="845"/>
      <c r="O305" s="845"/>
      <c r="P305" s="845"/>
      <c r="Q305" s="845"/>
      <c r="R305" s="845"/>
      <c r="S305" s="845"/>
      <c r="T305" s="845"/>
      <c r="U305" s="846"/>
      <c r="V305" s="974"/>
      <c r="W305" s="975"/>
      <c r="X305" s="975"/>
      <c r="Y305" s="975"/>
      <c r="Z305" s="975"/>
      <c r="AA305" s="975"/>
      <c r="AB305" s="975"/>
      <c r="AC305" s="975"/>
      <c r="AD305" s="975"/>
      <c r="AE305" s="975"/>
      <c r="AF305" s="975"/>
      <c r="AG305" s="976"/>
      <c r="AH305" s="989"/>
      <c r="AI305" s="990"/>
      <c r="AJ305" s="991"/>
      <c r="AK305" s="187"/>
    </row>
    <row r="306" spans="2:37" ht="36" customHeight="1" x14ac:dyDescent="0.15">
      <c r="C306" s="71"/>
      <c r="E306" s="919" t="str">
        <f t="shared" si="32"/>
        <v/>
      </c>
      <c r="F306" s="920"/>
      <c r="G306" s="829" t="str">
        <f t="shared" si="33"/>
        <v/>
      </c>
      <c r="H306" s="830"/>
      <c r="I306" s="830"/>
      <c r="J306" s="831"/>
      <c r="K306" s="844" t="str">
        <f t="shared" si="34"/>
        <v/>
      </c>
      <c r="L306" s="845"/>
      <c r="M306" s="845"/>
      <c r="N306" s="845"/>
      <c r="O306" s="845"/>
      <c r="P306" s="845"/>
      <c r="Q306" s="845"/>
      <c r="R306" s="845"/>
      <c r="S306" s="845"/>
      <c r="T306" s="845"/>
      <c r="U306" s="846"/>
      <c r="V306" s="974"/>
      <c r="W306" s="975"/>
      <c r="X306" s="975"/>
      <c r="Y306" s="975"/>
      <c r="Z306" s="975"/>
      <c r="AA306" s="975"/>
      <c r="AB306" s="975"/>
      <c r="AC306" s="975"/>
      <c r="AD306" s="975"/>
      <c r="AE306" s="975"/>
      <c r="AF306" s="975"/>
      <c r="AG306" s="976"/>
      <c r="AH306" s="989"/>
      <c r="AI306" s="990"/>
      <c r="AJ306" s="991"/>
      <c r="AK306" s="187"/>
    </row>
    <row r="307" spans="2:37" ht="36" customHeight="1" x14ac:dyDescent="0.15">
      <c r="C307" s="71"/>
      <c r="E307" s="919" t="str">
        <f t="shared" si="32"/>
        <v/>
      </c>
      <c r="F307" s="920"/>
      <c r="G307" s="829" t="str">
        <f t="shared" si="33"/>
        <v/>
      </c>
      <c r="H307" s="830"/>
      <c r="I307" s="830"/>
      <c r="J307" s="831"/>
      <c r="K307" s="844" t="str">
        <f t="shared" si="34"/>
        <v/>
      </c>
      <c r="L307" s="845"/>
      <c r="M307" s="845"/>
      <c r="N307" s="845"/>
      <c r="O307" s="845"/>
      <c r="P307" s="845"/>
      <c r="Q307" s="845"/>
      <c r="R307" s="845"/>
      <c r="S307" s="845"/>
      <c r="T307" s="845"/>
      <c r="U307" s="846"/>
      <c r="V307" s="974"/>
      <c r="W307" s="975"/>
      <c r="X307" s="975"/>
      <c r="Y307" s="975"/>
      <c r="Z307" s="975"/>
      <c r="AA307" s="975"/>
      <c r="AB307" s="975"/>
      <c r="AC307" s="975"/>
      <c r="AD307" s="975"/>
      <c r="AE307" s="975"/>
      <c r="AF307" s="975"/>
      <c r="AG307" s="976"/>
      <c r="AH307" s="989"/>
      <c r="AI307" s="990"/>
      <c r="AJ307" s="991"/>
      <c r="AK307" s="187"/>
    </row>
    <row r="308" spans="2:37" ht="36" customHeight="1" x14ac:dyDescent="0.15">
      <c r="C308" s="71"/>
      <c r="E308" s="919" t="str">
        <f t="shared" si="32"/>
        <v/>
      </c>
      <c r="F308" s="920"/>
      <c r="G308" s="829" t="str">
        <f t="shared" si="33"/>
        <v/>
      </c>
      <c r="H308" s="830"/>
      <c r="I308" s="830"/>
      <c r="J308" s="831"/>
      <c r="K308" s="847" t="str">
        <f t="shared" si="34"/>
        <v/>
      </c>
      <c r="L308" s="848"/>
      <c r="M308" s="848"/>
      <c r="N308" s="848"/>
      <c r="O308" s="848"/>
      <c r="P308" s="848"/>
      <c r="Q308" s="848"/>
      <c r="R308" s="848"/>
      <c r="S308" s="848"/>
      <c r="T308" s="848"/>
      <c r="U308" s="849"/>
      <c r="V308" s="974"/>
      <c r="W308" s="975"/>
      <c r="X308" s="975"/>
      <c r="Y308" s="975"/>
      <c r="Z308" s="975"/>
      <c r="AA308" s="975"/>
      <c r="AB308" s="975"/>
      <c r="AC308" s="975"/>
      <c r="AD308" s="975"/>
      <c r="AE308" s="975"/>
      <c r="AF308" s="975"/>
      <c r="AG308" s="976"/>
      <c r="AH308" s="989"/>
      <c r="AI308" s="990"/>
      <c r="AJ308" s="991"/>
      <c r="AK308" s="187"/>
    </row>
    <row r="309" spans="2:37" ht="36" customHeight="1" thickBot="1" x14ac:dyDescent="0.2">
      <c r="C309" s="71"/>
      <c r="E309" s="972" t="str">
        <f t="shared" si="32"/>
        <v/>
      </c>
      <c r="F309" s="973"/>
      <c r="G309" s="823" t="str">
        <f t="shared" si="33"/>
        <v/>
      </c>
      <c r="H309" s="824"/>
      <c r="I309" s="824"/>
      <c r="J309" s="825"/>
      <c r="K309" s="930" t="str">
        <f t="shared" si="34"/>
        <v/>
      </c>
      <c r="L309" s="931"/>
      <c r="M309" s="931"/>
      <c r="N309" s="931"/>
      <c r="O309" s="931"/>
      <c r="P309" s="931"/>
      <c r="Q309" s="931"/>
      <c r="R309" s="931"/>
      <c r="S309" s="931"/>
      <c r="T309" s="931"/>
      <c r="U309" s="932"/>
      <c r="V309" s="983"/>
      <c r="W309" s="984"/>
      <c r="X309" s="984"/>
      <c r="Y309" s="984"/>
      <c r="Z309" s="984"/>
      <c r="AA309" s="984"/>
      <c r="AB309" s="984"/>
      <c r="AC309" s="984"/>
      <c r="AD309" s="984"/>
      <c r="AE309" s="984"/>
      <c r="AF309" s="984"/>
      <c r="AG309" s="985"/>
      <c r="AH309" s="788"/>
      <c r="AI309" s="789"/>
      <c r="AJ309" s="790"/>
      <c r="AK309" s="187"/>
    </row>
    <row r="310" spans="2:37" ht="18.75" customHeight="1" x14ac:dyDescent="0.15">
      <c r="C310" s="71"/>
      <c r="H310" s="38"/>
      <c r="I310" s="38"/>
      <c r="J310" s="38"/>
      <c r="K310" s="38"/>
      <c r="L310" s="38"/>
      <c r="M310" s="38"/>
      <c r="N310" s="38"/>
      <c r="O310" s="38"/>
      <c r="P310" s="38"/>
      <c r="Q310" s="40"/>
      <c r="R310" s="38"/>
      <c r="S310" s="38"/>
      <c r="T310" s="38"/>
      <c r="U310" s="38"/>
      <c r="V310" s="38"/>
      <c r="W310" s="38"/>
      <c r="X310" s="38"/>
      <c r="Y310" s="38"/>
      <c r="Z310" s="38"/>
      <c r="AI310" s="102"/>
      <c r="AJ310" s="102"/>
      <c r="AK310" s="187"/>
    </row>
    <row r="311" spans="2:37" ht="27.75" customHeight="1" x14ac:dyDescent="0.15">
      <c r="C311" s="52"/>
      <c r="D311" s="5" t="s">
        <v>316</v>
      </c>
      <c r="AK311" s="130"/>
    </row>
    <row r="312" spans="2:37" ht="25.5" customHeight="1" thickBot="1" x14ac:dyDescent="0.2">
      <c r="C312" s="52"/>
      <c r="F312" s="787" t="s">
        <v>166</v>
      </c>
      <c r="G312" s="787"/>
      <c r="H312" s="787"/>
      <c r="I312" s="787"/>
      <c r="J312" s="787"/>
      <c r="K312" s="787"/>
      <c r="L312" s="787"/>
      <c r="M312" s="787"/>
      <c r="N312" s="787"/>
      <c r="O312" s="787"/>
      <c r="P312" s="787"/>
      <c r="Q312" s="787"/>
      <c r="R312" s="787"/>
      <c r="S312" s="787"/>
      <c r="T312" s="787"/>
      <c r="U312" s="787"/>
      <c r="V312" s="787" t="s">
        <v>95</v>
      </c>
      <c r="W312" s="787"/>
      <c r="X312" s="787"/>
      <c r="Y312" s="787"/>
      <c r="Z312" s="787"/>
      <c r="AA312" s="787"/>
      <c r="AB312" s="787"/>
      <c r="AC312" s="787"/>
      <c r="AD312" s="787"/>
      <c r="AE312" s="787"/>
      <c r="AF312" s="787"/>
      <c r="AG312" s="787"/>
      <c r="AH312" s="787"/>
      <c r="AI312" s="787"/>
      <c r="AJ312" s="787"/>
      <c r="AK312" s="130"/>
    </row>
    <row r="313" spans="2:37" ht="27" customHeight="1" x14ac:dyDescent="0.15">
      <c r="C313" s="52"/>
      <c r="D313" s="121"/>
      <c r="E313" s="922" t="s">
        <v>58</v>
      </c>
      <c r="F313" s="143"/>
      <c r="G313" s="192"/>
      <c r="H313" s="192"/>
      <c r="I313" s="192"/>
      <c r="J313" s="179"/>
      <c r="K313" s="254"/>
      <c r="L313" s="254"/>
      <c r="M313" s="254"/>
      <c r="N313" s="254"/>
      <c r="O313" s="254"/>
      <c r="P313" s="254"/>
      <c r="Q313" s="254"/>
      <c r="R313" s="254"/>
      <c r="S313" s="254"/>
      <c r="T313" s="254"/>
      <c r="U313" s="254"/>
      <c r="V313" s="143"/>
      <c r="W313" s="176"/>
      <c r="X313" s="141"/>
      <c r="Y313" s="141"/>
      <c r="Z313" s="141"/>
      <c r="AA313" s="141"/>
      <c r="AB313" s="141"/>
      <c r="AC313" s="141"/>
      <c r="AD313" s="141"/>
      <c r="AE313" s="141"/>
      <c r="AF313" s="141"/>
      <c r="AG313" s="141"/>
      <c r="AH313" s="141"/>
      <c r="AI313" s="141"/>
      <c r="AJ313" s="193"/>
      <c r="AK313" s="130"/>
    </row>
    <row r="314" spans="2:37" ht="27" customHeight="1" x14ac:dyDescent="0.15">
      <c r="C314" s="129"/>
      <c r="D314" s="121"/>
      <c r="E314" s="923"/>
      <c r="F314" s="143"/>
      <c r="G314" s="192"/>
      <c r="H314" s="192"/>
      <c r="I314" s="192"/>
      <c r="J314" s="179"/>
      <c r="K314" s="254"/>
      <c r="L314" s="254"/>
      <c r="M314" s="254"/>
      <c r="N314" s="254"/>
      <c r="O314" s="254"/>
      <c r="P314" s="254"/>
      <c r="Q314" s="254"/>
      <c r="R314" s="254"/>
      <c r="S314" s="254"/>
      <c r="T314" s="254"/>
      <c r="U314" s="254"/>
      <c r="V314" s="143"/>
      <c r="W314" s="179"/>
      <c r="X314" s="254"/>
      <c r="Y314" s="254"/>
      <c r="Z314" s="254"/>
      <c r="AA314" s="254"/>
      <c r="AB314" s="254"/>
      <c r="AC314" s="254"/>
      <c r="AD314" s="254"/>
      <c r="AE314" s="254"/>
      <c r="AF314" s="254"/>
      <c r="AG314" s="254"/>
      <c r="AH314" s="254"/>
      <c r="AI314" s="254"/>
      <c r="AJ314" s="194"/>
      <c r="AK314" s="130"/>
    </row>
    <row r="315" spans="2:37" ht="27" customHeight="1" x14ac:dyDescent="0.15">
      <c r="C315" s="129"/>
      <c r="D315" s="121"/>
      <c r="E315" s="924"/>
      <c r="F315" s="155"/>
      <c r="G315" s="195"/>
      <c r="H315" s="195"/>
      <c r="I315" s="195"/>
      <c r="J315" s="196"/>
      <c r="K315" s="264"/>
      <c r="L315" s="264"/>
      <c r="M315" s="264"/>
      <c r="N315" s="264"/>
      <c r="O315" s="264"/>
      <c r="P315" s="264"/>
      <c r="Q315" s="264"/>
      <c r="R315" s="264"/>
      <c r="S315" s="264"/>
      <c r="T315" s="264"/>
      <c r="U315" s="264"/>
      <c r="V315" s="155"/>
      <c r="W315" s="196"/>
      <c r="X315" s="264"/>
      <c r="Y315" s="264"/>
      <c r="Z315" s="264"/>
      <c r="AA315" s="264"/>
      <c r="AB315" s="264"/>
      <c r="AC315" s="264"/>
      <c r="AD315" s="264"/>
      <c r="AE315" s="264"/>
      <c r="AF315" s="264"/>
      <c r="AG315" s="264"/>
      <c r="AH315" s="264"/>
      <c r="AI315" s="264"/>
      <c r="AJ315" s="197"/>
      <c r="AK315" s="130"/>
    </row>
    <row r="316" spans="2:37" ht="27" customHeight="1" x14ac:dyDescent="0.15">
      <c r="C316" s="129"/>
      <c r="D316" s="121"/>
      <c r="E316" s="921" t="s">
        <v>27</v>
      </c>
      <c r="F316" s="198"/>
      <c r="G316" s="199"/>
      <c r="H316" s="199"/>
      <c r="I316" s="199"/>
      <c r="J316" s="199"/>
      <c r="K316" s="199"/>
      <c r="L316" s="199"/>
      <c r="M316" s="199"/>
      <c r="N316" s="199"/>
      <c r="O316" s="199"/>
      <c r="P316" s="199"/>
      <c r="Q316" s="199"/>
      <c r="R316" s="199"/>
      <c r="S316" s="199"/>
      <c r="T316" s="199"/>
      <c r="U316" s="199"/>
      <c r="V316" s="198"/>
      <c r="W316" s="200"/>
      <c r="X316" s="199"/>
      <c r="Y316" s="199"/>
      <c r="Z316" s="199"/>
      <c r="AA316" s="199"/>
      <c r="AB316" s="199"/>
      <c r="AC316" s="199"/>
      <c r="AD316" s="199"/>
      <c r="AE316" s="199"/>
      <c r="AF316" s="199"/>
      <c r="AG316" s="199"/>
      <c r="AH316" s="199"/>
      <c r="AI316" s="199"/>
      <c r="AJ316" s="201"/>
      <c r="AK316" s="130"/>
    </row>
    <row r="317" spans="2:37" ht="27" customHeight="1" thickBot="1" x14ac:dyDescent="0.2">
      <c r="C317" s="129"/>
      <c r="D317" s="121"/>
      <c r="E317" s="856"/>
      <c r="F317" s="265"/>
      <c r="G317" s="202"/>
      <c r="H317" s="202"/>
      <c r="I317" s="202"/>
      <c r="J317" s="202"/>
      <c r="K317" s="202"/>
      <c r="L317" s="202"/>
      <c r="M317" s="202"/>
      <c r="N317" s="202"/>
      <c r="O317" s="202"/>
      <c r="P317" s="202"/>
      <c r="Q317" s="202"/>
      <c r="R317" s="202"/>
      <c r="S317" s="202"/>
      <c r="T317" s="202"/>
      <c r="U317" s="202"/>
      <c r="V317" s="265"/>
      <c r="W317" s="251"/>
      <c r="X317" s="202"/>
      <c r="Y317" s="202"/>
      <c r="Z317" s="202"/>
      <c r="AA317" s="202"/>
      <c r="AB317" s="202"/>
      <c r="AC317" s="202"/>
      <c r="AD317" s="202"/>
      <c r="AE317" s="202"/>
      <c r="AF317" s="202"/>
      <c r="AG317" s="202"/>
      <c r="AH317" s="202"/>
      <c r="AI317" s="202"/>
      <c r="AJ317" s="203"/>
      <c r="AK317" s="130"/>
    </row>
    <row r="318" spans="2:37" ht="17.25" customHeight="1" x14ac:dyDescent="0.15">
      <c r="C318" s="52"/>
      <c r="AI318" s="139"/>
      <c r="AJ318" s="139"/>
      <c r="AK318" s="130"/>
    </row>
    <row r="319" spans="2:37" ht="18.75" customHeight="1" x14ac:dyDescent="0.15">
      <c r="C319" s="204"/>
      <c r="D319" s="96"/>
      <c r="E319" s="96"/>
      <c r="F319" s="96"/>
      <c r="G319" s="96"/>
      <c r="H319" s="105"/>
      <c r="I319" s="105"/>
      <c r="J319" s="105"/>
      <c r="K319" s="105"/>
      <c r="L319" s="105"/>
      <c r="M319" s="105"/>
      <c r="N319" s="105"/>
      <c r="O319" s="105"/>
      <c r="P319" s="105"/>
      <c r="Q319" s="205"/>
      <c r="R319" s="105"/>
      <c r="S319" s="105"/>
      <c r="T319" s="105"/>
      <c r="U319" s="105"/>
      <c r="V319" s="105"/>
      <c r="W319" s="105"/>
      <c r="X319" s="105"/>
      <c r="Y319" s="105"/>
      <c r="Z319" s="105"/>
      <c r="AA319" s="96"/>
      <c r="AB319" s="96"/>
      <c r="AC319" s="96"/>
      <c r="AD319" s="96"/>
      <c r="AE319" s="96"/>
      <c r="AF319" s="96"/>
      <c r="AG319" s="96"/>
      <c r="AH319" s="96"/>
      <c r="AI319" s="93"/>
      <c r="AJ319" s="93"/>
      <c r="AK319" s="206"/>
    </row>
    <row r="320" spans="2:37" ht="32.1" customHeight="1" x14ac:dyDescent="0.15">
      <c r="B320" s="36" t="s">
        <v>156</v>
      </c>
      <c r="C320" s="70" t="s">
        <v>353</v>
      </c>
      <c r="D320" s="76"/>
      <c r="E320" s="76"/>
      <c r="F320" s="76"/>
      <c r="G320" s="76"/>
      <c r="H320" s="76"/>
      <c r="I320" s="76"/>
      <c r="J320" s="76"/>
      <c r="K320" s="76"/>
      <c r="L320" s="76"/>
      <c r="M320" s="76"/>
      <c r="N320" s="76"/>
      <c r="O320" s="76"/>
      <c r="P320" s="76"/>
      <c r="Q320" s="76"/>
      <c r="R320" s="76"/>
      <c r="S320" s="76"/>
      <c r="T320" s="76"/>
      <c r="U320" s="76"/>
      <c r="V320" s="76"/>
      <c r="W320" s="76"/>
      <c r="X320" s="76"/>
      <c r="Y320" s="76"/>
      <c r="Z320" s="76"/>
      <c r="AA320" s="76"/>
      <c r="AB320" s="76"/>
      <c r="AC320" s="76"/>
      <c r="AD320" s="76"/>
      <c r="AE320" s="76"/>
      <c r="AF320" s="76"/>
      <c r="AG320" s="76"/>
      <c r="AH320" s="76"/>
      <c r="AI320" s="76"/>
      <c r="AJ320" s="866" t="s">
        <v>170</v>
      </c>
      <c r="AK320" s="867"/>
    </row>
    <row r="321" spans="2:37" ht="15.6" customHeight="1" x14ac:dyDescent="0.15">
      <c r="C321" s="71"/>
      <c r="H321" s="38"/>
      <c r="I321" s="38"/>
      <c r="J321" s="38"/>
      <c r="K321" s="38"/>
      <c r="L321" s="38"/>
      <c r="M321" s="38"/>
      <c r="N321" s="38"/>
      <c r="O321" s="38"/>
      <c r="P321" s="38"/>
      <c r="Q321" s="40"/>
      <c r="R321" s="38"/>
      <c r="S321" s="38"/>
      <c r="T321" s="38"/>
      <c r="U321" s="38"/>
      <c r="V321" s="38"/>
      <c r="W321" s="38"/>
      <c r="X321" s="38"/>
      <c r="Y321" s="38"/>
      <c r="Z321" s="38"/>
      <c r="AI321" s="86"/>
      <c r="AJ321" s="86"/>
      <c r="AK321" s="186"/>
    </row>
    <row r="322" spans="2:37" x14ac:dyDescent="0.15">
      <c r="C322" s="52"/>
      <c r="E322" s="5" t="s">
        <v>165</v>
      </c>
      <c r="AK322" s="138"/>
    </row>
    <row r="323" spans="2:37" ht="15.75" customHeight="1" x14ac:dyDescent="0.15">
      <c r="C323" s="52"/>
      <c r="AK323" s="138"/>
    </row>
    <row r="324" spans="2:37" s="51" customFormat="1" ht="16.5" customHeight="1" x14ac:dyDescent="0.15">
      <c r="C324" s="207"/>
      <c r="E324" s="826" t="s">
        <v>47</v>
      </c>
      <c r="F324" s="826"/>
      <c r="G324" s="826"/>
      <c r="H324" s="826"/>
      <c r="I324" s="826"/>
      <c r="J324" s="826"/>
      <c r="K324" s="826" t="s">
        <v>323</v>
      </c>
      <c r="L324" s="826"/>
      <c r="M324" s="826"/>
      <c r="N324" s="826"/>
      <c r="O324" s="826"/>
      <c r="P324" s="826"/>
      <c r="Q324" s="826"/>
      <c r="R324" s="826"/>
      <c r="S324" s="826"/>
      <c r="T324" s="826"/>
      <c r="U324" s="826"/>
      <c r="V324" s="953" t="s">
        <v>48</v>
      </c>
      <c r="W324" s="953"/>
      <c r="X324" s="953"/>
      <c r="Y324" s="953"/>
      <c r="Z324" s="953"/>
      <c r="AA324" s="953"/>
      <c r="AB324" s="953"/>
      <c r="AC324" s="953"/>
      <c r="AD324" s="953"/>
      <c r="AE324" s="953"/>
      <c r="AF324" s="953"/>
      <c r="AG324" s="953"/>
      <c r="AH324" s="953"/>
      <c r="AK324" s="208"/>
    </row>
    <row r="325" spans="2:37" s="17" customFormat="1" ht="20.25" customHeight="1" x14ac:dyDescent="0.15">
      <c r="B325" s="209"/>
      <c r="C325" s="210"/>
      <c r="E325" s="917" t="str">
        <f>IF($E271&lt;&gt;"",$E271,"")</f>
        <v/>
      </c>
      <c r="F325" s="918"/>
      <c r="G325" s="832" t="str">
        <f>IF($G271&lt;&gt;"",$G271,"")</f>
        <v/>
      </c>
      <c r="H325" s="833"/>
      <c r="I325" s="833"/>
      <c r="J325" s="834"/>
      <c r="K325" s="832" t="str">
        <f>IF($K271&lt;&gt;"",$K271,"")</f>
        <v/>
      </c>
      <c r="L325" s="833"/>
      <c r="M325" s="833"/>
      <c r="N325" s="833"/>
      <c r="O325" s="833"/>
      <c r="P325" s="833"/>
      <c r="Q325" s="833"/>
      <c r="R325" s="833"/>
      <c r="S325" s="833"/>
      <c r="T325" s="833"/>
      <c r="U325" s="834"/>
      <c r="V325" s="977" t="str">
        <f>IF($U271&lt;&gt;"",$U271,"")</f>
        <v/>
      </c>
      <c r="W325" s="978"/>
      <c r="X325" s="978"/>
      <c r="Y325" s="978"/>
      <c r="Z325" s="978"/>
      <c r="AA325" s="978"/>
      <c r="AB325" s="978"/>
      <c r="AC325" s="978"/>
      <c r="AD325" s="978"/>
      <c r="AE325" s="978"/>
      <c r="AF325" s="978"/>
      <c r="AG325" s="978"/>
      <c r="AH325" s="979"/>
      <c r="AK325" s="211"/>
    </row>
    <row r="326" spans="2:37" s="48" customFormat="1" ht="15" customHeight="1" x14ac:dyDescent="0.15">
      <c r="B326" s="212"/>
      <c r="C326" s="213"/>
      <c r="E326" s="835" t="s">
        <v>157</v>
      </c>
      <c r="F326" s="836"/>
      <c r="G326" s="836"/>
      <c r="H326" s="836"/>
      <c r="I326" s="836"/>
      <c r="J326" s="837"/>
      <c r="K326" s="835" t="s">
        <v>158</v>
      </c>
      <c r="L326" s="836"/>
      <c r="M326" s="836"/>
      <c r="N326" s="836"/>
      <c r="O326" s="836"/>
      <c r="P326" s="837"/>
      <c r="Q326" s="835" t="s">
        <v>159</v>
      </c>
      <c r="R326" s="836"/>
      <c r="S326" s="836"/>
      <c r="T326" s="836"/>
      <c r="U326" s="836"/>
      <c r="V326" s="836"/>
      <c r="W326" s="836"/>
      <c r="X326" s="836"/>
      <c r="Y326" s="837"/>
      <c r="Z326" s="835" t="s">
        <v>159</v>
      </c>
      <c r="AA326" s="836"/>
      <c r="AB326" s="836"/>
      <c r="AC326" s="836"/>
      <c r="AD326" s="836"/>
      <c r="AE326" s="836"/>
      <c r="AF326" s="836"/>
      <c r="AG326" s="836"/>
      <c r="AH326" s="837"/>
      <c r="AK326" s="214"/>
    </row>
    <row r="327" spans="2:37" s="17" customFormat="1" ht="51" customHeight="1" x14ac:dyDescent="0.15">
      <c r="B327" s="209"/>
      <c r="C327" s="210"/>
      <c r="E327" s="838"/>
      <c r="F327" s="839"/>
      <c r="G327" s="839"/>
      <c r="H327" s="839"/>
      <c r="I327" s="839"/>
      <c r="J327" s="840"/>
      <c r="K327" s="838"/>
      <c r="L327" s="839"/>
      <c r="M327" s="839"/>
      <c r="N327" s="839"/>
      <c r="O327" s="839"/>
      <c r="P327" s="840"/>
      <c r="Q327" s="838"/>
      <c r="R327" s="839"/>
      <c r="S327" s="839"/>
      <c r="T327" s="839"/>
      <c r="U327" s="839"/>
      <c r="V327" s="839"/>
      <c r="W327" s="839"/>
      <c r="X327" s="839"/>
      <c r="Y327" s="840"/>
      <c r="Z327" s="838"/>
      <c r="AA327" s="839"/>
      <c r="AB327" s="839"/>
      <c r="AC327" s="839"/>
      <c r="AD327" s="839"/>
      <c r="AE327" s="839"/>
      <c r="AF327" s="839"/>
      <c r="AG327" s="839"/>
      <c r="AH327" s="840"/>
      <c r="AK327" s="211"/>
    </row>
    <row r="328" spans="2:37" s="17" customFormat="1" ht="15.75" customHeight="1" x14ac:dyDescent="0.15">
      <c r="B328" s="209"/>
      <c r="C328" s="210"/>
      <c r="AK328" s="211"/>
    </row>
    <row r="329" spans="2:37" s="51" customFormat="1" ht="16.5" customHeight="1" x14ac:dyDescent="0.15">
      <c r="C329" s="207"/>
      <c r="E329" s="826" t="s">
        <v>47</v>
      </c>
      <c r="F329" s="826"/>
      <c r="G329" s="826"/>
      <c r="H329" s="826"/>
      <c r="I329" s="826"/>
      <c r="J329" s="826"/>
      <c r="K329" s="826" t="s">
        <v>323</v>
      </c>
      <c r="L329" s="826"/>
      <c r="M329" s="826"/>
      <c r="N329" s="826"/>
      <c r="O329" s="826"/>
      <c r="P329" s="826"/>
      <c r="Q329" s="826"/>
      <c r="R329" s="826"/>
      <c r="S329" s="826"/>
      <c r="T329" s="826"/>
      <c r="U329" s="826"/>
      <c r="V329" s="953" t="s">
        <v>48</v>
      </c>
      <c r="W329" s="953"/>
      <c r="X329" s="953"/>
      <c r="Y329" s="953"/>
      <c r="Z329" s="953"/>
      <c r="AA329" s="953"/>
      <c r="AB329" s="953"/>
      <c r="AC329" s="953"/>
      <c r="AD329" s="953"/>
      <c r="AE329" s="953"/>
      <c r="AF329" s="953"/>
      <c r="AG329" s="953"/>
      <c r="AH329" s="953"/>
      <c r="AK329" s="208"/>
    </row>
    <row r="330" spans="2:37" s="17" customFormat="1" ht="20.25" customHeight="1" x14ac:dyDescent="0.15">
      <c r="B330" s="209"/>
      <c r="C330" s="210"/>
      <c r="E330" s="917" t="str">
        <f>IF($E272&lt;&gt;"",$E272,"")</f>
        <v/>
      </c>
      <c r="F330" s="918"/>
      <c r="G330" s="832" t="str">
        <f>IF($G272&lt;&gt;"",$G272,"")</f>
        <v/>
      </c>
      <c r="H330" s="833"/>
      <c r="I330" s="833"/>
      <c r="J330" s="834"/>
      <c r="K330" s="832" t="str">
        <f>IF($K272&lt;&gt;"",$K272,"")</f>
        <v/>
      </c>
      <c r="L330" s="833"/>
      <c r="M330" s="833"/>
      <c r="N330" s="833"/>
      <c r="O330" s="833"/>
      <c r="P330" s="833"/>
      <c r="Q330" s="833"/>
      <c r="R330" s="833"/>
      <c r="S330" s="833"/>
      <c r="T330" s="833"/>
      <c r="U330" s="834"/>
      <c r="V330" s="977" t="str">
        <f>IF($U272&lt;&gt;"",$U272,"")</f>
        <v/>
      </c>
      <c r="W330" s="978"/>
      <c r="X330" s="978"/>
      <c r="Y330" s="978"/>
      <c r="Z330" s="978"/>
      <c r="AA330" s="978"/>
      <c r="AB330" s="978"/>
      <c r="AC330" s="978"/>
      <c r="AD330" s="978"/>
      <c r="AE330" s="978"/>
      <c r="AF330" s="978"/>
      <c r="AG330" s="978"/>
      <c r="AH330" s="979"/>
      <c r="AK330" s="211"/>
    </row>
    <row r="331" spans="2:37" s="48" customFormat="1" ht="15" customHeight="1" x14ac:dyDescent="0.15">
      <c r="B331" s="212"/>
      <c r="C331" s="213"/>
      <c r="E331" s="835" t="s">
        <v>157</v>
      </c>
      <c r="F331" s="836"/>
      <c r="G331" s="836"/>
      <c r="H331" s="836"/>
      <c r="I331" s="836"/>
      <c r="J331" s="837"/>
      <c r="K331" s="835" t="s">
        <v>158</v>
      </c>
      <c r="L331" s="836"/>
      <c r="M331" s="836"/>
      <c r="N331" s="836"/>
      <c r="O331" s="836"/>
      <c r="P331" s="837"/>
      <c r="Q331" s="835" t="s">
        <v>159</v>
      </c>
      <c r="R331" s="836"/>
      <c r="S331" s="836"/>
      <c r="T331" s="836"/>
      <c r="U331" s="836"/>
      <c r="V331" s="836"/>
      <c r="W331" s="836"/>
      <c r="X331" s="836"/>
      <c r="Y331" s="837"/>
      <c r="Z331" s="835" t="s">
        <v>159</v>
      </c>
      <c r="AA331" s="836"/>
      <c r="AB331" s="836"/>
      <c r="AC331" s="836"/>
      <c r="AD331" s="836"/>
      <c r="AE331" s="836"/>
      <c r="AF331" s="836"/>
      <c r="AG331" s="836"/>
      <c r="AH331" s="837"/>
      <c r="AK331" s="214"/>
    </row>
    <row r="332" spans="2:37" s="17" customFormat="1" ht="51" customHeight="1" x14ac:dyDescent="0.15">
      <c r="B332" s="209"/>
      <c r="C332" s="210"/>
      <c r="E332" s="944"/>
      <c r="F332" s="945"/>
      <c r="G332" s="945"/>
      <c r="H332" s="945"/>
      <c r="I332" s="945"/>
      <c r="J332" s="946"/>
      <c r="K332" s="944"/>
      <c r="L332" s="945"/>
      <c r="M332" s="945"/>
      <c r="N332" s="945"/>
      <c r="O332" s="945"/>
      <c r="P332" s="946"/>
      <c r="Q332" s="944"/>
      <c r="R332" s="945"/>
      <c r="S332" s="945"/>
      <c r="T332" s="945"/>
      <c r="U332" s="945"/>
      <c r="V332" s="945"/>
      <c r="W332" s="945"/>
      <c r="X332" s="945"/>
      <c r="Y332" s="946"/>
      <c r="Z332" s="944"/>
      <c r="AA332" s="945"/>
      <c r="AB332" s="945"/>
      <c r="AC332" s="945"/>
      <c r="AD332" s="945"/>
      <c r="AE332" s="945"/>
      <c r="AF332" s="945"/>
      <c r="AG332" s="945"/>
      <c r="AH332" s="946"/>
      <c r="AK332" s="211"/>
    </row>
    <row r="333" spans="2:37" s="17" customFormat="1" ht="15.75" customHeight="1" x14ac:dyDescent="0.15">
      <c r="B333" s="209"/>
      <c r="C333" s="210"/>
      <c r="AK333" s="211"/>
    </row>
    <row r="334" spans="2:37" s="51" customFormat="1" ht="16.5" customHeight="1" x14ac:dyDescent="0.15">
      <c r="C334" s="207"/>
      <c r="E334" s="826" t="s">
        <v>47</v>
      </c>
      <c r="F334" s="826"/>
      <c r="G334" s="826"/>
      <c r="H334" s="826"/>
      <c r="I334" s="826"/>
      <c r="J334" s="826"/>
      <c r="K334" s="826" t="s">
        <v>323</v>
      </c>
      <c r="L334" s="826"/>
      <c r="M334" s="826"/>
      <c r="N334" s="826"/>
      <c r="O334" s="826"/>
      <c r="P334" s="826"/>
      <c r="Q334" s="826"/>
      <c r="R334" s="826"/>
      <c r="S334" s="826"/>
      <c r="T334" s="826"/>
      <c r="U334" s="826"/>
      <c r="V334" s="953" t="s">
        <v>48</v>
      </c>
      <c r="W334" s="953"/>
      <c r="X334" s="953"/>
      <c r="Y334" s="953"/>
      <c r="Z334" s="953"/>
      <c r="AA334" s="953"/>
      <c r="AB334" s="953"/>
      <c r="AC334" s="953"/>
      <c r="AD334" s="953"/>
      <c r="AE334" s="953"/>
      <c r="AF334" s="953"/>
      <c r="AG334" s="953"/>
      <c r="AH334" s="953"/>
      <c r="AK334" s="208"/>
    </row>
    <row r="335" spans="2:37" s="17" customFormat="1" ht="20.25" customHeight="1" x14ac:dyDescent="0.15">
      <c r="B335" s="209"/>
      <c r="C335" s="210"/>
      <c r="E335" s="917" t="str">
        <f>IF($E273&lt;&gt;"",$E273,"")</f>
        <v/>
      </c>
      <c r="F335" s="918"/>
      <c r="G335" s="832" t="str">
        <f>IF($G273&lt;&gt;"",$G273,"")</f>
        <v/>
      </c>
      <c r="H335" s="833"/>
      <c r="I335" s="833"/>
      <c r="J335" s="834"/>
      <c r="K335" s="832" t="str">
        <f>IF($K273&lt;&gt;"",$K273,"")</f>
        <v/>
      </c>
      <c r="L335" s="833"/>
      <c r="M335" s="833"/>
      <c r="N335" s="833"/>
      <c r="O335" s="833"/>
      <c r="P335" s="833"/>
      <c r="Q335" s="833"/>
      <c r="R335" s="833"/>
      <c r="S335" s="833"/>
      <c r="T335" s="833"/>
      <c r="U335" s="834"/>
      <c r="V335" s="977" t="str">
        <f>IF($U273&lt;&gt;"",$U273,"")</f>
        <v/>
      </c>
      <c r="W335" s="978"/>
      <c r="X335" s="978"/>
      <c r="Y335" s="978"/>
      <c r="Z335" s="978"/>
      <c r="AA335" s="978"/>
      <c r="AB335" s="978"/>
      <c r="AC335" s="978"/>
      <c r="AD335" s="978"/>
      <c r="AE335" s="978"/>
      <c r="AF335" s="978"/>
      <c r="AG335" s="978"/>
      <c r="AH335" s="979"/>
      <c r="AK335" s="211"/>
    </row>
    <row r="336" spans="2:37" s="48" customFormat="1" ht="15" customHeight="1" x14ac:dyDescent="0.15">
      <c r="B336" s="212"/>
      <c r="C336" s="213"/>
      <c r="E336" s="835" t="s">
        <v>157</v>
      </c>
      <c r="F336" s="836"/>
      <c r="G336" s="836"/>
      <c r="H336" s="836"/>
      <c r="I336" s="836"/>
      <c r="J336" s="837"/>
      <c r="K336" s="835" t="s">
        <v>158</v>
      </c>
      <c r="L336" s="836"/>
      <c r="M336" s="836"/>
      <c r="N336" s="836"/>
      <c r="O336" s="836"/>
      <c r="P336" s="837"/>
      <c r="Q336" s="835" t="s">
        <v>159</v>
      </c>
      <c r="R336" s="836"/>
      <c r="S336" s="836"/>
      <c r="T336" s="836"/>
      <c r="U336" s="836"/>
      <c r="V336" s="836"/>
      <c r="W336" s="836"/>
      <c r="X336" s="836"/>
      <c r="Y336" s="837"/>
      <c r="Z336" s="835" t="s">
        <v>159</v>
      </c>
      <c r="AA336" s="836"/>
      <c r="AB336" s="836"/>
      <c r="AC336" s="836"/>
      <c r="AD336" s="836"/>
      <c r="AE336" s="836"/>
      <c r="AF336" s="836"/>
      <c r="AG336" s="836"/>
      <c r="AH336" s="837"/>
      <c r="AK336" s="214"/>
    </row>
    <row r="337" spans="2:37" s="17" customFormat="1" ht="51" customHeight="1" x14ac:dyDescent="0.15">
      <c r="B337" s="209"/>
      <c r="C337" s="210"/>
      <c r="E337" s="944"/>
      <c r="F337" s="945"/>
      <c r="G337" s="945"/>
      <c r="H337" s="945"/>
      <c r="I337" s="945"/>
      <c r="J337" s="946"/>
      <c r="K337" s="944"/>
      <c r="L337" s="945"/>
      <c r="M337" s="945"/>
      <c r="N337" s="945"/>
      <c r="O337" s="945"/>
      <c r="P337" s="946"/>
      <c r="Q337" s="944"/>
      <c r="R337" s="945"/>
      <c r="S337" s="945"/>
      <c r="T337" s="945"/>
      <c r="U337" s="945"/>
      <c r="V337" s="945"/>
      <c r="W337" s="945"/>
      <c r="X337" s="945"/>
      <c r="Y337" s="946"/>
      <c r="Z337" s="944"/>
      <c r="AA337" s="945"/>
      <c r="AB337" s="945"/>
      <c r="AC337" s="945"/>
      <c r="AD337" s="945"/>
      <c r="AE337" s="945"/>
      <c r="AF337" s="945"/>
      <c r="AG337" s="945"/>
      <c r="AH337" s="946"/>
      <c r="AK337" s="211"/>
    </row>
    <row r="338" spans="2:37" s="17" customFormat="1" ht="15.75" customHeight="1" x14ac:dyDescent="0.15">
      <c r="B338" s="209"/>
      <c r="C338" s="210"/>
      <c r="AK338" s="211"/>
    </row>
    <row r="339" spans="2:37" s="51" customFormat="1" ht="16.5" customHeight="1" x14ac:dyDescent="0.15">
      <c r="C339" s="207"/>
      <c r="E339" s="826" t="s">
        <v>47</v>
      </c>
      <c r="F339" s="826"/>
      <c r="G339" s="826"/>
      <c r="H339" s="826"/>
      <c r="I339" s="826"/>
      <c r="J339" s="826"/>
      <c r="K339" s="826" t="s">
        <v>323</v>
      </c>
      <c r="L339" s="826"/>
      <c r="M339" s="826"/>
      <c r="N339" s="826"/>
      <c r="O339" s="826"/>
      <c r="P339" s="826"/>
      <c r="Q339" s="826"/>
      <c r="R339" s="826"/>
      <c r="S339" s="826"/>
      <c r="T339" s="826"/>
      <c r="U339" s="826"/>
      <c r="V339" s="953" t="s">
        <v>48</v>
      </c>
      <c r="W339" s="953"/>
      <c r="X339" s="953"/>
      <c r="Y339" s="953"/>
      <c r="Z339" s="953"/>
      <c r="AA339" s="953"/>
      <c r="AB339" s="953"/>
      <c r="AC339" s="953"/>
      <c r="AD339" s="953"/>
      <c r="AE339" s="953"/>
      <c r="AF339" s="953"/>
      <c r="AG339" s="953"/>
      <c r="AH339" s="953"/>
      <c r="AK339" s="208"/>
    </row>
    <row r="340" spans="2:37" s="17" customFormat="1" ht="20.25" customHeight="1" x14ac:dyDescent="0.15">
      <c r="B340" s="209"/>
      <c r="C340" s="210"/>
      <c r="E340" s="917" t="str">
        <f>IF($E274&lt;&gt;"",$E274,"")</f>
        <v/>
      </c>
      <c r="F340" s="918"/>
      <c r="G340" s="832" t="str">
        <f>IF($G274&lt;&gt;"",$G274,"")</f>
        <v/>
      </c>
      <c r="H340" s="833"/>
      <c r="I340" s="833"/>
      <c r="J340" s="834"/>
      <c r="K340" s="832" t="str">
        <f>IF($K274&lt;&gt;"",$K274,"")</f>
        <v/>
      </c>
      <c r="L340" s="833"/>
      <c r="M340" s="833"/>
      <c r="N340" s="833"/>
      <c r="O340" s="833"/>
      <c r="P340" s="833"/>
      <c r="Q340" s="833"/>
      <c r="R340" s="833"/>
      <c r="S340" s="833"/>
      <c r="T340" s="833"/>
      <c r="U340" s="834"/>
      <c r="V340" s="977" t="str">
        <f>IF($U274&lt;&gt;"",$U274,"")</f>
        <v/>
      </c>
      <c r="W340" s="978"/>
      <c r="X340" s="978"/>
      <c r="Y340" s="978"/>
      <c r="Z340" s="978"/>
      <c r="AA340" s="978"/>
      <c r="AB340" s="978"/>
      <c r="AC340" s="978"/>
      <c r="AD340" s="978"/>
      <c r="AE340" s="978"/>
      <c r="AF340" s="978"/>
      <c r="AG340" s="978"/>
      <c r="AH340" s="979"/>
      <c r="AK340" s="211"/>
    </row>
    <row r="341" spans="2:37" s="48" customFormat="1" ht="15" customHeight="1" x14ac:dyDescent="0.15">
      <c r="B341" s="212"/>
      <c r="C341" s="213"/>
      <c r="E341" s="835" t="s">
        <v>157</v>
      </c>
      <c r="F341" s="836"/>
      <c r="G341" s="836"/>
      <c r="H341" s="836"/>
      <c r="I341" s="836"/>
      <c r="J341" s="837"/>
      <c r="K341" s="835" t="s">
        <v>158</v>
      </c>
      <c r="L341" s="836"/>
      <c r="M341" s="836"/>
      <c r="N341" s="836"/>
      <c r="O341" s="836"/>
      <c r="P341" s="837"/>
      <c r="Q341" s="835" t="s">
        <v>159</v>
      </c>
      <c r="R341" s="836"/>
      <c r="S341" s="836"/>
      <c r="T341" s="836"/>
      <c r="U341" s="836"/>
      <c r="V341" s="836"/>
      <c r="W341" s="836"/>
      <c r="X341" s="836"/>
      <c r="Y341" s="837"/>
      <c r="Z341" s="835" t="s">
        <v>159</v>
      </c>
      <c r="AA341" s="836"/>
      <c r="AB341" s="836"/>
      <c r="AC341" s="836"/>
      <c r="AD341" s="836"/>
      <c r="AE341" s="836"/>
      <c r="AF341" s="836"/>
      <c r="AG341" s="836"/>
      <c r="AH341" s="837"/>
      <c r="AK341" s="214"/>
    </row>
    <row r="342" spans="2:37" s="17" customFormat="1" ht="51" customHeight="1" x14ac:dyDescent="0.15">
      <c r="B342" s="209"/>
      <c r="C342" s="210"/>
      <c r="E342" s="944"/>
      <c r="F342" s="945"/>
      <c r="G342" s="945"/>
      <c r="H342" s="945"/>
      <c r="I342" s="945"/>
      <c r="J342" s="946"/>
      <c r="K342" s="944"/>
      <c r="L342" s="945"/>
      <c r="M342" s="945"/>
      <c r="N342" s="945"/>
      <c r="O342" s="945"/>
      <c r="P342" s="946"/>
      <c r="Q342" s="944"/>
      <c r="R342" s="945"/>
      <c r="S342" s="945"/>
      <c r="T342" s="945"/>
      <c r="U342" s="945"/>
      <c r="V342" s="945"/>
      <c r="W342" s="945"/>
      <c r="X342" s="945"/>
      <c r="Y342" s="946"/>
      <c r="Z342" s="944"/>
      <c r="AA342" s="945"/>
      <c r="AB342" s="945"/>
      <c r="AC342" s="945"/>
      <c r="AD342" s="945"/>
      <c r="AE342" s="945"/>
      <c r="AF342" s="945"/>
      <c r="AG342" s="945"/>
      <c r="AH342" s="946"/>
      <c r="AK342" s="211"/>
    </row>
    <row r="343" spans="2:37" s="17" customFormat="1" ht="15.75" customHeight="1" x14ac:dyDescent="0.15">
      <c r="B343" s="209"/>
      <c r="C343" s="210"/>
      <c r="AK343" s="211"/>
    </row>
    <row r="344" spans="2:37" s="51" customFormat="1" ht="16.5" customHeight="1" x14ac:dyDescent="0.15">
      <c r="C344" s="207"/>
      <c r="E344" s="826" t="s">
        <v>47</v>
      </c>
      <c r="F344" s="826"/>
      <c r="G344" s="826"/>
      <c r="H344" s="826"/>
      <c r="I344" s="826"/>
      <c r="J344" s="826"/>
      <c r="K344" s="826" t="s">
        <v>323</v>
      </c>
      <c r="L344" s="826"/>
      <c r="M344" s="826"/>
      <c r="N344" s="826"/>
      <c r="O344" s="826"/>
      <c r="P344" s="826"/>
      <c r="Q344" s="826"/>
      <c r="R344" s="826"/>
      <c r="S344" s="826"/>
      <c r="T344" s="826"/>
      <c r="U344" s="826"/>
      <c r="V344" s="953" t="s">
        <v>48</v>
      </c>
      <c r="W344" s="953"/>
      <c r="X344" s="953"/>
      <c r="Y344" s="953"/>
      <c r="Z344" s="953"/>
      <c r="AA344" s="953"/>
      <c r="AB344" s="953"/>
      <c r="AC344" s="953"/>
      <c r="AD344" s="953"/>
      <c r="AE344" s="953"/>
      <c r="AF344" s="953"/>
      <c r="AG344" s="953"/>
      <c r="AH344" s="953"/>
      <c r="AK344" s="208"/>
    </row>
    <row r="345" spans="2:37" s="17" customFormat="1" ht="20.25" customHeight="1" x14ac:dyDescent="0.15">
      <c r="B345" s="209"/>
      <c r="C345" s="210"/>
      <c r="E345" s="917" t="str">
        <f>IF($E275&lt;&gt;"",$E275,"")</f>
        <v/>
      </c>
      <c r="F345" s="918"/>
      <c r="G345" s="832" t="str">
        <f>IF($G275&lt;&gt;"",$G275,"")</f>
        <v/>
      </c>
      <c r="H345" s="833"/>
      <c r="I345" s="833"/>
      <c r="J345" s="834"/>
      <c r="K345" s="832" t="str">
        <f>IF($K275&lt;&gt;"",$K275,"")</f>
        <v/>
      </c>
      <c r="L345" s="833"/>
      <c r="M345" s="833"/>
      <c r="N345" s="833"/>
      <c r="O345" s="833"/>
      <c r="P345" s="833"/>
      <c r="Q345" s="833"/>
      <c r="R345" s="833"/>
      <c r="S345" s="833"/>
      <c r="T345" s="833"/>
      <c r="U345" s="834"/>
      <c r="V345" s="977" t="str">
        <f>IF($U275&lt;&gt;"",$U275,"")</f>
        <v/>
      </c>
      <c r="W345" s="978"/>
      <c r="X345" s="978"/>
      <c r="Y345" s="978"/>
      <c r="Z345" s="978"/>
      <c r="AA345" s="978"/>
      <c r="AB345" s="978"/>
      <c r="AC345" s="978"/>
      <c r="AD345" s="978"/>
      <c r="AE345" s="978"/>
      <c r="AF345" s="978"/>
      <c r="AG345" s="978"/>
      <c r="AH345" s="979"/>
      <c r="AK345" s="211"/>
    </row>
    <row r="346" spans="2:37" s="48" customFormat="1" ht="15" customHeight="1" x14ac:dyDescent="0.15">
      <c r="B346" s="212"/>
      <c r="C346" s="213"/>
      <c r="E346" s="835" t="s">
        <v>157</v>
      </c>
      <c r="F346" s="836"/>
      <c r="G346" s="836"/>
      <c r="H346" s="836"/>
      <c r="I346" s="836"/>
      <c r="J346" s="837"/>
      <c r="K346" s="835" t="s">
        <v>158</v>
      </c>
      <c r="L346" s="836"/>
      <c r="M346" s="836"/>
      <c r="N346" s="836"/>
      <c r="O346" s="836"/>
      <c r="P346" s="837"/>
      <c r="Q346" s="835" t="s">
        <v>159</v>
      </c>
      <c r="R346" s="836"/>
      <c r="S346" s="836"/>
      <c r="T346" s="836"/>
      <c r="U346" s="836"/>
      <c r="V346" s="836"/>
      <c r="W346" s="836"/>
      <c r="X346" s="836"/>
      <c r="Y346" s="837"/>
      <c r="Z346" s="835" t="s">
        <v>159</v>
      </c>
      <c r="AA346" s="836"/>
      <c r="AB346" s="836"/>
      <c r="AC346" s="836"/>
      <c r="AD346" s="836"/>
      <c r="AE346" s="836"/>
      <c r="AF346" s="836"/>
      <c r="AG346" s="836"/>
      <c r="AH346" s="837"/>
      <c r="AK346" s="214"/>
    </row>
    <row r="347" spans="2:37" s="17" customFormat="1" ht="51" customHeight="1" x14ac:dyDescent="0.15">
      <c r="B347" s="209"/>
      <c r="C347" s="210"/>
      <c r="E347" s="944"/>
      <c r="F347" s="945"/>
      <c r="G347" s="945"/>
      <c r="H347" s="945"/>
      <c r="I347" s="945"/>
      <c r="J347" s="946"/>
      <c r="K347" s="944"/>
      <c r="L347" s="945"/>
      <c r="M347" s="945"/>
      <c r="N347" s="945"/>
      <c r="O347" s="945"/>
      <c r="P347" s="946"/>
      <c r="Q347" s="944"/>
      <c r="R347" s="945"/>
      <c r="S347" s="945"/>
      <c r="T347" s="945"/>
      <c r="U347" s="945"/>
      <c r="V347" s="945"/>
      <c r="W347" s="945"/>
      <c r="X347" s="945"/>
      <c r="Y347" s="946"/>
      <c r="Z347" s="944"/>
      <c r="AA347" s="945"/>
      <c r="AB347" s="945"/>
      <c r="AC347" s="945"/>
      <c r="AD347" s="945"/>
      <c r="AE347" s="945"/>
      <c r="AF347" s="945"/>
      <c r="AG347" s="945"/>
      <c r="AH347" s="946"/>
      <c r="AK347" s="211"/>
    </row>
    <row r="348" spans="2:37" s="17" customFormat="1" ht="15.75" customHeight="1" x14ac:dyDescent="0.15">
      <c r="B348" s="209"/>
      <c r="C348" s="210"/>
      <c r="AK348" s="211"/>
    </row>
    <row r="349" spans="2:37" s="51" customFormat="1" ht="16.5" customHeight="1" x14ac:dyDescent="0.15">
      <c r="C349" s="207"/>
      <c r="E349" s="826" t="s">
        <v>47</v>
      </c>
      <c r="F349" s="826"/>
      <c r="G349" s="826"/>
      <c r="H349" s="826"/>
      <c r="I349" s="826"/>
      <c r="J349" s="826"/>
      <c r="K349" s="826" t="s">
        <v>323</v>
      </c>
      <c r="L349" s="826"/>
      <c r="M349" s="826"/>
      <c r="N349" s="826"/>
      <c r="O349" s="826"/>
      <c r="P349" s="826"/>
      <c r="Q349" s="826"/>
      <c r="R349" s="826"/>
      <c r="S349" s="826"/>
      <c r="T349" s="826"/>
      <c r="U349" s="826"/>
      <c r="V349" s="953" t="s">
        <v>48</v>
      </c>
      <c r="W349" s="953"/>
      <c r="X349" s="953"/>
      <c r="Y349" s="953"/>
      <c r="Z349" s="953"/>
      <c r="AA349" s="953"/>
      <c r="AB349" s="953"/>
      <c r="AC349" s="953"/>
      <c r="AD349" s="953"/>
      <c r="AE349" s="953"/>
      <c r="AF349" s="953"/>
      <c r="AG349" s="953"/>
      <c r="AH349" s="953"/>
      <c r="AK349" s="208"/>
    </row>
    <row r="350" spans="2:37" s="17" customFormat="1" ht="20.25" customHeight="1" x14ac:dyDescent="0.15">
      <c r="B350" s="209"/>
      <c r="C350" s="210"/>
      <c r="E350" s="917" t="str">
        <f>IF($E276&lt;&gt;"",$E276,"")</f>
        <v/>
      </c>
      <c r="F350" s="918"/>
      <c r="G350" s="832" t="str">
        <f>IF($G276&lt;&gt;"",$G276,"")</f>
        <v/>
      </c>
      <c r="H350" s="833"/>
      <c r="I350" s="833"/>
      <c r="J350" s="834"/>
      <c r="K350" s="832" t="str">
        <f>IF($K276&lt;&gt;"",$K276,"")</f>
        <v/>
      </c>
      <c r="L350" s="833"/>
      <c r="M350" s="833"/>
      <c r="N350" s="833"/>
      <c r="O350" s="833"/>
      <c r="P350" s="833"/>
      <c r="Q350" s="833"/>
      <c r="R350" s="833"/>
      <c r="S350" s="833"/>
      <c r="T350" s="833"/>
      <c r="U350" s="834"/>
      <c r="V350" s="977" t="str">
        <f>IF($U276&lt;&gt;"",$U276,"")</f>
        <v/>
      </c>
      <c r="W350" s="978"/>
      <c r="X350" s="978"/>
      <c r="Y350" s="978"/>
      <c r="Z350" s="978"/>
      <c r="AA350" s="978"/>
      <c r="AB350" s="978"/>
      <c r="AC350" s="978"/>
      <c r="AD350" s="978"/>
      <c r="AE350" s="978"/>
      <c r="AF350" s="978"/>
      <c r="AG350" s="978"/>
      <c r="AH350" s="979"/>
      <c r="AK350" s="211"/>
    </row>
    <row r="351" spans="2:37" s="48" customFormat="1" ht="15" customHeight="1" x14ac:dyDescent="0.15">
      <c r="B351" s="212"/>
      <c r="C351" s="213"/>
      <c r="E351" s="835" t="s">
        <v>157</v>
      </c>
      <c r="F351" s="836"/>
      <c r="G351" s="836"/>
      <c r="H351" s="836"/>
      <c r="I351" s="836"/>
      <c r="J351" s="837"/>
      <c r="K351" s="835" t="s">
        <v>158</v>
      </c>
      <c r="L351" s="836"/>
      <c r="M351" s="836"/>
      <c r="N351" s="836"/>
      <c r="O351" s="836"/>
      <c r="P351" s="837"/>
      <c r="Q351" s="835" t="s">
        <v>159</v>
      </c>
      <c r="R351" s="836"/>
      <c r="S351" s="836"/>
      <c r="T351" s="836"/>
      <c r="U351" s="836"/>
      <c r="V351" s="836"/>
      <c r="W351" s="836"/>
      <c r="X351" s="836"/>
      <c r="Y351" s="837"/>
      <c r="Z351" s="835" t="s">
        <v>159</v>
      </c>
      <c r="AA351" s="836"/>
      <c r="AB351" s="836"/>
      <c r="AC351" s="836"/>
      <c r="AD351" s="836"/>
      <c r="AE351" s="836"/>
      <c r="AF351" s="836"/>
      <c r="AG351" s="836"/>
      <c r="AH351" s="837"/>
      <c r="AK351" s="214"/>
    </row>
    <row r="352" spans="2:37" s="17" customFormat="1" ht="51" customHeight="1" x14ac:dyDescent="0.15">
      <c r="B352" s="209"/>
      <c r="C352" s="210"/>
      <c r="E352" s="944"/>
      <c r="F352" s="945"/>
      <c r="G352" s="945"/>
      <c r="H352" s="945"/>
      <c r="I352" s="945"/>
      <c r="J352" s="946"/>
      <c r="K352" s="944"/>
      <c r="L352" s="945"/>
      <c r="M352" s="945"/>
      <c r="N352" s="945"/>
      <c r="O352" s="945"/>
      <c r="P352" s="946"/>
      <c r="Q352" s="944"/>
      <c r="R352" s="945"/>
      <c r="S352" s="945"/>
      <c r="T352" s="945"/>
      <c r="U352" s="945"/>
      <c r="V352" s="945"/>
      <c r="W352" s="945"/>
      <c r="X352" s="945"/>
      <c r="Y352" s="946"/>
      <c r="Z352" s="944"/>
      <c r="AA352" s="945"/>
      <c r="AB352" s="945"/>
      <c r="AC352" s="945"/>
      <c r="AD352" s="945"/>
      <c r="AE352" s="945"/>
      <c r="AF352" s="945"/>
      <c r="AG352" s="945"/>
      <c r="AH352" s="946"/>
      <c r="AK352" s="211"/>
    </row>
    <row r="353" spans="2:37" s="17" customFormat="1" ht="15.75" customHeight="1" x14ac:dyDescent="0.15">
      <c r="B353" s="209"/>
      <c r="C353" s="210"/>
      <c r="AK353" s="211"/>
    </row>
    <row r="354" spans="2:37" s="51" customFormat="1" ht="16.5" customHeight="1" x14ac:dyDescent="0.15">
      <c r="C354" s="207"/>
      <c r="E354" s="826" t="s">
        <v>47</v>
      </c>
      <c r="F354" s="826"/>
      <c r="G354" s="826"/>
      <c r="H354" s="826"/>
      <c r="I354" s="826"/>
      <c r="J354" s="826"/>
      <c r="K354" s="826" t="s">
        <v>323</v>
      </c>
      <c r="L354" s="826"/>
      <c r="M354" s="826"/>
      <c r="N354" s="826"/>
      <c r="O354" s="826"/>
      <c r="P354" s="826"/>
      <c r="Q354" s="826"/>
      <c r="R354" s="826"/>
      <c r="S354" s="826"/>
      <c r="T354" s="826"/>
      <c r="U354" s="826"/>
      <c r="V354" s="953" t="s">
        <v>48</v>
      </c>
      <c r="W354" s="953"/>
      <c r="X354" s="953"/>
      <c r="Y354" s="953"/>
      <c r="Z354" s="953"/>
      <c r="AA354" s="953"/>
      <c r="AB354" s="953"/>
      <c r="AC354" s="953"/>
      <c r="AD354" s="953"/>
      <c r="AE354" s="953"/>
      <c r="AF354" s="953"/>
      <c r="AG354" s="953"/>
      <c r="AH354" s="953"/>
      <c r="AK354" s="208"/>
    </row>
    <row r="355" spans="2:37" s="17" customFormat="1" ht="20.25" customHeight="1" x14ac:dyDescent="0.15">
      <c r="B355" s="209"/>
      <c r="C355" s="210"/>
      <c r="E355" s="917" t="str">
        <f>IF($E277&lt;&gt;"",$E277,"")</f>
        <v/>
      </c>
      <c r="F355" s="918"/>
      <c r="G355" s="832" t="str">
        <f>IF($G277&lt;&gt;"",$G277,"")</f>
        <v/>
      </c>
      <c r="H355" s="833"/>
      <c r="I355" s="833"/>
      <c r="J355" s="834"/>
      <c r="K355" s="832" t="str">
        <f>IF($K277&lt;&gt;"",$K277,"")</f>
        <v/>
      </c>
      <c r="L355" s="833"/>
      <c r="M355" s="833"/>
      <c r="N355" s="833"/>
      <c r="O355" s="833"/>
      <c r="P355" s="833"/>
      <c r="Q355" s="833"/>
      <c r="R355" s="833"/>
      <c r="S355" s="833"/>
      <c r="T355" s="833"/>
      <c r="U355" s="834"/>
      <c r="V355" s="977" t="str">
        <f>IF($U277&lt;&gt;"",$U277,"")</f>
        <v/>
      </c>
      <c r="W355" s="978"/>
      <c r="X355" s="978"/>
      <c r="Y355" s="978"/>
      <c r="Z355" s="978"/>
      <c r="AA355" s="978"/>
      <c r="AB355" s="978"/>
      <c r="AC355" s="978"/>
      <c r="AD355" s="978"/>
      <c r="AE355" s="978"/>
      <c r="AF355" s="978"/>
      <c r="AG355" s="978"/>
      <c r="AH355" s="979"/>
      <c r="AK355" s="211"/>
    </row>
    <row r="356" spans="2:37" s="48" customFormat="1" ht="15" customHeight="1" x14ac:dyDescent="0.15">
      <c r="B356" s="212"/>
      <c r="C356" s="213"/>
      <c r="E356" s="835" t="s">
        <v>157</v>
      </c>
      <c r="F356" s="836"/>
      <c r="G356" s="836"/>
      <c r="H356" s="836"/>
      <c r="I356" s="836"/>
      <c r="J356" s="837"/>
      <c r="K356" s="835" t="s">
        <v>158</v>
      </c>
      <c r="L356" s="836"/>
      <c r="M356" s="836"/>
      <c r="N356" s="836"/>
      <c r="O356" s="836"/>
      <c r="P356" s="837"/>
      <c r="Q356" s="835" t="s">
        <v>159</v>
      </c>
      <c r="R356" s="836"/>
      <c r="S356" s="836"/>
      <c r="T356" s="836"/>
      <c r="U356" s="836"/>
      <c r="V356" s="836"/>
      <c r="W356" s="836"/>
      <c r="X356" s="836"/>
      <c r="Y356" s="837"/>
      <c r="Z356" s="835" t="s">
        <v>159</v>
      </c>
      <c r="AA356" s="836"/>
      <c r="AB356" s="836"/>
      <c r="AC356" s="836"/>
      <c r="AD356" s="836"/>
      <c r="AE356" s="836"/>
      <c r="AF356" s="836"/>
      <c r="AG356" s="836"/>
      <c r="AH356" s="837"/>
      <c r="AK356" s="214"/>
    </row>
    <row r="357" spans="2:37" s="17" customFormat="1" ht="51" customHeight="1" x14ac:dyDescent="0.15">
      <c r="B357" s="209"/>
      <c r="C357" s="210"/>
      <c r="E357" s="944"/>
      <c r="F357" s="945"/>
      <c r="G357" s="945"/>
      <c r="H357" s="945"/>
      <c r="I357" s="945"/>
      <c r="J357" s="946"/>
      <c r="K357" s="944"/>
      <c r="L357" s="945"/>
      <c r="M357" s="945"/>
      <c r="N357" s="945"/>
      <c r="O357" s="945"/>
      <c r="P357" s="946"/>
      <c r="Q357" s="944"/>
      <c r="R357" s="945"/>
      <c r="S357" s="945"/>
      <c r="T357" s="945"/>
      <c r="U357" s="945"/>
      <c r="V357" s="945"/>
      <c r="W357" s="945"/>
      <c r="X357" s="945"/>
      <c r="Y357" s="946"/>
      <c r="Z357" s="944"/>
      <c r="AA357" s="945"/>
      <c r="AB357" s="945"/>
      <c r="AC357" s="945"/>
      <c r="AD357" s="945"/>
      <c r="AE357" s="945"/>
      <c r="AF357" s="945"/>
      <c r="AG357" s="945"/>
      <c r="AH357" s="946"/>
      <c r="AK357" s="211"/>
    </row>
    <row r="358" spans="2:37" s="17" customFormat="1" ht="15.75" customHeight="1" x14ac:dyDescent="0.15">
      <c r="B358" s="209"/>
      <c r="C358" s="210"/>
      <c r="AK358" s="211"/>
    </row>
    <row r="359" spans="2:37" s="51" customFormat="1" ht="16.5" customHeight="1" x14ac:dyDescent="0.15">
      <c r="C359" s="207"/>
      <c r="E359" s="826" t="s">
        <v>47</v>
      </c>
      <c r="F359" s="826"/>
      <c r="G359" s="826"/>
      <c r="H359" s="826"/>
      <c r="I359" s="826"/>
      <c r="J359" s="826"/>
      <c r="K359" s="826" t="s">
        <v>323</v>
      </c>
      <c r="L359" s="826"/>
      <c r="M359" s="826"/>
      <c r="N359" s="826"/>
      <c r="O359" s="826"/>
      <c r="P359" s="826"/>
      <c r="Q359" s="826"/>
      <c r="R359" s="826"/>
      <c r="S359" s="826"/>
      <c r="T359" s="826"/>
      <c r="U359" s="826"/>
      <c r="V359" s="953" t="s">
        <v>48</v>
      </c>
      <c r="W359" s="953"/>
      <c r="X359" s="953"/>
      <c r="Y359" s="953"/>
      <c r="Z359" s="953"/>
      <c r="AA359" s="953"/>
      <c r="AB359" s="953"/>
      <c r="AC359" s="953"/>
      <c r="AD359" s="953"/>
      <c r="AE359" s="953"/>
      <c r="AF359" s="953"/>
      <c r="AG359" s="953"/>
      <c r="AH359" s="953"/>
      <c r="AK359" s="208"/>
    </row>
    <row r="360" spans="2:37" s="17" customFormat="1" ht="20.25" customHeight="1" x14ac:dyDescent="0.15">
      <c r="B360" s="209"/>
      <c r="C360" s="210"/>
      <c r="E360" s="917" t="str">
        <f>IF($E278&lt;&gt;"",$E278,"")</f>
        <v/>
      </c>
      <c r="F360" s="918"/>
      <c r="G360" s="832" t="str">
        <f>IF($G278&lt;&gt;"",$G278,"")</f>
        <v/>
      </c>
      <c r="H360" s="833"/>
      <c r="I360" s="833"/>
      <c r="J360" s="834"/>
      <c r="K360" s="832" t="str">
        <f>IF($K278&lt;&gt;"",$K278,"")</f>
        <v/>
      </c>
      <c r="L360" s="833"/>
      <c r="M360" s="833"/>
      <c r="N360" s="833"/>
      <c r="O360" s="833"/>
      <c r="P360" s="833"/>
      <c r="Q360" s="833"/>
      <c r="R360" s="833"/>
      <c r="S360" s="833"/>
      <c r="T360" s="833"/>
      <c r="U360" s="834"/>
      <c r="V360" s="977" t="str">
        <f>IF($U278&lt;&gt;"",$U278,"")</f>
        <v/>
      </c>
      <c r="W360" s="978"/>
      <c r="X360" s="978"/>
      <c r="Y360" s="978"/>
      <c r="Z360" s="978"/>
      <c r="AA360" s="978"/>
      <c r="AB360" s="978"/>
      <c r="AC360" s="978"/>
      <c r="AD360" s="978"/>
      <c r="AE360" s="978"/>
      <c r="AF360" s="978"/>
      <c r="AG360" s="978"/>
      <c r="AH360" s="979"/>
      <c r="AK360" s="211"/>
    </row>
    <row r="361" spans="2:37" s="48" customFormat="1" ht="15" customHeight="1" x14ac:dyDescent="0.15">
      <c r="B361" s="212"/>
      <c r="C361" s="213"/>
      <c r="E361" s="835" t="s">
        <v>157</v>
      </c>
      <c r="F361" s="836"/>
      <c r="G361" s="836"/>
      <c r="H361" s="836"/>
      <c r="I361" s="836"/>
      <c r="J361" s="837"/>
      <c r="K361" s="835" t="s">
        <v>158</v>
      </c>
      <c r="L361" s="836"/>
      <c r="M361" s="836"/>
      <c r="N361" s="836"/>
      <c r="O361" s="836"/>
      <c r="P361" s="837"/>
      <c r="Q361" s="835" t="s">
        <v>159</v>
      </c>
      <c r="R361" s="836"/>
      <c r="S361" s="836"/>
      <c r="T361" s="836"/>
      <c r="U361" s="836"/>
      <c r="V361" s="836"/>
      <c r="W361" s="836"/>
      <c r="X361" s="836"/>
      <c r="Y361" s="837"/>
      <c r="Z361" s="835" t="s">
        <v>159</v>
      </c>
      <c r="AA361" s="836"/>
      <c r="AB361" s="836"/>
      <c r="AC361" s="836"/>
      <c r="AD361" s="836"/>
      <c r="AE361" s="836"/>
      <c r="AF361" s="836"/>
      <c r="AG361" s="836"/>
      <c r="AH361" s="837"/>
      <c r="AK361" s="214"/>
    </row>
    <row r="362" spans="2:37" s="17" customFormat="1" ht="51" customHeight="1" x14ac:dyDescent="0.15">
      <c r="B362" s="209"/>
      <c r="C362" s="210"/>
      <c r="E362" s="838"/>
      <c r="F362" s="839"/>
      <c r="G362" s="839"/>
      <c r="H362" s="839"/>
      <c r="I362" s="839"/>
      <c r="J362" s="840"/>
      <c r="K362" s="838"/>
      <c r="L362" s="839"/>
      <c r="M362" s="839"/>
      <c r="N362" s="839"/>
      <c r="O362" s="839"/>
      <c r="P362" s="840"/>
      <c r="Q362" s="838"/>
      <c r="R362" s="839"/>
      <c r="S362" s="839"/>
      <c r="T362" s="839"/>
      <c r="U362" s="839"/>
      <c r="V362" s="839"/>
      <c r="W362" s="839"/>
      <c r="X362" s="839"/>
      <c r="Y362" s="840"/>
      <c r="Z362" s="944"/>
      <c r="AA362" s="945"/>
      <c r="AB362" s="945"/>
      <c r="AC362" s="945"/>
      <c r="AD362" s="945"/>
      <c r="AE362" s="945"/>
      <c r="AF362" s="945"/>
      <c r="AG362" s="945"/>
      <c r="AH362" s="946"/>
      <c r="AK362" s="211"/>
    </row>
    <row r="363" spans="2:37" s="17" customFormat="1" ht="15.75" customHeight="1" x14ac:dyDescent="0.15">
      <c r="B363" s="209"/>
      <c r="C363" s="210"/>
      <c r="AK363" s="211"/>
    </row>
    <row r="364" spans="2:37" s="51" customFormat="1" ht="16.5" customHeight="1" x14ac:dyDescent="0.15">
      <c r="C364" s="207"/>
      <c r="E364" s="826" t="s">
        <v>47</v>
      </c>
      <c r="F364" s="826"/>
      <c r="G364" s="826"/>
      <c r="H364" s="826"/>
      <c r="I364" s="826"/>
      <c r="J364" s="826"/>
      <c r="K364" s="826" t="s">
        <v>323</v>
      </c>
      <c r="L364" s="826"/>
      <c r="M364" s="826"/>
      <c r="N364" s="826"/>
      <c r="O364" s="826"/>
      <c r="P364" s="826"/>
      <c r="Q364" s="826"/>
      <c r="R364" s="826"/>
      <c r="S364" s="826"/>
      <c r="T364" s="826"/>
      <c r="U364" s="826"/>
      <c r="V364" s="953" t="s">
        <v>48</v>
      </c>
      <c r="W364" s="953"/>
      <c r="X364" s="953"/>
      <c r="Y364" s="953"/>
      <c r="Z364" s="953"/>
      <c r="AA364" s="953"/>
      <c r="AB364" s="953"/>
      <c r="AC364" s="953"/>
      <c r="AD364" s="953"/>
      <c r="AE364" s="953"/>
      <c r="AF364" s="953"/>
      <c r="AG364" s="953"/>
      <c r="AH364" s="953"/>
      <c r="AK364" s="208"/>
    </row>
    <row r="365" spans="2:37" s="17" customFormat="1" ht="20.25" customHeight="1" x14ac:dyDescent="0.15">
      <c r="B365" s="209"/>
      <c r="C365" s="210"/>
      <c r="E365" s="917" t="str">
        <f>IF($E279&lt;&gt;"",$E279,"")</f>
        <v/>
      </c>
      <c r="F365" s="918"/>
      <c r="G365" s="832" t="str">
        <f>IF($G279&lt;&gt;"",$G279,"")</f>
        <v/>
      </c>
      <c r="H365" s="833"/>
      <c r="I365" s="833"/>
      <c r="J365" s="834"/>
      <c r="K365" s="832" t="str">
        <f>IF($K279&lt;&gt;"",$K279,"")</f>
        <v/>
      </c>
      <c r="L365" s="833"/>
      <c r="M365" s="833"/>
      <c r="N365" s="833"/>
      <c r="O365" s="833"/>
      <c r="P365" s="833"/>
      <c r="Q365" s="833"/>
      <c r="R365" s="833"/>
      <c r="S365" s="833"/>
      <c r="T365" s="833"/>
      <c r="U365" s="834"/>
      <c r="V365" s="977" t="str">
        <f>IF($U279&lt;&gt;"",$U279,"")</f>
        <v/>
      </c>
      <c r="W365" s="978"/>
      <c r="X365" s="978"/>
      <c r="Y365" s="978"/>
      <c r="Z365" s="978"/>
      <c r="AA365" s="978"/>
      <c r="AB365" s="978"/>
      <c r="AC365" s="978"/>
      <c r="AD365" s="978"/>
      <c r="AE365" s="978"/>
      <c r="AF365" s="978"/>
      <c r="AG365" s="978"/>
      <c r="AH365" s="979"/>
      <c r="AK365" s="211"/>
    </row>
    <row r="366" spans="2:37" s="48" customFormat="1" ht="15" customHeight="1" x14ac:dyDescent="0.15">
      <c r="B366" s="212"/>
      <c r="C366" s="213"/>
      <c r="E366" s="835" t="s">
        <v>157</v>
      </c>
      <c r="F366" s="836"/>
      <c r="G366" s="836"/>
      <c r="H366" s="836"/>
      <c r="I366" s="836"/>
      <c r="J366" s="837"/>
      <c r="K366" s="835" t="s">
        <v>158</v>
      </c>
      <c r="L366" s="836"/>
      <c r="M366" s="836"/>
      <c r="N366" s="836"/>
      <c r="O366" s="836"/>
      <c r="P366" s="837"/>
      <c r="Q366" s="835" t="s">
        <v>159</v>
      </c>
      <c r="R366" s="836"/>
      <c r="S366" s="836"/>
      <c r="T366" s="836"/>
      <c r="U366" s="836"/>
      <c r="V366" s="836"/>
      <c r="W366" s="836"/>
      <c r="X366" s="836"/>
      <c r="Y366" s="837"/>
      <c r="Z366" s="835" t="s">
        <v>159</v>
      </c>
      <c r="AA366" s="836"/>
      <c r="AB366" s="836"/>
      <c r="AC366" s="836"/>
      <c r="AD366" s="836"/>
      <c r="AE366" s="836"/>
      <c r="AF366" s="836"/>
      <c r="AG366" s="836"/>
      <c r="AH366" s="837"/>
      <c r="AK366" s="214"/>
    </row>
    <row r="367" spans="2:37" s="17" customFormat="1" ht="51" customHeight="1" x14ac:dyDescent="0.15">
      <c r="B367" s="209"/>
      <c r="C367" s="210"/>
      <c r="E367" s="944"/>
      <c r="F367" s="945"/>
      <c r="G367" s="945"/>
      <c r="H367" s="945"/>
      <c r="I367" s="945"/>
      <c r="J367" s="946"/>
      <c r="K367" s="944"/>
      <c r="L367" s="945"/>
      <c r="M367" s="945"/>
      <c r="N367" s="945"/>
      <c r="O367" s="945"/>
      <c r="P367" s="946"/>
      <c r="Q367" s="944"/>
      <c r="R367" s="945"/>
      <c r="S367" s="945"/>
      <c r="T367" s="945"/>
      <c r="U367" s="945"/>
      <c r="V367" s="945"/>
      <c r="W367" s="945"/>
      <c r="X367" s="945"/>
      <c r="Y367" s="946"/>
      <c r="Z367" s="944"/>
      <c r="AA367" s="945"/>
      <c r="AB367" s="945"/>
      <c r="AC367" s="945"/>
      <c r="AD367" s="945"/>
      <c r="AE367" s="945"/>
      <c r="AF367" s="945"/>
      <c r="AG367" s="945"/>
      <c r="AH367" s="946"/>
      <c r="AK367" s="211"/>
    </row>
    <row r="368" spans="2:37" s="17" customFormat="1" ht="15.75" customHeight="1" x14ac:dyDescent="0.15">
      <c r="B368" s="209"/>
      <c r="C368" s="210"/>
      <c r="AK368" s="211"/>
    </row>
    <row r="369" spans="2:37" s="51" customFormat="1" ht="16.5" customHeight="1" x14ac:dyDescent="0.15">
      <c r="C369" s="207"/>
      <c r="E369" s="826" t="s">
        <v>47</v>
      </c>
      <c r="F369" s="826"/>
      <c r="G369" s="826"/>
      <c r="H369" s="826"/>
      <c r="I369" s="826"/>
      <c r="J369" s="826"/>
      <c r="K369" s="826" t="s">
        <v>323</v>
      </c>
      <c r="L369" s="826"/>
      <c r="M369" s="826"/>
      <c r="N369" s="826"/>
      <c r="O369" s="826"/>
      <c r="P369" s="826"/>
      <c r="Q369" s="826"/>
      <c r="R369" s="826"/>
      <c r="S369" s="826"/>
      <c r="T369" s="826"/>
      <c r="U369" s="826"/>
      <c r="V369" s="953" t="s">
        <v>48</v>
      </c>
      <c r="W369" s="953"/>
      <c r="X369" s="953"/>
      <c r="Y369" s="953"/>
      <c r="Z369" s="953"/>
      <c r="AA369" s="953"/>
      <c r="AB369" s="953"/>
      <c r="AC369" s="953"/>
      <c r="AD369" s="953"/>
      <c r="AE369" s="953"/>
      <c r="AF369" s="953"/>
      <c r="AG369" s="953"/>
      <c r="AH369" s="953"/>
      <c r="AK369" s="208"/>
    </row>
    <row r="370" spans="2:37" s="17" customFormat="1" ht="20.25" customHeight="1" x14ac:dyDescent="0.15">
      <c r="B370" s="209"/>
      <c r="C370" s="210"/>
      <c r="E370" s="917" t="str">
        <f>IF($E280&lt;&gt;"",$E280,"")</f>
        <v/>
      </c>
      <c r="F370" s="918"/>
      <c r="G370" s="832" t="str">
        <f>IF($G280&lt;&gt;"",$G280,"")</f>
        <v/>
      </c>
      <c r="H370" s="833"/>
      <c r="I370" s="833"/>
      <c r="J370" s="834"/>
      <c r="K370" s="832" t="str">
        <f>IF($K280&lt;&gt;"",$K280,"")</f>
        <v/>
      </c>
      <c r="L370" s="833"/>
      <c r="M370" s="833"/>
      <c r="N370" s="833"/>
      <c r="O370" s="833"/>
      <c r="P370" s="833"/>
      <c r="Q370" s="833"/>
      <c r="R370" s="833"/>
      <c r="S370" s="833"/>
      <c r="T370" s="833"/>
      <c r="U370" s="834"/>
      <c r="V370" s="977" t="str">
        <f>IF($U280&lt;&gt;"",$U280,"")</f>
        <v/>
      </c>
      <c r="W370" s="978"/>
      <c r="X370" s="978"/>
      <c r="Y370" s="978"/>
      <c r="Z370" s="978"/>
      <c r="AA370" s="978"/>
      <c r="AB370" s="978"/>
      <c r="AC370" s="978"/>
      <c r="AD370" s="978"/>
      <c r="AE370" s="978"/>
      <c r="AF370" s="978"/>
      <c r="AG370" s="978"/>
      <c r="AH370" s="979"/>
      <c r="AK370" s="211"/>
    </row>
    <row r="371" spans="2:37" s="48" customFormat="1" ht="15" customHeight="1" x14ac:dyDescent="0.15">
      <c r="B371" s="212"/>
      <c r="C371" s="213"/>
      <c r="E371" s="835" t="s">
        <v>157</v>
      </c>
      <c r="F371" s="836"/>
      <c r="G371" s="836"/>
      <c r="H371" s="836"/>
      <c r="I371" s="836"/>
      <c r="J371" s="837"/>
      <c r="K371" s="835" t="s">
        <v>158</v>
      </c>
      <c r="L371" s="836"/>
      <c r="M371" s="836"/>
      <c r="N371" s="836"/>
      <c r="O371" s="836"/>
      <c r="P371" s="837"/>
      <c r="Q371" s="835" t="s">
        <v>159</v>
      </c>
      <c r="R371" s="836"/>
      <c r="S371" s="836"/>
      <c r="T371" s="836"/>
      <c r="U371" s="836"/>
      <c r="V371" s="836"/>
      <c r="W371" s="836"/>
      <c r="X371" s="836"/>
      <c r="Y371" s="837"/>
      <c r="Z371" s="835" t="s">
        <v>159</v>
      </c>
      <c r="AA371" s="836"/>
      <c r="AB371" s="836"/>
      <c r="AC371" s="836"/>
      <c r="AD371" s="836"/>
      <c r="AE371" s="836"/>
      <c r="AF371" s="836"/>
      <c r="AG371" s="836"/>
      <c r="AH371" s="837"/>
      <c r="AK371" s="214"/>
    </row>
    <row r="372" spans="2:37" s="17" customFormat="1" ht="51" customHeight="1" x14ac:dyDescent="0.15">
      <c r="B372" s="209"/>
      <c r="C372" s="210"/>
      <c r="E372" s="944"/>
      <c r="F372" s="945"/>
      <c r="G372" s="945"/>
      <c r="H372" s="945"/>
      <c r="I372" s="945"/>
      <c r="J372" s="946"/>
      <c r="K372" s="944"/>
      <c r="L372" s="945"/>
      <c r="M372" s="945"/>
      <c r="N372" s="945"/>
      <c r="O372" s="945"/>
      <c r="P372" s="946"/>
      <c r="Q372" s="944"/>
      <c r="R372" s="945"/>
      <c r="S372" s="945"/>
      <c r="T372" s="945"/>
      <c r="U372" s="945"/>
      <c r="V372" s="945"/>
      <c r="W372" s="945"/>
      <c r="X372" s="945"/>
      <c r="Y372" s="946"/>
      <c r="Z372" s="944"/>
      <c r="AA372" s="945"/>
      <c r="AB372" s="945"/>
      <c r="AC372" s="945"/>
      <c r="AD372" s="945"/>
      <c r="AE372" s="945"/>
      <c r="AF372" s="945"/>
      <c r="AG372" s="945"/>
      <c r="AH372" s="946"/>
      <c r="AK372" s="211"/>
    </row>
    <row r="373" spans="2:37" s="17" customFormat="1" ht="15.75" customHeight="1" x14ac:dyDescent="0.15">
      <c r="B373" s="209"/>
      <c r="C373" s="210"/>
      <c r="AK373" s="211"/>
    </row>
    <row r="374" spans="2:37" s="51" customFormat="1" ht="16.5" customHeight="1" x14ac:dyDescent="0.15">
      <c r="C374" s="207"/>
      <c r="E374" s="826" t="s">
        <v>47</v>
      </c>
      <c r="F374" s="826"/>
      <c r="G374" s="826"/>
      <c r="H374" s="826"/>
      <c r="I374" s="826"/>
      <c r="J374" s="826"/>
      <c r="K374" s="826" t="s">
        <v>323</v>
      </c>
      <c r="L374" s="826"/>
      <c r="M374" s="826"/>
      <c r="N374" s="826"/>
      <c r="O374" s="826"/>
      <c r="P374" s="826"/>
      <c r="Q374" s="826"/>
      <c r="R374" s="826"/>
      <c r="S374" s="826"/>
      <c r="T374" s="826"/>
      <c r="U374" s="826"/>
      <c r="V374" s="953" t="s">
        <v>48</v>
      </c>
      <c r="W374" s="953"/>
      <c r="X374" s="953"/>
      <c r="Y374" s="953"/>
      <c r="Z374" s="953"/>
      <c r="AA374" s="953"/>
      <c r="AB374" s="953"/>
      <c r="AC374" s="953"/>
      <c r="AD374" s="953"/>
      <c r="AE374" s="953"/>
      <c r="AF374" s="953"/>
      <c r="AG374" s="953"/>
      <c r="AH374" s="953"/>
      <c r="AK374" s="208"/>
    </row>
    <row r="375" spans="2:37" s="17" customFormat="1" ht="20.25" customHeight="1" x14ac:dyDescent="0.15">
      <c r="B375" s="209"/>
      <c r="C375" s="210"/>
      <c r="E375" s="917" t="str">
        <f>IF($E281&lt;&gt;"",$E281,"")</f>
        <v/>
      </c>
      <c r="F375" s="918"/>
      <c r="G375" s="832" t="str">
        <f>IF($G281&lt;&gt;"",$G281,"")</f>
        <v/>
      </c>
      <c r="H375" s="833"/>
      <c r="I375" s="833"/>
      <c r="J375" s="834"/>
      <c r="K375" s="832" t="str">
        <f>IF($K281&lt;&gt;"",$K281,"")</f>
        <v/>
      </c>
      <c r="L375" s="833"/>
      <c r="M375" s="833"/>
      <c r="N375" s="833"/>
      <c r="O375" s="833"/>
      <c r="P375" s="833"/>
      <c r="Q375" s="833"/>
      <c r="R375" s="833"/>
      <c r="S375" s="833"/>
      <c r="T375" s="833"/>
      <c r="U375" s="834"/>
      <c r="V375" s="977" t="str">
        <f>IF($U281&lt;&gt;"",$U281,"")</f>
        <v/>
      </c>
      <c r="W375" s="978"/>
      <c r="X375" s="978"/>
      <c r="Y375" s="978"/>
      <c r="Z375" s="978"/>
      <c r="AA375" s="978"/>
      <c r="AB375" s="978"/>
      <c r="AC375" s="978"/>
      <c r="AD375" s="978"/>
      <c r="AE375" s="978"/>
      <c r="AF375" s="978"/>
      <c r="AG375" s="978"/>
      <c r="AH375" s="979"/>
      <c r="AK375" s="211"/>
    </row>
    <row r="376" spans="2:37" s="48" customFormat="1" ht="15" customHeight="1" x14ac:dyDescent="0.15">
      <c r="B376" s="212"/>
      <c r="C376" s="213"/>
      <c r="E376" s="835" t="s">
        <v>157</v>
      </c>
      <c r="F376" s="836"/>
      <c r="G376" s="836"/>
      <c r="H376" s="836"/>
      <c r="I376" s="836"/>
      <c r="J376" s="837"/>
      <c r="K376" s="835" t="s">
        <v>158</v>
      </c>
      <c r="L376" s="836"/>
      <c r="M376" s="836"/>
      <c r="N376" s="836"/>
      <c r="O376" s="836"/>
      <c r="P376" s="837"/>
      <c r="Q376" s="835" t="s">
        <v>159</v>
      </c>
      <c r="R376" s="836"/>
      <c r="S376" s="836"/>
      <c r="T376" s="836"/>
      <c r="U376" s="836"/>
      <c r="V376" s="836"/>
      <c r="W376" s="836"/>
      <c r="X376" s="836"/>
      <c r="Y376" s="837"/>
      <c r="Z376" s="835" t="s">
        <v>159</v>
      </c>
      <c r="AA376" s="836"/>
      <c r="AB376" s="836"/>
      <c r="AC376" s="836"/>
      <c r="AD376" s="836"/>
      <c r="AE376" s="836"/>
      <c r="AF376" s="836"/>
      <c r="AG376" s="836"/>
      <c r="AH376" s="837"/>
      <c r="AK376" s="214"/>
    </row>
    <row r="377" spans="2:37" s="17" customFormat="1" ht="51" customHeight="1" x14ac:dyDescent="0.15">
      <c r="B377" s="209"/>
      <c r="C377" s="210"/>
      <c r="E377" s="944"/>
      <c r="F377" s="945"/>
      <c r="G377" s="945"/>
      <c r="H377" s="945"/>
      <c r="I377" s="945"/>
      <c r="J377" s="946"/>
      <c r="K377" s="944"/>
      <c r="L377" s="945"/>
      <c r="M377" s="945"/>
      <c r="N377" s="945"/>
      <c r="O377" s="945"/>
      <c r="P377" s="946"/>
      <c r="Q377" s="944"/>
      <c r="R377" s="945"/>
      <c r="S377" s="945"/>
      <c r="T377" s="945"/>
      <c r="U377" s="945"/>
      <c r="V377" s="945"/>
      <c r="W377" s="945"/>
      <c r="X377" s="945"/>
      <c r="Y377" s="946"/>
      <c r="Z377" s="944"/>
      <c r="AA377" s="945"/>
      <c r="AB377" s="945"/>
      <c r="AC377" s="945"/>
      <c r="AD377" s="945"/>
      <c r="AE377" s="945"/>
      <c r="AF377" s="945"/>
      <c r="AG377" s="945"/>
      <c r="AH377" s="946"/>
      <c r="AK377" s="211"/>
    </row>
    <row r="378" spans="2:37" s="17" customFormat="1" ht="15.75" customHeight="1" x14ac:dyDescent="0.15">
      <c r="B378" s="209"/>
      <c r="C378" s="210"/>
      <c r="AK378" s="211"/>
    </row>
    <row r="379" spans="2:37" s="51" customFormat="1" ht="16.5" customHeight="1" x14ac:dyDescent="0.15">
      <c r="C379" s="207"/>
      <c r="E379" s="826" t="s">
        <v>47</v>
      </c>
      <c r="F379" s="826"/>
      <c r="G379" s="826"/>
      <c r="H379" s="826"/>
      <c r="I379" s="826"/>
      <c r="J379" s="826"/>
      <c r="K379" s="826" t="s">
        <v>323</v>
      </c>
      <c r="L379" s="826"/>
      <c r="M379" s="826"/>
      <c r="N379" s="826"/>
      <c r="O379" s="826"/>
      <c r="P379" s="826"/>
      <c r="Q379" s="826"/>
      <c r="R379" s="826"/>
      <c r="S379" s="826"/>
      <c r="T379" s="826"/>
      <c r="U379" s="826"/>
      <c r="V379" s="953" t="s">
        <v>48</v>
      </c>
      <c r="W379" s="953"/>
      <c r="X379" s="953"/>
      <c r="Y379" s="953"/>
      <c r="Z379" s="953"/>
      <c r="AA379" s="953"/>
      <c r="AB379" s="953"/>
      <c r="AC379" s="953"/>
      <c r="AD379" s="953"/>
      <c r="AE379" s="953"/>
      <c r="AF379" s="953"/>
      <c r="AG379" s="953"/>
      <c r="AH379" s="953"/>
      <c r="AK379" s="208"/>
    </row>
    <row r="380" spans="2:37" s="17" customFormat="1" ht="20.25" customHeight="1" x14ac:dyDescent="0.15">
      <c r="B380" s="209"/>
      <c r="C380" s="210"/>
      <c r="E380" s="917" t="str">
        <f>IF($E282&lt;&gt;"",$E282,"")</f>
        <v/>
      </c>
      <c r="F380" s="918"/>
      <c r="G380" s="832" t="str">
        <f>IF($G282&lt;&gt;"",$G282,"")</f>
        <v/>
      </c>
      <c r="H380" s="833"/>
      <c r="I380" s="833"/>
      <c r="J380" s="834"/>
      <c r="K380" s="832" t="str">
        <f>IF($K282&lt;&gt;"",$K282,"")</f>
        <v/>
      </c>
      <c r="L380" s="833"/>
      <c r="M380" s="833"/>
      <c r="N380" s="833"/>
      <c r="O380" s="833"/>
      <c r="P380" s="833"/>
      <c r="Q380" s="833"/>
      <c r="R380" s="833"/>
      <c r="S380" s="833"/>
      <c r="T380" s="833"/>
      <c r="U380" s="834"/>
      <c r="V380" s="977" t="str">
        <f>IF($U282&lt;&gt;"",$U282,"")</f>
        <v/>
      </c>
      <c r="W380" s="978"/>
      <c r="X380" s="978"/>
      <c r="Y380" s="978"/>
      <c r="Z380" s="978"/>
      <c r="AA380" s="978"/>
      <c r="AB380" s="978"/>
      <c r="AC380" s="978"/>
      <c r="AD380" s="978"/>
      <c r="AE380" s="978"/>
      <c r="AF380" s="978"/>
      <c r="AG380" s="978"/>
      <c r="AH380" s="979"/>
      <c r="AK380" s="211"/>
    </row>
    <row r="381" spans="2:37" s="48" customFormat="1" ht="15" customHeight="1" x14ac:dyDescent="0.15">
      <c r="B381" s="212"/>
      <c r="C381" s="213"/>
      <c r="E381" s="835" t="s">
        <v>157</v>
      </c>
      <c r="F381" s="836"/>
      <c r="G381" s="836"/>
      <c r="H381" s="836"/>
      <c r="I381" s="836"/>
      <c r="J381" s="837"/>
      <c r="K381" s="835" t="s">
        <v>158</v>
      </c>
      <c r="L381" s="836"/>
      <c r="M381" s="836"/>
      <c r="N381" s="836"/>
      <c r="O381" s="836"/>
      <c r="P381" s="837"/>
      <c r="Q381" s="835" t="s">
        <v>159</v>
      </c>
      <c r="R381" s="836"/>
      <c r="S381" s="836"/>
      <c r="T381" s="836"/>
      <c r="U381" s="836"/>
      <c r="V381" s="836"/>
      <c r="W381" s="836"/>
      <c r="X381" s="836"/>
      <c r="Y381" s="837"/>
      <c r="Z381" s="835" t="s">
        <v>159</v>
      </c>
      <c r="AA381" s="836"/>
      <c r="AB381" s="836"/>
      <c r="AC381" s="836"/>
      <c r="AD381" s="836"/>
      <c r="AE381" s="836"/>
      <c r="AF381" s="836"/>
      <c r="AG381" s="836"/>
      <c r="AH381" s="837"/>
      <c r="AK381" s="214"/>
    </row>
    <row r="382" spans="2:37" s="17" customFormat="1" ht="51" customHeight="1" x14ac:dyDescent="0.15">
      <c r="B382" s="209"/>
      <c r="C382" s="210"/>
      <c r="E382" s="944"/>
      <c r="F382" s="945"/>
      <c r="G382" s="945"/>
      <c r="H382" s="945"/>
      <c r="I382" s="945"/>
      <c r="J382" s="946"/>
      <c r="K382" s="944"/>
      <c r="L382" s="945"/>
      <c r="M382" s="945"/>
      <c r="N382" s="945"/>
      <c r="O382" s="945"/>
      <c r="P382" s="946"/>
      <c r="Q382" s="944"/>
      <c r="R382" s="945"/>
      <c r="S382" s="945"/>
      <c r="T382" s="945"/>
      <c r="U382" s="945"/>
      <c r="V382" s="945"/>
      <c r="W382" s="945"/>
      <c r="X382" s="945"/>
      <c r="Y382" s="946"/>
      <c r="Z382" s="944"/>
      <c r="AA382" s="945"/>
      <c r="AB382" s="945"/>
      <c r="AC382" s="945"/>
      <c r="AD382" s="945"/>
      <c r="AE382" s="945"/>
      <c r="AF382" s="945"/>
      <c r="AG382" s="945"/>
      <c r="AH382" s="946"/>
      <c r="AK382" s="211"/>
    </row>
    <row r="383" spans="2:37" s="17" customFormat="1" ht="15.75" customHeight="1" x14ac:dyDescent="0.15">
      <c r="B383" s="209"/>
      <c r="C383" s="210"/>
      <c r="AK383" s="211"/>
    </row>
    <row r="384" spans="2:37" s="51" customFormat="1" ht="16.5" customHeight="1" x14ac:dyDescent="0.15">
      <c r="C384" s="207"/>
      <c r="E384" s="826" t="s">
        <v>47</v>
      </c>
      <c r="F384" s="826"/>
      <c r="G384" s="826"/>
      <c r="H384" s="826"/>
      <c r="I384" s="826"/>
      <c r="J384" s="826"/>
      <c r="K384" s="826" t="s">
        <v>323</v>
      </c>
      <c r="L384" s="826"/>
      <c r="M384" s="826"/>
      <c r="N384" s="826"/>
      <c r="O384" s="826"/>
      <c r="P384" s="826"/>
      <c r="Q384" s="826"/>
      <c r="R384" s="826"/>
      <c r="S384" s="826"/>
      <c r="T384" s="826"/>
      <c r="U384" s="826"/>
      <c r="V384" s="953" t="s">
        <v>48</v>
      </c>
      <c r="W384" s="953"/>
      <c r="X384" s="953"/>
      <c r="Y384" s="953"/>
      <c r="Z384" s="953"/>
      <c r="AA384" s="953"/>
      <c r="AB384" s="953"/>
      <c r="AC384" s="953"/>
      <c r="AD384" s="953"/>
      <c r="AE384" s="953"/>
      <c r="AF384" s="953"/>
      <c r="AG384" s="953"/>
      <c r="AH384" s="953"/>
      <c r="AK384" s="208"/>
    </row>
    <row r="385" spans="2:37" s="17" customFormat="1" ht="20.25" customHeight="1" x14ac:dyDescent="0.15">
      <c r="B385" s="209"/>
      <c r="C385" s="210"/>
      <c r="E385" s="917" t="str">
        <f>IF($E283&lt;&gt;"",$E283,"")</f>
        <v/>
      </c>
      <c r="F385" s="918"/>
      <c r="G385" s="832" t="str">
        <f>IF($G283&lt;&gt;"",$G283,"")</f>
        <v/>
      </c>
      <c r="H385" s="833"/>
      <c r="I385" s="833"/>
      <c r="J385" s="834"/>
      <c r="K385" s="832" t="str">
        <f>IF($K283&lt;&gt;"",$K283,"")</f>
        <v/>
      </c>
      <c r="L385" s="833"/>
      <c r="M385" s="833"/>
      <c r="N385" s="833"/>
      <c r="O385" s="833"/>
      <c r="P385" s="833"/>
      <c r="Q385" s="833"/>
      <c r="R385" s="833"/>
      <c r="S385" s="833"/>
      <c r="T385" s="833"/>
      <c r="U385" s="834"/>
      <c r="V385" s="977" t="str">
        <f>IF($U283&lt;&gt;"",$U283,"")</f>
        <v/>
      </c>
      <c r="W385" s="978"/>
      <c r="X385" s="978"/>
      <c r="Y385" s="978"/>
      <c r="Z385" s="978"/>
      <c r="AA385" s="978"/>
      <c r="AB385" s="978"/>
      <c r="AC385" s="978"/>
      <c r="AD385" s="978"/>
      <c r="AE385" s="978"/>
      <c r="AF385" s="978"/>
      <c r="AG385" s="978"/>
      <c r="AH385" s="979"/>
      <c r="AK385" s="211"/>
    </row>
    <row r="386" spans="2:37" s="48" customFormat="1" ht="15" customHeight="1" x14ac:dyDescent="0.15">
      <c r="B386" s="212"/>
      <c r="C386" s="213"/>
      <c r="E386" s="835" t="s">
        <v>157</v>
      </c>
      <c r="F386" s="836"/>
      <c r="G386" s="836"/>
      <c r="H386" s="836"/>
      <c r="I386" s="836"/>
      <c r="J386" s="837"/>
      <c r="K386" s="835" t="s">
        <v>158</v>
      </c>
      <c r="L386" s="836"/>
      <c r="M386" s="836"/>
      <c r="N386" s="836"/>
      <c r="O386" s="836"/>
      <c r="P386" s="837"/>
      <c r="Q386" s="835" t="s">
        <v>159</v>
      </c>
      <c r="R386" s="836"/>
      <c r="S386" s="836"/>
      <c r="T386" s="836"/>
      <c r="U386" s="836"/>
      <c r="V386" s="836"/>
      <c r="W386" s="836"/>
      <c r="X386" s="836"/>
      <c r="Y386" s="837"/>
      <c r="Z386" s="835" t="s">
        <v>159</v>
      </c>
      <c r="AA386" s="836"/>
      <c r="AB386" s="836"/>
      <c r="AC386" s="836"/>
      <c r="AD386" s="836"/>
      <c r="AE386" s="836"/>
      <c r="AF386" s="836"/>
      <c r="AG386" s="836"/>
      <c r="AH386" s="837"/>
      <c r="AK386" s="214"/>
    </row>
    <row r="387" spans="2:37" s="17" customFormat="1" ht="51" customHeight="1" x14ac:dyDescent="0.15">
      <c r="B387" s="209"/>
      <c r="C387" s="210"/>
      <c r="E387" s="944"/>
      <c r="F387" s="945"/>
      <c r="G387" s="945"/>
      <c r="H387" s="945"/>
      <c r="I387" s="945"/>
      <c r="J387" s="946"/>
      <c r="K387" s="944"/>
      <c r="L387" s="945"/>
      <c r="M387" s="945"/>
      <c r="N387" s="945"/>
      <c r="O387" s="945"/>
      <c r="P387" s="946"/>
      <c r="Q387" s="944"/>
      <c r="R387" s="945"/>
      <c r="S387" s="945"/>
      <c r="T387" s="945"/>
      <c r="U387" s="945"/>
      <c r="V387" s="945"/>
      <c r="W387" s="945"/>
      <c r="X387" s="945"/>
      <c r="Y387" s="946"/>
      <c r="Z387" s="944"/>
      <c r="AA387" s="945"/>
      <c r="AB387" s="945"/>
      <c r="AC387" s="945"/>
      <c r="AD387" s="945"/>
      <c r="AE387" s="945"/>
      <c r="AF387" s="945"/>
      <c r="AG387" s="945"/>
      <c r="AH387" s="946"/>
      <c r="AK387" s="211"/>
    </row>
    <row r="388" spans="2:37" s="17" customFormat="1" ht="15.75" customHeight="1" x14ac:dyDescent="0.15">
      <c r="B388" s="209"/>
      <c r="C388" s="210"/>
      <c r="AK388" s="211"/>
    </row>
    <row r="389" spans="2:37" s="51" customFormat="1" ht="16.5" customHeight="1" x14ac:dyDescent="0.15">
      <c r="C389" s="207"/>
      <c r="E389" s="826" t="s">
        <v>47</v>
      </c>
      <c r="F389" s="826"/>
      <c r="G389" s="826"/>
      <c r="H389" s="826"/>
      <c r="I389" s="826"/>
      <c r="J389" s="826"/>
      <c r="K389" s="826" t="s">
        <v>323</v>
      </c>
      <c r="L389" s="826"/>
      <c r="M389" s="826"/>
      <c r="N389" s="826"/>
      <c r="O389" s="826"/>
      <c r="P389" s="826"/>
      <c r="Q389" s="826"/>
      <c r="R389" s="826"/>
      <c r="S389" s="826"/>
      <c r="T389" s="826"/>
      <c r="U389" s="826"/>
      <c r="V389" s="953" t="s">
        <v>48</v>
      </c>
      <c r="W389" s="953"/>
      <c r="X389" s="953"/>
      <c r="Y389" s="953"/>
      <c r="Z389" s="953"/>
      <c r="AA389" s="953"/>
      <c r="AB389" s="953"/>
      <c r="AC389" s="953"/>
      <c r="AD389" s="953"/>
      <c r="AE389" s="953"/>
      <c r="AF389" s="953"/>
      <c r="AG389" s="953"/>
      <c r="AH389" s="953"/>
      <c r="AK389" s="208"/>
    </row>
    <row r="390" spans="2:37" s="17" customFormat="1" ht="20.25" customHeight="1" x14ac:dyDescent="0.15">
      <c r="B390" s="209"/>
      <c r="C390" s="210"/>
      <c r="E390" s="917" t="str">
        <f>IF($E284&lt;&gt;"",$E284,"")</f>
        <v/>
      </c>
      <c r="F390" s="918"/>
      <c r="G390" s="832" t="str">
        <f>IF($G284&lt;&gt;"",$G284,"")</f>
        <v/>
      </c>
      <c r="H390" s="833"/>
      <c r="I390" s="833"/>
      <c r="J390" s="834"/>
      <c r="K390" s="832" t="str">
        <f>IF($K284&lt;&gt;"",$K284,"")</f>
        <v/>
      </c>
      <c r="L390" s="833"/>
      <c r="M390" s="833"/>
      <c r="N390" s="833"/>
      <c r="O390" s="833"/>
      <c r="P390" s="833"/>
      <c r="Q390" s="833"/>
      <c r="R390" s="833"/>
      <c r="S390" s="833"/>
      <c r="T390" s="833"/>
      <c r="U390" s="834"/>
      <c r="V390" s="977" t="str">
        <f>IF($U284&lt;&gt;"",$U284,"")</f>
        <v/>
      </c>
      <c r="W390" s="978"/>
      <c r="X390" s="978"/>
      <c r="Y390" s="978"/>
      <c r="Z390" s="978"/>
      <c r="AA390" s="978"/>
      <c r="AB390" s="978"/>
      <c r="AC390" s="978"/>
      <c r="AD390" s="978"/>
      <c r="AE390" s="978"/>
      <c r="AF390" s="978"/>
      <c r="AG390" s="978"/>
      <c r="AH390" s="979"/>
      <c r="AK390" s="211"/>
    </row>
    <row r="391" spans="2:37" s="48" customFormat="1" ht="15" customHeight="1" x14ac:dyDescent="0.15">
      <c r="B391" s="212"/>
      <c r="C391" s="213"/>
      <c r="E391" s="835" t="s">
        <v>157</v>
      </c>
      <c r="F391" s="836"/>
      <c r="G391" s="836"/>
      <c r="H391" s="836"/>
      <c r="I391" s="836"/>
      <c r="J391" s="837"/>
      <c r="K391" s="835" t="s">
        <v>158</v>
      </c>
      <c r="L391" s="836"/>
      <c r="M391" s="836"/>
      <c r="N391" s="836"/>
      <c r="O391" s="836"/>
      <c r="P391" s="837"/>
      <c r="Q391" s="835" t="s">
        <v>159</v>
      </c>
      <c r="R391" s="836"/>
      <c r="S391" s="836"/>
      <c r="T391" s="836"/>
      <c r="U391" s="836"/>
      <c r="V391" s="836"/>
      <c r="W391" s="836"/>
      <c r="X391" s="836"/>
      <c r="Y391" s="837"/>
      <c r="Z391" s="835" t="s">
        <v>159</v>
      </c>
      <c r="AA391" s="836"/>
      <c r="AB391" s="836"/>
      <c r="AC391" s="836"/>
      <c r="AD391" s="836"/>
      <c r="AE391" s="836"/>
      <c r="AF391" s="836"/>
      <c r="AG391" s="836"/>
      <c r="AH391" s="837"/>
      <c r="AK391" s="214"/>
    </row>
    <row r="392" spans="2:37" s="17" customFormat="1" ht="51" customHeight="1" x14ac:dyDescent="0.15">
      <c r="B392" s="209"/>
      <c r="C392" s="210"/>
      <c r="E392" s="944"/>
      <c r="F392" s="945"/>
      <c r="G392" s="945"/>
      <c r="H392" s="945"/>
      <c r="I392" s="945"/>
      <c r="J392" s="946"/>
      <c r="K392" s="944"/>
      <c r="L392" s="945"/>
      <c r="M392" s="945"/>
      <c r="N392" s="945"/>
      <c r="O392" s="945"/>
      <c r="P392" s="946"/>
      <c r="Q392" s="944"/>
      <c r="R392" s="945"/>
      <c r="S392" s="945"/>
      <c r="T392" s="945"/>
      <c r="U392" s="945"/>
      <c r="V392" s="945"/>
      <c r="W392" s="945"/>
      <c r="X392" s="945"/>
      <c r="Y392" s="946"/>
      <c r="Z392" s="944"/>
      <c r="AA392" s="945"/>
      <c r="AB392" s="945"/>
      <c r="AC392" s="945"/>
      <c r="AD392" s="945"/>
      <c r="AE392" s="945"/>
      <c r="AF392" s="945"/>
      <c r="AG392" s="945"/>
      <c r="AH392" s="946"/>
      <c r="AK392" s="211"/>
    </row>
    <row r="393" spans="2:37" s="17" customFormat="1" ht="15.75" customHeight="1" x14ac:dyDescent="0.15">
      <c r="B393" s="209"/>
      <c r="C393" s="252"/>
      <c r="D393" s="91"/>
      <c r="E393" s="91"/>
      <c r="F393" s="91"/>
      <c r="G393" s="91"/>
      <c r="H393" s="91"/>
      <c r="I393" s="91"/>
      <c r="J393" s="91"/>
      <c r="K393" s="91"/>
      <c r="L393" s="91"/>
      <c r="M393" s="91"/>
      <c r="N393" s="91"/>
      <c r="O393" s="91"/>
      <c r="P393" s="91"/>
      <c r="Q393" s="91"/>
      <c r="R393" s="91"/>
      <c r="S393" s="91"/>
      <c r="T393" s="91"/>
      <c r="U393" s="91"/>
      <c r="V393" s="91"/>
      <c r="W393" s="91"/>
      <c r="X393" s="91"/>
      <c r="Y393" s="91"/>
      <c r="Z393" s="91"/>
      <c r="AA393" s="91"/>
      <c r="AB393" s="91"/>
      <c r="AC393" s="91"/>
      <c r="AD393" s="91"/>
      <c r="AE393" s="91"/>
      <c r="AF393" s="91"/>
      <c r="AG393" s="91"/>
      <c r="AH393" s="91"/>
      <c r="AI393" s="91"/>
      <c r="AJ393" s="91"/>
      <c r="AK393" s="253"/>
    </row>
  </sheetData>
  <protectedRanges>
    <protectedRange sqref="D12:K12" name="範囲35"/>
    <protectedRange sqref="M68:R69" name="範囲31"/>
    <protectedRange sqref="F25:N25" name="範囲28"/>
    <protectedRange sqref="G291 I291:K291 E295:AG296 V302:AJ309" name="範囲24"/>
    <protectedRange sqref="D220:L220 N220:AK220 D193:AK219 K271:K272 K276 D221:AK264" name="範囲20"/>
    <protectedRange sqref="E153:K153 I148:L148" name="範囲18"/>
    <protectedRange sqref="E82:AA102 E105:AA128" name="範囲12"/>
    <protectedRange sqref="J53:K58" name="範囲8"/>
    <protectedRange sqref="E40:E44" name="範囲6"/>
    <protectedRange sqref="E34" name="範囲4"/>
    <protectedRange sqref="F30:G30" name="範囲2"/>
    <protectedRange sqref="F29:R29" name="範囲1"/>
    <protectedRange sqref="I30:J30" name="範囲3"/>
    <protectedRange sqref="E36:AD36" name="範囲5"/>
    <protectedRange sqref="E46:AD46" name="範囲7"/>
    <protectedRange sqref="F60:G60 I60:J60 L60:M60" name="範囲9"/>
    <protectedRange sqref="E68:E69 H71:J72 G78:H79 O78:P79 Y65:AB75 AD65:AG75" name="範囲11"/>
    <protectedRange sqref="AD82:AI102 AD105:AI128" name="範囲13"/>
    <protectedRange sqref="H139:H140 G137:L137 N137:P137 K140 I142:I143" name="範囲17"/>
    <protectedRange sqref="E187:AD187" name="範囲19"/>
    <protectedRange sqref="E279:AJ285 E271:J272 L271:AJ272 E273:AJ275 E276:J278 L276:AJ278 K277:K278" name="範囲21"/>
    <protectedRange sqref="F313:AJ317" name="範囲25"/>
    <protectedRange sqref="E327:AH327 E332:AH332 E337:AH337 E342:AH342 E347:AH347 E352:AH352 E357:AH357 E362:AH362 E367:AH367 E372:AH372 E377:AH377 E382:AH382 E387:AH387 E392:AH392" name="範囲27"/>
    <protectedRange sqref="AL40:AL46" name="範囲29"/>
    <protectedRange sqref="AL34" name="範囲30"/>
    <protectedRange sqref="V65:W75" name="範囲34"/>
    <protectedRange sqref="M220" name="範囲20_1"/>
  </protectedRanges>
  <dataConsolidate/>
  <mergeCells count="849">
    <mergeCell ref="E392:J392"/>
    <mergeCell ref="K392:P392"/>
    <mergeCell ref="Q392:Y392"/>
    <mergeCell ref="Z392:AH392"/>
    <mergeCell ref="E390:F390"/>
    <mergeCell ref="G390:J390"/>
    <mergeCell ref="K390:U390"/>
    <mergeCell ref="V390:AH390"/>
    <mergeCell ref="E391:J391"/>
    <mergeCell ref="K391:P391"/>
    <mergeCell ref="Q391:Y391"/>
    <mergeCell ref="Z391:AH391"/>
    <mergeCell ref="E387:J387"/>
    <mergeCell ref="K387:P387"/>
    <mergeCell ref="Q387:Y387"/>
    <mergeCell ref="Z387:AH387"/>
    <mergeCell ref="E389:J389"/>
    <mergeCell ref="K389:U389"/>
    <mergeCell ref="V389:AH389"/>
    <mergeCell ref="E385:F385"/>
    <mergeCell ref="G385:J385"/>
    <mergeCell ref="K385:U385"/>
    <mergeCell ref="V385:AH385"/>
    <mergeCell ref="E386:J386"/>
    <mergeCell ref="K386:P386"/>
    <mergeCell ref="Q386:Y386"/>
    <mergeCell ref="Z386:AH386"/>
    <mergeCell ref="E382:J382"/>
    <mergeCell ref="K382:P382"/>
    <mergeCell ref="Q382:Y382"/>
    <mergeCell ref="Z382:AH382"/>
    <mergeCell ref="E384:J384"/>
    <mergeCell ref="K384:U384"/>
    <mergeCell ref="V384:AH384"/>
    <mergeCell ref="E380:F380"/>
    <mergeCell ref="G380:J380"/>
    <mergeCell ref="K380:U380"/>
    <mergeCell ref="V380:AH380"/>
    <mergeCell ref="E381:J381"/>
    <mergeCell ref="K381:P381"/>
    <mergeCell ref="Q381:Y381"/>
    <mergeCell ref="Z381:AH381"/>
    <mergeCell ref="E377:J377"/>
    <mergeCell ref="K377:P377"/>
    <mergeCell ref="Q377:Y377"/>
    <mergeCell ref="Z377:AH377"/>
    <mergeCell ref="E379:J379"/>
    <mergeCell ref="K379:U379"/>
    <mergeCell ref="V379:AH379"/>
    <mergeCell ref="E375:F375"/>
    <mergeCell ref="G375:J375"/>
    <mergeCell ref="K375:U375"/>
    <mergeCell ref="V375:AH375"/>
    <mergeCell ref="E376:J376"/>
    <mergeCell ref="K376:P376"/>
    <mergeCell ref="Q376:Y376"/>
    <mergeCell ref="Z376:AH376"/>
    <mergeCell ref="E372:J372"/>
    <mergeCell ref="K372:P372"/>
    <mergeCell ref="Q372:Y372"/>
    <mergeCell ref="Z372:AH372"/>
    <mergeCell ref="E374:J374"/>
    <mergeCell ref="K374:U374"/>
    <mergeCell ref="V374:AH374"/>
    <mergeCell ref="E370:F370"/>
    <mergeCell ref="G370:J370"/>
    <mergeCell ref="K370:U370"/>
    <mergeCell ref="V370:AH370"/>
    <mergeCell ref="E371:J371"/>
    <mergeCell ref="K371:P371"/>
    <mergeCell ref="Q371:Y371"/>
    <mergeCell ref="Z371:AH371"/>
    <mergeCell ref="E367:J367"/>
    <mergeCell ref="K367:P367"/>
    <mergeCell ref="Q367:Y367"/>
    <mergeCell ref="Z367:AH367"/>
    <mergeCell ref="E369:J369"/>
    <mergeCell ref="K369:U369"/>
    <mergeCell ref="V369:AH369"/>
    <mergeCell ref="E365:F365"/>
    <mergeCell ref="G365:J365"/>
    <mergeCell ref="K365:U365"/>
    <mergeCell ref="V365:AH365"/>
    <mergeCell ref="E366:J366"/>
    <mergeCell ref="K366:P366"/>
    <mergeCell ref="Q366:Y366"/>
    <mergeCell ref="Z366:AH366"/>
    <mergeCell ref="E362:J362"/>
    <mergeCell ref="K362:P362"/>
    <mergeCell ref="Q362:Y362"/>
    <mergeCell ref="Z362:AH362"/>
    <mergeCell ref="E364:J364"/>
    <mergeCell ref="K364:U364"/>
    <mergeCell ref="V364:AH364"/>
    <mergeCell ref="E360:F360"/>
    <mergeCell ref="G360:J360"/>
    <mergeCell ref="K360:U360"/>
    <mergeCell ref="V360:AH360"/>
    <mergeCell ref="E361:J361"/>
    <mergeCell ref="K361:P361"/>
    <mergeCell ref="Q361:Y361"/>
    <mergeCell ref="Z361:AH361"/>
    <mergeCell ref="E357:J357"/>
    <mergeCell ref="K357:P357"/>
    <mergeCell ref="Q357:Y357"/>
    <mergeCell ref="Z357:AH357"/>
    <mergeCell ref="E359:J359"/>
    <mergeCell ref="K359:U359"/>
    <mergeCell ref="V359:AH359"/>
    <mergeCell ref="E355:F355"/>
    <mergeCell ref="G355:J355"/>
    <mergeCell ref="K355:U355"/>
    <mergeCell ref="V355:AH355"/>
    <mergeCell ref="E356:J356"/>
    <mergeCell ref="K356:P356"/>
    <mergeCell ref="Q356:Y356"/>
    <mergeCell ref="Z356:AH356"/>
    <mergeCell ref="E352:J352"/>
    <mergeCell ref="K352:P352"/>
    <mergeCell ref="Q352:Y352"/>
    <mergeCell ref="Z352:AH352"/>
    <mergeCell ref="E354:J354"/>
    <mergeCell ref="K354:U354"/>
    <mergeCell ref="V354:AH354"/>
    <mergeCell ref="E350:F350"/>
    <mergeCell ref="G350:J350"/>
    <mergeCell ref="K350:U350"/>
    <mergeCell ref="V350:AH350"/>
    <mergeCell ref="E351:J351"/>
    <mergeCell ref="K351:P351"/>
    <mergeCell ref="Q351:Y351"/>
    <mergeCell ref="Z351:AH351"/>
    <mergeCell ref="E347:J347"/>
    <mergeCell ref="K347:P347"/>
    <mergeCell ref="Q347:Y347"/>
    <mergeCell ref="Z347:AH347"/>
    <mergeCell ref="E349:J349"/>
    <mergeCell ref="K349:U349"/>
    <mergeCell ref="V349:AH349"/>
    <mergeCell ref="E345:F345"/>
    <mergeCell ref="G345:J345"/>
    <mergeCell ref="K345:U345"/>
    <mergeCell ref="V345:AH345"/>
    <mergeCell ref="E346:J346"/>
    <mergeCell ref="K346:P346"/>
    <mergeCell ref="Q346:Y346"/>
    <mergeCell ref="Z346:AH346"/>
    <mergeCell ref="E342:J342"/>
    <mergeCell ref="K342:P342"/>
    <mergeCell ref="Q342:Y342"/>
    <mergeCell ref="Z342:AH342"/>
    <mergeCell ref="E344:J344"/>
    <mergeCell ref="K344:U344"/>
    <mergeCell ref="V344:AH344"/>
    <mergeCell ref="E340:F340"/>
    <mergeCell ref="G340:J340"/>
    <mergeCell ref="K340:U340"/>
    <mergeCell ref="V340:AH340"/>
    <mergeCell ref="E341:J341"/>
    <mergeCell ref="K341:P341"/>
    <mergeCell ref="Q341:Y341"/>
    <mergeCell ref="Z341:AH341"/>
    <mergeCell ref="E337:J337"/>
    <mergeCell ref="K337:P337"/>
    <mergeCell ref="Q337:Y337"/>
    <mergeCell ref="Z337:AH337"/>
    <mergeCell ref="E339:J339"/>
    <mergeCell ref="K339:U339"/>
    <mergeCell ref="V339:AH339"/>
    <mergeCell ref="E335:F335"/>
    <mergeCell ref="G335:J335"/>
    <mergeCell ref="K335:U335"/>
    <mergeCell ref="V335:AH335"/>
    <mergeCell ref="E336:J336"/>
    <mergeCell ref="K336:P336"/>
    <mergeCell ref="Q336:Y336"/>
    <mergeCell ref="Z336:AH336"/>
    <mergeCell ref="E332:J332"/>
    <mergeCell ref="K332:P332"/>
    <mergeCell ref="Q332:Y332"/>
    <mergeCell ref="Z332:AH332"/>
    <mergeCell ref="E334:J334"/>
    <mergeCell ref="K334:U334"/>
    <mergeCell ref="V334:AH334"/>
    <mergeCell ref="E330:F330"/>
    <mergeCell ref="G330:J330"/>
    <mergeCell ref="K330:U330"/>
    <mergeCell ref="V330:AH330"/>
    <mergeCell ref="E331:J331"/>
    <mergeCell ref="K331:P331"/>
    <mergeCell ref="Q331:Y331"/>
    <mergeCell ref="Z331:AH331"/>
    <mergeCell ref="E327:J327"/>
    <mergeCell ref="K327:P327"/>
    <mergeCell ref="Q327:Y327"/>
    <mergeCell ref="Z327:AH327"/>
    <mergeCell ref="E329:J329"/>
    <mergeCell ref="K329:U329"/>
    <mergeCell ref="V329:AH329"/>
    <mergeCell ref="E325:F325"/>
    <mergeCell ref="G325:J325"/>
    <mergeCell ref="K325:U325"/>
    <mergeCell ref="V325:AH325"/>
    <mergeCell ref="E326:J326"/>
    <mergeCell ref="K326:P326"/>
    <mergeCell ref="Q326:Y326"/>
    <mergeCell ref="Z326:AH326"/>
    <mergeCell ref="F312:U312"/>
    <mergeCell ref="V312:AJ312"/>
    <mergeCell ref="E313:E315"/>
    <mergeCell ref="E316:E317"/>
    <mergeCell ref="AJ320:AK320"/>
    <mergeCell ref="E324:J324"/>
    <mergeCell ref="K324:U324"/>
    <mergeCell ref="V324:AH324"/>
    <mergeCell ref="E308:F308"/>
    <mergeCell ref="G308:J308"/>
    <mergeCell ref="K308:U308"/>
    <mergeCell ref="V308:AG308"/>
    <mergeCell ref="AH308:AJ308"/>
    <mergeCell ref="E309:F309"/>
    <mergeCell ref="G309:J309"/>
    <mergeCell ref="K309:U309"/>
    <mergeCell ref="V309:AG309"/>
    <mergeCell ref="AH309:AJ309"/>
    <mergeCell ref="E306:F306"/>
    <mergeCell ref="G306:J306"/>
    <mergeCell ref="K306:U306"/>
    <mergeCell ref="V306:AG306"/>
    <mergeCell ref="AH306:AJ306"/>
    <mergeCell ref="E307:F307"/>
    <mergeCell ref="G307:J307"/>
    <mergeCell ref="K307:U307"/>
    <mergeCell ref="V307:AG307"/>
    <mergeCell ref="AH307:AJ307"/>
    <mergeCell ref="E304:F304"/>
    <mergeCell ref="G304:J304"/>
    <mergeCell ref="K304:U304"/>
    <mergeCell ref="V304:AG304"/>
    <mergeCell ref="AH304:AJ304"/>
    <mergeCell ref="E305:F305"/>
    <mergeCell ref="G305:J305"/>
    <mergeCell ref="K305:U305"/>
    <mergeCell ref="V305:AG305"/>
    <mergeCell ref="AH305:AJ305"/>
    <mergeCell ref="E302:F302"/>
    <mergeCell ref="G302:J302"/>
    <mergeCell ref="K302:U302"/>
    <mergeCell ref="V302:AG302"/>
    <mergeCell ref="AH302:AJ302"/>
    <mergeCell ref="E303:F303"/>
    <mergeCell ref="G303:J303"/>
    <mergeCell ref="K303:U303"/>
    <mergeCell ref="V303:AG303"/>
    <mergeCell ref="AH303:AJ303"/>
    <mergeCell ref="E294:M294"/>
    <mergeCell ref="D299:AJ300"/>
    <mergeCell ref="E301:J301"/>
    <mergeCell ref="K301:U301"/>
    <mergeCell ref="V301:AG301"/>
    <mergeCell ref="AH301:AJ301"/>
    <mergeCell ref="E285:F285"/>
    <mergeCell ref="G285:J285"/>
    <mergeCell ref="AC285:AG285"/>
    <mergeCell ref="AJ287:AK287"/>
    <mergeCell ref="D289:AJ290"/>
    <mergeCell ref="I291:K291"/>
    <mergeCell ref="E283:F283"/>
    <mergeCell ref="G283:J283"/>
    <mergeCell ref="AC283:AG283"/>
    <mergeCell ref="E284:F284"/>
    <mergeCell ref="G284:J284"/>
    <mergeCell ref="AC284:AG284"/>
    <mergeCell ref="E281:F281"/>
    <mergeCell ref="G281:J281"/>
    <mergeCell ref="AC281:AG281"/>
    <mergeCell ref="E282:F282"/>
    <mergeCell ref="G282:J282"/>
    <mergeCell ref="AC282:AG282"/>
    <mergeCell ref="E279:F279"/>
    <mergeCell ref="G279:J279"/>
    <mergeCell ref="AC279:AG279"/>
    <mergeCell ref="E280:F280"/>
    <mergeCell ref="G280:J280"/>
    <mergeCell ref="AC280:AG280"/>
    <mergeCell ref="E277:F277"/>
    <mergeCell ref="G277:J277"/>
    <mergeCell ref="AC277:AG277"/>
    <mergeCell ref="E278:F278"/>
    <mergeCell ref="G278:J278"/>
    <mergeCell ref="AC278:AG278"/>
    <mergeCell ref="E275:F275"/>
    <mergeCell ref="G275:J275"/>
    <mergeCell ref="AC275:AG275"/>
    <mergeCell ref="E276:F276"/>
    <mergeCell ref="G276:J276"/>
    <mergeCell ref="AC276:AG276"/>
    <mergeCell ref="E273:F273"/>
    <mergeCell ref="G273:J273"/>
    <mergeCell ref="AC273:AG273"/>
    <mergeCell ref="E274:F274"/>
    <mergeCell ref="G274:J274"/>
    <mergeCell ref="AC274:AG274"/>
    <mergeCell ref="E271:F271"/>
    <mergeCell ref="G271:J271"/>
    <mergeCell ref="AC271:AG271"/>
    <mergeCell ref="E272:F272"/>
    <mergeCell ref="G272:J272"/>
    <mergeCell ref="AC272:AG272"/>
    <mergeCell ref="D265:AJ265"/>
    <mergeCell ref="AJ267:AK267"/>
    <mergeCell ref="D268:AJ268"/>
    <mergeCell ref="AH269:AJ269"/>
    <mergeCell ref="E270:J270"/>
    <mergeCell ref="K270:T270"/>
    <mergeCell ref="U270:AB270"/>
    <mergeCell ref="AC270:AG270"/>
    <mergeCell ref="H258:L258"/>
    <mergeCell ref="H259:L259"/>
    <mergeCell ref="E262:G262"/>
    <mergeCell ref="H262:L262"/>
    <mergeCell ref="E263:G263"/>
    <mergeCell ref="H263:L263"/>
    <mergeCell ref="F251:G254"/>
    <mergeCell ref="H251:L251"/>
    <mergeCell ref="H252:L252"/>
    <mergeCell ref="H253:L253"/>
    <mergeCell ref="H254:L254"/>
    <mergeCell ref="E256:E259"/>
    <mergeCell ref="F256:G257"/>
    <mergeCell ref="H256:L256"/>
    <mergeCell ref="H257:L257"/>
    <mergeCell ref="F258:G259"/>
    <mergeCell ref="E244:E254"/>
    <mergeCell ref="F244:G246"/>
    <mergeCell ref="H244:L244"/>
    <mergeCell ref="H245:L245"/>
    <mergeCell ref="H246:L246"/>
    <mergeCell ref="F247:G250"/>
    <mergeCell ref="H247:L247"/>
    <mergeCell ref="H248:L248"/>
    <mergeCell ref="H249:L249"/>
    <mergeCell ref="H250:L250"/>
    <mergeCell ref="H236:L236"/>
    <mergeCell ref="E239:L239"/>
    <mergeCell ref="M239:AF239"/>
    <mergeCell ref="E240:G242"/>
    <mergeCell ref="H240:L240"/>
    <mergeCell ref="H241:L241"/>
    <mergeCell ref="H242:L242"/>
    <mergeCell ref="AJ227:AK227"/>
    <mergeCell ref="D228:AJ228"/>
    <mergeCell ref="E230:L230"/>
    <mergeCell ref="M230:AF230"/>
    <mergeCell ref="E231:G236"/>
    <mergeCell ref="H231:L231"/>
    <mergeCell ref="H232:L232"/>
    <mergeCell ref="H233:L233"/>
    <mergeCell ref="H234:L234"/>
    <mergeCell ref="H235:L235"/>
    <mergeCell ref="H220:L220"/>
    <mergeCell ref="H221:L221"/>
    <mergeCell ref="E224:G224"/>
    <mergeCell ref="H224:L224"/>
    <mergeCell ref="E225:G225"/>
    <mergeCell ref="H225:L225"/>
    <mergeCell ref="F213:G216"/>
    <mergeCell ref="H213:L213"/>
    <mergeCell ref="H214:L214"/>
    <mergeCell ref="H215:L215"/>
    <mergeCell ref="H216:L216"/>
    <mergeCell ref="E218:E221"/>
    <mergeCell ref="F218:G219"/>
    <mergeCell ref="H218:L218"/>
    <mergeCell ref="H219:L219"/>
    <mergeCell ref="F220:G221"/>
    <mergeCell ref="E206:E216"/>
    <mergeCell ref="F206:G208"/>
    <mergeCell ref="H206:L206"/>
    <mergeCell ref="H207:L207"/>
    <mergeCell ref="H208:L208"/>
    <mergeCell ref="F209:G212"/>
    <mergeCell ref="H209:L209"/>
    <mergeCell ref="H210:L210"/>
    <mergeCell ref="H211:L211"/>
    <mergeCell ref="H212:L212"/>
    <mergeCell ref="E201:L201"/>
    <mergeCell ref="AG201:AI201"/>
    <mergeCell ref="E202:G204"/>
    <mergeCell ref="H202:L202"/>
    <mergeCell ref="H203:L203"/>
    <mergeCell ref="H204:L204"/>
    <mergeCell ref="E192:L192"/>
    <mergeCell ref="AG192:AI192"/>
    <mergeCell ref="E193:G198"/>
    <mergeCell ref="H193:L193"/>
    <mergeCell ref="H194:L194"/>
    <mergeCell ref="H195:L195"/>
    <mergeCell ref="H196:L196"/>
    <mergeCell ref="H197:L197"/>
    <mergeCell ref="H198:L198"/>
    <mergeCell ref="AJ174:AK174"/>
    <mergeCell ref="D175:AJ175"/>
    <mergeCell ref="E186:AD186"/>
    <mergeCell ref="E187:AD187"/>
    <mergeCell ref="AJ189:AK189"/>
    <mergeCell ref="D190:AJ190"/>
    <mergeCell ref="E169:G169"/>
    <mergeCell ref="I169:K169"/>
    <mergeCell ref="M169:O169"/>
    <mergeCell ref="E171:G171"/>
    <mergeCell ref="I171:K171"/>
    <mergeCell ref="M171:O171"/>
    <mergeCell ref="E165:G165"/>
    <mergeCell ref="I165:K165"/>
    <mergeCell ref="M165:O165"/>
    <mergeCell ref="E167:G167"/>
    <mergeCell ref="I167:K167"/>
    <mergeCell ref="M167:O167"/>
    <mergeCell ref="E161:G161"/>
    <mergeCell ref="I161:K161"/>
    <mergeCell ref="M161:O161"/>
    <mergeCell ref="E163:G163"/>
    <mergeCell ref="I163:K163"/>
    <mergeCell ref="M163:O163"/>
    <mergeCell ref="E157:G157"/>
    <mergeCell ref="I157:K157"/>
    <mergeCell ref="M157:O157"/>
    <mergeCell ref="E159:G159"/>
    <mergeCell ref="I159:K159"/>
    <mergeCell ref="M159:O159"/>
    <mergeCell ref="E153:K153"/>
    <mergeCell ref="M153:O153"/>
    <mergeCell ref="R153:T153"/>
    <mergeCell ref="E155:G155"/>
    <mergeCell ref="I155:K155"/>
    <mergeCell ref="M155:O155"/>
    <mergeCell ref="M139:AC140"/>
    <mergeCell ref="M142:AD142"/>
    <mergeCell ref="E143:G143"/>
    <mergeCell ref="M143:AE143"/>
    <mergeCell ref="AJ145:AK145"/>
    <mergeCell ref="E148:F148"/>
    <mergeCell ref="I148:L148"/>
    <mergeCell ref="M148:X148"/>
    <mergeCell ref="AD128:AF128"/>
    <mergeCell ref="AG128:AI128"/>
    <mergeCell ref="AJ130:AK130"/>
    <mergeCell ref="D133:T133"/>
    <mergeCell ref="D134:T134"/>
    <mergeCell ref="G137:L137"/>
    <mergeCell ref="N137:P137"/>
    <mergeCell ref="E128:G128"/>
    <mergeCell ref="H128:L128"/>
    <mergeCell ref="M128:O128"/>
    <mergeCell ref="P128:R128"/>
    <mergeCell ref="S128:U128"/>
    <mergeCell ref="Z128:AA128"/>
    <mergeCell ref="AD126:AF126"/>
    <mergeCell ref="AG126:AI126"/>
    <mergeCell ref="E127:G127"/>
    <mergeCell ref="H127:L127"/>
    <mergeCell ref="M127:O127"/>
    <mergeCell ref="P127:R127"/>
    <mergeCell ref="S127:U127"/>
    <mergeCell ref="Z127:AA127"/>
    <mergeCell ref="AD127:AF127"/>
    <mergeCell ref="AG127:AI127"/>
    <mergeCell ref="E126:G126"/>
    <mergeCell ref="H126:L126"/>
    <mergeCell ref="M126:O126"/>
    <mergeCell ref="P126:R126"/>
    <mergeCell ref="S126:U126"/>
    <mergeCell ref="Z126:AA126"/>
    <mergeCell ref="AD124:AF124"/>
    <mergeCell ref="AG124:AI124"/>
    <mergeCell ref="E125:G125"/>
    <mergeCell ref="H125:L125"/>
    <mergeCell ref="M125:O125"/>
    <mergeCell ref="P125:R125"/>
    <mergeCell ref="S125:U125"/>
    <mergeCell ref="Z125:AA125"/>
    <mergeCell ref="AD125:AF125"/>
    <mergeCell ref="AG125:AI125"/>
    <mergeCell ref="E124:G124"/>
    <mergeCell ref="H124:L124"/>
    <mergeCell ref="M124:O124"/>
    <mergeCell ref="P124:R124"/>
    <mergeCell ref="S124:U124"/>
    <mergeCell ref="Z124:AA124"/>
    <mergeCell ref="AD122:AF122"/>
    <mergeCell ref="AG122:AI122"/>
    <mergeCell ref="E123:G123"/>
    <mergeCell ref="H123:L123"/>
    <mergeCell ref="M123:O123"/>
    <mergeCell ref="P123:R123"/>
    <mergeCell ref="S123:U123"/>
    <mergeCell ref="Z123:AA123"/>
    <mergeCell ref="AD123:AF123"/>
    <mergeCell ref="AG123:AI123"/>
    <mergeCell ref="E122:G122"/>
    <mergeCell ref="H122:L122"/>
    <mergeCell ref="M122:O122"/>
    <mergeCell ref="P122:R122"/>
    <mergeCell ref="S122:U122"/>
    <mergeCell ref="Z122:AA122"/>
    <mergeCell ref="AD120:AF120"/>
    <mergeCell ref="AG120:AI120"/>
    <mergeCell ref="E121:G121"/>
    <mergeCell ref="H121:L121"/>
    <mergeCell ref="M121:O121"/>
    <mergeCell ref="P121:R121"/>
    <mergeCell ref="S121:U121"/>
    <mergeCell ref="Z121:AA121"/>
    <mergeCell ref="AD121:AF121"/>
    <mergeCell ref="AG121:AI121"/>
    <mergeCell ref="E120:G120"/>
    <mergeCell ref="H120:L120"/>
    <mergeCell ref="M120:O120"/>
    <mergeCell ref="P120:R120"/>
    <mergeCell ref="S120:U120"/>
    <mergeCell ref="Z120:AA120"/>
    <mergeCell ref="AD118:AF118"/>
    <mergeCell ref="AG118:AI118"/>
    <mergeCell ref="E119:G119"/>
    <mergeCell ref="H119:L119"/>
    <mergeCell ref="M119:O119"/>
    <mergeCell ref="P119:R119"/>
    <mergeCell ref="S119:U119"/>
    <mergeCell ref="Z119:AA119"/>
    <mergeCell ref="AD119:AF119"/>
    <mergeCell ref="AG119:AI119"/>
    <mergeCell ref="E118:G118"/>
    <mergeCell ref="H118:L118"/>
    <mergeCell ref="M118:O118"/>
    <mergeCell ref="P118:R118"/>
    <mergeCell ref="S118:U118"/>
    <mergeCell ref="Z118:AA118"/>
    <mergeCell ref="AD116:AF116"/>
    <mergeCell ref="AG116:AI116"/>
    <mergeCell ref="E117:G117"/>
    <mergeCell ref="H117:L117"/>
    <mergeCell ref="M117:O117"/>
    <mergeCell ref="P117:R117"/>
    <mergeCell ref="S117:U117"/>
    <mergeCell ref="Z117:AA117"/>
    <mergeCell ref="AD117:AF117"/>
    <mergeCell ref="AG117:AI117"/>
    <mergeCell ref="E116:G116"/>
    <mergeCell ref="H116:L116"/>
    <mergeCell ref="M116:O116"/>
    <mergeCell ref="P116:R116"/>
    <mergeCell ref="S116:U116"/>
    <mergeCell ref="Z116:AA116"/>
    <mergeCell ref="AD114:AF114"/>
    <mergeCell ref="AG114:AI114"/>
    <mergeCell ref="E115:G115"/>
    <mergeCell ref="H115:L115"/>
    <mergeCell ref="M115:O115"/>
    <mergeCell ref="P115:R115"/>
    <mergeCell ref="S115:U115"/>
    <mergeCell ref="Z115:AA115"/>
    <mergeCell ref="AD115:AF115"/>
    <mergeCell ref="AG115:AI115"/>
    <mergeCell ref="E114:G114"/>
    <mergeCell ref="H114:L114"/>
    <mergeCell ref="M114:O114"/>
    <mergeCell ref="P114:R114"/>
    <mergeCell ref="S114:U114"/>
    <mergeCell ref="Z114:AA114"/>
    <mergeCell ref="AD112:AF112"/>
    <mergeCell ref="AG112:AI112"/>
    <mergeCell ref="E113:G113"/>
    <mergeCell ref="H113:L113"/>
    <mergeCell ref="M113:O113"/>
    <mergeCell ref="P113:R113"/>
    <mergeCell ref="S113:U113"/>
    <mergeCell ref="Z113:AA113"/>
    <mergeCell ref="AD113:AF113"/>
    <mergeCell ref="AG113:AI113"/>
    <mergeCell ref="E112:G112"/>
    <mergeCell ref="H112:L112"/>
    <mergeCell ref="M112:O112"/>
    <mergeCell ref="P112:R112"/>
    <mergeCell ref="S112:U112"/>
    <mergeCell ref="Z112:AA112"/>
    <mergeCell ref="AD110:AF110"/>
    <mergeCell ref="AG110:AI110"/>
    <mergeCell ref="E111:G111"/>
    <mergeCell ref="H111:L111"/>
    <mergeCell ref="M111:O111"/>
    <mergeCell ref="P111:R111"/>
    <mergeCell ref="S111:U111"/>
    <mergeCell ref="Z111:AA111"/>
    <mergeCell ref="AD111:AF111"/>
    <mergeCell ref="AG111:AI111"/>
    <mergeCell ref="E110:G110"/>
    <mergeCell ref="H110:L110"/>
    <mergeCell ref="M110:O110"/>
    <mergeCell ref="P110:R110"/>
    <mergeCell ref="S110:U110"/>
    <mergeCell ref="Z110:AA110"/>
    <mergeCell ref="AD108:AF108"/>
    <mergeCell ref="AG108:AI108"/>
    <mergeCell ref="E109:G109"/>
    <mergeCell ref="H109:L109"/>
    <mergeCell ref="M109:O109"/>
    <mergeCell ref="P109:R109"/>
    <mergeCell ref="S109:U109"/>
    <mergeCell ref="Z109:AA109"/>
    <mergeCell ref="AD109:AF109"/>
    <mergeCell ref="AG109:AI109"/>
    <mergeCell ref="E108:G108"/>
    <mergeCell ref="H108:L108"/>
    <mergeCell ref="M108:O108"/>
    <mergeCell ref="P108:R108"/>
    <mergeCell ref="S108:U108"/>
    <mergeCell ref="Z108:AA108"/>
    <mergeCell ref="E106:G106"/>
    <mergeCell ref="H106:L106"/>
    <mergeCell ref="M106:O106"/>
    <mergeCell ref="P106:R106"/>
    <mergeCell ref="S106:U106"/>
    <mergeCell ref="Z106:AA106"/>
    <mergeCell ref="AD106:AF106"/>
    <mergeCell ref="AG106:AI106"/>
    <mergeCell ref="E107:G107"/>
    <mergeCell ref="H107:L107"/>
    <mergeCell ref="M107:O107"/>
    <mergeCell ref="P107:R107"/>
    <mergeCell ref="S107:U107"/>
    <mergeCell ref="Z107:AA107"/>
    <mergeCell ref="AD107:AF107"/>
    <mergeCell ref="AG107:AI107"/>
    <mergeCell ref="X104:Y104"/>
    <mergeCell ref="Z104:AA104"/>
    <mergeCell ref="AB104:AC104"/>
    <mergeCell ref="AD104:AF104"/>
    <mergeCell ref="AG104:AI104"/>
    <mergeCell ref="E105:G105"/>
    <mergeCell ref="H105:L105"/>
    <mergeCell ref="M105:O105"/>
    <mergeCell ref="P105:R105"/>
    <mergeCell ref="S105:U105"/>
    <mergeCell ref="E104:G104"/>
    <mergeCell ref="H104:L104"/>
    <mergeCell ref="M104:O104"/>
    <mergeCell ref="P104:R104"/>
    <mergeCell ref="S104:U104"/>
    <mergeCell ref="V104:W104"/>
    <mergeCell ref="Z105:AA105"/>
    <mergeCell ref="AD105:AF105"/>
    <mergeCell ref="AG105:AI105"/>
    <mergeCell ref="E102:G102"/>
    <mergeCell ref="H102:L102"/>
    <mergeCell ref="M102:O102"/>
    <mergeCell ref="P102:R102"/>
    <mergeCell ref="S102:U102"/>
    <mergeCell ref="Z102:AA102"/>
    <mergeCell ref="AD102:AF102"/>
    <mergeCell ref="AG102:AI102"/>
    <mergeCell ref="E101:G101"/>
    <mergeCell ref="H101:L101"/>
    <mergeCell ref="M101:O101"/>
    <mergeCell ref="P101:R101"/>
    <mergeCell ref="S101:U101"/>
    <mergeCell ref="Z101:AA101"/>
    <mergeCell ref="E100:G100"/>
    <mergeCell ref="H100:L100"/>
    <mergeCell ref="M100:O100"/>
    <mergeCell ref="P100:R100"/>
    <mergeCell ref="S100:U100"/>
    <mergeCell ref="Z100:AA100"/>
    <mergeCell ref="AD100:AF100"/>
    <mergeCell ref="AG100:AI100"/>
    <mergeCell ref="AD101:AF101"/>
    <mergeCell ref="AG101:AI101"/>
    <mergeCell ref="S98:U98"/>
    <mergeCell ref="Z98:AA98"/>
    <mergeCell ref="AD98:AF98"/>
    <mergeCell ref="AG98:AI98"/>
    <mergeCell ref="E99:G99"/>
    <mergeCell ref="H99:L99"/>
    <mergeCell ref="M99:O99"/>
    <mergeCell ref="P99:R99"/>
    <mergeCell ref="S99:U99"/>
    <mergeCell ref="Z99:AA99"/>
    <mergeCell ref="AD99:AF99"/>
    <mergeCell ref="AG99:AI99"/>
    <mergeCell ref="S96:U96"/>
    <mergeCell ref="Z96:AA96"/>
    <mergeCell ref="AD96:AF96"/>
    <mergeCell ref="AG96:AI96"/>
    <mergeCell ref="S97:U97"/>
    <mergeCell ref="Z97:AA97"/>
    <mergeCell ref="AD97:AF97"/>
    <mergeCell ref="AG97:AI97"/>
    <mergeCell ref="S94:U94"/>
    <mergeCell ref="Z94:AA94"/>
    <mergeCell ref="AD94:AF94"/>
    <mergeCell ref="AG94:AI94"/>
    <mergeCell ref="S95:U95"/>
    <mergeCell ref="Z95:AA95"/>
    <mergeCell ref="AD95:AF95"/>
    <mergeCell ref="AG95:AI95"/>
    <mergeCell ref="H92:L92"/>
    <mergeCell ref="S92:U92"/>
    <mergeCell ref="Z92:AA92"/>
    <mergeCell ref="AD92:AF92"/>
    <mergeCell ref="AG92:AI92"/>
    <mergeCell ref="S93:U93"/>
    <mergeCell ref="Z93:AA93"/>
    <mergeCell ref="AD93:AF93"/>
    <mergeCell ref="AG93:AI93"/>
    <mergeCell ref="AG90:AI90"/>
    <mergeCell ref="H91:L91"/>
    <mergeCell ref="S91:U91"/>
    <mergeCell ref="Z91:AA91"/>
    <mergeCell ref="AD91:AF91"/>
    <mergeCell ref="AG91:AI91"/>
    <mergeCell ref="H89:L89"/>
    <mergeCell ref="P89:R89"/>
    <mergeCell ref="Z89:AA89"/>
    <mergeCell ref="AD89:AF89"/>
    <mergeCell ref="AG89:AI89"/>
    <mergeCell ref="H90:L90"/>
    <mergeCell ref="P90:R90"/>
    <mergeCell ref="S90:U90"/>
    <mergeCell ref="Z90:AA90"/>
    <mergeCell ref="AD90:AF90"/>
    <mergeCell ref="H88:L88"/>
    <mergeCell ref="P88:R88"/>
    <mergeCell ref="S88:U88"/>
    <mergeCell ref="Z88:AA88"/>
    <mergeCell ref="AD88:AF88"/>
    <mergeCell ref="AG88:AI88"/>
    <mergeCell ref="AG86:AI86"/>
    <mergeCell ref="E87:G87"/>
    <mergeCell ref="H87:L87"/>
    <mergeCell ref="P87:R87"/>
    <mergeCell ref="S87:U87"/>
    <mergeCell ref="Z87:AA87"/>
    <mergeCell ref="AD87:AF87"/>
    <mergeCell ref="AG87:AI87"/>
    <mergeCell ref="E86:G86"/>
    <mergeCell ref="H86:L86"/>
    <mergeCell ref="P86:R86"/>
    <mergeCell ref="S86:U86"/>
    <mergeCell ref="Z86:AA86"/>
    <mergeCell ref="AD86:AF86"/>
    <mergeCell ref="E83:G83"/>
    <mergeCell ref="H83:L83"/>
    <mergeCell ref="P83:R83"/>
    <mergeCell ref="S83:U83"/>
    <mergeCell ref="Z83:AA83"/>
    <mergeCell ref="AD83:AF83"/>
    <mergeCell ref="AG83:AI83"/>
    <mergeCell ref="AG84:AI84"/>
    <mergeCell ref="E85:G85"/>
    <mergeCell ref="H85:L85"/>
    <mergeCell ref="P85:R85"/>
    <mergeCell ref="S85:U85"/>
    <mergeCell ref="Z85:AA85"/>
    <mergeCell ref="AD85:AF85"/>
    <mergeCell ref="AG85:AI85"/>
    <mergeCell ref="E84:G84"/>
    <mergeCell ref="H84:L84"/>
    <mergeCell ref="P84:R84"/>
    <mergeCell ref="S84:U84"/>
    <mergeCell ref="Z84:AA84"/>
    <mergeCell ref="AD84:AF84"/>
    <mergeCell ref="X81:Y81"/>
    <mergeCell ref="Z81:AA81"/>
    <mergeCell ref="AB81:AC81"/>
    <mergeCell ref="AD81:AF81"/>
    <mergeCell ref="AG81:AI81"/>
    <mergeCell ref="E82:G82"/>
    <mergeCell ref="H82:L82"/>
    <mergeCell ref="P82:R82"/>
    <mergeCell ref="S82:U82"/>
    <mergeCell ref="Z82:AA82"/>
    <mergeCell ref="E81:G81"/>
    <mergeCell ref="H81:L81"/>
    <mergeCell ref="M81:O81"/>
    <mergeCell ref="P81:R81"/>
    <mergeCell ref="S81:U81"/>
    <mergeCell ref="V81:W81"/>
    <mergeCell ref="AD82:AF82"/>
    <mergeCell ref="AG82:AI82"/>
    <mergeCell ref="V74:W74"/>
    <mergeCell ref="V75:W75"/>
    <mergeCell ref="Y76:AI77"/>
    <mergeCell ref="E78:F79"/>
    <mergeCell ref="G78:H79"/>
    <mergeCell ref="I78:I79"/>
    <mergeCell ref="J78:N79"/>
    <mergeCell ref="O78:P79"/>
    <mergeCell ref="Q78:Q79"/>
    <mergeCell ref="V70:W70"/>
    <mergeCell ref="E71:G72"/>
    <mergeCell ref="H71:J72"/>
    <mergeCell ref="V71:W71"/>
    <mergeCell ref="V72:W72"/>
    <mergeCell ref="V73:W73"/>
    <mergeCell ref="V65:W65"/>
    <mergeCell ref="V66:W66"/>
    <mergeCell ref="V67:W67"/>
    <mergeCell ref="E68:E69"/>
    <mergeCell ref="F68:I69"/>
    <mergeCell ref="J68:L69"/>
    <mergeCell ref="M68:R69"/>
    <mergeCell ref="V68:W68"/>
    <mergeCell ref="J58:K58"/>
    <mergeCell ref="F60:G60"/>
    <mergeCell ref="I60:J60"/>
    <mergeCell ref="L60:M60"/>
    <mergeCell ref="AJ62:AK62"/>
    <mergeCell ref="Y63:AG64"/>
    <mergeCell ref="V64:W64"/>
    <mergeCell ref="AJ48:AK48"/>
    <mergeCell ref="J53:K53"/>
    <mergeCell ref="J54:K54"/>
    <mergeCell ref="J55:K55"/>
    <mergeCell ref="J56:K56"/>
    <mergeCell ref="J57:K57"/>
    <mergeCell ref="F34:AD34"/>
    <mergeCell ref="E36:AD36"/>
    <mergeCell ref="AJ38:AK38"/>
    <mergeCell ref="D39:W39"/>
    <mergeCell ref="E45:M45"/>
    <mergeCell ref="E46:AD46"/>
    <mergeCell ref="V26:AD26"/>
    <mergeCell ref="F29:R29"/>
    <mergeCell ref="F30:G30"/>
    <mergeCell ref="I30:J30"/>
    <mergeCell ref="AJ32:AK32"/>
    <mergeCell ref="D33:AI33"/>
    <mergeCell ref="D18:S18"/>
    <mergeCell ref="T18:AI18"/>
    <mergeCell ref="D19:S19"/>
    <mergeCell ref="T19:AI19"/>
    <mergeCell ref="C21:AK21"/>
    <mergeCell ref="F25:N25"/>
    <mergeCell ref="B1:B2"/>
    <mergeCell ref="D6:AC9"/>
    <mergeCell ref="D12:K12"/>
    <mergeCell ref="D14:AK14"/>
    <mergeCell ref="D17:S17"/>
    <mergeCell ref="T17:AI17"/>
  </mergeCells>
  <phoneticPr fontId="3"/>
  <conditionalFormatting sqref="C25:E25 O25:AK25 C26:AK28 S29:AK29 C29:E30 H30:AK30 C53:I56 L53:AK56 C57:AK67 C68:F68 J68:AK69 C69:E69 C70:Y80 Z70:AK81 C81:X81 X82:AC91 AJ82:AK91 C82:D92 X92:AK92 C93:AK103 C104:X104 Z104:AK104 C105:L122 S105:AK122 C123:AK141 C142:M142 AE142:AK142 C143:AK147 C148:M148 Y148:AK148 C149:AK186 C187:D187 AE187:AK187 C188:AK192 C193:G195 Q193:AK195 C196:AK201 C202:G203 P202:AK203 C204:AK205 C206:G206 V206:AK206 C209:G209 V209:AK209 C210:AK212 C213:G213 P213:AK213 C214:AK217 C218:G220 Z218:AK220 C221:AK230 C231:L233 N231:AK233 C234:AK239 C240:G241 O240:AK241 C242:AK243 C244:G244 O244:AK244 C245:AK246 C247:G247 O247:AK247 C248:AK250 C251:G251 N251:AK251 C252:AK255 C256:G256 C257:AK257 C258:G258 O258:AK258 C259:AK270 C271:D278 AH271:AK278 C279:AK290 C291:H291 L291:AK291 C292:AK393">
    <cfRule type="expression" dxfId="124" priority="9">
      <formula>$AO$12=1</formula>
    </cfRule>
  </conditionalFormatting>
  <conditionalFormatting sqref="C15:AK24">
    <cfRule type="expression" dxfId="123" priority="3">
      <formula>$AO$12=1</formula>
    </cfRule>
  </conditionalFormatting>
  <conditionalFormatting sqref="C31:AK52">
    <cfRule type="expression" dxfId="122" priority="1">
      <formula>$AO$12=1</formula>
    </cfRule>
  </conditionalFormatting>
  <conditionalFormatting sqref="C207:AK208">
    <cfRule type="expression" dxfId="121" priority="7">
      <formula>$AO$12=1</formula>
    </cfRule>
  </conditionalFormatting>
  <conditionalFormatting sqref="G78:H79">
    <cfRule type="expression" dxfId="120" priority="12">
      <formula>$AL$70=TRUE</formula>
    </cfRule>
  </conditionalFormatting>
  <conditionalFormatting sqref="G137:L137">
    <cfRule type="expression" dxfId="119" priority="23">
      <formula>#REF!="可能です"</formula>
    </cfRule>
  </conditionalFormatting>
  <conditionalFormatting sqref="H139">
    <cfRule type="expression" dxfId="118" priority="21">
      <formula>#REF!="可能です"</formula>
    </cfRule>
  </conditionalFormatting>
  <conditionalFormatting sqref="H140:K140">
    <cfRule type="expression" dxfId="117" priority="20">
      <formula>#REF!="可能です"</formula>
    </cfRule>
  </conditionalFormatting>
  <conditionalFormatting sqref="I142:I143">
    <cfRule type="expression" dxfId="116" priority="19">
      <formula>#REF!="可能です"</formula>
    </cfRule>
  </conditionalFormatting>
  <conditionalFormatting sqref="I148:L148">
    <cfRule type="expression" dxfId="115" priority="10">
      <formula>$I$148="警戒レベル3"</formula>
    </cfRule>
    <cfRule type="expression" dxfId="114" priority="17">
      <formula>$I$148="警戒レベル2"</formula>
    </cfRule>
  </conditionalFormatting>
  <conditionalFormatting sqref="K277:K278">
    <cfRule type="expression" dxfId="113" priority="5">
      <formula>$AO$12=1</formula>
    </cfRule>
  </conditionalFormatting>
  <conditionalFormatting sqref="M68:R69">
    <cfRule type="expression" dxfId="112" priority="18">
      <formula>$AL$70=FALSE</formula>
    </cfRule>
  </conditionalFormatting>
  <conditionalFormatting sqref="M256:AK256">
    <cfRule type="expression" dxfId="111" priority="4">
      <formula>$AO$12=1</formula>
    </cfRule>
  </conditionalFormatting>
  <conditionalFormatting sqref="N137:P137">
    <cfRule type="expression" dxfId="110" priority="22">
      <formula>#REF!="可能です"</formula>
    </cfRule>
  </conditionalFormatting>
  <conditionalFormatting sqref="O78:P79">
    <cfRule type="expression" dxfId="109" priority="11">
      <formula>$AL$70=TRUE</formula>
    </cfRule>
  </conditionalFormatting>
  <conditionalFormatting sqref="S78">
    <cfRule type="expression" dxfId="108" priority="13">
      <formula>$S$78="※左の欄で設定した従業員数と下記の従業員名簿および別紙従業員名簿の人数が整合していません。"</formula>
    </cfRule>
    <cfRule type="expression" dxfId="107" priority="14">
      <formula>$S$78="※左の欄で設定した従業員数と下記の従業員名簿の人数が整合しています。"</formula>
    </cfRule>
  </conditionalFormatting>
  <conditionalFormatting sqref="S79">
    <cfRule type="expression" dxfId="106" priority="15">
      <formula>$S$79="※左の欄で設定した災害対策本部人員数と下記の従業員名簿の災害対策本部役職の人数が整合していません。"</formula>
    </cfRule>
    <cfRule type="expression" dxfId="105" priority="16">
      <formula>$S$79="※左の欄で設定した災害対策本部人員数と下記の従業員名簿の災害対策本部役職の人数が整合しています。"</formula>
    </cfRule>
  </conditionalFormatting>
  <dataValidations count="22">
    <dataValidation type="list" allowBlank="1" showInputMessage="1" showErrorMessage="1" sqref="AG82:AI82" xr:uid="{9FB1806E-E7D3-4F0A-BA6C-1B34F18912DA}">
      <formula1>$AD$65:$AD$75</formula1>
    </dataValidation>
    <dataValidation type="list" allowBlank="1" showInputMessage="1" showErrorMessage="1" sqref="AD105:AF128" xr:uid="{EE8185F4-3C59-45C3-9455-E8427F65F1C6}">
      <formula1>$V$67:$V$75</formula1>
    </dataValidation>
    <dataValidation type="list" allowBlank="1" showInputMessage="1" showErrorMessage="1" sqref="D12:K12" xr:uid="{F1B5D020-1B90-489E-96FA-DC4BA8681F41}">
      <formula1>$AL$12:$AL$13</formula1>
    </dataValidation>
    <dataValidation type="list" allowBlank="1" showInputMessage="1" showErrorMessage="1" sqref="AC271:AG285" xr:uid="{05D2CEC1-A8E0-42F5-B231-F5D7081C1B76}">
      <formula1>$AO$157:$AO$165</formula1>
    </dataValidation>
    <dataValidation type="list" allowBlank="1" showInputMessage="1" showErrorMessage="1" sqref="AG105:AI128 AG83:AI102" xr:uid="{1E3A25C8-BD23-4AA8-9BDA-DFA5FF261D39}">
      <formula1>$AD$65:$AD$73</formula1>
    </dataValidation>
    <dataValidation type="list" allowBlank="1" showInputMessage="1" showErrorMessage="1" sqref="AD82:AF102" xr:uid="{4CE536D3-E747-408D-9486-3654237A88C5}">
      <formula1>$Y$65:$Y$73</formula1>
    </dataValidation>
    <dataValidation type="list" showInputMessage="1" showErrorMessage="1" sqref="G271:J285" xr:uid="{DCBB8306-3BFD-45B3-BFC6-9EEC4D577FB1}">
      <formula1>INDIRECT(E271)</formula1>
    </dataValidation>
    <dataValidation type="list" allowBlank="1" showInputMessage="1" showErrorMessage="1" sqref="H259:L259" xr:uid="{07DAEC04-E946-4A2A-9742-86F20D27D69E}">
      <formula1>被害_データ</formula1>
    </dataValidation>
    <dataValidation type="list" allowBlank="1" showInputMessage="1" showErrorMessage="1" sqref="H256:L257" xr:uid="{AD08F530-7A23-4315-9A9E-539523C20C8F}">
      <formula1>被害_電子機器</formula1>
    </dataValidation>
    <dataValidation type="list" allowBlank="1" showInputMessage="1" showErrorMessage="1" sqref="H247:H250 I247:L249" xr:uid="{8A1C43EA-0E01-4EC5-94D4-0AA98415495D}">
      <formula1>被害_設備</formula1>
    </dataValidation>
    <dataValidation type="list" allowBlank="1" showInputMessage="1" showErrorMessage="1" sqref="H244:L246" xr:uid="{C7B859B6-A2A9-42C5-B21C-0B1BA75B14A1}">
      <formula1>被害_施設・拠点</formula1>
    </dataValidation>
    <dataValidation type="list" allowBlank="1" showInputMessage="1" showErrorMessage="1" sqref="H209:L212" xr:uid="{F9C4BA31-64B5-4F9C-B329-AF7CD470F497}">
      <formula1>資源_設備</formula1>
    </dataValidation>
    <dataValidation type="list" allowBlank="1" showInputMessage="1" showErrorMessage="1" sqref="H213:L216 H251:L251" xr:uid="{DB1BF779-8F76-48C1-BDBD-56C590FB6329}">
      <formula1>資源_商品・備品・原材料</formula1>
    </dataValidation>
    <dataValidation type="list" allowBlank="1" showInputMessage="1" showErrorMessage="1" sqref="H206:L208" xr:uid="{0F283B82-19FD-4FFF-A45E-B5B43C0DDF33}">
      <formula1>資源_施設・拠点</formula1>
    </dataValidation>
    <dataValidation type="list" allowBlank="1" showInputMessage="1" showErrorMessage="1" sqref="H202:L204" xr:uid="{E9E10FAA-63E6-4CB0-BD62-DA56EC11205E}">
      <formula1>資源_人</formula1>
    </dataValidation>
    <dataValidation type="list" allowBlank="1" showInputMessage="1" showErrorMessage="1" sqref="H193:L198" xr:uid="{9D401938-2D6F-491E-84F1-EA096E760EB8}">
      <formula1>資源_インフラ</formula1>
    </dataValidation>
    <dataValidation type="list" allowBlank="1" showInputMessage="1" showErrorMessage="1" sqref="E271:F285" xr:uid="{51D2CFEC-F6C2-4836-B0F2-68C892F1DFBD}">
      <formula1>対策資源</formula1>
    </dataValidation>
    <dataValidation type="list" allowBlank="1" showInputMessage="1" showErrorMessage="1" sqref="H220:L221 H258:L258" xr:uid="{7F8DC620-4EDB-4673-B171-78C5C3E98025}">
      <formula1>資源_データ</formula1>
    </dataValidation>
    <dataValidation type="list" allowBlank="1" showInputMessage="1" showErrorMessage="1" sqref="H218:L219" xr:uid="{FECE4C2A-74FA-49A2-ACB9-4A3785805678}">
      <formula1>資源_電子機器</formula1>
    </dataValidation>
    <dataValidation type="list" allowBlank="1" showInputMessage="1" showErrorMessage="1" sqref="H252:L254" xr:uid="{FF969EDA-61C4-4BBE-B99C-514F5881D380}">
      <formula1>被害_商品・備品・原材料</formula1>
    </dataValidation>
    <dataValidation type="list" allowBlank="1" showInputMessage="1" showErrorMessage="1" sqref="AQ193" xr:uid="{AF5833C4-9AE2-4B26-A952-BFBEF459D80D}">
      <formula1>$AO$193:$AO$198</formula1>
    </dataValidation>
    <dataValidation type="list" allowBlank="1" showInputMessage="1" showErrorMessage="1" sqref="H240:L242" xr:uid="{CB261C63-3624-46FB-85E7-AB5C0AC3E5E0}">
      <formula1>被害_人</formula1>
    </dataValidation>
  </dataValidations>
  <printOptions horizontalCentered="1"/>
  <pageMargins left="0.39370078740157483" right="0.39370078740157483" top="0.19685039370078741" bottom="0" header="0.59055118110236227" footer="0"/>
  <pageSetup paperSize="9" scale="43" fitToWidth="0" fitToHeight="0" orientation="portrait" r:id="rId1"/>
  <headerFooter scaleWithDoc="0">
    <oddFooter>&amp;C&amp;P</oddFooter>
  </headerFooter>
  <rowBreaks count="7" manualBreakCount="7">
    <brk id="61" min="2" max="36" man="1"/>
    <brk id="129" min="2" max="36" man="1"/>
    <brk id="188" min="2" max="36" man="1"/>
    <brk id="226" min="2" max="36" man="1"/>
    <brk id="266" min="2" max="36" man="1"/>
    <brk id="286" min="2" max="36" man="1"/>
    <brk id="319" min="2"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134145" r:id="rId4" name="Check Box 1">
              <controlPr defaultSize="0" autoFill="0" autoLine="0" autoPict="0">
                <anchor moveWithCells="1">
                  <from>
                    <xdr:col>7</xdr:col>
                    <xdr:colOff>104775</xdr:colOff>
                    <xdr:row>138</xdr:row>
                    <xdr:rowOff>28575</xdr:rowOff>
                  </from>
                  <to>
                    <xdr:col>8</xdr:col>
                    <xdr:colOff>38100</xdr:colOff>
                    <xdr:row>138</xdr:row>
                    <xdr:rowOff>276225</xdr:rowOff>
                  </to>
                </anchor>
              </controlPr>
            </control>
          </mc:Choice>
        </mc:AlternateContent>
        <mc:AlternateContent xmlns:mc="http://schemas.openxmlformats.org/markup-compatibility/2006">
          <mc:Choice Requires="x14">
            <control shapeId="134146" r:id="rId5" name="Check Box 2">
              <controlPr defaultSize="0" autoFill="0" autoLine="0" autoPict="0">
                <anchor moveWithCells="1">
                  <from>
                    <xdr:col>7</xdr:col>
                    <xdr:colOff>104775</xdr:colOff>
                    <xdr:row>139</xdr:row>
                    <xdr:rowOff>28575</xdr:rowOff>
                  </from>
                  <to>
                    <xdr:col>8</xdr:col>
                    <xdr:colOff>38100</xdr:colOff>
                    <xdr:row>139</xdr:row>
                    <xdr:rowOff>276225</xdr:rowOff>
                  </to>
                </anchor>
              </controlPr>
            </control>
          </mc:Choice>
        </mc:AlternateContent>
        <mc:AlternateContent xmlns:mc="http://schemas.openxmlformats.org/markup-compatibility/2006">
          <mc:Choice Requires="x14">
            <control shapeId="134147" r:id="rId6" name="Check Box 3">
              <controlPr locked="0" defaultSize="0" autoFill="0" autoLine="0" autoPict="0">
                <anchor moveWithCells="1">
                  <from>
                    <xdr:col>4</xdr:col>
                    <xdr:colOff>85725</xdr:colOff>
                    <xdr:row>33</xdr:row>
                    <xdr:rowOff>142875</xdr:rowOff>
                  </from>
                  <to>
                    <xdr:col>5</xdr:col>
                    <xdr:colOff>0</xdr:colOff>
                    <xdr:row>33</xdr:row>
                    <xdr:rowOff>419100</xdr:rowOff>
                  </to>
                </anchor>
              </controlPr>
            </control>
          </mc:Choice>
        </mc:AlternateContent>
        <mc:AlternateContent xmlns:mc="http://schemas.openxmlformats.org/markup-compatibility/2006">
          <mc:Choice Requires="x14">
            <control shapeId="134148" r:id="rId7" name="Check Box 4">
              <controlPr defaultSize="0" autoFill="0" autoLine="0" autoPict="0">
                <anchor moveWithCells="1">
                  <from>
                    <xdr:col>4</xdr:col>
                    <xdr:colOff>104775</xdr:colOff>
                    <xdr:row>39</xdr:row>
                    <xdr:rowOff>123825</xdr:rowOff>
                  </from>
                  <to>
                    <xdr:col>5</xdr:col>
                    <xdr:colOff>0</xdr:colOff>
                    <xdr:row>39</xdr:row>
                    <xdr:rowOff>419100</xdr:rowOff>
                  </to>
                </anchor>
              </controlPr>
            </control>
          </mc:Choice>
        </mc:AlternateContent>
        <mc:AlternateContent xmlns:mc="http://schemas.openxmlformats.org/markup-compatibility/2006">
          <mc:Choice Requires="x14">
            <control shapeId="134149" r:id="rId8" name="Check Box 5">
              <controlPr defaultSize="0" autoFill="0" autoLine="0" autoPict="0">
                <anchor moveWithCells="1">
                  <from>
                    <xdr:col>4</xdr:col>
                    <xdr:colOff>104775</xdr:colOff>
                    <xdr:row>40</xdr:row>
                    <xdr:rowOff>123825</xdr:rowOff>
                  </from>
                  <to>
                    <xdr:col>5</xdr:col>
                    <xdr:colOff>38100</xdr:colOff>
                    <xdr:row>40</xdr:row>
                    <xdr:rowOff>419100</xdr:rowOff>
                  </to>
                </anchor>
              </controlPr>
            </control>
          </mc:Choice>
        </mc:AlternateContent>
        <mc:AlternateContent xmlns:mc="http://schemas.openxmlformats.org/markup-compatibility/2006">
          <mc:Choice Requires="x14">
            <control shapeId="134150" r:id="rId9" name="Check Box 6">
              <controlPr defaultSize="0" autoFill="0" autoLine="0" autoPict="0">
                <anchor moveWithCells="1">
                  <from>
                    <xdr:col>4</xdr:col>
                    <xdr:colOff>104775</xdr:colOff>
                    <xdr:row>41</xdr:row>
                    <xdr:rowOff>123825</xdr:rowOff>
                  </from>
                  <to>
                    <xdr:col>5</xdr:col>
                    <xdr:colOff>38100</xdr:colOff>
                    <xdr:row>41</xdr:row>
                    <xdr:rowOff>419100</xdr:rowOff>
                  </to>
                </anchor>
              </controlPr>
            </control>
          </mc:Choice>
        </mc:AlternateContent>
        <mc:AlternateContent xmlns:mc="http://schemas.openxmlformats.org/markup-compatibility/2006">
          <mc:Choice Requires="x14">
            <control shapeId="134151" r:id="rId10" name="Check Box 7">
              <controlPr defaultSize="0" autoFill="0" autoLine="0" autoPict="0">
                <anchor moveWithCells="1">
                  <from>
                    <xdr:col>4</xdr:col>
                    <xdr:colOff>104775</xdr:colOff>
                    <xdr:row>42</xdr:row>
                    <xdr:rowOff>123825</xdr:rowOff>
                  </from>
                  <to>
                    <xdr:col>5</xdr:col>
                    <xdr:colOff>38100</xdr:colOff>
                    <xdr:row>42</xdr:row>
                    <xdr:rowOff>419100</xdr:rowOff>
                  </to>
                </anchor>
              </controlPr>
            </control>
          </mc:Choice>
        </mc:AlternateContent>
        <mc:AlternateContent xmlns:mc="http://schemas.openxmlformats.org/markup-compatibility/2006">
          <mc:Choice Requires="x14">
            <control shapeId="134152" r:id="rId11" name="Check Box 8">
              <controlPr defaultSize="0" autoFill="0" autoLine="0" autoPict="0">
                <anchor moveWithCells="1">
                  <from>
                    <xdr:col>4</xdr:col>
                    <xdr:colOff>104775</xdr:colOff>
                    <xdr:row>43</xdr:row>
                    <xdr:rowOff>123825</xdr:rowOff>
                  </from>
                  <to>
                    <xdr:col>5</xdr:col>
                    <xdr:colOff>38100</xdr:colOff>
                    <xdr:row>43</xdr:row>
                    <xdr:rowOff>419100</xdr:rowOff>
                  </to>
                </anchor>
              </controlPr>
            </control>
          </mc:Choice>
        </mc:AlternateContent>
        <mc:AlternateContent xmlns:mc="http://schemas.openxmlformats.org/markup-compatibility/2006">
          <mc:Choice Requires="x14">
            <control shapeId="134153" r:id="rId12" name="Check Box 9">
              <controlPr defaultSize="0" autoFill="0" autoLine="0" autoPict="0">
                <anchor moveWithCells="1">
                  <from>
                    <xdr:col>34</xdr:col>
                    <xdr:colOff>104775</xdr:colOff>
                    <xdr:row>270</xdr:row>
                    <xdr:rowOff>0</xdr:rowOff>
                  </from>
                  <to>
                    <xdr:col>35</xdr:col>
                    <xdr:colOff>0</xdr:colOff>
                    <xdr:row>271</xdr:row>
                    <xdr:rowOff>0</xdr:rowOff>
                  </to>
                </anchor>
              </controlPr>
            </control>
          </mc:Choice>
        </mc:AlternateContent>
        <mc:AlternateContent xmlns:mc="http://schemas.openxmlformats.org/markup-compatibility/2006">
          <mc:Choice Requires="x14">
            <control shapeId="134154" r:id="rId13" name="Check Box 10">
              <controlPr defaultSize="0" autoFill="0" autoLine="0" autoPict="0">
                <anchor moveWithCells="1">
                  <from>
                    <xdr:col>35</xdr:col>
                    <xdr:colOff>104775</xdr:colOff>
                    <xdr:row>270</xdr:row>
                    <xdr:rowOff>0</xdr:rowOff>
                  </from>
                  <to>
                    <xdr:col>36</xdr:col>
                    <xdr:colOff>38100</xdr:colOff>
                    <xdr:row>271</xdr:row>
                    <xdr:rowOff>0</xdr:rowOff>
                  </to>
                </anchor>
              </controlPr>
            </control>
          </mc:Choice>
        </mc:AlternateContent>
        <mc:AlternateContent xmlns:mc="http://schemas.openxmlformats.org/markup-compatibility/2006">
          <mc:Choice Requires="x14">
            <control shapeId="134155" r:id="rId14" name="Check Box 11">
              <controlPr defaultSize="0" autoFill="0" autoLine="0" autoPict="0">
                <anchor moveWithCells="1">
                  <from>
                    <xdr:col>34</xdr:col>
                    <xdr:colOff>104775</xdr:colOff>
                    <xdr:row>275</xdr:row>
                    <xdr:rowOff>0</xdr:rowOff>
                  </from>
                  <to>
                    <xdr:col>35</xdr:col>
                    <xdr:colOff>0</xdr:colOff>
                    <xdr:row>276</xdr:row>
                    <xdr:rowOff>0</xdr:rowOff>
                  </to>
                </anchor>
              </controlPr>
            </control>
          </mc:Choice>
        </mc:AlternateContent>
        <mc:AlternateContent xmlns:mc="http://schemas.openxmlformats.org/markup-compatibility/2006">
          <mc:Choice Requires="x14">
            <control shapeId="134156" r:id="rId15" name="Check Box 12">
              <controlPr defaultSize="0" autoFill="0" autoLine="0" autoPict="0">
                <anchor moveWithCells="1">
                  <from>
                    <xdr:col>35</xdr:col>
                    <xdr:colOff>104775</xdr:colOff>
                    <xdr:row>275</xdr:row>
                    <xdr:rowOff>0</xdr:rowOff>
                  </from>
                  <to>
                    <xdr:col>36</xdr:col>
                    <xdr:colOff>38100</xdr:colOff>
                    <xdr:row>276</xdr:row>
                    <xdr:rowOff>0</xdr:rowOff>
                  </to>
                </anchor>
              </controlPr>
            </control>
          </mc:Choice>
        </mc:AlternateContent>
        <mc:AlternateContent xmlns:mc="http://schemas.openxmlformats.org/markup-compatibility/2006">
          <mc:Choice Requires="x14">
            <control shapeId="134157" r:id="rId16" name="Check Box 13">
              <controlPr defaultSize="0" autoFill="0" autoLine="0" autoPict="0">
                <anchor moveWithCells="1">
                  <from>
                    <xdr:col>34</xdr:col>
                    <xdr:colOff>104775</xdr:colOff>
                    <xdr:row>277</xdr:row>
                    <xdr:rowOff>0</xdr:rowOff>
                  </from>
                  <to>
                    <xdr:col>35</xdr:col>
                    <xdr:colOff>0</xdr:colOff>
                    <xdr:row>278</xdr:row>
                    <xdr:rowOff>0</xdr:rowOff>
                  </to>
                </anchor>
              </controlPr>
            </control>
          </mc:Choice>
        </mc:AlternateContent>
        <mc:AlternateContent xmlns:mc="http://schemas.openxmlformats.org/markup-compatibility/2006">
          <mc:Choice Requires="x14">
            <control shapeId="134158" r:id="rId17" name="Check Box 14">
              <controlPr defaultSize="0" autoFill="0" autoLine="0" autoPict="0">
                <anchor moveWithCells="1">
                  <from>
                    <xdr:col>35</xdr:col>
                    <xdr:colOff>104775</xdr:colOff>
                    <xdr:row>277</xdr:row>
                    <xdr:rowOff>0</xdr:rowOff>
                  </from>
                  <to>
                    <xdr:col>36</xdr:col>
                    <xdr:colOff>38100</xdr:colOff>
                    <xdr:row>278</xdr:row>
                    <xdr:rowOff>0</xdr:rowOff>
                  </to>
                </anchor>
              </controlPr>
            </control>
          </mc:Choice>
        </mc:AlternateContent>
        <mc:AlternateContent xmlns:mc="http://schemas.openxmlformats.org/markup-compatibility/2006">
          <mc:Choice Requires="x14">
            <control shapeId="134159" r:id="rId18" name="Check Box 15">
              <controlPr defaultSize="0" autoFill="0" autoLine="0" autoPict="0">
                <anchor moveWithCells="1">
                  <from>
                    <xdr:col>34</xdr:col>
                    <xdr:colOff>104775</xdr:colOff>
                    <xdr:row>278</xdr:row>
                    <xdr:rowOff>0</xdr:rowOff>
                  </from>
                  <to>
                    <xdr:col>35</xdr:col>
                    <xdr:colOff>0</xdr:colOff>
                    <xdr:row>279</xdr:row>
                    <xdr:rowOff>0</xdr:rowOff>
                  </to>
                </anchor>
              </controlPr>
            </control>
          </mc:Choice>
        </mc:AlternateContent>
        <mc:AlternateContent xmlns:mc="http://schemas.openxmlformats.org/markup-compatibility/2006">
          <mc:Choice Requires="x14">
            <control shapeId="134160" r:id="rId19" name="Check Box 16">
              <controlPr defaultSize="0" autoFill="0" autoLine="0" autoPict="0">
                <anchor moveWithCells="1">
                  <from>
                    <xdr:col>35</xdr:col>
                    <xdr:colOff>104775</xdr:colOff>
                    <xdr:row>277</xdr:row>
                    <xdr:rowOff>409575</xdr:rowOff>
                  </from>
                  <to>
                    <xdr:col>36</xdr:col>
                    <xdr:colOff>38100</xdr:colOff>
                    <xdr:row>279</xdr:row>
                    <xdr:rowOff>0</xdr:rowOff>
                  </to>
                </anchor>
              </controlPr>
            </control>
          </mc:Choice>
        </mc:AlternateContent>
        <mc:AlternateContent xmlns:mc="http://schemas.openxmlformats.org/markup-compatibility/2006">
          <mc:Choice Requires="x14">
            <control shapeId="134161" r:id="rId20" name="Check Box 17">
              <controlPr defaultSize="0" autoFill="0" autoLine="0" autoPict="0">
                <anchor moveWithCells="1">
                  <from>
                    <xdr:col>34</xdr:col>
                    <xdr:colOff>104775</xdr:colOff>
                    <xdr:row>281</xdr:row>
                    <xdr:rowOff>0</xdr:rowOff>
                  </from>
                  <to>
                    <xdr:col>35</xdr:col>
                    <xdr:colOff>0</xdr:colOff>
                    <xdr:row>282</xdr:row>
                    <xdr:rowOff>0</xdr:rowOff>
                  </to>
                </anchor>
              </controlPr>
            </control>
          </mc:Choice>
        </mc:AlternateContent>
        <mc:AlternateContent xmlns:mc="http://schemas.openxmlformats.org/markup-compatibility/2006">
          <mc:Choice Requires="x14">
            <control shapeId="134162" r:id="rId21" name="Check Box 18">
              <controlPr defaultSize="0" autoFill="0" autoLine="0" autoPict="0">
                <anchor moveWithCells="1">
                  <from>
                    <xdr:col>35</xdr:col>
                    <xdr:colOff>104775</xdr:colOff>
                    <xdr:row>281</xdr:row>
                    <xdr:rowOff>0</xdr:rowOff>
                  </from>
                  <to>
                    <xdr:col>36</xdr:col>
                    <xdr:colOff>38100</xdr:colOff>
                    <xdr:row>282</xdr:row>
                    <xdr:rowOff>0</xdr:rowOff>
                  </to>
                </anchor>
              </controlPr>
            </control>
          </mc:Choice>
        </mc:AlternateContent>
        <mc:AlternateContent xmlns:mc="http://schemas.openxmlformats.org/markup-compatibility/2006">
          <mc:Choice Requires="x14">
            <control shapeId="134163" r:id="rId22" name="Check Box 19">
              <controlPr defaultSize="0" autoFill="0" autoLine="0" autoPict="0">
                <anchor moveWithCells="1">
                  <from>
                    <xdr:col>34</xdr:col>
                    <xdr:colOff>104775</xdr:colOff>
                    <xdr:row>282</xdr:row>
                    <xdr:rowOff>0</xdr:rowOff>
                  </from>
                  <to>
                    <xdr:col>35</xdr:col>
                    <xdr:colOff>0</xdr:colOff>
                    <xdr:row>283</xdr:row>
                    <xdr:rowOff>0</xdr:rowOff>
                  </to>
                </anchor>
              </controlPr>
            </control>
          </mc:Choice>
        </mc:AlternateContent>
        <mc:AlternateContent xmlns:mc="http://schemas.openxmlformats.org/markup-compatibility/2006">
          <mc:Choice Requires="x14">
            <control shapeId="134164" r:id="rId23" name="Check Box 20">
              <controlPr defaultSize="0" autoFill="0" autoLine="0" autoPict="0">
                <anchor moveWithCells="1">
                  <from>
                    <xdr:col>35</xdr:col>
                    <xdr:colOff>104775</xdr:colOff>
                    <xdr:row>282</xdr:row>
                    <xdr:rowOff>0</xdr:rowOff>
                  </from>
                  <to>
                    <xdr:col>36</xdr:col>
                    <xdr:colOff>38100</xdr:colOff>
                    <xdr:row>283</xdr:row>
                    <xdr:rowOff>0</xdr:rowOff>
                  </to>
                </anchor>
              </controlPr>
            </control>
          </mc:Choice>
        </mc:AlternateContent>
        <mc:AlternateContent xmlns:mc="http://schemas.openxmlformats.org/markup-compatibility/2006">
          <mc:Choice Requires="x14">
            <control shapeId="134165" r:id="rId24" name="Check Box 21">
              <controlPr defaultSize="0" autoFill="0" autoLine="0" autoPict="0">
                <anchor moveWithCells="1">
                  <from>
                    <xdr:col>34</xdr:col>
                    <xdr:colOff>104775</xdr:colOff>
                    <xdr:row>276</xdr:row>
                    <xdr:rowOff>0</xdr:rowOff>
                  </from>
                  <to>
                    <xdr:col>35</xdr:col>
                    <xdr:colOff>0</xdr:colOff>
                    <xdr:row>277</xdr:row>
                    <xdr:rowOff>38100</xdr:rowOff>
                  </to>
                </anchor>
              </controlPr>
            </control>
          </mc:Choice>
        </mc:AlternateContent>
        <mc:AlternateContent xmlns:mc="http://schemas.openxmlformats.org/markup-compatibility/2006">
          <mc:Choice Requires="x14">
            <control shapeId="134166" r:id="rId25" name="Check Box 22">
              <controlPr defaultSize="0" autoFill="0" autoLine="0" autoPict="0">
                <anchor moveWithCells="1">
                  <from>
                    <xdr:col>35</xdr:col>
                    <xdr:colOff>104775</xdr:colOff>
                    <xdr:row>276</xdr:row>
                    <xdr:rowOff>0</xdr:rowOff>
                  </from>
                  <to>
                    <xdr:col>36</xdr:col>
                    <xdr:colOff>38100</xdr:colOff>
                    <xdr:row>277</xdr:row>
                    <xdr:rowOff>0</xdr:rowOff>
                  </to>
                </anchor>
              </controlPr>
            </control>
          </mc:Choice>
        </mc:AlternateContent>
        <mc:AlternateContent xmlns:mc="http://schemas.openxmlformats.org/markup-compatibility/2006">
          <mc:Choice Requires="x14">
            <control shapeId="134167" r:id="rId26" name="Check Box 23">
              <controlPr defaultSize="0" autoFill="0" autoLine="0" autoPict="0">
                <anchor moveWithCells="1">
                  <from>
                    <xdr:col>34</xdr:col>
                    <xdr:colOff>104775</xdr:colOff>
                    <xdr:row>279</xdr:row>
                    <xdr:rowOff>0</xdr:rowOff>
                  </from>
                  <to>
                    <xdr:col>35</xdr:col>
                    <xdr:colOff>0</xdr:colOff>
                    <xdr:row>280</xdr:row>
                    <xdr:rowOff>38100</xdr:rowOff>
                  </to>
                </anchor>
              </controlPr>
            </control>
          </mc:Choice>
        </mc:AlternateContent>
        <mc:AlternateContent xmlns:mc="http://schemas.openxmlformats.org/markup-compatibility/2006">
          <mc:Choice Requires="x14">
            <control shapeId="134168" r:id="rId27" name="Check Box 24">
              <controlPr defaultSize="0" autoFill="0" autoLine="0" autoPict="0">
                <anchor moveWithCells="1">
                  <from>
                    <xdr:col>35</xdr:col>
                    <xdr:colOff>104775</xdr:colOff>
                    <xdr:row>279</xdr:row>
                    <xdr:rowOff>0</xdr:rowOff>
                  </from>
                  <to>
                    <xdr:col>36</xdr:col>
                    <xdr:colOff>38100</xdr:colOff>
                    <xdr:row>280</xdr:row>
                    <xdr:rowOff>0</xdr:rowOff>
                  </to>
                </anchor>
              </controlPr>
            </control>
          </mc:Choice>
        </mc:AlternateContent>
        <mc:AlternateContent xmlns:mc="http://schemas.openxmlformats.org/markup-compatibility/2006">
          <mc:Choice Requires="x14">
            <control shapeId="134169" r:id="rId28" name="Check Box 25">
              <controlPr defaultSize="0" autoFill="0" autoLine="0" autoPict="0">
                <anchor moveWithCells="1">
                  <from>
                    <xdr:col>34</xdr:col>
                    <xdr:colOff>104775</xdr:colOff>
                    <xdr:row>271</xdr:row>
                    <xdr:rowOff>0</xdr:rowOff>
                  </from>
                  <to>
                    <xdr:col>35</xdr:col>
                    <xdr:colOff>0</xdr:colOff>
                    <xdr:row>272</xdr:row>
                    <xdr:rowOff>0</xdr:rowOff>
                  </to>
                </anchor>
              </controlPr>
            </control>
          </mc:Choice>
        </mc:AlternateContent>
        <mc:AlternateContent xmlns:mc="http://schemas.openxmlformats.org/markup-compatibility/2006">
          <mc:Choice Requires="x14">
            <control shapeId="134170" r:id="rId29" name="Check Box 26">
              <controlPr defaultSize="0" autoFill="0" autoLine="0" autoPict="0">
                <anchor moveWithCells="1">
                  <from>
                    <xdr:col>34</xdr:col>
                    <xdr:colOff>104775</xdr:colOff>
                    <xdr:row>272</xdr:row>
                    <xdr:rowOff>0</xdr:rowOff>
                  </from>
                  <to>
                    <xdr:col>35</xdr:col>
                    <xdr:colOff>0</xdr:colOff>
                    <xdr:row>273</xdr:row>
                    <xdr:rowOff>0</xdr:rowOff>
                  </to>
                </anchor>
              </controlPr>
            </control>
          </mc:Choice>
        </mc:AlternateContent>
        <mc:AlternateContent xmlns:mc="http://schemas.openxmlformats.org/markup-compatibility/2006">
          <mc:Choice Requires="x14">
            <control shapeId="134171" r:id="rId30" name="Check Box 27">
              <controlPr defaultSize="0" autoFill="0" autoLine="0" autoPict="0">
                <anchor moveWithCells="1">
                  <from>
                    <xdr:col>34</xdr:col>
                    <xdr:colOff>104775</xdr:colOff>
                    <xdr:row>273</xdr:row>
                    <xdr:rowOff>0</xdr:rowOff>
                  </from>
                  <to>
                    <xdr:col>35</xdr:col>
                    <xdr:colOff>0</xdr:colOff>
                    <xdr:row>274</xdr:row>
                    <xdr:rowOff>0</xdr:rowOff>
                  </to>
                </anchor>
              </controlPr>
            </control>
          </mc:Choice>
        </mc:AlternateContent>
        <mc:AlternateContent xmlns:mc="http://schemas.openxmlformats.org/markup-compatibility/2006">
          <mc:Choice Requires="x14">
            <control shapeId="134172" r:id="rId31" name="Check Box 28">
              <controlPr defaultSize="0" autoFill="0" autoLine="0" autoPict="0">
                <anchor moveWithCells="1">
                  <from>
                    <xdr:col>34</xdr:col>
                    <xdr:colOff>104775</xdr:colOff>
                    <xdr:row>274</xdr:row>
                    <xdr:rowOff>0</xdr:rowOff>
                  </from>
                  <to>
                    <xdr:col>35</xdr:col>
                    <xdr:colOff>0</xdr:colOff>
                    <xdr:row>275</xdr:row>
                    <xdr:rowOff>0</xdr:rowOff>
                  </to>
                </anchor>
              </controlPr>
            </control>
          </mc:Choice>
        </mc:AlternateContent>
        <mc:AlternateContent xmlns:mc="http://schemas.openxmlformats.org/markup-compatibility/2006">
          <mc:Choice Requires="x14">
            <control shapeId="134173" r:id="rId32" name="Check Box 29">
              <controlPr defaultSize="0" autoFill="0" autoLine="0" autoPict="0">
                <anchor moveWithCells="1">
                  <from>
                    <xdr:col>35</xdr:col>
                    <xdr:colOff>104775</xdr:colOff>
                    <xdr:row>270</xdr:row>
                    <xdr:rowOff>409575</xdr:rowOff>
                  </from>
                  <to>
                    <xdr:col>36</xdr:col>
                    <xdr:colOff>38100</xdr:colOff>
                    <xdr:row>272</xdr:row>
                    <xdr:rowOff>0</xdr:rowOff>
                  </to>
                </anchor>
              </controlPr>
            </control>
          </mc:Choice>
        </mc:AlternateContent>
        <mc:AlternateContent xmlns:mc="http://schemas.openxmlformats.org/markup-compatibility/2006">
          <mc:Choice Requires="x14">
            <control shapeId="134174" r:id="rId33" name="Check Box 30">
              <controlPr defaultSize="0" autoFill="0" autoLine="0" autoPict="0">
                <anchor moveWithCells="1">
                  <from>
                    <xdr:col>35</xdr:col>
                    <xdr:colOff>104775</xdr:colOff>
                    <xdr:row>272</xdr:row>
                    <xdr:rowOff>0</xdr:rowOff>
                  </from>
                  <to>
                    <xdr:col>36</xdr:col>
                    <xdr:colOff>38100</xdr:colOff>
                    <xdr:row>273</xdr:row>
                    <xdr:rowOff>0</xdr:rowOff>
                  </to>
                </anchor>
              </controlPr>
            </control>
          </mc:Choice>
        </mc:AlternateContent>
        <mc:AlternateContent xmlns:mc="http://schemas.openxmlformats.org/markup-compatibility/2006">
          <mc:Choice Requires="x14">
            <control shapeId="134175" r:id="rId34" name="Check Box 31">
              <controlPr defaultSize="0" autoFill="0" autoLine="0" autoPict="0">
                <anchor moveWithCells="1">
                  <from>
                    <xdr:col>35</xdr:col>
                    <xdr:colOff>104775</xdr:colOff>
                    <xdr:row>273</xdr:row>
                    <xdr:rowOff>0</xdr:rowOff>
                  </from>
                  <to>
                    <xdr:col>36</xdr:col>
                    <xdr:colOff>38100</xdr:colOff>
                    <xdr:row>274</xdr:row>
                    <xdr:rowOff>0</xdr:rowOff>
                  </to>
                </anchor>
              </controlPr>
            </control>
          </mc:Choice>
        </mc:AlternateContent>
        <mc:AlternateContent xmlns:mc="http://schemas.openxmlformats.org/markup-compatibility/2006">
          <mc:Choice Requires="x14">
            <control shapeId="134176" r:id="rId35" name="Check Box 32">
              <controlPr defaultSize="0" autoFill="0" autoLine="0" autoPict="0">
                <anchor moveWithCells="1">
                  <from>
                    <xdr:col>35</xdr:col>
                    <xdr:colOff>104775</xdr:colOff>
                    <xdr:row>274</xdr:row>
                    <xdr:rowOff>0</xdr:rowOff>
                  </from>
                  <to>
                    <xdr:col>36</xdr:col>
                    <xdr:colOff>38100</xdr:colOff>
                    <xdr:row>275</xdr:row>
                    <xdr:rowOff>0</xdr:rowOff>
                  </to>
                </anchor>
              </controlPr>
            </control>
          </mc:Choice>
        </mc:AlternateContent>
        <mc:AlternateContent xmlns:mc="http://schemas.openxmlformats.org/markup-compatibility/2006">
          <mc:Choice Requires="x14">
            <control shapeId="134177" r:id="rId36" name="Check Box 33">
              <controlPr defaultSize="0" autoFill="0" autoLine="0" autoPict="0">
                <anchor moveWithCells="1">
                  <from>
                    <xdr:col>33</xdr:col>
                    <xdr:colOff>142875</xdr:colOff>
                    <xdr:row>192</xdr:row>
                    <xdr:rowOff>66675</xdr:rowOff>
                  </from>
                  <to>
                    <xdr:col>34</xdr:col>
                    <xdr:colOff>104775</xdr:colOff>
                    <xdr:row>192</xdr:row>
                    <xdr:rowOff>295275</xdr:rowOff>
                  </to>
                </anchor>
              </controlPr>
            </control>
          </mc:Choice>
        </mc:AlternateContent>
        <mc:AlternateContent xmlns:mc="http://schemas.openxmlformats.org/markup-compatibility/2006">
          <mc:Choice Requires="x14">
            <control shapeId="134178" r:id="rId37" name="Check Box 34">
              <controlPr defaultSize="0" autoFill="0" autoLine="0" autoPict="0">
                <anchor moveWithCells="1">
                  <from>
                    <xdr:col>33</xdr:col>
                    <xdr:colOff>142875</xdr:colOff>
                    <xdr:row>193</xdr:row>
                    <xdr:rowOff>66675</xdr:rowOff>
                  </from>
                  <to>
                    <xdr:col>34</xdr:col>
                    <xdr:colOff>38100</xdr:colOff>
                    <xdr:row>194</xdr:row>
                    <xdr:rowOff>0</xdr:rowOff>
                  </to>
                </anchor>
              </controlPr>
            </control>
          </mc:Choice>
        </mc:AlternateContent>
        <mc:AlternateContent xmlns:mc="http://schemas.openxmlformats.org/markup-compatibility/2006">
          <mc:Choice Requires="x14">
            <control shapeId="134179" r:id="rId38" name="Check Box 35">
              <controlPr defaultSize="0" autoFill="0" autoLine="0" autoPict="0">
                <anchor moveWithCells="1">
                  <from>
                    <xdr:col>33</xdr:col>
                    <xdr:colOff>142875</xdr:colOff>
                    <xdr:row>194</xdr:row>
                    <xdr:rowOff>66675</xdr:rowOff>
                  </from>
                  <to>
                    <xdr:col>34</xdr:col>
                    <xdr:colOff>38100</xdr:colOff>
                    <xdr:row>194</xdr:row>
                    <xdr:rowOff>295275</xdr:rowOff>
                  </to>
                </anchor>
              </controlPr>
            </control>
          </mc:Choice>
        </mc:AlternateContent>
        <mc:AlternateContent xmlns:mc="http://schemas.openxmlformats.org/markup-compatibility/2006">
          <mc:Choice Requires="x14">
            <control shapeId="134180" r:id="rId39" name="Check Box 36">
              <controlPr defaultSize="0" autoFill="0" autoLine="0" autoPict="0">
                <anchor moveWithCells="1">
                  <from>
                    <xdr:col>33</xdr:col>
                    <xdr:colOff>142875</xdr:colOff>
                    <xdr:row>195</xdr:row>
                    <xdr:rowOff>66675</xdr:rowOff>
                  </from>
                  <to>
                    <xdr:col>34</xdr:col>
                    <xdr:colOff>38100</xdr:colOff>
                    <xdr:row>195</xdr:row>
                    <xdr:rowOff>295275</xdr:rowOff>
                  </to>
                </anchor>
              </controlPr>
            </control>
          </mc:Choice>
        </mc:AlternateContent>
        <mc:AlternateContent xmlns:mc="http://schemas.openxmlformats.org/markup-compatibility/2006">
          <mc:Choice Requires="x14">
            <control shapeId="134181" r:id="rId40" name="Check Box 37">
              <controlPr defaultSize="0" autoFill="0" autoLine="0" autoPict="0">
                <anchor moveWithCells="1">
                  <from>
                    <xdr:col>33</xdr:col>
                    <xdr:colOff>142875</xdr:colOff>
                    <xdr:row>196</xdr:row>
                    <xdr:rowOff>66675</xdr:rowOff>
                  </from>
                  <to>
                    <xdr:col>34</xdr:col>
                    <xdr:colOff>38100</xdr:colOff>
                    <xdr:row>196</xdr:row>
                    <xdr:rowOff>295275</xdr:rowOff>
                  </to>
                </anchor>
              </controlPr>
            </control>
          </mc:Choice>
        </mc:AlternateContent>
        <mc:AlternateContent xmlns:mc="http://schemas.openxmlformats.org/markup-compatibility/2006">
          <mc:Choice Requires="x14">
            <control shapeId="134182" r:id="rId41" name="Check Box 38">
              <controlPr defaultSize="0" autoFill="0" autoLine="0" autoPict="0">
                <anchor moveWithCells="1">
                  <from>
                    <xdr:col>33</xdr:col>
                    <xdr:colOff>142875</xdr:colOff>
                    <xdr:row>197</xdr:row>
                    <xdr:rowOff>66675</xdr:rowOff>
                  </from>
                  <to>
                    <xdr:col>34</xdr:col>
                    <xdr:colOff>38100</xdr:colOff>
                    <xdr:row>197</xdr:row>
                    <xdr:rowOff>295275</xdr:rowOff>
                  </to>
                </anchor>
              </controlPr>
            </control>
          </mc:Choice>
        </mc:AlternateContent>
        <mc:AlternateContent xmlns:mc="http://schemas.openxmlformats.org/markup-compatibility/2006">
          <mc:Choice Requires="x14">
            <control shapeId="134183" r:id="rId42" name="Check Box 39">
              <controlPr defaultSize="0" autoFill="0" autoLine="0" autoPict="0">
                <anchor moveWithCells="1">
                  <from>
                    <xdr:col>33</xdr:col>
                    <xdr:colOff>85725</xdr:colOff>
                    <xdr:row>201</xdr:row>
                    <xdr:rowOff>66675</xdr:rowOff>
                  </from>
                  <to>
                    <xdr:col>34</xdr:col>
                    <xdr:colOff>66675</xdr:colOff>
                    <xdr:row>201</xdr:row>
                    <xdr:rowOff>295275</xdr:rowOff>
                  </to>
                </anchor>
              </controlPr>
            </control>
          </mc:Choice>
        </mc:AlternateContent>
        <mc:AlternateContent xmlns:mc="http://schemas.openxmlformats.org/markup-compatibility/2006">
          <mc:Choice Requires="x14">
            <control shapeId="134184" r:id="rId43" name="Check Box 40">
              <controlPr defaultSize="0" autoFill="0" autoLine="0" autoPict="0">
                <anchor moveWithCells="1">
                  <from>
                    <xdr:col>33</xdr:col>
                    <xdr:colOff>85725</xdr:colOff>
                    <xdr:row>205</xdr:row>
                    <xdr:rowOff>66675</xdr:rowOff>
                  </from>
                  <to>
                    <xdr:col>34</xdr:col>
                    <xdr:colOff>66675</xdr:colOff>
                    <xdr:row>206</xdr:row>
                    <xdr:rowOff>0</xdr:rowOff>
                  </to>
                </anchor>
              </controlPr>
            </control>
          </mc:Choice>
        </mc:AlternateContent>
        <mc:AlternateContent xmlns:mc="http://schemas.openxmlformats.org/markup-compatibility/2006">
          <mc:Choice Requires="x14">
            <control shapeId="134185" r:id="rId44" name="Check Box 41">
              <controlPr defaultSize="0" autoFill="0" autoLine="0" autoPict="0">
                <anchor moveWithCells="1">
                  <from>
                    <xdr:col>33</xdr:col>
                    <xdr:colOff>85725</xdr:colOff>
                    <xdr:row>207</xdr:row>
                    <xdr:rowOff>66675</xdr:rowOff>
                  </from>
                  <to>
                    <xdr:col>34</xdr:col>
                    <xdr:colOff>66675</xdr:colOff>
                    <xdr:row>207</xdr:row>
                    <xdr:rowOff>295275</xdr:rowOff>
                  </to>
                </anchor>
              </controlPr>
            </control>
          </mc:Choice>
        </mc:AlternateContent>
        <mc:AlternateContent xmlns:mc="http://schemas.openxmlformats.org/markup-compatibility/2006">
          <mc:Choice Requires="x14">
            <control shapeId="134186" r:id="rId45" name="Check Box 42">
              <controlPr defaultSize="0" autoFill="0" autoLine="0" autoPict="0">
                <anchor moveWithCells="1">
                  <from>
                    <xdr:col>33</xdr:col>
                    <xdr:colOff>85725</xdr:colOff>
                    <xdr:row>208</xdr:row>
                    <xdr:rowOff>66675</xdr:rowOff>
                  </from>
                  <to>
                    <xdr:col>34</xdr:col>
                    <xdr:colOff>66675</xdr:colOff>
                    <xdr:row>208</xdr:row>
                    <xdr:rowOff>295275</xdr:rowOff>
                  </to>
                </anchor>
              </controlPr>
            </control>
          </mc:Choice>
        </mc:AlternateContent>
        <mc:AlternateContent xmlns:mc="http://schemas.openxmlformats.org/markup-compatibility/2006">
          <mc:Choice Requires="x14">
            <control shapeId="134187" r:id="rId46" name="Check Box 43">
              <controlPr defaultSize="0" autoFill="0" autoLine="0" autoPict="0">
                <anchor moveWithCells="1">
                  <from>
                    <xdr:col>33</xdr:col>
                    <xdr:colOff>85725</xdr:colOff>
                    <xdr:row>210</xdr:row>
                    <xdr:rowOff>66675</xdr:rowOff>
                  </from>
                  <to>
                    <xdr:col>34</xdr:col>
                    <xdr:colOff>66675</xdr:colOff>
                    <xdr:row>210</xdr:row>
                    <xdr:rowOff>295275</xdr:rowOff>
                  </to>
                </anchor>
              </controlPr>
            </control>
          </mc:Choice>
        </mc:AlternateContent>
        <mc:AlternateContent xmlns:mc="http://schemas.openxmlformats.org/markup-compatibility/2006">
          <mc:Choice Requires="x14">
            <control shapeId="134188" r:id="rId47" name="Check Box 44">
              <controlPr defaultSize="0" autoFill="0" autoLine="0" autoPict="0">
                <anchor moveWithCells="1">
                  <from>
                    <xdr:col>33</xdr:col>
                    <xdr:colOff>85725</xdr:colOff>
                    <xdr:row>212</xdr:row>
                    <xdr:rowOff>66675</xdr:rowOff>
                  </from>
                  <to>
                    <xdr:col>34</xdr:col>
                    <xdr:colOff>66675</xdr:colOff>
                    <xdr:row>212</xdr:row>
                    <xdr:rowOff>295275</xdr:rowOff>
                  </to>
                </anchor>
              </controlPr>
            </control>
          </mc:Choice>
        </mc:AlternateContent>
        <mc:AlternateContent xmlns:mc="http://schemas.openxmlformats.org/markup-compatibility/2006">
          <mc:Choice Requires="x14">
            <control shapeId="134189" r:id="rId48" name="Check Box 45">
              <controlPr defaultSize="0" autoFill="0" autoLine="0" autoPict="0">
                <anchor moveWithCells="1">
                  <from>
                    <xdr:col>33</xdr:col>
                    <xdr:colOff>85725</xdr:colOff>
                    <xdr:row>215</xdr:row>
                    <xdr:rowOff>66675</xdr:rowOff>
                  </from>
                  <to>
                    <xdr:col>34</xdr:col>
                    <xdr:colOff>66675</xdr:colOff>
                    <xdr:row>215</xdr:row>
                    <xdr:rowOff>295275</xdr:rowOff>
                  </to>
                </anchor>
              </controlPr>
            </control>
          </mc:Choice>
        </mc:AlternateContent>
        <mc:AlternateContent xmlns:mc="http://schemas.openxmlformats.org/markup-compatibility/2006">
          <mc:Choice Requires="x14">
            <control shapeId="134190" r:id="rId49" name="Check Box 46">
              <controlPr defaultSize="0" autoFill="0" autoLine="0" autoPict="0">
                <anchor moveWithCells="1">
                  <from>
                    <xdr:col>33</xdr:col>
                    <xdr:colOff>85725</xdr:colOff>
                    <xdr:row>217</xdr:row>
                    <xdr:rowOff>66675</xdr:rowOff>
                  </from>
                  <to>
                    <xdr:col>34</xdr:col>
                    <xdr:colOff>66675</xdr:colOff>
                    <xdr:row>217</xdr:row>
                    <xdr:rowOff>295275</xdr:rowOff>
                  </to>
                </anchor>
              </controlPr>
            </control>
          </mc:Choice>
        </mc:AlternateContent>
        <mc:AlternateContent xmlns:mc="http://schemas.openxmlformats.org/markup-compatibility/2006">
          <mc:Choice Requires="x14">
            <control shapeId="134191" r:id="rId50" name="Check Box 47">
              <controlPr defaultSize="0" autoFill="0" autoLine="0" autoPict="0">
                <anchor moveWithCells="1">
                  <from>
                    <xdr:col>33</xdr:col>
                    <xdr:colOff>85725</xdr:colOff>
                    <xdr:row>220</xdr:row>
                    <xdr:rowOff>66675</xdr:rowOff>
                  </from>
                  <to>
                    <xdr:col>34</xdr:col>
                    <xdr:colOff>0</xdr:colOff>
                    <xdr:row>220</xdr:row>
                    <xdr:rowOff>295275</xdr:rowOff>
                  </to>
                </anchor>
              </controlPr>
            </control>
          </mc:Choice>
        </mc:AlternateContent>
        <mc:AlternateContent xmlns:mc="http://schemas.openxmlformats.org/markup-compatibility/2006">
          <mc:Choice Requires="x14">
            <control shapeId="134192" r:id="rId51" name="Check Box 48">
              <controlPr defaultSize="0" autoFill="0" autoLine="0" autoPict="0">
                <anchor moveWithCells="1">
                  <from>
                    <xdr:col>33</xdr:col>
                    <xdr:colOff>85725</xdr:colOff>
                    <xdr:row>223</xdr:row>
                    <xdr:rowOff>66675</xdr:rowOff>
                  </from>
                  <to>
                    <xdr:col>34</xdr:col>
                    <xdr:colOff>66675</xdr:colOff>
                    <xdr:row>223</xdr:row>
                    <xdr:rowOff>295275</xdr:rowOff>
                  </to>
                </anchor>
              </controlPr>
            </control>
          </mc:Choice>
        </mc:AlternateContent>
        <mc:AlternateContent xmlns:mc="http://schemas.openxmlformats.org/markup-compatibility/2006">
          <mc:Choice Requires="x14">
            <control shapeId="134193" r:id="rId52" name="Check Box 49">
              <controlPr defaultSize="0" autoFill="0" autoLine="0" autoPict="0">
                <anchor moveWithCells="1">
                  <from>
                    <xdr:col>33</xdr:col>
                    <xdr:colOff>85725</xdr:colOff>
                    <xdr:row>224</xdr:row>
                    <xdr:rowOff>66675</xdr:rowOff>
                  </from>
                  <to>
                    <xdr:col>34</xdr:col>
                    <xdr:colOff>66675</xdr:colOff>
                    <xdr:row>224</xdr:row>
                    <xdr:rowOff>295275</xdr:rowOff>
                  </to>
                </anchor>
              </controlPr>
            </control>
          </mc:Choice>
        </mc:AlternateContent>
        <mc:AlternateContent xmlns:mc="http://schemas.openxmlformats.org/markup-compatibility/2006">
          <mc:Choice Requires="x14">
            <control shapeId="134194" r:id="rId53" name="Check Box 50">
              <controlPr defaultSize="0" autoFill="0" autoLine="0" autoPict="0">
                <anchor moveWithCells="1">
                  <from>
                    <xdr:col>33</xdr:col>
                    <xdr:colOff>85725</xdr:colOff>
                    <xdr:row>202</xdr:row>
                    <xdr:rowOff>66675</xdr:rowOff>
                  </from>
                  <to>
                    <xdr:col>34</xdr:col>
                    <xdr:colOff>0</xdr:colOff>
                    <xdr:row>202</xdr:row>
                    <xdr:rowOff>295275</xdr:rowOff>
                  </to>
                </anchor>
              </controlPr>
            </control>
          </mc:Choice>
        </mc:AlternateContent>
        <mc:AlternateContent xmlns:mc="http://schemas.openxmlformats.org/markup-compatibility/2006">
          <mc:Choice Requires="x14">
            <control shapeId="134195" r:id="rId54" name="Check Box 51">
              <controlPr defaultSize="0" autoFill="0" autoLine="0" autoPict="0">
                <anchor moveWithCells="1">
                  <from>
                    <xdr:col>33</xdr:col>
                    <xdr:colOff>85725</xdr:colOff>
                    <xdr:row>203</xdr:row>
                    <xdr:rowOff>66675</xdr:rowOff>
                  </from>
                  <to>
                    <xdr:col>34</xdr:col>
                    <xdr:colOff>0</xdr:colOff>
                    <xdr:row>203</xdr:row>
                    <xdr:rowOff>295275</xdr:rowOff>
                  </to>
                </anchor>
              </controlPr>
            </control>
          </mc:Choice>
        </mc:AlternateContent>
        <mc:AlternateContent xmlns:mc="http://schemas.openxmlformats.org/markup-compatibility/2006">
          <mc:Choice Requires="x14">
            <control shapeId="134196" r:id="rId55" name="Check Box 52">
              <controlPr defaultSize="0" autoFill="0" autoLine="0" autoPict="0">
                <anchor moveWithCells="1">
                  <from>
                    <xdr:col>33</xdr:col>
                    <xdr:colOff>85725</xdr:colOff>
                    <xdr:row>206</xdr:row>
                    <xdr:rowOff>66675</xdr:rowOff>
                  </from>
                  <to>
                    <xdr:col>34</xdr:col>
                    <xdr:colOff>0</xdr:colOff>
                    <xdr:row>206</xdr:row>
                    <xdr:rowOff>295275</xdr:rowOff>
                  </to>
                </anchor>
              </controlPr>
            </control>
          </mc:Choice>
        </mc:AlternateContent>
        <mc:AlternateContent xmlns:mc="http://schemas.openxmlformats.org/markup-compatibility/2006">
          <mc:Choice Requires="x14">
            <control shapeId="134197" r:id="rId56" name="Check Box 53">
              <controlPr defaultSize="0" autoFill="0" autoLine="0" autoPict="0">
                <anchor moveWithCells="1">
                  <from>
                    <xdr:col>33</xdr:col>
                    <xdr:colOff>85725</xdr:colOff>
                    <xdr:row>209</xdr:row>
                    <xdr:rowOff>66675</xdr:rowOff>
                  </from>
                  <to>
                    <xdr:col>34</xdr:col>
                    <xdr:colOff>0</xdr:colOff>
                    <xdr:row>209</xdr:row>
                    <xdr:rowOff>295275</xdr:rowOff>
                  </to>
                </anchor>
              </controlPr>
            </control>
          </mc:Choice>
        </mc:AlternateContent>
        <mc:AlternateContent xmlns:mc="http://schemas.openxmlformats.org/markup-compatibility/2006">
          <mc:Choice Requires="x14">
            <control shapeId="134198" r:id="rId57" name="Check Box 54">
              <controlPr defaultSize="0" autoFill="0" autoLine="0" autoPict="0">
                <anchor moveWithCells="1">
                  <from>
                    <xdr:col>33</xdr:col>
                    <xdr:colOff>85725</xdr:colOff>
                    <xdr:row>213</xdr:row>
                    <xdr:rowOff>66675</xdr:rowOff>
                  </from>
                  <to>
                    <xdr:col>34</xdr:col>
                    <xdr:colOff>0</xdr:colOff>
                    <xdr:row>213</xdr:row>
                    <xdr:rowOff>295275</xdr:rowOff>
                  </to>
                </anchor>
              </controlPr>
            </control>
          </mc:Choice>
        </mc:AlternateContent>
        <mc:AlternateContent xmlns:mc="http://schemas.openxmlformats.org/markup-compatibility/2006">
          <mc:Choice Requires="x14">
            <control shapeId="134199" r:id="rId58" name="Check Box 55">
              <controlPr defaultSize="0" autoFill="0" autoLine="0" autoPict="0">
                <anchor moveWithCells="1">
                  <from>
                    <xdr:col>33</xdr:col>
                    <xdr:colOff>85725</xdr:colOff>
                    <xdr:row>214</xdr:row>
                    <xdr:rowOff>66675</xdr:rowOff>
                  </from>
                  <to>
                    <xdr:col>34</xdr:col>
                    <xdr:colOff>0</xdr:colOff>
                    <xdr:row>214</xdr:row>
                    <xdr:rowOff>295275</xdr:rowOff>
                  </to>
                </anchor>
              </controlPr>
            </control>
          </mc:Choice>
        </mc:AlternateContent>
        <mc:AlternateContent xmlns:mc="http://schemas.openxmlformats.org/markup-compatibility/2006">
          <mc:Choice Requires="x14">
            <control shapeId="134200" r:id="rId59" name="Check Box 56">
              <controlPr defaultSize="0" autoFill="0" autoLine="0" autoPict="0">
                <anchor moveWithCells="1">
                  <from>
                    <xdr:col>33</xdr:col>
                    <xdr:colOff>85725</xdr:colOff>
                    <xdr:row>218</xdr:row>
                    <xdr:rowOff>66675</xdr:rowOff>
                  </from>
                  <to>
                    <xdr:col>34</xdr:col>
                    <xdr:colOff>0</xdr:colOff>
                    <xdr:row>218</xdr:row>
                    <xdr:rowOff>295275</xdr:rowOff>
                  </to>
                </anchor>
              </controlPr>
            </control>
          </mc:Choice>
        </mc:AlternateContent>
        <mc:AlternateContent xmlns:mc="http://schemas.openxmlformats.org/markup-compatibility/2006">
          <mc:Choice Requires="x14">
            <control shapeId="134201" r:id="rId60" name="Check Box 57">
              <controlPr defaultSize="0" autoFill="0" autoLine="0" autoPict="0">
                <anchor moveWithCells="1">
                  <from>
                    <xdr:col>33</xdr:col>
                    <xdr:colOff>85725</xdr:colOff>
                    <xdr:row>219</xdr:row>
                    <xdr:rowOff>66675</xdr:rowOff>
                  </from>
                  <to>
                    <xdr:col>34</xdr:col>
                    <xdr:colOff>0</xdr:colOff>
                    <xdr:row>219</xdr:row>
                    <xdr:rowOff>295275</xdr:rowOff>
                  </to>
                </anchor>
              </controlPr>
            </control>
          </mc:Choice>
        </mc:AlternateContent>
        <mc:AlternateContent xmlns:mc="http://schemas.openxmlformats.org/markup-compatibility/2006">
          <mc:Choice Requires="x14">
            <control shapeId="134202" r:id="rId61" name="Check Box 58">
              <controlPr defaultSize="0" autoFill="0" autoLine="0" autoPict="0">
                <anchor moveWithCells="1">
                  <from>
                    <xdr:col>35</xdr:col>
                    <xdr:colOff>104775</xdr:colOff>
                    <xdr:row>230</xdr:row>
                    <xdr:rowOff>66675</xdr:rowOff>
                  </from>
                  <to>
                    <xdr:col>36</xdr:col>
                    <xdr:colOff>0</xdr:colOff>
                    <xdr:row>230</xdr:row>
                    <xdr:rowOff>295275</xdr:rowOff>
                  </to>
                </anchor>
              </controlPr>
            </control>
          </mc:Choice>
        </mc:AlternateContent>
        <mc:AlternateContent xmlns:mc="http://schemas.openxmlformats.org/markup-compatibility/2006">
          <mc:Choice Requires="x14">
            <control shapeId="134203" r:id="rId62" name="Check Box 59">
              <controlPr defaultSize="0" autoFill="0" autoLine="0" autoPict="0">
                <anchor moveWithCells="1">
                  <from>
                    <xdr:col>33</xdr:col>
                    <xdr:colOff>76200</xdr:colOff>
                    <xdr:row>230</xdr:row>
                    <xdr:rowOff>66675</xdr:rowOff>
                  </from>
                  <to>
                    <xdr:col>34</xdr:col>
                    <xdr:colOff>0</xdr:colOff>
                    <xdr:row>230</xdr:row>
                    <xdr:rowOff>295275</xdr:rowOff>
                  </to>
                </anchor>
              </controlPr>
            </control>
          </mc:Choice>
        </mc:AlternateContent>
        <mc:AlternateContent xmlns:mc="http://schemas.openxmlformats.org/markup-compatibility/2006">
          <mc:Choice Requires="x14">
            <control shapeId="134204" r:id="rId63" name="Check Box 60">
              <controlPr defaultSize="0" autoFill="0" autoLine="0" autoPict="0">
                <anchor moveWithCells="1">
                  <from>
                    <xdr:col>35</xdr:col>
                    <xdr:colOff>104775</xdr:colOff>
                    <xdr:row>231</xdr:row>
                    <xdr:rowOff>66675</xdr:rowOff>
                  </from>
                  <to>
                    <xdr:col>36</xdr:col>
                    <xdr:colOff>0</xdr:colOff>
                    <xdr:row>232</xdr:row>
                    <xdr:rowOff>0</xdr:rowOff>
                  </to>
                </anchor>
              </controlPr>
            </control>
          </mc:Choice>
        </mc:AlternateContent>
        <mc:AlternateContent xmlns:mc="http://schemas.openxmlformats.org/markup-compatibility/2006">
          <mc:Choice Requires="x14">
            <control shapeId="134205" r:id="rId64" name="Check Box 61">
              <controlPr defaultSize="0" autoFill="0" autoLine="0" autoPict="0">
                <anchor moveWithCells="1">
                  <from>
                    <xdr:col>33</xdr:col>
                    <xdr:colOff>76200</xdr:colOff>
                    <xdr:row>231</xdr:row>
                    <xdr:rowOff>66675</xdr:rowOff>
                  </from>
                  <to>
                    <xdr:col>34</xdr:col>
                    <xdr:colOff>0</xdr:colOff>
                    <xdr:row>232</xdr:row>
                    <xdr:rowOff>0</xdr:rowOff>
                  </to>
                </anchor>
              </controlPr>
            </control>
          </mc:Choice>
        </mc:AlternateContent>
        <mc:AlternateContent xmlns:mc="http://schemas.openxmlformats.org/markup-compatibility/2006">
          <mc:Choice Requires="x14">
            <control shapeId="134206" r:id="rId65" name="Check Box 62">
              <controlPr defaultSize="0" autoFill="0" autoLine="0" autoPict="0">
                <anchor moveWithCells="1">
                  <from>
                    <xdr:col>35</xdr:col>
                    <xdr:colOff>104775</xdr:colOff>
                    <xdr:row>232</xdr:row>
                    <xdr:rowOff>66675</xdr:rowOff>
                  </from>
                  <to>
                    <xdr:col>36</xdr:col>
                    <xdr:colOff>0</xdr:colOff>
                    <xdr:row>232</xdr:row>
                    <xdr:rowOff>295275</xdr:rowOff>
                  </to>
                </anchor>
              </controlPr>
            </control>
          </mc:Choice>
        </mc:AlternateContent>
        <mc:AlternateContent xmlns:mc="http://schemas.openxmlformats.org/markup-compatibility/2006">
          <mc:Choice Requires="x14">
            <control shapeId="134207" r:id="rId66" name="Check Box 63">
              <controlPr defaultSize="0" autoFill="0" autoLine="0" autoPict="0">
                <anchor moveWithCells="1">
                  <from>
                    <xdr:col>33</xdr:col>
                    <xdr:colOff>76200</xdr:colOff>
                    <xdr:row>232</xdr:row>
                    <xdr:rowOff>66675</xdr:rowOff>
                  </from>
                  <to>
                    <xdr:col>34</xdr:col>
                    <xdr:colOff>0</xdr:colOff>
                    <xdr:row>232</xdr:row>
                    <xdr:rowOff>295275</xdr:rowOff>
                  </to>
                </anchor>
              </controlPr>
            </control>
          </mc:Choice>
        </mc:AlternateContent>
        <mc:AlternateContent xmlns:mc="http://schemas.openxmlformats.org/markup-compatibility/2006">
          <mc:Choice Requires="x14">
            <control shapeId="134208" r:id="rId67" name="Check Box 64">
              <controlPr defaultSize="0" autoFill="0" autoLine="0" autoPict="0">
                <anchor moveWithCells="1">
                  <from>
                    <xdr:col>35</xdr:col>
                    <xdr:colOff>104775</xdr:colOff>
                    <xdr:row>233</xdr:row>
                    <xdr:rowOff>66675</xdr:rowOff>
                  </from>
                  <to>
                    <xdr:col>36</xdr:col>
                    <xdr:colOff>0</xdr:colOff>
                    <xdr:row>233</xdr:row>
                    <xdr:rowOff>295275</xdr:rowOff>
                  </to>
                </anchor>
              </controlPr>
            </control>
          </mc:Choice>
        </mc:AlternateContent>
        <mc:AlternateContent xmlns:mc="http://schemas.openxmlformats.org/markup-compatibility/2006">
          <mc:Choice Requires="x14">
            <control shapeId="134209" r:id="rId68" name="Check Box 65">
              <controlPr defaultSize="0" autoFill="0" autoLine="0" autoPict="0">
                <anchor moveWithCells="1">
                  <from>
                    <xdr:col>33</xdr:col>
                    <xdr:colOff>85725</xdr:colOff>
                    <xdr:row>233</xdr:row>
                    <xdr:rowOff>66675</xdr:rowOff>
                  </from>
                  <to>
                    <xdr:col>34</xdr:col>
                    <xdr:colOff>28575</xdr:colOff>
                    <xdr:row>233</xdr:row>
                    <xdr:rowOff>295275</xdr:rowOff>
                  </to>
                </anchor>
              </controlPr>
            </control>
          </mc:Choice>
        </mc:AlternateContent>
        <mc:AlternateContent xmlns:mc="http://schemas.openxmlformats.org/markup-compatibility/2006">
          <mc:Choice Requires="x14">
            <control shapeId="134210" r:id="rId69" name="Check Box 66">
              <controlPr defaultSize="0" autoFill="0" autoLine="0" autoPict="0">
                <anchor moveWithCells="1">
                  <from>
                    <xdr:col>35</xdr:col>
                    <xdr:colOff>104775</xdr:colOff>
                    <xdr:row>234</xdr:row>
                    <xdr:rowOff>66675</xdr:rowOff>
                  </from>
                  <to>
                    <xdr:col>36</xdr:col>
                    <xdr:colOff>0</xdr:colOff>
                    <xdr:row>234</xdr:row>
                    <xdr:rowOff>295275</xdr:rowOff>
                  </to>
                </anchor>
              </controlPr>
            </control>
          </mc:Choice>
        </mc:AlternateContent>
        <mc:AlternateContent xmlns:mc="http://schemas.openxmlformats.org/markup-compatibility/2006">
          <mc:Choice Requires="x14">
            <control shapeId="134211" r:id="rId70" name="Check Box 67">
              <controlPr defaultSize="0" autoFill="0" autoLine="0" autoPict="0">
                <anchor moveWithCells="1">
                  <from>
                    <xdr:col>33</xdr:col>
                    <xdr:colOff>85725</xdr:colOff>
                    <xdr:row>234</xdr:row>
                    <xdr:rowOff>66675</xdr:rowOff>
                  </from>
                  <to>
                    <xdr:col>34</xdr:col>
                    <xdr:colOff>28575</xdr:colOff>
                    <xdr:row>234</xdr:row>
                    <xdr:rowOff>295275</xdr:rowOff>
                  </to>
                </anchor>
              </controlPr>
            </control>
          </mc:Choice>
        </mc:AlternateContent>
        <mc:AlternateContent xmlns:mc="http://schemas.openxmlformats.org/markup-compatibility/2006">
          <mc:Choice Requires="x14">
            <control shapeId="134212" r:id="rId71" name="Check Box 68">
              <controlPr defaultSize="0" autoFill="0" autoLine="0" autoPict="0">
                <anchor moveWithCells="1">
                  <from>
                    <xdr:col>35</xdr:col>
                    <xdr:colOff>104775</xdr:colOff>
                    <xdr:row>235</xdr:row>
                    <xdr:rowOff>66675</xdr:rowOff>
                  </from>
                  <to>
                    <xdr:col>36</xdr:col>
                    <xdr:colOff>0</xdr:colOff>
                    <xdr:row>235</xdr:row>
                    <xdr:rowOff>295275</xdr:rowOff>
                  </to>
                </anchor>
              </controlPr>
            </control>
          </mc:Choice>
        </mc:AlternateContent>
        <mc:AlternateContent xmlns:mc="http://schemas.openxmlformats.org/markup-compatibility/2006">
          <mc:Choice Requires="x14">
            <control shapeId="134213" r:id="rId72" name="Check Box 69">
              <controlPr defaultSize="0" autoFill="0" autoLine="0" autoPict="0">
                <anchor moveWithCells="1">
                  <from>
                    <xdr:col>33</xdr:col>
                    <xdr:colOff>85725</xdr:colOff>
                    <xdr:row>235</xdr:row>
                    <xdr:rowOff>66675</xdr:rowOff>
                  </from>
                  <to>
                    <xdr:col>34</xdr:col>
                    <xdr:colOff>28575</xdr:colOff>
                    <xdr:row>235</xdr:row>
                    <xdr:rowOff>295275</xdr:rowOff>
                  </to>
                </anchor>
              </controlPr>
            </control>
          </mc:Choice>
        </mc:AlternateContent>
        <mc:AlternateContent xmlns:mc="http://schemas.openxmlformats.org/markup-compatibility/2006">
          <mc:Choice Requires="x14">
            <control shapeId="134214" r:id="rId73" name="Check Box 70">
              <controlPr defaultSize="0" autoFill="0" autoLine="0" autoPict="0">
                <anchor moveWithCells="1">
                  <from>
                    <xdr:col>35</xdr:col>
                    <xdr:colOff>104775</xdr:colOff>
                    <xdr:row>239</xdr:row>
                    <xdr:rowOff>66675</xdr:rowOff>
                  </from>
                  <to>
                    <xdr:col>36</xdr:col>
                    <xdr:colOff>0</xdr:colOff>
                    <xdr:row>239</xdr:row>
                    <xdr:rowOff>295275</xdr:rowOff>
                  </to>
                </anchor>
              </controlPr>
            </control>
          </mc:Choice>
        </mc:AlternateContent>
        <mc:AlternateContent xmlns:mc="http://schemas.openxmlformats.org/markup-compatibility/2006">
          <mc:Choice Requires="x14">
            <control shapeId="134215" r:id="rId74" name="Check Box 71">
              <controlPr defaultSize="0" autoFill="0" autoLine="0" autoPict="0">
                <anchor moveWithCells="1">
                  <from>
                    <xdr:col>33</xdr:col>
                    <xdr:colOff>85725</xdr:colOff>
                    <xdr:row>239</xdr:row>
                    <xdr:rowOff>66675</xdr:rowOff>
                  </from>
                  <to>
                    <xdr:col>34</xdr:col>
                    <xdr:colOff>28575</xdr:colOff>
                    <xdr:row>239</xdr:row>
                    <xdr:rowOff>295275</xdr:rowOff>
                  </to>
                </anchor>
              </controlPr>
            </control>
          </mc:Choice>
        </mc:AlternateContent>
        <mc:AlternateContent xmlns:mc="http://schemas.openxmlformats.org/markup-compatibility/2006">
          <mc:Choice Requires="x14">
            <control shapeId="134216" r:id="rId75" name="Check Box 72">
              <controlPr defaultSize="0" autoFill="0" autoLine="0" autoPict="0">
                <anchor moveWithCells="1">
                  <from>
                    <xdr:col>35</xdr:col>
                    <xdr:colOff>104775</xdr:colOff>
                    <xdr:row>240</xdr:row>
                    <xdr:rowOff>66675</xdr:rowOff>
                  </from>
                  <to>
                    <xdr:col>36</xdr:col>
                    <xdr:colOff>0</xdr:colOff>
                    <xdr:row>240</xdr:row>
                    <xdr:rowOff>295275</xdr:rowOff>
                  </to>
                </anchor>
              </controlPr>
            </control>
          </mc:Choice>
        </mc:AlternateContent>
        <mc:AlternateContent xmlns:mc="http://schemas.openxmlformats.org/markup-compatibility/2006">
          <mc:Choice Requires="x14">
            <control shapeId="134217" r:id="rId76" name="Check Box 73">
              <controlPr defaultSize="0" autoFill="0" autoLine="0" autoPict="0">
                <anchor moveWithCells="1">
                  <from>
                    <xdr:col>33</xdr:col>
                    <xdr:colOff>85725</xdr:colOff>
                    <xdr:row>240</xdr:row>
                    <xdr:rowOff>66675</xdr:rowOff>
                  </from>
                  <to>
                    <xdr:col>34</xdr:col>
                    <xdr:colOff>28575</xdr:colOff>
                    <xdr:row>240</xdr:row>
                    <xdr:rowOff>295275</xdr:rowOff>
                  </to>
                </anchor>
              </controlPr>
            </control>
          </mc:Choice>
        </mc:AlternateContent>
        <mc:AlternateContent xmlns:mc="http://schemas.openxmlformats.org/markup-compatibility/2006">
          <mc:Choice Requires="x14">
            <control shapeId="134218" r:id="rId77" name="Check Box 74">
              <controlPr defaultSize="0" autoFill="0" autoLine="0" autoPict="0">
                <anchor moveWithCells="1">
                  <from>
                    <xdr:col>35</xdr:col>
                    <xdr:colOff>104775</xdr:colOff>
                    <xdr:row>241</xdr:row>
                    <xdr:rowOff>66675</xdr:rowOff>
                  </from>
                  <to>
                    <xdr:col>36</xdr:col>
                    <xdr:colOff>0</xdr:colOff>
                    <xdr:row>241</xdr:row>
                    <xdr:rowOff>295275</xdr:rowOff>
                  </to>
                </anchor>
              </controlPr>
            </control>
          </mc:Choice>
        </mc:AlternateContent>
        <mc:AlternateContent xmlns:mc="http://schemas.openxmlformats.org/markup-compatibility/2006">
          <mc:Choice Requires="x14">
            <control shapeId="134219" r:id="rId78" name="Check Box 75">
              <controlPr defaultSize="0" autoFill="0" autoLine="0" autoPict="0">
                <anchor moveWithCells="1">
                  <from>
                    <xdr:col>33</xdr:col>
                    <xdr:colOff>85725</xdr:colOff>
                    <xdr:row>241</xdr:row>
                    <xdr:rowOff>66675</xdr:rowOff>
                  </from>
                  <to>
                    <xdr:col>34</xdr:col>
                    <xdr:colOff>28575</xdr:colOff>
                    <xdr:row>241</xdr:row>
                    <xdr:rowOff>295275</xdr:rowOff>
                  </to>
                </anchor>
              </controlPr>
            </control>
          </mc:Choice>
        </mc:AlternateContent>
        <mc:AlternateContent xmlns:mc="http://schemas.openxmlformats.org/markup-compatibility/2006">
          <mc:Choice Requires="x14">
            <control shapeId="134220" r:id="rId79" name="Check Box 76">
              <controlPr defaultSize="0" autoFill="0" autoLine="0" autoPict="0">
                <anchor moveWithCells="1">
                  <from>
                    <xdr:col>35</xdr:col>
                    <xdr:colOff>104775</xdr:colOff>
                    <xdr:row>243</xdr:row>
                    <xdr:rowOff>66675</xdr:rowOff>
                  </from>
                  <to>
                    <xdr:col>36</xdr:col>
                    <xdr:colOff>0</xdr:colOff>
                    <xdr:row>244</xdr:row>
                    <xdr:rowOff>0</xdr:rowOff>
                  </to>
                </anchor>
              </controlPr>
            </control>
          </mc:Choice>
        </mc:AlternateContent>
        <mc:AlternateContent xmlns:mc="http://schemas.openxmlformats.org/markup-compatibility/2006">
          <mc:Choice Requires="x14">
            <control shapeId="134221" r:id="rId80" name="Check Box 77">
              <controlPr defaultSize="0" autoFill="0" autoLine="0" autoPict="0">
                <anchor moveWithCells="1">
                  <from>
                    <xdr:col>33</xdr:col>
                    <xdr:colOff>104775</xdr:colOff>
                    <xdr:row>243</xdr:row>
                    <xdr:rowOff>66675</xdr:rowOff>
                  </from>
                  <to>
                    <xdr:col>34</xdr:col>
                    <xdr:colOff>28575</xdr:colOff>
                    <xdr:row>244</xdr:row>
                    <xdr:rowOff>0</xdr:rowOff>
                  </to>
                </anchor>
              </controlPr>
            </control>
          </mc:Choice>
        </mc:AlternateContent>
        <mc:AlternateContent xmlns:mc="http://schemas.openxmlformats.org/markup-compatibility/2006">
          <mc:Choice Requires="x14">
            <control shapeId="134222" r:id="rId81" name="Check Box 78">
              <controlPr defaultSize="0" autoFill="0" autoLine="0" autoPict="0">
                <anchor moveWithCells="1">
                  <from>
                    <xdr:col>35</xdr:col>
                    <xdr:colOff>104775</xdr:colOff>
                    <xdr:row>244</xdr:row>
                    <xdr:rowOff>66675</xdr:rowOff>
                  </from>
                  <to>
                    <xdr:col>36</xdr:col>
                    <xdr:colOff>0</xdr:colOff>
                    <xdr:row>244</xdr:row>
                    <xdr:rowOff>295275</xdr:rowOff>
                  </to>
                </anchor>
              </controlPr>
            </control>
          </mc:Choice>
        </mc:AlternateContent>
        <mc:AlternateContent xmlns:mc="http://schemas.openxmlformats.org/markup-compatibility/2006">
          <mc:Choice Requires="x14">
            <control shapeId="134223" r:id="rId82" name="Check Box 79">
              <controlPr defaultSize="0" autoFill="0" autoLine="0" autoPict="0">
                <anchor moveWithCells="1">
                  <from>
                    <xdr:col>33</xdr:col>
                    <xdr:colOff>104775</xdr:colOff>
                    <xdr:row>244</xdr:row>
                    <xdr:rowOff>66675</xdr:rowOff>
                  </from>
                  <to>
                    <xdr:col>34</xdr:col>
                    <xdr:colOff>28575</xdr:colOff>
                    <xdr:row>244</xdr:row>
                    <xdr:rowOff>295275</xdr:rowOff>
                  </to>
                </anchor>
              </controlPr>
            </control>
          </mc:Choice>
        </mc:AlternateContent>
        <mc:AlternateContent xmlns:mc="http://schemas.openxmlformats.org/markup-compatibility/2006">
          <mc:Choice Requires="x14">
            <control shapeId="134224" r:id="rId83" name="Check Box 80">
              <controlPr defaultSize="0" autoFill="0" autoLine="0" autoPict="0">
                <anchor moveWithCells="1">
                  <from>
                    <xdr:col>35</xdr:col>
                    <xdr:colOff>104775</xdr:colOff>
                    <xdr:row>245</xdr:row>
                    <xdr:rowOff>66675</xdr:rowOff>
                  </from>
                  <to>
                    <xdr:col>36</xdr:col>
                    <xdr:colOff>0</xdr:colOff>
                    <xdr:row>245</xdr:row>
                    <xdr:rowOff>295275</xdr:rowOff>
                  </to>
                </anchor>
              </controlPr>
            </control>
          </mc:Choice>
        </mc:AlternateContent>
        <mc:AlternateContent xmlns:mc="http://schemas.openxmlformats.org/markup-compatibility/2006">
          <mc:Choice Requires="x14">
            <control shapeId="134225" r:id="rId84" name="Check Box 81">
              <controlPr defaultSize="0" autoFill="0" autoLine="0" autoPict="0">
                <anchor moveWithCells="1">
                  <from>
                    <xdr:col>33</xdr:col>
                    <xdr:colOff>104775</xdr:colOff>
                    <xdr:row>245</xdr:row>
                    <xdr:rowOff>66675</xdr:rowOff>
                  </from>
                  <to>
                    <xdr:col>34</xdr:col>
                    <xdr:colOff>28575</xdr:colOff>
                    <xdr:row>245</xdr:row>
                    <xdr:rowOff>295275</xdr:rowOff>
                  </to>
                </anchor>
              </controlPr>
            </control>
          </mc:Choice>
        </mc:AlternateContent>
        <mc:AlternateContent xmlns:mc="http://schemas.openxmlformats.org/markup-compatibility/2006">
          <mc:Choice Requires="x14">
            <control shapeId="134226" r:id="rId85" name="Check Box 82">
              <controlPr defaultSize="0" autoFill="0" autoLine="0" autoPict="0">
                <anchor moveWithCells="1">
                  <from>
                    <xdr:col>35</xdr:col>
                    <xdr:colOff>104775</xdr:colOff>
                    <xdr:row>246</xdr:row>
                    <xdr:rowOff>66675</xdr:rowOff>
                  </from>
                  <to>
                    <xdr:col>36</xdr:col>
                    <xdr:colOff>0</xdr:colOff>
                    <xdr:row>246</xdr:row>
                    <xdr:rowOff>295275</xdr:rowOff>
                  </to>
                </anchor>
              </controlPr>
            </control>
          </mc:Choice>
        </mc:AlternateContent>
        <mc:AlternateContent xmlns:mc="http://schemas.openxmlformats.org/markup-compatibility/2006">
          <mc:Choice Requires="x14">
            <control shapeId="134227" r:id="rId86" name="Check Box 83">
              <controlPr defaultSize="0" autoFill="0" autoLine="0" autoPict="0">
                <anchor moveWithCells="1">
                  <from>
                    <xdr:col>33</xdr:col>
                    <xdr:colOff>104775</xdr:colOff>
                    <xdr:row>246</xdr:row>
                    <xdr:rowOff>66675</xdr:rowOff>
                  </from>
                  <to>
                    <xdr:col>34</xdr:col>
                    <xdr:colOff>28575</xdr:colOff>
                    <xdr:row>246</xdr:row>
                    <xdr:rowOff>295275</xdr:rowOff>
                  </to>
                </anchor>
              </controlPr>
            </control>
          </mc:Choice>
        </mc:AlternateContent>
        <mc:AlternateContent xmlns:mc="http://schemas.openxmlformats.org/markup-compatibility/2006">
          <mc:Choice Requires="x14">
            <control shapeId="134228" r:id="rId87" name="Check Box 84">
              <controlPr defaultSize="0" autoFill="0" autoLine="0" autoPict="0">
                <anchor moveWithCells="1">
                  <from>
                    <xdr:col>35</xdr:col>
                    <xdr:colOff>104775</xdr:colOff>
                    <xdr:row>247</xdr:row>
                    <xdr:rowOff>66675</xdr:rowOff>
                  </from>
                  <to>
                    <xdr:col>36</xdr:col>
                    <xdr:colOff>0</xdr:colOff>
                    <xdr:row>247</xdr:row>
                    <xdr:rowOff>295275</xdr:rowOff>
                  </to>
                </anchor>
              </controlPr>
            </control>
          </mc:Choice>
        </mc:AlternateContent>
        <mc:AlternateContent xmlns:mc="http://schemas.openxmlformats.org/markup-compatibility/2006">
          <mc:Choice Requires="x14">
            <control shapeId="134229" r:id="rId88" name="Check Box 85">
              <controlPr defaultSize="0" autoFill="0" autoLine="0" autoPict="0">
                <anchor moveWithCells="1">
                  <from>
                    <xdr:col>33</xdr:col>
                    <xdr:colOff>104775</xdr:colOff>
                    <xdr:row>247</xdr:row>
                    <xdr:rowOff>66675</xdr:rowOff>
                  </from>
                  <to>
                    <xdr:col>34</xdr:col>
                    <xdr:colOff>28575</xdr:colOff>
                    <xdr:row>247</xdr:row>
                    <xdr:rowOff>295275</xdr:rowOff>
                  </to>
                </anchor>
              </controlPr>
            </control>
          </mc:Choice>
        </mc:AlternateContent>
        <mc:AlternateContent xmlns:mc="http://schemas.openxmlformats.org/markup-compatibility/2006">
          <mc:Choice Requires="x14">
            <control shapeId="134230" r:id="rId89" name="Check Box 86">
              <controlPr defaultSize="0" autoFill="0" autoLine="0" autoPict="0">
                <anchor moveWithCells="1">
                  <from>
                    <xdr:col>35</xdr:col>
                    <xdr:colOff>104775</xdr:colOff>
                    <xdr:row>248</xdr:row>
                    <xdr:rowOff>66675</xdr:rowOff>
                  </from>
                  <to>
                    <xdr:col>36</xdr:col>
                    <xdr:colOff>0</xdr:colOff>
                    <xdr:row>248</xdr:row>
                    <xdr:rowOff>295275</xdr:rowOff>
                  </to>
                </anchor>
              </controlPr>
            </control>
          </mc:Choice>
        </mc:AlternateContent>
        <mc:AlternateContent xmlns:mc="http://schemas.openxmlformats.org/markup-compatibility/2006">
          <mc:Choice Requires="x14">
            <control shapeId="134231" r:id="rId90" name="Check Box 87">
              <controlPr defaultSize="0" autoFill="0" autoLine="0" autoPict="0">
                <anchor moveWithCells="1">
                  <from>
                    <xdr:col>33</xdr:col>
                    <xdr:colOff>104775</xdr:colOff>
                    <xdr:row>248</xdr:row>
                    <xdr:rowOff>66675</xdr:rowOff>
                  </from>
                  <to>
                    <xdr:col>34</xdr:col>
                    <xdr:colOff>28575</xdr:colOff>
                    <xdr:row>248</xdr:row>
                    <xdr:rowOff>295275</xdr:rowOff>
                  </to>
                </anchor>
              </controlPr>
            </control>
          </mc:Choice>
        </mc:AlternateContent>
        <mc:AlternateContent xmlns:mc="http://schemas.openxmlformats.org/markup-compatibility/2006">
          <mc:Choice Requires="x14">
            <control shapeId="134232" r:id="rId91" name="Check Box 88">
              <controlPr defaultSize="0" autoFill="0" autoLine="0" autoPict="0">
                <anchor moveWithCells="1">
                  <from>
                    <xdr:col>35</xdr:col>
                    <xdr:colOff>104775</xdr:colOff>
                    <xdr:row>250</xdr:row>
                    <xdr:rowOff>66675</xdr:rowOff>
                  </from>
                  <to>
                    <xdr:col>36</xdr:col>
                    <xdr:colOff>0</xdr:colOff>
                    <xdr:row>250</xdr:row>
                    <xdr:rowOff>295275</xdr:rowOff>
                  </to>
                </anchor>
              </controlPr>
            </control>
          </mc:Choice>
        </mc:AlternateContent>
        <mc:AlternateContent xmlns:mc="http://schemas.openxmlformats.org/markup-compatibility/2006">
          <mc:Choice Requires="x14">
            <control shapeId="134233" r:id="rId92" name="Check Box 89">
              <controlPr defaultSize="0" autoFill="0" autoLine="0" autoPict="0">
                <anchor moveWithCells="1">
                  <from>
                    <xdr:col>33</xdr:col>
                    <xdr:colOff>104775</xdr:colOff>
                    <xdr:row>250</xdr:row>
                    <xdr:rowOff>66675</xdr:rowOff>
                  </from>
                  <to>
                    <xdr:col>34</xdr:col>
                    <xdr:colOff>28575</xdr:colOff>
                    <xdr:row>250</xdr:row>
                    <xdr:rowOff>295275</xdr:rowOff>
                  </to>
                </anchor>
              </controlPr>
            </control>
          </mc:Choice>
        </mc:AlternateContent>
        <mc:AlternateContent xmlns:mc="http://schemas.openxmlformats.org/markup-compatibility/2006">
          <mc:Choice Requires="x14">
            <control shapeId="134234" r:id="rId93" name="Check Box 90">
              <controlPr defaultSize="0" autoFill="0" autoLine="0" autoPict="0">
                <anchor moveWithCells="1">
                  <from>
                    <xdr:col>35</xdr:col>
                    <xdr:colOff>104775</xdr:colOff>
                    <xdr:row>251</xdr:row>
                    <xdr:rowOff>66675</xdr:rowOff>
                  </from>
                  <to>
                    <xdr:col>36</xdr:col>
                    <xdr:colOff>0</xdr:colOff>
                    <xdr:row>251</xdr:row>
                    <xdr:rowOff>295275</xdr:rowOff>
                  </to>
                </anchor>
              </controlPr>
            </control>
          </mc:Choice>
        </mc:AlternateContent>
        <mc:AlternateContent xmlns:mc="http://schemas.openxmlformats.org/markup-compatibility/2006">
          <mc:Choice Requires="x14">
            <control shapeId="134235" r:id="rId94" name="Check Box 91">
              <controlPr defaultSize="0" autoFill="0" autoLine="0" autoPict="0">
                <anchor moveWithCells="1">
                  <from>
                    <xdr:col>33</xdr:col>
                    <xdr:colOff>104775</xdr:colOff>
                    <xdr:row>251</xdr:row>
                    <xdr:rowOff>66675</xdr:rowOff>
                  </from>
                  <to>
                    <xdr:col>34</xdr:col>
                    <xdr:colOff>28575</xdr:colOff>
                    <xdr:row>251</xdr:row>
                    <xdr:rowOff>295275</xdr:rowOff>
                  </to>
                </anchor>
              </controlPr>
            </control>
          </mc:Choice>
        </mc:AlternateContent>
        <mc:AlternateContent xmlns:mc="http://schemas.openxmlformats.org/markup-compatibility/2006">
          <mc:Choice Requires="x14">
            <control shapeId="134236" r:id="rId95" name="Check Box 92">
              <controlPr defaultSize="0" autoFill="0" autoLine="0" autoPict="0">
                <anchor moveWithCells="1">
                  <from>
                    <xdr:col>35</xdr:col>
                    <xdr:colOff>104775</xdr:colOff>
                    <xdr:row>252</xdr:row>
                    <xdr:rowOff>66675</xdr:rowOff>
                  </from>
                  <to>
                    <xdr:col>36</xdr:col>
                    <xdr:colOff>0</xdr:colOff>
                    <xdr:row>252</xdr:row>
                    <xdr:rowOff>295275</xdr:rowOff>
                  </to>
                </anchor>
              </controlPr>
            </control>
          </mc:Choice>
        </mc:AlternateContent>
        <mc:AlternateContent xmlns:mc="http://schemas.openxmlformats.org/markup-compatibility/2006">
          <mc:Choice Requires="x14">
            <control shapeId="134237" r:id="rId96" name="Check Box 93">
              <controlPr defaultSize="0" autoFill="0" autoLine="0" autoPict="0">
                <anchor moveWithCells="1">
                  <from>
                    <xdr:col>33</xdr:col>
                    <xdr:colOff>104775</xdr:colOff>
                    <xdr:row>252</xdr:row>
                    <xdr:rowOff>66675</xdr:rowOff>
                  </from>
                  <to>
                    <xdr:col>34</xdr:col>
                    <xdr:colOff>28575</xdr:colOff>
                    <xdr:row>252</xdr:row>
                    <xdr:rowOff>295275</xdr:rowOff>
                  </to>
                </anchor>
              </controlPr>
            </control>
          </mc:Choice>
        </mc:AlternateContent>
        <mc:AlternateContent xmlns:mc="http://schemas.openxmlformats.org/markup-compatibility/2006">
          <mc:Choice Requires="x14">
            <control shapeId="134238" r:id="rId97" name="Check Box 94">
              <controlPr defaultSize="0" autoFill="0" autoLine="0" autoPict="0">
                <anchor moveWithCells="1">
                  <from>
                    <xdr:col>35</xdr:col>
                    <xdr:colOff>104775</xdr:colOff>
                    <xdr:row>253</xdr:row>
                    <xdr:rowOff>66675</xdr:rowOff>
                  </from>
                  <to>
                    <xdr:col>36</xdr:col>
                    <xdr:colOff>0</xdr:colOff>
                    <xdr:row>253</xdr:row>
                    <xdr:rowOff>295275</xdr:rowOff>
                  </to>
                </anchor>
              </controlPr>
            </control>
          </mc:Choice>
        </mc:AlternateContent>
        <mc:AlternateContent xmlns:mc="http://schemas.openxmlformats.org/markup-compatibility/2006">
          <mc:Choice Requires="x14">
            <control shapeId="134239" r:id="rId98" name="Check Box 95">
              <controlPr defaultSize="0" autoFill="0" autoLine="0" autoPict="0">
                <anchor moveWithCells="1">
                  <from>
                    <xdr:col>33</xdr:col>
                    <xdr:colOff>104775</xdr:colOff>
                    <xdr:row>253</xdr:row>
                    <xdr:rowOff>66675</xdr:rowOff>
                  </from>
                  <to>
                    <xdr:col>34</xdr:col>
                    <xdr:colOff>28575</xdr:colOff>
                    <xdr:row>253</xdr:row>
                    <xdr:rowOff>295275</xdr:rowOff>
                  </to>
                </anchor>
              </controlPr>
            </control>
          </mc:Choice>
        </mc:AlternateContent>
        <mc:AlternateContent xmlns:mc="http://schemas.openxmlformats.org/markup-compatibility/2006">
          <mc:Choice Requires="x14">
            <control shapeId="134240" r:id="rId99" name="Check Box 96">
              <controlPr defaultSize="0" autoFill="0" autoLine="0" autoPict="0">
                <anchor moveWithCells="1">
                  <from>
                    <xdr:col>35</xdr:col>
                    <xdr:colOff>104775</xdr:colOff>
                    <xdr:row>255</xdr:row>
                    <xdr:rowOff>66675</xdr:rowOff>
                  </from>
                  <to>
                    <xdr:col>36</xdr:col>
                    <xdr:colOff>0</xdr:colOff>
                    <xdr:row>255</xdr:row>
                    <xdr:rowOff>295275</xdr:rowOff>
                  </to>
                </anchor>
              </controlPr>
            </control>
          </mc:Choice>
        </mc:AlternateContent>
        <mc:AlternateContent xmlns:mc="http://schemas.openxmlformats.org/markup-compatibility/2006">
          <mc:Choice Requires="x14">
            <control shapeId="134241" r:id="rId100" name="Check Box 97">
              <controlPr defaultSize="0" autoFill="0" autoLine="0" autoPict="0">
                <anchor moveWithCells="1">
                  <from>
                    <xdr:col>33</xdr:col>
                    <xdr:colOff>104775</xdr:colOff>
                    <xdr:row>255</xdr:row>
                    <xdr:rowOff>66675</xdr:rowOff>
                  </from>
                  <to>
                    <xdr:col>34</xdr:col>
                    <xdr:colOff>0</xdr:colOff>
                    <xdr:row>255</xdr:row>
                    <xdr:rowOff>314325</xdr:rowOff>
                  </to>
                </anchor>
              </controlPr>
            </control>
          </mc:Choice>
        </mc:AlternateContent>
        <mc:AlternateContent xmlns:mc="http://schemas.openxmlformats.org/markup-compatibility/2006">
          <mc:Choice Requires="x14">
            <control shapeId="134242" r:id="rId101" name="Check Box 98">
              <controlPr defaultSize="0" autoFill="0" autoLine="0" autoPict="0">
                <anchor moveWithCells="1">
                  <from>
                    <xdr:col>35</xdr:col>
                    <xdr:colOff>104775</xdr:colOff>
                    <xdr:row>256</xdr:row>
                    <xdr:rowOff>66675</xdr:rowOff>
                  </from>
                  <to>
                    <xdr:col>36</xdr:col>
                    <xdr:colOff>0</xdr:colOff>
                    <xdr:row>256</xdr:row>
                    <xdr:rowOff>295275</xdr:rowOff>
                  </to>
                </anchor>
              </controlPr>
            </control>
          </mc:Choice>
        </mc:AlternateContent>
        <mc:AlternateContent xmlns:mc="http://schemas.openxmlformats.org/markup-compatibility/2006">
          <mc:Choice Requires="x14">
            <control shapeId="134243" r:id="rId102" name="Check Box 99">
              <controlPr defaultSize="0" autoFill="0" autoLine="0" autoPict="0">
                <anchor moveWithCells="1">
                  <from>
                    <xdr:col>33</xdr:col>
                    <xdr:colOff>104775</xdr:colOff>
                    <xdr:row>256</xdr:row>
                    <xdr:rowOff>66675</xdr:rowOff>
                  </from>
                  <to>
                    <xdr:col>34</xdr:col>
                    <xdr:colOff>0</xdr:colOff>
                    <xdr:row>256</xdr:row>
                    <xdr:rowOff>314325</xdr:rowOff>
                  </to>
                </anchor>
              </controlPr>
            </control>
          </mc:Choice>
        </mc:AlternateContent>
        <mc:AlternateContent xmlns:mc="http://schemas.openxmlformats.org/markup-compatibility/2006">
          <mc:Choice Requires="x14">
            <control shapeId="134244" r:id="rId103" name="Check Box 100">
              <controlPr defaultSize="0" autoFill="0" autoLine="0" autoPict="0">
                <anchor moveWithCells="1">
                  <from>
                    <xdr:col>35</xdr:col>
                    <xdr:colOff>104775</xdr:colOff>
                    <xdr:row>257</xdr:row>
                    <xdr:rowOff>66675</xdr:rowOff>
                  </from>
                  <to>
                    <xdr:col>36</xdr:col>
                    <xdr:colOff>0</xdr:colOff>
                    <xdr:row>257</xdr:row>
                    <xdr:rowOff>295275</xdr:rowOff>
                  </to>
                </anchor>
              </controlPr>
            </control>
          </mc:Choice>
        </mc:AlternateContent>
        <mc:AlternateContent xmlns:mc="http://schemas.openxmlformats.org/markup-compatibility/2006">
          <mc:Choice Requires="x14">
            <control shapeId="134245" r:id="rId104" name="Check Box 101">
              <controlPr defaultSize="0" autoFill="0" autoLine="0" autoPict="0">
                <anchor moveWithCells="1">
                  <from>
                    <xdr:col>33</xdr:col>
                    <xdr:colOff>104775</xdr:colOff>
                    <xdr:row>257</xdr:row>
                    <xdr:rowOff>66675</xdr:rowOff>
                  </from>
                  <to>
                    <xdr:col>34</xdr:col>
                    <xdr:colOff>0</xdr:colOff>
                    <xdr:row>257</xdr:row>
                    <xdr:rowOff>314325</xdr:rowOff>
                  </to>
                </anchor>
              </controlPr>
            </control>
          </mc:Choice>
        </mc:AlternateContent>
        <mc:AlternateContent xmlns:mc="http://schemas.openxmlformats.org/markup-compatibility/2006">
          <mc:Choice Requires="x14">
            <control shapeId="134246" r:id="rId105" name="Check Box 102">
              <controlPr defaultSize="0" autoFill="0" autoLine="0" autoPict="0">
                <anchor moveWithCells="1">
                  <from>
                    <xdr:col>35</xdr:col>
                    <xdr:colOff>104775</xdr:colOff>
                    <xdr:row>258</xdr:row>
                    <xdr:rowOff>66675</xdr:rowOff>
                  </from>
                  <to>
                    <xdr:col>36</xdr:col>
                    <xdr:colOff>0</xdr:colOff>
                    <xdr:row>258</xdr:row>
                    <xdr:rowOff>295275</xdr:rowOff>
                  </to>
                </anchor>
              </controlPr>
            </control>
          </mc:Choice>
        </mc:AlternateContent>
        <mc:AlternateContent xmlns:mc="http://schemas.openxmlformats.org/markup-compatibility/2006">
          <mc:Choice Requires="x14">
            <control shapeId="134247" r:id="rId106" name="Check Box 103">
              <controlPr defaultSize="0" autoFill="0" autoLine="0" autoPict="0">
                <anchor moveWithCells="1">
                  <from>
                    <xdr:col>33</xdr:col>
                    <xdr:colOff>104775</xdr:colOff>
                    <xdr:row>258</xdr:row>
                    <xdr:rowOff>66675</xdr:rowOff>
                  </from>
                  <to>
                    <xdr:col>34</xdr:col>
                    <xdr:colOff>0</xdr:colOff>
                    <xdr:row>258</xdr:row>
                    <xdr:rowOff>314325</xdr:rowOff>
                  </to>
                </anchor>
              </controlPr>
            </control>
          </mc:Choice>
        </mc:AlternateContent>
        <mc:AlternateContent xmlns:mc="http://schemas.openxmlformats.org/markup-compatibility/2006">
          <mc:Choice Requires="x14">
            <control shapeId="134248" r:id="rId107" name="Check Box 104">
              <controlPr defaultSize="0" autoFill="0" autoLine="0" autoPict="0">
                <anchor moveWithCells="1">
                  <from>
                    <xdr:col>35</xdr:col>
                    <xdr:colOff>104775</xdr:colOff>
                    <xdr:row>261</xdr:row>
                    <xdr:rowOff>66675</xdr:rowOff>
                  </from>
                  <to>
                    <xdr:col>36</xdr:col>
                    <xdr:colOff>0</xdr:colOff>
                    <xdr:row>261</xdr:row>
                    <xdr:rowOff>295275</xdr:rowOff>
                  </to>
                </anchor>
              </controlPr>
            </control>
          </mc:Choice>
        </mc:AlternateContent>
        <mc:AlternateContent xmlns:mc="http://schemas.openxmlformats.org/markup-compatibility/2006">
          <mc:Choice Requires="x14">
            <control shapeId="134249" r:id="rId108" name="Check Box 105">
              <controlPr defaultSize="0" autoFill="0" autoLine="0" autoPict="0">
                <anchor moveWithCells="1">
                  <from>
                    <xdr:col>33</xdr:col>
                    <xdr:colOff>104775</xdr:colOff>
                    <xdr:row>261</xdr:row>
                    <xdr:rowOff>66675</xdr:rowOff>
                  </from>
                  <to>
                    <xdr:col>34</xdr:col>
                    <xdr:colOff>0</xdr:colOff>
                    <xdr:row>261</xdr:row>
                    <xdr:rowOff>314325</xdr:rowOff>
                  </to>
                </anchor>
              </controlPr>
            </control>
          </mc:Choice>
        </mc:AlternateContent>
        <mc:AlternateContent xmlns:mc="http://schemas.openxmlformats.org/markup-compatibility/2006">
          <mc:Choice Requires="x14">
            <control shapeId="134250" r:id="rId109" name="Check Box 106">
              <controlPr defaultSize="0" autoFill="0" autoLine="0" autoPict="0">
                <anchor moveWithCells="1">
                  <from>
                    <xdr:col>35</xdr:col>
                    <xdr:colOff>104775</xdr:colOff>
                    <xdr:row>262</xdr:row>
                    <xdr:rowOff>66675</xdr:rowOff>
                  </from>
                  <to>
                    <xdr:col>36</xdr:col>
                    <xdr:colOff>0</xdr:colOff>
                    <xdr:row>262</xdr:row>
                    <xdr:rowOff>295275</xdr:rowOff>
                  </to>
                </anchor>
              </controlPr>
            </control>
          </mc:Choice>
        </mc:AlternateContent>
        <mc:AlternateContent xmlns:mc="http://schemas.openxmlformats.org/markup-compatibility/2006">
          <mc:Choice Requires="x14">
            <control shapeId="134251" r:id="rId110" name="Check Box 107">
              <controlPr defaultSize="0" autoFill="0" autoLine="0" autoPict="0">
                <anchor moveWithCells="1">
                  <from>
                    <xdr:col>33</xdr:col>
                    <xdr:colOff>104775</xdr:colOff>
                    <xdr:row>262</xdr:row>
                    <xdr:rowOff>66675</xdr:rowOff>
                  </from>
                  <to>
                    <xdr:col>34</xdr:col>
                    <xdr:colOff>0</xdr:colOff>
                    <xdr:row>262</xdr:row>
                    <xdr:rowOff>314325</xdr:rowOff>
                  </to>
                </anchor>
              </controlPr>
            </control>
          </mc:Choice>
        </mc:AlternateContent>
        <mc:AlternateContent xmlns:mc="http://schemas.openxmlformats.org/markup-compatibility/2006">
          <mc:Choice Requires="x14">
            <control shapeId="134252" r:id="rId111" name="Check Box 108">
              <controlPr defaultSize="0" autoFill="0" autoLine="0" autoPict="0">
                <anchor moveWithCells="1">
                  <from>
                    <xdr:col>33</xdr:col>
                    <xdr:colOff>104775</xdr:colOff>
                    <xdr:row>270</xdr:row>
                    <xdr:rowOff>0</xdr:rowOff>
                  </from>
                  <to>
                    <xdr:col>34</xdr:col>
                    <xdr:colOff>0</xdr:colOff>
                    <xdr:row>271</xdr:row>
                    <xdr:rowOff>0</xdr:rowOff>
                  </to>
                </anchor>
              </controlPr>
            </control>
          </mc:Choice>
        </mc:AlternateContent>
        <mc:AlternateContent xmlns:mc="http://schemas.openxmlformats.org/markup-compatibility/2006">
          <mc:Choice Requires="x14">
            <control shapeId="134253" r:id="rId112" name="Check Box 109">
              <controlPr defaultSize="0" autoFill="0" autoLine="0" autoPict="0">
                <anchor moveWithCells="1">
                  <from>
                    <xdr:col>33</xdr:col>
                    <xdr:colOff>104775</xdr:colOff>
                    <xdr:row>275</xdr:row>
                    <xdr:rowOff>0</xdr:rowOff>
                  </from>
                  <to>
                    <xdr:col>34</xdr:col>
                    <xdr:colOff>0</xdr:colOff>
                    <xdr:row>276</xdr:row>
                    <xdr:rowOff>0</xdr:rowOff>
                  </to>
                </anchor>
              </controlPr>
            </control>
          </mc:Choice>
        </mc:AlternateContent>
        <mc:AlternateContent xmlns:mc="http://schemas.openxmlformats.org/markup-compatibility/2006">
          <mc:Choice Requires="x14">
            <control shapeId="134254" r:id="rId113" name="Check Box 110">
              <controlPr defaultSize="0" autoFill="0" autoLine="0" autoPict="0">
                <anchor moveWithCells="1">
                  <from>
                    <xdr:col>33</xdr:col>
                    <xdr:colOff>104775</xdr:colOff>
                    <xdr:row>277</xdr:row>
                    <xdr:rowOff>0</xdr:rowOff>
                  </from>
                  <to>
                    <xdr:col>34</xdr:col>
                    <xdr:colOff>0</xdr:colOff>
                    <xdr:row>278</xdr:row>
                    <xdr:rowOff>0</xdr:rowOff>
                  </to>
                </anchor>
              </controlPr>
            </control>
          </mc:Choice>
        </mc:AlternateContent>
        <mc:AlternateContent xmlns:mc="http://schemas.openxmlformats.org/markup-compatibility/2006">
          <mc:Choice Requires="x14">
            <control shapeId="134255" r:id="rId114" name="Check Box 111">
              <controlPr defaultSize="0" autoFill="0" autoLine="0" autoPict="0">
                <anchor moveWithCells="1">
                  <from>
                    <xdr:col>33</xdr:col>
                    <xdr:colOff>104775</xdr:colOff>
                    <xdr:row>278</xdr:row>
                    <xdr:rowOff>0</xdr:rowOff>
                  </from>
                  <to>
                    <xdr:col>34</xdr:col>
                    <xdr:colOff>0</xdr:colOff>
                    <xdr:row>279</xdr:row>
                    <xdr:rowOff>0</xdr:rowOff>
                  </to>
                </anchor>
              </controlPr>
            </control>
          </mc:Choice>
        </mc:AlternateContent>
        <mc:AlternateContent xmlns:mc="http://schemas.openxmlformats.org/markup-compatibility/2006">
          <mc:Choice Requires="x14">
            <control shapeId="134256" r:id="rId115" name="Check Box 112">
              <controlPr defaultSize="0" autoFill="0" autoLine="0" autoPict="0">
                <anchor moveWithCells="1">
                  <from>
                    <xdr:col>33</xdr:col>
                    <xdr:colOff>104775</xdr:colOff>
                    <xdr:row>281</xdr:row>
                    <xdr:rowOff>0</xdr:rowOff>
                  </from>
                  <to>
                    <xdr:col>34</xdr:col>
                    <xdr:colOff>0</xdr:colOff>
                    <xdr:row>282</xdr:row>
                    <xdr:rowOff>0</xdr:rowOff>
                  </to>
                </anchor>
              </controlPr>
            </control>
          </mc:Choice>
        </mc:AlternateContent>
        <mc:AlternateContent xmlns:mc="http://schemas.openxmlformats.org/markup-compatibility/2006">
          <mc:Choice Requires="x14">
            <control shapeId="134257" r:id="rId116" name="Check Box 113">
              <controlPr defaultSize="0" autoFill="0" autoLine="0" autoPict="0">
                <anchor moveWithCells="1">
                  <from>
                    <xdr:col>33</xdr:col>
                    <xdr:colOff>104775</xdr:colOff>
                    <xdr:row>282</xdr:row>
                    <xdr:rowOff>0</xdr:rowOff>
                  </from>
                  <to>
                    <xdr:col>34</xdr:col>
                    <xdr:colOff>0</xdr:colOff>
                    <xdr:row>283</xdr:row>
                    <xdr:rowOff>0</xdr:rowOff>
                  </to>
                </anchor>
              </controlPr>
            </control>
          </mc:Choice>
        </mc:AlternateContent>
        <mc:AlternateContent xmlns:mc="http://schemas.openxmlformats.org/markup-compatibility/2006">
          <mc:Choice Requires="x14">
            <control shapeId="134258" r:id="rId117" name="Check Box 114">
              <controlPr defaultSize="0" autoFill="0" autoLine="0" autoPict="0">
                <anchor moveWithCells="1">
                  <from>
                    <xdr:col>33</xdr:col>
                    <xdr:colOff>104775</xdr:colOff>
                    <xdr:row>276</xdr:row>
                    <xdr:rowOff>0</xdr:rowOff>
                  </from>
                  <to>
                    <xdr:col>34</xdr:col>
                    <xdr:colOff>0</xdr:colOff>
                    <xdr:row>277</xdr:row>
                    <xdr:rowOff>0</xdr:rowOff>
                  </to>
                </anchor>
              </controlPr>
            </control>
          </mc:Choice>
        </mc:AlternateContent>
        <mc:AlternateContent xmlns:mc="http://schemas.openxmlformats.org/markup-compatibility/2006">
          <mc:Choice Requires="x14">
            <control shapeId="134259" r:id="rId118" name="Check Box 115">
              <controlPr defaultSize="0" autoFill="0" autoLine="0" autoPict="0">
                <anchor moveWithCells="1">
                  <from>
                    <xdr:col>33</xdr:col>
                    <xdr:colOff>104775</xdr:colOff>
                    <xdr:row>279</xdr:row>
                    <xdr:rowOff>0</xdr:rowOff>
                  </from>
                  <to>
                    <xdr:col>34</xdr:col>
                    <xdr:colOff>0</xdr:colOff>
                    <xdr:row>280</xdr:row>
                    <xdr:rowOff>0</xdr:rowOff>
                  </to>
                </anchor>
              </controlPr>
            </control>
          </mc:Choice>
        </mc:AlternateContent>
        <mc:AlternateContent xmlns:mc="http://schemas.openxmlformats.org/markup-compatibility/2006">
          <mc:Choice Requires="x14">
            <control shapeId="134260" r:id="rId119" name="Check Box 116">
              <controlPr defaultSize="0" autoFill="0" autoLine="0" autoPict="0">
                <anchor moveWithCells="1">
                  <from>
                    <xdr:col>33</xdr:col>
                    <xdr:colOff>104775</xdr:colOff>
                    <xdr:row>271</xdr:row>
                    <xdr:rowOff>0</xdr:rowOff>
                  </from>
                  <to>
                    <xdr:col>34</xdr:col>
                    <xdr:colOff>0</xdr:colOff>
                    <xdr:row>272</xdr:row>
                    <xdr:rowOff>0</xdr:rowOff>
                  </to>
                </anchor>
              </controlPr>
            </control>
          </mc:Choice>
        </mc:AlternateContent>
        <mc:AlternateContent xmlns:mc="http://schemas.openxmlformats.org/markup-compatibility/2006">
          <mc:Choice Requires="x14">
            <control shapeId="134261" r:id="rId120" name="Check Box 117">
              <controlPr defaultSize="0" autoFill="0" autoLine="0" autoPict="0">
                <anchor moveWithCells="1">
                  <from>
                    <xdr:col>33</xdr:col>
                    <xdr:colOff>104775</xdr:colOff>
                    <xdr:row>272</xdr:row>
                    <xdr:rowOff>0</xdr:rowOff>
                  </from>
                  <to>
                    <xdr:col>34</xdr:col>
                    <xdr:colOff>0</xdr:colOff>
                    <xdr:row>273</xdr:row>
                    <xdr:rowOff>0</xdr:rowOff>
                  </to>
                </anchor>
              </controlPr>
            </control>
          </mc:Choice>
        </mc:AlternateContent>
        <mc:AlternateContent xmlns:mc="http://schemas.openxmlformats.org/markup-compatibility/2006">
          <mc:Choice Requires="x14">
            <control shapeId="134262" r:id="rId121" name="Check Box 118">
              <controlPr defaultSize="0" autoFill="0" autoLine="0" autoPict="0">
                <anchor moveWithCells="1">
                  <from>
                    <xdr:col>33</xdr:col>
                    <xdr:colOff>104775</xdr:colOff>
                    <xdr:row>273</xdr:row>
                    <xdr:rowOff>0</xdr:rowOff>
                  </from>
                  <to>
                    <xdr:col>34</xdr:col>
                    <xdr:colOff>0</xdr:colOff>
                    <xdr:row>274</xdr:row>
                    <xdr:rowOff>0</xdr:rowOff>
                  </to>
                </anchor>
              </controlPr>
            </control>
          </mc:Choice>
        </mc:AlternateContent>
        <mc:AlternateContent xmlns:mc="http://schemas.openxmlformats.org/markup-compatibility/2006">
          <mc:Choice Requires="x14">
            <control shapeId="134263" r:id="rId122" name="Check Box 119">
              <controlPr defaultSize="0" autoFill="0" autoLine="0" autoPict="0">
                <anchor moveWithCells="1">
                  <from>
                    <xdr:col>33</xdr:col>
                    <xdr:colOff>104775</xdr:colOff>
                    <xdr:row>274</xdr:row>
                    <xdr:rowOff>0</xdr:rowOff>
                  </from>
                  <to>
                    <xdr:col>34</xdr:col>
                    <xdr:colOff>0</xdr:colOff>
                    <xdr:row>275</xdr:row>
                    <xdr:rowOff>0</xdr:rowOff>
                  </to>
                </anchor>
              </controlPr>
            </control>
          </mc:Choice>
        </mc:AlternateContent>
        <mc:AlternateContent xmlns:mc="http://schemas.openxmlformats.org/markup-compatibility/2006">
          <mc:Choice Requires="x14">
            <control shapeId="134264" r:id="rId123" name="Check Box 120">
              <controlPr defaultSize="0" autoFill="0" autoLine="0" autoPict="0">
                <anchor moveWithCells="1">
                  <from>
                    <xdr:col>34</xdr:col>
                    <xdr:colOff>104775</xdr:colOff>
                    <xdr:row>280</xdr:row>
                    <xdr:rowOff>0</xdr:rowOff>
                  </from>
                  <to>
                    <xdr:col>35</xdr:col>
                    <xdr:colOff>0</xdr:colOff>
                    <xdr:row>281</xdr:row>
                    <xdr:rowOff>0</xdr:rowOff>
                  </to>
                </anchor>
              </controlPr>
            </control>
          </mc:Choice>
        </mc:AlternateContent>
        <mc:AlternateContent xmlns:mc="http://schemas.openxmlformats.org/markup-compatibility/2006">
          <mc:Choice Requires="x14">
            <control shapeId="134265" r:id="rId124" name="Check Box 121">
              <controlPr defaultSize="0" autoFill="0" autoLine="0" autoPict="0">
                <anchor moveWithCells="1">
                  <from>
                    <xdr:col>35</xdr:col>
                    <xdr:colOff>104775</xdr:colOff>
                    <xdr:row>280</xdr:row>
                    <xdr:rowOff>0</xdr:rowOff>
                  </from>
                  <to>
                    <xdr:col>36</xdr:col>
                    <xdr:colOff>38100</xdr:colOff>
                    <xdr:row>281</xdr:row>
                    <xdr:rowOff>0</xdr:rowOff>
                  </to>
                </anchor>
              </controlPr>
            </control>
          </mc:Choice>
        </mc:AlternateContent>
        <mc:AlternateContent xmlns:mc="http://schemas.openxmlformats.org/markup-compatibility/2006">
          <mc:Choice Requires="x14">
            <control shapeId="134266" r:id="rId125" name="Check Box 122">
              <controlPr defaultSize="0" autoFill="0" autoLine="0" autoPict="0">
                <anchor moveWithCells="1">
                  <from>
                    <xdr:col>33</xdr:col>
                    <xdr:colOff>104775</xdr:colOff>
                    <xdr:row>280</xdr:row>
                    <xdr:rowOff>0</xdr:rowOff>
                  </from>
                  <to>
                    <xdr:col>34</xdr:col>
                    <xdr:colOff>0</xdr:colOff>
                    <xdr:row>281</xdr:row>
                    <xdr:rowOff>0</xdr:rowOff>
                  </to>
                </anchor>
              </controlPr>
            </control>
          </mc:Choice>
        </mc:AlternateContent>
        <mc:AlternateContent xmlns:mc="http://schemas.openxmlformats.org/markup-compatibility/2006">
          <mc:Choice Requires="x14">
            <control shapeId="134267" r:id="rId126" name="Check Box 123">
              <controlPr defaultSize="0" autoFill="0" autoLine="0" autoPict="0">
                <anchor moveWithCells="1">
                  <from>
                    <xdr:col>34</xdr:col>
                    <xdr:colOff>104775</xdr:colOff>
                    <xdr:row>283</xdr:row>
                    <xdr:rowOff>0</xdr:rowOff>
                  </from>
                  <to>
                    <xdr:col>35</xdr:col>
                    <xdr:colOff>0</xdr:colOff>
                    <xdr:row>284</xdr:row>
                    <xdr:rowOff>38100</xdr:rowOff>
                  </to>
                </anchor>
              </controlPr>
            </control>
          </mc:Choice>
        </mc:AlternateContent>
        <mc:AlternateContent xmlns:mc="http://schemas.openxmlformats.org/markup-compatibility/2006">
          <mc:Choice Requires="x14">
            <control shapeId="134268" r:id="rId127" name="Check Box 124">
              <controlPr defaultSize="0" autoFill="0" autoLine="0" autoPict="0">
                <anchor moveWithCells="1">
                  <from>
                    <xdr:col>35</xdr:col>
                    <xdr:colOff>104775</xdr:colOff>
                    <xdr:row>283</xdr:row>
                    <xdr:rowOff>0</xdr:rowOff>
                  </from>
                  <to>
                    <xdr:col>36</xdr:col>
                    <xdr:colOff>38100</xdr:colOff>
                    <xdr:row>284</xdr:row>
                    <xdr:rowOff>38100</xdr:rowOff>
                  </to>
                </anchor>
              </controlPr>
            </control>
          </mc:Choice>
        </mc:AlternateContent>
        <mc:AlternateContent xmlns:mc="http://schemas.openxmlformats.org/markup-compatibility/2006">
          <mc:Choice Requires="x14">
            <control shapeId="134269" r:id="rId128" name="Check Box 125">
              <controlPr defaultSize="0" autoFill="0" autoLine="0" autoPict="0">
                <anchor moveWithCells="1">
                  <from>
                    <xdr:col>34</xdr:col>
                    <xdr:colOff>104775</xdr:colOff>
                    <xdr:row>284</xdr:row>
                    <xdr:rowOff>0</xdr:rowOff>
                  </from>
                  <to>
                    <xdr:col>35</xdr:col>
                    <xdr:colOff>0</xdr:colOff>
                    <xdr:row>285</xdr:row>
                    <xdr:rowOff>38100</xdr:rowOff>
                  </to>
                </anchor>
              </controlPr>
            </control>
          </mc:Choice>
        </mc:AlternateContent>
        <mc:AlternateContent xmlns:mc="http://schemas.openxmlformats.org/markup-compatibility/2006">
          <mc:Choice Requires="x14">
            <control shapeId="134270" r:id="rId129" name="Check Box 126">
              <controlPr defaultSize="0" autoFill="0" autoLine="0" autoPict="0">
                <anchor moveWithCells="1">
                  <from>
                    <xdr:col>35</xdr:col>
                    <xdr:colOff>104775</xdr:colOff>
                    <xdr:row>284</xdr:row>
                    <xdr:rowOff>0</xdr:rowOff>
                  </from>
                  <to>
                    <xdr:col>36</xdr:col>
                    <xdr:colOff>38100</xdr:colOff>
                    <xdr:row>285</xdr:row>
                    <xdr:rowOff>38100</xdr:rowOff>
                  </to>
                </anchor>
              </controlPr>
            </control>
          </mc:Choice>
        </mc:AlternateContent>
        <mc:AlternateContent xmlns:mc="http://schemas.openxmlformats.org/markup-compatibility/2006">
          <mc:Choice Requires="x14">
            <control shapeId="134271" r:id="rId130" name="Check Box 127">
              <controlPr defaultSize="0" autoFill="0" autoLine="0" autoPict="0">
                <anchor moveWithCells="1">
                  <from>
                    <xdr:col>33</xdr:col>
                    <xdr:colOff>104775</xdr:colOff>
                    <xdr:row>283</xdr:row>
                    <xdr:rowOff>0</xdr:rowOff>
                  </from>
                  <to>
                    <xdr:col>34</xdr:col>
                    <xdr:colOff>0</xdr:colOff>
                    <xdr:row>284</xdr:row>
                    <xdr:rowOff>38100</xdr:rowOff>
                  </to>
                </anchor>
              </controlPr>
            </control>
          </mc:Choice>
        </mc:AlternateContent>
        <mc:AlternateContent xmlns:mc="http://schemas.openxmlformats.org/markup-compatibility/2006">
          <mc:Choice Requires="x14">
            <control shapeId="134272" r:id="rId131" name="Check Box 128">
              <controlPr defaultSize="0" autoFill="0" autoLine="0" autoPict="0">
                <anchor moveWithCells="1">
                  <from>
                    <xdr:col>33</xdr:col>
                    <xdr:colOff>104775</xdr:colOff>
                    <xdr:row>284</xdr:row>
                    <xdr:rowOff>0</xdr:rowOff>
                  </from>
                  <to>
                    <xdr:col>34</xdr:col>
                    <xdr:colOff>0</xdr:colOff>
                    <xdr:row>285</xdr:row>
                    <xdr:rowOff>38100</xdr:rowOff>
                  </to>
                </anchor>
              </controlPr>
            </control>
          </mc:Choice>
        </mc:AlternateContent>
        <mc:AlternateContent xmlns:mc="http://schemas.openxmlformats.org/markup-compatibility/2006">
          <mc:Choice Requires="x14">
            <control shapeId="134273" r:id="rId132" name="Check Box 129">
              <controlPr defaultSize="0" autoFill="0" autoLine="0" autoPict="0">
                <anchor moveWithCells="1">
                  <from>
                    <xdr:col>4</xdr:col>
                    <xdr:colOff>104775</xdr:colOff>
                    <xdr:row>67</xdr:row>
                    <xdr:rowOff>85725</xdr:rowOff>
                  </from>
                  <to>
                    <xdr:col>5</xdr:col>
                    <xdr:colOff>0</xdr:colOff>
                    <xdr:row>68</xdr:row>
                    <xdr:rowOff>123825</xdr:rowOff>
                  </to>
                </anchor>
              </controlPr>
            </control>
          </mc:Choice>
        </mc:AlternateContent>
        <mc:AlternateContent xmlns:mc="http://schemas.openxmlformats.org/markup-compatibility/2006">
          <mc:Choice Requires="x14">
            <control shapeId="134274" r:id="rId133" name="Check Box 130">
              <controlPr defaultSize="0" autoFill="0" autoLine="0" autoPict="0">
                <anchor moveWithCells="1">
                  <from>
                    <xdr:col>33</xdr:col>
                    <xdr:colOff>85725</xdr:colOff>
                    <xdr:row>211</xdr:row>
                    <xdr:rowOff>66675</xdr:rowOff>
                  </from>
                  <to>
                    <xdr:col>34</xdr:col>
                    <xdr:colOff>66675</xdr:colOff>
                    <xdr:row>211</xdr:row>
                    <xdr:rowOff>295275</xdr:rowOff>
                  </to>
                </anchor>
              </controlPr>
            </control>
          </mc:Choice>
        </mc:AlternateContent>
        <mc:AlternateContent xmlns:mc="http://schemas.openxmlformats.org/markup-compatibility/2006">
          <mc:Choice Requires="x14">
            <control shapeId="134275" r:id="rId134" name="Check Box 131">
              <controlPr defaultSize="0" autoFill="0" autoLine="0" autoPict="0">
                <anchor moveWithCells="1">
                  <from>
                    <xdr:col>35</xdr:col>
                    <xdr:colOff>104775</xdr:colOff>
                    <xdr:row>249</xdr:row>
                    <xdr:rowOff>66675</xdr:rowOff>
                  </from>
                  <to>
                    <xdr:col>36</xdr:col>
                    <xdr:colOff>0</xdr:colOff>
                    <xdr:row>249</xdr:row>
                    <xdr:rowOff>295275</xdr:rowOff>
                  </to>
                </anchor>
              </controlPr>
            </control>
          </mc:Choice>
        </mc:AlternateContent>
        <mc:AlternateContent xmlns:mc="http://schemas.openxmlformats.org/markup-compatibility/2006">
          <mc:Choice Requires="x14">
            <control shapeId="134276" r:id="rId135" name="Check Box 132">
              <controlPr defaultSize="0" autoFill="0" autoLine="0" autoPict="0">
                <anchor moveWithCells="1">
                  <from>
                    <xdr:col>33</xdr:col>
                    <xdr:colOff>104775</xdr:colOff>
                    <xdr:row>249</xdr:row>
                    <xdr:rowOff>66675</xdr:rowOff>
                  </from>
                  <to>
                    <xdr:col>34</xdr:col>
                    <xdr:colOff>28575</xdr:colOff>
                    <xdr:row>249</xdr:row>
                    <xdr:rowOff>295275</xdr:rowOff>
                  </to>
                </anchor>
              </controlPr>
            </control>
          </mc:Choice>
        </mc:AlternateContent>
        <mc:AlternateContent xmlns:mc="http://schemas.openxmlformats.org/markup-compatibility/2006">
          <mc:Choice Requires="x14">
            <control shapeId="134277" r:id="rId136" name="Check Box 133">
              <controlPr defaultSize="0" autoFill="0" autoLine="0" autoPict="0">
                <anchor moveWithCells="1">
                  <from>
                    <xdr:col>4</xdr:col>
                    <xdr:colOff>104775</xdr:colOff>
                    <xdr:row>41</xdr:row>
                    <xdr:rowOff>123825</xdr:rowOff>
                  </from>
                  <to>
                    <xdr:col>5</xdr:col>
                    <xdr:colOff>38100</xdr:colOff>
                    <xdr:row>41</xdr:row>
                    <xdr:rowOff>419100</xdr:rowOff>
                  </to>
                </anchor>
              </controlPr>
            </control>
          </mc:Choice>
        </mc:AlternateContent>
        <mc:AlternateContent xmlns:mc="http://schemas.openxmlformats.org/markup-compatibility/2006">
          <mc:Choice Requires="x14">
            <control shapeId="134278" r:id="rId137" name="Check Box 134">
              <controlPr defaultSize="0" autoFill="0" autoLine="0" autoPict="0">
                <anchor moveWithCells="1">
                  <from>
                    <xdr:col>4</xdr:col>
                    <xdr:colOff>104775</xdr:colOff>
                    <xdr:row>40</xdr:row>
                    <xdr:rowOff>123825</xdr:rowOff>
                  </from>
                  <to>
                    <xdr:col>5</xdr:col>
                    <xdr:colOff>38100</xdr:colOff>
                    <xdr:row>40</xdr:row>
                    <xdr:rowOff>419100</xdr:rowOff>
                  </to>
                </anchor>
              </controlPr>
            </control>
          </mc:Choice>
        </mc:AlternateContent>
        <mc:AlternateContent xmlns:mc="http://schemas.openxmlformats.org/markup-compatibility/2006">
          <mc:Choice Requires="x14">
            <control shapeId="134279" r:id="rId138" name="Check Box 135">
              <controlPr defaultSize="0" autoFill="0" autoLine="0" autoPict="0">
                <anchor moveWithCells="1">
                  <from>
                    <xdr:col>4</xdr:col>
                    <xdr:colOff>104775</xdr:colOff>
                    <xdr:row>41</xdr:row>
                    <xdr:rowOff>123825</xdr:rowOff>
                  </from>
                  <to>
                    <xdr:col>5</xdr:col>
                    <xdr:colOff>38100</xdr:colOff>
                    <xdr:row>41</xdr:row>
                    <xdr:rowOff>419100</xdr:rowOff>
                  </to>
                </anchor>
              </controlPr>
            </control>
          </mc:Choice>
        </mc:AlternateContent>
        <mc:AlternateContent xmlns:mc="http://schemas.openxmlformats.org/markup-compatibility/2006">
          <mc:Choice Requires="x14">
            <control shapeId="134280" r:id="rId139" name="Check Box 136">
              <controlPr defaultSize="0" autoFill="0" autoLine="0" autoPict="0">
                <anchor moveWithCells="1">
                  <from>
                    <xdr:col>4</xdr:col>
                    <xdr:colOff>104775</xdr:colOff>
                    <xdr:row>42</xdr:row>
                    <xdr:rowOff>123825</xdr:rowOff>
                  </from>
                  <to>
                    <xdr:col>5</xdr:col>
                    <xdr:colOff>38100</xdr:colOff>
                    <xdr:row>42</xdr:row>
                    <xdr:rowOff>419100</xdr:rowOff>
                  </to>
                </anchor>
              </controlPr>
            </control>
          </mc:Choice>
        </mc:AlternateContent>
        <mc:AlternateContent xmlns:mc="http://schemas.openxmlformats.org/markup-compatibility/2006">
          <mc:Choice Requires="x14">
            <control shapeId="134281" r:id="rId140" name="Check Box 137">
              <controlPr defaultSize="0" autoFill="0" autoLine="0" autoPict="0">
                <anchor moveWithCells="1">
                  <from>
                    <xdr:col>4</xdr:col>
                    <xdr:colOff>104775</xdr:colOff>
                    <xdr:row>43</xdr:row>
                    <xdr:rowOff>123825</xdr:rowOff>
                  </from>
                  <to>
                    <xdr:col>5</xdr:col>
                    <xdr:colOff>38100</xdr:colOff>
                    <xdr:row>43</xdr:row>
                    <xdr:rowOff>419100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1C6BE15E-B107-4DA2-B3A7-F2C904477A4A}">
          <x14:formula1>
            <xm:f>'リスト(印刷対象外)'!$E$5:$E$6</xm:f>
          </x14:formula1>
          <xm:sqref>Z82:Z102 Z105:Z128</xm:sqref>
        </x14:dataValidation>
        <x14:dataValidation type="list" allowBlank="1" showInputMessage="1" showErrorMessage="1" xr:uid="{C3CD7348-43DE-4054-94C8-B98353CFFA5F}">
          <x14:formula1>
            <xm:f>'リスト(印刷対象外)'!$N$2:$N$4</xm:f>
          </x14:formula1>
          <xm:sqref>I148:L148</xm:sqref>
        </x14:dataValidation>
        <x14:dataValidation type="list" allowBlank="1" showInputMessage="1" showErrorMessage="1" xr:uid="{BD528751-0074-4340-B9D0-C9CC3149AD1F}">
          <x14:formula1>
            <xm:f>'リスト(印刷対象外)'!$B$2</xm:f>
          </x14:formula1>
          <xm:sqref>F25:N25</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7A88F-04CC-4102-AB5F-42868F91F9E9}">
  <sheetPr codeName="Sheet4"/>
  <dimension ref="B1:AW60"/>
  <sheetViews>
    <sheetView workbookViewId="0"/>
  </sheetViews>
  <sheetFormatPr defaultColWidth="9" defaultRowHeight="28.5" x14ac:dyDescent="0.15"/>
  <cols>
    <col min="1" max="1" width="2.875" style="5" customWidth="1"/>
    <col min="2" max="2" width="8.375" style="36" hidden="1" customWidth="1"/>
    <col min="3" max="29" width="5.125" style="5" customWidth="1"/>
    <col min="30" max="30" width="9.125" style="5" customWidth="1"/>
    <col min="31" max="31" width="5.125" style="5" customWidth="1"/>
    <col min="32" max="32" width="9.5" style="19" customWidth="1"/>
    <col min="33" max="33" width="7.125" style="19" customWidth="1"/>
    <col min="34" max="34" width="6.5" style="19" customWidth="1"/>
    <col min="35" max="35" width="7.125" style="19" customWidth="1"/>
    <col min="36" max="36" width="4.5" style="19" customWidth="1"/>
    <col min="37" max="37" width="5.875" style="19" customWidth="1"/>
    <col min="38" max="42" width="4.125" style="19" customWidth="1"/>
    <col min="43" max="43" width="4.125" style="5" customWidth="1"/>
    <col min="44" max="54" width="5.5" style="5" customWidth="1"/>
    <col min="55" max="16384" width="9" style="5"/>
  </cols>
  <sheetData>
    <row r="1" spans="2:49" ht="32.25" customHeight="1" x14ac:dyDescent="0.15">
      <c r="B1" s="36" t="s">
        <v>108</v>
      </c>
      <c r="C1" s="70" t="s">
        <v>264</v>
      </c>
      <c r="D1" s="76"/>
      <c r="E1" s="76"/>
      <c r="F1" s="76"/>
      <c r="G1" s="76"/>
      <c r="H1" s="76"/>
      <c r="I1" s="76"/>
      <c r="J1" s="76"/>
      <c r="K1" s="76"/>
      <c r="L1" s="76"/>
      <c r="M1" s="76"/>
      <c r="N1" s="76"/>
      <c r="O1" s="76"/>
      <c r="P1" s="76"/>
      <c r="Q1" s="76"/>
      <c r="R1" s="76"/>
      <c r="S1" s="76"/>
      <c r="T1" s="76"/>
      <c r="U1" s="76"/>
      <c r="V1" s="76"/>
      <c r="W1" s="76"/>
      <c r="X1" s="76"/>
      <c r="Y1" s="76"/>
      <c r="Z1" s="76"/>
      <c r="AA1" s="76"/>
      <c r="AB1" s="76"/>
      <c r="AC1" s="866" t="s">
        <v>257</v>
      </c>
      <c r="AD1" s="866"/>
      <c r="AE1" s="867"/>
    </row>
    <row r="2" spans="2:49" ht="16.5" customHeight="1" x14ac:dyDescent="0.15">
      <c r="C2" s="71"/>
    </row>
    <row r="3" spans="2:49" ht="16.5" customHeight="1" x14ac:dyDescent="0.15">
      <c r="C3" s="71"/>
      <c r="D3" s="5" t="s">
        <v>256</v>
      </c>
    </row>
    <row r="4" spans="2:49" ht="16.5" customHeight="1" x14ac:dyDescent="0.15">
      <c r="C4" s="71"/>
      <c r="D4" s="5" t="s">
        <v>262</v>
      </c>
      <c r="S4" s="72"/>
    </row>
    <row r="5" spans="2:49" ht="16.5" customHeight="1" thickBot="1" x14ac:dyDescent="0.2">
      <c r="C5" s="71"/>
      <c r="S5" s="72"/>
    </row>
    <row r="6" spans="2:49" ht="21" customHeight="1" x14ac:dyDescent="0.15">
      <c r="C6" s="71"/>
      <c r="E6" s="877" t="s">
        <v>119</v>
      </c>
      <c r="F6" s="877"/>
      <c r="G6" s="872"/>
      <c r="H6" s="873"/>
      <c r="I6" s="876" t="s">
        <v>117</v>
      </c>
      <c r="K6" s="5" t="str">
        <f>IF($G$6&lt;&gt;(コントロールシート旧!AL89+$AF$9),"※左の欄で設定した従業員数と従業員名簿および別紙従業員名簿の人数が整合していません。",IF($G$6=(コントロールシート旧!AL89+$AF$9),"※左の欄で設定した従業員数と従業員名簿および別紙従業員名簿の人数が整合しています。",""))</f>
        <v>※左の欄で設定した従業員数と従業員名簿および別紙従業員名簿の人数が整合していません。</v>
      </c>
      <c r="AA6" s="24"/>
      <c r="AB6" s="24"/>
      <c r="AC6" s="24"/>
      <c r="AD6" s="24"/>
      <c r="AE6" s="19"/>
      <c r="AI6" s="5"/>
      <c r="AJ6" s="5"/>
      <c r="AK6" s="5"/>
      <c r="AL6" s="5"/>
      <c r="AM6" s="5"/>
      <c r="AN6" s="5"/>
      <c r="AO6" s="5"/>
      <c r="AP6" s="5"/>
    </row>
    <row r="7" spans="2:49" ht="21" customHeight="1" thickBot="1" x14ac:dyDescent="0.2">
      <c r="C7" s="71"/>
      <c r="E7" s="877"/>
      <c r="F7" s="877"/>
      <c r="G7" s="874"/>
      <c r="H7" s="875"/>
      <c r="I7" s="876"/>
      <c r="AA7" s="24"/>
      <c r="AB7" s="24"/>
      <c r="AC7" s="24"/>
      <c r="AD7" s="24"/>
      <c r="AE7" s="19"/>
      <c r="AI7" s="5"/>
      <c r="AJ7" s="5"/>
      <c r="AK7" s="5"/>
      <c r="AL7" s="5"/>
      <c r="AM7" s="5"/>
      <c r="AN7" s="5"/>
      <c r="AO7" s="5"/>
      <c r="AP7" s="5"/>
    </row>
    <row r="8" spans="2:49" ht="16.5" customHeight="1" thickBot="1" x14ac:dyDescent="0.2">
      <c r="C8" s="71"/>
    </row>
    <row r="9" spans="2:49" ht="44.25" customHeight="1" x14ac:dyDescent="0.15">
      <c r="C9" s="71"/>
      <c r="E9" s="769" t="s">
        <v>121</v>
      </c>
      <c r="F9" s="753"/>
      <c r="G9" s="754"/>
      <c r="H9" s="752" t="s">
        <v>122</v>
      </c>
      <c r="I9" s="753"/>
      <c r="J9" s="753"/>
      <c r="K9" s="753"/>
      <c r="L9" s="754"/>
      <c r="M9" s="752" t="s">
        <v>123</v>
      </c>
      <c r="N9" s="753"/>
      <c r="O9" s="754"/>
      <c r="P9" s="752" t="s">
        <v>124</v>
      </c>
      <c r="Q9" s="753"/>
      <c r="R9" s="754"/>
      <c r="S9" s="752" t="s">
        <v>127</v>
      </c>
      <c r="T9" s="753"/>
      <c r="U9" s="754"/>
      <c r="V9" s="737" t="s">
        <v>132</v>
      </c>
      <c r="W9" s="738"/>
      <c r="X9" s="737" t="s">
        <v>203</v>
      </c>
      <c r="Y9" s="738"/>
      <c r="Z9" s="737" t="s">
        <v>205</v>
      </c>
      <c r="AA9" s="738"/>
      <c r="AB9" s="737" t="s">
        <v>251</v>
      </c>
      <c r="AC9" s="748"/>
      <c r="AD9" s="239" t="s">
        <v>284</v>
      </c>
      <c r="AE9" s="24"/>
      <c r="AF9" s="19">
        <f>COUNTA($H$10:$L$59)</f>
        <v>0</v>
      </c>
      <c r="AG9" s="19">
        <f>COUNTA($AE$10:$AE$59)</f>
        <v>0</v>
      </c>
      <c r="AU9" s="49"/>
      <c r="AV9" s="49"/>
      <c r="AW9" s="49"/>
    </row>
    <row r="10" spans="2:49" ht="31.5" customHeight="1" x14ac:dyDescent="0.15">
      <c r="C10" s="71"/>
      <c r="E10" s="762"/>
      <c r="F10" s="756"/>
      <c r="G10" s="757"/>
      <c r="H10" s="763"/>
      <c r="I10" s="764"/>
      <c r="J10" s="764"/>
      <c r="K10" s="764"/>
      <c r="L10" s="765"/>
      <c r="M10" s="733"/>
      <c r="N10" s="734"/>
      <c r="O10" s="735"/>
      <c r="P10" s="733"/>
      <c r="Q10" s="734"/>
      <c r="R10" s="735"/>
      <c r="S10" s="749"/>
      <c r="T10" s="750"/>
      <c r="U10" s="751"/>
      <c r="V10" s="54"/>
      <c r="W10" s="56" t="s">
        <v>131</v>
      </c>
      <c r="X10" s="74"/>
      <c r="Y10" s="61" t="s">
        <v>133</v>
      </c>
      <c r="Z10" s="728"/>
      <c r="AA10" s="768"/>
      <c r="AB10" s="60" t="str">
        <f>IF(Z10="","",IF(Z10="徒歩",(V10/5),IF(Z10="自転車",(V10/10))))</f>
        <v/>
      </c>
      <c r="AC10" s="235" t="s">
        <v>133</v>
      </c>
      <c r="AD10" s="236"/>
      <c r="AE10" s="24"/>
      <c r="AH10" s="73" t="str">
        <f>($AE10)&amp;""</f>
        <v/>
      </c>
      <c r="AI10" s="19" t="str">
        <f>($E10)&amp;""</f>
        <v/>
      </c>
      <c r="AK10" s="73" t="e">
        <f>(#REF!)&amp;""</f>
        <v>#REF!</v>
      </c>
      <c r="AL10" s="19" t="str">
        <f>($E10)&amp;""</f>
        <v/>
      </c>
      <c r="AU10" s="234"/>
      <c r="AV10" s="234"/>
      <c r="AW10" s="234"/>
    </row>
    <row r="11" spans="2:49" ht="31.5" customHeight="1" x14ac:dyDescent="0.15">
      <c r="C11" s="71"/>
      <c r="D11" s="5">
        <v>1</v>
      </c>
      <c r="E11" s="762"/>
      <c r="F11" s="756"/>
      <c r="G11" s="757"/>
      <c r="H11" s="763"/>
      <c r="I11" s="764"/>
      <c r="J11" s="764"/>
      <c r="K11" s="764"/>
      <c r="L11" s="765"/>
      <c r="M11" s="733"/>
      <c r="N11" s="734"/>
      <c r="O11" s="735"/>
      <c r="P11" s="733"/>
      <c r="Q11" s="734"/>
      <c r="R11" s="735"/>
      <c r="S11" s="749"/>
      <c r="T11" s="750"/>
      <c r="U11" s="751"/>
      <c r="V11" s="54"/>
      <c r="W11" s="56" t="s">
        <v>131</v>
      </c>
      <c r="X11" s="74"/>
      <c r="Y11" s="61" t="s">
        <v>133</v>
      </c>
      <c r="Z11" s="728"/>
      <c r="AA11" s="768"/>
      <c r="AB11" s="60" t="str">
        <f>IF(Z11="","",IF(Z11="徒歩",(V11/5),IF(Z11="自転車",(V11/10))))</f>
        <v/>
      </c>
      <c r="AC11" s="235" t="s">
        <v>133</v>
      </c>
      <c r="AD11" s="236"/>
      <c r="AE11" s="24"/>
      <c r="AH11" s="73" t="str">
        <f t="shared" ref="AH11:AH59" si="0">($AE11)&amp;""</f>
        <v/>
      </c>
      <c r="AI11" s="19" t="str">
        <f t="shared" ref="AI11:AI59" si="1">($E11)&amp;""</f>
        <v/>
      </c>
      <c r="AK11" s="73" t="e">
        <f>(#REF!)&amp;""</f>
        <v>#REF!</v>
      </c>
      <c r="AL11" s="19" t="str">
        <f t="shared" ref="AL11:AL59" si="2">($E11)&amp;""</f>
        <v/>
      </c>
    </row>
    <row r="12" spans="2:49" ht="31.5" customHeight="1" x14ac:dyDescent="0.15">
      <c r="C12" s="71"/>
      <c r="D12" s="5">
        <v>2</v>
      </c>
      <c r="E12" s="762"/>
      <c r="F12" s="756"/>
      <c r="G12" s="757"/>
      <c r="H12" s="763"/>
      <c r="I12" s="764"/>
      <c r="J12" s="764"/>
      <c r="K12" s="764"/>
      <c r="L12" s="765"/>
      <c r="M12" s="733"/>
      <c r="N12" s="734"/>
      <c r="O12" s="735"/>
      <c r="P12" s="733"/>
      <c r="Q12" s="734"/>
      <c r="R12" s="735"/>
      <c r="S12" s="749"/>
      <c r="T12" s="750"/>
      <c r="U12" s="751"/>
      <c r="V12" s="54"/>
      <c r="W12" s="57" t="s">
        <v>131</v>
      </c>
      <c r="X12" s="74"/>
      <c r="Y12" s="61" t="s">
        <v>133</v>
      </c>
      <c r="Z12" s="728"/>
      <c r="AA12" s="768"/>
      <c r="AB12" s="60" t="str">
        <f>IF(Z12="","",IF(Z12="徒歩",(V12/5),IF(Z12="自転車",(V12/10))))</f>
        <v/>
      </c>
      <c r="AC12" s="237" t="s">
        <v>133</v>
      </c>
      <c r="AD12" s="236"/>
      <c r="AE12" s="24"/>
      <c r="AH12" s="73" t="str">
        <f t="shared" si="0"/>
        <v/>
      </c>
      <c r="AI12" s="19" t="str">
        <f t="shared" si="1"/>
        <v/>
      </c>
      <c r="AK12" s="73" t="e">
        <f>(#REF!)&amp;""</f>
        <v>#REF!</v>
      </c>
      <c r="AL12" s="19" t="str">
        <f t="shared" si="2"/>
        <v/>
      </c>
    </row>
    <row r="13" spans="2:49" ht="31.5" customHeight="1" x14ac:dyDescent="0.15">
      <c r="C13" s="71"/>
      <c r="D13" s="5">
        <v>3</v>
      </c>
      <c r="E13" s="762"/>
      <c r="F13" s="756"/>
      <c r="G13" s="757"/>
      <c r="H13" s="763"/>
      <c r="I13" s="764"/>
      <c r="J13" s="764"/>
      <c r="K13" s="764"/>
      <c r="L13" s="765"/>
      <c r="M13" s="733"/>
      <c r="N13" s="734"/>
      <c r="O13" s="735"/>
      <c r="P13" s="733"/>
      <c r="Q13" s="734"/>
      <c r="R13" s="735"/>
      <c r="S13" s="749"/>
      <c r="T13" s="750"/>
      <c r="U13" s="751"/>
      <c r="V13" s="54"/>
      <c r="W13" s="57" t="s">
        <v>131</v>
      </c>
      <c r="X13" s="74"/>
      <c r="Y13" s="61" t="s">
        <v>133</v>
      </c>
      <c r="Z13" s="728"/>
      <c r="AA13" s="768"/>
      <c r="AB13" s="60" t="str">
        <f>IF(Z13="","",IF(Z13="徒歩",(V13/5),IF(Z13="自転車",(V13/10))))</f>
        <v/>
      </c>
      <c r="AC13" s="237" t="s">
        <v>133</v>
      </c>
      <c r="AD13" s="236"/>
      <c r="AE13" s="24"/>
      <c r="AH13" s="73" t="str">
        <f t="shared" si="0"/>
        <v/>
      </c>
      <c r="AI13" s="19" t="str">
        <f t="shared" si="1"/>
        <v/>
      </c>
      <c r="AK13" s="73" t="e">
        <f>(#REF!)&amp;""</f>
        <v>#REF!</v>
      </c>
      <c r="AL13" s="19" t="str">
        <f t="shared" si="2"/>
        <v/>
      </c>
    </row>
    <row r="14" spans="2:49" ht="31.5" customHeight="1" x14ac:dyDescent="0.15">
      <c r="C14" s="71"/>
      <c r="D14" s="5">
        <v>4</v>
      </c>
      <c r="E14" s="762"/>
      <c r="F14" s="756"/>
      <c r="G14" s="757"/>
      <c r="H14" s="763"/>
      <c r="I14" s="764"/>
      <c r="J14" s="764"/>
      <c r="K14" s="764"/>
      <c r="L14" s="765"/>
      <c r="M14" s="733"/>
      <c r="N14" s="734"/>
      <c r="O14" s="735"/>
      <c r="P14" s="733"/>
      <c r="Q14" s="734"/>
      <c r="R14" s="735"/>
      <c r="S14" s="749"/>
      <c r="T14" s="750"/>
      <c r="U14" s="751"/>
      <c r="V14" s="54"/>
      <c r="W14" s="57" t="s">
        <v>131</v>
      </c>
      <c r="X14" s="74"/>
      <c r="Y14" s="61" t="s">
        <v>133</v>
      </c>
      <c r="Z14" s="728"/>
      <c r="AA14" s="768"/>
      <c r="AB14" s="60" t="str">
        <f t="shared" ref="AB14:AB26" si="3">IF(Z14="","",IF(Z14="徒歩",(V14/5),IF(Z14="自転車",(V14/10))))</f>
        <v/>
      </c>
      <c r="AC14" s="237" t="s">
        <v>133</v>
      </c>
      <c r="AD14" s="236"/>
      <c r="AE14" s="24"/>
      <c r="AH14" s="73" t="str">
        <f t="shared" si="0"/>
        <v/>
      </c>
      <c r="AI14" s="19" t="str">
        <f t="shared" si="1"/>
        <v/>
      </c>
      <c r="AK14" s="73" t="e">
        <f>(#REF!)&amp;""</f>
        <v>#REF!</v>
      </c>
      <c r="AL14" s="19" t="str">
        <f t="shared" si="2"/>
        <v/>
      </c>
    </row>
    <row r="15" spans="2:49" ht="31.5" customHeight="1" x14ac:dyDescent="0.15">
      <c r="C15" s="71"/>
      <c r="D15" s="5">
        <v>5</v>
      </c>
      <c r="E15" s="762"/>
      <c r="F15" s="756"/>
      <c r="G15" s="757"/>
      <c r="H15" s="763"/>
      <c r="I15" s="764"/>
      <c r="J15" s="764"/>
      <c r="K15" s="764"/>
      <c r="L15" s="765"/>
      <c r="M15" s="733"/>
      <c r="N15" s="734"/>
      <c r="O15" s="735"/>
      <c r="P15" s="733"/>
      <c r="Q15" s="734"/>
      <c r="R15" s="735"/>
      <c r="S15" s="755"/>
      <c r="T15" s="756"/>
      <c r="U15" s="757"/>
      <c r="V15" s="55"/>
      <c r="W15" s="57" t="s">
        <v>131</v>
      </c>
      <c r="X15" s="74"/>
      <c r="Y15" s="61" t="s">
        <v>133</v>
      </c>
      <c r="Z15" s="728"/>
      <c r="AA15" s="768"/>
      <c r="AB15" s="60" t="str">
        <f t="shared" si="3"/>
        <v/>
      </c>
      <c r="AC15" s="237" t="s">
        <v>133</v>
      </c>
      <c r="AD15" s="236"/>
      <c r="AE15" s="24"/>
      <c r="AH15" s="73" t="str">
        <f t="shared" si="0"/>
        <v/>
      </c>
      <c r="AI15" s="19" t="str">
        <f t="shared" si="1"/>
        <v/>
      </c>
      <c r="AK15" s="73" t="e">
        <f>(#REF!)&amp;""</f>
        <v>#REF!</v>
      </c>
      <c r="AL15" s="19" t="str">
        <f t="shared" si="2"/>
        <v/>
      </c>
    </row>
    <row r="16" spans="2:49" ht="31.5" customHeight="1" x14ac:dyDescent="0.15">
      <c r="C16" s="71"/>
      <c r="D16" s="5">
        <v>6</v>
      </c>
      <c r="E16" s="762"/>
      <c r="F16" s="756"/>
      <c r="G16" s="757"/>
      <c r="H16" s="763"/>
      <c r="I16" s="764"/>
      <c r="J16" s="764"/>
      <c r="K16" s="764"/>
      <c r="L16" s="765"/>
      <c r="M16" s="733"/>
      <c r="N16" s="734"/>
      <c r="O16" s="735"/>
      <c r="P16" s="217"/>
      <c r="Q16" s="218"/>
      <c r="R16" s="219"/>
      <c r="S16" s="223"/>
      <c r="T16" s="215"/>
      <c r="U16" s="216"/>
      <c r="V16" s="55"/>
      <c r="W16" s="57" t="s">
        <v>131</v>
      </c>
      <c r="X16" s="74"/>
      <c r="Y16" s="61" t="s">
        <v>133</v>
      </c>
      <c r="Z16" s="728"/>
      <c r="AA16" s="768"/>
      <c r="AB16" s="60" t="str">
        <f t="shared" si="3"/>
        <v/>
      </c>
      <c r="AC16" s="237" t="s">
        <v>133</v>
      </c>
      <c r="AD16" s="236"/>
      <c r="AE16" s="24"/>
      <c r="AH16" s="73" t="str">
        <f t="shared" si="0"/>
        <v/>
      </c>
      <c r="AI16" s="19" t="str">
        <f t="shared" si="1"/>
        <v/>
      </c>
      <c r="AK16" s="73" t="e">
        <f>(#REF!)&amp;""</f>
        <v>#REF!</v>
      </c>
      <c r="AL16" s="19" t="str">
        <f t="shared" si="2"/>
        <v/>
      </c>
    </row>
    <row r="17" spans="3:38" ht="31.5" customHeight="1" x14ac:dyDescent="0.15">
      <c r="C17" s="71"/>
      <c r="D17" s="5">
        <v>7</v>
      </c>
      <c r="E17" s="762"/>
      <c r="F17" s="756"/>
      <c r="G17" s="757"/>
      <c r="H17" s="763"/>
      <c r="I17" s="764"/>
      <c r="J17" s="764"/>
      <c r="K17" s="764"/>
      <c r="L17" s="765"/>
      <c r="M17" s="733"/>
      <c r="N17" s="734"/>
      <c r="O17" s="735"/>
      <c r="P17" s="217"/>
      <c r="Q17" s="218"/>
      <c r="R17" s="219"/>
      <c r="S17" s="220"/>
      <c r="T17" s="221"/>
      <c r="U17" s="222"/>
      <c r="V17" s="55"/>
      <c r="W17" s="57" t="s">
        <v>131</v>
      </c>
      <c r="X17" s="74"/>
      <c r="Y17" s="61" t="s">
        <v>133</v>
      </c>
      <c r="Z17" s="728"/>
      <c r="AA17" s="768"/>
      <c r="AB17" s="60" t="str">
        <f t="shared" si="3"/>
        <v/>
      </c>
      <c r="AC17" s="237" t="s">
        <v>133</v>
      </c>
      <c r="AD17" s="236"/>
      <c r="AE17" s="24"/>
      <c r="AH17" s="73" t="str">
        <f t="shared" si="0"/>
        <v/>
      </c>
      <c r="AI17" s="19" t="str">
        <f t="shared" si="1"/>
        <v/>
      </c>
      <c r="AK17" s="73" t="e">
        <f>(#REF!)&amp;""</f>
        <v>#REF!</v>
      </c>
      <c r="AL17" s="19" t="str">
        <f t="shared" si="2"/>
        <v/>
      </c>
    </row>
    <row r="18" spans="3:38" ht="31.5" customHeight="1" x14ac:dyDescent="0.15">
      <c r="C18" s="71"/>
      <c r="D18" s="5">
        <v>8</v>
      </c>
      <c r="E18" s="762"/>
      <c r="F18" s="756"/>
      <c r="G18" s="757"/>
      <c r="H18" s="763"/>
      <c r="I18" s="764"/>
      <c r="J18" s="764"/>
      <c r="K18" s="764"/>
      <c r="L18" s="765"/>
      <c r="M18" s="733"/>
      <c r="N18" s="734"/>
      <c r="O18" s="735"/>
      <c r="P18" s="217"/>
      <c r="Q18" s="218"/>
      <c r="R18" s="219"/>
      <c r="S18" s="223"/>
      <c r="T18" s="215"/>
      <c r="U18" s="216"/>
      <c r="V18" s="55"/>
      <c r="W18" s="57" t="s">
        <v>131</v>
      </c>
      <c r="X18" s="74"/>
      <c r="Y18" s="61" t="s">
        <v>133</v>
      </c>
      <c r="Z18" s="728"/>
      <c r="AA18" s="768"/>
      <c r="AB18" s="60" t="str">
        <f t="shared" si="3"/>
        <v/>
      </c>
      <c r="AC18" s="237" t="s">
        <v>133</v>
      </c>
      <c r="AD18" s="236"/>
      <c r="AE18" s="24"/>
      <c r="AH18" s="73" t="str">
        <f t="shared" si="0"/>
        <v/>
      </c>
      <c r="AI18" s="19" t="str">
        <f t="shared" si="1"/>
        <v/>
      </c>
      <c r="AK18" s="73" t="e">
        <f>(#REF!)&amp;""</f>
        <v>#REF!</v>
      </c>
      <c r="AL18" s="19" t="str">
        <f t="shared" si="2"/>
        <v/>
      </c>
    </row>
    <row r="19" spans="3:38" ht="31.5" customHeight="1" x14ac:dyDescent="0.15">
      <c r="C19" s="71"/>
      <c r="D19" s="5">
        <v>9</v>
      </c>
      <c r="E19" s="762"/>
      <c r="F19" s="756"/>
      <c r="G19" s="757"/>
      <c r="H19" s="763"/>
      <c r="I19" s="764"/>
      <c r="J19" s="764"/>
      <c r="K19" s="764"/>
      <c r="L19" s="765"/>
      <c r="M19" s="733"/>
      <c r="N19" s="734"/>
      <c r="O19" s="735"/>
      <c r="P19" s="217"/>
      <c r="Q19" s="218"/>
      <c r="R19" s="219"/>
      <c r="S19" s="220"/>
      <c r="T19" s="221"/>
      <c r="U19" s="222"/>
      <c r="V19" s="55"/>
      <c r="W19" s="57" t="s">
        <v>131</v>
      </c>
      <c r="X19" s="74"/>
      <c r="Y19" s="61" t="s">
        <v>133</v>
      </c>
      <c r="Z19" s="728"/>
      <c r="AA19" s="768"/>
      <c r="AB19" s="60" t="str">
        <f t="shared" si="3"/>
        <v/>
      </c>
      <c r="AC19" s="237" t="s">
        <v>133</v>
      </c>
      <c r="AD19" s="236"/>
      <c r="AE19" s="24"/>
      <c r="AH19" s="73" t="str">
        <f t="shared" si="0"/>
        <v/>
      </c>
      <c r="AI19" s="19" t="str">
        <f t="shared" si="1"/>
        <v/>
      </c>
      <c r="AK19" s="73" t="e">
        <f>(#REF!)&amp;""</f>
        <v>#REF!</v>
      </c>
      <c r="AL19" s="19" t="str">
        <f t="shared" si="2"/>
        <v/>
      </c>
    </row>
    <row r="20" spans="3:38" ht="31.5" customHeight="1" x14ac:dyDescent="0.15">
      <c r="C20" s="71"/>
      <c r="D20" s="5">
        <v>10</v>
      </c>
      <c r="E20" s="762"/>
      <c r="F20" s="756"/>
      <c r="G20" s="757"/>
      <c r="H20" s="763"/>
      <c r="I20" s="764"/>
      <c r="J20" s="764"/>
      <c r="K20" s="764"/>
      <c r="L20" s="765"/>
      <c r="M20" s="733"/>
      <c r="N20" s="734"/>
      <c r="O20" s="735"/>
      <c r="P20" s="217"/>
      <c r="Q20" s="218"/>
      <c r="R20" s="219"/>
      <c r="S20" s="223"/>
      <c r="T20" s="215"/>
      <c r="U20" s="216"/>
      <c r="V20" s="55"/>
      <c r="W20" s="57" t="s">
        <v>131</v>
      </c>
      <c r="X20" s="74"/>
      <c r="Y20" s="61" t="s">
        <v>133</v>
      </c>
      <c r="Z20" s="728"/>
      <c r="AA20" s="768"/>
      <c r="AB20" s="60" t="str">
        <f t="shared" si="3"/>
        <v/>
      </c>
      <c r="AC20" s="237" t="s">
        <v>133</v>
      </c>
      <c r="AD20" s="236"/>
      <c r="AE20" s="24"/>
      <c r="AH20" s="73" t="str">
        <f t="shared" si="0"/>
        <v/>
      </c>
      <c r="AI20" s="19" t="str">
        <f t="shared" si="1"/>
        <v/>
      </c>
      <c r="AK20" s="73" t="e">
        <f>(#REF!)&amp;""</f>
        <v>#REF!</v>
      </c>
      <c r="AL20" s="19" t="str">
        <f t="shared" si="2"/>
        <v/>
      </c>
    </row>
    <row r="21" spans="3:38" ht="31.5" customHeight="1" x14ac:dyDescent="0.15">
      <c r="C21" s="71"/>
      <c r="D21" s="5">
        <v>11</v>
      </c>
      <c r="E21" s="762"/>
      <c r="F21" s="756"/>
      <c r="G21" s="757"/>
      <c r="H21" s="763"/>
      <c r="I21" s="764"/>
      <c r="J21" s="764"/>
      <c r="K21" s="764"/>
      <c r="L21" s="765"/>
      <c r="M21" s="733"/>
      <c r="N21" s="734"/>
      <c r="O21" s="735"/>
      <c r="P21" s="217"/>
      <c r="Q21" s="218"/>
      <c r="R21" s="219"/>
      <c r="S21" s="220"/>
      <c r="T21" s="221"/>
      <c r="U21" s="222"/>
      <c r="V21" s="55"/>
      <c r="W21" s="57" t="s">
        <v>131</v>
      </c>
      <c r="X21" s="74"/>
      <c r="Y21" s="61" t="s">
        <v>133</v>
      </c>
      <c r="Z21" s="728"/>
      <c r="AA21" s="768"/>
      <c r="AB21" s="60" t="str">
        <f t="shared" si="3"/>
        <v/>
      </c>
      <c r="AC21" s="237" t="s">
        <v>133</v>
      </c>
      <c r="AD21" s="236"/>
      <c r="AE21" s="24"/>
      <c r="AH21" s="73" t="str">
        <f t="shared" si="0"/>
        <v/>
      </c>
      <c r="AI21" s="19" t="str">
        <f t="shared" si="1"/>
        <v/>
      </c>
      <c r="AK21" s="73" t="e">
        <f>(#REF!)&amp;""</f>
        <v>#REF!</v>
      </c>
      <c r="AL21" s="19" t="str">
        <f t="shared" si="2"/>
        <v/>
      </c>
    </row>
    <row r="22" spans="3:38" ht="31.5" customHeight="1" x14ac:dyDescent="0.15">
      <c r="C22" s="71"/>
      <c r="D22" s="5">
        <v>12</v>
      </c>
      <c r="E22" s="762"/>
      <c r="F22" s="756"/>
      <c r="G22" s="757"/>
      <c r="H22" s="763"/>
      <c r="I22" s="764"/>
      <c r="J22" s="764"/>
      <c r="K22" s="764"/>
      <c r="L22" s="765"/>
      <c r="M22" s="733"/>
      <c r="N22" s="734"/>
      <c r="O22" s="735"/>
      <c r="P22" s="217"/>
      <c r="Q22" s="218"/>
      <c r="R22" s="219"/>
      <c r="S22" s="223"/>
      <c r="T22" s="215"/>
      <c r="U22" s="216"/>
      <c r="V22" s="55"/>
      <c r="W22" s="57" t="s">
        <v>131</v>
      </c>
      <c r="X22" s="74"/>
      <c r="Y22" s="61" t="s">
        <v>133</v>
      </c>
      <c r="Z22" s="728"/>
      <c r="AA22" s="768"/>
      <c r="AB22" s="60" t="str">
        <f t="shared" si="3"/>
        <v/>
      </c>
      <c r="AC22" s="237" t="s">
        <v>133</v>
      </c>
      <c r="AD22" s="236"/>
      <c r="AE22" s="24"/>
      <c r="AH22" s="73" t="str">
        <f t="shared" si="0"/>
        <v/>
      </c>
      <c r="AI22" s="19" t="str">
        <f t="shared" si="1"/>
        <v/>
      </c>
      <c r="AK22" s="73" t="e">
        <f>(#REF!)&amp;""</f>
        <v>#REF!</v>
      </c>
      <c r="AL22" s="19" t="str">
        <f t="shared" si="2"/>
        <v/>
      </c>
    </row>
    <row r="23" spans="3:38" ht="31.5" customHeight="1" x14ac:dyDescent="0.15">
      <c r="C23" s="71"/>
      <c r="D23" s="5">
        <v>13</v>
      </c>
      <c r="E23" s="762"/>
      <c r="F23" s="756"/>
      <c r="G23" s="757"/>
      <c r="H23" s="763"/>
      <c r="I23" s="764"/>
      <c r="J23" s="764"/>
      <c r="K23" s="764"/>
      <c r="L23" s="765"/>
      <c r="M23" s="733"/>
      <c r="N23" s="734"/>
      <c r="O23" s="735"/>
      <c r="P23" s="217"/>
      <c r="Q23" s="218"/>
      <c r="R23" s="219"/>
      <c r="S23" s="220"/>
      <c r="T23" s="221"/>
      <c r="U23" s="222"/>
      <c r="V23" s="55"/>
      <c r="W23" s="58" t="s">
        <v>131</v>
      </c>
      <c r="X23" s="74"/>
      <c r="Y23" s="61" t="s">
        <v>133</v>
      </c>
      <c r="Z23" s="728"/>
      <c r="AA23" s="768"/>
      <c r="AB23" s="60" t="str">
        <f t="shared" si="3"/>
        <v/>
      </c>
      <c r="AC23" s="96" t="s">
        <v>133</v>
      </c>
      <c r="AD23" s="236"/>
      <c r="AE23" s="24"/>
      <c r="AH23" s="73" t="str">
        <f t="shared" si="0"/>
        <v/>
      </c>
      <c r="AI23" s="19" t="str">
        <f t="shared" si="1"/>
        <v/>
      </c>
      <c r="AK23" s="73" t="e">
        <f>(#REF!)&amp;""</f>
        <v>#REF!</v>
      </c>
      <c r="AL23" s="19" t="str">
        <f t="shared" si="2"/>
        <v/>
      </c>
    </row>
    <row r="24" spans="3:38" ht="31.5" customHeight="1" x14ac:dyDescent="0.15">
      <c r="C24" s="71"/>
      <c r="D24" s="5">
        <v>14</v>
      </c>
      <c r="E24" s="762"/>
      <c r="F24" s="756"/>
      <c r="G24" s="757"/>
      <c r="H24" s="763"/>
      <c r="I24" s="764"/>
      <c r="J24" s="764"/>
      <c r="K24" s="764"/>
      <c r="L24" s="765"/>
      <c r="M24" s="733"/>
      <c r="N24" s="734"/>
      <c r="O24" s="735"/>
      <c r="P24" s="217"/>
      <c r="Q24" s="218"/>
      <c r="R24" s="219"/>
      <c r="S24" s="223"/>
      <c r="T24" s="215"/>
      <c r="U24" s="216"/>
      <c r="V24" s="55"/>
      <c r="W24" s="58" t="s">
        <v>131</v>
      </c>
      <c r="X24" s="74"/>
      <c r="Y24" s="61" t="s">
        <v>133</v>
      </c>
      <c r="Z24" s="728"/>
      <c r="AA24" s="768"/>
      <c r="AB24" s="60" t="str">
        <f t="shared" si="3"/>
        <v/>
      </c>
      <c r="AC24" s="96" t="s">
        <v>133</v>
      </c>
      <c r="AD24" s="236"/>
      <c r="AE24" s="24"/>
      <c r="AH24" s="73" t="str">
        <f t="shared" si="0"/>
        <v/>
      </c>
      <c r="AI24" s="19" t="str">
        <f t="shared" si="1"/>
        <v/>
      </c>
      <c r="AK24" s="73" t="e">
        <f>(#REF!)&amp;""</f>
        <v>#REF!</v>
      </c>
      <c r="AL24" s="19" t="str">
        <f t="shared" si="2"/>
        <v/>
      </c>
    </row>
    <row r="25" spans="3:38" ht="31.5" customHeight="1" x14ac:dyDescent="0.15">
      <c r="C25" s="71"/>
      <c r="D25" s="5">
        <v>15</v>
      </c>
      <c r="E25" s="762"/>
      <c r="F25" s="756"/>
      <c r="G25" s="757"/>
      <c r="H25" s="763"/>
      <c r="I25" s="764"/>
      <c r="J25" s="764"/>
      <c r="K25" s="764"/>
      <c r="L25" s="765"/>
      <c r="M25" s="733"/>
      <c r="N25" s="734"/>
      <c r="O25" s="735"/>
      <c r="P25" s="217"/>
      <c r="Q25" s="218"/>
      <c r="R25" s="219"/>
      <c r="S25" s="220"/>
      <c r="T25" s="221"/>
      <c r="U25" s="222"/>
      <c r="V25" s="55"/>
      <c r="W25" s="58" t="s">
        <v>131</v>
      </c>
      <c r="X25" s="74"/>
      <c r="Y25" s="61" t="s">
        <v>133</v>
      </c>
      <c r="Z25" s="728"/>
      <c r="AA25" s="768"/>
      <c r="AB25" s="60" t="str">
        <f t="shared" si="3"/>
        <v/>
      </c>
      <c r="AC25" s="96" t="s">
        <v>133</v>
      </c>
      <c r="AD25" s="236"/>
      <c r="AE25" s="24"/>
      <c r="AH25" s="73" t="str">
        <f t="shared" si="0"/>
        <v/>
      </c>
      <c r="AI25" s="19" t="str">
        <f t="shared" si="1"/>
        <v/>
      </c>
      <c r="AK25" s="73" t="e">
        <f>(#REF!)&amp;""</f>
        <v>#REF!</v>
      </c>
      <c r="AL25" s="19" t="str">
        <f t="shared" si="2"/>
        <v/>
      </c>
    </row>
    <row r="26" spans="3:38" ht="31.5" customHeight="1" x14ac:dyDescent="0.15">
      <c r="C26" s="71"/>
      <c r="D26" s="5">
        <v>16</v>
      </c>
      <c r="E26" s="762"/>
      <c r="F26" s="756"/>
      <c r="G26" s="757"/>
      <c r="H26" s="763"/>
      <c r="I26" s="764"/>
      <c r="J26" s="764"/>
      <c r="K26" s="764"/>
      <c r="L26" s="765"/>
      <c r="M26" s="733"/>
      <c r="N26" s="734"/>
      <c r="O26" s="735"/>
      <c r="P26" s="217"/>
      <c r="Q26" s="218"/>
      <c r="R26" s="219"/>
      <c r="S26" s="223"/>
      <c r="T26" s="215"/>
      <c r="U26" s="216"/>
      <c r="V26" s="55"/>
      <c r="W26" s="58" t="s">
        <v>131</v>
      </c>
      <c r="X26" s="74"/>
      <c r="Y26" s="61" t="s">
        <v>133</v>
      </c>
      <c r="Z26" s="728"/>
      <c r="AA26" s="768"/>
      <c r="AB26" s="60" t="str">
        <f t="shared" si="3"/>
        <v/>
      </c>
      <c r="AC26" s="96" t="s">
        <v>133</v>
      </c>
      <c r="AD26" s="236"/>
      <c r="AE26" s="24"/>
      <c r="AH26" s="73" t="str">
        <f t="shared" si="0"/>
        <v/>
      </c>
      <c r="AI26" s="19" t="str">
        <f t="shared" si="1"/>
        <v/>
      </c>
      <c r="AK26" s="73" t="e">
        <f>(#REF!)&amp;""</f>
        <v>#REF!</v>
      </c>
      <c r="AL26" s="19" t="str">
        <f t="shared" si="2"/>
        <v/>
      </c>
    </row>
    <row r="27" spans="3:38" ht="31.5" customHeight="1" x14ac:dyDescent="0.15">
      <c r="C27" s="71"/>
      <c r="D27" s="5">
        <v>17</v>
      </c>
      <c r="E27" s="762"/>
      <c r="F27" s="756"/>
      <c r="G27" s="757"/>
      <c r="H27" s="763"/>
      <c r="I27" s="764"/>
      <c r="J27" s="764"/>
      <c r="K27" s="764"/>
      <c r="L27" s="765"/>
      <c r="M27" s="733"/>
      <c r="N27" s="734"/>
      <c r="O27" s="735"/>
      <c r="P27" s="733"/>
      <c r="Q27" s="734"/>
      <c r="R27" s="735"/>
      <c r="S27" s="730"/>
      <c r="T27" s="731"/>
      <c r="U27" s="732"/>
      <c r="V27" s="55"/>
      <c r="W27" s="58" t="s">
        <v>131</v>
      </c>
      <c r="X27" s="74"/>
      <c r="Y27" s="61" t="s">
        <v>133</v>
      </c>
      <c r="Z27" s="728"/>
      <c r="AA27" s="768"/>
      <c r="AB27" s="60" t="str">
        <f t="shared" ref="AB27:AB59" si="4">IF(Z27="","",IF(Z27="徒歩",(V27/5),IF(Z27="自転車",(V27/10))))</f>
        <v/>
      </c>
      <c r="AC27" s="96" t="s">
        <v>133</v>
      </c>
      <c r="AD27" s="236"/>
      <c r="AE27" s="24"/>
      <c r="AH27" s="73" t="str">
        <f t="shared" si="0"/>
        <v/>
      </c>
      <c r="AI27" s="19" t="str">
        <f t="shared" si="1"/>
        <v/>
      </c>
      <c r="AK27" s="73" t="e">
        <f>(#REF!)&amp;""</f>
        <v>#REF!</v>
      </c>
      <c r="AL27" s="19" t="str">
        <f t="shared" si="2"/>
        <v/>
      </c>
    </row>
    <row r="28" spans="3:38" ht="31.5" customHeight="1" x14ac:dyDescent="0.15">
      <c r="C28" s="71"/>
      <c r="D28" s="5">
        <v>18</v>
      </c>
      <c r="E28" s="762"/>
      <c r="F28" s="756"/>
      <c r="G28" s="757"/>
      <c r="H28" s="763"/>
      <c r="I28" s="764"/>
      <c r="J28" s="764"/>
      <c r="K28" s="764"/>
      <c r="L28" s="765"/>
      <c r="M28" s="733"/>
      <c r="N28" s="734"/>
      <c r="O28" s="735"/>
      <c r="P28" s="733"/>
      <c r="Q28" s="734"/>
      <c r="R28" s="735"/>
      <c r="S28" s="730"/>
      <c r="T28" s="731"/>
      <c r="U28" s="732"/>
      <c r="V28" s="55"/>
      <c r="W28" s="58" t="s">
        <v>131</v>
      </c>
      <c r="X28" s="74"/>
      <c r="Y28" s="61" t="s">
        <v>133</v>
      </c>
      <c r="Z28" s="728"/>
      <c r="AA28" s="768"/>
      <c r="AB28" s="60" t="str">
        <f t="shared" si="4"/>
        <v/>
      </c>
      <c r="AC28" s="96" t="s">
        <v>133</v>
      </c>
      <c r="AD28" s="236"/>
      <c r="AE28" s="24"/>
      <c r="AH28" s="73" t="str">
        <f t="shared" si="0"/>
        <v/>
      </c>
      <c r="AI28" s="19" t="str">
        <f t="shared" si="1"/>
        <v/>
      </c>
      <c r="AK28" s="73" t="e">
        <f>(#REF!)&amp;""</f>
        <v>#REF!</v>
      </c>
      <c r="AL28" s="19" t="str">
        <f t="shared" si="2"/>
        <v/>
      </c>
    </row>
    <row r="29" spans="3:38" ht="31.5" customHeight="1" x14ac:dyDescent="0.15">
      <c r="C29" s="71"/>
      <c r="D29" s="5">
        <v>19</v>
      </c>
      <c r="E29" s="762"/>
      <c r="F29" s="756"/>
      <c r="G29" s="757"/>
      <c r="H29" s="763"/>
      <c r="I29" s="764"/>
      <c r="J29" s="764"/>
      <c r="K29" s="764"/>
      <c r="L29" s="765"/>
      <c r="M29" s="733"/>
      <c r="N29" s="734"/>
      <c r="O29" s="735"/>
      <c r="P29" s="733"/>
      <c r="Q29" s="734"/>
      <c r="R29" s="735"/>
      <c r="S29" s="730"/>
      <c r="T29" s="731"/>
      <c r="U29" s="732"/>
      <c r="V29" s="55"/>
      <c r="W29" s="58" t="s">
        <v>131</v>
      </c>
      <c r="X29" s="74"/>
      <c r="Y29" s="61" t="s">
        <v>133</v>
      </c>
      <c r="Z29" s="728"/>
      <c r="AA29" s="768"/>
      <c r="AB29" s="60" t="str">
        <f t="shared" si="4"/>
        <v/>
      </c>
      <c r="AC29" s="96" t="s">
        <v>133</v>
      </c>
      <c r="AD29" s="236"/>
      <c r="AE29" s="24"/>
      <c r="AH29" s="73" t="str">
        <f t="shared" si="0"/>
        <v/>
      </c>
      <c r="AI29" s="19" t="str">
        <f t="shared" si="1"/>
        <v/>
      </c>
      <c r="AK29" s="73" t="e">
        <f>(#REF!)&amp;""</f>
        <v>#REF!</v>
      </c>
      <c r="AL29" s="19" t="str">
        <f t="shared" si="2"/>
        <v/>
      </c>
    </row>
    <row r="30" spans="3:38" ht="31.5" customHeight="1" x14ac:dyDescent="0.15">
      <c r="C30" s="71"/>
      <c r="D30" s="5">
        <v>20</v>
      </c>
      <c r="E30" s="762"/>
      <c r="F30" s="756"/>
      <c r="G30" s="757"/>
      <c r="H30" s="763"/>
      <c r="I30" s="764"/>
      <c r="J30" s="764"/>
      <c r="K30" s="764"/>
      <c r="L30" s="765"/>
      <c r="M30" s="733"/>
      <c r="N30" s="734"/>
      <c r="O30" s="735"/>
      <c r="P30" s="733"/>
      <c r="Q30" s="734"/>
      <c r="R30" s="735"/>
      <c r="S30" s="730"/>
      <c r="T30" s="731"/>
      <c r="U30" s="732"/>
      <c r="V30" s="55"/>
      <c r="W30" s="58" t="s">
        <v>131</v>
      </c>
      <c r="X30" s="74"/>
      <c r="Y30" s="61" t="s">
        <v>133</v>
      </c>
      <c r="Z30" s="728"/>
      <c r="AA30" s="768"/>
      <c r="AB30" s="60" t="str">
        <f t="shared" si="4"/>
        <v/>
      </c>
      <c r="AC30" s="96" t="s">
        <v>133</v>
      </c>
      <c r="AD30" s="236"/>
      <c r="AE30" s="24"/>
      <c r="AH30" s="73" t="str">
        <f t="shared" si="0"/>
        <v/>
      </c>
      <c r="AI30" s="19" t="str">
        <f t="shared" si="1"/>
        <v/>
      </c>
      <c r="AK30" s="73" t="e">
        <f>(#REF!)&amp;""</f>
        <v>#REF!</v>
      </c>
      <c r="AL30" s="19" t="str">
        <f t="shared" si="2"/>
        <v/>
      </c>
    </row>
    <row r="31" spans="3:38" ht="31.5" customHeight="1" x14ac:dyDescent="0.15">
      <c r="C31" s="71"/>
      <c r="D31" s="5">
        <v>21</v>
      </c>
      <c r="E31" s="762"/>
      <c r="F31" s="756"/>
      <c r="G31" s="757"/>
      <c r="H31" s="763"/>
      <c r="I31" s="764"/>
      <c r="J31" s="764"/>
      <c r="K31" s="764"/>
      <c r="L31" s="765"/>
      <c r="M31" s="733"/>
      <c r="N31" s="734"/>
      <c r="O31" s="735"/>
      <c r="P31" s="733"/>
      <c r="Q31" s="734"/>
      <c r="R31" s="735"/>
      <c r="S31" s="730"/>
      <c r="T31" s="731"/>
      <c r="U31" s="732"/>
      <c r="V31" s="55"/>
      <c r="W31" s="58" t="s">
        <v>131</v>
      </c>
      <c r="X31" s="74"/>
      <c r="Y31" s="61" t="s">
        <v>133</v>
      </c>
      <c r="Z31" s="728"/>
      <c r="AA31" s="768"/>
      <c r="AB31" s="60" t="str">
        <f t="shared" si="4"/>
        <v/>
      </c>
      <c r="AC31" s="96" t="s">
        <v>133</v>
      </c>
      <c r="AD31" s="236"/>
      <c r="AE31" s="24"/>
      <c r="AH31" s="73" t="str">
        <f t="shared" si="0"/>
        <v/>
      </c>
      <c r="AI31" s="19" t="str">
        <f t="shared" si="1"/>
        <v/>
      </c>
      <c r="AK31" s="73" t="e">
        <f>(#REF!)&amp;""</f>
        <v>#REF!</v>
      </c>
      <c r="AL31" s="19" t="str">
        <f t="shared" si="2"/>
        <v/>
      </c>
    </row>
    <row r="32" spans="3:38" ht="31.5" customHeight="1" x14ac:dyDescent="0.15">
      <c r="C32" s="71"/>
      <c r="D32" s="5">
        <v>22</v>
      </c>
      <c r="E32" s="762"/>
      <c r="F32" s="756"/>
      <c r="G32" s="757"/>
      <c r="H32" s="763"/>
      <c r="I32" s="764"/>
      <c r="J32" s="764"/>
      <c r="K32" s="764"/>
      <c r="L32" s="765"/>
      <c r="M32" s="733"/>
      <c r="N32" s="734"/>
      <c r="O32" s="735"/>
      <c r="P32" s="733"/>
      <c r="Q32" s="734"/>
      <c r="R32" s="735"/>
      <c r="S32" s="730"/>
      <c r="T32" s="731"/>
      <c r="U32" s="732"/>
      <c r="V32" s="55"/>
      <c r="W32" s="58" t="s">
        <v>131</v>
      </c>
      <c r="X32" s="74"/>
      <c r="Y32" s="61" t="s">
        <v>133</v>
      </c>
      <c r="Z32" s="728"/>
      <c r="AA32" s="768"/>
      <c r="AB32" s="60" t="str">
        <f t="shared" si="4"/>
        <v/>
      </c>
      <c r="AC32" s="96" t="s">
        <v>133</v>
      </c>
      <c r="AD32" s="236"/>
      <c r="AE32" s="24"/>
      <c r="AH32" s="73" t="str">
        <f t="shared" si="0"/>
        <v/>
      </c>
      <c r="AI32" s="19" t="str">
        <f t="shared" si="1"/>
        <v/>
      </c>
      <c r="AK32" s="73" t="e">
        <f>(#REF!)&amp;""</f>
        <v>#REF!</v>
      </c>
      <c r="AL32" s="19" t="str">
        <f t="shared" si="2"/>
        <v/>
      </c>
    </row>
    <row r="33" spans="3:38" ht="31.5" customHeight="1" x14ac:dyDescent="0.15">
      <c r="C33" s="71"/>
      <c r="D33" s="5">
        <v>23</v>
      </c>
      <c r="E33" s="762"/>
      <c r="F33" s="756"/>
      <c r="G33" s="757"/>
      <c r="H33" s="763"/>
      <c r="I33" s="764"/>
      <c r="J33" s="764"/>
      <c r="K33" s="764"/>
      <c r="L33" s="765"/>
      <c r="M33" s="733"/>
      <c r="N33" s="734"/>
      <c r="O33" s="735"/>
      <c r="P33" s="733"/>
      <c r="Q33" s="734"/>
      <c r="R33" s="735"/>
      <c r="S33" s="730"/>
      <c r="T33" s="731"/>
      <c r="U33" s="732"/>
      <c r="V33" s="55"/>
      <c r="W33" s="58" t="s">
        <v>131</v>
      </c>
      <c r="X33" s="74"/>
      <c r="Y33" s="61" t="s">
        <v>133</v>
      </c>
      <c r="Z33" s="728"/>
      <c r="AA33" s="768"/>
      <c r="AB33" s="60" t="str">
        <f t="shared" si="4"/>
        <v/>
      </c>
      <c r="AC33" s="96" t="s">
        <v>133</v>
      </c>
      <c r="AD33" s="236"/>
      <c r="AE33" s="24"/>
      <c r="AH33" s="73" t="str">
        <f t="shared" si="0"/>
        <v/>
      </c>
      <c r="AI33" s="19" t="str">
        <f t="shared" si="1"/>
        <v/>
      </c>
      <c r="AK33" s="73" t="e">
        <f>(#REF!)&amp;""</f>
        <v>#REF!</v>
      </c>
      <c r="AL33" s="19" t="str">
        <f t="shared" si="2"/>
        <v/>
      </c>
    </row>
    <row r="34" spans="3:38" ht="31.5" customHeight="1" x14ac:dyDescent="0.15">
      <c r="C34" s="71"/>
      <c r="D34" s="5">
        <v>24</v>
      </c>
      <c r="E34" s="762"/>
      <c r="F34" s="756"/>
      <c r="G34" s="757"/>
      <c r="H34" s="763"/>
      <c r="I34" s="764"/>
      <c r="J34" s="764"/>
      <c r="K34" s="764"/>
      <c r="L34" s="765"/>
      <c r="M34" s="733"/>
      <c r="N34" s="734"/>
      <c r="O34" s="735"/>
      <c r="P34" s="733"/>
      <c r="Q34" s="734"/>
      <c r="R34" s="735"/>
      <c r="S34" s="730"/>
      <c r="T34" s="731"/>
      <c r="U34" s="732"/>
      <c r="V34" s="55"/>
      <c r="W34" s="58" t="s">
        <v>131</v>
      </c>
      <c r="X34" s="74"/>
      <c r="Y34" s="61" t="s">
        <v>133</v>
      </c>
      <c r="Z34" s="728"/>
      <c r="AA34" s="768"/>
      <c r="AB34" s="60" t="str">
        <f t="shared" si="4"/>
        <v/>
      </c>
      <c r="AC34" s="96" t="s">
        <v>133</v>
      </c>
      <c r="AD34" s="236"/>
      <c r="AE34" s="24"/>
      <c r="AH34" s="73" t="str">
        <f t="shared" si="0"/>
        <v/>
      </c>
      <c r="AI34" s="19" t="str">
        <f t="shared" si="1"/>
        <v/>
      </c>
      <c r="AK34" s="73" t="e">
        <f>(#REF!)&amp;""</f>
        <v>#REF!</v>
      </c>
      <c r="AL34" s="19" t="str">
        <f t="shared" si="2"/>
        <v/>
      </c>
    </row>
    <row r="35" spans="3:38" ht="31.5" customHeight="1" x14ac:dyDescent="0.15">
      <c r="C35" s="71"/>
      <c r="E35" s="762"/>
      <c r="F35" s="756"/>
      <c r="G35" s="757"/>
      <c r="H35" s="763"/>
      <c r="I35" s="764"/>
      <c r="J35" s="764"/>
      <c r="K35" s="764"/>
      <c r="L35" s="765"/>
      <c r="M35" s="733"/>
      <c r="N35" s="734"/>
      <c r="O35" s="735"/>
      <c r="P35" s="733"/>
      <c r="Q35" s="734"/>
      <c r="R35" s="735"/>
      <c r="S35" s="730"/>
      <c r="T35" s="731"/>
      <c r="U35" s="732"/>
      <c r="V35" s="55"/>
      <c r="W35" s="58" t="s">
        <v>131</v>
      </c>
      <c r="X35" s="74"/>
      <c r="Y35" s="61" t="s">
        <v>133</v>
      </c>
      <c r="Z35" s="728"/>
      <c r="AA35" s="768"/>
      <c r="AB35" s="60" t="str">
        <f t="shared" si="4"/>
        <v/>
      </c>
      <c r="AC35" s="96" t="s">
        <v>133</v>
      </c>
      <c r="AD35" s="236"/>
      <c r="AE35" s="24"/>
      <c r="AH35" s="73" t="str">
        <f t="shared" si="0"/>
        <v/>
      </c>
      <c r="AI35" s="19" t="str">
        <f t="shared" si="1"/>
        <v/>
      </c>
      <c r="AK35" s="73" t="e">
        <f>(#REF!)&amp;""</f>
        <v>#REF!</v>
      </c>
      <c r="AL35" s="19" t="str">
        <f t="shared" si="2"/>
        <v/>
      </c>
    </row>
    <row r="36" spans="3:38" ht="31.5" customHeight="1" x14ac:dyDescent="0.15">
      <c r="C36" s="71"/>
      <c r="E36" s="762"/>
      <c r="F36" s="756"/>
      <c r="G36" s="757"/>
      <c r="H36" s="763"/>
      <c r="I36" s="764"/>
      <c r="J36" s="764"/>
      <c r="K36" s="764"/>
      <c r="L36" s="765"/>
      <c r="M36" s="733"/>
      <c r="N36" s="734"/>
      <c r="O36" s="735"/>
      <c r="P36" s="733"/>
      <c r="Q36" s="734"/>
      <c r="R36" s="735"/>
      <c r="S36" s="730"/>
      <c r="T36" s="731"/>
      <c r="U36" s="732"/>
      <c r="V36" s="55"/>
      <c r="W36" s="58" t="s">
        <v>131</v>
      </c>
      <c r="X36" s="74"/>
      <c r="Y36" s="61" t="s">
        <v>133</v>
      </c>
      <c r="Z36" s="728"/>
      <c r="AA36" s="768"/>
      <c r="AB36" s="60" t="str">
        <f t="shared" si="4"/>
        <v/>
      </c>
      <c r="AC36" s="96" t="s">
        <v>133</v>
      </c>
      <c r="AD36" s="236"/>
      <c r="AE36" s="24"/>
      <c r="AH36" s="73" t="str">
        <f t="shared" si="0"/>
        <v/>
      </c>
      <c r="AI36" s="19" t="str">
        <f t="shared" si="1"/>
        <v/>
      </c>
      <c r="AK36" s="73" t="e">
        <f>(#REF!)&amp;""</f>
        <v>#REF!</v>
      </c>
      <c r="AL36" s="19" t="str">
        <f t="shared" si="2"/>
        <v/>
      </c>
    </row>
    <row r="37" spans="3:38" ht="31.5" customHeight="1" x14ac:dyDescent="0.15">
      <c r="C37" s="71"/>
      <c r="E37" s="762"/>
      <c r="F37" s="756"/>
      <c r="G37" s="757"/>
      <c r="H37" s="763"/>
      <c r="I37" s="764"/>
      <c r="J37" s="764"/>
      <c r="K37" s="764"/>
      <c r="L37" s="765"/>
      <c r="M37" s="733"/>
      <c r="N37" s="734"/>
      <c r="O37" s="735"/>
      <c r="P37" s="733"/>
      <c r="Q37" s="734"/>
      <c r="R37" s="735"/>
      <c r="S37" s="730"/>
      <c r="T37" s="731"/>
      <c r="U37" s="732"/>
      <c r="V37" s="55"/>
      <c r="W37" s="58" t="s">
        <v>131</v>
      </c>
      <c r="X37" s="74"/>
      <c r="Y37" s="61" t="s">
        <v>133</v>
      </c>
      <c r="Z37" s="728"/>
      <c r="AA37" s="768"/>
      <c r="AB37" s="60" t="str">
        <f t="shared" si="4"/>
        <v/>
      </c>
      <c r="AC37" s="96" t="s">
        <v>133</v>
      </c>
      <c r="AD37" s="236"/>
      <c r="AE37" s="24"/>
      <c r="AH37" s="73" t="str">
        <f t="shared" si="0"/>
        <v/>
      </c>
      <c r="AI37" s="19" t="str">
        <f t="shared" si="1"/>
        <v/>
      </c>
      <c r="AK37" s="73" t="e">
        <f>(#REF!)&amp;""</f>
        <v>#REF!</v>
      </c>
      <c r="AL37" s="19" t="str">
        <f t="shared" si="2"/>
        <v/>
      </c>
    </row>
    <row r="38" spans="3:38" ht="31.5" customHeight="1" x14ac:dyDescent="0.15">
      <c r="C38" s="71"/>
      <c r="E38" s="762"/>
      <c r="F38" s="756"/>
      <c r="G38" s="757"/>
      <c r="H38" s="763"/>
      <c r="I38" s="764"/>
      <c r="J38" s="764"/>
      <c r="K38" s="764"/>
      <c r="L38" s="765"/>
      <c r="M38" s="733"/>
      <c r="N38" s="734"/>
      <c r="O38" s="735"/>
      <c r="P38" s="733"/>
      <c r="Q38" s="734"/>
      <c r="R38" s="735"/>
      <c r="S38" s="730"/>
      <c r="T38" s="731"/>
      <c r="U38" s="732"/>
      <c r="V38" s="55"/>
      <c r="W38" s="58" t="s">
        <v>131</v>
      </c>
      <c r="X38" s="74"/>
      <c r="Y38" s="61" t="s">
        <v>133</v>
      </c>
      <c r="Z38" s="728"/>
      <c r="AA38" s="768"/>
      <c r="AB38" s="60" t="str">
        <f t="shared" si="4"/>
        <v/>
      </c>
      <c r="AC38" s="96" t="s">
        <v>133</v>
      </c>
      <c r="AD38" s="236"/>
      <c r="AE38" s="24"/>
      <c r="AH38" s="73" t="str">
        <f t="shared" si="0"/>
        <v/>
      </c>
      <c r="AI38" s="19" t="str">
        <f t="shared" si="1"/>
        <v/>
      </c>
      <c r="AK38" s="73" t="e">
        <f>(#REF!)&amp;""</f>
        <v>#REF!</v>
      </c>
      <c r="AL38" s="19" t="str">
        <f t="shared" si="2"/>
        <v/>
      </c>
    </row>
    <row r="39" spans="3:38" ht="31.5" customHeight="1" x14ac:dyDescent="0.15">
      <c r="C39" s="71"/>
      <c r="E39" s="762"/>
      <c r="F39" s="756"/>
      <c r="G39" s="757"/>
      <c r="H39" s="763"/>
      <c r="I39" s="764"/>
      <c r="J39" s="764"/>
      <c r="K39" s="764"/>
      <c r="L39" s="765"/>
      <c r="M39" s="733"/>
      <c r="N39" s="734"/>
      <c r="O39" s="735"/>
      <c r="P39" s="733"/>
      <c r="Q39" s="734"/>
      <c r="R39" s="735"/>
      <c r="S39" s="730"/>
      <c r="T39" s="731"/>
      <c r="U39" s="732"/>
      <c r="V39" s="55"/>
      <c r="W39" s="58" t="s">
        <v>131</v>
      </c>
      <c r="X39" s="74"/>
      <c r="Y39" s="61" t="s">
        <v>133</v>
      </c>
      <c r="Z39" s="728"/>
      <c r="AA39" s="768"/>
      <c r="AB39" s="60" t="str">
        <f t="shared" si="4"/>
        <v/>
      </c>
      <c r="AC39" s="96" t="s">
        <v>133</v>
      </c>
      <c r="AD39" s="236"/>
      <c r="AE39" s="24"/>
      <c r="AH39" s="73" t="str">
        <f t="shared" si="0"/>
        <v/>
      </c>
      <c r="AI39" s="19" t="str">
        <f t="shared" si="1"/>
        <v/>
      </c>
      <c r="AK39" s="73" t="e">
        <f>(#REF!)&amp;""</f>
        <v>#REF!</v>
      </c>
      <c r="AL39" s="19" t="str">
        <f t="shared" si="2"/>
        <v/>
      </c>
    </row>
    <row r="40" spans="3:38" ht="31.5" customHeight="1" x14ac:dyDescent="0.15">
      <c r="C40" s="71"/>
      <c r="E40" s="762"/>
      <c r="F40" s="756"/>
      <c r="G40" s="757"/>
      <c r="H40" s="763"/>
      <c r="I40" s="764"/>
      <c r="J40" s="764"/>
      <c r="K40" s="764"/>
      <c r="L40" s="765"/>
      <c r="M40" s="733"/>
      <c r="N40" s="734"/>
      <c r="O40" s="735"/>
      <c r="P40" s="733"/>
      <c r="Q40" s="734"/>
      <c r="R40" s="735"/>
      <c r="S40" s="730"/>
      <c r="T40" s="731"/>
      <c r="U40" s="732"/>
      <c r="V40" s="55"/>
      <c r="W40" s="58" t="s">
        <v>131</v>
      </c>
      <c r="X40" s="74"/>
      <c r="Y40" s="61" t="s">
        <v>133</v>
      </c>
      <c r="Z40" s="728"/>
      <c r="AA40" s="768"/>
      <c r="AB40" s="60" t="str">
        <f t="shared" si="4"/>
        <v/>
      </c>
      <c r="AC40" s="96" t="s">
        <v>133</v>
      </c>
      <c r="AD40" s="236"/>
      <c r="AE40" s="24"/>
      <c r="AH40" s="73" t="str">
        <f t="shared" si="0"/>
        <v/>
      </c>
      <c r="AI40" s="19" t="str">
        <f t="shared" si="1"/>
        <v/>
      </c>
      <c r="AK40" s="73" t="e">
        <f>(#REF!)&amp;""</f>
        <v>#REF!</v>
      </c>
      <c r="AL40" s="19" t="str">
        <f t="shared" si="2"/>
        <v/>
      </c>
    </row>
    <row r="41" spans="3:38" ht="31.5" customHeight="1" x14ac:dyDescent="0.15">
      <c r="C41" s="71"/>
      <c r="E41" s="762"/>
      <c r="F41" s="756"/>
      <c r="G41" s="757"/>
      <c r="H41" s="763"/>
      <c r="I41" s="764"/>
      <c r="J41" s="764"/>
      <c r="K41" s="764"/>
      <c r="L41" s="765"/>
      <c r="M41" s="733"/>
      <c r="N41" s="734"/>
      <c r="O41" s="735"/>
      <c r="P41" s="733"/>
      <c r="Q41" s="734"/>
      <c r="R41" s="735"/>
      <c r="S41" s="730"/>
      <c r="T41" s="731"/>
      <c r="U41" s="732"/>
      <c r="V41" s="55"/>
      <c r="W41" s="58" t="s">
        <v>131</v>
      </c>
      <c r="X41" s="74"/>
      <c r="Y41" s="61" t="s">
        <v>133</v>
      </c>
      <c r="Z41" s="728"/>
      <c r="AA41" s="768"/>
      <c r="AB41" s="60" t="str">
        <f t="shared" si="4"/>
        <v/>
      </c>
      <c r="AC41" s="96" t="s">
        <v>133</v>
      </c>
      <c r="AD41" s="236"/>
      <c r="AE41" s="24"/>
      <c r="AH41" s="73" t="str">
        <f t="shared" si="0"/>
        <v/>
      </c>
      <c r="AI41" s="19" t="str">
        <f t="shared" si="1"/>
        <v/>
      </c>
      <c r="AK41" s="73" t="e">
        <f>(#REF!)&amp;""</f>
        <v>#REF!</v>
      </c>
      <c r="AL41" s="19" t="str">
        <f t="shared" si="2"/>
        <v/>
      </c>
    </row>
    <row r="42" spans="3:38" ht="31.5" customHeight="1" x14ac:dyDescent="0.15">
      <c r="C42" s="71"/>
      <c r="E42" s="762"/>
      <c r="F42" s="756"/>
      <c r="G42" s="757"/>
      <c r="H42" s="763"/>
      <c r="I42" s="764"/>
      <c r="J42" s="764"/>
      <c r="K42" s="764"/>
      <c r="L42" s="765"/>
      <c r="M42" s="733"/>
      <c r="N42" s="734"/>
      <c r="O42" s="735"/>
      <c r="P42" s="733"/>
      <c r="Q42" s="734"/>
      <c r="R42" s="735"/>
      <c r="S42" s="730"/>
      <c r="T42" s="731"/>
      <c r="U42" s="732"/>
      <c r="V42" s="55"/>
      <c r="W42" s="58" t="s">
        <v>131</v>
      </c>
      <c r="X42" s="74"/>
      <c r="Y42" s="61" t="s">
        <v>133</v>
      </c>
      <c r="Z42" s="728"/>
      <c r="AA42" s="768"/>
      <c r="AB42" s="60" t="str">
        <f t="shared" si="4"/>
        <v/>
      </c>
      <c r="AC42" s="96" t="s">
        <v>133</v>
      </c>
      <c r="AD42" s="236"/>
      <c r="AE42" s="24"/>
      <c r="AH42" s="73" t="str">
        <f t="shared" si="0"/>
        <v/>
      </c>
      <c r="AI42" s="19" t="str">
        <f t="shared" si="1"/>
        <v/>
      </c>
      <c r="AK42" s="73" t="e">
        <f>(#REF!)&amp;""</f>
        <v>#REF!</v>
      </c>
      <c r="AL42" s="19" t="str">
        <f t="shared" si="2"/>
        <v/>
      </c>
    </row>
    <row r="43" spans="3:38" ht="31.5" customHeight="1" x14ac:dyDescent="0.15">
      <c r="C43" s="71"/>
      <c r="E43" s="762"/>
      <c r="F43" s="756"/>
      <c r="G43" s="757"/>
      <c r="H43" s="763"/>
      <c r="I43" s="764"/>
      <c r="J43" s="764"/>
      <c r="K43" s="764"/>
      <c r="L43" s="765"/>
      <c r="M43" s="733"/>
      <c r="N43" s="734"/>
      <c r="O43" s="735"/>
      <c r="P43" s="733"/>
      <c r="Q43" s="734"/>
      <c r="R43" s="735"/>
      <c r="S43" s="730"/>
      <c r="T43" s="731"/>
      <c r="U43" s="732"/>
      <c r="V43" s="55"/>
      <c r="W43" s="58" t="s">
        <v>131</v>
      </c>
      <c r="X43" s="74"/>
      <c r="Y43" s="61" t="s">
        <v>133</v>
      </c>
      <c r="Z43" s="728"/>
      <c r="AA43" s="768"/>
      <c r="AB43" s="60" t="str">
        <f t="shared" si="4"/>
        <v/>
      </c>
      <c r="AC43" s="96" t="s">
        <v>133</v>
      </c>
      <c r="AD43" s="236"/>
      <c r="AE43" s="24"/>
      <c r="AH43" s="73" t="str">
        <f t="shared" si="0"/>
        <v/>
      </c>
      <c r="AI43" s="19" t="str">
        <f t="shared" si="1"/>
        <v/>
      </c>
      <c r="AK43" s="73" t="e">
        <f>(#REF!)&amp;""</f>
        <v>#REF!</v>
      </c>
      <c r="AL43" s="19" t="str">
        <f t="shared" si="2"/>
        <v/>
      </c>
    </row>
    <row r="44" spans="3:38" ht="31.5" customHeight="1" x14ac:dyDescent="0.15">
      <c r="C44" s="71"/>
      <c r="E44" s="762"/>
      <c r="F44" s="756"/>
      <c r="G44" s="757"/>
      <c r="H44" s="763"/>
      <c r="I44" s="764"/>
      <c r="J44" s="764"/>
      <c r="K44" s="764"/>
      <c r="L44" s="765"/>
      <c r="M44" s="733"/>
      <c r="N44" s="734"/>
      <c r="O44" s="735"/>
      <c r="P44" s="733"/>
      <c r="Q44" s="734"/>
      <c r="R44" s="735"/>
      <c r="S44" s="730"/>
      <c r="T44" s="731"/>
      <c r="U44" s="732"/>
      <c r="V44" s="55"/>
      <c r="W44" s="58" t="s">
        <v>131</v>
      </c>
      <c r="X44" s="74"/>
      <c r="Y44" s="61" t="s">
        <v>133</v>
      </c>
      <c r="Z44" s="728"/>
      <c r="AA44" s="768"/>
      <c r="AB44" s="60" t="str">
        <f t="shared" si="4"/>
        <v/>
      </c>
      <c r="AC44" s="96" t="s">
        <v>133</v>
      </c>
      <c r="AD44" s="236"/>
      <c r="AE44" s="24"/>
      <c r="AH44" s="73" t="str">
        <f t="shared" si="0"/>
        <v/>
      </c>
      <c r="AI44" s="19" t="str">
        <f t="shared" si="1"/>
        <v/>
      </c>
      <c r="AK44" s="73" t="e">
        <f>(#REF!)&amp;""</f>
        <v>#REF!</v>
      </c>
      <c r="AL44" s="19" t="str">
        <f t="shared" si="2"/>
        <v/>
      </c>
    </row>
    <row r="45" spans="3:38" ht="31.5" customHeight="1" x14ac:dyDescent="0.15">
      <c r="C45" s="71"/>
      <c r="E45" s="762"/>
      <c r="F45" s="756"/>
      <c r="G45" s="757"/>
      <c r="H45" s="763"/>
      <c r="I45" s="764"/>
      <c r="J45" s="764"/>
      <c r="K45" s="764"/>
      <c r="L45" s="765"/>
      <c r="M45" s="733"/>
      <c r="N45" s="734"/>
      <c r="O45" s="735"/>
      <c r="P45" s="733"/>
      <c r="Q45" s="734"/>
      <c r="R45" s="735"/>
      <c r="S45" s="730"/>
      <c r="T45" s="731"/>
      <c r="U45" s="732"/>
      <c r="V45" s="55"/>
      <c r="W45" s="58" t="s">
        <v>131</v>
      </c>
      <c r="X45" s="74"/>
      <c r="Y45" s="61" t="s">
        <v>133</v>
      </c>
      <c r="Z45" s="728"/>
      <c r="AA45" s="768"/>
      <c r="AB45" s="60" t="str">
        <f t="shared" si="4"/>
        <v/>
      </c>
      <c r="AC45" s="96" t="s">
        <v>133</v>
      </c>
      <c r="AD45" s="236"/>
      <c r="AE45" s="24"/>
      <c r="AH45" s="73" t="str">
        <f t="shared" si="0"/>
        <v/>
      </c>
      <c r="AI45" s="19" t="str">
        <f t="shared" si="1"/>
        <v/>
      </c>
      <c r="AK45" s="73" t="e">
        <f>(#REF!)&amp;""</f>
        <v>#REF!</v>
      </c>
      <c r="AL45" s="19" t="str">
        <f t="shared" si="2"/>
        <v/>
      </c>
    </row>
    <row r="46" spans="3:38" ht="31.5" customHeight="1" x14ac:dyDescent="0.15">
      <c r="C46" s="71"/>
      <c r="E46" s="762"/>
      <c r="F46" s="756"/>
      <c r="G46" s="757"/>
      <c r="H46" s="763"/>
      <c r="I46" s="764"/>
      <c r="J46" s="764"/>
      <c r="K46" s="764"/>
      <c r="L46" s="765"/>
      <c r="M46" s="733"/>
      <c r="N46" s="734"/>
      <c r="O46" s="735"/>
      <c r="P46" s="733"/>
      <c r="Q46" s="734"/>
      <c r="R46" s="735"/>
      <c r="S46" s="730"/>
      <c r="T46" s="731"/>
      <c r="U46" s="732"/>
      <c r="V46" s="55"/>
      <c r="W46" s="58" t="s">
        <v>131</v>
      </c>
      <c r="X46" s="74"/>
      <c r="Y46" s="61" t="s">
        <v>133</v>
      </c>
      <c r="Z46" s="728"/>
      <c r="AA46" s="768"/>
      <c r="AB46" s="60" t="str">
        <f t="shared" si="4"/>
        <v/>
      </c>
      <c r="AC46" s="96" t="s">
        <v>133</v>
      </c>
      <c r="AD46" s="236"/>
      <c r="AE46" s="24"/>
      <c r="AH46" s="73" t="str">
        <f t="shared" si="0"/>
        <v/>
      </c>
      <c r="AI46" s="19" t="str">
        <f t="shared" si="1"/>
        <v/>
      </c>
      <c r="AK46" s="73" t="e">
        <f>(#REF!)&amp;""</f>
        <v>#REF!</v>
      </c>
      <c r="AL46" s="19" t="str">
        <f t="shared" si="2"/>
        <v/>
      </c>
    </row>
    <row r="47" spans="3:38" ht="31.5" customHeight="1" x14ac:dyDescent="0.15">
      <c r="C47" s="71"/>
      <c r="E47" s="762"/>
      <c r="F47" s="756"/>
      <c r="G47" s="757"/>
      <c r="H47" s="763"/>
      <c r="I47" s="764"/>
      <c r="J47" s="764"/>
      <c r="K47" s="764"/>
      <c r="L47" s="765"/>
      <c r="M47" s="733"/>
      <c r="N47" s="734"/>
      <c r="O47" s="735"/>
      <c r="P47" s="733"/>
      <c r="Q47" s="734"/>
      <c r="R47" s="735"/>
      <c r="S47" s="730"/>
      <c r="T47" s="731"/>
      <c r="U47" s="732"/>
      <c r="V47" s="55"/>
      <c r="W47" s="58" t="s">
        <v>131</v>
      </c>
      <c r="X47" s="74"/>
      <c r="Y47" s="61" t="s">
        <v>133</v>
      </c>
      <c r="Z47" s="728"/>
      <c r="AA47" s="768"/>
      <c r="AB47" s="60" t="str">
        <f t="shared" si="4"/>
        <v/>
      </c>
      <c r="AC47" s="96" t="s">
        <v>133</v>
      </c>
      <c r="AD47" s="236"/>
      <c r="AE47" s="24"/>
      <c r="AH47" s="73" t="str">
        <f t="shared" si="0"/>
        <v/>
      </c>
      <c r="AI47" s="19" t="str">
        <f t="shared" si="1"/>
        <v/>
      </c>
      <c r="AK47" s="73" t="e">
        <f>(#REF!)&amp;""</f>
        <v>#REF!</v>
      </c>
      <c r="AL47" s="19" t="str">
        <f t="shared" si="2"/>
        <v/>
      </c>
    </row>
    <row r="48" spans="3:38" ht="31.5" customHeight="1" x14ac:dyDescent="0.15">
      <c r="C48" s="71"/>
      <c r="E48" s="762"/>
      <c r="F48" s="756"/>
      <c r="G48" s="757"/>
      <c r="H48" s="763"/>
      <c r="I48" s="764"/>
      <c r="J48" s="764"/>
      <c r="K48" s="764"/>
      <c r="L48" s="765"/>
      <c r="M48" s="733"/>
      <c r="N48" s="734"/>
      <c r="O48" s="735"/>
      <c r="P48" s="733"/>
      <c r="Q48" s="734"/>
      <c r="R48" s="735"/>
      <c r="S48" s="730"/>
      <c r="T48" s="731"/>
      <c r="U48" s="732"/>
      <c r="V48" s="55"/>
      <c r="W48" s="58" t="s">
        <v>131</v>
      </c>
      <c r="X48" s="74"/>
      <c r="Y48" s="61" t="s">
        <v>133</v>
      </c>
      <c r="Z48" s="728"/>
      <c r="AA48" s="768"/>
      <c r="AB48" s="60" t="str">
        <f t="shared" si="4"/>
        <v/>
      </c>
      <c r="AC48" s="96" t="s">
        <v>133</v>
      </c>
      <c r="AD48" s="236"/>
      <c r="AE48" s="24"/>
      <c r="AH48" s="73" t="str">
        <f t="shared" si="0"/>
        <v/>
      </c>
      <c r="AI48" s="19" t="str">
        <f t="shared" si="1"/>
        <v/>
      </c>
      <c r="AK48" s="73" t="e">
        <f>(#REF!)&amp;""</f>
        <v>#REF!</v>
      </c>
      <c r="AL48" s="19" t="str">
        <f t="shared" si="2"/>
        <v/>
      </c>
    </row>
    <row r="49" spans="3:38" ht="31.5" customHeight="1" x14ac:dyDescent="0.15">
      <c r="C49" s="71"/>
      <c r="E49" s="762"/>
      <c r="F49" s="756"/>
      <c r="G49" s="757"/>
      <c r="H49" s="763"/>
      <c r="I49" s="764"/>
      <c r="J49" s="764"/>
      <c r="K49" s="764"/>
      <c r="L49" s="765"/>
      <c r="M49" s="733"/>
      <c r="N49" s="734"/>
      <c r="O49" s="735"/>
      <c r="P49" s="733"/>
      <c r="Q49" s="734"/>
      <c r="R49" s="735"/>
      <c r="S49" s="730"/>
      <c r="T49" s="731"/>
      <c r="U49" s="732"/>
      <c r="V49" s="55"/>
      <c r="W49" s="58" t="s">
        <v>131</v>
      </c>
      <c r="X49" s="74"/>
      <c r="Y49" s="61" t="s">
        <v>133</v>
      </c>
      <c r="Z49" s="728"/>
      <c r="AA49" s="768"/>
      <c r="AB49" s="60" t="str">
        <f t="shared" si="4"/>
        <v/>
      </c>
      <c r="AC49" s="96" t="s">
        <v>133</v>
      </c>
      <c r="AD49" s="236"/>
      <c r="AE49" s="24"/>
      <c r="AH49" s="73" t="str">
        <f t="shared" si="0"/>
        <v/>
      </c>
      <c r="AI49" s="19" t="str">
        <f t="shared" si="1"/>
        <v/>
      </c>
      <c r="AK49" s="73" t="e">
        <f>(#REF!)&amp;""</f>
        <v>#REF!</v>
      </c>
      <c r="AL49" s="19" t="str">
        <f t="shared" si="2"/>
        <v/>
      </c>
    </row>
    <row r="50" spans="3:38" ht="31.5" customHeight="1" x14ac:dyDescent="0.15">
      <c r="C50" s="71"/>
      <c r="E50" s="762"/>
      <c r="F50" s="756"/>
      <c r="G50" s="757"/>
      <c r="H50" s="763"/>
      <c r="I50" s="764"/>
      <c r="J50" s="764"/>
      <c r="K50" s="764"/>
      <c r="L50" s="765"/>
      <c r="M50" s="733"/>
      <c r="N50" s="734"/>
      <c r="O50" s="735"/>
      <c r="P50" s="733"/>
      <c r="Q50" s="734"/>
      <c r="R50" s="735"/>
      <c r="S50" s="730"/>
      <c r="T50" s="731"/>
      <c r="U50" s="732"/>
      <c r="V50" s="55"/>
      <c r="W50" s="58" t="s">
        <v>131</v>
      </c>
      <c r="X50" s="74"/>
      <c r="Y50" s="61" t="s">
        <v>133</v>
      </c>
      <c r="Z50" s="728"/>
      <c r="AA50" s="768"/>
      <c r="AB50" s="60" t="str">
        <f t="shared" si="4"/>
        <v/>
      </c>
      <c r="AC50" s="96" t="s">
        <v>133</v>
      </c>
      <c r="AD50" s="236"/>
      <c r="AE50" s="24"/>
      <c r="AH50" s="73" t="str">
        <f t="shared" si="0"/>
        <v/>
      </c>
      <c r="AI50" s="19" t="str">
        <f t="shared" si="1"/>
        <v/>
      </c>
      <c r="AK50" s="73" t="e">
        <f>(#REF!)&amp;""</f>
        <v>#REF!</v>
      </c>
      <c r="AL50" s="19" t="str">
        <f t="shared" si="2"/>
        <v/>
      </c>
    </row>
    <row r="51" spans="3:38" ht="31.5" customHeight="1" x14ac:dyDescent="0.15">
      <c r="C51" s="71"/>
      <c r="E51" s="762"/>
      <c r="F51" s="756"/>
      <c r="G51" s="757"/>
      <c r="H51" s="763"/>
      <c r="I51" s="764"/>
      <c r="J51" s="764"/>
      <c r="K51" s="764"/>
      <c r="L51" s="765"/>
      <c r="M51" s="733"/>
      <c r="N51" s="734"/>
      <c r="O51" s="735"/>
      <c r="P51" s="733"/>
      <c r="Q51" s="734"/>
      <c r="R51" s="735"/>
      <c r="S51" s="730"/>
      <c r="T51" s="731"/>
      <c r="U51" s="732"/>
      <c r="V51" s="55"/>
      <c r="W51" s="58" t="s">
        <v>131</v>
      </c>
      <c r="X51" s="74"/>
      <c r="Y51" s="61" t="s">
        <v>133</v>
      </c>
      <c r="Z51" s="728"/>
      <c r="AA51" s="768"/>
      <c r="AB51" s="60" t="str">
        <f t="shared" si="4"/>
        <v/>
      </c>
      <c r="AC51" s="96" t="s">
        <v>133</v>
      </c>
      <c r="AD51" s="236"/>
      <c r="AE51" s="24"/>
      <c r="AH51" s="73" t="str">
        <f t="shared" si="0"/>
        <v/>
      </c>
      <c r="AI51" s="19" t="str">
        <f t="shared" si="1"/>
        <v/>
      </c>
      <c r="AK51" s="73" t="e">
        <f>(#REF!)&amp;""</f>
        <v>#REF!</v>
      </c>
      <c r="AL51" s="19" t="str">
        <f t="shared" si="2"/>
        <v/>
      </c>
    </row>
    <row r="52" spans="3:38" ht="31.5" customHeight="1" x14ac:dyDescent="0.15">
      <c r="C52" s="71"/>
      <c r="E52" s="762"/>
      <c r="F52" s="756"/>
      <c r="G52" s="757"/>
      <c r="H52" s="763"/>
      <c r="I52" s="764"/>
      <c r="J52" s="764"/>
      <c r="K52" s="764"/>
      <c r="L52" s="765"/>
      <c r="M52" s="733"/>
      <c r="N52" s="734"/>
      <c r="O52" s="735"/>
      <c r="P52" s="733"/>
      <c r="Q52" s="734"/>
      <c r="R52" s="735"/>
      <c r="S52" s="730"/>
      <c r="T52" s="731"/>
      <c r="U52" s="732"/>
      <c r="V52" s="55"/>
      <c r="W52" s="58" t="s">
        <v>131</v>
      </c>
      <c r="X52" s="74"/>
      <c r="Y52" s="61" t="s">
        <v>133</v>
      </c>
      <c r="Z52" s="728"/>
      <c r="AA52" s="768"/>
      <c r="AB52" s="60" t="str">
        <f t="shared" si="4"/>
        <v/>
      </c>
      <c r="AC52" s="96" t="s">
        <v>133</v>
      </c>
      <c r="AD52" s="236"/>
      <c r="AE52" s="24"/>
      <c r="AH52" s="73" t="str">
        <f t="shared" si="0"/>
        <v/>
      </c>
      <c r="AI52" s="19" t="str">
        <f t="shared" si="1"/>
        <v/>
      </c>
      <c r="AK52" s="73" t="e">
        <f>(#REF!)&amp;""</f>
        <v>#REF!</v>
      </c>
      <c r="AL52" s="19" t="str">
        <f t="shared" si="2"/>
        <v/>
      </c>
    </row>
    <row r="53" spans="3:38" ht="31.5" customHeight="1" x14ac:dyDescent="0.15">
      <c r="C53" s="71"/>
      <c r="E53" s="762"/>
      <c r="F53" s="756"/>
      <c r="G53" s="757"/>
      <c r="H53" s="763"/>
      <c r="I53" s="764"/>
      <c r="J53" s="764"/>
      <c r="K53" s="764"/>
      <c r="L53" s="765"/>
      <c r="M53" s="733"/>
      <c r="N53" s="734"/>
      <c r="O53" s="735"/>
      <c r="P53" s="733"/>
      <c r="Q53" s="734"/>
      <c r="R53" s="735"/>
      <c r="S53" s="730"/>
      <c r="T53" s="731"/>
      <c r="U53" s="732"/>
      <c r="V53" s="55"/>
      <c r="W53" s="58" t="s">
        <v>131</v>
      </c>
      <c r="X53" s="74"/>
      <c r="Y53" s="61" t="s">
        <v>133</v>
      </c>
      <c r="Z53" s="728"/>
      <c r="AA53" s="768"/>
      <c r="AB53" s="60" t="str">
        <f t="shared" si="4"/>
        <v/>
      </c>
      <c r="AC53" s="96" t="s">
        <v>133</v>
      </c>
      <c r="AD53" s="236"/>
      <c r="AE53" s="24"/>
      <c r="AH53" s="73" t="str">
        <f t="shared" si="0"/>
        <v/>
      </c>
      <c r="AI53" s="19" t="str">
        <f t="shared" si="1"/>
        <v/>
      </c>
      <c r="AK53" s="73" t="e">
        <f>(#REF!)&amp;""</f>
        <v>#REF!</v>
      </c>
      <c r="AL53" s="19" t="str">
        <f t="shared" si="2"/>
        <v/>
      </c>
    </row>
    <row r="54" spans="3:38" ht="31.5" customHeight="1" x14ac:dyDescent="0.15">
      <c r="C54" s="71"/>
      <c r="E54" s="762"/>
      <c r="F54" s="756"/>
      <c r="G54" s="757"/>
      <c r="H54" s="763"/>
      <c r="I54" s="764"/>
      <c r="J54" s="764"/>
      <c r="K54" s="764"/>
      <c r="L54" s="765"/>
      <c r="M54" s="733"/>
      <c r="N54" s="734"/>
      <c r="O54" s="735"/>
      <c r="P54" s="733"/>
      <c r="Q54" s="734"/>
      <c r="R54" s="735"/>
      <c r="S54" s="730"/>
      <c r="T54" s="731"/>
      <c r="U54" s="732"/>
      <c r="V54" s="55"/>
      <c r="W54" s="58" t="s">
        <v>131</v>
      </c>
      <c r="X54" s="74"/>
      <c r="Y54" s="61" t="s">
        <v>133</v>
      </c>
      <c r="Z54" s="728"/>
      <c r="AA54" s="768"/>
      <c r="AB54" s="60" t="str">
        <f t="shared" si="4"/>
        <v/>
      </c>
      <c r="AC54" s="96" t="s">
        <v>133</v>
      </c>
      <c r="AD54" s="236"/>
      <c r="AE54" s="24"/>
      <c r="AH54" s="73" t="str">
        <f t="shared" si="0"/>
        <v/>
      </c>
      <c r="AI54" s="19" t="str">
        <f t="shared" si="1"/>
        <v/>
      </c>
      <c r="AK54" s="73" t="e">
        <f>(#REF!)&amp;""</f>
        <v>#REF!</v>
      </c>
      <c r="AL54" s="19" t="str">
        <f t="shared" si="2"/>
        <v/>
      </c>
    </row>
    <row r="55" spans="3:38" ht="31.5" customHeight="1" x14ac:dyDescent="0.15">
      <c r="C55" s="71"/>
      <c r="E55" s="762"/>
      <c r="F55" s="756"/>
      <c r="G55" s="757"/>
      <c r="H55" s="763"/>
      <c r="I55" s="764"/>
      <c r="J55" s="764"/>
      <c r="K55" s="764"/>
      <c r="L55" s="765"/>
      <c r="M55" s="733"/>
      <c r="N55" s="734"/>
      <c r="O55" s="735"/>
      <c r="P55" s="733"/>
      <c r="Q55" s="734"/>
      <c r="R55" s="735"/>
      <c r="S55" s="730"/>
      <c r="T55" s="731"/>
      <c r="U55" s="732"/>
      <c r="V55" s="55"/>
      <c r="W55" s="58" t="s">
        <v>131</v>
      </c>
      <c r="X55" s="74"/>
      <c r="Y55" s="61" t="s">
        <v>133</v>
      </c>
      <c r="Z55" s="728"/>
      <c r="AA55" s="768"/>
      <c r="AB55" s="60" t="str">
        <f t="shared" si="4"/>
        <v/>
      </c>
      <c r="AC55" s="96" t="s">
        <v>133</v>
      </c>
      <c r="AD55" s="236"/>
      <c r="AE55" s="24"/>
      <c r="AH55" s="73" t="str">
        <f t="shared" si="0"/>
        <v/>
      </c>
      <c r="AI55" s="19" t="str">
        <f t="shared" si="1"/>
        <v/>
      </c>
      <c r="AK55" s="73" t="e">
        <f>(#REF!)&amp;""</f>
        <v>#REF!</v>
      </c>
      <c r="AL55" s="19" t="str">
        <f t="shared" si="2"/>
        <v/>
      </c>
    </row>
    <row r="56" spans="3:38" ht="31.5" customHeight="1" x14ac:dyDescent="0.15">
      <c r="C56" s="71"/>
      <c r="E56" s="762"/>
      <c r="F56" s="756"/>
      <c r="G56" s="757"/>
      <c r="H56" s="763"/>
      <c r="I56" s="764"/>
      <c r="J56" s="764"/>
      <c r="K56" s="764"/>
      <c r="L56" s="765"/>
      <c r="M56" s="733"/>
      <c r="N56" s="734"/>
      <c r="O56" s="735"/>
      <c r="P56" s="733"/>
      <c r="Q56" s="734"/>
      <c r="R56" s="735"/>
      <c r="S56" s="730"/>
      <c r="T56" s="731"/>
      <c r="U56" s="732"/>
      <c r="V56" s="55"/>
      <c r="W56" s="58" t="s">
        <v>131</v>
      </c>
      <c r="X56" s="74"/>
      <c r="Y56" s="61" t="s">
        <v>133</v>
      </c>
      <c r="Z56" s="728"/>
      <c r="AA56" s="768"/>
      <c r="AB56" s="60" t="str">
        <f t="shared" si="4"/>
        <v/>
      </c>
      <c r="AC56" s="96" t="s">
        <v>133</v>
      </c>
      <c r="AD56" s="236"/>
      <c r="AE56" s="24"/>
      <c r="AH56" s="73" t="str">
        <f t="shared" si="0"/>
        <v/>
      </c>
      <c r="AI56" s="19" t="str">
        <f t="shared" si="1"/>
        <v/>
      </c>
      <c r="AK56" s="73" t="e">
        <f>(#REF!)&amp;""</f>
        <v>#REF!</v>
      </c>
      <c r="AL56" s="19" t="str">
        <f t="shared" si="2"/>
        <v/>
      </c>
    </row>
    <row r="57" spans="3:38" ht="31.5" customHeight="1" x14ac:dyDescent="0.15">
      <c r="C57" s="71"/>
      <c r="E57" s="762"/>
      <c r="F57" s="756"/>
      <c r="G57" s="757"/>
      <c r="H57" s="763"/>
      <c r="I57" s="764"/>
      <c r="J57" s="764"/>
      <c r="K57" s="764"/>
      <c r="L57" s="765"/>
      <c r="M57" s="733"/>
      <c r="N57" s="734"/>
      <c r="O57" s="735"/>
      <c r="P57" s="733"/>
      <c r="Q57" s="734"/>
      <c r="R57" s="735"/>
      <c r="S57" s="730"/>
      <c r="T57" s="731"/>
      <c r="U57" s="732"/>
      <c r="V57" s="55"/>
      <c r="W57" s="58" t="s">
        <v>131</v>
      </c>
      <c r="X57" s="74"/>
      <c r="Y57" s="61" t="s">
        <v>133</v>
      </c>
      <c r="Z57" s="728"/>
      <c r="AA57" s="768"/>
      <c r="AB57" s="60" t="str">
        <f t="shared" si="4"/>
        <v/>
      </c>
      <c r="AC57" s="96" t="s">
        <v>133</v>
      </c>
      <c r="AD57" s="236"/>
      <c r="AE57" s="24"/>
      <c r="AH57" s="73" t="str">
        <f t="shared" si="0"/>
        <v/>
      </c>
      <c r="AI57" s="19" t="str">
        <f t="shared" si="1"/>
        <v/>
      </c>
      <c r="AK57" s="73" t="e">
        <f>(#REF!)&amp;""</f>
        <v>#REF!</v>
      </c>
      <c r="AL57" s="19" t="str">
        <f t="shared" si="2"/>
        <v/>
      </c>
    </row>
    <row r="58" spans="3:38" ht="31.5" customHeight="1" x14ac:dyDescent="0.15">
      <c r="C58" s="71"/>
      <c r="E58" s="762"/>
      <c r="F58" s="756"/>
      <c r="G58" s="757"/>
      <c r="H58" s="763"/>
      <c r="I58" s="764"/>
      <c r="J58" s="764"/>
      <c r="K58" s="764"/>
      <c r="L58" s="765"/>
      <c r="M58" s="733"/>
      <c r="N58" s="734"/>
      <c r="O58" s="735"/>
      <c r="P58" s="733"/>
      <c r="Q58" s="734"/>
      <c r="R58" s="735"/>
      <c r="S58" s="730"/>
      <c r="T58" s="731"/>
      <c r="U58" s="732"/>
      <c r="V58" s="55"/>
      <c r="W58" s="58" t="s">
        <v>131</v>
      </c>
      <c r="X58" s="74"/>
      <c r="Y58" s="61" t="s">
        <v>133</v>
      </c>
      <c r="Z58" s="728"/>
      <c r="AA58" s="768"/>
      <c r="AB58" s="60" t="str">
        <f t="shared" si="4"/>
        <v/>
      </c>
      <c r="AC58" s="96" t="s">
        <v>133</v>
      </c>
      <c r="AD58" s="236"/>
      <c r="AE58" s="24"/>
      <c r="AH58" s="73" t="str">
        <f t="shared" si="0"/>
        <v/>
      </c>
      <c r="AI58" s="19" t="str">
        <f t="shared" si="1"/>
        <v/>
      </c>
      <c r="AK58" s="73" t="e">
        <f>(#REF!)&amp;""</f>
        <v>#REF!</v>
      </c>
      <c r="AL58" s="19" t="str">
        <f t="shared" si="2"/>
        <v/>
      </c>
    </row>
    <row r="59" spans="3:38" ht="31.5" customHeight="1" thickBot="1" x14ac:dyDescent="0.2">
      <c r="C59" s="71"/>
      <c r="E59" s="770"/>
      <c r="F59" s="771"/>
      <c r="G59" s="772"/>
      <c r="H59" s="773"/>
      <c r="I59" s="774"/>
      <c r="J59" s="774"/>
      <c r="K59" s="774"/>
      <c r="L59" s="775"/>
      <c r="M59" s="887"/>
      <c r="N59" s="888"/>
      <c r="O59" s="889"/>
      <c r="P59" s="887"/>
      <c r="Q59" s="888"/>
      <c r="R59" s="889"/>
      <c r="S59" s="914"/>
      <c r="T59" s="915"/>
      <c r="U59" s="916"/>
      <c r="V59" s="69"/>
      <c r="W59" s="59" t="s">
        <v>131</v>
      </c>
      <c r="X59" s="75"/>
      <c r="Y59" s="62" t="s">
        <v>133</v>
      </c>
      <c r="Z59" s="766"/>
      <c r="AA59" s="1271"/>
      <c r="AB59" s="63" t="str">
        <f t="shared" si="4"/>
        <v/>
      </c>
      <c r="AC59" s="39" t="s">
        <v>133</v>
      </c>
      <c r="AD59" s="238"/>
      <c r="AE59" s="24"/>
      <c r="AH59" s="73" t="str">
        <f t="shared" si="0"/>
        <v/>
      </c>
      <c r="AI59" s="19" t="str">
        <f t="shared" si="1"/>
        <v/>
      </c>
      <c r="AK59" s="73" t="e">
        <f>(#REF!)&amp;""</f>
        <v>#REF!</v>
      </c>
      <c r="AL59" s="19" t="str">
        <f t="shared" si="2"/>
        <v/>
      </c>
    </row>
    <row r="60" spans="3:38" ht="23.25" customHeight="1" x14ac:dyDescent="0.15">
      <c r="C60" s="71"/>
      <c r="E60" s="21"/>
      <c r="F60" s="22"/>
      <c r="AE60" s="24"/>
    </row>
  </sheetData>
  <sheetProtection algorithmName="SHA-512" hashValue="5BmiLlu6R/0nSaMCjPw2EubA+ectKScHuub6bAAx9ElOAqftpmb0Dws+Fch4NmlTBEFuD65jqyscRtfLmRkURA==" saltValue="mUyPRAh08FtqqbMkyMuJtg==" spinCount="100000" sheet="1" formatCells="0"/>
  <protectedRanges>
    <protectedRange sqref="G6:H7" name="範囲2"/>
    <protectedRange sqref="E10:AA59" name="範囲1"/>
    <protectedRange sqref="AU10:AW10 AD10:AD59" name="範囲13_2"/>
  </protectedRanges>
  <dataConsolidate/>
  <mergeCells count="291">
    <mergeCell ref="E22:G22"/>
    <mergeCell ref="E23:G23"/>
    <mergeCell ref="E24:G24"/>
    <mergeCell ref="E25:G25"/>
    <mergeCell ref="E26:G26"/>
    <mergeCell ref="E59:G59"/>
    <mergeCell ref="H59:L59"/>
    <mergeCell ref="M59:O59"/>
    <mergeCell ref="P59:R59"/>
    <mergeCell ref="E56:G56"/>
    <mergeCell ref="H56:L56"/>
    <mergeCell ref="M56:O56"/>
    <mergeCell ref="P56:R56"/>
    <mergeCell ref="E53:G53"/>
    <mergeCell ref="H53:L53"/>
    <mergeCell ref="M53:O53"/>
    <mergeCell ref="P53:R53"/>
    <mergeCell ref="E50:G50"/>
    <mergeCell ref="H50:L50"/>
    <mergeCell ref="M50:O50"/>
    <mergeCell ref="P50:R50"/>
    <mergeCell ref="E47:G47"/>
    <mergeCell ref="H47:L47"/>
    <mergeCell ref="M47:O47"/>
    <mergeCell ref="S59:U59"/>
    <mergeCell ref="Z59:AA59"/>
    <mergeCell ref="E58:G58"/>
    <mergeCell ref="H58:L58"/>
    <mergeCell ref="M58:O58"/>
    <mergeCell ref="P58:R58"/>
    <mergeCell ref="S58:U58"/>
    <mergeCell ref="Z58:AA58"/>
    <mergeCell ref="E57:G57"/>
    <mergeCell ref="H57:L57"/>
    <mergeCell ref="M57:O57"/>
    <mergeCell ref="P57:R57"/>
    <mergeCell ref="S57:U57"/>
    <mergeCell ref="Z57:AA57"/>
    <mergeCell ref="S56:U56"/>
    <mergeCell ref="Z56:AA56"/>
    <mergeCell ref="E55:G55"/>
    <mergeCell ref="H55:L55"/>
    <mergeCell ref="M55:O55"/>
    <mergeCell ref="P55:R55"/>
    <mergeCell ref="S55:U55"/>
    <mergeCell ref="Z55:AA55"/>
    <mergeCell ref="E54:G54"/>
    <mergeCell ref="H54:L54"/>
    <mergeCell ref="M54:O54"/>
    <mergeCell ref="P54:R54"/>
    <mergeCell ref="S54:U54"/>
    <mergeCell ref="Z54:AA54"/>
    <mergeCell ref="S53:U53"/>
    <mergeCell ref="Z53:AA53"/>
    <mergeCell ref="E52:G52"/>
    <mergeCell ref="H52:L52"/>
    <mergeCell ref="M52:O52"/>
    <mergeCell ref="P52:R52"/>
    <mergeCell ref="S52:U52"/>
    <mergeCell ref="Z52:AA52"/>
    <mergeCell ref="E51:G51"/>
    <mergeCell ref="H51:L51"/>
    <mergeCell ref="M51:O51"/>
    <mergeCell ref="P51:R51"/>
    <mergeCell ref="S51:U51"/>
    <mergeCell ref="Z51:AA51"/>
    <mergeCell ref="S50:U50"/>
    <mergeCell ref="Z50:AA50"/>
    <mergeCell ref="E49:G49"/>
    <mergeCell ref="H49:L49"/>
    <mergeCell ref="M49:O49"/>
    <mergeCell ref="P49:R49"/>
    <mergeCell ref="S49:U49"/>
    <mergeCell ref="Z49:AA49"/>
    <mergeCell ref="E48:G48"/>
    <mergeCell ref="H48:L48"/>
    <mergeCell ref="M48:O48"/>
    <mergeCell ref="P48:R48"/>
    <mergeCell ref="S48:U48"/>
    <mergeCell ref="Z48:AA48"/>
    <mergeCell ref="P47:R47"/>
    <mergeCell ref="S47:U47"/>
    <mergeCell ref="Z47:AA47"/>
    <mergeCell ref="E46:G46"/>
    <mergeCell ref="H46:L46"/>
    <mergeCell ref="M46:O46"/>
    <mergeCell ref="P46:R46"/>
    <mergeCell ref="S46:U46"/>
    <mergeCell ref="Z46:AA46"/>
    <mergeCell ref="E45:G45"/>
    <mergeCell ref="H45:L45"/>
    <mergeCell ref="M45:O45"/>
    <mergeCell ref="P45:R45"/>
    <mergeCell ref="S45:U45"/>
    <mergeCell ref="Z45:AA45"/>
    <mergeCell ref="E44:G44"/>
    <mergeCell ref="H44:L44"/>
    <mergeCell ref="M44:O44"/>
    <mergeCell ref="P44:R44"/>
    <mergeCell ref="S44:U44"/>
    <mergeCell ref="Z44:AA44"/>
    <mergeCell ref="E43:G43"/>
    <mergeCell ref="H43:L43"/>
    <mergeCell ref="M43:O43"/>
    <mergeCell ref="P43:R43"/>
    <mergeCell ref="S43:U43"/>
    <mergeCell ref="Z43:AA43"/>
    <mergeCell ref="E42:G42"/>
    <mergeCell ref="H42:L42"/>
    <mergeCell ref="M42:O42"/>
    <mergeCell ref="P42:R42"/>
    <mergeCell ref="S42:U42"/>
    <mergeCell ref="Z42:AA42"/>
    <mergeCell ref="E41:G41"/>
    <mergeCell ref="H41:L41"/>
    <mergeCell ref="M41:O41"/>
    <mergeCell ref="P41:R41"/>
    <mergeCell ref="S41:U41"/>
    <mergeCell ref="Z41:AA41"/>
    <mergeCell ref="E40:G40"/>
    <mergeCell ref="H40:L40"/>
    <mergeCell ref="M40:O40"/>
    <mergeCell ref="P40:R40"/>
    <mergeCell ref="S40:U40"/>
    <mergeCell ref="Z40:AA40"/>
    <mergeCell ref="E39:G39"/>
    <mergeCell ref="H39:L39"/>
    <mergeCell ref="M39:O39"/>
    <mergeCell ref="P39:R39"/>
    <mergeCell ref="S39:U39"/>
    <mergeCell ref="Z39:AA39"/>
    <mergeCell ref="E38:G38"/>
    <mergeCell ref="H38:L38"/>
    <mergeCell ref="M38:O38"/>
    <mergeCell ref="P38:R38"/>
    <mergeCell ref="S38:U38"/>
    <mergeCell ref="Z38:AA38"/>
    <mergeCell ref="E37:G37"/>
    <mergeCell ref="H37:L37"/>
    <mergeCell ref="M37:O37"/>
    <mergeCell ref="P37:R37"/>
    <mergeCell ref="S37:U37"/>
    <mergeCell ref="Z37:AA37"/>
    <mergeCell ref="E36:G36"/>
    <mergeCell ref="H36:L36"/>
    <mergeCell ref="M36:O36"/>
    <mergeCell ref="P36:R36"/>
    <mergeCell ref="S36:U36"/>
    <mergeCell ref="Z36:AA36"/>
    <mergeCell ref="E35:G35"/>
    <mergeCell ref="H35:L35"/>
    <mergeCell ref="M35:O35"/>
    <mergeCell ref="P35:R35"/>
    <mergeCell ref="S35:U35"/>
    <mergeCell ref="Z35:AA35"/>
    <mergeCell ref="E34:G34"/>
    <mergeCell ref="H34:L34"/>
    <mergeCell ref="M34:O34"/>
    <mergeCell ref="P34:R34"/>
    <mergeCell ref="S34:U34"/>
    <mergeCell ref="Z34:AA34"/>
    <mergeCell ref="E33:G33"/>
    <mergeCell ref="H33:L33"/>
    <mergeCell ref="M33:O33"/>
    <mergeCell ref="P33:R33"/>
    <mergeCell ref="S33:U33"/>
    <mergeCell ref="Z33:AA33"/>
    <mergeCell ref="E32:G32"/>
    <mergeCell ref="H32:L32"/>
    <mergeCell ref="M32:O32"/>
    <mergeCell ref="P32:R32"/>
    <mergeCell ref="S32:U32"/>
    <mergeCell ref="Z32:AA32"/>
    <mergeCell ref="E31:G31"/>
    <mergeCell ref="H31:L31"/>
    <mergeCell ref="M31:O31"/>
    <mergeCell ref="P31:R31"/>
    <mergeCell ref="S31:U31"/>
    <mergeCell ref="Z31:AA31"/>
    <mergeCell ref="E30:G30"/>
    <mergeCell ref="H30:L30"/>
    <mergeCell ref="M30:O30"/>
    <mergeCell ref="P30:R30"/>
    <mergeCell ref="S30:U30"/>
    <mergeCell ref="Z30:AA30"/>
    <mergeCell ref="E29:G29"/>
    <mergeCell ref="H29:L29"/>
    <mergeCell ref="M29:O29"/>
    <mergeCell ref="P29:R29"/>
    <mergeCell ref="S29:U29"/>
    <mergeCell ref="Z29:AA29"/>
    <mergeCell ref="E28:G28"/>
    <mergeCell ref="H28:L28"/>
    <mergeCell ref="M28:O28"/>
    <mergeCell ref="P28:R28"/>
    <mergeCell ref="S28:U28"/>
    <mergeCell ref="Z28:AA28"/>
    <mergeCell ref="Z26:AA26"/>
    <mergeCell ref="E27:G27"/>
    <mergeCell ref="H27:L27"/>
    <mergeCell ref="M27:O27"/>
    <mergeCell ref="P27:R27"/>
    <mergeCell ref="S27:U27"/>
    <mergeCell ref="Z27:AA27"/>
    <mergeCell ref="M26:O26"/>
    <mergeCell ref="Z20:AA20"/>
    <mergeCell ref="Z21:AA21"/>
    <mergeCell ref="Z22:AA22"/>
    <mergeCell ref="Z23:AA23"/>
    <mergeCell ref="Z24:AA24"/>
    <mergeCell ref="Z25:AA25"/>
    <mergeCell ref="H21:L21"/>
    <mergeCell ref="H22:L22"/>
    <mergeCell ref="H23:L23"/>
    <mergeCell ref="H24:L24"/>
    <mergeCell ref="H25:L25"/>
    <mergeCell ref="H26:L26"/>
    <mergeCell ref="M20:O20"/>
    <mergeCell ref="M21:O21"/>
    <mergeCell ref="E20:G20"/>
    <mergeCell ref="E21:G21"/>
    <mergeCell ref="M13:O13"/>
    <mergeCell ref="P13:R13"/>
    <mergeCell ref="S13:U13"/>
    <mergeCell ref="Z13:AA13"/>
    <mergeCell ref="Z16:AA16"/>
    <mergeCell ref="Z17:AA17"/>
    <mergeCell ref="Z18:AA18"/>
    <mergeCell ref="Z19:AA19"/>
    <mergeCell ref="E15:G15"/>
    <mergeCell ref="H15:L15"/>
    <mergeCell ref="M15:O15"/>
    <mergeCell ref="P15:R15"/>
    <mergeCell ref="S15:U15"/>
    <mergeCell ref="Z15:AA15"/>
    <mergeCell ref="M16:O16"/>
    <mergeCell ref="M17:O17"/>
    <mergeCell ref="M18:O18"/>
    <mergeCell ref="M19:O19"/>
    <mergeCell ref="E16:G16"/>
    <mergeCell ref="E17:G17"/>
    <mergeCell ref="E18:G18"/>
    <mergeCell ref="E19:G19"/>
    <mergeCell ref="S9:U9"/>
    <mergeCell ref="V9:W9"/>
    <mergeCell ref="E12:G12"/>
    <mergeCell ref="H12:L12"/>
    <mergeCell ref="M12:O12"/>
    <mergeCell ref="P12:R12"/>
    <mergeCell ref="S12:U12"/>
    <mergeCell ref="Z12:AA12"/>
    <mergeCell ref="H16:L16"/>
    <mergeCell ref="Z10:AA10"/>
    <mergeCell ref="E11:G11"/>
    <mergeCell ref="H11:L11"/>
    <mergeCell ref="M11:O11"/>
    <mergeCell ref="P11:R11"/>
    <mergeCell ref="S11:U11"/>
    <mergeCell ref="Z11:AA11"/>
    <mergeCell ref="E14:G14"/>
    <mergeCell ref="H14:L14"/>
    <mergeCell ref="M14:O14"/>
    <mergeCell ref="P14:R14"/>
    <mergeCell ref="S14:U14"/>
    <mergeCell ref="Z14:AA14"/>
    <mergeCell ref="E13:G13"/>
    <mergeCell ref="H13:L13"/>
    <mergeCell ref="E6:F7"/>
    <mergeCell ref="G6:H7"/>
    <mergeCell ref="I6:I7"/>
    <mergeCell ref="AC1:AE1"/>
    <mergeCell ref="M22:O22"/>
    <mergeCell ref="M23:O23"/>
    <mergeCell ref="M24:O24"/>
    <mergeCell ref="M25:O25"/>
    <mergeCell ref="H17:L17"/>
    <mergeCell ref="H18:L18"/>
    <mergeCell ref="H19:L19"/>
    <mergeCell ref="H20:L20"/>
    <mergeCell ref="X9:Y9"/>
    <mergeCell ref="Z9:AA9"/>
    <mergeCell ref="AB9:AC9"/>
    <mergeCell ref="E10:G10"/>
    <mergeCell ref="H10:L10"/>
    <mergeCell ref="M10:O10"/>
    <mergeCell ref="P10:R10"/>
    <mergeCell ref="S10:U10"/>
    <mergeCell ref="E9:G9"/>
    <mergeCell ref="H9:L9"/>
    <mergeCell ref="M9:O9"/>
    <mergeCell ref="P9:R9"/>
  </mergeCells>
  <phoneticPr fontId="3"/>
  <conditionalFormatting sqref="K6">
    <cfRule type="expression" dxfId="104" priority="1">
      <formula>$K$6="※左の欄で設定した従業員数と従業員名簿および別紙従業員名簿の人数が整合していません。"</formula>
    </cfRule>
    <cfRule type="expression" dxfId="103" priority="2">
      <formula>$K$6="※左の欄で設定した従業員数と従業員名簿および別紙従業員名簿の人数が整合しています。"</formula>
    </cfRule>
  </conditionalFormatting>
  <conditionalFormatting sqref="K7">
    <cfRule type="expression" dxfId="102" priority="3">
      <formula>$K$7="※左の欄で設定した災害対策本部人員数と下記の従業員名簿の災害対策本部役職の人数が整合していません。"</formula>
    </cfRule>
    <cfRule type="expression" dxfId="101" priority="4">
      <formula>$K$7="※左の欄で設定した災害対策本部人員数と下記の従業員名簿の災害対策本部役職の人数が整合しています。"</formula>
    </cfRule>
  </conditionalFormatting>
  <dataValidations disablePrompts="1" count="1">
    <dataValidation type="list" allowBlank="1" showInputMessage="1" showErrorMessage="1" sqref="AU10:AW10" xr:uid="{FFE16765-243B-429B-B8FB-8577A5B2D3F8}">
      <formula1>$V$67:$V$75</formula1>
    </dataValidation>
  </dataValidations>
  <printOptions horizontalCentered="1"/>
  <pageMargins left="0.39370078740157483" right="0.39370078740157483" top="0.19685039370078741" bottom="0" header="0.59055118110236227" footer="0"/>
  <pageSetup paperSize="8" scale="46" orientation="landscape" r:id="rId1"/>
  <headerFooter scaleWithDoc="0">
    <oddFooter>&amp;C&amp;P</oddFooter>
  </headerFooter>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484B6B06-30DA-475A-98D2-D23097743C40}">
          <x14:formula1>
            <xm:f>'リスト(印刷対象外)'!$E$5:$E$6</xm:f>
          </x14:formula1>
          <xm:sqref>Z10:Z59</xm:sqref>
        </x14:dataValidation>
        <x14:dataValidation type="list" allowBlank="1" showInputMessage="1" showErrorMessage="1" xr:uid="{51235D1C-0A0C-4CE8-8F96-ADB8E1FD303E}">
          <x14:formula1>
            <xm:f>コントロールシート旧!$V$75:$V$83</xm:f>
          </x14:formula1>
          <xm:sqref>AD10:AD59</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80"/>
  <sheetViews>
    <sheetView workbookViewId="0">
      <selection sqref="A1:B1"/>
    </sheetView>
  </sheetViews>
  <sheetFormatPr defaultColWidth="12.125" defaultRowHeight="13.5" x14ac:dyDescent="0.15"/>
  <cols>
    <col min="1" max="8" width="12.125" style="13"/>
    <col min="12" max="16384" width="12.125" style="13"/>
  </cols>
  <sheetData>
    <row r="1" spans="1:14" s="29" customFormat="1" x14ac:dyDescent="0.15">
      <c r="A1" s="1272" t="s">
        <v>81</v>
      </c>
      <c r="B1" s="1273"/>
      <c r="D1" s="1272" t="s">
        <v>179</v>
      </c>
      <c r="E1" s="1273"/>
      <c r="G1" s="1272" t="s">
        <v>180</v>
      </c>
      <c r="H1" s="1273"/>
      <c r="J1" s="1272" t="s">
        <v>198</v>
      </c>
      <c r="K1" s="1273"/>
      <c r="M1" s="1272" t="s">
        <v>181</v>
      </c>
      <c r="N1" s="1273"/>
    </row>
    <row r="2" spans="1:14" x14ac:dyDescent="0.15">
      <c r="A2" s="13" t="s">
        <v>82</v>
      </c>
      <c r="B2" s="20" t="s">
        <v>300</v>
      </c>
      <c r="D2" s="13" t="s">
        <v>125</v>
      </c>
      <c r="E2" s="27" t="s">
        <v>126</v>
      </c>
      <c r="G2" s="13" t="s">
        <v>83</v>
      </c>
      <c r="H2" s="27" t="s">
        <v>73</v>
      </c>
      <c r="J2" t="s">
        <v>111</v>
      </c>
      <c r="K2" s="26" t="s">
        <v>194</v>
      </c>
      <c r="M2" t="s">
        <v>304</v>
      </c>
      <c r="N2" t="s">
        <v>305</v>
      </c>
    </row>
    <row r="3" spans="1:14" x14ac:dyDescent="0.15">
      <c r="B3" s="20"/>
      <c r="E3" s="27" t="s">
        <v>164</v>
      </c>
      <c r="H3" s="27" t="s">
        <v>74</v>
      </c>
      <c r="J3" t="s">
        <v>196</v>
      </c>
      <c r="K3" s="35" t="s">
        <v>195</v>
      </c>
      <c r="M3" t="s">
        <v>197</v>
      </c>
      <c r="N3" t="s">
        <v>306</v>
      </c>
    </row>
    <row r="4" spans="1:14" x14ac:dyDescent="0.15">
      <c r="B4" s="20"/>
      <c r="M4" s="33"/>
      <c r="N4" s="13" t="s">
        <v>307</v>
      </c>
    </row>
    <row r="5" spans="1:14" x14ac:dyDescent="0.15">
      <c r="B5" s="20"/>
      <c r="D5" s="13" t="s">
        <v>199</v>
      </c>
      <c r="E5" s="27" t="s">
        <v>200</v>
      </c>
      <c r="G5" s="13" t="s">
        <v>84</v>
      </c>
      <c r="H5" s="27" t="s">
        <v>75</v>
      </c>
      <c r="J5" t="s">
        <v>112</v>
      </c>
      <c r="K5">
        <v>0.5</v>
      </c>
      <c r="M5" s="33"/>
    </row>
    <row r="6" spans="1:14" x14ac:dyDescent="0.15">
      <c r="B6" s="20"/>
      <c r="E6" s="27" t="s">
        <v>201</v>
      </c>
      <c r="H6" s="27" t="s">
        <v>72</v>
      </c>
      <c r="K6">
        <v>1.5</v>
      </c>
      <c r="M6" s="33"/>
    </row>
    <row r="7" spans="1:14" x14ac:dyDescent="0.15">
      <c r="B7" s="20"/>
      <c r="H7" s="27" t="s">
        <v>76</v>
      </c>
      <c r="M7" s="33"/>
    </row>
    <row r="8" spans="1:14" x14ac:dyDescent="0.15">
      <c r="B8" s="20"/>
      <c r="H8" s="27" t="s">
        <v>77</v>
      </c>
      <c r="M8" s="33"/>
    </row>
    <row r="9" spans="1:14" x14ac:dyDescent="0.15">
      <c r="B9" s="20"/>
      <c r="D9" s="13" t="s">
        <v>207</v>
      </c>
      <c r="E9" s="27" t="s">
        <v>235</v>
      </c>
      <c r="H9" s="27" t="s">
        <v>78</v>
      </c>
    </row>
    <row r="10" spans="1:14" x14ac:dyDescent="0.15">
      <c r="E10" s="27" t="s">
        <v>221</v>
      </c>
    </row>
    <row r="11" spans="1:14" x14ac:dyDescent="0.15">
      <c r="E11" s="27" t="s">
        <v>222</v>
      </c>
      <c r="G11" s="13" t="s">
        <v>85</v>
      </c>
      <c r="H11" s="27" t="s">
        <v>186</v>
      </c>
    </row>
    <row r="12" spans="1:14" x14ac:dyDescent="0.15">
      <c r="E12" s="27" t="s">
        <v>223</v>
      </c>
      <c r="H12" s="27" t="s">
        <v>183</v>
      </c>
    </row>
    <row r="13" spans="1:14" x14ac:dyDescent="0.15">
      <c r="E13" s="27" t="s">
        <v>224</v>
      </c>
      <c r="H13" s="27" t="s">
        <v>184</v>
      </c>
    </row>
    <row r="14" spans="1:14" x14ac:dyDescent="0.15">
      <c r="E14" s="27" t="s">
        <v>225</v>
      </c>
      <c r="H14" s="27" t="s">
        <v>187</v>
      </c>
    </row>
    <row r="15" spans="1:14" x14ac:dyDescent="0.15">
      <c r="E15" s="27" t="s">
        <v>237</v>
      </c>
      <c r="H15" s="27" t="s">
        <v>188</v>
      </c>
    </row>
    <row r="16" spans="1:14" x14ac:dyDescent="0.15">
      <c r="E16" s="27" t="s">
        <v>226</v>
      </c>
      <c r="H16" s="27" t="s">
        <v>189</v>
      </c>
    </row>
    <row r="17" spans="4:9" x14ac:dyDescent="0.15">
      <c r="E17" s="27" t="s">
        <v>233</v>
      </c>
      <c r="H17" s="27" t="s">
        <v>190</v>
      </c>
    </row>
    <row r="18" spans="4:9" x14ac:dyDescent="0.15">
      <c r="H18" s="27" t="s">
        <v>192</v>
      </c>
    </row>
    <row r="19" spans="4:9" x14ac:dyDescent="0.15">
      <c r="D19" s="13" t="s">
        <v>249</v>
      </c>
      <c r="E19" s="27" t="s">
        <v>236</v>
      </c>
      <c r="H19" s="27" t="s">
        <v>191</v>
      </c>
    </row>
    <row r="20" spans="4:9" x14ac:dyDescent="0.15">
      <c r="E20" s="27" t="s">
        <v>227</v>
      </c>
    </row>
    <row r="21" spans="4:9" x14ac:dyDescent="0.15">
      <c r="E21" s="27" t="s">
        <v>228</v>
      </c>
      <c r="G21" s="13" t="s">
        <v>86</v>
      </c>
      <c r="H21" s="27" t="s">
        <v>193</v>
      </c>
    </row>
    <row r="22" spans="4:9" x14ac:dyDescent="0.15">
      <c r="E22" s="27" t="s">
        <v>229</v>
      </c>
      <c r="H22" s="27" t="s">
        <v>184</v>
      </c>
    </row>
    <row r="23" spans="4:9" x14ac:dyDescent="0.15">
      <c r="E23" s="27" t="s">
        <v>230</v>
      </c>
      <c r="H23" s="27" t="s">
        <v>185</v>
      </c>
    </row>
    <row r="24" spans="4:9" x14ac:dyDescent="0.15">
      <c r="E24" s="27" t="s">
        <v>231</v>
      </c>
    </row>
    <row r="25" spans="4:9" x14ac:dyDescent="0.15">
      <c r="E25" s="27" t="s">
        <v>238</v>
      </c>
      <c r="G25" s="13" t="s">
        <v>87</v>
      </c>
      <c r="H25" s="27" t="s">
        <v>88</v>
      </c>
    </row>
    <row r="26" spans="4:9" x14ac:dyDescent="0.15">
      <c r="E26" s="27" t="s">
        <v>232</v>
      </c>
      <c r="H26" s="27" t="s">
        <v>70</v>
      </c>
    </row>
    <row r="27" spans="4:9" x14ac:dyDescent="0.15">
      <c r="E27" s="27" t="s">
        <v>234</v>
      </c>
      <c r="H27" s="27" t="s">
        <v>89</v>
      </c>
    </row>
    <row r="28" spans="4:9" x14ac:dyDescent="0.15">
      <c r="H28" s="27" t="s">
        <v>90</v>
      </c>
    </row>
    <row r="29" spans="4:9" x14ac:dyDescent="0.15">
      <c r="H29" s="27" t="s">
        <v>91</v>
      </c>
    </row>
    <row r="30" spans="4:9" x14ac:dyDescent="0.15">
      <c r="H30" s="27" t="s">
        <v>92</v>
      </c>
    </row>
    <row r="32" spans="4:9" x14ac:dyDescent="0.15">
      <c r="G32" s="13" t="s">
        <v>209</v>
      </c>
      <c r="H32" s="65" t="s">
        <v>210</v>
      </c>
      <c r="I32" s="64"/>
    </row>
    <row r="33" spans="1:13" x14ac:dyDescent="0.15">
      <c r="H33" s="65" t="s">
        <v>211</v>
      </c>
      <c r="I33" s="64"/>
    </row>
    <row r="34" spans="1:13" x14ac:dyDescent="0.15">
      <c r="H34" s="65" t="s">
        <v>212</v>
      </c>
      <c r="I34" s="64"/>
    </row>
    <row r="35" spans="1:13" x14ac:dyDescent="0.15">
      <c r="A35" s="28" t="s">
        <v>182</v>
      </c>
      <c r="B35" s="32" t="s">
        <v>75</v>
      </c>
      <c r="C35" s="32" t="s">
        <v>72</v>
      </c>
      <c r="D35" s="32" t="s">
        <v>76</v>
      </c>
      <c r="E35" s="32" t="s">
        <v>77</v>
      </c>
      <c r="F35" s="32" t="s">
        <v>78</v>
      </c>
      <c r="H35" s="65" t="s">
        <v>213</v>
      </c>
      <c r="I35" s="67"/>
    </row>
    <row r="36" spans="1:13" x14ac:dyDescent="0.15">
      <c r="A36" s="28" t="str">
        <f>'リスト(印刷対象外)'!H14</f>
        <v>1.0ｍ～2.0ｍ</v>
      </c>
      <c r="B36" s="31" t="s">
        <v>80</v>
      </c>
      <c r="C36" s="31" t="s">
        <v>80</v>
      </c>
      <c r="D36" s="31" t="s">
        <v>80</v>
      </c>
      <c r="E36" s="31" t="s">
        <v>80</v>
      </c>
      <c r="F36" s="31" t="s">
        <v>80</v>
      </c>
      <c r="H36" s="65" t="s">
        <v>214</v>
      </c>
      <c r="I36" s="64"/>
    </row>
    <row r="37" spans="1:13" x14ac:dyDescent="0.15">
      <c r="A37" s="28" t="str">
        <f>'リスト(印刷対象外)'!H13</f>
        <v>0.5ｍ～1.0ｍ</v>
      </c>
      <c r="B37" s="31" t="s">
        <v>80</v>
      </c>
      <c r="C37" s="31" t="s">
        <v>80</v>
      </c>
      <c r="D37" s="30" t="s">
        <v>79</v>
      </c>
      <c r="E37" s="30" t="s">
        <v>79</v>
      </c>
      <c r="F37" s="30" t="s">
        <v>79</v>
      </c>
      <c r="H37" s="65" t="s">
        <v>217</v>
      </c>
      <c r="I37" s="64"/>
    </row>
    <row r="38" spans="1:13" x14ac:dyDescent="0.15">
      <c r="A38" s="28" t="str">
        <f>'リスト(印刷対象外)'!H12</f>
        <v>0.3ｍ～0.5ｍ</v>
      </c>
      <c r="B38" s="31" t="s">
        <v>80</v>
      </c>
      <c r="C38" s="30" t="s">
        <v>79</v>
      </c>
      <c r="D38" s="30" t="s">
        <v>79</v>
      </c>
      <c r="E38" s="30" t="s">
        <v>79</v>
      </c>
      <c r="F38" s="30" t="s">
        <v>79</v>
      </c>
      <c r="H38" s="65" t="s">
        <v>215</v>
      </c>
      <c r="I38" s="64"/>
    </row>
    <row r="39" spans="1:13" x14ac:dyDescent="0.15">
      <c r="A39" s="28" t="str">
        <f>'リスト(印刷対象外)'!H11</f>
        <v>～0.3ｍ</v>
      </c>
      <c r="B39" s="30" t="s">
        <v>79</v>
      </c>
      <c r="C39" s="30" t="s">
        <v>79</v>
      </c>
      <c r="D39" s="30" t="s">
        <v>79</v>
      </c>
      <c r="E39" s="30" t="s">
        <v>79</v>
      </c>
      <c r="F39" s="30" t="s">
        <v>79</v>
      </c>
      <c r="H39" s="65" t="s">
        <v>216</v>
      </c>
      <c r="I39" s="64"/>
    </row>
    <row r="40" spans="1:13" x14ac:dyDescent="0.15">
      <c r="H40" s="65" t="s">
        <v>218</v>
      </c>
      <c r="I40" s="64"/>
    </row>
    <row r="41" spans="1:13" ht="15.75" customHeight="1" x14ac:dyDescent="0.15">
      <c r="B41" s="17"/>
      <c r="C41" s="17"/>
      <c r="D41" s="17"/>
      <c r="E41" s="17"/>
      <c r="F41" s="17"/>
      <c r="G41" s="17"/>
      <c r="H41" s="65" t="s">
        <v>219</v>
      </c>
      <c r="I41" s="64"/>
      <c r="J41" s="17"/>
      <c r="K41" s="17"/>
      <c r="L41" s="17"/>
      <c r="M41" s="17"/>
    </row>
    <row r="42" spans="1:13" ht="15.75" customHeight="1" x14ac:dyDescent="0.15">
      <c r="B42" s="17"/>
      <c r="C42" s="17"/>
      <c r="D42" s="17"/>
      <c r="E42" s="17"/>
      <c r="F42" s="17"/>
      <c r="G42" s="17"/>
      <c r="H42" s="65" t="s">
        <v>220</v>
      </c>
      <c r="I42" s="64"/>
      <c r="J42" s="17"/>
      <c r="K42" s="17"/>
      <c r="L42" s="17"/>
      <c r="M42" s="17"/>
    </row>
    <row r="43" spans="1:13" ht="15.75" x14ac:dyDescent="0.15">
      <c r="B43" s="5"/>
      <c r="C43" s="5"/>
      <c r="D43" s="5"/>
      <c r="E43" s="5"/>
      <c r="F43" s="5"/>
      <c r="G43" s="5"/>
      <c r="H43" s="68"/>
      <c r="I43" s="64"/>
      <c r="J43" s="5"/>
      <c r="K43" s="5"/>
      <c r="L43" s="5"/>
      <c r="M43" s="5"/>
    </row>
    <row r="44" spans="1:13" ht="15.75" x14ac:dyDescent="0.15">
      <c r="B44" s="5"/>
      <c r="C44" s="5"/>
      <c r="D44" s="5"/>
      <c r="E44" s="5"/>
      <c r="F44" s="5"/>
      <c r="G44" s="5"/>
      <c r="H44" s="68"/>
      <c r="I44" s="64"/>
      <c r="J44" s="5"/>
      <c r="K44" s="5"/>
      <c r="L44" s="5"/>
      <c r="M44" s="5"/>
    </row>
    <row r="45" spans="1:13" x14ac:dyDescent="0.15">
      <c r="H45" s="68"/>
      <c r="I45" s="64"/>
    </row>
    <row r="46" spans="1:13" x14ac:dyDescent="0.15">
      <c r="I46" s="64"/>
    </row>
    <row r="47" spans="1:13" x14ac:dyDescent="0.15">
      <c r="I47" s="64"/>
    </row>
    <row r="48" spans="1:13" x14ac:dyDescent="0.15">
      <c r="I48" s="64"/>
    </row>
    <row r="49" spans="8:9" x14ac:dyDescent="0.15">
      <c r="I49" s="64"/>
    </row>
    <row r="56" spans="8:9" x14ac:dyDescent="0.15">
      <c r="H56" s="66"/>
    </row>
    <row r="57" spans="8:9" x14ac:dyDescent="0.15">
      <c r="H57" s="66"/>
    </row>
    <row r="58" spans="8:9" x14ac:dyDescent="0.15">
      <c r="H58" s="66"/>
    </row>
    <row r="62" spans="8:9" x14ac:dyDescent="0.15">
      <c r="H62" s="66"/>
    </row>
    <row r="63" spans="8:9" x14ac:dyDescent="0.15">
      <c r="H63" s="66"/>
    </row>
    <row r="66" spans="8:8" x14ac:dyDescent="0.15">
      <c r="H66" s="66"/>
    </row>
    <row r="67" spans="8:8" x14ac:dyDescent="0.15">
      <c r="H67" s="66"/>
    </row>
    <row r="68" spans="8:8" x14ac:dyDescent="0.15">
      <c r="H68" s="66"/>
    </row>
    <row r="69" spans="8:8" x14ac:dyDescent="0.15">
      <c r="H69" s="66"/>
    </row>
    <row r="71" spans="8:8" x14ac:dyDescent="0.15">
      <c r="H71" s="66"/>
    </row>
    <row r="72" spans="8:8" x14ac:dyDescent="0.15">
      <c r="H72" s="66"/>
    </row>
    <row r="73" spans="8:8" x14ac:dyDescent="0.15">
      <c r="H73" s="66"/>
    </row>
    <row r="75" spans="8:8" x14ac:dyDescent="0.15">
      <c r="H75" s="66"/>
    </row>
    <row r="77" spans="8:8" x14ac:dyDescent="0.15">
      <c r="H77" s="66"/>
    </row>
    <row r="80" spans="8:8" x14ac:dyDescent="0.15">
      <c r="H80" s="66"/>
    </row>
  </sheetData>
  <sheetProtection formatCells="0" selectLockedCells="1"/>
  <mergeCells count="5">
    <mergeCell ref="M1:N1"/>
    <mergeCell ref="J1:K1"/>
    <mergeCell ref="D1:E1"/>
    <mergeCell ref="G1:H1"/>
    <mergeCell ref="A1:B1"/>
  </mergeCells>
  <phoneticPr fontId="3"/>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59614-3660-4D3E-8895-3E77D9ED01BA}">
  <sheetPr codeName="Sheet7"/>
  <dimension ref="A1:H55"/>
  <sheetViews>
    <sheetView workbookViewId="0"/>
  </sheetViews>
  <sheetFormatPr defaultColWidth="18.125" defaultRowHeight="13.5" x14ac:dyDescent="0.15"/>
  <cols>
    <col min="1" max="1" width="29.875" style="1" customWidth="1"/>
    <col min="2" max="8" width="30.125" customWidth="1"/>
  </cols>
  <sheetData>
    <row r="1" spans="1:8" x14ac:dyDescent="0.15">
      <c r="A1" s="1" t="s">
        <v>175</v>
      </c>
      <c r="B1" s="41"/>
      <c r="C1" s="41"/>
      <c r="D1" s="1274" t="s">
        <v>41</v>
      </c>
      <c r="E1" s="1274"/>
      <c r="F1" s="1274"/>
      <c r="G1" s="1274" t="s">
        <v>42</v>
      </c>
      <c r="H1" s="1274"/>
    </row>
    <row r="2" spans="1:8" x14ac:dyDescent="0.15">
      <c r="A2" s="1" t="s">
        <v>176</v>
      </c>
      <c r="B2" s="41" t="s">
        <v>138</v>
      </c>
      <c r="C2" s="41" t="s">
        <v>139</v>
      </c>
      <c r="D2" s="41" t="s">
        <v>140</v>
      </c>
      <c r="E2" s="41" t="s">
        <v>141</v>
      </c>
      <c r="F2" s="246" t="s">
        <v>406</v>
      </c>
      <c r="G2" s="41" t="s">
        <v>142</v>
      </c>
      <c r="H2" s="41" t="s">
        <v>143</v>
      </c>
    </row>
    <row r="3" spans="1:8" x14ac:dyDescent="0.15">
      <c r="B3" s="43" t="s">
        <v>55</v>
      </c>
      <c r="C3" t="s">
        <v>398</v>
      </c>
      <c r="D3" t="s">
        <v>400</v>
      </c>
      <c r="E3" t="s">
        <v>405</v>
      </c>
      <c r="F3" t="s">
        <v>94</v>
      </c>
      <c r="G3" t="s">
        <v>93</v>
      </c>
      <c r="H3" s="44" t="s">
        <v>407</v>
      </c>
    </row>
    <row r="4" spans="1:8" x14ac:dyDescent="0.15">
      <c r="B4" s="43" t="s">
        <v>56</v>
      </c>
      <c r="C4" t="s">
        <v>399</v>
      </c>
      <c r="D4" t="s">
        <v>403</v>
      </c>
      <c r="E4" t="s">
        <v>463</v>
      </c>
      <c r="F4" t="s">
        <v>419</v>
      </c>
      <c r="G4" t="s">
        <v>464</v>
      </c>
      <c r="H4" s="44" t="s">
        <v>27</v>
      </c>
    </row>
    <row r="5" spans="1:8" x14ac:dyDescent="0.15">
      <c r="B5" s="43" t="s">
        <v>57</v>
      </c>
      <c r="C5" t="s">
        <v>27</v>
      </c>
      <c r="D5" t="s">
        <v>410</v>
      </c>
      <c r="E5" t="s">
        <v>401</v>
      </c>
      <c r="F5" t="s">
        <v>412</v>
      </c>
      <c r="G5" t="s">
        <v>465</v>
      </c>
      <c r="H5" s="44"/>
    </row>
    <row r="6" spans="1:8" x14ac:dyDescent="0.15">
      <c r="B6" s="43" t="s">
        <v>59</v>
      </c>
      <c r="D6" t="s">
        <v>462</v>
      </c>
      <c r="E6" t="s">
        <v>27</v>
      </c>
      <c r="F6" t="s">
        <v>27</v>
      </c>
      <c r="G6" t="s">
        <v>27</v>
      </c>
      <c r="H6" s="44"/>
    </row>
    <row r="7" spans="1:8" x14ac:dyDescent="0.15">
      <c r="B7" s="43" t="s">
        <v>60</v>
      </c>
      <c r="D7" t="s">
        <v>409</v>
      </c>
      <c r="H7" s="44"/>
    </row>
    <row r="8" spans="1:8" x14ac:dyDescent="0.15">
      <c r="B8" s="43" t="s">
        <v>277</v>
      </c>
      <c r="H8" s="44"/>
    </row>
    <row r="9" spans="1:8" x14ac:dyDescent="0.15">
      <c r="B9" s="43" t="s">
        <v>27</v>
      </c>
      <c r="H9" s="44"/>
    </row>
    <row r="10" spans="1:8" x14ac:dyDescent="0.15">
      <c r="B10" s="43"/>
      <c r="H10" s="44"/>
    </row>
    <row r="11" spans="1:8" x14ac:dyDescent="0.15">
      <c r="B11" s="43"/>
      <c r="H11" s="44"/>
    </row>
    <row r="12" spans="1:8" x14ac:dyDescent="0.15">
      <c r="B12" s="43"/>
      <c r="H12" s="44"/>
    </row>
    <row r="13" spans="1:8" x14ac:dyDescent="0.15">
      <c r="B13" s="43"/>
      <c r="H13" s="44"/>
    </row>
    <row r="14" spans="1:8" x14ac:dyDescent="0.15">
      <c r="B14" s="43"/>
      <c r="H14" s="44"/>
    </row>
    <row r="15" spans="1:8" x14ac:dyDescent="0.15">
      <c r="B15" s="43"/>
      <c r="H15" s="44"/>
    </row>
    <row r="16" spans="1:8" x14ac:dyDescent="0.15">
      <c r="B16" s="43"/>
      <c r="H16" s="44"/>
    </row>
    <row r="17" spans="1:8" x14ac:dyDescent="0.15">
      <c r="B17" s="45"/>
      <c r="C17" s="46"/>
      <c r="D17" s="46"/>
      <c r="E17" s="46"/>
      <c r="F17" s="46"/>
      <c r="G17" s="46"/>
      <c r="H17" s="47"/>
    </row>
    <row r="20" spans="1:8" x14ac:dyDescent="0.15">
      <c r="A20" s="1" t="s">
        <v>177</v>
      </c>
      <c r="B20" s="41"/>
      <c r="C20" s="41"/>
      <c r="D20" s="1274" t="s">
        <v>41</v>
      </c>
      <c r="E20" s="1274"/>
      <c r="F20" s="1274"/>
      <c r="G20" s="1274" t="s">
        <v>42</v>
      </c>
      <c r="H20" s="1274"/>
    </row>
    <row r="21" spans="1:8" x14ac:dyDescent="0.15">
      <c r="A21" s="1" t="s">
        <v>325</v>
      </c>
      <c r="B21" s="42" t="s">
        <v>144</v>
      </c>
      <c r="C21" s="42" t="s">
        <v>145</v>
      </c>
      <c r="D21" s="42" t="s">
        <v>146</v>
      </c>
      <c r="E21" s="42" t="s">
        <v>147</v>
      </c>
      <c r="F21" s="42" t="s">
        <v>148</v>
      </c>
      <c r="G21" s="42" t="s">
        <v>149</v>
      </c>
      <c r="H21" s="42" t="s">
        <v>150</v>
      </c>
    </row>
    <row r="22" spans="1:8" x14ac:dyDescent="0.15">
      <c r="B22" s="43" t="str">
        <f>IF(ROW(コントロールシート旧!A1)&gt;MAX(コントロールシート旧!AM$201:'コントロールシート旧'!AM$206),"",INDEX(コントロールシート旧!$H201:'コントロールシート旧'!$L206,MATCH(ROW(コントロールシート旧!A1),コントロールシート旧!$AM201:'コントロールシート旧'!$AM206,0),COLUMN(コントロールシート旧!A1)))</f>
        <v>電気</v>
      </c>
      <c r="C22" t="str">
        <f>IF(ROW(コントロールシート旧!A1)&gt;MAX(コントロールシート旧!AM$210:'コントロールシート旧'!AM$212),"",INDEX(コントロールシート旧!$H210:'コントロールシート旧'!$L212,MATCH(ROW(コントロールシート旧!A1),コントロールシート旧!$AM210:'コントロールシート旧'!$AM212,0),COLUMN(コントロールシート旧!A1)))</f>
        <v>保育士</v>
      </c>
      <c r="D22" t="str">
        <f>IF(ROW(コントロールシート旧!A1)&gt;MAX(コントロールシート旧!AM$214:'コントロールシート旧'!AM$216),"",INDEX(コントロールシート旧!$H214:'コントロールシート旧'!$L216,MATCH(ROW(コントロールシート旧!A1),コントロールシート旧!$AM214:'コントロールシート旧'!$AM216,0),COLUMN(コントロールシート旧!A1)))</f>
        <v>事務室</v>
      </c>
      <c r="E22" t="str">
        <f>IF(ROW(コントロールシート旧!A1)&gt;MAX(コントロールシート旧!AM$217:'コントロールシート旧'!AM$220),"",INDEX(コントロールシート旧!$H217:'コントロールシート旧'!$L220,MATCH(ROW(コントロールシート旧!A1),コントロールシート旧!$AM217:'コントロールシート旧'!$AM220,0),COLUMN(コントロールシート旧!A1)))</f>
        <v>調理場</v>
      </c>
      <c r="F22" t="str">
        <f>IF(ROW(コントロールシート旧!A1)&gt;MAX(コントロールシート旧!AM$221:'コントロールシート旧'!AM$224),"",INDEX(コントロールシート旧!$H221:'コントロールシート旧'!$L224,MATCH(ROW(コントロールシート旧!A1),コントロールシート旧!$AM221:'コントロールシート旧'!$AM224,0),COLUMN(コントロールシート旧!A1)))</f>
        <v>備品</v>
      </c>
      <c r="G22" t="str">
        <f>IF(ROW(コントロールシート旧!A1)&gt;MAX(コントロールシート旧!AM$226:'コントロールシート旧'!AM$227),"",INDEX(コントロールシート旧!$H226:'コントロールシート旧'!$L227,MATCH(ROW(コントロールシート旧!A1),コントロールシート旧!$AM226:'コントロールシート旧'!$AM227,0),COLUMN(コントロールシート旧!A1)))</f>
        <v>事務処理用PC</v>
      </c>
      <c r="H22" s="44" t="str">
        <f>IF(ROW(コントロールシート旧!A1)&gt;MAX(コントロールシート旧!AM$228:'コントロールシート旧'!AM$229),"",INDEX(コントロールシート旧!$H228:'コントロールシート旧'!$L229,MATCH(ROW(コントロールシート旧!A1),コントロールシート旧!$AM228:'コントロールシート旧'!$AM229,0),COLUMN(コントロールシート旧!A1)))</f>
        <v>顧客情報</v>
      </c>
    </row>
    <row r="23" spans="1:8" x14ac:dyDescent="0.15">
      <c r="B23" s="43" t="str">
        <f>IF(ROW(コントロールシート旧!A2)&gt;MAX(コントロールシート旧!AM$201:'コントロールシート旧'!AM$206),"",INDEX(コントロールシート旧!$H202:'コントロールシート旧'!$L207,MATCH(ROW(コントロールシート旧!A2),コントロールシート旧!$AM202:'コントロールシート旧'!$AM207,0),COLUMN(コントロールシート旧!A2)))</f>
        <v>水道</v>
      </c>
      <c r="C23" t="str">
        <f>IF(ROW(コントロールシート旧!A2)&gt;MAX(コントロールシート旧!AM$210:'コントロールシート旧'!AM$212),"",INDEX(コントロールシート旧!$H211:'コントロールシート旧'!$L213,MATCH(ROW(コントロールシート旧!A2),コントロールシート旧!$AM211:'コントロールシート旧'!$AM213,0),COLUMN(コントロールシート旧!A2)))</f>
        <v>調理員</v>
      </c>
      <c r="D23" t="str">
        <f>IF(ROW(コントロールシート旧!A2)&gt;MAX(コントロールシート旧!AM$214:'コントロールシート旧'!AM$216),"",INDEX(コントロールシート旧!$H215:'コントロールシート旧'!$L217,MATCH(ROW(コントロールシート旧!A2),コントロールシート旧!$AM215:'コントロールシート旧'!$AM217,0),COLUMN(コントロールシート旧!A2)))</f>
        <v/>
      </c>
      <c r="E23" t="str">
        <f>IF(ROW(コントロールシート旧!A2)&gt;MAX(コントロールシート旧!AM$217:'コントロールシート旧'!AM$220),"",INDEX(コントロールシート旧!$H218:'コントロールシート旧'!$L221,MATCH(ROW(コントロールシート旧!A2),コントロールシート旧!$AM218:'コントロールシート旧'!$AM221,0),COLUMN(コントロールシート旧!A2)))</f>
        <v/>
      </c>
      <c r="F23" t="str">
        <f>IF(ROW(コントロールシート旧!A2)&gt;MAX(コントロールシート旧!AM$221:'コントロールシート旧'!AM$224),"",INDEX(コントロールシート旧!$H222:'コントロールシート旧'!$L225,MATCH(ROW(コントロールシート旧!A2),コントロールシート旧!$AM222:'コントロールシート旧'!$AM225,0),COLUMN(コントロールシート旧!A2)))</f>
        <v>原材料（給食）</v>
      </c>
      <c r="G23" t="str">
        <f>IF(ROW(コントロールシート旧!A2)&gt;MAX(コントロールシート旧!AM$226:'コントロールシート旧'!AM$227),"",INDEX(コントロールシート旧!$H227:'コントロールシート旧'!$L228,MATCH(ROW(コントロールシート旧!A2),コントロールシート旧!$AM227:'コントロールシート旧'!$AM228,0),COLUMN(コントロールシート旧!A2)))</f>
        <v>その他</v>
      </c>
      <c r="H23" s="44" t="str">
        <f>IF(ROW(コントロールシート旧!A2)&gt;MAX(コントロールシート旧!AM$228:'コントロールシート旧'!AM$229),"",INDEX(コントロールシート旧!$H229:'コントロールシート旧'!$L230,MATCH(ROW(コントロールシート旧!A2),コントロールシート旧!$AM229:'コントロールシート旧'!$AM230,0),COLUMN(コントロールシート旧!A2)))</f>
        <v/>
      </c>
    </row>
    <row r="24" spans="1:8" x14ac:dyDescent="0.15">
      <c r="B24" s="43" t="str">
        <f>IF(ROW(コントロールシート旧!A3)&gt;MAX(コントロールシート旧!AM$201:'コントロールシート旧'!AM$206),"",INDEX(コントロールシート旧!$H203:'コントロールシート旧'!$L208,MATCH(ROW(コントロールシート旧!A3),コントロールシート旧!$AM203:'コントロールシート旧'!$AM208,0),COLUMN(コントロールシート旧!A3)))</f>
        <v>道路</v>
      </c>
      <c r="C24" t="str">
        <f>IF(ROW(コントロールシート旧!A3)&gt;MAX(コントロールシート旧!AM$210:'コントロールシート旧'!AM$212),"",INDEX(コントロールシート旧!$H212:'コントロールシート旧'!$L214,MATCH(ROW(コントロールシート旧!A3),コントロールシート旧!$AM212:'コントロールシート旧'!$AM214,0),COLUMN(コントロールシート旧!A3)))</f>
        <v/>
      </c>
      <c r="D24" t="str">
        <f>IF(ROW(コントロールシート旧!A3)&gt;MAX(コントロールシート旧!AM$214:'コントロールシート旧'!AM$216),"",INDEX(コントロールシート旧!$H216:'コントロールシート旧'!$L218,MATCH(ROW(コントロールシート旧!A3),コントロールシート旧!$AM216:'コントロールシート旧'!$AM218,0),COLUMN(コントロールシート旧!A3)))</f>
        <v/>
      </c>
      <c r="E24" t="str">
        <f>IF(ROW(コントロールシート旧!A3)&gt;MAX(コントロールシート旧!AM$217:'コントロールシート旧'!AM$220),"",INDEX(コントロールシート旧!$H219:'コントロールシート旧'!$L222,MATCH(ROW(コントロールシート旧!A3),コントロールシート旧!$AM219:'コントロールシート旧'!$AM222,0),COLUMN(コントロールシート旧!A3)))</f>
        <v/>
      </c>
      <c r="F24" t="str">
        <f>IF(ROW(コントロールシート旧!A3)&gt;MAX(コントロールシート旧!AM$221:'コントロールシート旧'!AM$224),"",INDEX(コントロールシート旧!$H223:'コントロールシート旧'!$L226,MATCH(ROW(コントロールシート旧!A3),コントロールシート旧!$AM223:'コントロールシート旧'!$AM226,0),COLUMN(コントロールシート旧!A3)))</f>
        <v/>
      </c>
      <c r="G24" t="str">
        <f>IF(ROW(コントロールシート旧!A3)&gt;MAX(コントロールシート旧!AM$226:'コントロールシート旧'!AM$227),"",INDEX(コントロールシート旧!$H228:'コントロールシート旧'!$L229,MATCH(ROW(コントロールシート旧!A3),コントロールシート旧!$AM228:'コントロールシート旧'!$AM229,0),COLUMN(コントロールシート旧!A3)))</f>
        <v/>
      </c>
      <c r="H24" s="44" t="str">
        <f>IF(ROW(コントロールシート旧!A3)&gt;MAX(コントロールシート旧!AM$228:'コントロールシート旧'!AM$229),"",INDEX(コントロールシート旧!$H230:'コントロールシート旧'!$L231,MATCH(ROW(コントロールシート旧!A3),コントロールシート旧!$AM230:'コントロールシート旧'!$AM231,0),COLUMN(コントロールシート旧!A3)))</f>
        <v/>
      </c>
    </row>
    <row r="25" spans="1:8" x14ac:dyDescent="0.15">
      <c r="B25" s="43" t="str">
        <f>IF(ROW(コントロールシート旧!A4)&gt;MAX(コントロールシート旧!AM$201:'コントロールシート旧'!AM$206),"",INDEX(コントロールシート旧!$H204:'コントロールシート旧'!$L209,MATCH(ROW(コントロールシート旧!A4),コントロールシート旧!$AM204:'コントロールシート旧'!$AM209,0),COLUMN(コントロールシート旧!A4)))</f>
        <v/>
      </c>
      <c r="C25" t="str">
        <f>IF(ROW(コントロールシート旧!A4)&gt;MAX(コントロールシート旧!AM$210:'コントロールシート旧'!AM$212),"",INDEX(コントロールシート旧!$H213:'コントロールシート旧'!$L215,MATCH(ROW(コントロールシート旧!A4),コントロールシート旧!$AM213:'コントロールシート旧'!$AM215,0),COLUMN(コントロールシート旧!A4)))</f>
        <v/>
      </c>
      <c r="D25" t="str">
        <f>IF(ROW(コントロールシート旧!A4)&gt;MAX(コントロールシート旧!AM$214:'コントロールシート旧'!AM$216),"",INDEX(コントロールシート旧!$H217:'コントロールシート旧'!$L219,MATCH(ROW(コントロールシート旧!A4),コントロールシート旧!$AM217:'コントロールシート旧'!$AM219,0),COLUMN(コントロールシート旧!A4)))</f>
        <v/>
      </c>
      <c r="E25" t="str">
        <f>IF(ROW(コントロールシート旧!A4)&gt;MAX(コントロールシート旧!AM$217:'コントロールシート旧'!AM$220),"",INDEX(コントロールシート旧!$H220:'コントロールシート旧'!$L223,MATCH(ROW(コントロールシート旧!A4),コントロールシート旧!$AM220:'コントロールシート旧'!$AM223,0),COLUMN(コントロールシート旧!A4)))</f>
        <v/>
      </c>
      <c r="F25" t="str">
        <f>IF(ROW(コントロールシート旧!A4)&gt;MAX(コントロールシート旧!AM$221:'コントロールシート旧'!AM$224),"",INDEX(コントロールシート旧!$H224:'コントロールシート旧'!$L227,MATCH(ROW(コントロールシート旧!A4),コントロールシート旧!$AM224:'コントロールシート旧'!$AM227,0),COLUMN(コントロールシート旧!A4)))</f>
        <v/>
      </c>
      <c r="G25" t="str">
        <f>IF(ROW(コントロールシート旧!A4)&gt;MAX(コントロールシート旧!AM$226:'コントロールシート旧'!AM$227),"",INDEX(コントロールシート旧!$H229:'コントロールシート旧'!$L230,MATCH(ROW(コントロールシート旧!A4),コントロールシート旧!$AM229:'コントロールシート旧'!$AM230,0),COLUMN(コントロールシート旧!A4)))</f>
        <v/>
      </c>
      <c r="H25" s="44" t="str">
        <f>IF(ROW(コントロールシート旧!A4)&gt;MAX(コントロールシート旧!AM$228:'コントロールシート旧'!AM$229),"",INDEX(コントロールシート旧!$H231:'コントロールシート旧'!$L232,MATCH(ROW(コントロールシート旧!A4),コントロールシート旧!$AM231:'コントロールシート旧'!$AM232,0),COLUMN(コントロールシート旧!A4)))</f>
        <v/>
      </c>
    </row>
    <row r="26" spans="1:8" x14ac:dyDescent="0.15">
      <c r="B26" s="43" t="str">
        <f>IF(ROW(コントロールシート旧!A5)&gt;MAX(コントロールシート旧!AM$201:'コントロールシート旧'!AM$206),"",INDEX(コントロールシート旧!$H205:'コントロールシート旧'!$L210,MATCH(ROW(コントロールシート旧!A5),コントロールシート旧!$AM205:'コントロールシート旧'!$AM210,0),COLUMN(コントロールシート旧!A5)))</f>
        <v/>
      </c>
      <c r="C26" t="str">
        <f>IF(ROW(コントロールシート旧!A5)&gt;MAX(コントロールシート旧!AM$210:'コントロールシート旧'!AM$212),"",INDEX(コントロールシート旧!$H214:'コントロールシート旧'!$L216,MATCH(ROW(コントロールシート旧!A5),コントロールシート旧!$AM214:'コントロールシート旧'!$AM216,0),COLUMN(コントロールシート旧!A5)))</f>
        <v/>
      </c>
      <c r="D26" t="str">
        <f>IF(ROW(コントロールシート旧!A5)&gt;MAX(コントロールシート旧!AM$214:'コントロールシート旧'!AM$216),"",INDEX(コントロールシート旧!$H218:'コントロールシート旧'!$L220,MATCH(ROW(コントロールシート旧!A5),コントロールシート旧!$AM218:'コントロールシート旧'!$AM220,0),COLUMN(コントロールシート旧!A5)))</f>
        <v/>
      </c>
      <c r="E26" t="str">
        <f>IF(ROW(コントロールシート旧!A5)&gt;MAX(コントロールシート旧!AM$217:'コントロールシート旧'!AM$220),"",INDEX(コントロールシート旧!$H221:'コントロールシート旧'!$L224,MATCH(ROW(コントロールシート旧!A5),コントロールシート旧!$AM221:'コントロールシート旧'!$AM224,0),COLUMN(コントロールシート旧!A5)))</f>
        <v/>
      </c>
      <c r="F26" t="str">
        <f>IF(ROW(コントロールシート旧!A5)&gt;MAX(コントロールシート旧!AM$221:'コントロールシート旧'!AM$224),"",INDEX(コントロールシート旧!$H225:'コントロールシート旧'!$L228,MATCH(ROW(コントロールシート旧!A5),コントロールシート旧!$AM225:'コントロールシート旧'!$AM228,0),COLUMN(コントロールシート旧!A5)))</f>
        <v/>
      </c>
      <c r="G26" t="str">
        <f>IF(ROW(コントロールシート旧!A5)&gt;MAX(コントロールシート旧!AM$226:'コントロールシート旧'!AM$227),"",INDEX(コントロールシート旧!$H230:'コントロールシート旧'!$L231,MATCH(ROW(コントロールシート旧!A5),コントロールシート旧!$AM230:'コントロールシート旧'!$AM231,0),COLUMN(コントロールシート旧!A5)))</f>
        <v/>
      </c>
      <c r="H26" s="44" t="str">
        <f>IF(ROW(コントロールシート旧!A5)&gt;MAX(コントロールシート旧!AM$228:'コントロールシート旧'!AM$229),"",INDEX(コントロールシート旧!$H232:'コントロールシート旧'!$L233,MATCH(ROW(コントロールシート旧!A5),コントロールシート旧!$AM232:'コントロールシート旧'!$AM233,0),COLUMN(コントロールシート旧!A5)))</f>
        <v/>
      </c>
    </row>
    <row r="27" spans="1:8" x14ac:dyDescent="0.15">
      <c r="B27" s="43" t="str">
        <f>IF(ROW(コントロールシート旧!A6)&gt;MAX(コントロールシート旧!AM$201:'コントロールシート旧'!AM$206),"",INDEX(コントロールシート旧!$H206:'コントロールシート旧'!$L211,MATCH(ROW(コントロールシート旧!A6),コントロールシート旧!$AM206:'コントロールシート旧'!$AM211,0),COLUMN(コントロールシート旧!A6)))</f>
        <v/>
      </c>
      <c r="C27" t="str">
        <f>IF(ROW(コントロールシート旧!A6)&gt;MAX(コントロールシート旧!AM$210:'コントロールシート旧'!AM$212),"",INDEX(コントロールシート旧!$H215:'コントロールシート旧'!$L217,MATCH(ROW(コントロールシート旧!A6),コントロールシート旧!$AM215:'コントロールシート旧'!$AM217,0),COLUMN(コントロールシート旧!A6)))</f>
        <v/>
      </c>
      <c r="D27" t="str">
        <f>IF(ROW(コントロールシート旧!A6)&gt;MAX(コントロールシート旧!AM$214:'コントロールシート旧'!AM$216),"",INDEX(コントロールシート旧!$H219:'コントロールシート旧'!$L221,MATCH(ROW(コントロールシート旧!A6),コントロールシート旧!$AM219:'コントロールシート旧'!$AM221,0),COLUMN(コントロールシート旧!A6)))</f>
        <v/>
      </c>
      <c r="E27" t="str">
        <f>IF(ROW(コントロールシート旧!A6)&gt;MAX(コントロールシート旧!AM$217:'コントロールシート旧'!AM$220),"",INDEX(コントロールシート旧!$H222:'コントロールシート旧'!$L225,MATCH(ROW(コントロールシート旧!A6),コントロールシート旧!$AM222:'コントロールシート旧'!$AM225,0),COLUMN(コントロールシート旧!A6)))</f>
        <v/>
      </c>
      <c r="F27" t="str">
        <f>IF(ROW(コントロールシート旧!A6)&gt;MAX(コントロールシート旧!AM$221:'コントロールシート旧'!AM$224),"",INDEX(コントロールシート旧!$H226:'コントロールシート旧'!$L229,MATCH(ROW(コントロールシート旧!A6),コントロールシート旧!$AM226:'コントロールシート旧'!$AM229,0),COLUMN(コントロールシート旧!A6)))</f>
        <v/>
      </c>
      <c r="G27" t="str">
        <f>IF(ROW(コントロールシート旧!A6)&gt;MAX(コントロールシート旧!AM$226:'コントロールシート旧'!AM$227),"",INDEX(コントロールシート旧!$H231:'コントロールシート旧'!$L232,MATCH(ROW(コントロールシート旧!A6),コントロールシート旧!$AM231:'コントロールシート旧'!$AM232,0),COLUMN(コントロールシート旧!A6)))</f>
        <v/>
      </c>
      <c r="H27" s="44" t="str">
        <f>IF(ROW(コントロールシート旧!A6)&gt;MAX(コントロールシート旧!AM$228:'コントロールシート旧'!AM$229),"",INDEX(コントロールシート旧!$H233:'コントロールシート旧'!$L234,MATCH(ROW(コントロールシート旧!A6),コントロールシート旧!$AM233:'コントロールシート旧'!$AM234,0),COLUMN(コントロールシート旧!A6)))</f>
        <v/>
      </c>
    </row>
    <row r="28" spans="1:8" x14ac:dyDescent="0.15">
      <c r="B28" s="43" t="str">
        <f>IF(ROW(コントロールシート旧!A7)&gt;MAX(コントロールシート旧!AM$201:'コントロールシート旧'!AM$206),"",INDEX(コントロールシート旧!$H207:'コントロールシート旧'!$L212,MATCH(ROW(コントロールシート旧!A7),コントロールシート旧!$AM207:'コントロールシート旧'!$AM212,0),COLUMN(コントロールシート旧!A7)))</f>
        <v/>
      </c>
      <c r="C28" t="str">
        <f>IF(ROW(コントロールシート旧!A7)&gt;MAX(コントロールシート旧!AM$210:'コントロールシート旧'!AM$212),"",INDEX(コントロールシート旧!$H216:'コントロールシート旧'!$L218,MATCH(ROW(コントロールシート旧!A7),コントロールシート旧!$AM216:'コントロールシート旧'!$AM218,0),COLUMN(コントロールシート旧!A7)))</f>
        <v/>
      </c>
      <c r="D28" t="str">
        <f>IF(ROW(コントロールシート旧!A7)&gt;MAX(コントロールシート旧!AM$214:'コントロールシート旧'!AM$216),"",INDEX(コントロールシート旧!$H220:'コントロールシート旧'!$L222,MATCH(ROW(コントロールシート旧!A7),コントロールシート旧!$AM220:'コントロールシート旧'!$AM222,0),COLUMN(コントロールシート旧!A7)))</f>
        <v/>
      </c>
      <c r="E28" t="str">
        <f>IF(ROW(コントロールシート旧!A7)&gt;MAX(コントロールシート旧!AM$217:'コントロールシート旧'!AM$220),"",INDEX(コントロールシート旧!$H223:'コントロールシート旧'!$L226,MATCH(ROW(コントロールシート旧!A7),コントロールシート旧!$AM223:'コントロールシート旧'!$AM226,0),COLUMN(コントロールシート旧!A7)))</f>
        <v/>
      </c>
      <c r="F28" t="str">
        <f>IF(ROW(コントロールシート旧!A7)&gt;MAX(コントロールシート旧!AM$221:'コントロールシート旧'!AM$224),"",INDEX(コントロールシート旧!$H227:'コントロールシート旧'!$L230,MATCH(ROW(コントロールシート旧!A7),コントロールシート旧!$AM227:'コントロールシート旧'!$AM230,0),COLUMN(コントロールシート旧!A7)))</f>
        <v/>
      </c>
      <c r="G28" t="str">
        <f>IF(ROW(コントロールシート旧!A7)&gt;MAX(コントロールシート旧!AM$226:'コントロールシート旧'!AM$227),"",INDEX(コントロールシート旧!$H232:'コントロールシート旧'!$L233,MATCH(ROW(コントロールシート旧!A7),コントロールシート旧!$AM232:'コントロールシート旧'!$AM233,0),COLUMN(コントロールシート旧!A7)))</f>
        <v/>
      </c>
      <c r="H28" s="44" t="str">
        <f>IF(ROW(コントロールシート旧!A7)&gt;MAX(コントロールシート旧!AM$228:'コントロールシート旧'!AM$229),"",INDEX(コントロールシート旧!$H234:'コントロールシート旧'!$L235,MATCH(ROW(コントロールシート旧!A7),コントロールシート旧!$AM234:'コントロールシート旧'!$AM235,0),COLUMN(コントロールシート旧!A7)))</f>
        <v/>
      </c>
    </row>
    <row r="29" spans="1:8" x14ac:dyDescent="0.15">
      <c r="B29" s="43" t="str">
        <f>IF(ROW(コントロールシート旧!A8)&gt;MAX(コントロールシート旧!AM$201:'コントロールシート旧'!AM$206),"",INDEX(コントロールシート旧!$H208:'コントロールシート旧'!$L213,MATCH(ROW(コントロールシート旧!A8),コントロールシート旧!$AM208:'コントロールシート旧'!$AM213,0),COLUMN(コントロールシート旧!A8)))</f>
        <v/>
      </c>
      <c r="C29" t="str">
        <f>IF(ROW(コントロールシート旧!A8)&gt;MAX(コントロールシート旧!AM$210:'コントロールシート旧'!AM$212),"",INDEX(コントロールシート旧!$H217:'コントロールシート旧'!$L219,MATCH(ROW(コントロールシート旧!A8),コントロールシート旧!$AM217:'コントロールシート旧'!$AM219,0),COLUMN(コントロールシート旧!A8)))</f>
        <v/>
      </c>
      <c r="D29" t="str">
        <f>IF(ROW(コントロールシート旧!A8)&gt;MAX(コントロールシート旧!AM$214:'コントロールシート旧'!AM$216),"",INDEX(コントロールシート旧!$H221:'コントロールシート旧'!$L223,MATCH(ROW(コントロールシート旧!A8),コントロールシート旧!$AM221:'コントロールシート旧'!$AM223,0),COLUMN(コントロールシート旧!A8)))</f>
        <v/>
      </c>
      <c r="E29" t="str">
        <f>IF(ROW(コントロールシート旧!A8)&gt;MAX(コントロールシート旧!AM$217:'コントロールシート旧'!AM$220),"",INDEX(コントロールシート旧!$H224:'コントロールシート旧'!$L227,MATCH(ROW(コントロールシート旧!A8),コントロールシート旧!$AM224:'コントロールシート旧'!$AM227,0),COLUMN(コントロールシート旧!A8)))</f>
        <v/>
      </c>
      <c r="F29" t="str">
        <f>IF(ROW(コントロールシート旧!A8)&gt;MAX(コントロールシート旧!AM$221:'コントロールシート旧'!AM$224),"",INDEX(コントロールシート旧!$H228:'コントロールシート旧'!$L231,MATCH(ROW(コントロールシート旧!A8),コントロールシート旧!$AM228:'コントロールシート旧'!$AM231,0),COLUMN(コントロールシート旧!A8)))</f>
        <v/>
      </c>
      <c r="G29" t="str">
        <f>IF(ROW(コントロールシート旧!A8)&gt;MAX(コントロールシート旧!AM$226:'コントロールシート旧'!AM$227),"",INDEX(コントロールシート旧!$H233:'コントロールシート旧'!$L234,MATCH(ROW(コントロールシート旧!A8),コントロールシート旧!$AM233:'コントロールシート旧'!$AM234,0),COLUMN(コントロールシート旧!A8)))</f>
        <v/>
      </c>
      <c r="H29" s="44" t="str">
        <f>IF(ROW(コントロールシート旧!A8)&gt;MAX(コントロールシート旧!AM$228:'コントロールシート旧'!AM$229),"",INDEX(コントロールシート旧!$H235:'コントロールシート旧'!$L236,MATCH(ROW(コントロールシート旧!A8),コントロールシート旧!$AM235:'コントロールシート旧'!$AM236,0),COLUMN(コントロールシート旧!A8)))</f>
        <v/>
      </c>
    </row>
    <row r="30" spans="1:8" x14ac:dyDescent="0.15">
      <c r="B30" s="43" t="str">
        <f>IF(ROW(コントロールシート旧!A9)&gt;MAX(コントロールシート旧!AM$201:'コントロールシート旧'!AM$206),"",INDEX(コントロールシート旧!$H209:'コントロールシート旧'!$L214,MATCH(ROW(コントロールシート旧!A9),コントロールシート旧!$AM209:'コントロールシート旧'!$AM214,0),COLUMN(コントロールシート旧!A9)))</f>
        <v/>
      </c>
      <c r="C30" t="str">
        <f>IF(ROW(コントロールシート旧!A9)&gt;MAX(コントロールシート旧!AM$210:'コントロールシート旧'!AM$212),"",INDEX(コントロールシート旧!$H218:'コントロールシート旧'!$L220,MATCH(ROW(コントロールシート旧!A9),コントロールシート旧!$AM218:'コントロールシート旧'!$AM220,0),COLUMN(コントロールシート旧!A9)))</f>
        <v/>
      </c>
      <c r="D30" t="str">
        <f>IF(ROW(コントロールシート旧!A9)&gt;MAX(コントロールシート旧!AM$214:'コントロールシート旧'!AM$216),"",INDEX(コントロールシート旧!$H222:'コントロールシート旧'!$L224,MATCH(ROW(コントロールシート旧!A9),コントロールシート旧!$AM222:'コントロールシート旧'!$AM224,0),COLUMN(コントロールシート旧!A9)))</f>
        <v/>
      </c>
      <c r="E30" t="str">
        <f>IF(ROW(コントロールシート旧!A9)&gt;MAX(コントロールシート旧!AM$217:'コントロールシート旧'!AM$220),"",INDEX(コントロールシート旧!$H225:'コントロールシート旧'!$L228,MATCH(ROW(コントロールシート旧!A9),コントロールシート旧!$AM225:'コントロールシート旧'!$AM228,0),COLUMN(コントロールシート旧!A9)))</f>
        <v/>
      </c>
      <c r="F30" t="str">
        <f>IF(ROW(コントロールシート旧!A9)&gt;MAX(コントロールシート旧!AM$221:'コントロールシート旧'!AM$224),"",INDEX(コントロールシート旧!$H229:'コントロールシート旧'!$L232,MATCH(ROW(コントロールシート旧!A9),コントロールシート旧!$AM229:'コントロールシート旧'!$AM232,0),COLUMN(コントロールシート旧!A9)))</f>
        <v/>
      </c>
      <c r="G30" t="str">
        <f>IF(ROW(コントロールシート旧!A9)&gt;MAX(コントロールシート旧!AM$226:'コントロールシート旧'!AM$227),"",INDEX(コントロールシート旧!$H234:'コントロールシート旧'!$L235,MATCH(ROW(コントロールシート旧!A9),コントロールシート旧!$AM234:'コントロールシート旧'!$AM235,0),COLUMN(コントロールシート旧!A9)))</f>
        <v/>
      </c>
      <c r="H30" s="44" t="str">
        <f>IF(ROW(コントロールシート旧!A9)&gt;MAX(コントロールシート旧!AM$228:'コントロールシート旧'!AM$229),"",INDEX(コントロールシート旧!$H236:'コントロールシート旧'!$L237,MATCH(ROW(コントロールシート旧!A9),コントロールシート旧!$AM236:'コントロールシート旧'!$AM237,0),COLUMN(コントロールシート旧!A9)))</f>
        <v/>
      </c>
    </row>
    <row r="31" spans="1:8" x14ac:dyDescent="0.15">
      <c r="B31" s="43" t="str">
        <f>IF(ROW(コントロールシート旧!A21)&gt;MAX(コントロールシート旧!AM$201:'コントロールシート旧'!AM$206),"",INDEX(コントロールシート旧!$H210:'コントロールシート旧'!$L215,MATCH(ROW(コントロールシート旧!A21),コントロールシート旧!$AM210:'コントロールシート旧'!$AM215,0),COLUMN(コントロールシート旧!A21)))</f>
        <v/>
      </c>
      <c r="C31" t="str">
        <f>IF(ROW(コントロールシート旧!A21)&gt;MAX(コントロールシート旧!AM$210:'コントロールシート旧'!AM$212),"",INDEX(コントロールシート旧!$H219:'コントロールシート旧'!$L221,MATCH(ROW(コントロールシート旧!A21),コントロールシート旧!$AM219:'コントロールシート旧'!$AM221,0),COLUMN(コントロールシート旧!A21)))</f>
        <v/>
      </c>
      <c r="D31" t="str">
        <f>IF(ROW(コントロールシート旧!A21)&gt;MAX(コントロールシート旧!AM$214:'コントロールシート旧'!AM$216),"",INDEX(コントロールシート旧!$H223:'コントロールシート旧'!$L225,MATCH(ROW(コントロールシート旧!A21),コントロールシート旧!$AM223:'コントロールシート旧'!$AM225,0),COLUMN(コントロールシート旧!A21)))</f>
        <v/>
      </c>
      <c r="E31" t="str">
        <f>IF(ROW(コントロールシート旧!A21)&gt;MAX(コントロールシート旧!AM$217:'コントロールシート旧'!AM$220),"",INDEX(コントロールシート旧!$H226:'コントロールシート旧'!$L229,MATCH(ROW(コントロールシート旧!A21),コントロールシート旧!$AM226:'コントロールシート旧'!$AM229,0),COLUMN(コントロールシート旧!A21)))</f>
        <v/>
      </c>
      <c r="F31" t="str">
        <f>IF(ROW(コントロールシート旧!A21)&gt;MAX(コントロールシート旧!AM$221:'コントロールシート旧'!AM$224),"",INDEX(コントロールシート旧!$H230:'コントロールシート旧'!$L233,MATCH(ROW(コントロールシート旧!A21),コントロールシート旧!$AM230:'コントロールシート旧'!$AM233,0),COLUMN(コントロールシート旧!A21)))</f>
        <v/>
      </c>
      <c r="G31" t="str">
        <f>IF(ROW(コントロールシート旧!A21)&gt;MAX(コントロールシート旧!AM$226:'コントロールシート旧'!AM$227),"",INDEX(コントロールシート旧!$H235:'コントロールシート旧'!$L236,MATCH(ROW(コントロールシート旧!A21),コントロールシート旧!$AM235:'コントロールシート旧'!$AM236,0),COLUMN(コントロールシート旧!A21)))</f>
        <v/>
      </c>
      <c r="H31" s="44" t="str">
        <f>IF(ROW(コントロールシート旧!A21)&gt;MAX(コントロールシート旧!AM$228:'コントロールシート旧'!AM$229),"",INDEX(コントロールシート旧!$H237:'コントロールシート旧'!$L238,MATCH(ROW(コントロールシート旧!A21),コントロールシート旧!$AM237:'コントロールシート旧'!$AM238,0),COLUMN(コントロールシート旧!A21)))</f>
        <v/>
      </c>
    </row>
    <row r="32" spans="1:8" x14ac:dyDescent="0.15">
      <c r="B32" s="43" t="str">
        <f>IF(ROW(コントロールシート旧!A22)&gt;MAX(コントロールシート旧!AM$201:'コントロールシート旧'!AM$206),"",INDEX(コントロールシート旧!$H211:'コントロールシート旧'!$L216,MATCH(ROW(コントロールシート旧!A22),コントロールシート旧!$AM211:'コントロールシート旧'!$AM216,0),COLUMN(コントロールシート旧!A22)))</f>
        <v/>
      </c>
      <c r="C32" t="str">
        <f>IF(ROW(コントロールシート旧!A22)&gt;MAX(コントロールシート旧!AM$210:'コントロールシート旧'!AM$212),"",INDEX(コントロールシート旧!$H220:'コントロールシート旧'!$L222,MATCH(ROW(コントロールシート旧!A22),コントロールシート旧!$AM220:'コントロールシート旧'!$AM222,0),COLUMN(コントロールシート旧!A22)))</f>
        <v/>
      </c>
      <c r="D32" t="str">
        <f>IF(ROW(コントロールシート旧!A22)&gt;MAX(コントロールシート旧!AM$214:'コントロールシート旧'!AM$216),"",INDEX(コントロールシート旧!$H224:'コントロールシート旧'!$L226,MATCH(ROW(コントロールシート旧!A22),コントロールシート旧!$AM224:'コントロールシート旧'!$AM226,0),COLUMN(コントロールシート旧!A22)))</f>
        <v/>
      </c>
      <c r="E32" t="str">
        <f>IF(ROW(コントロールシート旧!A22)&gt;MAX(コントロールシート旧!AM$217:'コントロールシート旧'!AM$220),"",INDEX(コントロールシート旧!$H227:'コントロールシート旧'!$L230,MATCH(ROW(コントロールシート旧!A22),コントロールシート旧!$AM227:'コントロールシート旧'!$AM230,0),COLUMN(コントロールシート旧!A22)))</f>
        <v/>
      </c>
      <c r="F32" t="str">
        <f>IF(ROW(コントロールシート旧!A22)&gt;MAX(コントロールシート旧!AM$221:'コントロールシート旧'!AM$224),"",INDEX(コントロールシート旧!$H231:'コントロールシート旧'!$L234,MATCH(ROW(コントロールシート旧!A22),コントロールシート旧!$AM231:'コントロールシート旧'!$AM234,0),COLUMN(コントロールシート旧!A22)))</f>
        <v/>
      </c>
      <c r="G32" t="str">
        <f>IF(ROW(コントロールシート旧!A22)&gt;MAX(コントロールシート旧!AM$226:'コントロールシート旧'!AM$227),"",INDEX(コントロールシート旧!$H236:'コントロールシート旧'!$L237,MATCH(ROW(コントロールシート旧!A22),コントロールシート旧!$AM236:'コントロールシート旧'!$AM237,0),COLUMN(コントロールシート旧!A22)))</f>
        <v/>
      </c>
      <c r="H32" s="44" t="str">
        <f>IF(ROW(コントロールシート旧!A22)&gt;MAX(コントロールシート旧!AM$228:'コントロールシート旧'!AM$229),"",INDEX(コントロールシート旧!$H238:'コントロールシート旧'!$L239,MATCH(ROW(コントロールシート旧!A22),コントロールシート旧!$AM238:'コントロールシート旧'!$AM239,0),COLUMN(コントロールシート旧!A22)))</f>
        <v/>
      </c>
    </row>
    <row r="33" spans="1:8" x14ac:dyDescent="0.15">
      <c r="B33" s="43" t="str">
        <f>IF(ROW(コントロールシート旧!A23)&gt;MAX(コントロールシート旧!AM$201:'コントロールシート旧'!AM$206),"",INDEX(コントロールシート旧!$H212:'コントロールシート旧'!$L217,MATCH(ROW(コントロールシート旧!A23),コントロールシート旧!$AM212:'コントロールシート旧'!$AM217,0),COLUMN(コントロールシート旧!A23)))</f>
        <v/>
      </c>
      <c r="C33" t="str">
        <f>IF(ROW(コントロールシート旧!A23)&gt;MAX(コントロールシート旧!AM$210:'コントロールシート旧'!AM$212),"",INDEX(コントロールシート旧!$H221:'コントロールシート旧'!$L223,MATCH(ROW(コントロールシート旧!A23),コントロールシート旧!$AM221:'コントロールシート旧'!$AM223,0),COLUMN(コントロールシート旧!A23)))</f>
        <v/>
      </c>
      <c r="D33" t="str">
        <f>IF(ROW(コントロールシート旧!A23)&gt;MAX(コントロールシート旧!AM$214:'コントロールシート旧'!AM$216),"",INDEX(コントロールシート旧!$H225:'コントロールシート旧'!$L227,MATCH(ROW(コントロールシート旧!A23),コントロールシート旧!$AM225:'コントロールシート旧'!$AM227,0),COLUMN(コントロールシート旧!A23)))</f>
        <v/>
      </c>
      <c r="E33" t="str">
        <f>IF(ROW(コントロールシート旧!A23)&gt;MAX(コントロールシート旧!AM$217:'コントロールシート旧'!AM$220),"",INDEX(コントロールシート旧!$H228:'コントロールシート旧'!$L231,MATCH(ROW(コントロールシート旧!A23),コントロールシート旧!$AM228:'コントロールシート旧'!$AM231,0),COLUMN(コントロールシート旧!A23)))</f>
        <v/>
      </c>
      <c r="F33" t="str">
        <f>IF(ROW(コントロールシート旧!A23)&gt;MAX(コントロールシート旧!AM$221:'コントロールシート旧'!AM$224),"",INDEX(コントロールシート旧!$H232:'コントロールシート旧'!$L235,MATCH(ROW(コントロールシート旧!A23),コントロールシート旧!$AM232:'コントロールシート旧'!$AM235,0),COLUMN(コントロールシート旧!A23)))</f>
        <v/>
      </c>
      <c r="G33" t="str">
        <f>IF(ROW(コントロールシート旧!A23)&gt;MAX(コントロールシート旧!AM$226:'コントロールシート旧'!AM$227),"",INDEX(コントロールシート旧!$H237:'コントロールシート旧'!$L238,MATCH(ROW(コントロールシート旧!A23),コントロールシート旧!$AM237:'コントロールシート旧'!$AM238,0),COLUMN(コントロールシート旧!A23)))</f>
        <v/>
      </c>
      <c r="H33" s="44" t="str">
        <f>IF(ROW(コントロールシート旧!A23)&gt;MAX(コントロールシート旧!AM$228:'コントロールシート旧'!AM$229),"",INDEX(コントロールシート旧!$H239:'コントロールシート旧'!$L240,MATCH(ROW(コントロールシート旧!A23),コントロールシート旧!$AM239:'コントロールシート旧'!$AM240,0),COLUMN(コントロールシート旧!A23)))</f>
        <v/>
      </c>
    </row>
    <row r="34" spans="1:8" x14ac:dyDescent="0.15">
      <c r="B34" s="43" t="str">
        <f>IF(ROW(コントロールシート旧!A24)&gt;MAX(コントロールシート旧!AM$201:'コントロールシート旧'!AM$206),"",INDEX(コントロールシート旧!$H213:'コントロールシート旧'!$L218,MATCH(ROW(コントロールシート旧!A24),コントロールシート旧!$AM213:'コントロールシート旧'!$AM218,0),COLUMN(コントロールシート旧!A24)))</f>
        <v/>
      </c>
      <c r="C34" t="str">
        <f>IF(ROW(コントロールシート旧!A24)&gt;MAX(コントロールシート旧!AM$210:'コントロールシート旧'!AM$212),"",INDEX(コントロールシート旧!$H222:'コントロールシート旧'!$L224,MATCH(ROW(コントロールシート旧!A24),コントロールシート旧!$AM222:'コントロールシート旧'!$AM224,0),COLUMN(コントロールシート旧!A24)))</f>
        <v/>
      </c>
      <c r="D34" t="str">
        <f>IF(ROW(コントロールシート旧!A24)&gt;MAX(コントロールシート旧!AM$214:'コントロールシート旧'!AM$216),"",INDEX(コントロールシート旧!$H226:'コントロールシート旧'!$L228,MATCH(ROW(コントロールシート旧!A24),コントロールシート旧!$AM226:'コントロールシート旧'!$AM228,0),COLUMN(コントロールシート旧!A24)))</f>
        <v/>
      </c>
      <c r="E34" t="str">
        <f>IF(ROW(コントロールシート旧!A24)&gt;MAX(コントロールシート旧!AM$217:'コントロールシート旧'!AM$220),"",INDEX(コントロールシート旧!$H229:'コントロールシート旧'!$L232,MATCH(ROW(コントロールシート旧!A24),コントロールシート旧!$AM229:'コントロールシート旧'!$AM232,0),COLUMN(コントロールシート旧!A24)))</f>
        <v/>
      </c>
      <c r="F34" t="str">
        <f>IF(ROW(コントロールシート旧!A24)&gt;MAX(コントロールシート旧!AM$221:'コントロールシート旧'!AM$224),"",INDEX(コントロールシート旧!$H233:'コントロールシート旧'!$L236,MATCH(ROW(コントロールシート旧!A24),コントロールシート旧!$AM233:'コントロールシート旧'!$AM236,0),COLUMN(コントロールシート旧!A24)))</f>
        <v/>
      </c>
      <c r="G34" t="str">
        <f>IF(ROW(コントロールシート旧!A24)&gt;MAX(コントロールシート旧!AM$226:'コントロールシート旧'!AM$227),"",INDEX(コントロールシート旧!$H238:'コントロールシート旧'!$L239,MATCH(ROW(コントロールシート旧!A24),コントロールシート旧!$AM238:'コントロールシート旧'!$AM239,0),COLUMN(コントロールシート旧!A24)))</f>
        <v/>
      </c>
      <c r="H34" s="44" t="str">
        <f>IF(ROW(コントロールシート旧!A24)&gt;MAX(コントロールシート旧!AM$228:'コントロールシート旧'!AM$229),"",INDEX(コントロールシート旧!$H240:'コントロールシート旧'!$L241,MATCH(ROW(コントロールシート旧!A24),コントロールシート旧!$AM240:'コントロールシート旧'!$AM241,0),COLUMN(コントロールシート旧!A24)))</f>
        <v/>
      </c>
    </row>
    <row r="35" spans="1:8" x14ac:dyDescent="0.15">
      <c r="B35" s="43" t="str">
        <f>IF(ROW(コントロールシート旧!A25)&gt;MAX(コントロールシート旧!AM$201:'コントロールシート旧'!AM$206),"",INDEX(コントロールシート旧!$H214:'コントロールシート旧'!$L219,MATCH(ROW(コントロールシート旧!A25),コントロールシート旧!$AM214:'コントロールシート旧'!$AM219,0),COLUMN(コントロールシート旧!A25)))</f>
        <v/>
      </c>
      <c r="C35" t="str">
        <f>IF(ROW(コントロールシート旧!A25)&gt;MAX(コントロールシート旧!AM$210:'コントロールシート旧'!AM$212),"",INDEX(コントロールシート旧!$H223:'コントロールシート旧'!$L225,MATCH(ROW(コントロールシート旧!A25),コントロールシート旧!$AM223:'コントロールシート旧'!$AM225,0),COLUMN(コントロールシート旧!A25)))</f>
        <v/>
      </c>
      <c r="D35" t="str">
        <f>IF(ROW(コントロールシート旧!A25)&gt;MAX(コントロールシート旧!AM$214:'コントロールシート旧'!AM$216),"",INDEX(コントロールシート旧!$H227:'コントロールシート旧'!$L229,MATCH(ROW(コントロールシート旧!A25),コントロールシート旧!$AM227:'コントロールシート旧'!$AM229,0),COLUMN(コントロールシート旧!A25)))</f>
        <v/>
      </c>
      <c r="E35" t="str">
        <f>IF(ROW(コントロールシート旧!A25)&gt;MAX(コントロールシート旧!AM$217:'コントロールシート旧'!AM$220),"",INDEX(コントロールシート旧!$H230:'コントロールシート旧'!$L233,MATCH(ROW(コントロールシート旧!A25),コントロールシート旧!$AM230:'コントロールシート旧'!$AM233,0),COLUMN(コントロールシート旧!A25)))</f>
        <v/>
      </c>
      <c r="F35" t="str">
        <f>IF(ROW(コントロールシート旧!A25)&gt;MAX(コントロールシート旧!AM$221:'コントロールシート旧'!AM$224),"",INDEX(コントロールシート旧!$H234:'コントロールシート旧'!$L237,MATCH(ROW(コントロールシート旧!A25),コントロールシート旧!$AM234:'コントロールシート旧'!$AM237,0),COLUMN(コントロールシート旧!A25)))</f>
        <v/>
      </c>
      <c r="G35" t="str">
        <f>IF(ROW(コントロールシート旧!A25)&gt;MAX(コントロールシート旧!AM$226:'コントロールシート旧'!AM$227),"",INDEX(コントロールシート旧!$H239:'コントロールシート旧'!$L240,MATCH(ROW(コントロールシート旧!A25),コントロールシート旧!$AM239:'コントロールシート旧'!$AM240,0),COLUMN(コントロールシート旧!A25)))</f>
        <v/>
      </c>
      <c r="H35" s="44" t="str">
        <f>IF(ROW(コントロールシート旧!A25)&gt;MAX(コントロールシート旧!AM$228:'コントロールシート旧'!AM$229),"",INDEX(コントロールシート旧!$H241:'コントロールシート旧'!$L242,MATCH(ROW(コントロールシート旧!A25),コントロールシート旧!$AM241:'コントロールシート旧'!$AM242,0),COLUMN(コントロールシート旧!A25)))</f>
        <v/>
      </c>
    </row>
    <row r="36" spans="1:8" x14ac:dyDescent="0.15">
      <c r="B36" s="45" t="str">
        <f>IF(ROW(コントロールシート旧!A26)&gt;MAX(コントロールシート旧!AM$201:'コントロールシート旧'!AM$206),"",INDEX(コントロールシート旧!$H215:'コントロールシート旧'!$L220,MATCH(ROW(コントロールシート旧!A26),コントロールシート旧!$AM215:'コントロールシート旧'!$AM220,0),COLUMN(コントロールシート旧!A26)))</f>
        <v/>
      </c>
      <c r="C36" s="46" t="str">
        <f>IF(ROW(コントロールシート旧!A26)&gt;MAX(コントロールシート旧!AM$210:'コントロールシート旧'!AM$212),"",INDEX(コントロールシート旧!$H224:'コントロールシート旧'!$L226,MATCH(ROW(コントロールシート旧!A26),コントロールシート旧!$AM224:'コントロールシート旧'!$AM226,0),COLUMN(コントロールシート旧!A26)))</f>
        <v/>
      </c>
      <c r="D36" s="46" t="str">
        <f>IF(ROW(コントロールシート旧!A26)&gt;MAX(コントロールシート旧!AM$214:'コントロールシート旧'!AM$216),"",INDEX(コントロールシート旧!$H228:'コントロールシート旧'!$L230,MATCH(ROW(コントロールシート旧!A26),コントロールシート旧!$AM228:'コントロールシート旧'!$AM230,0),COLUMN(コントロールシート旧!A26)))</f>
        <v/>
      </c>
      <c r="E36" s="46" t="str">
        <f>IF(ROW(コントロールシート旧!A26)&gt;MAX(コントロールシート旧!AM$217:'コントロールシート旧'!AM$220),"",INDEX(コントロールシート旧!$H231:'コントロールシート旧'!$L234,MATCH(ROW(コントロールシート旧!A26),コントロールシート旧!$AM231:'コントロールシート旧'!$AM234,0),COLUMN(コントロールシート旧!A26)))</f>
        <v/>
      </c>
      <c r="F36" s="46" t="str">
        <f>IF(ROW(コントロールシート旧!A26)&gt;MAX(コントロールシート旧!AM$221:'コントロールシート旧'!AM$224),"",INDEX(コントロールシート旧!$H235:'コントロールシート旧'!$L238,MATCH(ROW(コントロールシート旧!A26),コントロールシート旧!$AM235:'コントロールシート旧'!$AM238,0),COLUMN(コントロールシート旧!A26)))</f>
        <v/>
      </c>
      <c r="G36" s="46" t="str">
        <f>IF(ROW(コントロールシート旧!A26)&gt;MAX(コントロールシート旧!AM$226:'コントロールシート旧'!AM$227),"",INDEX(コントロールシート旧!$H240:'コントロールシート旧'!$L241,MATCH(ROW(コントロールシート旧!A26),コントロールシート旧!$AM240:'コントロールシート旧'!$AM241,0),COLUMN(コントロールシート旧!A26)))</f>
        <v/>
      </c>
      <c r="H36" s="47" t="str">
        <f>IF(ROW(コントロールシート旧!A26)&gt;MAX(コントロールシート旧!AM$228:'コントロールシート旧'!AM$229),"",INDEX(コントロールシート旧!$H242:'コントロールシート旧'!$L243,MATCH(ROW(コントロールシート旧!A26),コントロールシート旧!$AM242:'コントロールシート旧'!$AM243,0),COLUMN(コントロールシート旧!A26)))</f>
        <v/>
      </c>
    </row>
    <row r="41" spans="1:8" x14ac:dyDescent="0.15">
      <c r="A41" s="1" t="s">
        <v>178</v>
      </c>
      <c r="B41" s="41" t="s">
        <v>54</v>
      </c>
      <c r="C41" s="41" t="s">
        <v>71</v>
      </c>
      <c r="D41" s="41" t="s">
        <v>41</v>
      </c>
      <c r="E41" s="41" t="s">
        <v>42</v>
      </c>
      <c r="F41" s="41" t="s">
        <v>27</v>
      </c>
    </row>
    <row r="42" spans="1:8" x14ac:dyDescent="0.15">
      <c r="A42" s="1" t="s">
        <v>326</v>
      </c>
      <c r="B42" s="43" t="str">
        <f>IF(ROW(コントロールシート旧!A1)&gt;MAX(コントロールシート旧!AN$239:'コントロールシート旧'!AN$244),"",INDEX(コントロールシート旧!$H239:'コントロールシート旧'!$L244,MATCH(ROW(コントロールシート旧!A1),コントロールシート旧!$AN239:'コントロールシート旧'!$AN244,0),COLUMN(コントロールシート旧!A1)))</f>
        <v>電気</v>
      </c>
      <c r="C42" t="str">
        <f>IF(ROW(コントロールシート旧!A1)&gt;MAX(コントロールシート旧!AN$248:'コントロールシート旧'!AN$250),"",INDEX(コントロールシート旧!$H248:'コントロールシート旧'!$L250,MATCH(ROW(コントロールシート旧!A1),コントロールシート旧!$AN248:'コントロールシート旧'!$AN250,0),COLUMN(コントロールシート旧!A1)))</f>
        <v/>
      </c>
      <c r="D42" t="str">
        <f>IF(ROW(コントロールシート旧!A1)&gt;MAX(コントロールシート旧!AN$252:'コントロールシート旧'!AN$262),"",INDEX(コントロールシート旧!$H252:'コントロールシート旧'!$L262,MATCH(ROW(コントロールシート旧!A1),コントロールシート旧!$AN252:$AN262,0),COLUMN(コントロールシート旧!A1)))</f>
        <v>事務室</v>
      </c>
      <c r="E42" t="str">
        <f>IF(ROW(コントロールシート旧!A1)&gt;MAX(コントロールシート旧!AN$264:'コントロールシート旧'!AN$267),"",INDEX(コントロールシート旧!$H264:'コントロールシート旧'!$L267,MATCH(ROW(コントロールシート旧!A1),コントロールシート旧!$AN264:$AN267,0),COLUMN(コントロールシート旧!A1)))</f>
        <v>その他</v>
      </c>
      <c r="F42" s="44" t="str">
        <f>IF(ROW(コントロールシート旧!A1)&gt;MAX(コントロールシート旧!AN$270:'コントロールシート旧'!AN$271),"",INDEX(コントロールシート旧!$H270:'コントロールシート旧'!$L271,MATCH(ROW(コントロールシート旧!A1),コントロールシート旧!$AN270:$AN271,0),COLUMN(コントロールシート旧!A1)))</f>
        <v/>
      </c>
    </row>
    <row r="43" spans="1:8" x14ac:dyDescent="0.15">
      <c r="B43" s="43" t="str">
        <f>IF(ROW(コントロールシート旧!A2)&gt;MAX(コントロールシート旧!AN$239:'コントロールシート旧'!AN$244),"",INDEX(コントロールシート旧!$H240:'コントロールシート旧'!$L245,MATCH(ROW(コントロールシート旧!A2),コントロールシート旧!$AN240:'コントロールシート旧'!$AN245,0),COLUMN(コントロールシート旧!A2)))</f>
        <v>水道</v>
      </c>
      <c r="C43" t="str">
        <f>IF(ROW(コントロールシート旧!A2)&gt;MAX(コントロールシート旧!AN$248:'コントロールシート旧'!AN$250),"",INDEX(コントロールシート旧!$H249:'コントロールシート旧'!$L251,MATCH(ROW(コントロールシート旧!A2),コントロールシート旧!$AN249:'コントロールシート旧'!$AN251,0),COLUMN(コントロールシート旧!A2)))</f>
        <v/>
      </c>
      <c r="D43" t="str">
        <f>IF(ROW(コントロールシート旧!A2)&gt;MAX(コントロールシート旧!AN$252:'コントロールシート旧'!AN$262),"",INDEX(コントロールシート旧!$H253:'コントロールシート旧'!$L263,MATCH(ROW(コントロールシート旧!A2),コントロールシート旧!$AN253:$AN263,0),COLUMN(コントロールシート旧!A2)))</f>
        <v>調理場</v>
      </c>
      <c r="E43" t="str">
        <f>IF(ROW(コントロールシート旧!A2)&gt;MAX(コントロールシート旧!AN$264:'コントロールシート旧'!AN$267),"",INDEX(コントロールシート旧!$H265:'コントロールシート旧'!$L268,MATCH(ROW(コントロールシート旧!A2),コントロールシート旧!$AN265:$AN268,0),COLUMN(コントロールシート旧!A2)))</f>
        <v>顧客情報</v>
      </c>
      <c r="F43" s="44" t="str">
        <f>IF(ROW(コントロールシート旧!A2)&gt;MAX(コントロールシート旧!AN$270:'コントロールシート旧'!AN$271),"",INDEX(コントロールシート旧!$H271:'コントロールシート旧'!$L272,MATCH(ROW(コントロールシート旧!A2),コントロールシート旧!$AN271:$AN272,0),COLUMN(コントロールシート旧!A2)))</f>
        <v/>
      </c>
    </row>
    <row r="44" spans="1:8" x14ac:dyDescent="0.15">
      <c r="B44" s="43" t="str">
        <f>IF(ROW(コントロールシート旧!A3)&gt;MAX(コントロールシート旧!AN$239:'コントロールシート旧'!AN$244),"",INDEX(コントロールシート旧!$H241:'コントロールシート旧'!$L246,MATCH(ROW(コントロールシート旧!A3),コントロールシート旧!$AN241:'コントロールシート旧'!$AN246,0),COLUMN(コントロールシート旧!A3)))</f>
        <v/>
      </c>
      <c r="C44" t="str">
        <f>IF(ROW(コントロールシート旧!A3)&gt;MAX(コントロールシート旧!AN$248:'コントロールシート旧'!AN$250),"",INDEX(コントロールシート旧!$H250:'コントロールシート旧'!$L252,MATCH(ROW(コントロールシート旧!A3),コントロールシート旧!$AN250:'コントロールシート旧'!$AN252,0),COLUMN(コントロールシート旧!A3)))</f>
        <v/>
      </c>
      <c r="D44" t="str">
        <f>IF(ROW(コントロールシート旧!A3)&gt;MAX(コントロールシート旧!AN$252:'コントロールシート旧'!AN$262),"",INDEX(コントロールシート旧!$H254:'コントロールシート旧'!$L264,MATCH(ROW(コントロールシート旧!A3),コントロールシート旧!$AN254:$AN264,0),COLUMN(コントロールシート旧!A3)))</f>
        <v>備品</v>
      </c>
      <c r="E44" t="str">
        <f>IF(ROW(コントロールシート旧!A3)&gt;MAX(コントロールシート旧!AN$264:'コントロールシート旧'!AN$267),"",INDEX(コントロールシート旧!$H266:'コントロールシート旧'!$L269,MATCH(ROW(コントロールシート旧!A3),コントロールシート旧!$AN266:$AN269,0),COLUMN(コントロールシート旧!A3)))</f>
        <v/>
      </c>
      <c r="F44" s="44" t="str">
        <f>IF(ROW(コントロールシート旧!A3)&gt;MAX(コントロールシート旧!AN$270:'コントロールシート旧'!AN$271),"",INDEX(コントロールシート旧!$H272:'コントロールシート旧'!$L273,MATCH(ROW(コントロールシート旧!A3),コントロールシート旧!$AN272:$AN273,0),COLUMN(コントロールシート旧!A3)))</f>
        <v/>
      </c>
    </row>
    <row r="45" spans="1:8" x14ac:dyDescent="0.15">
      <c r="B45" s="43" t="str">
        <f>IF(ROW(コントロールシート旧!A4)&gt;MAX(コントロールシート旧!AN$239:'コントロールシート旧'!AN$244),"",INDEX(コントロールシート旧!$H242:'コントロールシート旧'!$M247,MATCH(ROW(コントロールシート旧!A4),コントロールシート旧!$AN242:'コントロールシート旧'!$AN247,0),COLUMN(コントロールシート旧!A4)))</f>
        <v/>
      </c>
      <c r="C45" t="str">
        <f>IF(ROW(コントロールシート旧!A4)&gt;MAX(コントロールシート旧!AN$248:'コントロールシート旧'!AN$250),"",INDEX(コントロールシート旧!$H251:'コントロールシート旧'!$L253,MATCH(ROW(コントロールシート旧!A4),コントロールシート旧!$AN251:'コントロールシート旧'!$AN253,0),COLUMN(コントロールシート旧!A4)))</f>
        <v/>
      </c>
      <c r="D45" t="str">
        <f>IF(ROW(コントロールシート旧!A4)&gt;MAX(コントロールシート旧!AN$252:'コントロールシート旧'!AN$262),"",INDEX(コントロールシート旧!$H255:'コントロールシート旧'!$L265,MATCH(ROW(コントロールシート旧!A4),コントロールシート旧!$AN255:$AN265,0),COLUMN(コントロールシート旧!A4)))</f>
        <v>原材料（給食）</v>
      </c>
      <c r="E45" t="str">
        <f>IF(ROW(コントロールシート旧!A4)&gt;MAX(コントロールシート旧!AN$264:'コントロールシート旧'!AN$267),"",INDEX(コントロールシート旧!$H267:'コントロールシート旧'!$L270,MATCH(ROW(コントロールシート旧!A4),コントロールシート旧!$AN267:$AN270,0),COLUMN(コントロールシート旧!A4)))</f>
        <v/>
      </c>
      <c r="F45" s="44" t="str">
        <f>IF(ROW(コントロールシート旧!A4)&gt;MAX(コントロールシート旧!AN$270:'コントロールシート旧'!AN$271),"",INDEX(コントロールシート旧!$H273:'コントロールシート旧'!$L274,MATCH(ROW(コントロールシート旧!A4),コントロールシート旧!$AN273:$AN274,0),COLUMN(コントロールシート旧!A4)))</f>
        <v/>
      </c>
    </row>
    <row r="46" spans="1:8" x14ac:dyDescent="0.15">
      <c r="B46" s="43" t="str">
        <f>IF(ROW(コントロールシート旧!A5)&gt;MAX(コントロールシート旧!AN$239:'コントロールシート旧'!AN$244),"",INDEX(コントロールシート旧!$H243:'コントロールシート旧'!$L248,MATCH(ROW(コントロールシート旧!A5),コントロールシート旧!$AN243:'コントロールシート旧'!$AN248,0),COLUMN(コントロールシート旧!A5)))</f>
        <v/>
      </c>
      <c r="C46" t="str">
        <f>IF(ROW(コントロールシート旧!A5)&gt;MAX(コントロールシート旧!AN$248:'コントロールシート旧'!AN$250),"",INDEX(コントロールシート旧!$H252:'コントロールシート旧'!$L254,MATCH(ROW(コントロールシート旧!A5),コントロールシート旧!$AN252:'コントロールシート旧'!$AN254,0),COLUMN(コントロールシート旧!A5)))</f>
        <v/>
      </c>
      <c r="D46" t="str">
        <f>IF(ROW(コントロールシート旧!A5)&gt;MAX(コントロールシート旧!AN$252:'コントロールシート旧'!AN$262),"",INDEX(コントロールシート旧!$H256:'コントロールシート旧'!$L266,MATCH(ROW(コントロールシート旧!A5),コントロールシート旧!$AN256:$AN266,0),COLUMN(コントロールシート旧!A5)))</f>
        <v/>
      </c>
      <c r="E46" t="str">
        <f>IF(ROW(コントロールシート旧!A5)&gt;MAX(コントロールシート旧!AN$264:'コントロールシート旧'!AN$267),"",INDEX(コントロールシート旧!$H268:'コントロールシート旧'!$L271,MATCH(ROW(コントロールシート旧!A5),コントロールシート旧!$AN268:$AN271,0),COLUMN(コントロールシート旧!A5)))</f>
        <v/>
      </c>
      <c r="F46" s="44" t="str">
        <f>IF(ROW(コントロールシート旧!A5)&gt;MAX(コントロールシート旧!AN$270:'コントロールシート旧'!AN$271),"",INDEX(コントロールシート旧!$H274:'コントロールシート旧'!$L275,MATCH(ROW(コントロールシート旧!A5),コントロールシート旧!$AN274:$AN275,0),COLUMN(コントロールシート旧!A5)))</f>
        <v/>
      </c>
    </row>
    <row r="47" spans="1:8" x14ac:dyDescent="0.15">
      <c r="B47" s="43" t="str">
        <f>IF(ROW(コントロールシート旧!A6)&gt;MAX(コントロールシート旧!AN$239:'コントロールシート旧'!AN$244),"",INDEX(コントロールシート旧!$H244:'コントロールシート旧'!$L249,MATCH(ROW(コントロールシート旧!A6),コントロールシート旧!$AN244:'コントロールシート旧'!$AN249,0),COLUMN(コントロールシート旧!A6)))</f>
        <v/>
      </c>
      <c r="C47" t="str">
        <f>IF(ROW(コントロールシート旧!A6)&gt;MAX(コントロールシート旧!AN$248:'コントロールシート旧'!AN$250),"",INDEX(コントロールシート旧!$H253:'コントロールシート旧'!$L255,MATCH(ROW(コントロールシート旧!A6),コントロールシート旧!$AN253:'コントロールシート旧'!$AN255,0),COLUMN(コントロールシート旧!A6)))</f>
        <v/>
      </c>
      <c r="D47" t="str">
        <f>IF(ROW(コントロールシート旧!A6)&gt;MAX(コントロールシート旧!AN$252:'コントロールシート旧'!AN$262),"",INDEX(コントロールシート旧!$H257:'コントロールシート旧'!$L267,MATCH(ROW(コントロールシート旧!A6),コントロールシート旧!$AN257:$AN267,0),COLUMN(コントロールシート旧!A6)))</f>
        <v/>
      </c>
      <c r="E47" t="str">
        <f>IF(ROW(コントロールシート旧!A6)&gt;MAX(コントロールシート旧!AN$264:'コントロールシート旧'!AN$267),"",INDEX(コントロールシート旧!$H269:'コントロールシート旧'!$L272,MATCH(ROW(コントロールシート旧!A6),コントロールシート旧!$AN269:$AN272,0),COLUMN(コントロールシート旧!A6)))</f>
        <v/>
      </c>
      <c r="F47" s="44" t="str">
        <f>IF(ROW(コントロールシート旧!A6)&gt;MAX(コントロールシート旧!AN$270:'コントロールシート旧'!AN$271),"",INDEX(コントロールシート旧!$H275:'コントロールシート旧'!$L276,MATCH(ROW(コントロールシート旧!A6),コントロールシート旧!$AN275:$AN276,0),COLUMN(コントロールシート旧!A6)))</f>
        <v/>
      </c>
    </row>
    <row r="48" spans="1:8" x14ac:dyDescent="0.15">
      <c r="B48" s="43" t="str">
        <f>IF(ROW(コントロールシート旧!A7)&gt;MAX(コントロールシート旧!AN$239:'コントロールシート旧'!AN$244),"",INDEX(コントロールシート旧!$H245:'コントロールシート旧'!$L250,MATCH(ROW(コントロールシート旧!A7),コントロールシート旧!$AN245:'コントロールシート旧'!$AN250,0),COLUMN(コントロールシート旧!A7)))</f>
        <v/>
      </c>
      <c r="C48" t="str">
        <f>IF(ROW(コントロールシート旧!A7)&gt;MAX(コントロールシート旧!AN$248:'コントロールシート旧'!AN$250),"",INDEX(コントロールシート旧!$H254:'コントロールシート旧'!$L256,MATCH(ROW(コントロールシート旧!A7),コントロールシート旧!$AN254:'コントロールシート旧'!$AN256,0),COLUMN(コントロールシート旧!A7)))</f>
        <v/>
      </c>
      <c r="D48" t="str">
        <f>IF(ROW(コントロールシート旧!A7)&gt;MAX(コントロールシート旧!AN$252:'コントロールシート旧'!AN$262),"",INDEX(コントロールシート旧!$H259:'コントロールシート旧'!$L268,MATCH(ROW(コントロールシート旧!A7),コントロールシート旧!$AN259:$AN268,0),COLUMN(コントロールシート旧!A7)))</f>
        <v/>
      </c>
      <c r="E48" t="str">
        <f>IF(ROW(コントロールシート旧!A7)&gt;MAX(コントロールシート旧!AN$264:'コントロールシート旧'!AN$267),"",INDEX(コントロールシート旧!$H270:'コントロールシート旧'!$L273,MATCH(ROW(コントロールシート旧!A7),コントロールシート旧!$AN270:$AN273,0),COLUMN(コントロールシート旧!A7)))</f>
        <v/>
      </c>
      <c r="F48" s="44" t="str">
        <f>IF(ROW(コントロールシート旧!A7)&gt;MAX(コントロールシート旧!AN$270:'コントロールシート旧'!AN$271),"",INDEX(コントロールシート旧!$H276:'コントロールシート旧'!$L277,MATCH(ROW(コントロールシート旧!A7),コントロールシート旧!$AN276:$AN277,0),COLUMN(コントロールシート旧!A7)))</f>
        <v/>
      </c>
    </row>
    <row r="49" spans="2:6" x14ac:dyDescent="0.15">
      <c r="B49" s="43" t="str">
        <f>IF(ROW(コントロールシート旧!A8)&gt;MAX(コントロールシート旧!AN$239:'コントロールシート旧'!AN$244),"",INDEX(コントロールシート旧!$H246:'コントロールシート旧'!$L251,MATCH(ROW(コントロールシート旧!A8),コントロールシート旧!$AN246:'コントロールシート旧'!$AN251,0),COLUMN(コントロールシート旧!A8)))</f>
        <v/>
      </c>
      <c r="C49" t="str">
        <f>IF(ROW(コントロールシート旧!A8)&gt;MAX(コントロールシート旧!AN$248:'コントロールシート旧'!AN$250),"",INDEX(コントロールシート旧!$H255:'コントロールシート旧'!$L257,MATCH(ROW(コントロールシート旧!A8),コントロールシート旧!$AN255:'コントロールシート旧'!$AN257,0),COLUMN(コントロールシート旧!A8)))</f>
        <v/>
      </c>
      <c r="D49" t="str">
        <f>IF(ROW(コントロールシート旧!A8)&gt;MAX(コントロールシート旧!AN$252:'コントロールシート旧'!AN$262),"",INDEX(コントロールシート旧!$H260:'コントロールシート旧'!$L269,MATCH(ROW(コントロールシート旧!A8),コントロールシート旧!$AN260:$AN269,0),COLUMN(コントロールシート旧!A8)))</f>
        <v/>
      </c>
      <c r="E49" t="str">
        <f>IF(ROW(コントロールシート旧!A8)&gt;MAX(コントロールシート旧!AN$264:'コントロールシート旧'!AN$267),"",INDEX(コントロールシート旧!$H271:'コントロールシート旧'!$L274,MATCH(ROW(コントロールシート旧!A8),コントロールシート旧!$AN271:$AN274,0),COLUMN(コントロールシート旧!A8)))</f>
        <v/>
      </c>
      <c r="F49" s="44" t="str">
        <f>IF(ROW(コントロールシート旧!A8)&gt;MAX(コントロールシート旧!AN$270:'コントロールシート旧'!AN$271),"",INDEX(コントロールシート旧!$H277:'コントロールシート旧'!$L278,MATCH(ROW(コントロールシート旧!A8),コントロールシート旧!$AN277:$AN278,0),COLUMN(コントロールシート旧!A8)))</f>
        <v/>
      </c>
    </row>
    <row r="50" spans="2:6" x14ac:dyDescent="0.15">
      <c r="B50" s="43" t="str">
        <f>IF(ROW(コントロールシート旧!A9)&gt;MAX(コントロールシート旧!AN$239:'コントロールシート旧'!AN$244),"",INDEX(コントロールシート旧!$H247:'コントロールシート旧'!$L252,MATCH(ROW(コントロールシート旧!A9),コントロールシート旧!$AN247:'コントロールシート旧'!$AN252,0),COLUMN(コントロールシート旧!A9)))</f>
        <v/>
      </c>
      <c r="C50" t="str">
        <f>IF(ROW(コントロールシート旧!A9)&gt;MAX(コントロールシート旧!AN$248:'コントロールシート旧'!AN$250),"",INDEX(コントロールシート旧!$H256:'コントロールシート旧'!$L259,MATCH(ROW(コントロールシート旧!A9),コントロールシート旧!$AN256:'コントロールシート旧'!$AN259,0),COLUMN(コントロールシート旧!A9)))</f>
        <v/>
      </c>
      <c r="D50" t="str">
        <f>IF(ROW(コントロールシート旧!A9)&gt;MAX(コントロールシート旧!AN$252:'コントロールシート旧'!AN$262),"",INDEX(コントロールシート旧!$H261:'コントロールシート旧'!$L270,MATCH(ROW(コントロールシート旧!A9),コントロールシート旧!$AN261:$AN270,0),COLUMN(コントロールシート旧!A9)))</f>
        <v/>
      </c>
      <c r="E50" t="str">
        <f>IF(ROW(コントロールシート旧!A9)&gt;MAX(コントロールシート旧!AN$264:'コントロールシート旧'!AN$267),"",INDEX(コントロールシート旧!$H272:'コントロールシート旧'!$L275,MATCH(ROW(コントロールシート旧!A9),コントロールシート旧!$AN272:$AN275,0),COLUMN(コントロールシート旧!A9)))</f>
        <v/>
      </c>
      <c r="F50" s="44" t="str">
        <f>IF(ROW(コントロールシート旧!A9)&gt;MAX(コントロールシート旧!AN$270:'コントロールシート旧'!AN$271),"",INDEX(コントロールシート旧!$H278:'コントロールシート旧'!$L279,MATCH(ROW(コントロールシート旧!A9),コントロールシート旧!$AN278:$AN279,0),COLUMN(コントロールシート旧!A9)))</f>
        <v/>
      </c>
    </row>
    <row r="51" spans="2:6" x14ac:dyDescent="0.15">
      <c r="B51" s="43" t="str">
        <f>IF(ROW(コントロールシート旧!A21)&gt;MAX(コントロールシート旧!AN$239:'コントロールシート旧'!AN$244),"",INDEX(コントロールシート旧!$H248:'コントロールシート旧'!$L253,MATCH(ROW(コントロールシート旧!A21),コントロールシート旧!$AN248:'コントロールシート旧'!$AN253,0),COLUMN(コントロールシート旧!A21)))</f>
        <v/>
      </c>
      <c r="C51" t="str">
        <f>IF(ROW(コントロールシート旧!A21)&gt;MAX(コントロールシート旧!AN$248:'コントロールシート旧'!AN$250),"",INDEX(コントロールシート旧!$H257:'コントロールシート旧'!$L260,MATCH(ROW(コントロールシート旧!A21),コントロールシート旧!$AN257:'コントロールシート旧'!$AN260,0),COLUMN(コントロールシート旧!A21)))</f>
        <v/>
      </c>
      <c r="D51" t="str">
        <f>IF(ROW(コントロールシート旧!A21)&gt;MAX(コントロールシート旧!AN$252:'コントロールシート旧'!AN$262),"",INDEX(コントロールシート旧!$H262:'コントロールシート旧'!$L271,MATCH(ROW(コントロールシート旧!A21),コントロールシート旧!$AN262:$AN271,0),COLUMN(コントロールシート旧!A21)))</f>
        <v/>
      </c>
      <c r="E51" t="str">
        <f>IF(ROW(コントロールシート旧!A21)&gt;MAX(コントロールシート旧!AN$264:'コントロールシート旧'!AN$267),"",INDEX(コントロールシート旧!$H273:'コントロールシート旧'!$L276,MATCH(ROW(コントロールシート旧!A21),コントロールシート旧!$AN273:$AN276,0),COLUMN(コントロールシート旧!A21)))</f>
        <v/>
      </c>
      <c r="F51" s="44" t="str">
        <f>IF(ROW(コントロールシート旧!A21)&gt;MAX(コントロールシート旧!AN$270:'コントロールシート旧'!AN$271),"",INDEX(コントロールシート旧!$H279:'コントロールシート旧'!$L280,MATCH(ROW(コントロールシート旧!A21),コントロールシート旧!$AO279:$AO280,0),COLUMN(コントロールシート旧!A21)))</f>
        <v/>
      </c>
    </row>
    <row r="52" spans="2:6" x14ac:dyDescent="0.15">
      <c r="B52" s="43" t="str">
        <f>IF(ROW(コントロールシート旧!A22)&gt;MAX(コントロールシート旧!AN$239:'コントロールシート旧'!AN$244),"",INDEX(コントロールシート旧!$H249:'コントロールシート旧'!$L254,MATCH(ROW(コントロールシート旧!A22),コントロールシート旧!$AN249:'コントロールシート旧'!$AN254,0),COLUMN(コントロールシート旧!A22)))</f>
        <v/>
      </c>
      <c r="C52" t="str">
        <f>IF(ROW(コントロールシート旧!A22)&gt;MAX(コントロールシート旧!AN$248:'コントロールシート旧'!AN$250),"",INDEX(コントロールシート旧!$H258:'コントロールシート旧'!$L261,MATCH(ROW(コントロールシート旧!A22),コントロールシート旧!$AN258:'コントロールシート旧'!$AN261,0),COLUMN(コントロールシート旧!A22)))</f>
        <v/>
      </c>
      <c r="D52" t="str">
        <f>IF(ROW(コントロールシート旧!A22)&gt;MAX(コントロールシート旧!AN$252:'コントロールシート旧'!AN$262),"",INDEX(コントロールシート旧!$H263:'コントロールシート旧'!$L272,MATCH(ROW(コントロールシート旧!A22),コントロールシート旧!$AN263:$AN272,0),COLUMN(コントロールシート旧!A22)))</f>
        <v/>
      </c>
      <c r="E52" t="str">
        <f>IF(ROW(コントロールシート旧!A22)&gt;MAX(コントロールシート旧!AN$264:'コントロールシート旧'!AN$267),"",INDEX(コントロールシート旧!$H274:'コントロールシート旧'!$L277,MATCH(ROW(コントロールシート旧!A22),コントロールシート旧!$AN274:$AN277,0),COLUMN(コントロールシート旧!A22)))</f>
        <v/>
      </c>
      <c r="F52" s="44" t="str">
        <f>IF(ROW(コントロールシート旧!A22)&gt;MAX(コントロールシート旧!AN$270:'コントロールシート旧'!AN$271),"",INDEX(コントロールシート旧!$H280:'コントロールシート旧'!$L281,MATCH(ROW(コントロールシート旧!A22),コントロールシート旧!$AO280:$AO281,0),COLUMN(コントロールシート旧!A22)))</f>
        <v/>
      </c>
    </row>
    <row r="53" spans="2:6" x14ac:dyDescent="0.15">
      <c r="B53" s="43" t="str">
        <f>IF(ROW(コントロールシート旧!A23)&gt;MAX(コントロールシート旧!AN$239:'コントロールシート旧'!AN$244),"",INDEX(コントロールシート旧!$H250:'コントロールシート旧'!$L255,MATCH(ROW(コントロールシート旧!A23),コントロールシート旧!$AN250:'コントロールシート旧'!$AN255,0),COLUMN(コントロールシート旧!A23)))</f>
        <v/>
      </c>
      <c r="C53" t="str">
        <f>IF(ROW(コントロールシート旧!A23)&gt;MAX(コントロールシート旧!AN$248:'コントロールシート旧'!AN$250),"",INDEX(コントロールシート旧!$H259:'コントロールシート旧'!$L262,MATCH(ROW(コントロールシート旧!A23),コントロールシート旧!$AN259:'コントロールシート旧'!$AN262,0),COLUMN(コントロールシート旧!A23)))</f>
        <v/>
      </c>
      <c r="D53" t="str">
        <f>IF(ROW(コントロールシート旧!A23)&gt;MAX(コントロールシート旧!AN$252:'コントロールシート旧'!AN$262),"",INDEX(コントロールシート旧!$H264:'コントロールシート旧'!$L273,MATCH(ROW(コントロールシート旧!A23),コントロールシート旧!$AN264:$AN273,0),COLUMN(コントロールシート旧!A23)))</f>
        <v/>
      </c>
      <c r="E53" t="str">
        <f>IF(ROW(コントロールシート旧!A23)&gt;MAX(コントロールシート旧!AN$264:'コントロールシート旧'!AN$267),"",INDEX(コントロールシート旧!$H275:'コントロールシート旧'!$L278,MATCH(ROW(コントロールシート旧!A23),コントロールシート旧!$AN275:$AN278,0),COLUMN(コントロールシート旧!A23)))</f>
        <v/>
      </c>
      <c r="F53" s="44" t="str">
        <f>IF(ROW(コントロールシート旧!A23)&gt;MAX(コントロールシート旧!AN$270:'コントロールシート旧'!AN$271),"",INDEX(コントロールシート旧!$H281:'コントロールシート旧'!$L282,MATCH(ROW(コントロールシート旧!A23),コントロールシート旧!$AO281:$AO282,0),COLUMN(コントロールシート旧!A23)))</f>
        <v/>
      </c>
    </row>
    <row r="54" spans="2:6" x14ac:dyDescent="0.15">
      <c r="B54" s="43" t="str">
        <f>IF(ROW(コントロールシート旧!A24)&gt;MAX(コントロールシート旧!AN$239:'コントロールシート旧'!AN$244),"",INDEX(コントロールシート旧!$H251:'コントロールシート旧'!$L256,MATCH(ROW(コントロールシート旧!A24),コントロールシート旧!$AN251:'コントロールシート旧'!$AN256,0),COLUMN(コントロールシート旧!A24)))</f>
        <v/>
      </c>
      <c r="C54" t="str">
        <f>IF(ROW(コントロールシート旧!A24)&gt;MAX(コントロールシート旧!AN$248:'コントロールシート旧'!AN$250),"",INDEX(コントロールシート旧!$H260:'コントロールシート旧'!$L263,MATCH(ROW(コントロールシート旧!A24),コントロールシート旧!$AN260:'コントロールシート旧'!$AN263,0),COLUMN(コントロールシート旧!A24)))</f>
        <v/>
      </c>
      <c r="D54" t="str">
        <f>IF(ROW(コントロールシート旧!A24)&gt;MAX(コントロールシート旧!AN$252:'コントロールシート旧'!AN$262),"",INDEX(コントロールシート旧!$H265:'コントロールシート旧'!$L274,MATCH(ROW(コントロールシート旧!A24),コントロールシート旧!$AN265:$AN274,0),COLUMN(コントロールシート旧!A24)))</f>
        <v/>
      </c>
      <c r="E54" t="str">
        <f>IF(ROW(コントロールシート旧!A24)&gt;MAX(コントロールシート旧!AN$264:'コントロールシート旧'!AN$267),"",INDEX(コントロールシート旧!$H276:'コントロールシート旧'!$L279,MATCH(ROW(コントロールシート旧!A24),コントロールシート旧!$AN276:$AN279,0),COLUMN(コントロールシート旧!A24)))</f>
        <v/>
      </c>
      <c r="F54" s="44" t="str">
        <f>IF(ROW(コントロールシート旧!A24)&gt;MAX(コントロールシート旧!AN$270:'コントロールシート旧'!AN$271),"",INDEX(コントロールシート旧!$H282:'コントロールシート旧'!$L283,MATCH(ROW(コントロールシート旧!A24),コントロールシート旧!$AO282:$AO283,0),COLUMN(コントロールシート旧!A24)))</f>
        <v/>
      </c>
    </row>
    <row r="55" spans="2:6" x14ac:dyDescent="0.15">
      <c r="B55" s="45" t="str">
        <f>IF(ROW(コントロールシート旧!A25)&gt;MAX(コントロールシート旧!AN$239:'コントロールシート旧'!AN$244),"",INDEX(コントロールシート旧!$H252:'コントロールシート旧'!$L257,MATCH(ROW(コントロールシート旧!A25),コントロールシート旧!$AN252:'コントロールシート旧'!$AN257,0),COLUMN(コントロールシート旧!A25)))</f>
        <v/>
      </c>
      <c r="C55" s="46" t="str">
        <f>IF(ROW(コントロールシート旧!A25)&gt;MAX(コントロールシート旧!AN$248:'コントロールシート旧'!AN$250),"",INDEX(コントロールシート旧!$H261:'コントロールシート旧'!$L264,MATCH(ROW(コントロールシート旧!A25),コントロールシート旧!$AN261:'コントロールシート旧'!$AN264,0),COLUMN(コントロールシート旧!A25)))</f>
        <v/>
      </c>
      <c r="D55" s="46" t="str">
        <f>IF(ROW(コントロールシート旧!A25)&gt;MAX(コントロールシート旧!AN$252:'コントロールシート旧'!AN$262),"",INDEX(コントロールシート旧!$H266:'コントロールシート旧'!$L275,MATCH(ROW(コントロールシート旧!A25),コントロールシート旧!$AN266:$AN275,0),COLUMN(コントロールシート旧!A25)))</f>
        <v/>
      </c>
      <c r="E55" s="46" t="str">
        <f>IF(ROW(コントロールシート旧!A25)&gt;MAX(コントロールシート旧!AN$264:'コントロールシート旧'!AN$267),"",INDEX(コントロールシート旧!$H277:'コントロールシート旧'!$L280,MATCH(ROW(コントロールシート旧!A25),コントロールシート旧!$AN277:$AN280,0),COLUMN(コントロールシート旧!A25)))</f>
        <v/>
      </c>
      <c r="F55" s="47" t="str">
        <f>IF(ROW(コントロールシート旧!A25)&gt;MAX(コントロールシート旧!AN$270:'コントロールシート旧'!AN$271),"",INDEX(コントロールシート旧!$H283:'コントロールシート旧'!$L284,MATCH(ROW(コントロールシート旧!A25),コントロールシート旧!$AO283:$AO284,0),COLUMN(コントロールシート旧!A25)))</f>
        <v/>
      </c>
    </row>
  </sheetData>
  <mergeCells count="4">
    <mergeCell ref="D1:F1"/>
    <mergeCell ref="G1:H1"/>
    <mergeCell ref="D20:F20"/>
    <mergeCell ref="G20:H20"/>
  </mergeCells>
  <phoneticPr fontId="3"/>
  <pageMargins left="0.7" right="0.7" top="0.75" bottom="0.75" header="0.3" footer="0.3"/>
  <pageSetup paperSize="9" orientation="portrait" horizontalDpi="1200" verticalDpi="1200" r:id="rId1"/>
  <tableParts count="19">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081FF-3181-4093-9C7F-2DB7B8E42156}">
  <dimension ref="A2:U11"/>
  <sheetViews>
    <sheetView topLeftCell="A3" workbookViewId="0">
      <selection activeCell="C11" sqref="C11"/>
    </sheetView>
  </sheetViews>
  <sheetFormatPr defaultColWidth="8.875" defaultRowHeight="15.75" x14ac:dyDescent="0.15"/>
  <cols>
    <col min="1" max="1" width="67.875" style="5" customWidth="1"/>
    <col min="2" max="2" width="8.875" style="5"/>
    <col min="3" max="3" width="21.875" style="5" customWidth="1"/>
    <col min="4" max="4" width="8.875" style="5"/>
    <col min="5" max="5" width="37.125" style="5" bestFit="1" customWidth="1"/>
    <col min="6" max="8" width="8.875" style="5"/>
    <col min="9" max="9" width="20.875" style="5" customWidth="1"/>
    <col min="10" max="10" width="8.875" style="5"/>
    <col min="11" max="11" width="39.5" style="5" bestFit="1" customWidth="1"/>
    <col min="12" max="12" width="8.875" style="5"/>
    <col min="13" max="13" width="20" style="5" bestFit="1" customWidth="1"/>
    <col min="14" max="14" width="8.875" style="5"/>
    <col min="15" max="15" width="34.875" style="5" bestFit="1" customWidth="1"/>
    <col min="16" max="16384" width="8.875" style="5"/>
  </cols>
  <sheetData>
    <row r="2" spans="1:21" ht="63" x14ac:dyDescent="0.15">
      <c r="A2" s="372" t="s">
        <v>1569</v>
      </c>
      <c r="C2" s="372" t="s">
        <v>1570</v>
      </c>
      <c r="E2" s="372" t="s">
        <v>1566</v>
      </c>
      <c r="G2" s="372" t="s">
        <v>1575</v>
      </c>
      <c r="I2" s="372" t="s">
        <v>1565</v>
      </c>
      <c r="K2" s="372" t="s">
        <v>1567</v>
      </c>
      <c r="M2" s="373" t="s">
        <v>1553</v>
      </c>
      <c r="O2" s="373" t="s">
        <v>1552</v>
      </c>
      <c r="Q2" s="372" t="s">
        <v>1613</v>
      </c>
      <c r="S2" s="372" t="s">
        <v>1628</v>
      </c>
      <c r="U2" s="372" t="s">
        <v>1642</v>
      </c>
    </row>
    <row r="4" spans="1:21" ht="110.25" x14ac:dyDescent="0.15">
      <c r="A4" s="17" t="s">
        <v>487</v>
      </c>
      <c r="C4" s="5" t="s">
        <v>850</v>
      </c>
      <c r="E4" s="5" t="s">
        <v>500</v>
      </c>
      <c r="G4" s="5" t="s">
        <v>1524</v>
      </c>
      <c r="I4" s="5" t="s">
        <v>1723</v>
      </c>
      <c r="K4" s="5" t="s">
        <v>917</v>
      </c>
      <c r="M4" s="5" t="s">
        <v>1554</v>
      </c>
      <c r="O4" s="5" t="s">
        <v>1520</v>
      </c>
      <c r="Q4" s="5" t="s">
        <v>1527</v>
      </c>
      <c r="S4" s="5" t="s">
        <v>1524</v>
      </c>
      <c r="U4" s="5" t="s">
        <v>1643</v>
      </c>
    </row>
    <row r="5" spans="1:21" x14ac:dyDescent="0.25">
      <c r="A5" s="261" t="s">
        <v>1809</v>
      </c>
      <c r="C5" s="5" t="s">
        <v>849</v>
      </c>
      <c r="E5" s="5" t="s">
        <v>1544</v>
      </c>
      <c r="G5" s="5" t="s">
        <v>1576</v>
      </c>
      <c r="I5" s="5" t="s">
        <v>636</v>
      </c>
      <c r="K5" s="5" t="s">
        <v>1727</v>
      </c>
      <c r="M5" s="5" t="s">
        <v>1555</v>
      </c>
      <c r="O5" s="5" t="s">
        <v>1521</v>
      </c>
      <c r="Q5" s="5" t="s">
        <v>1726</v>
      </c>
      <c r="S5" s="5" t="s">
        <v>1525</v>
      </c>
      <c r="U5" s="5" t="s">
        <v>1111</v>
      </c>
    </row>
    <row r="6" spans="1:21" x14ac:dyDescent="0.25">
      <c r="A6" s="261" t="s">
        <v>1536</v>
      </c>
      <c r="C6" s="5" t="s">
        <v>1513</v>
      </c>
      <c r="E6" s="5" t="s">
        <v>1545</v>
      </c>
      <c r="G6" s="5" t="s">
        <v>1577</v>
      </c>
      <c r="I6" s="5" t="s">
        <v>1724</v>
      </c>
      <c r="K6" s="5" t="s">
        <v>1531</v>
      </c>
      <c r="M6" s="5" t="s">
        <v>1391</v>
      </c>
      <c r="O6" s="5" t="s">
        <v>1522</v>
      </c>
      <c r="Q6" s="5" t="s">
        <v>27</v>
      </c>
      <c r="S6" s="5" t="s">
        <v>1526</v>
      </c>
      <c r="U6" s="5" t="s">
        <v>1112</v>
      </c>
    </row>
    <row r="7" spans="1:21" x14ac:dyDescent="0.25">
      <c r="A7" s="261" t="s">
        <v>1810</v>
      </c>
      <c r="C7" s="5" t="s">
        <v>851</v>
      </c>
      <c r="E7" s="5" t="s">
        <v>1546</v>
      </c>
      <c r="G7" s="5" t="s">
        <v>1578</v>
      </c>
      <c r="I7" s="5" t="s">
        <v>1718</v>
      </c>
      <c r="K7" s="5" t="s">
        <v>1543</v>
      </c>
      <c r="O7" s="5" t="s">
        <v>1820</v>
      </c>
      <c r="U7" s="5" t="s">
        <v>1824</v>
      </c>
    </row>
    <row r="8" spans="1:21" ht="31.5" x14ac:dyDescent="0.25">
      <c r="A8" s="261" t="s">
        <v>1821</v>
      </c>
      <c r="C8" s="5" t="s">
        <v>1732</v>
      </c>
      <c r="E8" s="5" t="s">
        <v>1547</v>
      </c>
      <c r="I8" s="5" t="s">
        <v>1725</v>
      </c>
      <c r="K8" s="5" t="s">
        <v>1551</v>
      </c>
      <c r="O8" s="5" t="s">
        <v>1523</v>
      </c>
    </row>
    <row r="9" spans="1:21" ht="31.5" x14ac:dyDescent="0.25">
      <c r="A9" s="261" t="s">
        <v>1811</v>
      </c>
      <c r="C9" s="5" t="s">
        <v>1919</v>
      </c>
      <c r="E9" s="5" t="s">
        <v>1548</v>
      </c>
      <c r="K9" s="5" t="s">
        <v>1608</v>
      </c>
      <c r="O9" s="5" t="s">
        <v>1839</v>
      </c>
    </row>
    <row r="10" spans="1:21" ht="31.5" x14ac:dyDescent="0.25">
      <c r="A10" s="261" t="s">
        <v>1812</v>
      </c>
      <c r="C10" s="5" t="s">
        <v>1920</v>
      </c>
      <c r="E10" s="5" t="s">
        <v>1549</v>
      </c>
      <c r="O10" s="5" t="s">
        <v>1838</v>
      </c>
    </row>
    <row r="11" spans="1:21" x14ac:dyDescent="0.15">
      <c r="C11" s="5" t="s">
        <v>1921</v>
      </c>
    </row>
  </sheetData>
  <phoneticPr fontId="3"/>
  <conditionalFormatting sqref="A4:A10">
    <cfRule type="expression" dxfId="100" priority="6">
      <formula>$AS$12=1</formula>
    </cfRule>
  </conditionalFormatting>
  <conditionalFormatting sqref="C4:C8">
    <cfRule type="expression" dxfId="99" priority="1">
      <formula>$AQ$12=1</formula>
    </cfRule>
  </conditionalFormatting>
  <conditionalFormatting sqref="O4:O10">
    <cfRule type="expression" dxfId="98" priority="7">
      <formula>$AV$12=1</formula>
    </cfRule>
  </conditionalFormatting>
  <conditionalFormatting sqref="Q4:Q6">
    <cfRule type="expression" dxfId="97" priority="2">
      <formula>$AO$12=1</formula>
    </cfRule>
  </conditionalFormatting>
  <conditionalFormatting sqref="S4:S6">
    <cfRule type="expression" dxfId="96" priority="3">
      <formula>$AO$12=1</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D1F69-5849-4F20-9895-22538597CC37}">
  <dimension ref="A1:AR6944"/>
  <sheetViews>
    <sheetView showGridLines="0" topLeftCell="Y1" workbookViewId="0">
      <selection activeCell="O11" sqref="O11"/>
    </sheetView>
  </sheetViews>
  <sheetFormatPr defaultRowHeight="15.75" x14ac:dyDescent="0.15"/>
  <cols>
    <col min="1" max="1" width="12.875" customWidth="1"/>
    <col min="2" max="2" width="11.125" style="378" bestFit="1" customWidth="1"/>
    <col min="3" max="3" width="19.5" style="378" bestFit="1" customWidth="1"/>
    <col min="4" max="4" width="17.125" style="378" bestFit="1" customWidth="1"/>
    <col min="5" max="5" width="14" style="378" bestFit="1" customWidth="1"/>
    <col min="6" max="6" width="15.125" style="378" bestFit="1" customWidth="1"/>
    <col min="7" max="7" width="9.625" style="378" bestFit="1" customWidth="1"/>
    <col min="8" max="8" width="10.625" style="378" bestFit="1" customWidth="1"/>
    <col min="9" max="9" width="10.125" style="378" bestFit="1" customWidth="1"/>
    <col min="10" max="10" width="8.875" style="378"/>
    <col min="12" max="22" width="8.875" style="379"/>
    <col min="24" max="24" width="11.125" style="407" bestFit="1" customWidth="1"/>
    <col min="25" max="25" width="19.5" style="407" bestFit="1" customWidth="1"/>
    <col min="26" max="26" width="17.125" style="407" bestFit="1" customWidth="1"/>
    <col min="27" max="27" width="14" style="407" bestFit="1" customWidth="1"/>
    <col min="28" max="28" width="15.125" style="407" bestFit="1" customWidth="1"/>
    <col min="29" max="29" width="9.625" style="407" bestFit="1" customWidth="1"/>
    <col min="30" max="30" width="10.625" style="407" bestFit="1" customWidth="1"/>
    <col min="31" max="31" width="10.125" style="407" bestFit="1" customWidth="1"/>
    <col min="32" max="32" width="8.875" style="407"/>
    <col min="40" max="40" width="15.125" customWidth="1"/>
    <col min="43" max="43" width="17.875" style="521" customWidth="1"/>
    <col min="44" max="44" width="9.125" style="521" customWidth="1"/>
  </cols>
  <sheetData>
    <row r="1" spans="1:44" ht="54" x14ac:dyDescent="0.15">
      <c r="A1" s="380" t="s">
        <v>1697</v>
      </c>
      <c r="B1" s="378" t="str">
        <f>IF(名簿!C6&lt;&gt;"",名簿!C6,"")</f>
        <v/>
      </c>
      <c r="C1" s="378" t="str">
        <f>IF(名簿!F6&lt;&gt;"",名簿!F6,"")</f>
        <v/>
      </c>
      <c r="D1" s="378" t="str">
        <f>IF(名簿!G6&lt;&gt;"",名簿!G6,"")</f>
        <v/>
      </c>
      <c r="E1" s="378" t="str">
        <f>IF(名簿!J6&lt;&gt;"",名簿!J6,"")</f>
        <v/>
      </c>
      <c r="F1" s="378" t="str">
        <f>IF(名簿!L6&lt;&gt;"",名簿!L6,"")</f>
        <v/>
      </c>
      <c r="G1" s="378" t="str">
        <f>IF(名簿!I6&lt;&gt;"",名簿!I6,"")</f>
        <v/>
      </c>
      <c r="H1" s="378" t="str">
        <f>IF(名簿!K6&lt;&gt;"",名簿!K6,"")</f>
        <v/>
      </c>
      <c r="I1" s="378" t="str">
        <f>IF(名簿!H6&lt;&gt;"",名簿!H6,"")</f>
        <v/>
      </c>
      <c r="J1" s="378" t="str">
        <f>IF(名簿!S6&lt;&gt;"",名簿!S6,"")</f>
        <v/>
      </c>
      <c r="L1" s="379" t="str">
        <f>IF(現場!C5&lt;&gt;"",現場!C5,"")</f>
        <v/>
      </c>
      <c r="M1" s="379" t="str">
        <f>IF(現場!D5&lt;&gt;"",現場!D5,"")</f>
        <v/>
      </c>
      <c r="N1" s="379" t="str">
        <f>IF(現場!E5&lt;&gt;"",現場!E5,"")</f>
        <v/>
      </c>
      <c r="O1" s="379" t="str">
        <f>IF(現場!F5&lt;&gt;"",現場!F5,"")</f>
        <v/>
      </c>
      <c r="P1" s="379" t="str">
        <f>IF(現場!G5&lt;&gt;"",現場!G5,"")</f>
        <v/>
      </c>
      <c r="Q1" s="379" t="str">
        <f>IF(現場!H5&lt;&gt;"",現場!H5,"")</f>
        <v/>
      </c>
      <c r="R1" s="379" t="str">
        <f>IF(現場!I5&lt;&gt;"",現場!I5,"")</f>
        <v/>
      </c>
      <c r="S1" s="379" t="str">
        <f>IF(現場!J5&lt;&gt;"",現場!J5,"")</f>
        <v/>
      </c>
      <c r="T1" s="379" t="str">
        <f>IF(現場!K5&lt;&gt;"",現場!K5,"")</f>
        <v/>
      </c>
      <c r="U1" s="379" t="str">
        <f>IF(現場!L5&lt;&gt;"",現場!L5,"")</f>
        <v/>
      </c>
      <c r="V1" s="379" t="str">
        <f>IF(現場!M5&lt;&gt;"",現場!M5,"")</f>
        <v/>
      </c>
      <c r="X1" s="407" t="str">
        <f>IF(名簿!E6&lt;&gt;"",名簿!E6,"")</f>
        <v/>
      </c>
      <c r="Y1" s="407" t="str">
        <f>IF(名簿!C6&lt;&gt;"",名簿!C6,"")</f>
        <v/>
      </c>
      <c r="Z1" s="407" t="str">
        <f>IF(名簿!H6&lt;&gt;"",名簿!H6,"")</f>
        <v/>
      </c>
      <c r="AA1" s="407" t="str">
        <f>IF(名簿!S6&lt;&gt;"",名簿!S6,"")</f>
        <v/>
      </c>
      <c r="AB1" s="407" t="s">
        <v>1792</v>
      </c>
      <c r="AC1" s="407" t="str">
        <f>IF(名簿!M6&lt;&gt;"",名簿!M6,"")</f>
        <v/>
      </c>
      <c r="AD1" s="407" t="str">
        <f>IF(名簿!N6&lt;&gt;"",名簿!N6,"")</f>
        <v/>
      </c>
      <c r="AE1" s="407" t="str">
        <f>IF(名簿!O6&lt;&gt;"",名簿!O6,"")</f>
        <v/>
      </c>
      <c r="AF1" s="407" t="str">
        <f>IF(名簿!P6&lt;&gt;"",名簿!P6,"")</f>
        <v/>
      </c>
      <c r="AI1" s="409" t="s">
        <v>282</v>
      </c>
      <c r="AJ1" s="410" t="s">
        <v>1797</v>
      </c>
      <c r="AK1" s="410" t="s">
        <v>1760</v>
      </c>
      <c r="AL1" s="410" t="s">
        <v>1798</v>
      </c>
      <c r="AQ1" s="517"/>
      <c r="AR1" s="517"/>
    </row>
    <row r="2" spans="1:44" ht="33" x14ac:dyDescent="0.15">
      <c r="B2" s="378" t="str">
        <f>IF(名簿!C7&lt;&gt;"",名簿!C7,"")</f>
        <v/>
      </c>
      <c r="C2" s="378" t="str">
        <f>IF(名簿!F7&lt;&gt;"",名簿!F7,"")</f>
        <v/>
      </c>
      <c r="D2" s="378" t="str">
        <f>IF(名簿!G7&lt;&gt;"",名簿!G7,"")</f>
        <v/>
      </c>
      <c r="E2" s="378" t="str">
        <f>IF(名簿!J7&lt;&gt;"",名簿!J7,"")</f>
        <v/>
      </c>
      <c r="F2" s="378" t="str">
        <f>IF(名簿!L7&lt;&gt;"",名簿!L7,"")</f>
        <v/>
      </c>
      <c r="G2" s="378" t="str">
        <f>IF(名簿!I7&lt;&gt;"",名簿!I7,"")</f>
        <v/>
      </c>
      <c r="H2" s="378" t="str">
        <f>IF(名簿!K7&lt;&gt;"",名簿!K7,"")</f>
        <v/>
      </c>
      <c r="I2" s="378" t="str">
        <f>IF(名簿!H7&lt;&gt;"",名簿!H7,"")</f>
        <v/>
      </c>
      <c r="J2" s="378" t="str">
        <f>IF(名簿!S7&lt;&gt;"",名簿!S7,"")</f>
        <v/>
      </c>
      <c r="L2" s="379" t="str">
        <f>IF(現場!C6&lt;&gt;"",現場!C6,"")</f>
        <v/>
      </c>
      <c r="M2" s="379" t="str">
        <f>IF(現場!D6&lt;&gt;"",現場!D6,"")</f>
        <v/>
      </c>
      <c r="N2" s="379" t="str">
        <f>IF(現場!E6&lt;&gt;"",現場!E6,"")</f>
        <v/>
      </c>
      <c r="O2" s="379" t="str">
        <f>IF(現場!F6&lt;&gt;"",現場!F6,"")</f>
        <v/>
      </c>
      <c r="P2" s="379" t="str">
        <f>IF(現場!G6&lt;&gt;"",現場!G6,"")</f>
        <v/>
      </c>
      <c r="Q2" s="379" t="str">
        <f>IF(現場!H6&lt;&gt;"",現場!H6,"")</f>
        <v/>
      </c>
      <c r="R2" s="379" t="str">
        <f>IF(現場!I6&lt;&gt;"",現場!I6,"")</f>
        <v/>
      </c>
      <c r="S2" s="379" t="str">
        <f>IF(現場!J6&lt;&gt;"",現場!J6,"")</f>
        <v/>
      </c>
      <c r="T2" s="379" t="str">
        <f>IF(現場!K6&lt;&gt;"",現場!K6,"")</f>
        <v/>
      </c>
      <c r="U2" s="379" t="str">
        <f>IF(現場!L6&lt;&gt;"",現場!L6,"")</f>
        <v/>
      </c>
      <c r="V2" s="379" t="str">
        <f>IF(現場!M6&lt;&gt;"",現場!M6,"")</f>
        <v/>
      </c>
      <c r="X2" s="407" t="str">
        <f>IF(名簿!E7&lt;&gt;"",名簿!E7,"")</f>
        <v/>
      </c>
      <c r="Y2" s="407" t="str">
        <f>IF(名簿!C7&lt;&gt;"",名簿!C7,"")</f>
        <v/>
      </c>
      <c r="Z2" s="407" t="str">
        <f>IF(名簿!H7&lt;&gt;"",名簿!H7,"")</f>
        <v/>
      </c>
      <c r="AA2" s="407" t="str">
        <f>IF(名簿!S7&lt;&gt;"",名簿!S7,"")</f>
        <v/>
      </c>
      <c r="AB2" s="407" t="s">
        <v>1792</v>
      </c>
      <c r="AC2" s="407" t="str">
        <f>IF(名簿!M7&lt;&gt;"",名簿!M7,"")</f>
        <v/>
      </c>
      <c r="AD2" s="407" t="str">
        <f>IF(名簿!N7&lt;&gt;"",名簿!N7,"")</f>
        <v/>
      </c>
      <c r="AE2" s="407" t="str">
        <f>IF(名簿!O7&lt;&gt;"",名簿!O7,"")</f>
        <v/>
      </c>
      <c r="AF2" s="407" t="str">
        <f>IF(名簿!P7&lt;&gt;"",名簿!P7,"")</f>
        <v/>
      </c>
      <c r="AI2" s="546" t="str">
        <f>IF(COUNTIF('C-1-2、E-1-2、B-3-1作成用'!$AQ:$AQ,AI1&amp;"○")=0,"班長：のこり１","班長：のこり0")</f>
        <v>班長：のこり１</v>
      </c>
      <c r="AJ2" s="546" t="str">
        <f>IF(COUNTIF('C-1-2、E-1-2、B-3-1作成用'!$AQ:$AQ,AJ1&amp;"○")=0,"班長：のこり１","班長：のこり0")</f>
        <v>班長：のこり１</v>
      </c>
      <c r="AK2" s="546" t="str">
        <f>IF(COUNTIF('C-1-2、E-1-2、B-3-1作成用'!$AQ:$AQ,AK1&amp;"○")=0,"班長：のこり１","班長：のこり0")</f>
        <v>班長：のこり１</v>
      </c>
      <c r="AL2" s="546" t="str">
        <f>IF(COUNTIF('C-1-2、E-1-2、B-3-1作成用'!$AQ:$AQ,AL1&amp;"○")=0,"班長：のこり１","班長：のこり0")</f>
        <v>班長：のこり１</v>
      </c>
      <c r="AQ2" s="518" t="s">
        <v>1782</v>
      </c>
      <c r="AR2" s="518" t="s">
        <v>1783</v>
      </c>
    </row>
    <row r="3" spans="1:44" ht="33" x14ac:dyDescent="0.15">
      <c r="A3" s="381" t="s">
        <v>1699</v>
      </c>
      <c r="B3" s="378" t="str">
        <f>IF(名簿!C8&lt;&gt;"",名簿!C8,"")</f>
        <v/>
      </c>
      <c r="C3" s="378" t="str">
        <f>IF(名簿!F8&lt;&gt;"",名簿!F8,"")</f>
        <v/>
      </c>
      <c r="D3" s="378" t="str">
        <f>IF(名簿!G8&lt;&gt;"",名簿!G8,"")</f>
        <v/>
      </c>
      <c r="E3" s="378" t="str">
        <f>IF(名簿!J8&lt;&gt;"",名簿!J8,"")</f>
        <v/>
      </c>
      <c r="F3" s="378" t="str">
        <f>IF(名簿!L8&lt;&gt;"",名簿!L8,"")</f>
        <v/>
      </c>
      <c r="G3" s="378" t="str">
        <f>IF(名簿!I8&lt;&gt;"",名簿!I8,"")</f>
        <v/>
      </c>
      <c r="H3" s="378" t="str">
        <f>IF(名簿!K8&lt;&gt;"",名簿!K8,"")</f>
        <v/>
      </c>
      <c r="I3" s="378" t="str">
        <f>IF(名簿!H8&lt;&gt;"",名簿!H8,"")</f>
        <v/>
      </c>
      <c r="J3" s="378" t="str">
        <f>IF(名簿!S8&lt;&gt;"",名簿!S8,"")</f>
        <v/>
      </c>
      <c r="L3" s="379" t="str">
        <f>IF(現場!C7&lt;&gt;"",現場!C7,"")</f>
        <v/>
      </c>
      <c r="M3" s="379" t="str">
        <f>IF(現場!D7&lt;&gt;"",現場!D7,"")</f>
        <v/>
      </c>
      <c r="N3" s="379" t="str">
        <f>IF(現場!E7&lt;&gt;"",現場!E7,"")</f>
        <v/>
      </c>
      <c r="O3" s="379" t="str">
        <f>IF(現場!F7&lt;&gt;"",現場!F7,"")</f>
        <v/>
      </c>
      <c r="P3" s="379" t="str">
        <f>IF(現場!G7&lt;&gt;"",現場!G7,"")</f>
        <v/>
      </c>
      <c r="Q3" s="379" t="str">
        <f>IF(現場!H7&lt;&gt;"",現場!H7,"")</f>
        <v/>
      </c>
      <c r="R3" s="379" t="str">
        <f>IF(現場!I7&lt;&gt;"",現場!I7,"")</f>
        <v/>
      </c>
      <c r="S3" s="379" t="str">
        <f>IF(現場!J7&lt;&gt;"",現場!J7,"")</f>
        <v/>
      </c>
      <c r="T3" s="379" t="str">
        <f>IF(現場!K7&lt;&gt;"",現場!K7,"")</f>
        <v/>
      </c>
      <c r="U3" s="379" t="str">
        <f>IF(現場!L7&lt;&gt;"",現場!L7,"")</f>
        <v/>
      </c>
      <c r="V3" s="379" t="str">
        <f>IF(現場!M7&lt;&gt;"",現場!M7,"")</f>
        <v/>
      </c>
      <c r="X3" s="407" t="str">
        <f>IF(名簿!E8&lt;&gt;"",名簿!E8,"")</f>
        <v/>
      </c>
      <c r="Y3" s="407" t="str">
        <f>IF(名簿!C8&lt;&gt;"",名簿!C8,"")</f>
        <v/>
      </c>
      <c r="Z3" s="407" t="str">
        <f>IF(名簿!H8&lt;&gt;"",名簿!H8,"")</f>
        <v/>
      </c>
      <c r="AA3" s="407" t="str">
        <f>IF(名簿!S8&lt;&gt;"",名簿!S8,"")</f>
        <v/>
      </c>
      <c r="AB3" s="407" t="s">
        <v>1792</v>
      </c>
      <c r="AC3" s="407" t="str">
        <f>IF(名簿!M8&lt;&gt;"",名簿!M8,"")</f>
        <v/>
      </c>
      <c r="AD3" s="407" t="str">
        <f>IF(名簿!N8&lt;&gt;"",名簿!N8,"")</f>
        <v/>
      </c>
      <c r="AE3" s="407" t="str">
        <f>IF(名簿!O8&lt;&gt;"",名簿!O8,"")</f>
        <v/>
      </c>
      <c r="AF3" s="407" t="str">
        <f>IF(名簿!P8&lt;&gt;"",名簿!P8,"")</f>
        <v/>
      </c>
      <c r="AI3" s="546" t="str">
        <f>IF(3-(COUNTIF($AN:$AN,AI1&amp;"①")+COUNTIF($AN:$AN,AI1&amp;"②")+COUNTIF($AN:$AN,AI1&amp;"③"))=0,"代理：のこり0","代理：のこり"&amp;3-(COUNTIF($AN:$AN,AI1&amp;"①")+COUNTIF($AN:$AN,AI1&amp;"②")+COUNTIF($AN:$AN,AI1&amp;"③")))</f>
        <v>代理：のこり3</v>
      </c>
      <c r="AJ3" s="546" t="str">
        <f>IF(3-(COUNTIF($AN:$AN,AJ1&amp;"①")+COUNTIF($AN:$AN,AJ1&amp;"②")+COUNTIF($AN:$AN,AJ1&amp;"③"))=0,"代理：のこり0","代理：のこり"&amp;3-(COUNTIF($AN:$AN,AJ1&amp;"①")+COUNTIF($AN:$AN,AJ1&amp;"②")+COUNTIF($AN:$AN,AJ1&amp;"③")))</f>
        <v>代理：のこり3</v>
      </c>
      <c r="AK3" s="546" t="str">
        <f>IF(3-(COUNTIF($AN:$AN,AK1&amp;"①")+COUNTIF($AN:$AN,AK1&amp;"②")+COUNTIF($AN:$AN,AK1&amp;"③"))=0,"代理：のこり0","代理：のこり"&amp;3-(COUNTIF($AN:$AN,AK1&amp;"①")+COUNTIF($AN:$AN,AK1&amp;"②")+COUNTIF($AN:$AN,AK1&amp;"③")))</f>
        <v>代理：のこり3</v>
      </c>
      <c r="AL3" s="546" t="str">
        <f>IF(3-(COUNTIF($AN:$AN,AL1&amp;"①")+COUNTIF($AN:$AN,AL1&amp;"②")+COUNTIF($AN:$AN,AL1&amp;"③"))=0,"代理：のこり0","代理：のこり"&amp;3-(COUNTIF($AN:$AN,AL1&amp;"①")+COUNTIF($AN:$AN,AL1&amp;"②")+COUNTIF($AN:$AN,AL1&amp;"③")))</f>
        <v>代理：のこり3</v>
      </c>
      <c r="AN3" s="519" t="str">
        <f>テーブル2[[#This Row],[災害発生時の
体制]]&amp;テーブル2[[#This Row],[班長代理①②③を選択]]</f>
        <v>災害発生時に担当する班を設定してください。
（各班の説明は「記入シート C-2-1に記載しています。）各班で班長の代理を3人決定してください。
候補が高い順で①②③を選択ください。</v>
      </c>
      <c r="AO3">
        <f>IF(テーブル2[[#This Row],[班長代理①②③を選択]]&lt;&gt;"",COUNTIF(AN:AN,AN3),0)</f>
        <v>1</v>
      </c>
      <c r="AQ3" s="519" t="str">
        <f>テーブル2[[#This Row],[災害発生時の
体制]]&amp;テーブル2[[#This Row],[班長]]</f>
        <v>災害発生時に担当する班を設定してください。
（各班の説明は「記入シート C-2-1に記載しています。）班長は「○」を付けてください。
（班長は1人のみ設定してください。）</v>
      </c>
      <c r="AR3" s="519">
        <f>IF(テーブル2[[#This Row],[班長]]="○",COUNTIF(AQ:AQ,AQ3),0)</f>
        <v>0</v>
      </c>
    </row>
    <row r="4" spans="1:44" x14ac:dyDescent="0.15">
      <c r="B4" s="378" t="str">
        <f>IF(名簿!C9&lt;&gt;"",名簿!C9,"")</f>
        <v/>
      </c>
      <c r="C4" s="378" t="str">
        <f>IF(名簿!F9&lt;&gt;"",名簿!F9,"")</f>
        <v/>
      </c>
      <c r="D4" s="378" t="str">
        <f>IF(名簿!G9&lt;&gt;"",名簿!G9,"")</f>
        <v/>
      </c>
      <c r="E4" s="378" t="str">
        <f>IF(名簿!J9&lt;&gt;"",名簿!J9,"")</f>
        <v/>
      </c>
      <c r="F4" s="378" t="str">
        <f>IF(名簿!L9&lt;&gt;"",名簿!L9,"")</f>
        <v/>
      </c>
      <c r="G4" s="378" t="str">
        <f>IF(名簿!I9&lt;&gt;"",名簿!I9,"")</f>
        <v/>
      </c>
      <c r="H4" s="378" t="str">
        <f>IF(名簿!K9&lt;&gt;"",名簿!K9,"")</f>
        <v/>
      </c>
      <c r="I4" s="378" t="str">
        <f>IF(名簿!H9&lt;&gt;"",名簿!H9,"")</f>
        <v/>
      </c>
      <c r="J4" s="378" t="str">
        <f>IF(名簿!S9&lt;&gt;"",名簿!S9,"")</f>
        <v/>
      </c>
      <c r="L4" s="379" t="str">
        <f>IF(現場!C8&lt;&gt;"",現場!C8,"")</f>
        <v/>
      </c>
      <c r="M4" s="379" t="str">
        <f>IF(現場!D8&lt;&gt;"",現場!D8,"")</f>
        <v/>
      </c>
      <c r="N4" s="379" t="str">
        <f>IF(現場!E8&lt;&gt;"",現場!E8,"")</f>
        <v/>
      </c>
      <c r="O4" s="379" t="str">
        <f>IF(現場!F8&lt;&gt;"",現場!F8,"")</f>
        <v/>
      </c>
      <c r="P4" s="379" t="str">
        <f>IF(現場!G8&lt;&gt;"",現場!G8,"")</f>
        <v/>
      </c>
      <c r="Q4" s="379" t="str">
        <f>IF(現場!H8&lt;&gt;"",現場!H8,"")</f>
        <v/>
      </c>
      <c r="R4" s="379" t="str">
        <f>IF(現場!I8&lt;&gt;"",現場!I8,"")</f>
        <v/>
      </c>
      <c r="S4" s="379" t="str">
        <f>IF(現場!J8&lt;&gt;"",現場!J8,"")</f>
        <v/>
      </c>
      <c r="T4" s="379" t="str">
        <f>IF(現場!K8&lt;&gt;"",現場!K8,"")</f>
        <v/>
      </c>
      <c r="U4" s="379" t="str">
        <f>IF(現場!L8&lt;&gt;"",現場!L8,"")</f>
        <v/>
      </c>
      <c r="V4" s="379" t="str">
        <f>IF(現場!M8&lt;&gt;"",現場!M8,"")</f>
        <v/>
      </c>
      <c r="X4" s="407" t="str">
        <f>IF(名簿!E9&lt;&gt;"",名簿!E9,"")</f>
        <v/>
      </c>
      <c r="Y4" s="407" t="str">
        <f>IF(名簿!C9&lt;&gt;"",名簿!C9,"")</f>
        <v/>
      </c>
      <c r="Z4" s="407" t="str">
        <f>IF(名簿!H9&lt;&gt;"",名簿!H9,"")</f>
        <v/>
      </c>
      <c r="AA4" s="407" t="str">
        <f>IF(名簿!S9&lt;&gt;"",名簿!S9,"")</f>
        <v/>
      </c>
      <c r="AB4" s="407" t="s">
        <v>1792</v>
      </c>
      <c r="AC4" s="407" t="str">
        <f>IF(名簿!M9&lt;&gt;"",名簿!M9,"")</f>
        <v/>
      </c>
      <c r="AD4" s="407" t="str">
        <f>IF(名簿!N9&lt;&gt;"",名簿!N9,"")</f>
        <v/>
      </c>
      <c r="AE4" s="407" t="str">
        <f>IF(名簿!O9&lt;&gt;"",名簿!O9,"")</f>
        <v/>
      </c>
      <c r="AF4" s="407" t="str">
        <f>IF(名簿!P9&lt;&gt;"",名簿!P9,"")</f>
        <v/>
      </c>
      <c r="AN4" s="551" t="str">
        <f>テーブル2[[#This Row],[災害発生時の
体制]]&amp;テーブル2[[#This Row],[班長代理①②③を選択]]</f>
        <v>（例）災害対策本部</v>
      </c>
      <c r="AO4">
        <f>IF(テーブル2[[#This Row],[班長代理①②③を選択]]&lt;&gt;"",COUNTIF(AN:AN,AN4),0)</f>
        <v>0</v>
      </c>
      <c r="AQ4" s="520" t="str">
        <f>テーブル2[[#This Row],[災害発生時の
体制]]&amp;テーブル2[[#This Row],[班長]]</f>
        <v>（例）災害対策本部</v>
      </c>
      <c r="AR4" s="519">
        <f>IF(テーブル2[[#This Row],[班長]]="○",COUNTIF(AQ:AQ,AQ4),0)</f>
        <v>0</v>
      </c>
    </row>
    <row r="5" spans="1:44" ht="27" x14ac:dyDescent="0.15">
      <c r="A5" s="382" t="s">
        <v>1700</v>
      </c>
      <c r="B5" s="378" t="str">
        <f>IF(名簿!C10&lt;&gt;"",名簿!C10,"")</f>
        <v/>
      </c>
      <c r="C5" s="378" t="str">
        <f>IF(名簿!F10&lt;&gt;"",名簿!F10,"")</f>
        <v/>
      </c>
      <c r="D5" s="378" t="str">
        <f>IF(名簿!G10&lt;&gt;"",名簿!G10,"")</f>
        <v/>
      </c>
      <c r="E5" s="378" t="str">
        <f>IF(名簿!J10&lt;&gt;"",名簿!J10,"")</f>
        <v/>
      </c>
      <c r="F5" s="378" t="str">
        <f>IF(名簿!L10&lt;&gt;"",名簿!L10,"")</f>
        <v/>
      </c>
      <c r="G5" s="378" t="str">
        <f>IF(名簿!I10&lt;&gt;"",名簿!I10,"")</f>
        <v/>
      </c>
      <c r="H5" s="378" t="str">
        <f>IF(名簿!K10&lt;&gt;"",名簿!K10,"")</f>
        <v/>
      </c>
      <c r="I5" s="378" t="str">
        <f>IF(名簿!H10&lt;&gt;"",名簿!H10,"")</f>
        <v/>
      </c>
      <c r="J5" s="378" t="str">
        <f>IF(名簿!S10&lt;&gt;"",名簿!S10,"")</f>
        <v/>
      </c>
      <c r="L5" s="379" t="str">
        <f>IF(現場!C9&lt;&gt;"",現場!C9,"")</f>
        <v/>
      </c>
      <c r="M5" s="379" t="str">
        <f>IF(現場!D9&lt;&gt;"",現場!D9,"")</f>
        <v/>
      </c>
      <c r="N5" s="379" t="str">
        <f>IF(現場!E9&lt;&gt;"",現場!E9,"")</f>
        <v/>
      </c>
      <c r="O5" s="379" t="str">
        <f>IF(現場!F9&lt;&gt;"",現場!F9,"")</f>
        <v/>
      </c>
      <c r="P5" s="379" t="str">
        <f>IF(現場!G9&lt;&gt;"",現場!G9,"")</f>
        <v/>
      </c>
      <c r="Q5" s="379" t="str">
        <f>IF(現場!H9&lt;&gt;"",現場!H9,"")</f>
        <v/>
      </c>
      <c r="R5" s="379" t="str">
        <f>IF(現場!I9&lt;&gt;"",現場!I9,"")</f>
        <v/>
      </c>
      <c r="S5" s="379" t="str">
        <f>IF(現場!J9&lt;&gt;"",現場!J9,"")</f>
        <v/>
      </c>
      <c r="T5" s="379" t="str">
        <f>IF(現場!K9&lt;&gt;"",現場!K9,"")</f>
        <v/>
      </c>
      <c r="U5" s="379" t="str">
        <f>IF(現場!L9&lt;&gt;"",現場!L9,"")</f>
        <v/>
      </c>
      <c r="V5" s="379" t="str">
        <f>IF(現場!M9&lt;&gt;"",現場!M9,"")</f>
        <v/>
      </c>
      <c r="X5" s="407" t="str">
        <f>IF(名簿!E10&lt;&gt;"",名簿!E10,"")</f>
        <v/>
      </c>
      <c r="Y5" s="407" t="str">
        <f>IF(名簿!C10&lt;&gt;"",名簿!C10,"")</f>
        <v/>
      </c>
      <c r="Z5" s="407" t="str">
        <f>IF(名簿!H10&lt;&gt;"",名簿!H10,"")</f>
        <v/>
      </c>
      <c r="AA5" s="407" t="str">
        <f>IF(名簿!S10&lt;&gt;"",名簿!S10,"")</f>
        <v/>
      </c>
      <c r="AB5" s="407" t="s">
        <v>1792</v>
      </c>
      <c r="AC5" s="407" t="str">
        <f>IF(名簿!M10&lt;&gt;"",名簿!M10,"")</f>
        <v/>
      </c>
      <c r="AD5" s="407" t="str">
        <f>IF(名簿!N10&lt;&gt;"",名簿!N10,"")</f>
        <v/>
      </c>
      <c r="AE5" s="407" t="str">
        <f>IF(名簿!O10&lt;&gt;"",名簿!O10,"")</f>
        <v/>
      </c>
      <c r="AF5" s="407" t="str">
        <f>IF(名簿!P10&lt;&gt;"",名簿!P10,"")</f>
        <v/>
      </c>
      <c r="AN5" s="551" t="str">
        <f>テーブル2[[#This Row],[災害発生時の
体制]]&amp;テーブル2[[#This Row],[班長代理①②③を選択]]</f>
        <v/>
      </c>
      <c r="AO5">
        <f>IF(テーブル2[[#This Row],[班長代理①②③を選択]]&lt;&gt;"",COUNTIF(AN:AN,AN5),0)</f>
        <v>0</v>
      </c>
      <c r="AQ5" s="521" t="str">
        <f>テーブル2[[#This Row],[災害発生時の
体制]]&amp;テーブル2[[#This Row],[班長]]</f>
        <v/>
      </c>
      <c r="AR5" s="519">
        <f>IF(テーブル2[[#This Row],[班長]]="○",COUNTIF(AQ:AQ,AQ5),0)</f>
        <v>0</v>
      </c>
    </row>
    <row r="6" spans="1:44" x14ac:dyDescent="0.15">
      <c r="B6" s="378" t="str">
        <f>IF(名簿!C11&lt;&gt;"",名簿!C11,"")</f>
        <v/>
      </c>
      <c r="C6" s="378" t="str">
        <f>IF(名簿!F11&lt;&gt;"",名簿!F11,"")</f>
        <v/>
      </c>
      <c r="D6" s="378" t="str">
        <f>IF(名簿!G11&lt;&gt;"",名簿!G11,"")</f>
        <v/>
      </c>
      <c r="E6" s="378" t="str">
        <f>IF(名簿!J11&lt;&gt;"",名簿!J11,"")</f>
        <v/>
      </c>
      <c r="F6" s="378" t="str">
        <f>IF(名簿!L11&lt;&gt;"",名簿!L11,"")</f>
        <v/>
      </c>
      <c r="G6" s="378" t="str">
        <f>IF(名簿!I11&lt;&gt;"",名簿!I11,"")</f>
        <v/>
      </c>
      <c r="H6" s="378" t="str">
        <f>IF(名簿!K11&lt;&gt;"",名簿!K11,"")</f>
        <v/>
      </c>
      <c r="I6" s="378" t="str">
        <f>IF(名簿!H11&lt;&gt;"",名簿!H11,"")</f>
        <v/>
      </c>
      <c r="J6" s="378" t="str">
        <f>IF(名簿!S11&lt;&gt;"",名簿!S11,"")</f>
        <v/>
      </c>
      <c r="L6" s="379" t="str">
        <f>IF(現場!C10&lt;&gt;"",現場!C10,"")</f>
        <v/>
      </c>
      <c r="M6" s="379" t="str">
        <f>IF(現場!D10&lt;&gt;"",現場!D10,"")</f>
        <v/>
      </c>
      <c r="N6" s="379" t="str">
        <f>IF(現場!E10&lt;&gt;"",現場!E10,"")</f>
        <v/>
      </c>
      <c r="O6" s="379" t="str">
        <f>IF(現場!F10&lt;&gt;"",現場!F10,"")</f>
        <v/>
      </c>
      <c r="P6" s="379" t="str">
        <f>IF(現場!G10&lt;&gt;"",現場!G10,"")</f>
        <v/>
      </c>
      <c r="Q6" s="379" t="str">
        <f>IF(現場!H10&lt;&gt;"",現場!H10,"")</f>
        <v/>
      </c>
      <c r="R6" s="379" t="str">
        <f>IF(現場!I10&lt;&gt;"",現場!I10,"")</f>
        <v/>
      </c>
      <c r="S6" s="379" t="str">
        <f>IF(現場!J10&lt;&gt;"",現場!J10,"")</f>
        <v/>
      </c>
      <c r="T6" s="379" t="str">
        <f>IF(現場!K10&lt;&gt;"",現場!K10,"")</f>
        <v/>
      </c>
      <c r="U6" s="379" t="str">
        <f>IF(現場!L10&lt;&gt;"",現場!L10,"")</f>
        <v/>
      </c>
      <c r="V6" s="379" t="str">
        <f>IF(現場!M10&lt;&gt;"",現場!M10,"")</f>
        <v/>
      </c>
      <c r="X6" s="407" t="str">
        <f>IF(名簿!E11&lt;&gt;"",名簿!E11,"")</f>
        <v/>
      </c>
      <c r="Y6" s="407" t="str">
        <f>IF(名簿!C11&lt;&gt;"",名簿!C11,"")</f>
        <v/>
      </c>
      <c r="Z6" s="407" t="str">
        <f>IF(名簿!H11&lt;&gt;"",名簿!H11,"")</f>
        <v/>
      </c>
      <c r="AA6" s="407" t="str">
        <f>IF(名簿!S11&lt;&gt;"",名簿!S11,"")</f>
        <v/>
      </c>
      <c r="AB6" s="407" t="s">
        <v>1792</v>
      </c>
      <c r="AC6" s="407" t="str">
        <f>IF(名簿!M11&lt;&gt;"",名簿!M11,"")</f>
        <v/>
      </c>
      <c r="AD6" s="407" t="str">
        <f>IF(名簿!N11&lt;&gt;"",名簿!N11,"")</f>
        <v/>
      </c>
      <c r="AE6" s="407" t="str">
        <f>IF(名簿!O11&lt;&gt;"",名簿!O11,"")</f>
        <v/>
      </c>
      <c r="AF6" s="407" t="str">
        <f>IF(名簿!P11&lt;&gt;"",名簿!P11,"")</f>
        <v/>
      </c>
      <c r="AN6" s="551" t="str">
        <f>テーブル2[[#This Row],[災害発生時の
体制]]&amp;テーブル2[[#This Row],[班長代理①②③を選択]]</f>
        <v/>
      </c>
      <c r="AO6">
        <f>IF(テーブル2[[#This Row],[班長代理①②③を選択]]&lt;&gt;"",COUNTIF(AN:AN,AN6),0)</f>
        <v>0</v>
      </c>
      <c r="AQ6" s="521" t="str">
        <f>テーブル2[[#This Row],[災害発生時の
体制]]&amp;テーブル2[[#This Row],[班長]]</f>
        <v/>
      </c>
      <c r="AR6" s="519">
        <f>IF(テーブル2[[#This Row],[班長]]="○",COUNTIF(AQ:AQ,AQ6),0)</f>
        <v>0</v>
      </c>
    </row>
    <row r="7" spans="1:44" ht="54" x14ac:dyDescent="0.15">
      <c r="A7" s="408" t="s">
        <v>1793</v>
      </c>
      <c r="B7" s="378" t="str">
        <f>IF(名簿!C12&lt;&gt;"",名簿!C12,"")</f>
        <v/>
      </c>
      <c r="C7" s="378" t="str">
        <f>IF(名簿!F12&lt;&gt;"",名簿!F12,"")</f>
        <v/>
      </c>
      <c r="D7" s="378" t="str">
        <f>IF(名簿!G12&lt;&gt;"",名簿!G12,"")</f>
        <v/>
      </c>
      <c r="E7" s="378" t="str">
        <f>IF(名簿!J12&lt;&gt;"",名簿!J12,"")</f>
        <v/>
      </c>
      <c r="F7" s="378" t="str">
        <f>IF(名簿!L12&lt;&gt;"",名簿!L12,"")</f>
        <v/>
      </c>
      <c r="G7" s="378" t="str">
        <f>IF(名簿!I12&lt;&gt;"",名簿!I12,"")</f>
        <v/>
      </c>
      <c r="H7" s="378" t="str">
        <f>IF(名簿!K12&lt;&gt;"",名簿!K12,"")</f>
        <v/>
      </c>
      <c r="I7" s="378" t="str">
        <f>IF(名簿!H12&lt;&gt;"",名簿!H12,"")</f>
        <v/>
      </c>
      <c r="J7" s="378" t="str">
        <f>IF(名簿!S12&lt;&gt;"",名簿!S12,"")</f>
        <v/>
      </c>
      <c r="L7" s="379" t="str">
        <f>IF(現場!C11&lt;&gt;"",現場!C11,"")</f>
        <v/>
      </c>
      <c r="M7" s="379" t="str">
        <f>IF(現場!D11&lt;&gt;"",現場!D11,"")</f>
        <v/>
      </c>
      <c r="N7" s="379" t="str">
        <f>IF(現場!E11&lt;&gt;"",現場!E11,"")</f>
        <v/>
      </c>
      <c r="O7" s="379" t="str">
        <f>IF(現場!F11&lt;&gt;"",現場!F11,"")</f>
        <v/>
      </c>
      <c r="P7" s="379" t="str">
        <f>IF(現場!G11&lt;&gt;"",現場!G11,"")</f>
        <v/>
      </c>
      <c r="Q7" s="379" t="str">
        <f>IF(現場!H11&lt;&gt;"",現場!H11,"")</f>
        <v/>
      </c>
      <c r="R7" s="379" t="str">
        <f>IF(現場!I11&lt;&gt;"",現場!I11,"")</f>
        <v/>
      </c>
      <c r="S7" s="379" t="str">
        <f>IF(現場!J11&lt;&gt;"",現場!J11,"")</f>
        <v/>
      </c>
      <c r="T7" s="379" t="str">
        <f>IF(現場!K11&lt;&gt;"",現場!K11,"")</f>
        <v/>
      </c>
      <c r="U7" s="379" t="str">
        <f>IF(現場!L11&lt;&gt;"",現場!L11,"")</f>
        <v/>
      </c>
      <c r="V7" s="379" t="str">
        <f>IF(現場!M11&lt;&gt;"",現場!M11,"")</f>
        <v/>
      </c>
      <c r="X7" s="407" t="str">
        <f>IF(名簿!E12&lt;&gt;"",名簿!E12,"")</f>
        <v/>
      </c>
      <c r="Y7" s="407" t="str">
        <f>IF(名簿!C12&lt;&gt;"",名簿!C12,"")</f>
        <v/>
      </c>
      <c r="Z7" s="407" t="str">
        <f>IF(名簿!H12&lt;&gt;"",名簿!H12,"")</f>
        <v/>
      </c>
      <c r="AA7" s="407" t="str">
        <f>IF(名簿!S12&lt;&gt;"",名簿!S12,"")</f>
        <v/>
      </c>
      <c r="AB7" s="407" t="s">
        <v>1792</v>
      </c>
      <c r="AC7" s="407" t="str">
        <f>IF(名簿!M12&lt;&gt;"",名簿!M12,"")</f>
        <v/>
      </c>
      <c r="AD7" s="407" t="str">
        <f>IF(名簿!N12&lt;&gt;"",名簿!N12,"")</f>
        <v/>
      </c>
      <c r="AE7" s="407" t="str">
        <f>IF(名簿!O12&lt;&gt;"",名簿!O12,"")</f>
        <v/>
      </c>
      <c r="AF7" s="407" t="str">
        <f>IF(名簿!P12&lt;&gt;"",名簿!P12,"")</f>
        <v/>
      </c>
      <c r="AN7" s="551" t="str">
        <f>テーブル2[[#This Row],[災害発生時の
体制]]&amp;テーブル2[[#This Row],[班長代理①②③を選択]]</f>
        <v/>
      </c>
      <c r="AO7">
        <f>IF(テーブル2[[#This Row],[班長代理①②③を選択]]&lt;&gt;"",COUNTIF(AN:AN,AN7),0)</f>
        <v>0</v>
      </c>
      <c r="AQ7" s="521" t="str">
        <f>テーブル2[[#This Row],[災害発生時の
体制]]&amp;テーブル2[[#This Row],[班長]]</f>
        <v/>
      </c>
      <c r="AR7" s="519">
        <f>IF(テーブル2[[#This Row],[班長]]="○",COUNTIF(AQ:AQ,AQ7),0)</f>
        <v>0</v>
      </c>
    </row>
    <row r="8" spans="1:44" x14ac:dyDescent="0.15">
      <c r="B8" s="378" t="str">
        <f>IF(名簿!C13&lt;&gt;"",名簿!C13,"")</f>
        <v/>
      </c>
      <c r="C8" s="378" t="str">
        <f>IF(名簿!F13&lt;&gt;"",名簿!F13,"")</f>
        <v/>
      </c>
      <c r="D8" s="378" t="str">
        <f>IF(名簿!G13&lt;&gt;"",名簿!G13,"")</f>
        <v/>
      </c>
      <c r="E8" s="378" t="str">
        <f>IF(名簿!J13&lt;&gt;"",名簿!J13,"")</f>
        <v/>
      </c>
      <c r="F8" s="378" t="str">
        <f>IF(名簿!L13&lt;&gt;"",名簿!L13,"")</f>
        <v/>
      </c>
      <c r="G8" s="378" t="str">
        <f>IF(名簿!I13&lt;&gt;"",名簿!I13,"")</f>
        <v/>
      </c>
      <c r="H8" s="378" t="str">
        <f>IF(名簿!K13&lt;&gt;"",名簿!K13,"")</f>
        <v/>
      </c>
      <c r="I8" s="378" t="str">
        <f>IF(名簿!H13&lt;&gt;"",名簿!H13,"")</f>
        <v/>
      </c>
      <c r="J8" s="378" t="str">
        <f>IF(名簿!S13&lt;&gt;"",名簿!S13,"")</f>
        <v/>
      </c>
      <c r="L8" s="379" t="str">
        <f>IF(現場!C12&lt;&gt;"",現場!C12,"")</f>
        <v/>
      </c>
      <c r="M8" s="379" t="str">
        <f>IF(現場!D12&lt;&gt;"",現場!D12,"")</f>
        <v/>
      </c>
      <c r="N8" s="379" t="str">
        <f>IF(現場!E12&lt;&gt;"",現場!E12,"")</f>
        <v/>
      </c>
      <c r="O8" s="379" t="str">
        <f>IF(現場!F12&lt;&gt;"",現場!F12,"")</f>
        <v/>
      </c>
      <c r="P8" s="379" t="str">
        <f>IF(現場!G12&lt;&gt;"",現場!G12,"")</f>
        <v/>
      </c>
      <c r="Q8" s="379" t="str">
        <f>IF(現場!H12&lt;&gt;"",現場!H12,"")</f>
        <v/>
      </c>
      <c r="R8" s="379" t="str">
        <f>IF(現場!I12&lt;&gt;"",現場!I12,"")</f>
        <v/>
      </c>
      <c r="S8" s="379" t="str">
        <f>IF(現場!J12&lt;&gt;"",現場!J12,"")</f>
        <v/>
      </c>
      <c r="T8" s="379" t="str">
        <f>IF(現場!K12&lt;&gt;"",現場!K12,"")</f>
        <v/>
      </c>
      <c r="U8" s="379" t="str">
        <f>IF(現場!L12&lt;&gt;"",現場!L12,"")</f>
        <v/>
      </c>
      <c r="V8" s="379" t="str">
        <f>IF(現場!M12&lt;&gt;"",現場!M12,"")</f>
        <v/>
      </c>
      <c r="X8" s="407" t="str">
        <f>IF(名簿!E13&lt;&gt;"",名簿!E13,"")</f>
        <v/>
      </c>
      <c r="Y8" s="407" t="str">
        <f>IF(名簿!C13&lt;&gt;"",名簿!C13,"")</f>
        <v/>
      </c>
      <c r="Z8" s="407" t="str">
        <f>IF(名簿!H13&lt;&gt;"",名簿!H13,"")</f>
        <v/>
      </c>
      <c r="AA8" s="407" t="str">
        <f>IF(名簿!S13&lt;&gt;"",名簿!S13,"")</f>
        <v/>
      </c>
      <c r="AB8" s="407" t="s">
        <v>1792</v>
      </c>
      <c r="AC8" s="407" t="str">
        <f>IF(名簿!M13&lt;&gt;"",名簿!M13,"")</f>
        <v/>
      </c>
      <c r="AD8" s="407" t="str">
        <f>IF(名簿!N13&lt;&gt;"",名簿!N13,"")</f>
        <v/>
      </c>
      <c r="AE8" s="407" t="str">
        <f>IF(名簿!O13&lt;&gt;"",名簿!O13,"")</f>
        <v/>
      </c>
      <c r="AF8" s="407" t="str">
        <f>IF(名簿!P13&lt;&gt;"",名簿!P13,"")</f>
        <v/>
      </c>
      <c r="AN8" s="551" t="str">
        <f>テーブル2[[#This Row],[災害発生時の
体制]]&amp;テーブル2[[#This Row],[班長代理①②③を選択]]</f>
        <v/>
      </c>
      <c r="AO8">
        <f>IF(テーブル2[[#This Row],[班長代理①②③を選択]]&lt;&gt;"",COUNTIF(AN:AN,AN8),0)</f>
        <v>0</v>
      </c>
      <c r="AQ8" s="521" t="str">
        <f>テーブル2[[#This Row],[災害発生時の
体制]]&amp;テーブル2[[#This Row],[班長]]</f>
        <v/>
      </c>
      <c r="AR8" s="519">
        <f>IF(テーブル2[[#This Row],[班長]]="○",COUNTIF(AQ:AQ,AQ8),0)</f>
        <v>0</v>
      </c>
    </row>
    <row r="9" spans="1:44" x14ac:dyDescent="0.15">
      <c r="B9" s="378" t="str">
        <f>IF(名簿!C14&lt;&gt;"",名簿!C14,"")</f>
        <v/>
      </c>
      <c r="C9" s="378" t="str">
        <f>IF(名簿!F14&lt;&gt;"",名簿!F14,"")</f>
        <v/>
      </c>
      <c r="D9" s="378" t="str">
        <f>IF(名簿!G14&lt;&gt;"",名簿!G14,"")</f>
        <v/>
      </c>
      <c r="E9" s="378" t="str">
        <f>IF(名簿!J14&lt;&gt;"",名簿!J14,"")</f>
        <v/>
      </c>
      <c r="F9" s="378" t="str">
        <f>IF(名簿!L14&lt;&gt;"",名簿!L14,"")</f>
        <v/>
      </c>
      <c r="G9" s="378" t="str">
        <f>IF(名簿!I14&lt;&gt;"",名簿!I14,"")</f>
        <v/>
      </c>
      <c r="H9" s="378" t="str">
        <f>IF(名簿!K14&lt;&gt;"",名簿!K14,"")</f>
        <v/>
      </c>
      <c r="I9" s="378" t="str">
        <f>IF(名簿!H14&lt;&gt;"",名簿!H14,"")</f>
        <v/>
      </c>
      <c r="J9" s="378" t="str">
        <f>IF(名簿!S14&lt;&gt;"",名簿!S14,"")</f>
        <v/>
      </c>
      <c r="L9" s="379" t="str">
        <f>IF(現場!C13&lt;&gt;"",現場!C13,"")</f>
        <v/>
      </c>
      <c r="M9" s="379" t="str">
        <f>IF(現場!D13&lt;&gt;"",現場!D13,"")</f>
        <v/>
      </c>
      <c r="N9" s="379" t="str">
        <f>IF(現場!E13&lt;&gt;"",現場!E13,"")</f>
        <v/>
      </c>
      <c r="O9" s="379" t="str">
        <f>IF(現場!F13&lt;&gt;"",現場!F13,"")</f>
        <v/>
      </c>
      <c r="P9" s="379" t="str">
        <f>IF(現場!G13&lt;&gt;"",現場!G13,"")</f>
        <v/>
      </c>
      <c r="Q9" s="379" t="str">
        <f>IF(現場!H13&lt;&gt;"",現場!H13,"")</f>
        <v/>
      </c>
      <c r="R9" s="379" t="str">
        <f>IF(現場!I13&lt;&gt;"",現場!I13,"")</f>
        <v/>
      </c>
      <c r="S9" s="379" t="str">
        <f>IF(現場!J13&lt;&gt;"",現場!J13,"")</f>
        <v/>
      </c>
      <c r="T9" s="379" t="str">
        <f>IF(現場!K13&lt;&gt;"",現場!K13,"")</f>
        <v/>
      </c>
      <c r="U9" s="379" t="str">
        <f>IF(現場!L13&lt;&gt;"",現場!L13,"")</f>
        <v/>
      </c>
      <c r="V9" s="379" t="str">
        <f>IF(現場!M13&lt;&gt;"",現場!M13,"")</f>
        <v/>
      </c>
      <c r="X9" s="407" t="str">
        <f>IF(名簿!E14&lt;&gt;"",名簿!E14,"")</f>
        <v/>
      </c>
      <c r="Y9" s="407" t="str">
        <f>IF(名簿!C14&lt;&gt;"",名簿!C14,"")</f>
        <v/>
      </c>
      <c r="Z9" s="407" t="str">
        <f>IF(名簿!H14&lt;&gt;"",名簿!H14,"")</f>
        <v/>
      </c>
      <c r="AA9" s="407" t="str">
        <f>IF(名簿!S14&lt;&gt;"",名簿!S14,"")</f>
        <v/>
      </c>
      <c r="AB9" s="407" t="s">
        <v>1792</v>
      </c>
      <c r="AC9" s="407" t="str">
        <f>IF(名簿!M14&lt;&gt;"",名簿!M14,"")</f>
        <v/>
      </c>
      <c r="AD9" s="407" t="str">
        <f>IF(名簿!N14&lt;&gt;"",名簿!N14,"")</f>
        <v/>
      </c>
      <c r="AE9" s="407" t="str">
        <f>IF(名簿!O14&lt;&gt;"",名簿!O14,"")</f>
        <v/>
      </c>
      <c r="AF9" s="407" t="str">
        <f>IF(名簿!P14&lt;&gt;"",名簿!P14,"")</f>
        <v/>
      </c>
      <c r="AN9" s="551" t="str">
        <f>テーブル2[[#This Row],[災害発生時の
体制]]&amp;テーブル2[[#This Row],[班長代理①②③を選択]]</f>
        <v/>
      </c>
      <c r="AO9">
        <f>IF(テーブル2[[#This Row],[班長代理①②③を選択]]&lt;&gt;"",COUNTIF(AN:AN,AN9),0)</f>
        <v>0</v>
      </c>
      <c r="AQ9" s="521" t="str">
        <f>テーブル2[[#This Row],[災害発生時の
体制]]&amp;テーブル2[[#This Row],[班長]]</f>
        <v/>
      </c>
      <c r="AR9" s="519">
        <f>IF(テーブル2[[#This Row],[班長]]="○",COUNTIF(AQ:AQ,AQ9),0)</f>
        <v>0</v>
      </c>
    </row>
    <row r="10" spans="1:44" x14ac:dyDescent="0.15">
      <c r="B10" s="378" t="str">
        <f>IF(名簿!C15&lt;&gt;"",名簿!C15,"")</f>
        <v/>
      </c>
      <c r="C10" s="378" t="str">
        <f>IF(名簿!F15&lt;&gt;"",名簿!F15,"")</f>
        <v/>
      </c>
      <c r="D10" s="378" t="str">
        <f>IF(名簿!G15&lt;&gt;"",名簿!G15,"")</f>
        <v/>
      </c>
      <c r="E10" s="378" t="str">
        <f>IF(名簿!J15&lt;&gt;"",名簿!J15,"")</f>
        <v/>
      </c>
      <c r="F10" s="378" t="str">
        <f>IF(名簿!L15&lt;&gt;"",名簿!L15,"")</f>
        <v/>
      </c>
      <c r="G10" s="378" t="str">
        <f>IF(名簿!I15&lt;&gt;"",名簿!I15,"")</f>
        <v/>
      </c>
      <c r="H10" s="378" t="str">
        <f>IF(名簿!K15&lt;&gt;"",名簿!K15,"")</f>
        <v/>
      </c>
      <c r="I10" s="378" t="str">
        <f>IF(名簿!H15&lt;&gt;"",名簿!H15,"")</f>
        <v/>
      </c>
      <c r="J10" s="378" t="str">
        <f>IF(名簿!S15&lt;&gt;"",名簿!S15,"")</f>
        <v/>
      </c>
      <c r="L10" s="379" t="str">
        <f>IF(現場!C14&lt;&gt;"",現場!C14,"")</f>
        <v/>
      </c>
      <c r="M10" s="379" t="str">
        <f>IF(現場!D14&lt;&gt;"",現場!D14,"")</f>
        <v/>
      </c>
      <c r="N10" s="379" t="str">
        <f>IF(現場!E14&lt;&gt;"",現場!E14,"")</f>
        <v/>
      </c>
      <c r="O10" s="379" t="str">
        <f>IF(現場!F14&lt;&gt;"",現場!F14,"")</f>
        <v/>
      </c>
      <c r="P10" s="379" t="str">
        <f>IF(現場!G14&lt;&gt;"",現場!G14,"")</f>
        <v/>
      </c>
      <c r="Q10" s="379" t="str">
        <f>IF(現場!H14&lt;&gt;"",現場!H14,"")</f>
        <v/>
      </c>
      <c r="R10" s="379" t="str">
        <f>IF(現場!I14&lt;&gt;"",現場!I14,"")</f>
        <v/>
      </c>
      <c r="S10" s="379" t="str">
        <f>IF(現場!J14&lt;&gt;"",現場!J14,"")</f>
        <v/>
      </c>
      <c r="T10" s="379" t="str">
        <f>IF(現場!K14&lt;&gt;"",現場!K14,"")</f>
        <v/>
      </c>
      <c r="U10" s="379" t="str">
        <f>IF(現場!L14&lt;&gt;"",現場!L14,"")</f>
        <v/>
      </c>
      <c r="V10" s="379" t="str">
        <f>IF(現場!M14&lt;&gt;"",現場!M14,"")</f>
        <v/>
      </c>
      <c r="X10" s="407" t="str">
        <f>IF(名簿!E15&lt;&gt;"",名簿!E15,"")</f>
        <v/>
      </c>
      <c r="Y10" s="407" t="str">
        <f>IF(名簿!C15&lt;&gt;"",名簿!C15,"")</f>
        <v/>
      </c>
      <c r="Z10" s="407" t="str">
        <f>IF(名簿!H15&lt;&gt;"",名簿!H15,"")</f>
        <v/>
      </c>
      <c r="AA10" s="407" t="str">
        <f>IF(名簿!S15&lt;&gt;"",名簿!S15,"")</f>
        <v/>
      </c>
      <c r="AB10" s="407" t="s">
        <v>1792</v>
      </c>
      <c r="AC10" s="407" t="str">
        <f>IF(名簿!M15&lt;&gt;"",名簿!M15,"")</f>
        <v/>
      </c>
      <c r="AD10" s="407" t="str">
        <f>IF(名簿!N15&lt;&gt;"",名簿!N15,"")</f>
        <v/>
      </c>
      <c r="AE10" s="407" t="str">
        <f>IF(名簿!O15&lt;&gt;"",名簿!O15,"")</f>
        <v/>
      </c>
      <c r="AF10" s="407" t="str">
        <f>IF(名簿!P15&lt;&gt;"",名簿!P15,"")</f>
        <v/>
      </c>
      <c r="AN10" s="551" t="str">
        <f>テーブル2[[#This Row],[災害発生時の
体制]]&amp;テーブル2[[#This Row],[班長代理①②③を選択]]</f>
        <v/>
      </c>
      <c r="AO10">
        <f>IF(テーブル2[[#This Row],[班長代理①②③を選択]]&lt;&gt;"",COUNTIF(AN:AN,AN10),0)</f>
        <v>0</v>
      </c>
      <c r="AQ10" s="521" t="str">
        <f>テーブル2[[#This Row],[災害発生時の
体制]]&amp;テーブル2[[#This Row],[班長]]</f>
        <v/>
      </c>
      <c r="AR10" s="519">
        <f>IF(テーブル2[[#This Row],[班長]]="○",COUNTIF(AQ:AQ,AQ10),0)</f>
        <v>0</v>
      </c>
    </row>
    <row r="11" spans="1:44" x14ac:dyDescent="0.15">
      <c r="B11" s="378" t="str">
        <f>IF(名簿!C16&lt;&gt;"",名簿!C16,"")</f>
        <v/>
      </c>
      <c r="C11" s="378" t="str">
        <f>IF(名簿!F16&lt;&gt;"",名簿!F16,"")</f>
        <v/>
      </c>
      <c r="D11" s="378" t="str">
        <f>IF(名簿!G16&lt;&gt;"",名簿!G16,"")</f>
        <v/>
      </c>
      <c r="E11" s="378" t="str">
        <f>IF(名簿!J16&lt;&gt;"",名簿!J16,"")</f>
        <v/>
      </c>
      <c r="F11" s="378" t="str">
        <f>IF(名簿!L16&lt;&gt;"",名簿!L16,"")</f>
        <v/>
      </c>
      <c r="G11" s="378" t="str">
        <f>IF(名簿!I16&lt;&gt;"",名簿!I16,"")</f>
        <v/>
      </c>
      <c r="H11" s="378" t="str">
        <f>IF(名簿!K16&lt;&gt;"",名簿!K16,"")</f>
        <v/>
      </c>
      <c r="I11" s="378" t="str">
        <f>IF(名簿!H16&lt;&gt;"",名簿!H16,"")</f>
        <v/>
      </c>
      <c r="J11" s="378" t="str">
        <f>IF(名簿!S16&lt;&gt;"",名簿!S16,"")</f>
        <v/>
      </c>
      <c r="L11" s="379" t="str">
        <f>IF(現場!C15&lt;&gt;"",現場!C15,"")</f>
        <v/>
      </c>
      <c r="M11" s="379" t="str">
        <f>IF(現場!D15&lt;&gt;"",現場!D15,"")</f>
        <v/>
      </c>
      <c r="N11" s="379" t="str">
        <f>IF(現場!E15&lt;&gt;"",現場!E15,"")</f>
        <v/>
      </c>
      <c r="O11" s="379" t="str">
        <f>IF(現場!F15&lt;&gt;"",現場!F15,"")</f>
        <v/>
      </c>
      <c r="P11" s="379" t="str">
        <f>IF(現場!G15&lt;&gt;"",現場!G15,"")</f>
        <v/>
      </c>
      <c r="Q11" s="379" t="str">
        <f>IF(現場!H15&lt;&gt;"",現場!H15,"")</f>
        <v/>
      </c>
      <c r="R11" s="379" t="str">
        <f>IF(現場!I15&lt;&gt;"",現場!I15,"")</f>
        <v/>
      </c>
      <c r="S11" s="379" t="str">
        <f>IF(現場!J15&lt;&gt;"",現場!J15,"")</f>
        <v/>
      </c>
      <c r="T11" s="379" t="str">
        <f>IF(現場!K15&lt;&gt;"",現場!K15,"")</f>
        <v/>
      </c>
      <c r="U11" s="379" t="str">
        <f>IF(現場!L15&lt;&gt;"",現場!L15,"")</f>
        <v/>
      </c>
      <c r="V11" s="379" t="str">
        <f>IF(現場!M15&lt;&gt;"",現場!M15,"")</f>
        <v/>
      </c>
      <c r="X11" s="407" t="str">
        <f>IF(名簿!E16&lt;&gt;"",名簿!E16,"")</f>
        <v/>
      </c>
      <c r="Y11" s="407" t="str">
        <f>IF(名簿!C16&lt;&gt;"",名簿!C16,"")</f>
        <v/>
      </c>
      <c r="Z11" s="407" t="str">
        <f>IF(名簿!H16&lt;&gt;"",名簿!H16,"")</f>
        <v/>
      </c>
      <c r="AA11" s="407" t="str">
        <f>IF(名簿!S16&lt;&gt;"",名簿!S16,"")</f>
        <v/>
      </c>
      <c r="AB11" s="407" t="s">
        <v>1792</v>
      </c>
      <c r="AC11" s="407" t="str">
        <f>IF(名簿!M16&lt;&gt;"",名簿!M16,"")</f>
        <v/>
      </c>
      <c r="AD11" s="407" t="str">
        <f>IF(名簿!N16&lt;&gt;"",名簿!N16,"")</f>
        <v/>
      </c>
      <c r="AE11" s="407" t="str">
        <f>IF(名簿!O16&lt;&gt;"",名簿!O16,"")</f>
        <v/>
      </c>
      <c r="AF11" s="407" t="str">
        <f>IF(名簿!P16&lt;&gt;"",名簿!P16,"")</f>
        <v/>
      </c>
      <c r="AN11" s="551" t="str">
        <f>テーブル2[[#This Row],[災害発生時の
体制]]&amp;テーブル2[[#This Row],[班長代理①②③を選択]]</f>
        <v/>
      </c>
      <c r="AO11">
        <f>IF(テーブル2[[#This Row],[班長代理①②③を選択]]&lt;&gt;"",COUNTIF(AN:AN,AN11),0)</f>
        <v>0</v>
      </c>
      <c r="AQ11" s="521" t="str">
        <f>テーブル2[[#This Row],[災害発生時の
体制]]&amp;テーブル2[[#This Row],[班長]]</f>
        <v/>
      </c>
      <c r="AR11" s="519">
        <f>IF(テーブル2[[#This Row],[班長]]="○",COUNTIF(AQ:AQ,AQ11),0)</f>
        <v>0</v>
      </c>
    </row>
    <row r="12" spans="1:44" x14ac:dyDescent="0.15">
      <c r="B12" s="378" t="str">
        <f>IF(名簿!C17&lt;&gt;"",名簿!C17,"")</f>
        <v/>
      </c>
      <c r="C12" s="378" t="str">
        <f>IF(名簿!F17&lt;&gt;"",名簿!F17,"")</f>
        <v/>
      </c>
      <c r="D12" s="378" t="str">
        <f>IF(名簿!G17&lt;&gt;"",名簿!G17,"")</f>
        <v/>
      </c>
      <c r="E12" s="378" t="str">
        <f>IF(名簿!J17&lt;&gt;"",名簿!J17,"")</f>
        <v/>
      </c>
      <c r="F12" s="378" t="str">
        <f>IF(名簿!L17&lt;&gt;"",名簿!L17,"")</f>
        <v/>
      </c>
      <c r="G12" s="378" t="str">
        <f>IF(名簿!I17&lt;&gt;"",名簿!I17,"")</f>
        <v/>
      </c>
      <c r="H12" s="378" t="str">
        <f>IF(名簿!K17&lt;&gt;"",名簿!K17,"")</f>
        <v/>
      </c>
      <c r="I12" s="378" t="str">
        <f>IF(名簿!H17&lt;&gt;"",名簿!H17,"")</f>
        <v/>
      </c>
      <c r="J12" s="378" t="str">
        <f>IF(名簿!S17&lt;&gt;"",名簿!S17,"")</f>
        <v/>
      </c>
      <c r="L12" s="379" t="str">
        <f>IF(現場!C16&lt;&gt;"",現場!C16,"")</f>
        <v/>
      </c>
      <c r="M12" s="379" t="str">
        <f>IF(現場!D16&lt;&gt;"",現場!D16,"")</f>
        <v/>
      </c>
      <c r="N12" s="379" t="str">
        <f>IF(現場!E16&lt;&gt;"",現場!E16,"")</f>
        <v/>
      </c>
      <c r="O12" s="379" t="str">
        <f>IF(現場!F16&lt;&gt;"",現場!F16,"")</f>
        <v/>
      </c>
      <c r="P12" s="379" t="str">
        <f>IF(現場!G16&lt;&gt;"",現場!G16,"")</f>
        <v/>
      </c>
      <c r="Q12" s="379" t="str">
        <f>IF(現場!H16&lt;&gt;"",現場!H16,"")</f>
        <v/>
      </c>
      <c r="R12" s="379" t="str">
        <f>IF(現場!I16&lt;&gt;"",現場!I16,"")</f>
        <v/>
      </c>
      <c r="S12" s="379" t="str">
        <f>IF(現場!J16&lt;&gt;"",現場!J16,"")</f>
        <v/>
      </c>
      <c r="T12" s="379" t="str">
        <f>IF(現場!K16&lt;&gt;"",現場!K16,"")</f>
        <v/>
      </c>
      <c r="U12" s="379" t="str">
        <f>IF(現場!L16&lt;&gt;"",現場!L16,"")</f>
        <v/>
      </c>
      <c r="V12" s="379" t="str">
        <f>IF(現場!M16&lt;&gt;"",現場!M16,"")</f>
        <v/>
      </c>
      <c r="X12" s="407" t="str">
        <f>IF(名簿!E17&lt;&gt;"",名簿!E17,"")</f>
        <v/>
      </c>
      <c r="Y12" s="407" t="str">
        <f>IF(名簿!C17&lt;&gt;"",名簿!C17,"")</f>
        <v/>
      </c>
      <c r="Z12" s="407" t="str">
        <f>IF(名簿!H17&lt;&gt;"",名簿!H17,"")</f>
        <v/>
      </c>
      <c r="AA12" s="407" t="str">
        <f>IF(名簿!S17&lt;&gt;"",名簿!S17,"")</f>
        <v/>
      </c>
      <c r="AB12" s="407" t="s">
        <v>1792</v>
      </c>
      <c r="AC12" s="407" t="str">
        <f>IF(名簿!M17&lt;&gt;"",名簿!M17,"")</f>
        <v/>
      </c>
      <c r="AD12" s="407" t="str">
        <f>IF(名簿!N17&lt;&gt;"",名簿!N17,"")</f>
        <v/>
      </c>
      <c r="AE12" s="407" t="str">
        <f>IF(名簿!O17&lt;&gt;"",名簿!O17,"")</f>
        <v/>
      </c>
      <c r="AF12" s="407" t="str">
        <f>IF(名簿!P17&lt;&gt;"",名簿!P17,"")</f>
        <v/>
      </c>
      <c r="AN12" s="551" t="str">
        <f>テーブル2[[#This Row],[災害発生時の
体制]]&amp;テーブル2[[#This Row],[班長代理①②③を選択]]</f>
        <v/>
      </c>
      <c r="AO12">
        <f>IF(テーブル2[[#This Row],[班長代理①②③を選択]]&lt;&gt;"",COUNTIF(AN:AN,AN12),0)</f>
        <v>0</v>
      </c>
      <c r="AQ12" s="521" t="str">
        <f>テーブル2[[#This Row],[災害発生時の
体制]]&amp;テーブル2[[#This Row],[班長]]</f>
        <v/>
      </c>
      <c r="AR12" s="519">
        <f>IF(テーブル2[[#This Row],[班長]]="○",COUNTIF(AQ:AQ,AQ12),0)</f>
        <v>0</v>
      </c>
    </row>
    <row r="13" spans="1:44" x14ac:dyDescent="0.15">
      <c r="B13" s="378" t="str">
        <f>IF(名簿!C18&lt;&gt;"",名簿!C18,"")</f>
        <v/>
      </c>
      <c r="C13" s="378" t="str">
        <f>IF(名簿!F18&lt;&gt;"",名簿!F18,"")</f>
        <v/>
      </c>
      <c r="D13" s="378" t="str">
        <f>IF(名簿!G18&lt;&gt;"",名簿!G18,"")</f>
        <v/>
      </c>
      <c r="E13" s="378" t="str">
        <f>IF(名簿!J18&lt;&gt;"",名簿!J18,"")</f>
        <v/>
      </c>
      <c r="F13" s="378" t="str">
        <f>IF(名簿!L18&lt;&gt;"",名簿!L18,"")</f>
        <v/>
      </c>
      <c r="G13" s="378" t="str">
        <f>IF(名簿!I18&lt;&gt;"",名簿!I18,"")</f>
        <v/>
      </c>
      <c r="H13" s="378" t="str">
        <f>IF(名簿!K18&lt;&gt;"",名簿!K18,"")</f>
        <v/>
      </c>
      <c r="I13" s="378" t="str">
        <f>IF(名簿!H18&lt;&gt;"",名簿!H18,"")</f>
        <v/>
      </c>
      <c r="J13" s="378" t="str">
        <f>IF(名簿!S18&lt;&gt;"",名簿!S18,"")</f>
        <v/>
      </c>
      <c r="L13" s="379" t="str">
        <f>IF(現場!C17&lt;&gt;"",現場!C17,"")</f>
        <v/>
      </c>
      <c r="M13" s="379" t="str">
        <f>IF(現場!D17&lt;&gt;"",現場!D17,"")</f>
        <v/>
      </c>
      <c r="N13" s="379" t="str">
        <f>IF(現場!E17&lt;&gt;"",現場!E17,"")</f>
        <v/>
      </c>
      <c r="O13" s="379" t="str">
        <f>IF(現場!F17&lt;&gt;"",現場!F17,"")</f>
        <v/>
      </c>
      <c r="P13" s="379" t="str">
        <f>IF(現場!G17&lt;&gt;"",現場!G17,"")</f>
        <v/>
      </c>
      <c r="Q13" s="379" t="str">
        <f>IF(現場!H17&lt;&gt;"",現場!H17,"")</f>
        <v/>
      </c>
      <c r="R13" s="379" t="str">
        <f>IF(現場!I17&lt;&gt;"",現場!I17,"")</f>
        <v/>
      </c>
      <c r="S13" s="379" t="str">
        <f>IF(現場!J17&lt;&gt;"",現場!J17,"")</f>
        <v/>
      </c>
      <c r="T13" s="379" t="str">
        <f>IF(現場!K17&lt;&gt;"",現場!K17,"")</f>
        <v/>
      </c>
      <c r="U13" s="379" t="str">
        <f>IF(現場!L17&lt;&gt;"",現場!L17,"")</f>
        <v/>
      </c>
      <c r="V13" s="379" t="str">
        <f>IF(現場!M17&lt;&gt;"",現場!M17,"")</f>
        <v/>
      </c>
      <c r="X13" s="407" t="str">
        <f>IF(名簿!E18&lt;&gt;"",名簿!E18,"")</f>
        <v/>
      </c>
      <c r="Y13" s="407" t="str">
        <f>IF(名簿!C18&lt;&gt;"",名簿!C18,"")</f>
        <v/>
      </c>
      <c r="Z13" s="407" t="str">
        <f>IF(名簿!H18&lt;&gt;"",名簿!H18,"")</f>
        <v/>
      </c>
      <c r="AA13" s="407" t="str">
        <f>IF(名簿!S18&lt;&gt;"",名簿!S18,"")</f>
        <v/>
      </c>
      <c r="AB13" s="407" t="s">
        <v>1792</v>
      </c>
      <c r="AC13" s="407" t="str">
        <f>IF(名簿!M18&lt;&gt;"",名簿!M18,"")</f>
        <v/>
      </c>
      <c r="AD13" s="407" t="str">
        <f>IF(名簿!N18&lt;&gt;"",名簿!N18,"")</f>
        <v/>
      </c>
      <c r="AE13" s="407" t="str">
        <f>IF(名簿!O18&lt;&gt;"",名簿!O18,"")</f>
        <v/>
      </c>
      <c r="AF13" s="407" t="str">
        <f>IF(名簿!P18&lt;&gt;"",名簿!P18,"")</f>
        <v/>
      </c>
      <c r="AN13" s="551" t="str">
        <f>テーブル2[[#This Row],[災害発生時の
体制]]&amp;テーブル2[[#This Row],[班長代理①②③を選択]]</f>
        <v/>
      </c>
      <c r="AO13">
        <f>IF(テーブル2[[#This Row],[班長代理①②③を選択]]&lt;&gt;"",COUNTIF(AN:AN,AN13),0)</f>
        <v>0</v>
      </c>
      <c r="AQ13" s="521" t="str">
        <f>テーブル2[[#This Row],[災害発生時の
体制]]&amp;テーブル2[[#This Row],[班長]]</f>
        <v/>
      </c>
      <c r="AR13" s="519">
        <f>IF(テーブル2[[#This Row],[班長]]="○",COUNTIF(AQ:AQ,AQ13),0)</f>
        <v>0</v>
      </c>
    </row>
    <row r="14" spans="1:44" x14ac:dyDescent="0.15">
      <c r="B14" s="378" t="str">
        <f>IF(名簿!C19&lt;&gt;"",名簿!C19,"")</f>
        <v/>
      </c>
      <c r="C14" s="378" t="str">
        <f>IF(名簿!F19&lt;&gt;"",名簿!F19,"")</f>
        <v/>
      </c>
      <c r="D14" s="378" t="str">
        <f>IF(名簿!G19&lt;&gt;"",名簿!G19,"")</f>
        <v/>
      </c>
      <c r="E14" s="378" t="str">
        <f>IF(名簿!J19&lt;&gt;"",名簿!J19,"")</f>
        <v/>
      </c>
      <c r="F14" s="378" t="str">
        <f>IF(名簿!L19&lt;&gt;"",名簿!L19,"")</f>
        <v/>
      </c>
      <c r="G14" s="378" t="str">
        <f>IF(名簿!I19&lt;&gt;"",名簿!I19,"")</f>
        <v/>
      </c>
      <c r="H14" s="378" t="str">
        <f>IF(名簿!K19&lt;&gt;"",名簿!K19,"")</f>
        <v/>
      </c>
      <c r="I14" s="378" t="str">
        <f>IF(名簿!H19&lt;&gt;"",名簿!H19,"")</f>
        <v/>
      </c>
      <c r="J14" s="378" t="str">
        <f>IF(名簿!S19&lt;&gt;"",名簿!S19,"")</f>
        <v/>
      </c>
      <c r="L14" s="379" t="str">
        <f>IF(現場!C18&lt;&gt;"",現場!C18,"")</f>
        <v/>
      </c>
      <c r="M14" s="379" t="str">
        <f>IF(現場!D18&lt;&gt;"",現場!D18,"")</f>
        <v/>
      </c>
      <c r="N14" s="379" t="str">
        <f>IF(現場!E18&lt;&gt;"",現場!E18,"")</f>
        <v/>
      </c>
      <c r="O14" s="379" t="str">
        <f>IF(現場!F18&lt;&gt;"",現場!F18,"")</f>
        <v/>
      </c>
      <c r="P14" s="379" t="str">
        <f>IF(現場!G18&lt;&gt;"",現場!G18,"")</f>
        <v/>
      </c>
      <c r="Q14" s="379" t="str">
        <f>IF(現場!H18&lt;&gt;"",現場!H18,"")</f>
        <v/>
      </c>
      <c r="R14" s="379" t="str">
        <f>IF(現場!I18&lt;&gt;"",現場!I18,"")</f>
        <v/>
      </c>
      <c r="S14" s="379" t="str">
        <f>IF(現場!J18&lt;&gt;"",現場!J18,"")</f>
        <v/>
      </c>
      <c r="T14" s="379" t="str">
        <f>IF(現場!K18&lt;&gt;"",現場!K18,"")</f>
        <v/>
      </c>
      <c r="U14" s="379" t="str">
        <f>IF(現場!L18&lt;&gt;"",現場!L18,"")</f>
        <v/>
      </c>
      <c r="V14" s="379" t="str">
        <f>IF(現場!M18&lt;&gt;"",現場!M18,"")</f>
        <v/>
      </c>
      <c r="X14" s="407" t="str">
        <f>IF(名簿!E19&lt;&gt;"",名簿!E19,"")</f>
        <v/>
      </c>
      <c r="Y14" s="407" t="str">
        <f>IF(名簿!C19&lt;&gt;"",名簿!C19,"")</f>
        <v/>
      </c>
      <c r="Z14" s="407" t="str">
        <f>IF(名簿!H19&lt;&gt;"",名簿!H19,"")</f>
        <v/>
      </c>
      <c r="AA14" s="407" t="str">
        <f>IF(名簿!S19&lt;&gt;"",名簿!S19,"")</f>
        <v/>
      </c>
      <c r="AB14" s="407" t="s">
        <v>1792</v>
      </c>
      <c r="AC14" s="407" t="str">
        <f>IF(名簿!M19&lt;&gt;"",名簿!M19,"")</f>
        <v/>
      </c>
      <c r="AD14" s="407" t="str">
        <f>IF(名簿!N19&lt;&gt;"",名簿!N19,"")</f>
        <v/>
      </c>
      <c r="AE14" s="407" t="str">
        <f>IF(名簿!O19&lt;&gt;"",名簿!O19,"")</f>
        <v/>
      </c>
      <c r="AF14" s="407" t="str">
        <f>IF(名簿!P19&lt;&gt;"",名簿!P19,"")</f>
        <v/>
      </c>
      <c r="AN14" s="551" t="str">
        <f>テーブル2[[#This Row],[災害発生時の
体制]]&amp;テーブル2[[#This Row],[班長代理①②③を選択]]</f>
        <v/>
      </c>
      <c r="AO14">
        <f>IF(テーブル2[[#This Row],[班長代理①②③を選択]]&lt;&gt;"",COUNTIF(AN:AN,AN14),0)</f>
        <v>0</v>
      </c>
      <c r="AQ14" s="521" t="str">
        <f>テーブル2[[#This Row],[災害発生時の
体制]]&amp;テーブル2[[#This Row],[班長]]</f>
        <v/>
      </c>
      <c r="AR14" s="519">
        <f>IF(テーブル2[[#This Row],[班長]]="○",COUNTIF(AQ:AQ,AQ14),0)</f>
        <v>0</v>
      </c>
    </row>
    <row r="15" spans="1:44" x14ac:dyDescent="0.15">
      <c r="B15" s="378" t="str">
        <f>IF(名簿!C20&lt;&gt;"",名簿!C20,"")</f>
        <v/>
      </c>
      <c r="C15" s="378" t="str">
        <f>IF(名簿!F20&lt;&gt;"",名簿!F20,"")</f>
        <v/>
      </c>
      <c r="D15" s="378" t="str">
        <f>IF(名簿!G20&lt;&gt;"",名簿!G20,"")</f>
        <v/>
      </c>
      <c r="E15" s="378" t="str">
        <f>IF(名簿!J20&lt;&gt;"",名簿!J20,"")</f>
        <v/>
      </c>
      <c r="F15" s="378" t="str">
        <f>IF(名簿!L20&lt;&gt;"",名簿!L20,"")</f>
        <v/>
      </c>
      <c r="G15" s="378" t="str">
        <f>IF(名簿!I20&lt;&gt;"",名簿!I20,"")</f>
        <v/>
      </c>
      <c r="H15" s="378" t="str">
        <f>IF(名簿!K20&lt;&gt;"",名簿!K20,"")</f>
        <v/>
      </c>
      <c r="I15" s="378" t="str">
        <f>IF(名簿!H20&lt;&gt;"",名簿!H20,"")</f>
        <v/>
      </c>
      <c r="J15" s="378" t="str">
        <f>IF(名簿!S20&lt;&gt;"",名簿!S20,"")</f>
        <v/>
      </c>
      <c r="L15" s="379" t="str">
        <f>IF(現場!C19&lt;&gt;"",現場!C19,"")</f>
        <v/>
      </c>
      <c r="M15" s="379" t="str">
        <f>IF(現場!D19&lt;&gt;"",現場!D19,"")</f>
        <v/>
      </c>
      <c r="N15" s="379" t="str">
        <f>IF(現場!E19&lt;&gt;"",現場!E19,"")</f>
        <v/>
      </c>
      <c r="O15" s="379" t="str">
        <f>IF(現場!F19&lt;&gt;"",現場!F19,"")</f>
        <v/>
      </c>
      <c r="P15" s="379" t="str">
        <f>IF(現場!G19&lt;&gt;"",現場!G19,"")</f>
        <v/>
      </c>
      <c r="Q15" s="379" t="str">
        <f>IF(現場!H19&lt;&gt;"",現場!H19,"")</f>
        <v/>
      </c>
      <c r="R15" s="379" t="str">
        <f>IF(現場!I19&lt;&gt;"",現場!I19,"")</f>
        <v/>
      </c>
      <c r="S15" s="379" t="str">
        <f>IF(現場!J19&lt;&gt;"",現場!J19,"")</f>
        <v/>
      </c>
      <c r="T15" s="379" t="str">
        <f>IF(現場!K19&lt;&gt;"",現場!K19,"")</f>
        <v/>
      </c>
      <c r="U15" s="379" t="str">
        <f>IF(現場!L19&lt;&gt;"",現場!L19,"")</f>
        <v/>
      </c>
      <c r="V15" s="379" t="str">
        <f>IF(現場!M19&lt;&gt;"",現場!M19,"")</f>
        <v/>
      </c>
      <c r="X15" s="407" t="str">
        <f>IF(名簿!E20&lt;&gt;"",名簿!E20,"")</f>
        <v/>
      </c>
      <c r="Y15" s="407" t="str">
        <f>IF(名簿!C20&lt;&gt;"",名簿!C20,"")</f>
        <v/>
      </c>
      <c r="Z15" s="407" t="str">
        <f>IF(名簿!H20&lt;&gt;"",名簿!H20,"")</f>
        <v/>
      </c>
      <c r="AA15" s="407" t="str">
        <f>IF(名簿!S20&lt;&gt;"",名簿!S20,"")</f>
        <v/>
      </c>
      <c r="AB15" s="407" t="s">
        <v>1792</v>
      </c>
      <c r="AC15" s="407" t="str">
        <f>IF(名簿!M20&lt;&gt;"",名簿!M20,"")</f>
        <v/>
      </c>
      <c r="AD15" s="407" t="str">
        <f>IF(名簿!N20&lt;&gt;"",名簿!N20,"")</f>
        <v/>
      </c>
      <c r="AE15" s="407" t="str">
        <f>IF(名簿!O20&lt;&gt;"",名簿!O20,"")</f>
        <v/>
      </c>
      <c r="AF15" s="407" t="str">
        <f>IF(名簿!P20&lt;&gt;"",名簿!P20,"")</f>
        <v/>
      </c>
      <c r="AN15" s="551" t="str">
        <f>テーブル2[[#This Row],[災害発生時の
体制]]&amp;テーブル2[[#This Row],[班長代理①②③を選択]]</f>
        <v/>
      </c>
      <c r="AO15">
        <f>IF(テーブル2[[#This Row],[班長代理①②③を選択]]&lt;&gt;"",COUNTIF(AN:AN,AN15),0)</f>
        <v>0</v>
      </c>
      <c r="AQ15" s="521" t="str">
        <f>テーブル2[[#This Row],[災害発生時の
体制]]&amp;テーブル2[[#This Row],[班長]]</f>
        <v/>
      </c>
      <c r="AR15" s="519">
        <f>IF(テーブル2[[#This Row],[班長]]="○",COUNTIF(AQ:AQ,AQ15),0)</f>
        <v>0</v>
      </c>
    </row>
    <row r="16" spans="1:44" x14ac:dyDescent="0.15">
      <c r="B16" s="378" t="str">
        <f>IF(名簿!C21&lt;&gt;"",名簿!C21,"")</f>
        <v/>
      </c>
      <c r="C16" s="378" t="str">
        <f>IF(名簿!F21&lt;&gt;"",名簿!F21,"")</f>
        <v/>
      </c>
      <c r="D16" s="378" t="str">
        <f>IF(名簿!G21&lt;&gt;"",名簿!G21,"")</f>
        <v/>
      </c>
      <c r="E16" s="378" t="str">
        <f>IF(名簿!J21&lt;&gt;"",名簿!J21,"")</f>
        <v/>
      </c>
      <c r="F16" s="378" t="str">
        <f>IF(名簿!L21&lt;&gt;"",名簿!L21,"")</f>
        <v/>
      </c>
      <c r="G16" s="378" t="str">
        <f>IF(名簿!I21&lt;&gt;"",名簿!I21,"")</f>
        <v/>
      </c>
      <c r="H16" s="378" t="str">
        <f>IF(名簿!K21&lt;&gt;"",名簿!K21,"")</f>
        <v/>
      </c>
      <c r="I16" s="378" t="str">
        <f>IF(名簿!H21&lt;&gt;"",名簿!H21,"")</f>
        <v/>
      </c>
      <c r="J16" s="378" t="str">
        <f>IF(名簿!S21&lt;&gt;"",名簿!S21,"")</f>
        <v/>
      </c>
      <c r="L16" s="379" t="str">
        <f>IF(現場!C20&lt;&gt;"",現場!C20,"")</f>
        <v/>
      </c>
      <c r="M16" s="379" t="str">
        <f>IF(現場!D20&lt;&gt;"",現場!D20,"")</f>
        <v/>
      </c>
      <c r="N16" s="379" t="str">
        <f>IF(現場!E20&lt;&gt;"",現場!E20,"")</f>
        <v/>
      </c>
      <c r="O16" s="379" t="str">
        <f>IF(現場!F20&lt;&gt;"",現場!F20,"")</f>
        <v/>
      </c>
      <c r="P16" s="379" t="str">
        <f>IF(現場!G20&lt;&gt;"",現場!G20,"")</f>
        <v/>
      </c>
      <c r="Q16" s="379" t="str">
        <f>IF(現場!H20&lt;&gt;"",現場!H20,"")</f>
        <v/>
      </c>
      <c r="R16" s="379" t="str">
        <f>IF(現場!I20&lt;&gt;"",現場!I20,"")</f>
        <v/>
      </c>
      <c r="S16" s="379" t="str">
        <f>IF(現場!J20&lt;&gt;"",現場!J20,"")</f>
        <v/>
      </c>
      <c r="T16" s="379" t="str">
        <f>IF(現場!K20&lt;&gt;"",現場!K20,"")</f>
        <v/>
      </c>
      <c r="U16" s="379" t="str">
        <f>IF(現場!L20&lt;&gt;"",現場!L20,"")</f>
        <v/>
      </c>
      <c r="V16" s="379" t="str">
        <f>IF(現場!M20&lt;&gt;"",現場!M20,"")</f>
        <v/>
      </c>
      <c r="X16" s="407" t="str">
        <f>IF(名簿!E21&lt;&gt;"",名簿!E21,"")</f>
        <v/>
      </c>
      <c r="Y16" s="407" t="str">
        <f>IF(名簿!C21&lt;&gt;"",名簿!C21,"")</f>
        <v/>
      </c>
      <c r="Z16" s="407" t="str">
        <f>IF(名簿!H21&lt;&gt;"",名簿!H21,"")</f>
        <v/>
      </c>
      <c r="AA16" s="407" t="str">
        <f>IF(名簿!S21&lt;&gt;"",名簿!S21,"")</f>
        <v/>
      </c>
      <c r="AB16" s="407" t="s">
        <v>1792</v>
      </c>
      <c r="AC16" s="407" t="str">
        <f>IF(名簿!M21&lt;&gt;"",名簿!M21,"")</f>
        <v/>
      </c>
      <c r="AD16" s="407" t="str">
        <f>IF(名簿!N21&lt;&gt;"",名簿!N21,"")</f>
        <v/>
      </c>
      <c r="AE16" s="407" t="str">
        <f>IF(名簿!O21&lt;&gt;"",名簿!O21,"")</f>
        <v/>
      </c>
      <c r="AF16" s="407" t="str">
        <f>IF(名簿!P21&lt;&gt;"",名簿!P21,"")</f>
        <v/>
      </c>
      <c r="AN16" s="551" t="str">
        <f>テーブル2[[#This Row],[災害発生時の
体制]]&amp;テーブル2[[#This Row],[班長代理①②③を選択]]</f>
        <v/>
      </c>
      <c r="AO16">
        <f>IF(テーブル2[[#This Row],[班長代理①②③を選択]]&lt;&gt;"",COUNTIF(AN:AN,AN16),0)</f>
        <v>0</v>
      </c>
      <c r="AQ16" s="521" t="str">
        <f>テーブル2[[#This Row],[災害発生時の
体制]]&amp;テーブル2[[#This Row],[班長]]</f>
        <v/>
      </c>
      <c r="AR16" s="519">
        <f>IF(テーブル2[[#This Row],[班長]]="○",COUNTIF(AQ:AQ,AQ16),0)</f>
        <v>0</v>
      </c>
    </row>
    <row r="17" spans="2:44" x14ac:dyDescent="0.15">
      <c r="B17" s="378" t="str">
        <f>IF(名簿!C22&lt;&gt;"",名簿!C22,"")</f>
        <v/>
      </c>
      <c r="C17" s="378" t="str">
        <f>IF(名簿!F22&lt;&gt;"",名簿!F22,"")</f>
        <v/>
      </c>
      <c r="D17" s="378" t="str">
        <f>IF(名簿!G22&lt;&gt;"",名簿!G22,"")</f>
        <v/>
      </c>
      <c r="E17" s="378" t="str">
        <f>IF(名簿!J22&lt;&gt;"",名簿!J22,"")</f>
        <v/>
      </c>
      <c r="F17" s="378" t="str">
        <f>IF(名簿!L22&lt;&gt;"",名簿!L22,"")</f>
        <v/>
      </c>
      <c r="G17" s="378" t="str">
        <f>IF(名簿!I22&lt;&gt;"",名簿!I22,"")</f>
        <v/>
      </c>
      <c r="H17" s="378" t="str">
        <f>IF(名簿!K22&lt;&gt;"",名簿!K22,"")</f>
        <v/>
      </c>
      <c r="I17" s="378" t="str">
        <f>IF(名簿!H22&lt;&gt;"",名簿!H22,"")</f>
        <v/>
      </c>
      <c r="J17" s="378" t="str">
        <f>IF(名簿!S22&lt;&gt;"",名簿!S22,"")</f>
        <v/>
      </c>
      <c r="L17" s="379" t="str">
        <f>IF(現場!C21&lt;&gt;"",現場!C21,"")</f>
        <v/>
      </c>
      <c r="M17" s="379" t="str">
        <f>IF(現場!D21&lt;&gt;"",現場!D21,"")</f>
        <v/>
      </c>
      <c r="N17" s="379" t="str">
        <f>IF(現場!E21&lt;&gt;"",現場!E21,"")</f>
        <v/>
      </c>
      <c r="O17" s="379" t="str">
        <f>IF(現場!F21&lt;&gt;"",現場!F21,"")</f>
        <v/>
      </c>
      <c r="P17" s="379" t="str">
        <f>IF(現場!G21&lt;&gt;"",現場!G21,"")</f>
        <v/>
      </c>
      <c r="Q17" s="379" t="str">
        <f>IF(現場!H21&lt;&gt;"",現場!H21,"")</f>
        <v/>
      </c>
      <c r="R17" s="379" t="str">
        <f>IF(現場!I21&lt;&gt;"",現場!I21,"")</f>
        <v/>
      </c>
      <c r="S17" s="379" t="str">
        <f>IF(現場!J21&lt;&gt;"",現場!J21,"")</f>
        <v/>
      </c>
      <c r="T17" s="379" t="str">
        <f>IF(現場!K21&lt;&gt;"",現場!K21,"")</f>
        <v/>
      </c>
      <c r="U17" s="379" t="str">
        <f>IF(現場!L21&lt;&gt;"",現場!L21,"")</f>
        <v/>
      </c>
      <c r="V17" s="379" t="str">
        <f>IF(現場!M21&lt;&gt;"",現場!M21,"")</f>
        <v/>
      </c>
      <c r="X17" s="407" t="str">
        <f>IF(名簿!E22&lt;&gt;"",名簿!E22,"")</f>
        <v/>
      </c>
      <c r="Y17" s="407" t="str">
        <f>IF(名簿!C22&lt;&gt;"",名簿!C22,"")</f>
        <v/>
      </c>
      <c r="Z17" s="407" t="str">
        <f>IF(名簿!H22&lt;&gt;"",名簿!H22,"")</f>
        <v/>
      </c>
      <c r="AA17" s="407" t="str">
        <f>IF(名簿!S22&lt;&gt;"",名簿!S22,"")</f>
        <v/>
      </c>
      <c r="AB17" s="407" t="s">
        <v>1792</v>
      </c>
      <c r="AC17" s="407" t="str">
        <f>IF(名簿!M22&lt;&gt;"",名簿!M22,"")</f>
        <v/>
      </c>
      <c r="AD17" s="407" t="str">
        <f>IF(名簿!N22&lt;&gt;"",名簿!N22,"")</f>
        <v/>
      </c>
      <c r="AE17" s="407" t="str">
        <f>IF(名簿!O22&lt;&gt;"",名簿!O22,"")</f>
        <v/>
      </c>
      <c r="AF17" s="407" t="str">
        <f>IF(名簿!P22&lt;&gt;"",名簿!P22,"")</f>
        <v/>
      </c>
      <c r="AN17" s="551" t="str">
        <f>テーブル2[[#This Row],[災害発生時の
体制]]&amp;テーブル2[[#This Row],[班長代理①②③を選択]]</f>
        <v/>
      </c>
      <c r="AO17">
        <f>IF(テーブル2[[#This Row],[班長代理①②③を選択]]&lt;&gt;"",COUNTIF(AN:AN,AN17),0)</f>
        <v>0</v>
      </c>
      <c r="AQ17" s="521" t="str">
        <f>テーブル2[[#This Row],[災害発生時の
体制]]&amp;テーブル2[[#This Row],[班長]]</f>
        <v/>
      </c>
      <c r="AR17" s="519">
        <f>IF(テーブル2[[#This Row],[班長]]="○",COUNTIF(AQ:AQ,AQ17),0)</f>
        <v>0</v>
      </c>
    </row>
    <row r="18" spans="2:44" x14ac:dyDescent="0.15">
      <c r="B18" s="378" t="str">
        <f>IF(名簿!C23&lt;&gt;"",名簿!C23,"")</f>
        <v/>
      </c>
      <c r="C18" s="378" t="str">
        <f>IF(名簿!F23&lt;&gt;"",名簿!F23,"")</f>
        <v/>
      </c>
      <c r="D18" s="378" t="str">
        <f>IF(名簿!G23&lt;&gt;"",名簿!G23,"")</f>
        <v/>
      </c>
      <c r="E18" s="378" t="str">
        <f>IF(名簿!J23&lt;&gt;"",名簿!J23,"")</f>
        <v/>
      </c>
      <c r="F18" s="378" t="str">
        <f>IF(名簿!L23&lt;&gt;"",名簿!L23,"")</f>
        <v/>
      </c>
      <c r="G18" s="378" t="str">
        <f>IF(名簿!I23&lt;&gt;"",名簿!I23,"")</f>
        <v/>
      </c>
      <c r="H18" s="378" t="str">
        <f>IF(名簿!K23&lt;&gt;"",名簿!K23,"")</f>
        <v/>
      </c>
      <c r="I18" s="378" t="str">
        <f>IF(名簿!H23&lt;&gt;"",名簿!H23,"")</f>
        <v/>
      </c>
      <c r="J18" s="378" t="str">
        <f>IF(名簿!S23&lt;&gt;"",名簿!S23,"")</f>
        <v/>
      </c>
      <c r="L18" s="379" t="str">
        <f>IF(現場!C22&lt;&gt;"",現場!C22,"")</f>
        <v/>
      </c>
      <c r="M18" s="379" t="str">
        <f>IF(現場!D22&lt;&gt;"",現場!D22,"")</f>
        <v/>
      </c>
      <c r="N18" s="379" t="str">
        <f>IF(現場!E22&lt;&gt;"",現場!E22,"")</f>
        <v/>
      </c>
      <c r="O18" s="379" t="str">
        <f>IF(現場!F22&lt;&gt;"",現場!F22,"")</f>
        <v/>
      </c>
      <c r="P18" s="379" t="str">
        <f>IF(現場!G22&lt;&gt;"",現場!G22,"")</f>
        <v/>
      </c>
      <c r="Q18" s="379" t="str">
        <f>IF(現場!H22&lt;&gt;"",現場!H22,"")</f>
        <v/>
      </c>
      <c r="R18" s="379" t="str">
        <f>IF(現場!I22&lt;&gt;"",現場!I22,"")</f>
        <v/>
      </c>
      <c r="S18" s="379" t="str">
        <f>IF(現場!J22&lt;&gt;"",現場!J22,"")</f>
        <v/>
      </c>
      <c r="T18" s="379" t="str">
        <f>IF(現場!K22&lt;&gt;"",現場!K22,"")</f>
        <v/>
      </c>
      <c r="U18" s="379" t="str">
        <f>IF(現場!L22&lt;&gt;"",現場!L22,"")</f>
        <v/>
      </c>
      <c r="V18" s="379" t="str">
        <f>IF(現場!M22&lt;&gt;"",現場!M22,"")</f>
        <v/>
      </c>
      <c r="X18" s="407" t="str">
        <f>IF(名簿!E23&lt;&gt;"",名簿!E23,"")</f>
        <v/>
      </c>
      <c r="Y18" s="407" t="str">
        <f>IF(名簿!C23&lt;&gt;"",名簿!C23,"")</f>
        <v/>
      </c>
      <c r="Z18" s="407" t="str">
        <f>IF(名簿!H23&lt;&gt;"",名簿!H23,"")</f>
        <v/>
      </c>
      <c r="AA18" s="407" t="str">
        <f>IF(名簿!S23&lt;&gt;"",名簿!S23,"")</f>
        <v/>
      </c>
      <c r="AB18" s="407" t="s">
        <v>1792</v>
      </c>
      <c r="AC18" s="407" t="str">
        <f>IF(名簿!M23&lt;&gt;"",名簿!M23,"")</f>
        <v/>
      </c>
      <c r="AD18" s="407" t="str">
        <f>IF(名簿!N23&lt;&gt;"",名簿!N23,"")</f>
        <v/>
      </c>
      <c r="AE18" s="407" t="str">
        <f>IF(名簿!O23&lt;&gt;"",名簿!O23,"")</f>
        <v/>
      </c>
      <c r="AF18" s="407" t="str">
        <f>IF(名簿!P23&lt;&gt;"",名簿!P23,"")</f>
        <v/>
      </c>
      <c r="AN18" s="551" t="str">
        <f>テーブル2[[#This Row],[災害発生時の
体制]]&amp;テーブル2[[#This Row],[班長代理①②③を選択]]</f>
        <v/>
      </c>
      <c r="AO18">
        <f>IF(テーブル2[[#This Row],[班長代理①②③を選択]]&lt;&gt;"",COUNTIF(AN:AN,AN18),0)</f>
        <v>0</v>
      </c>
      <c r="AQ18" s="521" t="str">
        <f>テーブル2[[#This Row],[災害発生時の
体制]]&amp;テーブル2[[#This Row],[班長]]</f>
        <v/>
      </c>
      <c r="AR18" s="519">
        <f>IF(テーブル2[[#This Row],[班長]]="○",COUNTIF(AQ:AQ,AQ18),0)</f>
        <v>0</v>
      </c>
    </row>
    <row r="19" spans="2:44" x14ac:dyDescent="0.15">
      <c r="B19" s="378" t="str">
        <f>IF(名簿!C24&lt;&gt;"",名簿!C24,"")</f>
        <v/>
      </c>
      <c r="C19" s="378" t="str">
        <f>IF(名簿!F24&lt;&gt;"",名簿!F24,"")</f>
        <v/>
      </c>
      <c r="D19" s="378" t="str">
        <f>IF(名簿!G24&lt;&gt;"",名簿!G24,"")</f>
        <v/>
      </c>
      <c r="E19" s="378" t="str">
        <f>IF(名簿!J24&lt;&gt;"",名簿!J24,"")</f>
        <v/>
      </c>
      <c r="F19" s="378" t="str">
        <f>IF(名簿!L24&lt;&gt;"",名簿!L24,"")</f>
        <v/>
      </c>
      <c r="G19" s="378" t="str">
        <f>IF(名簿!I24&lt;&gt;"",名簿!I24,"")</f>
        <v/>
      </c>
      <c r="H19" s="378" t="str">
        <f>IF(名簿!K24&lt;&gt;"",名簿!K24,"")</f>
        <v/>
      </c>
      <c r="I19" s="378" t="str">
        <f>IF(名簿!H24&lt;&gt;"",名簿!H24,"")</f>
        <v/>
      </c>
      <c r="J19" s="378" t="str">
        <f>IF(名簿!S24&lt;&gt;"",名簿!S24,"")</f>
        <v/>
      </c>
      <c r="L19" s="379" t="str">
        <f>IF(現場!C23&lt;&gt;"",現場!C23,"")</f>
        <v/>
      </c>
      <c r="M19" s="379" t="str">
        <f>IF(現場!D23&lt;&gt;"",現場!D23,"")</f>
        <v/>
      </c>
      <c r="N19" s="379" t="str">
        <f>IF(現場!E23&lt;&gt;"",現場!E23,"")</f>
        <v/>
      </c>
      <c r="O19" s="379" t="str">
        <f>IF(現場!F23&lt;&gt;"",現場!F23,"")</f>
        <v/>
      </c>
      <c r="P19" s="379" t="str">
        <f>IF(現場!G23&lt;&gt;"",現場!G23,"")</f>
        <v/>
      </c>
      <c r="Q19" s="379" t="str">
        <f>IF(現場!H23&lt;&gt;"",現場!H23,"")</f>
        <v/>
      </c>
      <c r="R19" s="379" t="str">
        <f>IF(現場!I23&lt;&gt;"",現場!I23,"")</f>
        <v/>
      </c>
      <c r="S19" s="379" t="str">
        <f>IF(現場!J23&lt;&gt;"",現場!J23,"")</f>
        <v/>
      </c>
      <c r="T19" s="379" t="str">
        <f>IF(現場!K23&lt;&gt;"",現場!K23,"")</f>
        <v/>
      </c>
      <c r="U19" s="379" t="str">
        <f>IF(現場!L23&lt;&gt;"",現場!L23,"")</f>
        <v/>
      </c>
      <c r="V19" s="379" t="str">
        <f>IF(現場!M23&lt;&gt;"",現場!M23,"")</f>
        <v/>
      </c>
      <c r="X19" s="407" t="str">
        <f>IF(名簿!E24&lt;&gt;"",名簿!E24,"")</f>
        <v/>
      </c>
      <c r="Y19" s="407" t="str">
        <f>IF(名簿!C24&lt;&gt;"",名簿!C24,"")</f>
        <v/>
      </c>
      <c r="Z19" s="407" t="str">
        <f>IF(名簿!H24&lt;&gt;"",名簿!H24,"")</f>
        <v/>
      </c>
      <c r="AA19" s="407" t="str">
        <f>IF(名簿!S24&lt;&gt;"",名簿!S24,"")</f>
        <v/>
      </c>
      <c r="AB19" s="407" t="s">
        <v>1792</v>
      </c>
      <c r="AC19" s="407" t="str">
        <f>IF(名簿!M24&lt;&gt;"",名簿!M24,"")</f>
        <v/>
      </c>
      <c r="AD19" s="407" t="str">
        <f>IF(名簿!N24&lt;&gt;"",名簿!N24,"")</f>
        <v/>
      </c>
      <c r="AE19" s="407" t="str">
        <f>IF(名簿!O24&lt;&gt;"",名簿!O24,"")</f>
        <v/>
      </c>
      <c r="AF19" s="407" t="str">
        <f>IF(名簿!P24&lt;&gt;"",名簿!P24,"")</f>
        <v/>
      </c>
      <c r="AN19" s="551" t="str">
        <f>テーブル2[[#This Row],[災害発生時の
体制]]&amp;テーブル2[[#This Row],[班長代理①②③を選択]]</f>
        <v/>
      </c>
      <c r="AO19">
        <f>IF(テーブル2[[#This Row],[班長代理①②③を選択]]&lt;&gt;"",COUNTIF(AN:AN,AN19),0)</f>
        <v>0</v>
      </c>
      <c r="AQ19" s="521" t="str">
        <f>テーブル2[[#This Row],[災害発生時の
体制]]&amp;テーブル2[[#This Row],[班長]]</f>
        <v/>
      </c>
      <c r="AR19" s="519">
        <f>IF(テーブル2[[#This Row],[班長]]="○",COUNTIF(AQ:AQ,AQ19),0)</f>
        <v>0</v>
      </c>
    </row>
    <row r="20" spans="2:44" x14ac:dyDescent="0.15">
      <c r="B20" s="378" t="str">
        <f>IF(名簿!C25&lt;&gt;"",名簿!C25,"")</f>
        <v/>
      </c>
      <c r="C20" s="378" t="str">
        <f>IF(名簿!F25&lt;&gt;"",名簿!F25,"")</f>
        <v/>
      </c>
      <c r="D20" s="378" t="str">
        <f>IF(名簿!G25&lt;&gt;"",名簿!G25,"")</f>
        <v/>
      </c>
      <c r="E20" s="378" t="str">
        <f>IF(名簿!J25&lt;&gt;"",名簿!J25,"")</f>
        <v/>
      </c>
      <c r="F20" s="378" t="str">
        <f>IF(名簿!L25&lt;&gt;"",名簿!L25,"")</f>
        <v/>
      </c>
      <c r="G20" s="378" t="str">
        <f>IF(名簿!I25&lt;&gt;"",名簿!I25,"")</f>
        <v/>
      </c>
      <c r="H20" s="378" t="str">
        <f>IF(名簿!K25&lt;&gt;"",名簿!K25,"")</f>
        <v/>
      </c>
      <c r="I20" s="378" t="str">
        <f>IF(名簿!H25&lt;&gt;"",名簿!H25,"")</f>
        <v/>
      </c>
      <c r="J20" s="378" t="str">
        <f>IF(名簿!S25&lt;&gt;"",名簿!S25,"")</f>
        <v/>
      </c>
      <c r="L20" s="379" t="str">
        <f>IF(現場!C24&lt;&gt;"",現場!C24,"")</f>
        <v/>
      </c>
      <c r="M20" s="379" t="str">
        <f>IF(現場!D24&lt;&gt;"",現場!D24,"")</f>
        <v/>
      </c>
      <c r="N20" s="379" t="str">
        <f>IF(現場!E24&lt;&gt;"",現場!E24,"")</f>
        <v/>
      </c>
      <c r="O20" s="379" t="str">
        <f>IF(現場!F24&lt;&gt;"",現場!F24,"")</f>
        <v/>
      </c>
      <c r="P20" s="379" t="str">
        <f>IF(現場!G24&lt;&gt;"",現場!G24,"")</f>
        <v/>
      </c>
      <c r="Q20" s="379" t="str">
        <f>IF(現場!H24&lt;&gt;"",現場!H24,"")</f>
        <v/>
      </c>
      <c r="R20" s="379" t="str">
        <f>IF(現場!I24&lt;&gt;"",現場!I24,"")</f>
        <v/>
      </c>
      <c r="S20" s="379" t="str">
        <f>IF(現場!J24&lt;&gt;"",現場!J24,"")</f>
        <v/>
      </c>
      <c r="T20" s="379" t="str">
        <f>IF(現場!K24&lt;&gt;"",現場!K24,"")</f>
        <v/>
      </c>
      <c r="U20" s="379" t="str">
        <f>IF(現場!L24&lt;&gt;"",現場!L24,"")</f>
        <v/>
      </c>
      <c r="V20" s="379" t="str">
        <f>IF(現場!M24&lt;&gt;"",現場!M24,"")</f>
        <v/>
      </c>
      <c r="X20" s="407" t="str">
        <f>IF(名簿!E25&lt;&gt;"",名簿!E25,"")</f>
        <v/>
      </c>
      <c r="Y20" s="407" t="str">
        <f>IF(名簿!C25&lt;&gt;"",名簿!C25,"")</f>
        <v/>
      </c>
      <c r="Z20" s="407" t="str">
        <f>IF(名簿!H25&lt;&gt;"",名簿!H25,"")</f>
        <v/>
      </c>
      <c r="AA20" s="407" t="str">
        <f>IF(名簿!S25&lt;&gt;"",名簿!S25,"")</f>
        <v/>
      </c>
      <c r="AB20" s="407" t="s">
        <v>1792</v>
      </c>
      <c r="AC20" s="407" t="str">
        <f>IF(名簿!M25&lt;&gt;"",名簿!M25,"")</f>
        <v/>
      </c>
      <c r="AD20" s="407" t="str">
        <f>IF(名簿!N25&lt;&gt;"",名簿!N25,"")</f>
        <v/>
      </c>
      <c r="AE20" s="407" t="str">
        <f>IF(名簿!O25&lt;&gt;"",名簿!O25,"")</f>
        <v/>
      </c>
      <c r="AF20" s="407" t="str">
        <f>IF(名簿!P25&lt;&gt;"",名簿!P25,"")</f>
        <v/>
      </c>
      <c r="AN20" s="551" t="str">
        <f>テーブル2[[#This Row],[災害発生時の
体制]]&amp;テーブル2[[#This Row],[班長代理①②③を選択]]</f>
        <v/>
      </c>
      <c r="AO20">
        <f>IF(テーブル2[[#This Row],[班長代理①②③を選択]]&lt;&gt;"",COUNTIF(AN:AN,AN20),0)</f>
        <v>0</v>
      </c>
      <c r="AQ20" s="521" t="str">
        <f>テーブル2[[#This Row],[災害発生時の
体制]]&amp;テーブル2[[#This Row],[班長]]</f>
        <v/>
      </c>
      <c r="AR20" s="519">
        <f>IF(テーブル2[[#This Row],[班長]]="○",COUNTIF(AQ:AQ,AQ20),0)</f>
        <v>0</v>
      </c>
    </row>
    <row r="21" spans="2:44" x14ac:dyDescent="0.15">
      <c r="B21" s="378" t="str">
        <f>IF(名簿!C26&lt;&gt;"",名簿!C26,"")</f>
        <v/>
      </c>
      <c r="C21" s="378" t="str">
        <f>IF(名簿!F26&lt;&gt;"",名簿!F26,"")</f>
        <v/>
      </c>
      <c r="D21" s="378" t="str">
        <f>IF(名簿!G26&lt;&gt;"",名簿!G26,"")</f>
        <v/>
      </c>
      <c r="E21" s="378" t="str">
        <f>IF(名簿!J26&lt;&gt;"",名簿!J26,"")</f>
        <v/>
      </c>
      <c r="F21" s="378" t="str">
        <f>IF(名簿!L26&lt;&gt;"",名簿!L26,"")</f>
        <v/>
      </c>
      <c r="G21" s="378" t="str">
        <f>IF(名簿!I26&lt;&gt;"",名簿!I26,"")</f>
        <v/>
      </c>
      <c r="H21" s="378" t="str">
        <f>IF(名簿!K26&lt;&gt;"",名簿!K26,"")</f>
        <v/>
      </c>
      <c r="I21" s="378" t="str">
        <f>IF(名簿!H26&lt;&gt;"",名簿!H26,"")</f>
        <v/>
      </c>
      <c r="J21" s="378" t="str">
        <f>IF(名簿!S26&lt;&gt;"",名簿!S26,"")</f>
        <v/>
      </c>
      <c r="L21" s="379" t="str">
        <f>IF(現場!C25&lt;&gt;"",現場!C25,"")</f>
        <v/>
      </c>
      <c r="M21" s="379" t="str">
        <f>IF(現場!D25&lt;&gt;"",現場!D25,"")</f>
        <v/>
      </c>
      <c r="N21" s="379" t="str">
        <f>IF(現場!E25&lt;&gt;"",現場!E25,"")</f>
        <v/>
      </c>
      <c r="O21" s="379" t="str">
        <f>IF(現場!F25&lt;&gt;"",現場!F25,"")</f>
        <v/>
      </c>
      <c r="P21" s="379" t="str">
        <f>IF(現場!G25&lt;&gt;"",現場!G25,"")</f>
        <v/>
      </c>
      <c r="Q21" s="379" t="str">
        <f>IF(現場!H25&lt;&gt;"",現場!H25,"")</f>
        <v/>
      </c>
      <c r="R21" s="379" t="str">
        <f>IF(現場!I25&lt;&gt;"",現場!I25,"")</f>
        <v/>
      </c>
      <c r="S21" s="379" t="str">
        <f>IF(現場!J25&lt;&gt;"",現場!J25,"")</f>
        <v/>
      </c>
      <c r="T21" s="379" t="str">
        <f>IF(現場!K25&lt;&gt;"",現場!K25,"")</f>
        <v/>
      </c>
      <c r="U21" s="379" t="str">
        <f>IF(現場!L25&lt;&gt;"",現場!L25,"")</f>
        <v/>
      </c>
      <c r="V21" s="379" t="str">
        <f>IF(現場!M25&lt;&gt;"",現場!M25,"")</f>
        <v/>
      </c>
      <c r="X21" s="407" t="str">
        <f>IF(名簿!E26&lt;&gt;"",名簿!E26,"")</f>
        <v/>
      </c>
      <c r="Y21" s="407" t="str">
        <f>IF(名簿!C26&lt;&gt;"",名簿!C26,"")</f>
        <v/>
      </c>
      <c r="Z21" s="407" t="str">
        <f>IF(名簿!H26&lt;&gt;"",名簿!H26,"")</f>
        <v/>
      </c>
      <c r="AA21" s="407" t="str">
        <f>IF(名簿!S26&lt;&gt;"",名簿!S26,"")</f>
        <v/>
      </c>
      <c r="AB21" s="407" t="s">
        <v>1792</v>
      </c>
      <c r="AC21" s="407" t="str">
        <f>IF(名簿!M26&lt;&gt;"",名簿!M26,"")</f>
        <v/>
      </c>
      <c r="AD21" s="407" t="str">
        <f>IF(名簿!N26&lt;&gt;"",名簿!N26,"")</f>
        <v/>
      </c>
      <c r="AE21" s="407" t="str">
        <f>IF(名簿!O26&lt;&gt;"",名簿!O26,"")</f>
        <v/>
      </c>
      <c r="AF21" s="407" t="str">
        <f>IF(名簿!P26&lt;&gt;"",名簿!P26,"")</f>
        <v/>
      </c>
      <c r="AN21" s="551" t="str">
        <f>テーブル2[[#This Row],[災害発生時の
体制]]&amp;テーブル2[[#This Row],[班長代理①②③を選択]]</f>
        <v/>
      </c>
      <c r="AO21">
        <f>IF(テーブル2[[#This Row],[班長代理①②③を選択]]&lt;&gt;"",COUNTIF(AN:AN,AN21),0)</f>
        <v>0</v>
      </c>
      <c r="AQ21" s="521" t="str">
        <f>テーブル2[[#This Row],[災害発生時の
体制]]&amp;テーブル2[[#This Row],[班長]]</f>
        <v/>
      </c>
      <c r="AR21" s="519">
        <f>IF(テーブル2[[#This Row],[班長]]="○",COUNTIF(AQ:AQ,AQ21),0)</f>
        <v>0</v>
      </c>
    </row>
    <row r="22" spans="2:44" x14ac:dyDescent="0.15">
      <c r="B22" s="378" t="str">
        <f>IF(名簿!C27&lt;&gt;"",名簿!C27,"")</f>
        <v/>
      </c>
      <c r="C22" s="378" t="str">
        <f>IF(名簿!F27&lt;&gt;"",名簿!F27,"")</f>
        <v/>
      </c>
      <c r="D22" s="378" t="str">
        <f>IF(名簿!G27&lt;&gt;"",名簿!G27,"")</f>
        <v/>
      </c>
      <c r="E22" s="378" t="str">
        <f>IF(名簿!J27&lt;&gt;"",名簿!J27,"")</f>
        <v/>
      </c>
      <c r="F22" s="378" t="str">
        <f>IF(名簿!L27&lt;&gt;"",名簿!L27,"")</f>
        <v/>
      </c>
      <c r="G22" s="378" t="str">
        <f>IF(名簿!I27&lt;&gt;"",名簿!I27,"")</f>
        <v/>
      </c>
      <c r="H22" s="378" t="str">
        <f>IF(名簿!K27&lt;&gt;"",名簿!K27,"")</f>
        <v/>
      </c>
      <c r="I22" s="378" t="str">
        <f>IF(名簿!H27&lt;&gt;"",名簿!H27,"")</f>
        <v/>
      </c>
      <c r="J22" s="378" t="str">
        <f>IF(名簿!S27&lt;&gt;"",名簿!S27,"")</f>
        <v/>
      </c>
      <c r="L22" s="379" t="str">
        <f>IF(現場!C26&lt;&gt;"",現場!C26,"")</f>
        <v/>
      </c>
      <c r="M22" s="379" t="str">
        <f>IF(現場!D26&lt;&gt;"",現場!D26,"")</f>
        <v/>
      </c>
      <c r="N22" s="379" t="str">
        <f>IF(現場!E26&lt;&gt;"",現場!E26,"")</f>
        <v/>
      </c>
      <c r="O22" s="379" t="str">
        <f>IF(現場!F26&lt;&gt;"",現場!F26,"")</f>
        <v/>
      </c>
      <c r="P22" s="379" t="str">
        <f>IF(現場!G26&lt;&gt;"",現場!G26,"")</f>
        <v/>
      </c>
      <c r="Q22" s="379" t="str">
        <f>IF(現場!H26&lt;&gt;"",現場!H26,"")</f>
        <v/>
      </c>
      <c r="R22" s="379" t="str">
        <f>IF(現場!I26&lt;&gt;"",現場!I26,"")</f>
        <v/>
      </c>
      <c r="S22" s="379" t="str">
        <f>IF(現場!J26&lt;&gt;"",現場!J26,"")</f>
        <v/>
      </c>
      <c r="T22" s="379" t="str">
        <f>IF(現場!K26&lt;&gt;"",現場!K26,"")</f>
        <v/>
      </c>
      <c r="U22" s="379" t="str">
        <f>IF(現場!L26&lt;&gt;"",現場!L26,"")</f>
        <v/>
      </c>
      <c r="V22" s="379" t="str">
        <f>IF(現場!M26&lt;&gt;"",現場!M26,"")</f>
        <v/>
      </c>
      <c r="X22" s="407" t="str">
        <f>IF(名簿!E27&lt;&gt;"",名簿!E27,"")</f>
        <v/>
      </c>
      <c r="Y22" s="407" t="str">
        <f>IF(名簿!C27&lt;&gt;"",名簿!C27,"")</f>
        <v/>
      </c>
      <c r="Z22" s="407" t="str">
        <f>IF(名簿!H27&lt;&gt;"",名簿!H27,"")</f>
        <v/>
      </c>
      <c r="AA22" s="407" t="str">
        <f>IF(名簿!S27&lt;&gt;"",名簿!S27,"")</f>
        <v/>
      </c>
      <c r="AB22" s="407" t="s">
        <v>1792</v>
      </c>
      <c r="AC22" s="407" t="str">
        <f>IF(名簿!M27&lt;&gt;"",名簿!M27,"")</f>
        <v/>
      </c>
      <c r="AD22" s="407" t="str">
        <f>IF(名簿!N27&lt;&gt;"",名簿!N27,"")</f>
        <v/>
      </c>
      <c r="AE22" s="407" t="str">
        <f>IF(名簿!O27&lt;&gt;"",名簿!O27,"")</f>
        <v/>
      </c>
      <c r="AF22" s="407" t="str">
        <f>IF(名簿!P27&lt;&gt;"",名簿!P27,"")</f>
        <v/>
      </c>
      <c r="AN22" s="551" t="str">
        <f>テーブル2[[#This Row],[災害発生時の
体制]]&amp;テーブル2[[#This Row],[班長代理①②③を選択]]</f>
        <v/>
      </c>
      <c r="AO22">
        <f>IF(テーブル2[[#This Row],[班長代理①②③を選択]]&lt;&gt;"",COUNTIF(AN:AN,AN22),0)</f>
        <v>0</v>
      </c>
      <c r="AQ22" s="521" t="str">
        <f>テーブル2[[#This Row],[災害発生時の
体制]]&amp;テーブル2[[#This Row],[班長]]</f>
        <v/>
      </c>
      <c r="AR22" s="519">
        <f>IF(テーブル2[[#This Row],[班長]]="○",COUNTIF(AQ:AQ,AQ22),0)</f>
        <v>0</v>
      </c>
    </row>
    <row r="23" spans="2:44" x14ac:dyDescent="0.15">
      <c r="B23" s="378" t="str">
        <f>IF(名簿!C28&lt;&gt;"",名簿!C28,"")</f>
        <v/>
      </c>
      <c r="C23" s="378" t="str">
        <f>IF(名簿!F28&lt;&gt;"",名簿!F28,"")</f>
        <v/>
      </c>
      <c r="D23" s="378" t="str">
        <f>IF(名簿!G28&lt;&gt;"",名簿!G28,"")</f>
        <v/>
      </c>
      <c r="E23" s="378" t="str">
        <f>IF(名簿!J28&lt;&gt;"",名簿!J28,"")</f>
        <v/>
      </c>
      <c r="F23" s="378" t="str">
        <f>IF(名簿!L28&lt;&gt;"",名簿!L28,"")</f>
        <v/>
      </c>
      <c r="G23" s="378" t="str">
        <f>IF(名簿!I28&lt;&gt;"",名簿!I28,"")</f>
        <v/>
      </c>
      <c r="H23" s="378" t="str">
        <f>IF(名簿!K28&lt;&gt;"",名簿!K28,"")</f>
        <v/>
      </c>
      <c r="I23" s="378" t="str">
        <f>IF(名簿!H28&lt;&gt;"",名簿!H28,"")</f>
        <v/>
      </c>
      <c r="J23" s="378" t="str">
        <f>IF(名簿!S28&lt;&gt;"",名簿!S28,"")</f>
        <v/>
      </c>
      <c r="L23" s="379" t="str">
        <f>IF(現場!C27&lt;&gt;"",現場!C27,"")</f>
        <v/>
      </c>
      <c r="M23" s="379" t="str">
        <f>IF(現場!D27&lt;&gt;"",現場!D27,"")</f>
        <v/>
      </c>
      <c r="N23" s="379" t="str">
        <f>IF(現場!E27&lt;&gt;"",現場!E27,"")</f>
        <v/>
      </c>
      <c r="O23" s="379" t="str">
        <f>IF(現場!F27&lt;&gt;"",現場!F27,"")</f>
        <v/>
      </c>
      <c r="P23" s="379" t="str">
        <f>IF(現場!G27&lt;&gt;"",現場!G27,"")</f>
        <v/>
      </c>
      <c r="Q23" s="379" t="str">
        <f>IF(現場!H27&lt;&gt;"",現場!H27,"")</f>
        <v/>
      </c>
      <c r="R23" s="379" t="str">
        <f>IF(現場!I27&lt;&gt;"",現場!I27,"")</f>
        <v/>
      </c>
      <c r="S23" s="379" t="str">
        <f>IF(現場!J27&lt;&gt;"",現場!J27,"")</f>
        <v/>
      </c>
      <c r="T23" s="379" t="str">
        <f>IF(現場!K27&lt;&gt;"",現場!K27,"")</f>
        <v/>
      </c>
      <c r="U23" s="379" t="str">
        <f>IF(現場!L27&lt;&gt;"",現場!L27,"")</f>
        <v/>
      </c>
      <c r="V23" s="379" t="str">
        <f>IF(現場!M27&lt;&gt;"",現場!M27,"")</f>
        <v/>
      </c>
      <c r="X23" s="407" t="str">
        <f>IF(名簿!E28&lt;&gt;"",名簿!E28,"")</f>
        <v/>
      </c>
      <c r="Y23" s="407" t="str">
        <f>IF(名簿!C28&lt;&gt;"",名簿!C28,"")</f>
        <v/>
      </c>
      <c r="Z23" s="407" t="str">
        <f>IF(名簿!H28&lt;&gt;"",名簿!H28,"")</f>
        <v/>
      </c>
      <c r="AA23" s="407" t="str">
        <f>IF(名簿!S28&lt;&gt;"",名簿!S28,"")</f>
        <v/>
      </c>
      <c r="AB23" s="407" t="s">
        <v>1792</v>
      </c>
      <c r="AC23" s="407" t="str">
        <f>IF(名簿!M28&lt;&gt;"",名簿!M28,"")</f>
        <v/>
      </c>
      <c r="AD23" s="407" t="str">
        <f>IF(名簿!N28&lt;&gt;"",名簿!N28,"")</f>
        <v/>
      </c>
      <c r="AE23" s="407" t="str">
        <f>IF(名簿!O28&lt;&gt;"",名簿!O28,"")</f>
        <v/>
      </c>
      <c r="AF23" s="407" t="str">
        <f>IF(名簿!P28&lt;&gt;"",名簿!P28,"")</f>
        <v/>
      </c>
      <c r="AN23" s="551" t="str">
        <f>テーブル2[[#This Row],[災害発生時の
体制]]&amp;テーブル2[[#This Row],[班長代理①②③を選択]]</f>
        <v/>
      </c>
      <c r="AO23">
        <f>IF(テーブル2[[#This Row],[班長代理①②③を選択]]&lt;&gt;"",COUNTIF(AN:AN,AN23),0)</f>
        <v>0</v>
      </c>
      <c r="AQ23" s="521" t="str">
        <f>テーブル2[[#This Row],[災害発生時の
体制]]&amp;テーブル2[[#This Row],[班長]]</f>
        <v/>
      </c>
      <c r="AR23" s="519">
        <f>IF(テーブル2[[#This Row],[班長]]="○",COUNTIF(AQ:AQ,AQ23),0)</f>
        <v>0</v>
      </c>
    </row>
    <row r="24" spans="2:44" x14ac:dyDescent="0.15">
      <c r="B24" s="378" t="str">
        <f>IF(名簿!C29&lt;&gt;"",名簿!C29,"")</f>
        <v/>
      </c>
      <c r="C24" s="378" t="str">
        <f>IF(名簿!F29&lt;&gt;"",名簿!F29,"")</f>
        <v/>
      </c>
      <c r="D24" s="378" t="str">
        <f>IF(名簿!G29&lt;&gt;"",名簿!G29,"")</f>
        <v/>
      </c>
      <c r="E24" s="378" t="str">
        <f>IF(名簿!J29&lt;&gt;"",名簿!J29,"")</f>
        <v/>
      </c>
      <c r="F24" s="378" t="str">
        <f>IF(名簿!L29&lt;&gt;"",名簿!L29,"")</f>
        <v/>
      </c>
      <c r="G24" s="378" t="str">
        <f>IF(名簿!I29&lt;&gt;"",名簿!I29,"")</f>
        <v/>
      </c>
      <c r="H24" s="378" t="str">
        <f>IF(名簿!K29&lt;&gt;"",名簿!K29,"")</f>
        <v/>
      </c>
      <c r="I24" s="378" t="str">
        <f>IF(名簿!H29&lt;&gt;"",名簿!H29,"")</f>
        <v/>
      </c>
      <c r="J24" s="378" t="str">
        <f>IF(名簿!S29&lt;&gt;"",名簿!S29,"")</f>
        <v/>
      </c>
      <c r="L24" s="379" t="str">
        <f>IF(現場!C28&lt;&gt;"",現場!C28,"")</f>
        <v/>
      </c>
      <c r="M24" s="379" t="str">
        <f>IF(現場!D28&lt;&gt;"",現場!D28,"")</f>
        <v/>
      </c>
      <c r="N24" s="379" t="str">
        <f>IF(現場!E28&lt;&gt;"",現場!E28,"")</f>
        <v/>
      </c>
      <c r="O24" s="379" t="str">
        <f>IF(現場!F28&lt;&gt;"",現場!F28,"")</f>
        <v/>
      </c>
      <c r="P24" s="379" t="str">
        <f>IF(現場!G28&lt;&gt;"",現場!G28,"")</f>
        <v/>
      </c>
      <c r="Q24" s="379" t="str">
        <f>IF(現場!H28&lt;&gt;"",現場!H28,"")</f>
        <v/>
      </c>
      <c r="R24" s="379" t="str">
        <f>IF(現場!I28&lt;&gt;"",現場!I28,"")</f>
        <v/>
      </c>
      <c r="S24" s="379" t="str">
        <f>IF(現場!J28&lt;&gt;"",現場!J28,"")</f>
        <v/>
      </c>
      <c r="T24" s="379" t="str">
        <f>IF(現場!K28&lt;&gt;"",現場!K28,"")</f>
        <v/>
      </c>
      <c r="U24" s="379" t="str">
        <f>IF(現場!L28&lt;&gt;"",現場!L28,"")</f>
        <v/>
      </c>
      <c r="V24" s="379" t="str">
        <f>IF(現場!M28&lt;&gt;"",現場!M28,"")</f>
        <v/>
      </c>
      <c r="X24" s="407" t="str">
        <f>IF(名簿!E29&lt;&gt;"",名簿!E29,"")</f>
        <v/>
      </c>
      <c r="Y24" s="407" t="str">
        <f>IF(名簿!C29&lt;&gt;"",名簿!C29,"")</f>
        <v/>
      </c>
      <c r="Z24" s="407" t="str">
        <f>IF(名簿!H29&lt;&gt;"",名簿!H29,"")</f>
        <v/>
      </c>
      <c r="AA24" s="407" t="str">
        <f>IF(名簿!S29&lt;&gt;"",名簿!S29,"")</f>
        <v/>
      </c>
      <c r="AB24" s="407" t="s">
        <v>1792</v>
      </c>
      <c r="AC24" s="407" t="str">
        <f>IF(名簿!M29&lt;&gt;"",名簿!M29,"")</f>
        <v/>
      </c>
      <c r="AD24" s="407" t="str">
        <f>IF(名簿!N29&lt;&gt;"",名簿!N29,"")</f>
        <v/>
      </c>
      <c r="AE24" s="407" t="str">
        <f>IF(名簿!O29&lt;&gt;"",名簿!O29,"")</f>
        <v/>
      </c>
      <c r="AF24" s="407" t="str">
        <f>IF(名簿!P29&lt;&gt;"",名簿!P29,"")</f>
        <v/>
      </c>
      <c r="AN24" s="551" t="str">
        <f>テーブル2[[#This Row],[災害発生時の
体制]]&amp;テーブル2[[#This Row],[班長代理①②③を選択]]</f>
        <v/>
      </c>
      <c r="AO24">
        <f>IF(テーブル2[[#This Row],[班長代理①②③を選択]]&lt;&gt;"",COUNTIF(AN:AN,AN24),0)</f>
        <v>0</v>
      </c>
      <c r="AQ24" s="521" t="str">
        <f>テーブル2[[#This Row],[災害発生時の
体制]]&amp;テーブル2[[#This Row],[班長]]</f>
        <v/>
      </c>
      <c r="AR24" s="519">
        <f>IF(テーブル2[[#This Row],[班長]]="○",COUNTIF(AQ:AQ,AQ24),0)</f>
        <v>0</v>
      </c>
    </row>
    <row r="25" spans="2:44" x14ac:dyDescent="0.15">
      <c r="B25" s="378" t="str">
        <f>IF(名簿!C30&lt;&gt;"",名簿!C30,"")</f>
        <v/>
      </c>
      <c r="C25" s="378" t="str">
        <f>IF(名簿!F30&lt;&gt;"",名簿!F30,"")</f>
        <v/>
      </c>
      <c r="D25" s="378" t="str">
        <f>IF(名簿!G30&lt;&gt;"",名簿!G30,"")</f>
        <v/>
      </c>
      <c r="E25" s="378" t="str">
        <f>IF(名簿!J30&lt;&gt;"",名簿!J30,"")</f>
        <v/>
      </c>
      <c r="F25" s="378" t="str">
        <f>IF(名簿!L30&lt;&gt;"",名簿!L30,"")</f>
        <v/>
      </c>
      <c r="G25" s="378" t="str">
        <f>IF(名簿!I30&lt;&gt;"",名簿!I30,"")</f>
        <v/>
      </c>
      <c r="H25" s="378" t="str">
        <f>IF(名簿!K30&lt;&gt;"",名簿!K30,"")</f>
        <v/>
      </c>
      <c r="I25" s="378" t="str">
        <f>IF(名簿!H30&lt;&gt;"",名簿!H30,"")</f>
        <v/>
      </c>
      <c r="J25" s="378" t="str">
        <f>IF(名簿!S30&lt;&gt;"",名簿!S30,"")</f>
        <v/>
      </c>
      <c r="L25" s="379" t="str">
        <f>IF(現場!C29&lt;&gt;"",現場!C29,"")</f>
        <v/>
      </c>
      <c r="M25" s="379" t="str">
        <f>IF(現場!D29&lt;&gt;"",現場!D29,"")</f>
        <v/>
      </c>
      <c r="N25" s="379" t="str">
        <f>IF(現場!E29&lt;&gt;"",現場!E29,"")</f>
        <v/>
      </c>
      <c r="O25" s="379" t="str">
        <f>IF(現場!F29&lt;&gt;"",現場!F29,"")</f>
        <v/>
      </c>
      <c r="P25" s="379" t="str">
        <f>IF(現場!G29&lt;&gt;"",現場!G29,"")</f>
        <v/>
      </c>
      <c r="Q25" s="379" t="str">
        <f>IF(現場!H29&lt;&gt;"",現場!H29,"")</f>
        <v/>
      </c>
      <c r="R25" s="379" t="str">
        <f>IF(現場!I29&lt;&gt;"",現場!I29,"")</f>
        <v/>
      </c>
      <c r="S25" s="379" t="str">
        <f>IF(現場!J29&lt;&gt;"",現場!J29,"")</f>
        <v/>
      </c>
      <c r="T25" s="379" t="str">
        <f>IF(現場!K29&lt;&gt;"",現場!K29,"")</f>
        <v/>
      </c>
      <c r="U25" s="379" t="str">
        <f>IF(現場!L29&lt;&gt;"",現場!L29,"")</f>
        <v/>
      </c>
      <c r="V25" s="379" t="str">
        <f>IF(現場!M29&lt;&gt;"",現場!M29,"")</f>
        <v/>
      </c>
      <c r="X25" s="407" t="str">
        <f>IF(名簿!E30&lt;&gt;"",名簿!E30,"")</f>
        <v/>
      </c>
      <c r="Y25" s="407" t="str">
        <f>IF(名簿!C30&lt;&gt;"",名簿!C30,"")</f>
        <v/>
      </c>
      <c r="Z25" s="407" t="str">
        <f>IF(名簿!H30&lt;&gt;"",名簿!H30,"")</f>
        <v/>
      </c>
      <c r="AA25" s="407" t="str">
        <f>IF(名簿!S30&lt;&gt;"",名簿!S30,"")</f>
        <v/>
      </c>
      <c r="AB25" s="407" t="s">
        <v>1792</v>
      </c>
      <c r="AC25" s="407" t="str">
        <f>IF(名簿!M30&lt;&gt;"",名簿!M30,"")</f>
        <v/>
      </c>
      <c r="AD25" s="407" t="str">
        <f>IF(名簿!N30&lt;&gt;"",名簿!N30,"")</f>
        <v/>
      </c>
      <c r="AE25" s="407" t="str">
        <f>IF(名簿!O30&lt;&gt;"",名簿!O30,"")</f>
        <v/>
      </c>
      <c r="AF25" s="407" t="str">
        <f>IF(名簿!P30&lt;&gt;"",名簿!P30,"")</f>
        <v/>
      </c>
      <c r="AN25" s="551" t="str">
        <f>テーブル2[[#This Row],[災害発生時の
体制]]&amp;テーブル2[[#This Row],[班長代理①②③を選択]]</f>
        <v/>
      </c>
      <c r="AO25">
        <f>IF(テーブル2[[#This Row],[班長代理①②③を選択]]&lt;&gt;"",COUNTIF(AN:AN,AN25),0)</f>
        <v>0</v>
      </c>
      <c r="AQ25" s="521" t="str">
        <f>テーブル2[[#This Row],[災害発生時の
体制]]&amp;テーブル2[[#This Row],[班長]]</f>
        <v/>
      </c>
      <c r="AR25" s="519">
        <f>IF(テーブル2[[#This Row],[班長]]="○",COUNTIF(AQ:AQ,AQ25),0)</f>
        <v>0</v>
      </c>
    </row>
    <row r="26" spans="2:44" x14ac:dyDescent="0.15">
      <c r="B26" s="378" t="str">
        <f>IF(名簿!C31&lt;&gt;"",名簿!C31,"")</f>
        <v/>
      </c>
      <c r="C26" s="378" t="str">
        <f>IF(名簿!F31&lt;&gt;"",名簿!F31,"")</f>
        <v/>
      </c>
      <c r="D26" s="378" t="str">
        <f>IF(名簿!G31&lt;&gt;"",名簿!G31,"")</f>
        <v/>
      </c>
      <c r="E26" s="378" t="str">
        <f>IF(名簿!J31&lt;&gt;"",名簿!J31,"")</f>
        <v/>
      </c>
      <c r="F26" s="378" t="str">
        <f>IF(名簿!L31&lt;&gt;"",名簿!L31,"")</f>
        <v/>
      </c>
      <c r="G26" s="378" t="str">
        <f>IF(名簿!I31&lt;&gt;"",名簿!I31,"")</f>
        <v/>
      </c>
      <c r="H26" s="378" t="str">
        <f>IF(名簿!K31&lt;&gt;"",名簿!K31,"")</f>
        <v/>
      </c>
      <c r="I26" s="378" t="str">
        <f>IF(名簿!H31&lt;&gt;"",名簿!H31,"")</f>
        <v/>
      </c>
      <c r="J26" s="378" t="str">
        <f>IF(名簿!S31&lt;&gt;"",名簿!S31,"")</f>
        <v/>
      </c>
      <c r="L26" s="379" t="str">
        <f>IF(現場!C30&lt;&gt;"",現場!C30,"")</f>
        <v/>
      </c>
      <c r="M26" s="379" t="str">
        <f>IF(現場!D30&lt;&gt;"",現場!D30,"")</f>
        <v/>
      </c>
      <c r="N26" s="379" t="str">
        <f>IF(現場!E30&lt;&gt;"",現場!E30,"")</f>
        <v/>
      </c>
      <c r="O26" s="379" t="str">
        <f>IF(現場!F30&lt;&gt;"",現場!F30,"")</f>
        <v/>
      </c>
      <c r="P26" s="379" t="str">
        <f>IF(現場!G30&lt;&gt;"",現場!G30,"")</f>
        <v/>
      </c>
      <c r="Q26" s="379" t="str">
        <f>IF(現場!H30&lt;&gt;"",現場!H30,"")</f>
        <v/>
      </c>
      <c r="R26" s="379" t="str">
        <f>IF(現場!I30&lt;&gt;"",現場!I30,"")</f>
        <v/>
      </c>
      <c r="S26" s="379" t="str">
        <f>IF(現場!J30&lt;&gt;"",現場!J30,"")</f>
        <v/>
      </c>
      <c r="T26" s="379" t="str">
        <f>IF(現場!K30&lt;&gt;"",現場!K30,"")</f>
        <v/>
      </c>
      <c r="U26" s="379" t="str">
        <f>IF(現場!L30&lt;&gt;"",現場!L30,"")</f>
        <v/>
      </c>
      <c r="V26" s="379" t="str">
        <f>IF(現場!M30&lt;&gt;"",現場!M30,"")</f>
        <v/>
      </c>
      <c r="X26" s="407" t="str">
        <f>IF(名簿!E31&lt;&gt;"",名簿!E31,"")</f>
        <v/>
      </c>
      <c r="Y26" s="407" t="str">
        <f>IF(名簿!C31&lt;&gt;"",名簿!C31,"")</f>
        <v/>
      </c>
      <c r="Z26" s="407" t="str">
        <f>IF(名簿!H31&lt;&gt;"",名簿!H31,"")</f>
        <v/>
      </c>
      <c r="AA26" s="407" t="str">
        <f>IF(名簿!S31&lt;&gt;"",名簿!S31,"")</f>
        <v/>
      </c>
      <c r="AB26" s="407" t="s">
        <v>1792</v>
      </c>
      <c r="AC26" s="407" t="str">
        <f>IF(名簿!M31&lt;&gt;"",名簿!M31,"")</f>
        <v/>
      </c>
      <c r="AD26" s="407" t="str">
        <f>IF(名簿!N31&lt;&gt;"",名簿!N31,"")</f>
        <v/>
      </c>
      <c r="AE26" s="407" t="str">
        <f>IF(名簿!O31&lt;&gt;"",名簿!O31,"")</f>
        <v/>
      </c>
      <c r="AF26" s="407" t="str">
        <f>IF(名簿!P31&lt;&gt;"",名簿!P31,"")</f>
        <v/>
      </c>
      <c r="AN26" s="551" t="str">
        <f>テーブル2[[#This Row],[災害発生時の
体制]]&amp;テーブル2[[#This Row],[班長代理①②③を選択]]</f>
        <v/>
      </c>
      <c r="AO26">
        <f>IF(テーブル2[[#This Row],[班長代理①②③を選択]]&lt;&gt;"",COUNTIF(AN:AN,AN26),0)</f>
        <v>0</v>
      </c>
      <c r="AQ26" s="521" t="str">
        <f>テーブル2[[#This Row],[災害発生時の
体制]]&amp;テーブル2[[#This Row],[班長]]</f>
        <v/>
      </c>
      <c r="AR26" s="519">
        <f>IF(テーブル2[[#This Row],[班長]]="○",COUNTIF(AQ:AQ,AQ26),0)</f>
        <v>0</v>
      </c>
    </row>
    <row r="27" spans="2:44" x14ac:dyDescent="0.15">
      <c r="B27" s="378" t="str">
        <f>IF(名簿!C32&lt;&gt;"",名簿!C32,"")</f>
        <v/>
      </c>
      <c r="C27" s="378" t="str">
        <f>IF(名簿!F32&lt;&gt;"",名簿!F32,"")</f>
        <v/>
      </c>
      <c r="D27" s="378" t="str">
        <f>IF(名簿!G32&lt;&gt;"",名簿!G32,"")</f>
        <v/>
      </c>
      <c r="E27" s="378" t="str">
        <f>IF(名簿!J32&lt;&gt;"",名簿!J32,"")</f>
        <v/>
      </c>
      <c r="F27" s="378" t="str">
        <f>IF(名簿!L32&lt;&gt;"",名簿!L32,"")</f>
        <v/>
      </c>
      <c r="G27" s="378" t="str">
        <f>IF(名簿!I32&lt;&gt;"",名簿!I32,"")</f>
        <v/>
      </c>
      <c r="H27" s="378" t="str">
        <f>IF(名簿!K32&lt;&gt;"",名簿!K32,"")</f>
        <v/>
      </c>
      <c r="I27" s="378" t="str">
        <f>IF(名簿!H32&lt;&gt;"",名簿!H32,"")</f>
        <v/>
      </c>
      <c r="J27" s="378" t="str">
        <f>IF(名簿!S32&lt;&gt;"",名簿!S32,"")</f>
        <v/>
      </c>
      <c r="L27" s="379" t="str">
        <f>IF(現場!C31&lt;&gt;"",現場!C31,"")</f>
        <v/>
      </c>
      <c r="M27" s="379" t="str">
        <f>IF(現場!D31&lt;&gt;"",現場!D31,"")</f>
        <v/>
      </c>
      <c r="N27" s="379" t="str">
        <f>IF(現場!E31&lt;&gt;"",現場!E31,"")</f>
        <v/>
      </c>
      <c r="O27" s="379" t="str">
        <f>IF(現場!F31&lt;&gt;"",現場!F31,"")</f>
        <v/>
      </c>
      <c r="P27" s="379" t="str">
        <f>IF(現場!G31&lt;&gt;"",現場!G31,"")</f>
        <v/>
      </c>
      <c r="Q27" s="379" t="str">
        <f>IF(現場!H31&lt;&gt;"",現場!H31,"")</f>
        <v/>
      </c>
      <c r="R27" s="379" t="str">
        <f>IF(現場!I31&lt;&gt;"",現場!I31,"")</f>
        <v/>
      </c>
      <c r="S27" s="379" t="str">
        <f>IF(現場!J31&lt;&gt;"",現場!J31,"")</f>
        <v/>
      </c>
      <c r="T27" s="379" t="str">
        <f>IF(現場!K31&lt;&gt;"",現場!K31,"")</f>
        <v/>
      </c>
      <c r="U27" s="379" t="str">
        <f>IF(現場!L31&lt;&gt;"",現場!L31,"")</f>
        <v/>
      </c>
      <c r="V27" s="379" t="str">
        <f>IF(現場!M31&lt;&gt;"",現場!M31,"")</f>
        <v/>
      </c>
      <c r="X27" s="407" t="str">
        <f>IF(名簿!E32&lt;&gt;"",名簿!E32,"")</f>
        <v/>
      </c>
      <c r="Y27" s="407" t="str">
        <f>IF(名簿!C32&lt;&gt;"",名簿!C32,"")</f>
        <v/>
      </c>
      <c r="Z27" s="407" t="str">
        <f>IF(名簿!H32&lt;&gt;"",名簿!H32,"")</f>
        <v/>
      </c>
      <c r="AA27" s="407" t="str">
        <f>IF(名簿!S32&lt;&gt;"",名簿!S32,"")</f>
        <v/>
      </c>
      <c r="AB27" s="407" t="s">
        <v>1792</v>
      </c>
      <c r="AC27" s="407" t="str">
        <f>IF(名簿!M32&lt;&gt;"",名簿!M32,"")</f>
        <v/>
      </c>
      <c r="AD27" s="407" t="str">
        <f>IF(名簿!N32&lt;&gt;"",名簿!N32,"")</f>
        <v/>
      </c>
      <c r="AE27" s="407" t="str">
        <f>IF(名簿!O32&lt;&gt;"",名簿!O32,"")</f>
        <v/>
      </c>
      <c r="AF27" s="407" t="str">
        <f>IF(名簿!P32&lt;&gt;"",名簿!P32,"")</f>
        <v/>
      </c>
      <c r="AN27" s="551" t="str">
        <f>テーブル2[[#This Row],[災害発生時の
体制]]&amp;テーブル2[[#This Row],[班長代理①②③を選択]]</f>
        <v/>
      </c>
      <c r="AO27">
        <f>IF(テーブル2[[#This Row],[班長代理①②③を選択]]&lt;&gt;"",COUNTIF(AN:AN,AN27),0)</f>
        <v>0</v>
      </c>
      <c r="AQ27" s="521" t="str">
        <f>テーブル2[[#This Row],[災害発生時の
体制]]&amp;テーブル2[[#This Row],[班長]]</f>
        <v/>
      </c>
      <c r="AR27" s="519">
        <f>IF(テーブル2[[#This Row],[班長]]="○",COUNTIF(AQ:AQ,AQ27),0)</f>
        <v>0</v>
      </c>
    </row>
    <row r="28" spans="2:44" x14ac:dyDescent="0.15">
      <c r="B28" s="378" t="str">
        <f>IF(名簿!C33&lt;&gt;"",名簿!C33,"")</f>
        <v/>
      </c>
      <c r="C28" s="378" t="str">
        <f>IF(名簿!F33&lt;&gt;"",名簿!F33,"")</f>
        <v/>
      </c>
      <c r="D28" s="378" t="str">
        <f>IF(名簿!G33&lt;&gt;"",名簿!G33,"")</f>
        <v/>
      </c>
      <c r="E28" s="378" t="str">
        <f>IF(名簿!J33&lt;&gt;"",名簿!J33,"")</f>
        <v/>
      </c>
      <c r="F28" s="378" t="str">
        <f>IF(名簿!L33&lt;&gt;"",名簿!L33,"")</f>
        <v/>
      </c>
      <c r="G28" s="378" t="str">
        <f>IF(名簿!I33&lt;&gt;"",名簿!I33,"")</f>
        <v/>
      </c>
      <c r="H28" s="378" t="str">
        <f>IF(名簿!K33&lt;&gt;"",名簿!K33,"")</f>
        <v/>
      </c>
      <c r="I28" s="378" t="str">
        <f>IF(名簿!H33&lt;&gt;"",名簿!H33,"")</f>
        <v/>
      </c>
      <c r="J28" s="378" t="str">
        <f>IF(名簿!S33&lt;&gt;"",名簿!S33,"")</f>
        <v/>
      </c>
      <c r="L28" s="379" t="str">
        <f>IF(現場!C32&lt;&gt;"",現場!C32,"")</f>
        <v/>
      </c>
      <c r="M28" s="379" t="str">
        <f>IF(現場!D32&lt;&gt;"",現場!D32,"")</f>
        <v/>
      </c>
      <c r="N28" s="379" t="str">
        <f>IF(現場!E32&lt;&gt;"",現場!E32,"")</f>
        <v/>
      </c>
      <c r="O28" s="379" t="str">
        <f>IF(現場!F32&lt;&gt;"",現場!F32,"")</f>
        <v/>
      </c>
      <c r="P28" s="379" t="str">
        <f>IF(現場!G32&lt;&gt;"",現場!G32,"")</f>
        <v/>
      </c>
      <c r="Q28" s="379" t="str">
        <f>IF(現場!H32&lt;&gt;"",現場!H32,"")</f>
        <v/>
      </c>
      <c r="R28" s="379" t="str">
        <f>IF(現場!I32&lt;&gt;"",現場!I32,"")</f>
        <v/>
      </c>
      <c r="S28" s="379" t="str">
        <f>IF(現場!J32&lt;&gt;"",現場!J32,"")</f>
        <v/>
      </c>
      <c r="T28" s="379" t="str">
        <f>IF(現場!K32&lt;&gt;"",現場!K32,"")</f>
        <v/>
      </c>
      <c r="U28" s="379" t="str">
        <f>IF(現場!L32&lt;&gt;"",現場!L32,"")</f>
        <v/>
      </c>
      <c r="V28" s="379" t="str">
        <f>IF(現場!M32&lt;&gt;"",現場!M32,"")</f>
        <v/>
      </c>
      <c r="X28" s="407" t="str">
        <f>IF(名簿!E33&lt;&gt;"",名簿!E33,"")</f>
        <v/>
      </c>
      <c r="Y28" s="407" t="str">
        <f>IF(名簿!C33&lt;&gt;"",名簿!C33,"")</f>
        <v/>
      </c>
      <c r="Z28" s="407" t="str">
        <f>IF(名簿!H33&lt;&gt;"",名簿!H33,"")</f>
        <v/>
      </c>
      <c r="AA28" s="407" t="str">
        <f>IF(名簿!S33&lt;&gt;"",名簿!S33,"")</f>
        <v/>
      </c>
      <c r="AB28" s="407" t="s">
        <v>1792</v>
      </c>
      <c r="AC28" s="407" t="str">
        <f>IF(名簿!M33&lt;&gt;"",名簿!M33,"")</f>
        <v/>
      </c>
      <c r="AD28" s="407" t="str">
        <f>IF(名簿!N33&lt;&gt;"",名簿!N33,"")</f>
        <v/>
      </c>
      <c r="AE28" s="407" t="str">
        <f>IF(名簿!O33&lt;&gt;"",名簿!O33,"")</f>
        <v/>
      </c>
      <c r="AF28" s="407" t="str">
        <f>IF(名簿!P33&lt;&gt;"",名簿!P33,"")</f>
        <v/>
      </c>
      <c r="AN28" s="551" t="str">
        <f>テーブル2[[#This Row],[災害発生時の
体制]]&amp;テーブル2[[#This Row],[班長代理①②③を選択]]</f>
        <v/>
      </c>
      <c r="AO28">
        <f>IF(テーブル2[[#This Row],[班長代理①②③を選択]]&lt;&gt;"",COUNTIF(AN:AN,AN28),0)</f>
        <v>0</v>
      </c>
      <c r="AQ28" s="521" t="str">
        <f>テーブル2[[#This Row],[災害発生時の
体制]]&amp;テーブル2[[#This Row],[班長]]</f>
        <v/>
      </c>
      <c r="AR28" s="519">
        <f>IF(テーブル2[[#This Row],[班長]]="○",COUNTIF(AQ:AQ,AQ28),0)</f>
        <v>0</v>
      </c>
    </row>
    <row r="29" spans="2:44" x14ac:dyDescent="0.15">
      <c r="B29" s="378" t="str">
        <f>IF(名簿!C34&lt;&gt;"",名簿!C34,"")</f>
        <v/>
      </c>
      <c r="C29" s="378" t="str">
        <f>IF(名簿!F34&lt;&gt;"",名簿!F34,"")</f>
        <v/>
      </c>
      <c r="D29" s="378" t="str">
        <f>IF(名簿!G34&lt;&gt;"",名簿!G34,"")</f>
        <v/>
      </c>
      <c r="E29" s="378" t="str">
        <f>IF(名簿!J34&lt;&gt;"",名簿!J34,"")</f>
        <v/>
      </c>
      <c r="F29" s="378" t="str">
        <f>IF(名簿!L34&lt;&gt;"",名簿!L34,"")</f>
        <v/>
      </c>
      <c r="G29" s="378" t="str">
        <f>IF(名簿!I34&lt;&gt;"",名簿!I34,"")</f>
        <v/>
      </c>
      <c r="H29" s="378" t="str">
        <f>IF(名簿!K34&lt;&gt;"",名簿!K34,"")</f>
        <v/>
      </c>
      <c r="I29" s="378" t="str">
        <f>IF(名簿!H34&lt;&gt;"",名簿!H34,"")</f>
        <v/>
      </c>
      <c r="J29" s="378" t="str">
        <f>IF(名簿!S34&lt;&gt;"",名簿!S34,"")</f>
        <v/>
      </c>
      <c r="L29" s="379" t="str">
        <f>IF(現場!C33&lt;&gt;"",現場!C33,"")</f>
        <v/>
      </c>
      <c r="M29" s="379" t="str">
        <f>IF(現場!D33&lt;&gt;"",現場!D33,"")</f>
        <v/>
      </c>
      <c r="N29" s="379" t="str">
        <f>IF(現場!E33&lt;&gt;"",現場!E33,"")</f>
        <v/>
      </c>
      <c r="O29" s="379" t="str">
        <f>IF(現場!F33&lt;&gt;"",現場!F33,"")</f>
        <v/>
      </c>
      <c r="P29" s="379" t="str">
        <f>IF(現場!G33&lt;&gt;"",現場!G33,"")</f>
        <v/>
      </c>
      <c r="Q29" s="379" t="str">
        <f>IF(現場!H33&lt;&gt;"",現場!H33,"")</f>
        <v/>
      </c>
      <c r="R29" s="379" t="str">
        <f>IF(現場!I33&lt;&gt;"",現場!I33,"")</f>
        <v/>
      </c>
      <c r="S29" s="379" t="str">
        <f>IF(現場!J33&lt;&gt;"",現場!J33,"")</f>
        <v/>
      </c>
      <c r="T29" s="379" t="str">
        <f>IF(現場!K33&lt;&gt;"",現場!K33,"")</f>
        <v/>
      </c>
      <c r="U29" s="379" t="str">
        <f>IF(現場!L33&lt;&gt;"",現場!L33,"")</f>
        <v/>
      </c>
      <c r="V29" s="379" t="str">
        <f>IF(現場!M33&lt;&gt;"",現場!M33,"")</f>
        <v/>
      </c>
      <c r="X29" s="407" t="str">
        <f>IF(名簿!E34&lt;&gt;"",名簿!E34,"")</f>
        <v/>
      </c>
      <c r="Y29" s="407" t="str">
        <f>IF(名簿!C34&lt;&gt;"",名簿!C34,"")</f>
        <v/>
      </c>
      <c r="Z29" s="407" t="str">
        <f>IF(名簿!H34&lt;&gt;"",名簿!H34,"")</f>
        <v/>
      </c>
      <c r="AA29" s="407" t="str">
        <f>IF(名簿!S34&lt;&gt;"",名簿!S34,"")</f>
        <v/>
      </c>
      <c r="AB29" s="407" t="s">
        <v>1792</v>
      </c>
      <c r="AC29" s="407" t="str">
        <f>IF(名簿!M34&lt;&gt;"",名簿!M34,"")</f>
        <v/>
      </c>
      <c r="AD29" s="407" t="str">
        <f>IF(名簿!N34&lt;&gt;"",名簿!N34,"")</f>
        <v/>
      </c>
      <c r="AE29" s="407" t="str">
        <f>IF(名簿!O34&lt;&gt;"",名簿!O34,"")</f>
        <v/>
      </c>
      <c r="AF29" s="407" t="str">
        <f>IF(名簿!P34&lt;&gt;"",名簿!P34,"")</f>
        <v/>
      </c>
      <c r="AN29" s="551" t="str">
        <f>テーブル2[[#This Row],[災害発生時の
体制]]&amp;テーブル2[[#This Row],[班長代理①②③を選択]]</f>
        <v/>
      </c>
      <c r="AO29">
        <f>IF(テーブル2[[#This Row],[班長代理①②③を選択]]&lt;&gt;"",COUNTIF(AN:AN,AN29),0)</f>
        <v>0</v>
      </c>
      <c r="AQ29" s="521" t="str">
        <f>テーブル2[[#This Row],[災害発生時の
体制]]&amp;テーブル2[[#This Row],[班長]]</f>
        <v/>
      </c>
      <c r="AR29" s="519">
        <f>IF(テーブル2[[#This Row],[班長]]="○",COUNTIF(AQ:AQ,AQ29),0)</f>
        <v>0</v>
      </c>
    </row>
    <row r="30" spans="2:44" x14ac:dyDescent="0.15">
      <c r="B30" s="378" t="str">
        <f>IF(名簿!C35&lt;&gt;"",名簿!C35,"")</f>
        <v/>
      </c>
      <c r="C30" s="378" t="str">
        <f>IF(名簿!F35&lt;&gt;"",名簿!F35,"")</f>
        <v/>
      </c>
      <c r="D30" s="378" t="str">
        <f>IF(名簿!G35&lt;&gt;"",名簿!G35,"")</f>
        <v/>
      </c>
      <c r="E30" s="378" t="str">
        <f>IF(名簿!J35&lt;&gt;"",名簿!J35,"")</f>
        <v/>
      </c>
      <c r="F30" s="378" t="str">
        <f>IF(名簿!L35&lt;&gt;"",名簿!L35,"")</f>
        <v/>
      </c>
      <c r="G30" s="378" t="str">
        <f>IF(名簿!I35&lt;&gt;"",名簿!I35,"")</f>
        <v/>
      </c>
      <c r="H30" s="378" t="str">
        <f>IF(名簿!K35&lt;&gt;"",名簿!K35,"")</f>
        <v/>
      </c>
      <c r="I30" s="378" t="str">
        <f>IF(名簿!H35&lt;&gt;"",名簿!H35,"")</f>
        <v/>
      </c>
      <c r="J30" s="378" t="str">
        <f>IF(名簿!S35&lt;&gt;"",名簿!S35,"")</f>
        <v/>
      </c>
      <c r="L30" s="379" t="str">
        <f>IF(現場!C34&lt;&gt;"",現場!C34,"")</f>
        <v/>
      </c>
      <c r="M30" s="379" t="str">
        <f>IF(現場!D34&lt;&gt;"",現場!D34,"")</f>
        <v/>
      </c>
      <c r="N30" s="379" t="str">
        <f>IF(現場!E34&lt;&gt;"",現場!E34,"")</f>
        <v/>
      </c>
      <c r="O30" s="379" t="str">
        <f>IF(現場!F34&lt;&gt;"",現場!F34,"")</f>
        <v/>
      </c>
      <c r="P30" s="379" t="str">
        <f>IF(現場!G34&lt;&gt;"",現場!G34,"")</f>
        <v/>
      </c>
      <c r="Q30" s="379" t="str">
        <f>IF(現場!H34&lt;&gt;"",現場!H34,"")</f>
        <v/>
      </c>
      <c r="R30" s="379" t="str">
        <f>IF(現場!I34&lt;&gt;"",現場!I34,"")</f>
        <v/>
      </c>
      <c r="S30" s="379" t="str">
        <f>IF(現場!J34&lt;&gt;"",現場!J34,"")</f>
        <v/>
      </c>
      <c r="T30" s="379" t="str">
        <f>IF(現場!K34&lt;&gt;"",現場!K34,"")</f>
        <v/>
      </c>
      <c r="U30" s="379" t="str">
        <f>IF(現場!L34&lt;&gt;"",現場!L34,"")</f>
        <v/>
      </c>
      <c r="V30" s="379" t="str">
        <f>IF(現場!M34&lt;&gt;"",現場!M34,"")</f>
        <v/>
      </c>
      <c r="X30" s="407" t="str">
        <f>IF(名簿!E35&lt;&gt;"",名簿!E35,"")</f>
        <v/>
      </c>
      <c r="Y30" s="407" t="str">
        <f>IF(名簿!C35&lt;&gt;"",名簿!C35,"")</f>
        <v/>
      </c>
      <c r="Z30" s="407" t="str">
        <f>IF(名簿!H35&lt;&gt;"",名簿!H35,"")</f>
        <v/>
      </c>
      <c r="AA30" s="407" t="str">
        <f>IF(名簿!S35&lt;&gt;"",名簿!S35,"")</f>
        <v/>
      </c>
      <c r="AB30" s="407" t="s">
        <v>1792</v>
      </c>
      <c r="AC30" s="407" t="str">
        <f>IF(名簿!M35&lt;&gt;"",名簿!M35,"")</f>
        <v/>
      </c>
      <c r="AD30" s="407" t="str">
        <f>IF(名簿!N35&lt;&gt;"",名簿!N35,"")</f>
        <v/>
      </c>
      <c r="AE30" s="407" t="str">
        <f>IF(名簿!O35&lt;&gt;"",名簿!O35,"")</f>
        <v/>
      </c>
      <c r="AF30" s="407" t="str">
        <f>IF(名簿!P35&lt;&gt;"",名簿!P35,"")</f>
        <v/>
      </c>
      <c r="AN30" s="551" t="str">
        <f>テーブル2[[#This Row],[災害発生時の
体制]]&amp;テーブル2[[#This Row],[班長代理①②③を選択]]</f>
        <v/>
      </c>
      <c r="AO30">
        <f>IF(テーブル2[[#This Row],[班長代理①②③を選択]]&lt;&gt;"",COUNTIF(AN:AN,AN30),0)</f>
        <v>0</v>
      </c>
      <c r="AQ30" s="521" t="str">
        <f>テーブル2[[#This Row],[災害発生時の
体制]]&amp;テーブル2[[#This Row],[班長]]</f>
        <v/>
      </c>
      <c r="AR30" s="519">
        <f>IF(テーブル2[[#This Row],[班長]]="○",COUNTIF(AQ:AQ,AQ30),0)</f>
        <v>0</v>
      </c>
    </row>
    <row r="31" spans="2:44" x14ac:dyDescent="0.15">
      <c r="B31" s="378" t="str">
        <f>IF(名簿!C36&lt;&gt;"",名簿!C36,"")</f>
        <v/>
      </c>
      <c r="C31" s="378" t="str">
        <f>IF(名簿!F36&lt;&gt;"",名簿!F36,"")</f>
        <v/>
      </c>
      <c r="D31" s="378" t="str">
        <f>IF(名簿!G36&lt;&gt;"",名簿!G36,"")</f>
        <v/>
      </c>
      <c r="E31" s="378" t="str">
        <f>IF(名簿!J36&lt;&gt;"",名簿!J36,"")</f>
        <v/>
      </c>
      <c r="F31" s="378" t="str">
        <f>IF(名簿!L36&lt;&gt;"",名簿!L36,"")</f>
        <v/>
      </c>
      <c r="G31" s="378" t="str">
        <f>IF(名簿!I36&lt;&gt;"",名簿!I36,"")</f>
        <v/>
      </c>
      <c r="H31" s="378" t="str">
        <f>IF(名簿!K36&lt;&gt;"",名簿!K36,"")</f>
        <v/>
      </c>
      <c r="I31" s="378" t="str">
        <f>IF(名簿!H36&lt;&gt;"",名簿!H36,"")</f>
        <v/>
      </c>
      <c r="J31" s="378" t="str">
        <f>IF(名簿!S36&lt;&gt;"",名簿!S36,"")</f>
        <v/>
      </c>
      <c r="L31" s="379" t="str">
        <f>IF(現場!C35&lt;&gt;"",現場!C35,"")</f>
        <v/>
      </c>
      <c r="M31" s="379" t="str">
        <f>IF(現場!D35&lt;&gt;"",現場!D35,"")</f>
        <v/>
      </c>
      <c r="N31" s="379" t="str">
        <f>IF(現場!E35&lt;&gt;"",現場!E35,"")</f>
        <v/>
      </c>
      <c r="O31" s="379" t="str">
        <f>IF(現場!F35&lt;&gt;"",現場!F35,"")</f>
        <v/>
      </c>
      <c r="P31" s="379" t="str">
        <f>IF(現場!G35&lt;&gt;"",現場!G35,"")</f>
        <v/>
      </c>
      <c r="Q31" s="379" t="str">
        <f>IF(現場!H35&lt;&gt;"",現場!H35,"")</f>
        <v/>
      </c>
      <c r="R31" s="379" t="str">
        <f>IF(現場!I35&lt;&gt;"",現場!I35,"")</f>
        <v/>
      </c>
      <c r="S31" s="379" t="str">
        <f>IF(現場!J35&lt;&gt;"",現場!J35,"")</f>
        <v/>
      </c>
      <c r="T31" s="379" t="str">
        <f>IF(現場!K35&lt;&gt;"",現場!K35,"")</f>
        <v/>
      </c>
      <c r="U31" s="379" t="str">
        <f>IF(現場!L35&lt;&gt;"",現場!L35,"")</f>
        <v/>
      </c>
      <c r="V31" s="379" t="str">
        <f>IF(現場!M35&lt;&gt;"",現場!M35,"")</f>
        <v/>
      </c>
      <c r="X31" s="407" t="str">
        <f>IF(名簿!E36&lt;&gt;"",名簿!E36,"")</f>
        <v/>
      </c>
      <c r="Y31" s="407" t="str">
        <f>IF(名簿!C36&lt;&gt;"",名簿!C36,"")</f>
        <v/>
      </c>
      <c r="Z31" s="407" t="str">
        <f>IF(名簿!H36&lt;&gt;"",名簿!H36,"")</f>
        <v/>
      </c>
      <c r="AA31" s="407" t="str">
        <f>IF(名簿!S36&lt;&gt;"",名簿!S36,"")</f>
        <v/>
      </c>
      <c r="AB31" s="407" t="s">
        <v>1792</v>
      </c>
      <c r="AC31" s="407" t="str">
        <f>IF(名簿!M36&lt;&gt;"",名簿!M36,"")</f>
        <v/>
      </c>
      <c r="AD31" s="407" t="str">
        <f>IF(名簿!N36&lt;&gt;"",名簿!N36,"")</f>
        <v/>
      </c>
      <c r="AE31" s="407" t="str">
        <f>IF(名簿!O36&lt;&gt;"",名簿!O36,"")</f>
        <v/>
      </c>
      <c r="AF31" s="407" t="str">
        <f>IF(名簿!P36&lt;&gt;"",名簿!P36,"")</f>
        <v/>
      </c>
      <c r="AN31" s="551" t="str">
        <f>テーブル2[[#This Row],[災害発生時の
体制]]&amp;テーブル2[[#This Row],[班長代理①②③を選択]]</f>
        <v/>
      </c>
      <c r="AO31">
        <f>IF(テーブル2[[#This Row],[班長代理①②③を選択]]&lt;&gt;"",COUNTIF(AN:AN,AN31),0)</f>
        <v>0</v>
      </c>
      <c r="AQ31" s="521" t="str">
        <f>テーブル2[[#This Row],[災害発生時の
体制]]&amp;テーブル2[[#This Row],[班長]]</f>
        <v/>
      </c>
      <c r="AR31" s="519">
        <f>IF(テーブル2[[#This Row],[班長]]="○",COUNTIF(AQ:AQ,AQ31),0)</f>
        <v>0</v>
      </c>
    </row>
    <row r="32" spans="2:44" x14ac:dyDescent="0.15">
      <c r="B32" s="378" t="str">
        <f>IF(名簿!C37&lt;&gt;"",名簿!C37,"")</f>
        <v/>
      </c>
      <c r="C32" s="378" t="str">
        <f>IF(名簿!F37&lt;&gt;"",名簿!F37,"")</f>
        <v/>
      </c>
      <c r="D32" s="378" t="str">
        <f>IF(名簿!G37&lt;&gt;"",名簿!G37,"")</f>
        <v/>
      </c>
      <c r="E32" s="378" t="str">
        <f>IF(名簿!J37&lt;&gt;"",名簿!J37,"")</f>
        <v/>
      </c>
      <c r="F32" s="378" t="str">
        <f>IF(名簿!L37&lt;&gt;"",名簿!L37,"")</f>
        <v/>
      </c>
      <c r="G32" s="378" t="str">
        <f>IF(名簿!I37&lt;&gt;"",名簿!I37,"")</f>
        <v/>
      </c>
      <c r="H32" s="378" t="str">
        <f>IF(名簿!K37&lt;&gt;"",名簿!K37,"")</f>
        <v/>
      </c>
      <c r="I32" s="378" t="str">
        <f>IF(名簿!H37&lt;&gt;"",名簿!H37,"")</f>
        <v/>
      </c>
      <c r="J32" s="378" t="str">
        <f>IF(名簿!S37&lt;&gt;"",名簿!S37,"")</f>
        <v/>
      </c>
      <c r="L32" s="379" t="str">
        <f>IF(現場!C36&lt;&gt;"",現場!C36,"")</f>
        <v/>
      </c>
      <c r="M32" s="379" t="str">
        <f>IF(現場!D36&lt;&gt;"",現場!D36,"")</f>
        <v/>
      </c>
      <c r="N32" s="379" t="str">
        <f>IF(現場!E36&lt;&gt;"",現場!E36,"")</f>
        <v/>
      </c>
      <c r="O32" s="379" t="str">
        <f>IF(現場!F36&lt;&gt;"",現場!F36,"")</f>
        <v/>
      </c>
      <c r="P32" s="379" t="str">
        <f>IF(現場!G36&lt;&gt;"",現場!G36,"")</f>
        <v/>
      </c>
      <c r="Q32" s="379" t="str">
        <f>IF(現場!H36&lt;&gt;"",現場!H36,"")</f>
        <v/>
      </c>
      <c r="R32" s="379" t="str">
        <f>IF(現場!I36&lt;&gt;"",現場!I36,"")</f>
        <v/>
      </c>
      <c r="S32" s="379" t="str">
        <f>IF(現場!J36&lt;&gt;"",現場!J36,"")</f>
        <v/>
      </c>
      <c r="T32" s="379" t="str">
        <f>IF(現場!K36&lt;&gt;"",現場!K36,"")</f>
        <v/>
      </c>
      <c r="U32" s="379" t="str">
        <f>IF(現場!L36&lt;&gt;"",現場!L36,"")</f>
        <v/>
      </c>
      <c r="V32" s="379" t="str">
        <f>IF(現場!M36&lt;&gt;"",現場!M36,"")</f>
        <v/>
      </c>
      <c r="X32" s="407" t="str">
        <f>IF(名簿!E37&lt;&gt;"",名簿!E37,"")</f>
        <v/>
      </c>
      <c r="Y32" s="407" t="str">
        <f>IF(名簿!C37&lt;&gt;"",名簿!C37,"")</f>
        <v/>
      </c>
      <c r="Z32" s="407" t="str">
        <f>IF(名簿!H37&lt;&gt;"",名簿!H37,"")</f>
        <v/>
      </c>
      <c r="AA32" s="407" t="str">
        <f>IF(名簿!S37&lt;&gt;"",名簿!S37,"")</f>
        <v/>
      </c>
      <c r="AB32" s="407" t="s">
        <v>1792</v>
      </c>
      <c r="AC32" s="407" t="str">
        <f>IF(名簿!M37&lt;&gt;"",名簿!M37,"")</f>
        <v/>
      </c>
      <c r="AD32" s="407" t="str">
        <f>IF(名簿!N37&lt;&gt;"",名簿!N37,"")</f>
        <v/>
      </c>
      <c r="AE32" s="407" t="str">
        <f>IF(名簿!O37&lt;&gt;"",名簿!O37,"")</f>
        <v/>
      </c>
      <c r="AF32" s="407" t="str">
        <f>IF(名簿!P37&lt;&gt;"",名簿!P37,"")</f>
        <v/>
      </c>
      <c r="AN32" s="551" t="str">
        <f>テーブル2[[#This Row],[災害発生時の
体制]]&amp;テーブル2[[#This Row],[班長代理①②③を選択]]</f>
        <v/>
      </c>
      <c r="AO32">
        <f>IF(テーブル2[[#This Row],[班長代理①②③を選択]]&lt;&gt;"",COUNTIF(AN:AN,AN32),0)</f>
        <v>0</v>
      </c>
      <c r="AQ32" s="521" t="str">
        <f>テーブル2[[#This Row],[災害発生時の
体制]]&amp;テーブル2[[#This Row],[班長]]</f>
        <v/>
      </c>
      <c r="AR32" s="519">
        <f>IF(テーブル2[[#This Row],[班長]]="○",COUNTIF(AQ:AQ,AQ32),0)</f>
        <v>0</v>
      </c>
    </row>
    <row r="33" spans="2:44" x14ac:dyDescent="0.15">
      <c r="B33" s="378" t="str">
        <f>IF(名簿!C38&lt;&gt;"",名簿!C38,"")</f>
        <v/>
      </c>
      <c r="C33" s="378" t="str">
        <f>IF(名簿!F38&lt;&gt;"",名簿!F38,"")</f>
        <v/>
      </c>
      <c r="D33" s="378" t="str">
        <f>IF(名簿!G38&lt;&gt;"",名簿!G38,"")</f>
        <v/>
      </c>
      <c r="E33" s="378" t="str">
        <f>IF(名簿!J38&lt;&gt;"",名簿!J38,"")</f>
        <v/>
      </c>
      <c r="F33" s="378" t="str">
        <f>IF(名簿!L38&lt;&gt;"",名簿!L38,"")</f>
        <v/>
      </c>
      <c r="G33" s="378" t="str">
        <f>IF(名簿!I38&lt;&gt;"",名簿!I38,"")</f>
        <v/>
      </c>
      <c r="H33" s="378" t="str">
        <f>IF(名簿!K38&lt;&gt;"",名簿!K38,"")</f>
        <v/>
      </c>
      <c r="I33" s="378" t="str">
        <f>IF(名簿!H38&lt;&gt;"",名簿!H38,"")</f>
        <v/>
      </c>
      <c r="J33" s="378" t="str">
        <f>IF(名簿!S38&lt;&gt;"",名簿!S38,"")</f>
        <v/>
      </c>
      <c r="L33" s="379" t="str">
        <f>IF(現場!C37&lt;&gt;"",現場!C37,"")</f>
        <v/>
      </c>
      <c r="M33" s="379" t="str">
        <f>IF(現場!D37&lt;&gt;"",現場!D37,"")</f>
        <v/>
      </c>
      <c r="N33" s="379" t="str">
        <f>IF(現場!E37&lt;&gt;"",現場!E37,"")</f>
        <v/>
      </c>
      <c r="O33" s="379" t="str">
        <f>IF(現場!F37&lt;&gt;"",現場!F37,"")</f>
        <v/>
      </c>
      <c r="P33" s="379" t="str">
        <f>IF(現場!G37&lt;&gt;"",現場!G37,"")</f>
        <v/>
      </c>
      <c r="Q33" s="379" t="str">
        <f>IF(現場!H37&lt;&gt;"",現場!H37,"")</f>
        <v/>
      </c>
      <c r="R33" s="379" t="str">
        <f>IF(現場!I37&lt;&gt;"",現場!I37,"")</f>
        <v/>
      </c>
      <c r="S33" s="379" t="str">
        <f>IF(現場!J37&lt;&gt;"",現場!J37,"")</f>
        <v/>
      </c>
      <c r="T33" s="379" t="str">
        <f>IF(現場!K37&lt;&gt;"",現場!K37,"")</f>
        <v/>
      </c>
      <c r="U33" s="379" t="str">
        <f>IF(現場!L37&lt;&gt;"",現場!L37,"")</f>
        <v/>
      </c>
      <c r="V33" s="379" t="str">
        <f>IF(現場!M37&lt;&gt;"",現場!M37,"")</f>
        <v/>
      </c>
      <c r="X33" s="407" t="str">
        <f>IF(名簿!E38&lt;&gt;"",名簿!E38,"")</f>
        <v/>
      </c>
      <c r="Y33" s="407" t="str">
        <f>IF(名簿!C38&lt;&gt;"",名簿!C38,"")</f>
        <v/>
      </c>
      <c r="Z33" s="407" t="str">
        <f>IF(名簿!H38&lt;&gt;"",名簿!H38,"")</f>
        <v/>
      </c>
      <c r="AA33" s="407" t="str">
        <f>IF(名簿!S38&lt;&gt;"",名簿!S38,"")</f>
        <v/>
      </c>
      <c r="AB33" s="407" t="s">
        <v>1792</v>
      </c>
      <c r="AC33" s="407" t="str">
        <f>IF(名簿!M38&lt;&gt;"",名簿!M38,"")</f>
        <v/>
      </c>
      <c r="AD33" s="407" t="str">
        <f>IF(名簿!N38&lt;&gt;"",名簿!N38,"")</f>
        <v/>
      </c>
      <c r="AE33" s="407" t="str">
        <f>IF(名簿!O38&lt;&gt;"",名簿!O38,"")</f>
        <v/>
      </c>
      <c r="AF33" s="407" t="str">
        <f>IF(名簿!P38&lt;&gt;"",名簿!P38,"")</f>
        <v/>
      </c>
      <c r="AN33" s="551" t="str">
        <f>テーブル2[[#This Row],[災害発生時の
体制]]&amp;テーブル2[[#This Row],[班長代理①②③を選択]]</f>
        <v/>
      </c>
      <c r="AO33">
        <f>IF(テーブル2[[#This Row],[班長代理①②③を選択]]&lt;&gt;"",COUNTIF(AN:AN,AN33),0)</f>
        <v>0</v>
      </c>
      <c r="AQ33" s="521" t="str">
        <f>テーブル2[[#This Row],[災害発生時の
体制]]&amp;テーブル2[[#This Row],[班長]]</f>
        <v/>
      </c>
      <c r="AR33" s="519">
        <f>IF(テーブル2[[#This Row],[班長]]="○",COUNTIF(AQ:AQ,AQ33),0)</f>
        <v>0</v>
      </c>
    </row>
    <row r="34" spans="2:44" x14ac:dyDescent="0.15">
      <c r="B34" s="378" t="str">
        <f>IF(名簿!C39&lt;&gt;"",名簿!C39,"")</f>
        <v/>
      </c>
      <c r="C34" s="378" t="str">
        <f>IF(名簿!F39&lt;&gt;"",名簿!F39,"")</f>
        <v/>
      </c>
      <c r="D34" s="378" t="str">
        <f>IF(名簿!G39&lt;&gt;"",名簿!G39,"")</f>
        <v/>
      </c>
      <c r="E34" s="378" t="str">
        <f>IF(名簿!J39&lt;&gt;"",名簿!J39,"")</f>
        <v/>
      </c>
      <c r="F34" s="378" t="str">
        <f>IF(名簿!L39&lt;&gt;"",名簿!L39,"")</f>
        <v/>
      </c>
      <c r="G34" s="378" t="str">
        <f>IF(名簿!I39&lt;&gt;"",名簿!I39,"")</f>
        <v/>
      </c>
      <c r="H34" s="378" t="str">
        <f>IF(名簿!K39&lt;&gt;"",名簿!K39,"")</f>
        <v/>
      </c>
      <c r="I34" s="378" t="str">
        <f>IF(名簿!H39&lt;&gt;"",名簿!H39,"")</f>
        <v/>
      </c>
      <c r="J34" s="378" t="str">
        <f>IF(名簿!S39&lt;&gt;"",名簿!S39,"")</f>
        <v/>
      </c>
      <c r="L34" s="379" t="str">
        <f>IF(現場!C38&lt;&gt;"",現場!C38,"")</f>
        <v/>
      </c>
      <c r="M34" s="379" t="str">
        <f>IF(現場!D38&lt;&gt;"",現場!D38,"")</f>
        <v/>
      </c>
      <c r="N34" s="379" t="str">
        <f>IF(現場!E38&lt;&gt;"",現場!E38,"")</f>
        <v/>
      </c>
      <c r="O34" s="379" t="str">
        <f>IF(現場!F38&lt;&gt;"",現場!F38,"")</f>
        <v/>
      </c>
      <c r="P34" s="379" t="str">
        <f>IF(現場!G38&lt;&gt;"",現場!G38,"")</f>
        <v/>
      </c>
      <c r="Q34" s="379" t="str">
        <f>IF(現場!H38&lt;&gt;"",現場!H38,"")</f>
        <v/>
      </c>
      <c r="R34" s="379" t="str">
        <f>IF(現場!I38&lt;&gt;"",現場!I38,"")</f>
        <v/>
      </c>
      <c r="S34" s="379" t="str">
        <f>IF(現場!J38&lt;&gt;"",現場!J38,"")</f>
        <v/>
      </c>
      <c r="T34" s="379" t="str">
        <f>IF(現場!K38&lt;&gt;"",現場!K38,"")</f>
        <v/>
      </c>
      <c r="U34" s="379" t="str">
        <f>IF(現場!L38&lt;&gt;"",現場!L38,"")</f>
        <v/>
      </c>
      <c r="V34" s="379" t="str">
        <f>IF(現場!M38&lt;&gt;"",現場!M38,"")</f>
        <v/>
      </c>
      <c r="X34" s="407" t="str">
        <f>IF(名簿!E39&lt;&gt;"",名簿!E39,"")</f>
        <v/>
      </c>
      <c r="Y34" s="407" t="str">
        <f>IF(名簿!C39&lt;&gt;"",名簿!C39,"")</f>
        <v/>
      </c>
      <c r="Z34" s="407" t="str">
        <f>IF(名簿!H39&lt;&gt;"",名簿!H39,"")</f>
        <v/>
      </c>
      <c r="AA34" s="407" t="str">
        <f>IF(名簿!S39&lt;&gt;"",名簿!S39,"")</f>
        <v/>
      </c>
      <c r="AB34" s="407" t="s">
        <v>1792</v>
      </c>
      <c r="AC34" s="407" t="str">
        <f>IF(名簿!M39&lt;&gt;"",名簿!M39,"")</f>
        <v/>
      </c>
      <c r="AD34" s="407" t="str">
        <f>IF(名簿!N39&lt;&gt;"",名簿!N39,"")</f>
        <v/>
      </c>
      <c r="AE34" s="407" t="str">
        <f>IF(名簿!O39&lt;&gt;"",名簿!O39,"")</f>
        <v/>
      </c>
      <c r="AF34" s="407" t="str">
        <f>IF(名簿!P39&lt;&gt;"",名簿!P39,"")</f>
        <v/>
      </c>
      <c r="AN34" s="551" t="str">
        <f>テーブル2[[#This Row],[災害発生時の
体制]]&amp;テーブル2[[#This Row],[班長代理①②③を選択]]</f>
        <v/>
      </c>
      <c r="AO34">
        <f>IF(テーブル2[[#This Row],[班長代理①②③を選択]]&lt;&gt;"",COUNTIF(AN:AN,AN34),0)</f>
        <v>0</v>
      </c>
      <c r="AQ34" s="521" t="str">
        <f>テーブル2[[#This Row],[災害発生時の
体制]]&amp;テーブル2[[#This Row],[班長]]</f>
        <v/>
      </c>
      <c r="AR34" s="519">
        <f>IF(テーブル2[[#This Row],[班長]]="○",COUNTIF(AQ:AQ,AQ34),0)</f>
        <v>0</v>
      </c>
    </row>
    <row r="35" spans="2:44" x14ac:dyDescent="0.15">
      <c r="B35" s="378" t="str">
        <f>IF(名簿!C40&lt;&gt;"",名簿!C40,"")</f>
        <v/>
      </c>
      <c r="C35" s="378" t="str">
        <f>IF(名簿!F40&lt;&gt;"",名簿!F40,"")</f>
        <v/>
      </c>
      <c r="D35" s="378" t="str">
        <f>IF(名簿!G40&lt;&gt;"",名簿!G40,"")</f>
        <v/>
      </c>
      <c r="E35" s="378" t="str">
        <f>IF(名簿!J40&lt;&gt;"",名簿!J40,"")</f>
        <v/>
      </c>
      <c r="F35" s="378" t="str">
        <f>IF(名簿!L40&lt;&gt;"",名簿!L40,"")</f>
        <v/>
      </c>
      <c r="G35" s="378" t="str">
        <f>IF(名簿!I40&lt;&gt;"",名簿!I40,"")</f>
        <v/>
      </c>
      <c r="H35" s="378" t="str">
        <f>IF(名簿!K40&lt;&gt;"",名簿!K40,"")</f>
        <v/>
      </c>
      <c r="I35" s="378" t="str">
        <f>IF(名簿!H40&lt;&gt;"",名簿!H40,"")</f>
        <v/>
      </c>
      <c r="J35" s="378" t="str">
        <f>IF(名簿!S40&lt;&gt;"",名簿!S40,"")</f>
        <v/>
      </c>
      <c r="L35" s="379" t="str">
        <f>IF(現場!C39&lt;&gt;"",現場!C39,"")</f>
        <v/>
      </c>
      <c r="M35" s="379" t="str">
        <f>IF(現場!D39&lt;&gt;"",現場!D39,"")</f>
        <v/>
      </c>
      <c r="N35" s="379" t="str">
        <f>IF(現場!E39&lt;&gt;"",現場!E39,"")</f>
        <v/>
      </c>
      <c r="O35" s="379" t="str">
        <f>IF(現場!F39&lt;&gt;"",現場!F39,"")</f>
        <v/>
      </c>
      <c r="P35" s="379" t="str">
        <f>IF(現場!G39&lt;&gt;"",現場!G39,"")</f>
        <v/>
      </c>
      <c r="Q35" s="379" t="str">
        <f>IF(現場!H39&lt;&gt;"",現場!H39,"")</f>
        <v/>
      </c>
      <c r="R35" s="379" t="str">
        <f>IF(現場!I39&lt;&gt;"",現場!I39,"")</f>
        <v/>
      </c>
      <c r="S35" s="379" t="str">
        <f>IF(現場!J39&lt;&gt;"",現場!J39,"")</f>
        <v/>
      </c>
      <c r="T35" s="379" t="str">
        <f>IF(現場!K39&lt;&gt;"",現場!K39,"")</f>
        <v/>
      </c>
      <c r="U35" s="379" t="str">
        <f>IF(現場!L39&lt;&gt;"",現場!L39,"")</f>
        <v/>
      </c>
      <c r="V35" s="379" t="str">
        <f>IF(現場!M39&lt;&gt;"",現場!M39,"")</f>
        <v/>
      </c>
      <c r="X35" s="407" t="str">
        <f>IF(名簿!E40&lt;&gt;"",名簿!E40,"")</f>
        <v/>
      </c>
      <c r="Y35" s="407" t="str">
        <f>IF(名簿!C40&lt;&gt;"",名簿!C40,"")</f>
        <v/>
      </c>
      <c r="Z35" s="407" t="str">
        <f>IF(名簿!H40&lt;&gt;"",名簿!H40,"")</f>
        <v/>
      </c>
      <c r="AA35" s="407" t="str">
        <f>IF(名簿!S40&lt;&gt;"",名簿!S40,"")</f>
        <v/>
      </c>
      <c r="AB35" s="407" t="s">
        <v>1792</v>
      </c>
      <c r="AC35" s="407" t="str">
        <f>IF(名簿!M40&lt;&gt;"",名簿!M40,"")</f>
        <v/>
      </c>
      <c r="AD35" s="407" t="str">
        <f>IF(名簿!N40&lt;&gt;"",名簿!N40,"")</f>
        <v/>
      </c>
      <c r="AE35" s="407" t="str">
        <f>IF(名簿!O40&lt;&gt;"",名簿!O40,"")</f>
        <v/>
      </c>
      <c r="AF35" s="407" t="str">
        <f>IF(名簿!P40&lt;&gt;"",名簿!P40,"")</f>
        <v/>
      </c>
      <c r="AN35" s="551" t="str">
        <f>テーブル2[[#This Row],[災害発生時の
体制]]&amp;テーブル2[[#This Row],[班長代理①②③を選択]]</f>
        <v/>
      </c>
      <c r="AO35">
        <f>IF(テーブル2[[#This Row],[班長代理①②③を選択]]&lt;&gt;"",COUNTIF(AN:AN,AN35),0)</f>
        <v>0</v>
      </c>
      <c r="AQ35" s="521" t="str">
        <f>テーブル2[[#This Row],[災害発生時の
体制]]&amp;テーブル2[[#This Row],[班長]]</f>
        <v/>
      </c>
      <c r="AR35" s="519">
        <f>IF(テーブル2[[#This Row],[班長]]="○",COUNTIF(AQ:AQ,AQ35),0)</f>
        <v>0</v>
      </c>
    </row>
    <row r="36" spans="2:44" x14ac:dyDescent="0.15">
      <c r="B36" s="378" t="str">
        <f>IF(名簿!C41&lt;&gt;"",名簿!C41,"")</f>
        <v/>
      </c>
      <c r="C36" s="378" t="str">
        <f>IF(名簿!F41&lt;&gt;"",名簿!F41,"")</f>
        <v/>
      </c>
      <c r="D36" s="378" t="str">
        <f>IF(名簿!G41&lt;&gt;"",名簿!G41,"")</f>
        <v/>
      </c>
      <c r="E36" s="378" t="str">
        <f>IF(名簿!J41&lt;&gt;"",名簿!J41,"")</f>
        <v/>
      </c>
      <c r="F36" s="378" t="str">
        <f>IF(名簿!L41&lt;&gt;"",名簿!L41,"")</f>
        <v/>
      </c>
      <c r="G36" s="378" t="str">
        <f>IF(名簿!I41&lt;&gt;"",名簿!I41,"")</f>
        <v/>
      </c>
      <c r="H36" s="378" t="str">
        <f>IF(名簿!K41&lt;&gt;"",名簿!K41,"")</f>
        <v/>
      </c>
      <c r="I36" s="378" t="str">
        <f>IF(名簿!H41&lt;&gt;"",名簿!H41,"")</f>
        <v/>
      </c>
      <c r="J36" s="378" t="str">
        <f>IF(名簿!S41&lt;&gt;"",名簿!S41,"")</f>
        <v/>
      </c>
      <c r="L36" s="379" t="str">
        <f>IF(現場!C40&lt;&gt;"",現場!C40,"")</f>
        <v/>
      </c>
      <c r="M36" s="379" t="str">
        <f>IF(現場!D40&lt;&gt;"",現場!D40,"")</f>
        <v/>
      </c>
      <c r="N36" s="379" t="str">
        <f>IF(現場!E40&lt;&gt;"",現場!E40,"")</f>
        <v/>
      </c>
      <c r="O36" s="379" t="str">
        <f>IF(現場!F40&lt;&gt;"",現場!F40,"")</f>
        <v/>
      </c>
      <c r="P36" s="379" t="str">
        <f>IF(現場!G40&lt;&gt;"",現場!G40,"")</f>
        <v/>
      </c>
      <c r="Q36" s="379" t="str">
        <f>IF(現場!H40&lt;&gt;"",現場!H40,"")</f>
        <v/>
      </c>
      <c r="R36" s="379" t="str">
        <f>IF(現場!I40&lt;&gt;"",現場!I40,"")</f>
        <v/>
      </c>
      <c r="S36" s="379" t="str">
        <f>IF(現場!J40&lt;&gt;"",現場!J40,"")</f>
        <v/>
      </c>
      <c r="T36" s="379" t="str">
        <f>IF(現場!K40&lt;&gt;"",現場!K40,"")</f>
        <v/>
      </c>
      <c r="U36" s="379" t="str">
        <f>IF(現場!L40&lt;&gt;"",現場!L40,"")</f>
        <v/>
      </c>
      <c r="V36" s="379" t="str">
        <f>IF(現場!M40&lt;&gt;"",現場!M40,"")</f>
        <v/>
      </c>
      <c r="X36" s="407" t="str">
        <f>IF(名簿!E41&lt;&gt;"",名簿!E41,"")</f>
        <v/>
      </c>
      <c r="Y36" s="407" t="str">
        <f>IF(名簿!C41&lt;&gt;"",名簿!C41,"")</f>
        <v/>
      </c>
      <c r="Z36" s="407" t="str">
        <f>IF(名簿!H41&lt;&gt;"",名簿!H41,"")</f>
        <v/>
      </c>
      <c r="AA36" s="407" t="str">
        <f>IF(名簿!S41&lt;&gt;"",名簿!S41,"")</f>
        <v/>
      </c>
      <c r="AB36" s="407" t="s">
        <v>1792</v>
      </c>
      <c r="AC36" s="407" t="str">
        <f>IF(名簿!M41&lt;&gt;"",名簿!M41,"")</f>
        <v/>
      </c>
      <c r="AD36" s="407" t="str">
        <f>IF(名簿!N41&lt;&gt;"",名簿!N41,"")</f>
        <v/>
      </c>
      <c r="AE36" s="407" t="str">
        <f>IF(名簿!O41&lt;&gt;"",名簿!O41,"")</f>
        <v/>
      </c>
      <c r="AF36" s="407" t="str">
        <f>IF(名簿!P41&lt;&gt;"",名簿!P41,"")</f>
        <v/>
      </c>
      <c r="AN36" s="551" t="str">
        <f>テーブル2[[#This Row],[災害発生時の
体制]]&amp;テーブル2[[#This Row],[班長代理①②③を選択]]</f>
        <v/>
      </c>
      <c r="AO36">
        <f>IF(テーブル2[[#This Row],[班長代理①②③を選択]]&lt;&gt;"",COUNTIF(AN:AN,AN36),0)</f>
        <v>0</v>
      </c>
      <c r="AQ36" s="521" t="str">
        <f>テーブル2[[#This Row],[災害発生時の
体制]]&amp;テーブル2[[#This Row],[班長]]</f>
        <v/>
      </c>
      <c r="AR36" s="519">
        <f>IF(テーブル2[[#This Row],[班長]]="○",COUNTIF(AQ:AQ,AQ36),0)</f>
        <v>0</v>
      </c>
    </row>
    <row r="37" spans="2:44" x14ac:dyDescent="0.15">
      <c r="B37" s="378" t="str">
        <f>IF(名簿!C42&lt;&gt;"",名簿!C42,"")</f>
        <v/>
      </c>
      <c r="C37" s="378" t="str">
        <f>IF(名簿!F42&lt;&gt;"",名簿!F42,"")</f>
        <v/>
      </c>
      <c r="D37" s="378" t="str">
        <f>IF(名簿!G42&lt;&gt;"",名簿!G42,"")</f>
        <v/>
      </c>
      <c r="E37" s="378" t="str">
        <f>IF(名簿!J42&lt;&gt;"",名簿!J42,"")</f>
        <v/>
      </c>
      <c r="F37" s="378" t="str">
        <f>IF(名簿!L42&lt;&gt;"",名簿!L42,"")</f>
        <v/>
      </c>
      <c r="G37" s="378" t="str">
        <f>IF(名簿!I42&lt;&gt;"",名簿!I42,"")</f>
        <v/>
      </c>
      <c r="H37" s="378" t="str">
        <f>IF(名簿!K42&lt;&gt;"",名簿!K42,"")</f>
        <v/>
      </c>
      <c r="I37" s="378" t="str">
        <f>IF(名簿!H42&lt;&gt;"",名簿!H42,"")</f>
        <v/>
      </c>
      <c r="J37" s="378" t="str">
        <f>IF(名簿!S42&lt;&gt;"",名簿!S42,"")</f>
        <v/>
      </c>
      <c r="L37" s="379" t="str">
        <f>IF(現場!C41&lt;&gt;"",現場!C41,"")</f>
        <v/>
      </c>
      <c r="M37" s="379" t="str">
        <f>IF(現場!D41&lt;&gt;"",現場!D41,"")</f>
        <v/>
      </c>
      <c r="N37" s="379" t="str">
        <f>IF(現場!E41&lt;&gt;"",現場!E41,"")</f>
        <v/>
      </c>
      <c r="O37" s="379" t="str">
        <f>IF(現場!F41&lt;&gt;"",現場!F41,"")</f>
        <v/>
      </c>
      <c r="P37" s="379" t="str">
        <f>IF(現場!G41&lt;&gt;"",現場!G41,"")</f>
        <v/>
      </c>
      <c r="Q37" s="379" t="str">
        <f>IF(現場!H41&lt;&gt;"",現場!H41,"")</f>
        <v/>
      </c>
      <c r="R37" s="379" t="str">
        <f>IF(現場!I41&lt;&gt;"",現場!I41,"")</f>
        <v/>
      </c>
      <c r="S37" s="379" t="str">
        <f>IF(現場!J41&lt;&gt;"",現場!J41,"")</f>
        <v/>
      </c>
      <c r="T37" s="379" t="str">
        <f>IF(現場!K41&lt;&gt;"",現場!K41,"")</f>
        <v/>
      </c>
      <c r="U37" s="379" t="str">
        <f>IF(現場!L41&lt;&gt;"",現場!L41,"")</f>
        <v/>
      </c>
      <c r="V37" s="379" t="str">
        <f>IF(現場!M41&lt;&gt;"",現場!M41,"")</f>
        <v/>
      </c>
      <c r="X37" s="407" t="str">
        <f>IF(名簿!E42&lt;&gt;"",名簿!E42,"")</f>
        <v/>
      </c>
      <c r="Y37" s="407" t="str">
        <f>IF(名簿!C42&lt;&gt;"",名簿!C42,"")</f>
        <v/>
      </c>
      <c r="Z37" s="407" t="str">
        <f>IF(名簿!H42&lt;&gt;"",名簿!H42,"")</f>
        <v/>
      </c>
      <c r="AA37" s="407" t="str">
        <f>IF(名簿!S42&lt;&gt;"",名簿!S42,"")</f>
        <v/>
      </c>
      <c r="AB37" s="407" t="s">
        <v>1792</v>
      </c>
      <c r="AC37" s="407" t="str">
        <f>IF(名簿!M42&lt;&gt;"",名簿!M42,"")</f>
        <v/>
      </c>
      <c r="AD37" s="407" t="str">
        <f>IF(名簿!N42&lt;&gt;"",名簿!N42,"")</f>
        <v/>
      </c>
      <c r="AE37" s="407" t="str">
        <f>IF(名簿!O42&lt;&gt;"",名簿!O42,"")</f>
        <v/>
      </c>
      <c r="AF37" s="407" t="str">
        <f>IF(名簿!P42&lt;&gt;"",名簿!P42,"")</f>
        <v/>
      </c>
      <c r="AN37" s="551" t="str">
        <f>テーブル2[[#This Row],[災害発生時の
体制]]&amp;テーブル2[[#This Row],[班長代理①②③を選択]]</f>
        <v/>
      </c>
      <c r="AO37">
        <f>IF(テーブル2[[#This Row],[班長代理①②③を選択]]&lt;&gt;"",COUNTIF(AN:AN,AN37),0)</f>
        <v>0</v>
      </c>
      <c r="AQ37" s="521" t="str">
        <f>テーブル2[[#This Row],[災害発生時の
体制]]&amp;テーブル2[[#This Row],[班長]]</f>
        <v/>
      </c>
      <c r="AR37" s="519">
        <f>IF(テーブル2[[#This Row],[班長]]="○",COUNTIF(AQ:AQ,AQ37),0)</f>
        <v>0</v>
      </c>
    </row>
    <row r="38" spans="2:44" x14ac:dyDescent="0.15">
      <c r="B38" s="378" t="str">
        <f>IF(名簿!C43&lt;&gt;"",名簿!C43,"")</f>
        <v/>
      </c>
      <c r="C38" s="378" t="str">
        <f>IF(名簿!F43&lt;&gt;"",名簿!F43,"")</f>
        <v/>
      </c>
      <c r="D38" s="378" t="str">
        <f>IF(名簿!G43&lt;&gt;"",名簿!G43,"")</f>
        <v/>
      </c>
      <c r="E38" s="378" t="str">
        <f>IF(名簿!J43&lt;&gt;"",名簿!J43,"")</f>
        <v/>
      </c>
      <c r="F38" s="378" t="str">
        <f>IF(名簿!L43&lt;&gt;"",名簿!L43,"")</f>
        <v/>
      </c>
      <c r="G38" s="378" t="str">
        <f>IF(名簿!I43&lt;&gt;"",名簿!I43,"")</f>
        <v/>
      </c>
      <c r="H38" s="378" t="str">
        <f>IF(名簿!K43&lt;&gt;"",名簿!K43,"")</f>
        <v/>
      </c>
      <c r="I38" s="378" t="str">
        <f>IF(名簿!H43&lt;&gt;"",名簿!H43,"")</f>
        <v/>
      </c>
      <c r="J38" s="378" t="str">
        <f>IF(名簿!S43&lt;&gt;"",名簿!S43,"")</f>
        <v/>
      </c>
      <c r="L38" s="379" t="str">
        <f>IF(現場!C42&lt;&gt;"",現場!C42,"")</f>
        <v/>
      </c>
      <c r="M38" s="379" t="str">
        <f>IF(現場!D42&lt;&gt;"",現場!D42,"")</f>
        <v/>
      </c>
      <c r="N38" s="379" t="str">
        <f>IF(現場!E42&lt;&gt;"",現場!E42,"")</f>
        <v/>
      </c>
      <c r="O38" s="379" t="str">
        <f>IF(現場!F42&lt;&gt;"",現場!F42,"")</f>
        <v/>
      </c>
      <c r="P38" s="379" t="str">
        <f>IF(現場!G42&lt;&gt;"",現場!G42,"")</f>
        <v/>
      </c>
      <c r="Q38" s="379" t="str">
        <f>IF(現場!H42&lt;&gt;"",現場!H42,"")</f>
        <v/>
      </c>
      <c r="R38" s="379" t="str">
        <f>IF(現場!I42&lt;&gt;"",現場!I42,"")</f>
        <v/>
      </c>
      <c r="S38" s="379" t="str">
        <f>IF(現場!J42&lt;&gt;"",現場!J42,"")</f>
        <v/>
      </c>
      <c r="T38" s="379" t="str">
        <f>IF(現場!K42&lt;&gt;"",現場!K42,"")</f>
        <v/>
      </c>
      <c r="U38" s="379" t="str">
        <f>IF(現場!L42&lt;&gt;"",現場!L42,"")</f>
        <v/>
      </c>
      <c r="V38" s="379" t="str">
        <f>IF(現場!M42&lt;&gt;"",現場!M42,"")</f>
        <v/>
      </c>
      <c r="X38" s="407" t="str">
        <f>IF(名簿!E43&lt;&gt;"",名簿!E43,"")</f>
        <v/>
      </c>
      <c r="Y38" s="407" t="str">
        <f>IF(名簿!C43&lt;&gt;"",名簿!C43,"")</f>
        <v/>
      </c>
      <c r="Z38" s="407" t="str">
        <f>IF(名簿!H43&lt;&gt;"",名簿!H43,"")</f>
        <v/>
      </c>
      <c r="AA38" s="407" t="str">
        <f>IF(名簿!S43&lt;&gt;"",名簿!S43,"")</f>
        <v/>
      </c>
      <c r="AB38" s="407" t="s">
        <v>1792</v>
      </c>
      <c r="AC38" s="407" t="str">
        <f>IF(名簿!M43&lt;&gt;"",名簿!M43,"")</f>
        <v/>
      </c>
      <c r="AD38" s="407" t="str">
        <f>IF(名簿!N43&lt;&gt;"",名簿!N43,"")</f>
        <v/>
      </c>
      <c r="AE38" s="407" t="str">
        <f>IF(名簿!O43&lt;&gt;"",名簿!O43,"")</f>
        <v/>
      </c>
      <c r="AF38" s="407" t="str">
        <f>IF(名簿!P43&lt;&gt;"",名簿!P43,"")</f>
        <v/>
      </c>
      <c r="AN38" s="551" t="str">
        <f>テーブル2[[#This Row],[災害発生時の
体制]]&amp;テーブル2[[#This Row],[班長代理①②③を選択]]</f>
        <v/>
      </c>
      <c r="AO38">
        <f>IF(テーブル2[[#This Row],[班長代理①②③を選択]]&lt;&gt;"",COUNTIF(AN:AN,AN38),0)</f>
        <v>0</v>
      </c>
      <c r="AQ38" s="521" t="str">
        <f>テーブル2[[#This Row],[災害発生時の
体制]]&amp;テーブル2[[#This Row],[班長]]</f>
        <v/>
      </c>
      <c r="AR38" s="519">
        <f>IF(テーブル2[[#This Row],[班長]]="○",COUNTIF(AQ:AQ,AQ38),0)</f>
        <v>0</v>
      </c>
    </row>
    <row r="39" spans="2:44" x14ac:dyDescent="0.15">
      <c r="B39" s="378" t="str">
        <f>IF(名簿!C44&lt;&gt;"",名簿!C44,"")</f>
        <v/>
      </c>
      <c r="C39" s="378" t="str">
        <f>IF(名簿!F44&lt;&gt;"",名簿!F44,"")</f>
        <v/>
      </c>
      <c r="D39" s="378" t="str">
        <f>IF(名簿!G44&lt;&gt;"",名簿!G44,"")</f>
        <v/>
      </c>
      <c r="E39" s="378" t="str">
        <f>IF(名簿!J44&lt;&gt;"",名簿!J44,"")</f>
        <v/>
      </c>
      <c r="F39" s="378" t="str">
        <f>IF(名簿!L44&lt;&gt;"",名簿!L44,"")</f>
        <v/>
      </c>
      <c r="G39" s="378" t="str">
        <f>IF(名簿!I44&lt;&gt;"",名簿!I44,"")</f>
        <v/>
      </c>
      <c r="H39" s="378" t="str">
        <f>IF(名簿!K44&lt;&gt;"",名簿!K44,"")</f>
        <v/>
      </c>
      <c r="I39" s="378" t="str">
        <f>IF(名簿!H44&lt;&gt;"",名簿!H44,"")</f>
        <v/>
      </c>
      <c r="J39" s="378" t="str">
        <f>IF(名簿!S44&lt;&gt;"",名簿!S44,"")</f>
        <v/>
      </c>
      <c r="L39" s="379" t="str">
        <f>IF(現場!C43&lt;&gt;"",現場!C43,"")</f>
        <v/>
      </c>
      <c r="M39" s="379" t="str">
        <f>IF(現場!D43&lt;&gt;"",現場!D43,"")</f>
        <v/>
      </c>
      <c r="N39" s="379" t="str">
        <f>IF(現場!E43&lt;&gt;"",現場!E43,"")</f>
        <v/>
      </c>
      <c r="O39" s="379" t="str">
        <f>IF(現場!F43&lt;&gt;"",現場!F43,"")</f>
        <v/>
      </c>
      <c r="P39" s="379" t="str">
        <f>IF(現場!G43&lt;&gt;"",現場!G43,"")</f>
        <v/>
      </c>
      <c r="Q39" s="379" t="str">
        <f>IF(現場!H43&lt;&gt;"",現場!H43,"")</f>
        <v/>
      </c>
      <c r="R39" s="379" t="str">
        <f>IF(現場!I43&lt;&gt;"",現場!I43,"")</f>
        <v/>
      </c>
      <c r="S39" s="379" t="str">
        <f>IF(現場!J43&lt;&gt;"",現場!J43,"")</f>
        <v/>
      </c>
      <c r="T39" s="379" t="str">
        <f>IF(現場!K43&lt;&gt;"",現場!K43,"")</f>
        <v/>
      </c>
      <c r="U39" s="379" t="str">
        <f>IF(現場!L43&lt;&gt;"",現場!L43,"")</f>
        <v/>
      </c>
      <c r="V39" s="379" t="str">
        <f>IF(現場!M43&lt;&gt;"",現場!M43,"")</f>
        <v/>
      </c>
      <c r="X39" s="407" t="str">
        <f>IF(名簿!E44&lt;&gt;"",名簿!E44,"")</f>
        <v/>
      </c>
      <c r="Y39" s="407" t="str">
        <f>IF(名簿!C44&lt;&gt;"",名簿!C44,"")</f>
        <v/>
      </c>
      <c r="Z39" s="407" t="str">
        <f>IF(名簿!H44&lt;&gt;"",名簿!H44,"")</f>
        <v/>
      </c>
      <c r="AA39" s="407" t="str">
        <f>IF(名簿!S44&lt;&gt;"",名簿!S44,"")</f>
        <v/>
      </c>
      <c r="AB39" s="407" t="s">
        <v>1792</v>
      </c>
      <c r="AC39" s="407" t="str">
        <f>IF(名簿!M44&lt;&gt;"",名簿!M44,"")</f>
        <v/>
      </c>
      <c r="AD39" s="407" t="str">
        <f>IF(名簿!N44&lt;&gt;"",名簿!N44,"")</f>
        <v/>
      </c>
      <c r="AE39" s="407" t="str">
        <f>IF(名簿!O44&lt;&gt;"",名簿!O44,"")</f>
        <v/>
      </c>
      <c r="AF39" s="407" t="str">
        <f>IF(名簿!P44&lt;&gt;"",名簿!P44,"")</f>
        <v/>
      </c>
      <c r="AN39" s="551" t="str">
        <f>テーブル2[[#This Row],[災害発生時の
体制]]&amp;テーブル2[[#This Row],[班長代理①②③を選択]]</f>
        <v/>
      </c>
      <c r="AO39">
        <f>IF(テーブル2[[#This Row],[班長代理①②③を選択]]&lt;&gt;"",COUNTIF(AN:AN,AN39),0)</f>
        <v>0</v>
      </c>
      <c r="AQ39" s="521" t="str">
        <f>テーブル2[[#This Row],[災害発生時の
体制]]&amp;テーブル2[[#This Row],[班長]]</f>
        <v/>
      </c>
      <c r="AR39" s="519">
        <f>IF(テーブル2[[#This Row],[班長]]="○",COUNTIF(AQ:AQ,AQ39),0)</f>
        <v>0</v>
      </c>
    </row>
    <row r="40" spans="2:44" x14ac:dyDescent="0.15">
      <c r="B40" s="378" t="str">
        <f>IF(名簿!C45&lt;&gt;"",名簿!C45,"")</f>
        <v/>
      </c>
      <c r="C40" s="378" t="str">
        <f>IF(名簿!F45&lt;&gt;"",名簿!F45,"")</f>
        <v/>
      </c>
      <c r="D40" s="378" t="str">
        <f>IF(名簿!G45&lt;&gt;"",名簿!G45,"")</f>
        <v/>
      </c>
      <c r="E40" s="378" t="str">
        <f>IF(名簿!J45&lt;&gt;"",名簿!J45,"")</f>
        <v/>
      </c>
      <c r="F40" s="378" t="str">
        <f>IF(名簿!L45&lt;&gt;"",名簿!L45,"")</f>
        <v/>
      </c>
      <c r="G40" s="378" t="str">
        <f>IF(名簿!I45&lt;&gt;"",名簿!I45,"")</f>
        <v/>
      </c>
      <c r="H40" s="378" t="str">
        <f>IF(名簿!K45&lt;&gt;"",名簿!K45,"")</f>
        <v/>
      </c>
      <c r="I40" s="378" t="str">
        <f>IF(名簿!H45&lt;&gt;"",名簿!H45,"")</f>
        <v/>
      </c>
      <c r="J40" s="378" t="str">
        <f>IF(名簿!S45&lt;&gt;"",名簿!S45,"")</f>
        <v/>
      </c>
      <c r="L40" s="379" t="str">
        <f>IF(現場!C44&lt;&gt;"",現場!C44,"")</f>
        <v/>
      </c>
      <c r="M40" s="379" t="str">
        <f>IF(現場!D44&lt;&gt;"",現場!D44,"")</f>
        <v/>
      </c>
      <c r="N40" s="379" t="str">
        <f>IF(現場!E44&lt;&gt;"",現場!E44,"")</f>
        <v/>
      </c>
      <c r="O40" s="379" t="str">
        <f>IF(現場!F44&lt;&gt;"",現場!F44,"")</f>
        <v/>
      </c>
      <c r="P40" s="379" t="str">
        <f>IF(現場!G44&lt;&gt;"",現場!G44,"")</f>
        <v/>
      </c>
      <c r="Q40" s="379" t="str">
        <f>IF(現場!H44&lt;&gt;"",現場!H44,"")</f>
        <v/>
      </c>
      <c r="R40" s="379" t="str">
        <f>IF(現場!I44&lt;&gt;"",現場!I44,"")</f>
        <v/>
      </c>
      <c r="S40" s="379" t="str">
        <f>IF(現場!J44&lt;&gt;"",現場!J44,"")</f>
        <v/>
      </c>
      <c r="T40" s="379" t="str">
        <f>IF(現場!K44&lt;&gt;"",現場!K44,"")</f>
        <v/>
      </c>
      <c r="U40" s="379" t="str">
        <f>IF(現場!L44&lt;&gt;"",現場!L44,"")</f>
        <v/>
      </c>
      <c r="V40" s="379" t="str">
        <f>IF(現場!M44&lt;&gt;"",現場!M44,"")</f>
        <v/>
      </c>
      <c r="X40" s="407" t="str">
        <f>IF(名簿!E45&lt;&gt;"",名簿!E45,"")</f>
        <v/>
      </c>
      <c r="Y40" s="407" t="str">
        <f>IF(名簿!C45&lt;&gt;"",名簿!C45,"")</f>
        <v/>
      </c>
      <c r="Z40" s="407" t="str">
        <f>IF(名簿!H45&lt;&gt;"",名簿!H45,"")</f>
        <v/>
      </c>
      <c r="AA40" s="407" t="str">
        <f>IF(名簿!S45&lt;&gt;"",名簿!S45,"")</f>
        <v/>
      </c>
      <c r="AB40" s="407" t="s">
        <v>1792</v>
      </c>
      <c r="AC40" s="407" t="str">
        <f>IF(名簿!M45&lt;&gt;"",名簿!M45,"")</f>
        <v/>
      </c>
      <c r="AD40" s="407" t="str">
        <f>IF(名簿!N45&lt;&gt;"",名簿!N45,"")</f>
        <v/>
      </c>
      <c r="AE40" s="407" t="str">
        <f>IF(名簿!O45&lt;&gt;"",名簿!O45,"")</f>
        <v/>
      </c>
      <c r="AF40" s="407" t="str">
        <f>IF(名簿!P45&lt;&gt;"",名簿!P45,"")</f>
        <v/>
      </c>
      <c r="AN40" s="551" t="str">
        <f>テーブル2[[#This Row],[災害発生時の
体制]]&amp;テーブル2[[#This Row],[班長代理①②③を選択]]</f>
        <v/>
      </c>
      <c r="AO40">
        <f>IF(テーブル2[[#This Row],[班長代理①②③を選択]]&lt;&gt;"",COUNTIF(AN:AN,AN40),0)</f>
        <v>0</v>
      </c>
      <c r="AQ40" s="521" t="str">
        <f>テーブル2[[#This Row],[災害発生時の
体制]]&amp;テーブル2[[#This Row],[班長]]</f>
        <v/>
      </c>
      <c r="AR40" s="519">
        <f>IF(テーブル2[[#This Row],[班長]]="○",COUNTIF(AQ:AQ,AQ40),0)</f>
        <v>0</v>
      </c>
    </row>
    <row r="41" spans="2:44" x14ac:dyDescent="0.15">
      <c r="B41" s="378" t="str">
        <f>IF(名簿!C46&lt;&gt;"",名簿!C46,"")</f>
        <v/>
      </c>
      <c r="C41" s="378" t="str">
        <f>IF(名簿!F46&lt;&gt;"",名簿!F46,"")</f>
        <v/>
      </c>
      <c r="D41" s="378" t="str">
        <f>IF(名簿!G46&lt;&gt;"",名簿!G46,"")</f>
        <v/>
      </c>
      <c r="E41" s="378" t="str">
        <f>IF(名簿!J46&lt;&gt;"",名簿!J46,"")</f>
        <v/>
      </c>
      <c r="F41" s="378" t="str">
        <f>IF(名簿!L46&lt;&gt;"",名簿!L46,"")</f>
        <v/>
      </c>
      <c r="G41" s="378" t="str">
        <f>IF(名簿!I46&lt;&gt;"",名簿!I46,"")</f>
        <v/>
      </c>
      <c r="H41" s="378" t="str">
        <f>IF(名簿!K46&lt;&gt;"",名簿!K46,"")</f>
        <v/>
      </c>
      <c r="I41" s="378" t="str">
        <f>IF(名簿!H46&lt;&gt;"",名簿!H46,"")</f>
        <v/>
      </c>
      <c r="J41" s="378" t="str">
        <f>IF(名簿!S46&lt;&gt;"",名簿!S46,"")</f>
        <v/>
      </c>
      <c r="L41" s="379" t="str">
        <f>IF(現場!C45&lt;&gt;"",現場!C45,"")</f>
        <v/>
      </c>
      <c r="M41" s="379" t="str">
        <f>IF(現場!D45&lt;&gt;"",現場!D45,"")</f>
        <v/>
      </c>
      <c r="N41" s="379" t="str">
        <f>IF(現場!E45&lt;&gt;"",現場!E45,"")</f>
        <v/>
      </c>
      <c r="O41" s="379" t="str">
        <f>IF(現場!F45&lt;&gt;"",現場!F45,"")</f>
        <v/>
      </c>
      <c r="P41" s="379" t="str">
        <f>IF(現場!G45&lt;&gt;"",現場!G45,"")</f>
        <v/>
      </c>
      <c r="Q41" s="379" t="str">
        <f>IF(現場!H45&lt;&gt;"",現場!H45,"")</f>
        <v/>
      </c>
      <c r="R41" s="379" t="str">
        <f>IF(現場!I45&lt;&gt;"",現場!I45,"")</f>
        <v/>
      </c>
      <c r="S41" s="379" t="str">
        <f>IF(現場!J45&lt;&gt;"",現場!J45,"")</f>
        <v/>
      </c>
      <c r="T41" s="379" t="str">
        <f>IF(現場!K45&lt;&gt;"",現場!K45,"")</f>
        <v/>
      </c>
      <c r="U41" s="379" t="str">
        <f>IF(現場!L45&lt;&gt;"",現場!L45,"")</f>
        <v/>
      </c>
      <c r="V41" s="379" t="str">
        <f>IF(現場!M45&lt;&gt;"",現場!M45,"")</f>
        <v/>
      </c>
      <c r="X41" s="407" t="str">
        <f>IF(名簿!E46&lt;&gt;"",名簿!E46,"")</f>
        <v/>
      </c>
      <c r="Y41" s="407" t="str">
        <f>IF(名簿!C46&lt;&gt;"",名簿!C46,"")</f>
        <v/>
      </c>
      <c r="Z41" s="407" t="str">
        <f>IF(名簿!H46&lt;&gt;"",名簿!H46,"")</f>
        <v/>
      </c>
      <c r="AA41" s="407" t="str">
        <f>IF(名簿!S46&lt;&gt;"",名簿!S46,"")</f>
        <v/>
      </c>
      <c r="AB41" s="407" t="s">
        <v>1792</v>
      </c>
      <c r="AC41" s="407" t="str">
        <f>IF(名簿!M46&lt;&gt;"",名簿!M46,"")</f>
        <v/>
      </c>
      <c r="AD41" s="407" t="str">
        <f>IF(名簿!N46&lt;&gt;"",名簿!N46,"")</f>
        <v/>
      </c>
      <c r="AE41" s="407" t="str">
        <f>IF(名簿!O46&lt;&gt;"",名簿!O46,"")</f>
        <v/>
      </c>
      <c r="AF41" s="407" t="str">
        <f>IF(名簿!P46&lt;&gt;"",名簿!P46,"")</f>
        <v/>
      </c>
      <c r="AN41" s="551" t="str">
        <f>テーブル2[[#This Row],[災害発生時の
体制]]&amp;テーブル2[[#This Row],[班長代理①②③を選択]]</f>
        <v/>
      </c>
      <c r="AO41">
        <f>IF(テーブル2[[#This Row],[班長代理①②③を選択]]&lt;&gt;"",COUNTIF(AN:AN,AN41),0)</f>
        <v>0</v>
      </c>
      <c r="AQ41" s="521" t="str">
        <f>テーブル2[[#This Row],[災害発生時の
体制]]&amp;テーブル2[[#This Row],[班長]]</f>
        <v/>
      </c>
      <c r="AR41" s="519">
        <f>IF(テーブル2[[#This Row],[班長]]="○",COUNTIF(AQ:AQ,AQ41),0)</f>
        <v>0</v>
      </c>
    </row>
    <row r="42" spans="2:44" x14ac:dyDescent="0.15">
      <c r="B42" s="378" t="str">
        <f>IF(名簿!C47&lt;&gt;"",名簿!C47,"")</f>
        <v/>
      </c>
      <c r="C42" s="378" t="str">
        <f>IF(名簿!F47&lt;&gt;"",名簿!F47,"")</f>
        <v/>
      </c>
      <c r="D42" s="378" t="str">
        <f>IF(名簿!G47&lt;&gt;"",名簿!G47,"")</f>
        <v/>
      </c>
      <c r="E42" s="378" t="str">
        <f>IF(名簿!J47&lt;&gt;"",名簿!J47,"")</f>
        <v/>
      </c>
      <c r="F42" s="378" t="str">
        <f>IF(名簿!L47&lt;&gt;"",名簿!L47,"")</f>
        <v/>
      </c>
      <c r="G42" s="378" t="str">
        <f>IF(名簿!I47&lt;&gt;"",名簿!I47,"")</f>
        <v/>
      </c>
      <c r="H42" s="378" t="str">
        <f>IF(名簿!K47&lt;&gt;"",名簿!K47,"")</f>
        <v/>
      </c>
      <c r="I42" s="378" t="str">
        <f>IF(名簿!H47&lt;&gt;"",名簿!H47,"")</f>
        <v/>
      </c>
      <c r="J42" s="378" t="str">
        <f>IF(名簿!S47&lt;&gt;"",名簿!S47,"")</f>
        <v/>
      </c>
      <c r="L42" s="379" t="str">
        <f>IF(現場!C46&lt;&gt;"",現場!C46,"")</f>
        <v/>
      </c>
      <c r="M42" s="379" t="str">
        <f>IF(現場!D46&lt;&gt;"",現場!D46,"")</f>
        <v/>
      </c>
      <c r="N42" s="379" t="str">
        <f>IF(現場!E46&lt;&gt;"",現場!E46,"")</f>
        <v/>
      </c>
      <c r="O42" s="379" t="str">
        <f>IF(現場!F46&lt;&gt;"",現場!F46,"")</f>
        <v/>
      </c>
      <c r="P42" s="379" t="str">
        <f>IF(現場!G46&lt;&gt;"",現場!G46,"")</f>
        <v/>
      </c>
      <c r="Q42" s="379" t="str">
        <f>IF(現場!H46&lt;&gt;"",現場!H46,"")</f>
        <v/>
      </c>
      <c r="R42" s="379" t="str">
        <f>IF(現場!I46&lt;&gt;"",現場!I46,"")</f>
        <v/>
      </c>
      <c r="S42" s="379" t="str">
        <f>IF(現場!J46&lt;&gt;"",現場!J46,"")</f>
        <v/>
      </c>
      <c r="T42" s="379" t="str">
        <f>IF(現場!K46&lt;&gt;"",現場!K46,"")</f>
        <v/>
      </c>
      <c r="U42" s="379" t="str">
        <f>IF(現場!L46&lt;&gt;"",現場!L46,"")</f>
        <v/>
      </c>
      <c r="V42" s="379" t="str">
        <f>IF(現場!M46&lt;&gt;"",現場!M46,"")</f>
        <v/>
      </c>
      <c r="X42" s="407" t="str">
        <f>IF(名簿!E47&lt;&gt;"",名簿!E47,"")</f>
        <v/>
      </c>
      <c r="Y42" s="407" t="str">
        <f>IF(名簿!C47&lt;&gt;"",名簿!C47,"")</f>
        <v/>
      </c>
      <c r="Z42" s="407" t="str">
        <f>IF(名簿!H47&lt;&gt;"",名簿!H47,"")</f>
        <v/>
      </c>
      <c r="AA42" s="407" t="str">
        <f>IF(名簿!S47&lt;&gt;"",名簿!S47,"")</f>
        <v/>
      </c>
      <c r="AB42" s="407" t="s">
        <v>1792</v>
      </c>
      <c r="AC42" s="407" t="str">
        <f>IF(名簿!M47&lt;&gt;"",名簿!M47,"")</f>
        <v/>
      </c>
      <c r="AD42" s="407" t="str">
        <f>IF(名簿!N47&lt;&gt;"",名簿!N47,"")</f>
        <v/>
      </c>
      <c r="AE42" s="407" t="str">
        <f>IF(名簿!O47&lt;&gt;"",名簿!O47,"")</f>
        <v/>
      </c>
      <c r="AF42" s="407" t="str">
        <f>IF(名簿!P47&lt;&gt;"",名簿!P47,"")</f>
        <v/>
      </c>
      <c r="AN42" s="551" t="str">
        <f>テーブル2[[#This Row],[災害発生時の
体制]]&amp;テーブル2[[#This Row],[班長代理①②③を選択]]</f>
        <v/>
      </c>
      <c r="AO42">
        <f>IF(テーブル2[[#This Row],[班長代理①②③を選択]]&lt;&gt;"",COUNTIF(AN:AN,AN42),0)</f>
        <v>0</v>
      </c>
      <c r="AQ42" s="521" t="str">
        <f>テーブル2[[#This Row],[災害発生時の
体制]]&amp;テーブル2[[#This Row],[班長]]</f>
        <v/>
      </c>
      <c r="AR42" s="519">
        <f>IF(テーブル2[[#This Row],[班長]]="○",COUNTIF(AQ:AQ,AQ42),0)</f>
        <v>0</v>
      </c>
    </row>
    <row r="43" spans="2:44" x14ac:dyDescent="0.15">
      <c r="B43" s="378" t="str">
        <f>IF(名簿!C48&lt;&gt;"",名簿!C48,"")</f>
        <v/>
      </c>
      <c r="C43" s="378" t="str">
        <f>IF(名簿!F48&lt;&gt;"",名簿!F48,"")</f>
        <v/>
      </c>
      <c r="D43" s="378" t="str">
        <f>IF(名簿!G48&lt;&gt;"",名簿!G48,"")</f>
        <v/>
      </c>
      <c r="E43" s="378" t="str">
        <f>IF(名簿!J48&lt;&gt;"",名簿!J48,"")</f>
        <v/>
      </c>
      <c r="F43" s="378" t="str">
        <f>IF(名簿!L48&lt;&gt;"",名簿!L48,"")</f>
        <v/>
      </c>
      <c r="G43" s="378" t="str">
        <f>IF(名簿!I48&lt;&gt;"",名簿!I48,"")</f>
        <v/>
      </c>
      <c r="H43" s="378" t="str">
        <f>IF(名簿!K48&lt;&gt;"",名簿!K48,"")</f>
        <v/>
      </c>
      <c r="I43" s="378" t="str">
        <f>IF(名簿!H48&lt;&gt;"",名簿!H48,"")</f>
        <v/>
      </c>
      <c r="J43" s="378" t="str">
        <f>IF(名簿!S48&lt;&gt;"",名簿!S48,"")</f>
        <v/>
      </c>
      <c r="L43" s="379" t="str">
        <f>IF(現場!C47&lt;&gt;"",現場!C47,"")</f>
        <v/>
      </c>
      <c r="M43" s="379" t="str">
        <f>IF(現場!D47&lt;&gt;"",現場!D47,"")</f>
        <v/>
      </c>
      <c r="N43" s="379" t="str">
        <f>IF(現場!E47&lt;&gt;"",現場!E47,"")</f>
        <v/>
      </c>
      <c r="O43" s="379" t="str">
        <f>IF(現場!F47&lt;&gt;"",現場!F47,"")</f>
        <v/>
      </c>
      <c r="P43" s="379" t="str">
        <f>IF(現場!G47&lt;&gt;"",現場!G47,"")</f>
        <v/>
      </c>
      <c r="Q43" s="379" t="str">
        <f>IF(現場!H47&lt;&gt;"",現場!H47,"")</f>
        <v/>
      </c>
      <c r="R43" s="379" t="str">
        <f>IF(現場!I47&lt;&gt;"",現場!I47,"")</f>
        <v/>
      </c>
      <c r="S43" s="379" t="str">
        <f>IF(現場!J47&lt;&gt;"",現場!J47,"")</f>
        <v/>
      </c>
      <c r="T43" s="379" t="str">
        <f>IF(現場!K47&lt;&gt;"",現場!K47,"")</f>
        <v/>
      </c>
      <c r="U43" s="379" t="str">
        <f>IF(現場!L47&lt;&gt;"",現場!L47,"")</f>
        <v/>
      </c>
      <c r="V43" s="379" t="str">
        <f>IF(現場!M47&lt;&gt;"",現場!M47,"")</f>
        <v/>
      </c>
      <c r="X43" s="407" t="str">
        <f>IF(名簿!E48&lt;&gt;"",名簿!E48,"")</f>
        <v/>
      </c>
      <c r="Y43" s="407" t="str">
        <f>IF(名簿!C48&lt;&gt;"",名簿!C48,"")</f>
        <v/>
      </c>
      <c r="Z43" s="407" t="str">
        <f>IF(名簿!H48&lt;&gt;"",名簿!H48,"")</f>
        <v/>
      </c>
      <c r="AA43" s="407" t="str">
        <f>IF(名簿!S48&lt;&gt;"",名簿!S48,"")</f>
        <v/>
      </c>
      <c r="AB43" s="407" t="s">
        <v>1792</v>
      </c>
      <c r="AC43" s="407" t="str">
        <f>IF(名簿!M48&lt;&gt;"",名簿!M48,"")</f>
        <v/>
      </c>
      <c r="AD43" s="407" t="str">
        <f>IF(名簿!N48&lt;&gt;"",名簿!N48,"")</f>
        <v/>
      </c>
      <c r="AE43" s="407" t="str">
        <f>IF(名簿!O48&lt;&gt;"",名簿!O48,"")</f>
        <v/>
      </c>
      <c r="AF43" s="407" t="str">
        <f>IF(名簿!P48&lt;&gt;"",名簿!P48,"")</f>
        <v/>
      </c>
      <c r="AN43" s="551" t="str">
        <f>テーブル2[[#This Row],[災害発生時の
体制]]&amp;テーブル2[[#This Row],[班長代理①②③を選択]]</f>
        <v/>
      </c>
      <c r="AO43">
        <f>IF(テーブル2[[#This Row],[班長代理①②③を選択]]&lt;&gt;"",COUNTIF(AN:AN,AN43),0)</f>
        <v>0</v>
      </c>
      <c r="AQ43" s="521" t="str">
        <f>テーブル2[[#This Row],[災害発生時の
体制]]&amp;テーブル2[[#This Row],[班長]]</f>
        <v/>
      </c>
      <c r="AR43" s="519">
        <f>IF(テーブル2[[#This Row],[班長]]="○",COUNTIF(AQ:AQ,AQ43),0)</f>
        <v>0</v>
      </c>
    </row>
    <row r="44" spans="2:44" x14ac:dyDescent="0.15">
      <c r="B44" s="378" t="str">
        <f>IF(名簿!C49&lt;&gt;"",名簿!C49,"")</f>
        <v/>
      </c>
      <c r="C44" s="378" t="str">
        <f>IF(名簿!F49&lt;&gt;"",名簿!F49,"")</f>
        <v/>
      </c>
      <c r="D44" s="378" t="str">
        <f>IF(名簿!G49&lt;&gt;"",名簿!G49,"")</f>
        <v/>
      </c>
      <c r="E44" s="378" t="str">
        <f>IF(名簿!J49&lt;&gt;"",名簿!J49,"")</f>
        <v/>
      </c>
      <c r="F44" s="378" t="str">
        <f>IF(名簿!L49&lt;&gt;"",名簿!L49,"")</f>
        <v/>
      </c>
      <c r="G44" s="378" t="str">
        <f>IF(名簿!I49&lt;&gt;"",名簿!I49,"")</f>
        <v/>
      </c>
      <c r="H44" s="378" t="str">
        <f>IF(名簿!K49&lt;&gt;"",名簿!K49,"")</f>
        <v/>
      </c>
      <c r="I44" s="378" t="str">
        <f>IF(名簿!H49&lt;&gt;"",名簿!H49,"")</f>
        <v/>
      </c>
      <c r="J44" s="378" t="str">
        <f>IF(名簿!S49&lt;&gt;"",名簿!S49,"")</f>
        <v/>
      </c>
      <c r="L44" s="379" t="str">
        <f>IF(現場!C48&lt;&gt;"",現場!C48,"")</f>
        <v/>
      </c>
      <c r="M44" s="379" t="str">
        <f>IF(現場!D48&lt;&gt;"",現場!D48,"")</f>
        <v/>
      </c>
      <c r="N44" s="379" t="str">
        <f>IF(現場!E48&lt;&gt;"",現場!E48,"")</f>
        <v/>
      </c>
      <c r="O44" s="379" t="str">
        <f>IF(現場!F48&lt;&gt;"",現場!F48,"")</f>
        <v/>
      </c>
      <c r="P44" s="379" t="str">
        <f>IF(現場!G48&lt;&gt;"",現場!G48,"")</f>
        <v/>
      </c>
      <c r="Q44" s="379" t="str">
        <f>IF(現場!H48&lt;&gt;"",現場!H48,"")</f>
        <v/>
      </c>
      <c r="R44" s="379" t="str">
        <f>IF(現場!I48&lt;&gt;"",現場!I48,"")</f>
        <v/>
      </c>
      <c r="S44" s="379" t="str">
        <f>IF(現場!J48&lt;&gt;"",現場!J48,"")</f>
        <v/>
      </c>
      <c r="T44" s="379" t="str">
        <f>IF(現場!K48&lt;&gt;"",現場!K48,"")</f>
        <v/>
      </c>
      <c r="U44" s="379" t="str">
        <f>IF(現場!L48&lt;&gt;"",現場!L48,"")</f>
        <v/>
      </c>
      <c r="V44" s="379" t="str">
        <f>IF(現場!M48&lt;&gt;"",現場!M48,"")</f>
        <v/>
      </c>
      <c r="X44" s="407" t="str">
        <f>IF(名簿!E49&lt;&gt;"",名簿!E49,"")</f>
        <v/>
      </c>
      <c r="Y44" s="407" t="str">
        <f>IF(名簿!C49&lt;&gt;"",名簿!C49,"")</f>
        <v/>
      </c>
      <c r="Z44" s="407" t="str">
        <f>IF(名簿!H49&lt;&gt;"",名簿!H49,"")</f>
        <v/>
      </c>
      <c r="AA44" s="407" t="str">
        <f>IF(名簿!S49&lt;&gt;"",名簿!S49,"")</f>
        <v/>
      </c>
      <c r="AB44" s="407" t="s">
        <v>1792</v>
      </c>
      <c r="AC44" s="407" t="str">
        <f>IF(名簿!M49&lt;&gt;"",名簿!M49,"")</f>
        <v/>
      </c>
      <c r="AD44" s="407" t="str">
        <f>IF(名簿!N49&lt;&gt;"",名簿!N49,"")</f>
        <v/>
      </c>
      <c r="AE44" s="407" t="str">
        <f>IF(名簿!O49&lt;&gt;"",名簿!O49,"")</f>
        <v/>
      </c>
      <c r="AF44" s="407" t="str">
        <f>IF(名簿!P49&lt;&gt;"",名簿!P49,"")</f>
        <v/>
      </c>
      <c r="AN44" s="551" t="str">
        <f>テーブル2[[#This Row],[災害発生時の
体制]]&amp;テーブル2[[#This Row],[班長代理①②③を選択]]</f>
        <v/>
      </c>
      <c r="AO44">
        <f>IF(テーブル2[[#This Row],[班長代理①②③を選択]]&lt;&gt;"",COUNTIF(AN:AN,AN44),0)</f>
        <v>0</v>
      </c>
      <c r="AQ44" s="521" t="str">
        <f>テーブル2[[#This Row],[災害発生時の
体制]]&amp;テーブル2[[#This Row],[班長]]</f>
        <v/>
      </c>
      <c r="AR44" s="519">
        <f>IF(テーブル2[[#This Row],[班長]]="○",COUNTIF(AQ:AQ,AQ44),0)</f>
        <v>0</v>
      </c>
    </row>
    <row r="45" spans="2:44" x14ac:dyDescent="0.15">
      <c r="B45" s="378" t="str">
        <f>IF(名簿!C50&lt;&gt;"",名簿!C50,"")</f>
        <v/>
      </c>
      <c r="C45" s="378" t="str">
        <f>IF(名簿!F50&lt;&gt;"",名簿!F50,"")</f>
        <v/>
      </c>
      <c r="D45" s="378" t="str">
        <f>IF(名簿!G50&lt;&gt;"",名簿!G50,"")</f>
        <v/>
      </c>
      <c r="E45" s="378" t="str">
        <f>IF(名簿!J50&lt;&gt;"",名簿!J50,"")</f>
        <v/>
      </c>
      <c r="F45" s="378" t="str">
        <f>IF(名簿!L50&lt;&gt;"",名簿!L50,"")</f>
        <v/>
      </c>
      <c r="G45" s="378" t="str">
        <f>IF(名簿!I50&lt;&gt;"",名簿!I50,"")</f>
        <v/>
      </c>
      <c r="H45" s="378" t="str">
        <f>IF(名簿!K50&lt;&gt;"",名簿!K50,"")</f>
        <v/>
      </c>
      <c r="I45" s="378" t="str">
        <f>IF(名簿!H50&lt;&gt;"",名簿!H50,"")</f>
        <v/>
      </c>
      <c r="J45" s="378" t="str">
        <f>IF(名簿!S50&lt;&gt;"",名簿!S50,"")</f>
        <v/>
      </c>
      <c r="L45" s="379" t="str">
        <f>IF(現場!C49&lt;&gt;"",現場!C49,"")</f>
        <v/>
      </c>
      <c r="M45" s="379" t="str">
        <f>IF(現場!D49&lt;&gt;"",現場!D49,"")</f>
        <v/>
      </c>
      <c r="N45" s="379" t="str">
        <f>IF(現場!E49&lt;&gt;"",現場!E49,"")</f>
        <v/>
      </c>
      <c r="O45" s="379" t="str">
        <f>IF(現場!F49&lt;&gt;"",現場!F49,"")</f>
        <v/>
      </c>
      <c r="P45" s="379" t="str">
        <f>IF(現場!G49&lt;&gt;"",現場!G49,"")</f>
        <v/>
      </c>
      <c r="Q45" s="379" t="str">
        <f>IF(現場!H49&lt;&gt;"",現場!H49,"")</f>
        <v/>
      </c>
      <c r="R45" s="379" t="str">
        <f>IF(現場!I49&lt;&gt;"",現場!I49,"")</f>
        <v/>
      </c>
      <c r="S45" s="379" t="str">
        <f>IF(現場!J49&lt;&gt;"",現場!J49,"")</f>
        <v/>
      </c>
      <c r="T45" s="379" t="str">
        <f>IF(現場!K49&lt;&gt;"",現場!K49,"")</f>
        <v/>
      </c>
      <c r="U45" s="379" t="str">
        <f>IF(現場!L49&lt;&gt;"",現場!L49,"")</f>
        <v/>
      </c>
      <c r="V45" s="379" t="str">
        <f>IF(現場!M49&lt;&gt;"",現場!M49,"")</f>
        <v/>
      </c>
      <c r="X45" s="407" t="str">
        <f>IF(名簿!E50&lt;&gt;"",名簿!E50,"")</f>
        <v/>
      </c>
      <c r="Y45" s="407" t="str">
        <f>IF(名簿!C50&lt;&gt;"",名簿!C50,"")</f>
        <v/>
      </c>
      <c r="Z45" s="407" t="str">
        <f>IF(名簿!H50&lt;&gt;"",名簿!H50,"")</f>
        <v/>
      </c>
      <c r="AA45" s="407" t="str">
        <f>IF(名簿!S50&lt;&gt;"",名簿!S50,"")</f>
        <v/>
      </c>
      <c r="AB45" s="407" t="s">
        <v>1792</v>
      </c>
      <c r="AC45" s="407" t="str">
        <f>IF(名簿!M50&lt;&gt;"",名簿!M50,"")</f>
        <v/>
      </c>
      <c r="AD45" s="407" t="str">
        <f>IF(名簿!N50&lt;&gt;"",名簿!N50,"")</f>
        <v/>
      </c>
      <c r="AE45" s="407" t="str">
        <f>IF(名簿!O50&lt;&gt;"",名簿!O50,"")</f>
        <v/>
      </c>
      <c r="AF45" s="407" t="str">
        <f>IF(名簿!P50&lt;&gt;"",名簿!P50,"")</f>
        <v/>
      </c>
      <c r="AN45" s="551" t="str">
        <f>テーブル2[[#This Row],[災害発生時の
体制]]&amp;テーブル2[[#This Row],[班長代理①②③を選択]]</f>
        <v/>
      </c>
      <c r="AO45">
        <f>IF(テーブル2[[#This Row],[班長代理①②③を選択]]&lt;&gt;"",COUNTIF(AN:AN,AN45),0)</f>
        <v>0</v>
      </c>
      <c r="AQ45" s="521" t="str">
        <f>テーブル2[[#This Row],[災害発生時の
体制]]&amp;テーブル2[[#This Row],[班長]]</f>
        <v/>
      </c>
      <c r="AR45" s="519">
        <f>IF(テーブル2[[#This Row],[班長]]="○",COUNTIF(AQ:AQ,AQ45),0)</f>
        <v>0</v>
      </c>
    </row>
    <row r="46" spans="2:44" x14ac:dyDescent="0.15">
      <c r="B46" s="378" t="str">
        <f>IF(名簿!C51&lt;&gt;"",名簿!C51,"")</f>
        <v/>
      </c>
      <c r="C46" s="378" t="str">
        <f>IF(名簿!F51&lt;&gt;"",名簿!F51,"")</f>
        <v/>
      </c>
      <c r="D46" s="378" t="str">
        <f>IF(名簿!G51&lt;&gt;"",名簿!G51,"")</f>
        <v/>
      </c>
      <c r="E46" s="378" t="str">
        <f>IF(名簿!J51&lt;&gt;"",名簿!J51,"")</f>
        <v/>
      </c>
      <c r="F46" s="378" t="str">
        <f>IF(名簿!L51&lt;&gt;"",名簿!L51,"")</f>
        <v/>
      </c>
      <c r="G46" s="378" t="str">
        <f>IF(名簿!I51&lt;&gt;"",名簿!I51,"")</f>
        <v/>
      </c>
      <c r="H46" s="378" t="str">
        <f>IF(名簿!K51&lt;&gt;"",名簿!K51,"")</f>
        <v/>
      </c>
      <c r="I46" s="378" t="str">
        <f>IF(名簿!H51&lt;&gt;"",名簿!H51,"")</f>
        <v/>
      </c>
      <c r="J46" s="378" t="str">
        <f>IF(名簿!S51&lt;&gt;"",名簿!S51,"")</f>
        <v/>
      </c>
      <c r="L46" s="379" t="str">
        <f>IF(現場!C50&lt;&gt;"",現場!C50,"")</f>
        <v/>
      </c>
      <c r="M46" s="379" t="str">
        <f>IF(現場!D50&lt;&gt;"",現場!D50,"")</f>
        <v/>
      </c>
      <c r="N46" s="379" t="str">
        <f>IF(現場!E50&lt;&gt;"",現場!E50,"")</f>
        <v/>
      </c>
      <c r="O46" s="379" t="str">
        <f>IF(現場!F50&lt;&gt;"",現場!F50,"")</f>
        <v/>
      </c>
      <c r="P46" s="379" t="str">
        <f>IF(現場!G50&lt;&gt;"",現場!G50,"")</f>
        <v/>
      </c>
      <c r="Q46" s="379" t="str">
        <f>IF(現場!H50&lt;&gt;"",現場!H50,"")</f>
        <v/>
      </c>
      <c r="R46" s="379" t="str">
        <f>IF(現場!I50&lt;&gt;"",現場!I50,"")</f>
        <v/>
      </c>
      <c r="S46" s="379" t="str">
        <f>IF(現場!J50&lt;&gt;"",現場!J50,"")</f>
        <v/>
      </c>
      <c r="T46" s="379" t="str">
        <f>IF(現場!K50&lt;&gt;"",現場!K50,"")</f>
        <v/>
      </c>
      <c r="U46" s="379" t="str">
        <f>IF(現場!L50&lt;&gt;"",現場!L50,"")</f>
        <v/>
      </c>
      <c r="V46" s="379" t="str">
        <f>IF(現場!M50&lt;&gt;"",現場!M50,"")</f>
        <v/>
      </c>
      <c r="X46" s="407" t="str">
        <f>IF(名簿!E51&lt;&gt;"",名簿!E51,"")</f>
        <v/>
      </c>
      <c r="Y46" s="407" t="str">
        <f>IF(名簿!C51&lt;&gt;"",名簿!C51,"")</f>
        <v/>
      </c>
      <c r="Z46" s="407" t="str">
        <f>IF(名簿!H51&lt;&gt;"",名簿!H51,"")</f>
        <v/>
      </c>
      <c r="AA46" s="407" t="str">
        <f>IF(名簿!S51&lt;&gt;"",名簿!S51,"")</f>
        <v/>
      </c>
      <c r="AB46" s="407" t="s">
        <v>1792</v>
      </c>
      <c r="AC46" s="407" t="str">
        <f>IF(名簿!M51&lt;&gt;"",名簿!M51,"")</f>
        <v/>
      </c>
      <c r="AD46" s="407" t="str">
        <f>IF(名簿!N51&lt;&gt;"",名簿!N51,"")</f>
        <v/>
      </c>
      <c r="AE46" s="407" t="str">
        <f>IF(名簿!O51&lt;&gt;"",名簿!O51,"")</f>
        <v/>
      </c>
      <c r="AF46" s="407" t="str">
        <f>IF(名簿!P51&lt;&gt;"",名簿!P51,"")</f>
        <v/>
      </c>
      <c r="AN46" s="551" t="str">
        <f>テーブル2[[#This Row],[災害発生時の
体制]]&amp;テーブル2[[#This Row],[班長代理①②③を選択]]</f>
        <v/>
      </c>
      <c r="AO46">
        <f>IF(テーブル2[[#This Row],[班長代理①②③を選択]]&lt;&gt;"",COUNTIF(AN:AN,AN46),0)</f>
        <v>0</v>
      </c>
      <c r="AQ46" s="521" t="str">
        <f>テーブル2[[#This Row],[災害発生時の
体制]]&amp;テーブル2[[#This Row],[班長]]</f>
        <v/>
      </c>
      <c r="AR46" s="519">
        <f>IF(テーブル2[[#This Row],[班長]]="○",COUNTIF(AQ:AQ,AQ46),0)</f>
        <v>0</v>
      </c>
    </row>
    <row r="47" spans="2:44" x14ac:dyDescent="0.15">
      <c r="B47" s="378" t="str">
        <f>IF(名簿!C52&lt;&gt;"",名簿!C52,"")</f>
        <v/>
      </c>
      <c r="C47" s="378" t="str">
        <f>IF(名簿!F52&lt;&gt;"",名簿!F52,"")</f>
        <v/>
      </c>
      <c r="D47" s="378" t="str">
        <f>IF(名簿!G52&lt;&gt;"",名簿!G52,"")</f>
        <v/>
      </c>
      <c r="E47" s="378" t="str">
        <f>IF(名簿!J52&lt;&gt;"",名簿!J52,"")</f>
        <v/>
      </c>
      <c r="F47" s="378" t="str">
        <f>IF(名簿!L52&lt;&gt;"",名簿!L52,"")</f>
        <v/>
      </c>
      <c r="G47" s="378" t="str">
        <f>IF(名簿!I52&lt;&gt;"",名簿!I52,"")</f>
        <v/>
      </c>
      <c r="H47" s="378" t="str">
        <f>IF(名簿!K52&lt;&gt;"",名簿!K52,"")</f>
        <v/>
      </c>
      <c r="I47" s="378" t="str">
        <f>IF(名簿!H52&lt;&gt;"",名簿!H52,"")</f>
        <v/>
      </c>
      <c r="J47" s="378" t="str">
        <f>IF(名簿!S52&lt;&gt;"",名簿!S52,"")</f>
        <v/>
      </c>
      <c r="L47" s="379" t="str">
        <f>IF(現場!C51&lt;&gt;"",現場!C51,"")</f>
        <v/>
      </c>
      <c r="M47" s="379" t="str">
        <f>IF(現場!D51&lt;&gt;"",現場!D51,"")</f>
        <v/>
      </c>
      <c r="N47" s="379" t="str">
        <f>IF(現場!E51&lt;&gt;"",現場!E51,"")</f>
        <v/>
      </c>
      <c r="O47" s="379" t="str">
        <f>IF(現場!F51&lt;&gt;"",現場!F51,"")</f>
        <v/>
      </c>
      <c r="P47" s="379" t="str">
        <f>IF(現場!G51&lt;&gt;"",現場!G51,"")</f>
        <v/>
      </c>
      <c r="Q47" s="379" t="str">
        <f>IF(現場!H51&lt;&gt;"",現場!H51,"")</f>
        <v/>
      </c>
      <c r="R47" s="379" t="str">
        <f>IF(現場!I51&lt;&gt;"",現場!I51,"")</f>
        <v/>
      </c>
      <c r="S47" s="379" t="str">
        <f>IF(現場!J51&lt;&gt;"",現場!J51,"")</f>
        <v/>
      </c>
      <c r="T47" s="379" t="str">
        <f>IF(現場!K51&lt;&gt;"",現場!K51,"")</f>
        <v/>
      </c>
      <c r="U47" s="379" t="str">
        <f>IF(現場!L51&lt;&gt;"",現場!L51,"")</f>
        <v/>
      </c>
      <c r="V47" s="379" t="str">
        <f>IF(現場!M51&lt;&gt;"",現場!M51,"")</f>
        <v/>
      </c>
      <c r="X47" s="407" t="str">
        <f>IF(名簿!E52&lt;&gt;"",名簿!E52,"")</f>
        <v/>
      </c>
      <c r="Y47" s="407" t="str">
        <f>IF(名簿!C52&lt;&gt;"",名簿!C52,"")</f>
        <v/>
      </c>
      <c r="Z47" s="407" t="str">
        <f>IF(名簿!H52&lt;&gt;"",名簿!H52,"")</f>
        <v/>
      </c>
      <c r="AA47" s="407" t="str">
        <f>IF(名簿!S52&lt;&gt;"",名簿!S52,"")</f>
        <v/>
      </c>
      <c r="AB47" s="407" t="s">
        <v>1792</v>
      </c>
      <c r="AC47" s="407" t="str">
        <f>IF(名簿!M52&lt;&gt;"",名簿!M52,"")</f>
        <v/>
      </c>
      <c r="AD47" s="407" t="str">
        <f>IF(名簿!N52&lt;&gt;"",名簿!N52,"")</f>
        <v/>
      </c>
      <c r="AE47" s="407" t="str">
        <f>IF(名簿!O52&lt;&gt;"",名簿!O52,"")</f>
        <v/>
      </c>
      <c r="AF47" s="407" t="str">
        <f>IF(名簿!P52&lt;&gt;"",名簿!P52,"")</f>
        <v/>
      </c>
      <c r="AN47" s="551" t="str">
        <f>テーブル2[[#This Row],[災害発生時の
体制]]&amp;テーブル2[[#This Row],[班長代理①②③を選択]]</f>
        <v/>
      </c>
      <c r="AO47">
        <f>IF(テーブル2[[#This Row],[班長代理①②③を選択]]&lt;&gt;"",COUNTIF(AN:AN,AN47),0)</f>
        <v>0</v>
      </c>
      <c r="AQ47" s="521" t="str">
        <f>テーブル2[[#This Row],[災害発生時の
体制]]&amp;テーブル2[[#This Row],[班長]]</f>
        <v/>
      </c>
      <c r="AR47" s="519">
        <f>IF(テーブル2[[#This Row],[班長]]="○",COUNTIF(AQ:AQ,AQ47),0)</f>
        <v>0</v>
      </c>
    </row>
    <row r="48" spans="2:44" x14ac:dyDescent="0.15">
      <c r="B48" s="378" t="str">
        <f>IF(名簿!C53&lt;&gt;"",名簿!C53,"")</f>
        <v/>
      </c>
      <c r="C48" s="378" t="str">
        <f>IF(名簿!F53&lt;&gt;"",名簿!F53,"")</f>
        <v/>
      </c>
      <c r="D48" s="378" t="str">
        <f>IF(名簿!G53&lt;&gt;"",名簿!G53,"")</f>
        <v/>
      </c>
      <c r="E48" s="378" t="str">
        <f>IF(名簿!J53&lt;&gt;"",名簿!J53,"")</f>
        <v/>
      </c>
      <c r="F48" s="378" t="str">
        <f>IF(名簿!L53&lt;&gt;"",名簿!L53,"")</f>
        <v/>
      </c>
      <c r="G48" s="378" t="str">
        <f>IF(名簿!I53&lt;&gt;"",名簿!I53,"")</f>
        <v/>
      </c>
      <c r="H48" s="378" t="str">
        <f>IF(名簿!K53&lt;&gt;"",名簿!K53,"")</f>
        <v/>
      </c>
      <c r="I48" s="378" t="str">
        <f>IF(名簿!H53&lt;&gt;"",名簿!H53,"")</f>
        <v/>
      </c>
      <c r="J48" s="378" t="str">
        <f>IF(名簿!S53&lt;&gt;"",名簿!S53,"")</f>
        <v/>
      </c>
      <c r="L48" s="379" t="str">
        <f>IF(現場!C52&lt;&gt;"",現場!C52,"")</f>
        <v/>
      </c>
      <c r="M48" s="379" t="str">
        <f>IF(現場!D52&lt;&gt;"",現場!D52,"")</f>
        <v/>
      </c>
      <c r="N48" s="379" t="str">
        <f>IF(現場!E52&lt;&gt;"",現場!E52,"")</f>
        <v/>
      </c>
      <c r="O48" s="379" t="str">
        <f>IF(現場!F52&lt;&gt;"",現場!F52,"")</f>
        <v/>
      </c>
      <c r="P48" s="379" t="str">
        <f>IF(現場!G52&lt;&gt;"",現場!G52,"")</f>
        <v/>
      </c>
      <c r="Q48" s="379" t="str">
        <f>IF(現場!H52&lt;&gt;"",現場!H52,"")</f>
        <v/>
      </c>
      <c r="R48" s="379" t="str">
        <f>IF(現場!I52&lt;&gt;"",現場!I52,"")</f>
        <v/>
      </c>
      <c r="S48" s="379" t="str">
        <f>IF(現場!J52&lt;&gt;"",現場!J52,"")</f>
        <v/>
      </c>
      <c r="T48" s="379" t="str">
        <f>IF(現場!K52&lt;&gt;"",現場!K52,"")</f>
        <v/>
      </c>
      <c r="U48" s="379" t="str">
        <f>IF(現場!L52&lt;&gt;"",現場!L52,"")</f>
        <v/>
      </c>
      <c r="V48" s="379" t="str">
        <f>IF(現場!M52&lt;&gt;"",現場!M52,"")</f>
        <v/>
      </c>
      <c r="X48" s="407" t="str">
        <f>IF(名簿!E53&lt;&gt;"",名簿!E53,"")</f>
        <v/>
      </c>
      <c r="Y48" s="407" t="str">
        <f>IF(名簿!C53&lt;&gt;"",名簿!C53,"")</f>
        <v/>
      </c>
      <c r="Z48" s="407" t="str">
        <f>IF(名簿!H53&lt;&gt;"",名簿!H53,"")</f>
        <v/>
      </c>
      <c r="AA48" s="407" t="str">
        <f>IF(名簿!S53&lt;&gt;"",名簿!S53,"")</f>
        <v/>
      </c>
      <c r="AB48" s="407" t="s">
        <v>1792</v>
      </c>
      <c r="AC48" s="407" t="str">
        <f>IF(名簿!M53&lt;&gt;"",名簿!M53,"")</f>
        <v/>
      </c>
      <c r="AD48" s="407" t="str">
        <f>IF(名簿!N53&lt;&gt;"",名簿!N53,"")</f>
        <v/>
      </c>
      <c r="AE48" s="407" t="str">
        <f>IF(名簿!O53&lt;&gt;"",名簿!O53,"")</f>
        <v/>
      </c>
      <c r="AF48" s="407" t="str">
        <f>IF(名簿!P53&lt;&gt;"",名簿!P53,"")</f>
        <v/>
      </c>
      <c r="AN48" s="551" t="str">
        <f>テーブル2[[#This Row],[災害発生時の
体制]]&amp;テーブル2[[#This Row],[班長代理①②③を選択]]</f>
        <v/>
      </c>
      <c r="AO48">
        <f>IF(テーブル2[[#This Row],[班長代理①②③を選択]]&lt;&gt;"",COUNTIF(AN:AN,AN48),0)</f>
        <v>0</v>
      </c>
      <c r="AQ48" s="521" t="str">
        <f>テーブル2[[#This Row],[災害発生時の
体制]]&amp;テーブル2[[#This Row],[班長]]</f>
        <v/>
      </c>
      <c r="AR48" s="519">
        <f>IF(テーブル2[[#This Row],[班長]]="○",COUNTIF(AQ:AQ,AQ48),0)</f>
        <v>0</v>
      </c>
    </row>
    <row r="49" spans="2:44" x14ac:dyDescent="0.15">
      <c r="B49" s="378" t="str">
        <f>IF(名簿!C54&lt;&gt;"",名簿!C54,"")</f>
        <v/>
      </c>
      <c r="C49" s="378" t="str">
        <f>IF(名簿!F54&lt;&gt;"",名簿!F54,"")</f>
        <v/>
      </c>
      <c r="D49" s="378" t="str">
        <f>IF(名簿!G54&lt;&gt;"",名簿!G54,"")</f>
        <v/>
      </c>
      <c r="E49" s="378" t="str">
        <f>IF(名簿!J54&lt;&gt;"",名簿!J54,"")</f>
        <v/>
      </c>
      <c r="F49" s="378" t="str">
        <f>IF(名簿!L54&lt;&gt;"",名簿!L54,"")</f>
        <v/>
      </c>
      <c r="G49" s="378" t="str">
        <f>IF(名簿!I54&lt;&gt;"",名簿!I54,"")</f>
        <v/>
      </c>
      <c r="H49" s="378" t="str">
        <f>IF(名簿!K54&lt;&gt;"",名簿!K54,"")</f>
        <v/>
      </c>
      <c r="I49" s="378" t="str">
        <f>IF(名簿!H54&lt;&gt;"",名簿!H54,"")</f>
        <v/>
      </c>
      <c r="J49" s="378" t="str">
        <f>IF(名簿!S54&lt;&gt;"",名簿!S54,"")</f>
        <v/>
      </c>
      <c r="L49" s="379" t="str">
        <f>IF(現場!C53&lt;&gt;"",現場!C53,"")</f>
        <v/>
      </c>
      <c r="M49" s="379" t="str">
        <f>IF(現場!D53&lt;&gt;"",現場!D53,"")</f>
        <v/>
      </c>
      <c r="N49" s="379" t="str">
        <f>IF(現場!E53&lt;&gt;"",現場!E53,"")</f>
        <v/>
      </c>
      <c r="O49" s="379" t="str">
        <f>IF(現場!F53&lt;&gt;"",現場!F53,"")</f>
        <v/>
      </c>
      <c r="P49" s="379" t="str">
        <f>IF(現場!G53&lt;&gt;"",現場!G53,"")</f>
        <v/>
      </c>
      <c r="Q49" s="379" t="str">
        <f>IF(現場!H53&lt;&gt;"",現場!H53,"")</f>
        <v/>
      </c>
      <c r="R49" s="379" t="str">
        <f>IF(現場!I53&lt;&gt;"",現場!I53,"")</f>
        <v/>
      </c>
      <c r="S49" s="379" t="str">
        <f>IF(現場!J53&lt;&gt;"",現場!J53,"")</f>
        <v/>
      </c>
      <c r="T49" s="379" t="str">
        <f>IF(現場!K53&lt;&gt;"",現場!K53,"")</f>
        <v/>
      </c>
      <c r="U49" s="379" t="str">
        <f>IF(現場!L53&lt;&gt;"",現場!L53,"")</f>
        <v/>
      </c>
      <c r="V49" s="379" t="str">
        <f>IF(現場!M53&lt;&gt;"",現場!M53,"")</f>
        <v/>
      </c>
      <c r="X49" s="407" t="str">
        <f>IF(名簿!E54&lt;&gt;"",名簿!E54,"")</f>
        <v/>
      </c>
      <c r="Y49" s="407" t="str">
        <f>IF(名簿!C54&lt;&gt;"",名簿!C54,"")</f>
        <v/>
      </c>
      <c r="Z49" s="407" t="str">
        <f>IF(名簿!H54&lt;&gt;"",名簿!H54,"")</f>
        <v/>
      </c>
      <c r="AA49" s="407" t="str">
        <f>IF(名簿!S54&lt;&gt;"",名簿!S54,"")</f>
        <v/>
      </c>
      <c r="AB49" s="407" t="s">
        <v>1792</v>
      </c>
      <c r="AC49" s="407" t="str">
        <f>IF(名簿!M54&lt;&gt;"",名簿!M54,"")</f>
        <v/>
      </c>
      <c r="AD49" s="407" t="str">
        <f>IF(名簿!N54&lt;&gt;"",名簿!N54,"")</f>
        <v/>
      </c>
      <c r="AE49" s="407" t="str">
        <f>IF(名簿!O54&lt;&gt;"",名簿!O54,"")</f>
        <v/>
      </c>
      <c r="AF49" s="407" t="str">
        <f>IF(名簿!P54&lt;&gt;"",名簿!P54,"")</f>
        <v/>
      </c>
      <c r="AN49" s="551" t="str">
        <f>テーブル2[[#This Row],[災害発生時の
体制]]&amp;テーブル2[[#This Row],[班長代理①②③を選択]]</f>
        <v/>
      </c>
      <c r="AO49">
        <f>IF(テーブル2[[#This Row],[班長代理①②③を選択]]&lt;&gt;"",COUNTIF(AN:AN,AN49),0)</f>
        <v>0</v>
      </c>
      <c r="AQ49" s="521" t="str">
        <f>テーブル2[[#This Row],[災害発生時の
体制]]&amp;テーブル2[[#This Row],[班長]]</f>
        <v/>
      </c>
      <c r="AR49" s="519">
        <f>IF(テーブル2[[#This Row],[班長]]="○",COUNTIF(AQ:AQ,AQ49),0)</f>
        <v>0</v>
      </c>
    </row>
    <row r="50" spans="2:44" x14ac:dyDescent="0.15">
      <c r="B50" s="378" t="str">
        <f>IF(名簿!C55&lt;&gt;"",名簿!C55,"")</f>
        <v/>
      </c>
      <c r="C50" s="378" t="str">
        <f>IF(名簿!F55&lt;&gt;"",名簿!F55,"")</f>
        <v/>
      </c>
      <c r="D50" s="378" t="str">
        <f>IF(名簿!G55&lt;&gt;"",名簿!G55,"")</f>
        <v/>
      </c>
      <c r="E50" s="378" t="str">
        <f>IF(名簿!J55&lt;&gt;"",名簿!J55,"")</f>
        <v/>
      </c>
      <c r="F50" s="378" t="str">
        <f>IF(名簿!L55&lt;&gt;"",名簿!L55,"")</f>
        <v/>
      </c>
      <c r="G50" s="378" t="str">
        <f>IF(名簿!I55&lt;&gt;"",名簿!I55,"")</f>
        <v/>
      </c>
      <c r="H50" s="378" t="str">
        <f>IF(名簿!K55&lt;&gt;"",名簿!K55,"")</f>
        <v/>
      </c>
      <c r="I50" s="378" t="str">
        <f>IF(名簿!H55&lt;&gt;"",名簿!H55,"")</f>
        <v/>
      </c>
      <c r="J50" s="378" t="str">
        <f>IF(名簿!S55&lt;&gt;"",名簿!S55,"")</f>
        <v/>
      </c>
      <c r="L50" s="379" t="str">
        <f>IF(現場!C54&lt;&gt;"",現場!C54,"")</f>
        <v/>
      </c>
      <c r="M50" s="379" t="str">
        <f>IF(現場!D54&lt;&gt;"",現場!D54,"")</f>
        <v/>
      </c>
      <c r="N50" s="379" t="str">
        <f>IF(現場!E54&lt;&gt;"",現場!E54,"")</f>
        <v/>
      </c>
      <c r="O50" s="379" t="str">
        <f>IF(現場!F54&lt;&gt;"",現場!F54,"")</f>
        <v/>
      </c>
      <c r="P50" s="379" t="str">
        <f>IF(現場!G54&lt;&gt;"",現場!G54,"")</f>
        <v/>
      </c>
      <c r="Q50" s="379" t="str">
        <f>IF(現場!H54&lt;&gt;"",現場!H54,"")</f>
        <v/>
      </c>
      <c r="R50" s="379" t="str">
        <f>IF(現場!I54&lt;&gt;"",現場!I54,"")</f>
        <v/>
      </c>
      <c r="S50" s="379" t="str">
        <f>IF(現場!J54&lt;&gt;"",現場!J54,"")</f>
        <v/>
      </c>
      <c r="T50" s="379" t="str">
        <f>IF(現場!K54&lt;&gt;"",現場!K54,"")</f>
        <v/>
      </c>
      <c r="U50" s="379" t="str">
        <f>IF(現場!L54&lt;&gt;"",現場!L54,"")</f>
        <v/>
      </c>
      <c r="V50" s="379" t="str">
        <f>IF(現場!M54&lt;&gt;"",現場!M54,"")</f>
        <v/>
      </c>
      <c r="X50" s="407" t="str">
        <f>IF(名簿!E55&lt;&gt;"",名簿!E55,"")</f>
        <v/>
      </c>
      <c r="Y50" s="407" t="str">
        <f>IF(名簿!C55&lt;&gt;"",名簿!C55,"")</f>
        <v/>
      </c>
      <c r="Z50" s="407" t="str">
        <f>IF(名簿!H55&lt;&gt;"",名簿!H55,"")</f>
        <v/>
      </c>
      <c r="AA50" s="407" t="str">
        <f>IF(名簿!S55&lt;&gt;"",名簿!S55,"")</f>
        <v/>
      </c>
      <c r="AB50" s="407" t="s">
        <v>1792</v>
      </c>
      <c r="AC50" s="407" t="str">
        <f>IF(名簿!M55&lt;&gt;"",名簿!M55,"")</f>
        <v/>
      </c>
      <c r="AD50" s="407" t="str">
        <f>IF(名簿!N55&lt;&gt;"",名簿!N55,"")</f>
        <v/>
      </c>
      <c r="AE50" s="407" t="str">
        <f>IF(名簿!O55&lt;&gt;"",名簿!O55,"")</f>
        <v/>
      </c>
      <c r="AF50" s="407" t="str">
        <f>IF(名簿!P55&lt;&gt;"",名簿!P55,"")</f>
        <v/>
      </c>
      <c r="AN50" s="551" t="str">
        <f>テーブル2[[#This Row],[災害発生時の
体制]]&amp;テーブル2[[#This Row],[班長代理①②③を選択]]</f>
        <v/>
      </c>
      <c r="AO50">
        <f>IF(テーブル2[[#This Row],[班長代理①②③を選択]]&lt;&gt;"",COUNTIF(AN:AN,AN50),0)</f>
        <v>0</v>
      </c>
      <c r="AQ50" s="521" t="str">
        <f>テーブル2[[#This Row],[災害発生時の
体制]]&amp;テーブル2[[#This Row],[班長]]</f>
        <v/>
      </c>
      <c r="AR50" s="519">
        <f>IF(テーブル2[[#This Row],[班長]]="○",COUNTIF(AQ:AQ,AQ50),0)</f>
        <v>0</v>
      </c>
    </row>
    <row r="51" spans="2:44" x14ac:dyDescent="0.15">
      <c r="B51" s="378" t="str">
        <f>IF(名簿!C56&lt;&gt;"",名簿!C56,"")</f>
        <v/>
      </c>
      <c r="C51" s="378" t="str">
        <f>IF(名簿!F56&lt;&gt;"",名簿!F56,"")</f>
        <v/>
      </c>
      <c r="D51" s="378" t="str">
        <f>IF(名簿!G56&lt;&gt;"",名簿!G56,"")</f>
        <v/>
      </c>
      <c r="E51" s="378" t="str">
        <f>IF(名簿!J56&lt;&gt;"",名簿!J56,"")</f>
        <v/>
      </c>
      <c r="F51" s="378" t="str">
        <f>IF(名簿!L56&lt;&gt;"",名簿!L56,"")</f>
        <v/>
      </c>
      <c r="G51" s="378" t="str">
        <f>IF(名簿!I56&lt;&gt;"",名簿!I56,"")</f>
        <v/>
      </c>
      <c r="H51" s="378" t="str">
        <f>IF(名簿!K56&lt;&gt;"",名簿!K56,"")</f>
        <v/>
      </c>
      <c r="I51" s="378" t="str">
        <f>IF(名簿!H56&lt;&gt;"",名簿!H56,"")</f>
        <v/>
      </c>
      <c r="J51" s="378" t="str">
        <f>IF(名簿!S56&lt;&gt;"",名簿!S56,"")</f>
        <v/>
      </c>
      <c r="L51" s="379" t="str">
        <f>IF(現場!C55&lt;&gt;"",現場!C55,"")</f>
        <v/>
      </c>
      <c r="M51" s="379" t="str">
        <f>IF(現場!D55&lt;&gt;"",現場!D55,"")</f>
        <v/>
      </c>
      <c r="N51" s="379" t="str">
        <f>IF(現場!E55&lt;&gt;"",現場!E55,"")</f>
        <v/>
      </c>
      <c r="O51" s="379" t="str">
        <f>IF(現場!F55&lt;&gt;"",現場!F55,"")</f>
        <v/>
      </c>
      <c r="P51" s="379" t="str">
        <f>IF(現場!G55&lt;&gt;"",現場!G55,"")</f>
        <v/>
      </c>
      <c r="Q51" s="379" t="str">
        <f>IF(現場!H55&lt;&gt;"",現場!H55,"")</f>
        <v/>
      </c>
      <c r="R51" s="379" t="str">
        <f>IF(現場!I55&lt;&gt;"",現場!I55,"")</f>
        <v/>
      </c>
      <c r="S51" s="379" t="str">
        <f>IF(現場!J55&lt;&gt;"",現場!J55,"")</f>
        <v/>
      </c>
      <c r="T51" s="379" t="str">
        <f>IF(現場!K55&lt;&gt;"",現場!K55,"")</f>
        <v/>
      </c>
      <c r="U51" s="379" t="str">
        <f>IF(現場!L55&lt;&gt;"",現場!L55,"")</f>
        <v/>
      </c>
      <c r="V51" s="379" t="str">
        <f>IF(現場!M55&lt;&gt;"",現場!M55,"")</f>
        <v/>
      </c>
      <c r="X51" s="407" t="str">
        <f>IF(名簿!E56&lt;&gt;"",名簿!E56,"")</f>
        <v/>
      </c>
      <c r="Y51" s="407" t="str">
        <f>IF(名簿!C56&lt;&gt;"",名簿!C56,"")</f>
        <v/>
      </c>
      <c r="Z51" s="407" t="str">
        <f>IF(名簿!H56&lt;&gt;"",名簿!H56,"")</f>
        <v/>
      </c>
      <c r="AA51" s="407" t="str">
        <f>IF(名簿!S56&lt;&gt;"",名簿!S56,"")</f>
        <v/>
      </c>
      <c r="AB51" s="407" t="s">
        <v>1792</v>
      </c>
      <c r="AC51" s="407" t="str">
        <f>IF(名簿!M56&lt;&gt;"",名簿!M56,"")</f>
        <v/>
      </c>
      <c r="AD51" s="407" t="str">
        <f>IF(名簿!N56&lt;&gt;"",名簿!N56,"")</f>
        <v/>
      </c>
      <c r="AE51" s="407" t="str">
        <f>IF(名簿!O56&lt;&gt;"",名簿!O56,"")</f>
        <v/>
      </c>
      <c r="AF51" s="407" t="str">
        <f>IF(名簿!P56&lt;&gt;"",名簿!P56,"")</f>
        <v/>
      </c>
      <c r="AN51" s="551" t="str">
        <f>テーブル2[[#This Row],[災害発生時の
体制]]&amp;テーブル2[[#This Row],[班長代理①②③を選択]]</f>
        <v/>
      </c>
      <c r="AO51">
        <f>IF(テーブル2[[#This Row],[班長代理①②③を選択]]&lt;&gt;"",COUNTIF(AN:AN,AN51),0)</f>
        <v>0</v>
      </c>
      <c r="AQ51" s="521" t="str">
        <f>テーブル2[[#This Row],[災害発生時の
体制]]&amp;テーブル2[[#This Row],[班長]]</f>
        <v/>
      </c>
      <c r="AR51" s="519">
        <f>IF(テーブル2[[#This Row],[班長]]="○",COUNTIF(AQ:AQ,AQ51),0)</f>
        <v>0</v>
      </c>
    </row>
    <row r="52" spans="2:44" x14ac:dyDescent="0.15">
      <c r="B52" s="378" t="str">
        <f>IF(名簿!C57&lt;&gt;"",名簿!C57,"")</f>
        <v/>
      </c>
      <c r="C52" s="378" t="str">
        <f>IF(名簿!F57&lt;&gt;"",名簿!F57,"")</f>
        <v/>
      </c>
      <c r="D52" s="378" t="str">
        <f>IF(名簿!G57&lt;&gt;"",名簿!G57,"")</f>
        <v/>
      </c>
      <c r="E52" s="378" t="str">
        <f>IF(名簿!J57&lt;&gt;"",名簿!J57,"")</f>
        <v/>
      </c>
      <c r="F52" s="378" t="str">
        <f>IF(名簿!L57&lt;&gt;"",名簿!L57,"")</f>
        <v/>
      </c>
      <c r="G52" s="378" t="str">
        <f>IF(名簿!I57&lt;&gt;"",名簿!I57,"")</f>
        <v/>
      </c>
      <c r="H52" s="378" t="str">
        <f>IF(名簿!K57&lt;&gt;"",名簿!K57,"")</f>
        <v/>
      </c>
      <c r="I52" s="378" t="str">
        <f>IF(名簿!H57&lt;&gt;"",名簿!H57,"")</f>
        <v/>
      </c>
      <c r="J52" s="378" t="str">
        <f>IF(名簿!S57&lt;&gt;"",名簿!S57,"")</f>
        <v/>
      </c>
      <c r="L52" s="379" t="str">
        <f>IF(現場!C56&lt;&gt;"",現場!C56,"")</f>
        <v/>
      </c>
      <c r="M52" s="379" t="str">
        <f>IF(現場!D56&lt;&gt;"",現場!D56,"")</f>
        <v/>
      </c>
      <c r="N52" s="379" t="str">
        <f>IF(現場!E56&lt;&gt;"",現場!E56,"")</f>
        <v/>
      </c>
      <c r="O52" s="379" t="str">
        <f>IF(現場!F56&lt;&gt;"",現場!F56,"")</f>
        <v/>
      </c>
      <c r="P52" s="379" t="str">
        <f>IF(現場!G56&lt;&gt;"",現場!G56,"")</f>
        <v/>
      </c>
      <c r="Q52" s="379" t="str">
        <f>IF(現場!H56&lt;&gt;"",現場!H56,"")</f>
        <v/>
      </c>
      <c r="R52" s="379" t="str">
        <f>IF(現場!I56&lt;&gt;"",現場!I56,"")</f>
        <v/>
      </c>
      <c r="S52" s="379" t="str">
        <f>IF(現場!J56&lt;&gt;"",現場!J56,"")</f>
        <v/>
      </c>
      <c r="T52" s="379" t="str">
        <f>IF(現場!K56&lt;&gt;"",現場!K56,"")</f>
        <v/>
      </c>
      <c r="U52" s="379" t="str">
        <f>IF(現場!L56&lt;&gt;"",現場!L56,"")</f>
        <v/>
      </c>
      <c r="V52" s="379" t="str">
        <f>IF(現場!M56&lt;&gt;"",現場!M56,"")</f>
        <v/>
      </c>
      <c r="X52" s="407" t="str">
        <f>IF(名簿!E57&lt;&gt;"",名簿!E57,"")</f>
        <v/>
      </c>
      <c r="Y52" s="407" t="str">
        <f>IF(名簿!C57&lt;&gt;"",名簿!C57,"")</f>
        <v/>
      </c>
      <c r="Z52" s="407" t="str">
        <f>IF(名簿!H57&lt;&gt;"",名簿!H57,"")</f>
        <v/>
      </c>
      <c r="AA52" s="407" t="str">
        <f>IF(名簿!S57&lt;&gt;"",名簿!S57,"")</f>
        <v/>
      </c>
      <c r="AB52" s="407" t="s">
        <v>1792</v>
      </c>
      <c r="AC52" s="407" t="str">
        <f>IF(名簿!M57&lt;&gt;"",名簿!M57,"")</f>
        <v/>
      </c>
      <c r="AD52" s="407" t="str">
        <f>IF(名簿!N57&lt;&gt;"",名簿!N57,"")</f>
        <v/>
      </c>
      <c r="AE52" s="407" t="str">
        <f>IF(名簿!O57&lt;&gt;"",名簿!O57,"")</f>
        <v/>
      </c>
      <c r="AF52" s="407" t="str">
        <f>IF(名簿!P57&lt;&gt;"",名簿!P57,"")</f>
        <v/>
      </c>
      <c r="AN52" s="551" t="str">
        <f>テーブル2[[#This Row],[災害発生時の
体制]]&amp;テーブル2[[#This Row],[班長代理①②③を選択]]</f>
        <v/>
      </c>
      <c r="AO52">
        <f>IF(テーブル2[[#This Row],[班長代理①②③を選択]]&lt;&gt;"",COUNTIF(AN:AN,AN52),0)</f>
        <v>0</v>
      </c>
      <c r="AQ52" s="521" t="str">
        <f>テーブル2[[#This Row],[災害発生時の
体制]]&amp;テーブル2[[#This Row],[班長]]</f>
        <v/>
      </c>
      <c r="AR52" s="519">
        <f>IF(テーブル2[[#This Row],[班長]]="○",COUNTIF(AQ:AQ,AQ52),0)</f>
        <v>0</v>
      </c>
    </row>
    <row r="53" spans="2:44" x14ac:dyDescent="0.15">
      <c r="B53" s="378" t="str">
        <f>IF(名簿!C58&lt;&gt;"",名簿!C58,"")</f>
        <v/>
      </c>
      <c r="C53" s="378" t="str">
        <f>IF(名簿!F58&lt;&gt;"",名簿!F58,"")</f>
        <v/>
      </c>
      <c r="D53" s="378" t="str">
        <f>IF(名簿!G58&lt;&gt;"",名簿!G58,"")</f>
        <v/>
      </c>
      <c r="E53" s="378" t="str">
        <f>IF(名簿!J58&lt;&gt;"",名簿!J58,"")</f>
        <v/>
      </c>
      <c r="F53" s="378" t="str">
        <f>IF(名簿!L58&lt;&gt;"",名簿!L58,"")</f>
        <v/>
      </c>
      <c r="G53" s="378" t="str">
        <f>IF(名簿!I58&lt;&gt;"",名簿!I58,"")</f>
        <v/>
      </c>
      <c r="H53" s="378" t="str">
        <f>IF(名簿!K58&lt;&gt;"",名簿!K58,"")</f>
        <v/>
      </c>
      <c r="I53" s="378" t="str">
        <f>IF(名簿!H58&lt;&gt;"",名簿!H58,"")</f>
        <v/>
      </c>
      <c r="J53" s="378" t="str">
        <f>IF(名簿!S58&lt;&gt;"",名簿!S58,"")</f>
        <v/>
      </c>
      <c r="L53" s="379" t="str">
        <f>IF(現場!C57&lt;&gt;"",現場!C57,"")</f>
        <v/>
      </c>
      <c r="M53" s="379" t="str">
        <f>IF(現場!D57&lt;&gt;"",現場!D57,"")</f>
        <v/>
      </c>
      <c r="N53" s="379" t="str">
        <f>IF(現場!E57&lt;&gt;"",現場!E57,"")</f>
        <v/>
      </c>
      <c r="O53" s="379" t="str">
        <f>IF(現場!F57&lt;&gt;"",現場!F57,"")</f>
        <v/>
      </c>
      <c r="P53" s="379" t="str">
        <f>IF(現場!G57&lt;&gt;"",現場!G57,"")</f>
        <v/>
      </c>
      <c r="Q53" s="379" t="str">
        <f>IF(現場!H57&lt;&gt;"",現場!H57,"")</f>
        <v/>
      </c>
      <c r="R53" s="379" t="str">
        <f>IF(現場!I57&lt;&gt;"",現場!I57,"")</f>
        <v/>
      </c>
      <c r="S53" s="379" t="str">
        <f>IF(現場!J57&lt;&gt;"",現場!J57,"")</f>
        <v/>
      </c>
      <c r="T53" s="379" t="str">
        <f>IF(現場!K57&lt;&gt;"",現場!K57,"")</f>
        <v/>
      </c>
      <c r="U53" s="379" t="str">
        <f>IF(現場!L57&lt;&gt;"",現場!L57,"")</f>
        <v/>
      </c>
      <c r="V53" s="379" t="str">
        <f>IF(現場!M57&lt;&gt;"",現場!M57,"")</f>
        <v/>
      </c>
      <c r="X53" s="407" t="str">
        <f>IF(名簿!E58&lt;&gt;"",名簿!E58,"")</f>
        <v/>
      </c>
      <c r="Y53" s="407" t="str">
        <f>IF(名簿!C58&lt;&gt;"",名簿!C58,"")</f>
        <v/>
      </c>
      <c r="Z53" s="407" t="str">
        <f>IF(名簿!H58&lt;&gt;"",名簿!H58,"")</f>
        <v/>
      </c>
      <c r="AA53" s="407" t="str">
        <f>IF(名簿!S58&lt;&gt;"",名簿!S58,"")</f>
        <v/>
      </c>
      <c r="AB53" s="407" t="s">
        <v>1792</v>
      </c>
      <c r="AC53" s="407" t="str">
        <f>IF(名簿!M58&lt;&gt;"",名簿!M58,"")</f>
        <v/>
      </c>
      <c r="AD53" s="407" t="str">
        <f>IF(名簿!N58&lt;&gt;"",名簿!N58,"")</f>
        <v/>
      </c>
      <c r="AE53" s="407" t="str">
        <f>IF(名簿!O58&lt;&gt;"",名簿!O58,"")</f>
        <v/>
      </c>
      <c r="AF53" s="407" t="str">
        <f>IF(名簿!P58&lt;&gt;"",名簿!P58,"")</f>
        <v/>
      </c>
      <c r="AN53" s="551" t="str">
        <f>テーブル2[[#This Row],[災害発生時の
体制]]&amp;テーブル2[[#This Row],[班長代理①②③を選択]]</f>
        <v/>
      </c>
      <c r="AO53">
        <f>IF(テーブル2[[#This Row],[班長代理①②③を選択]]&lt;&gt;"",COUNTIF(AN:AN,AN53),0)</f>
        <v>0</v>
      </c>
      <c r="AQ53" s="521" t="str">
        <f>テーブル2[[#This Row],[災害発生時の
体制]]&amp;テーブル2[[#This Row],[班長]]</f>
        <v/>
      </c>
      <c r="AR53" s="519">
        <f>IF(テーブル2[[#This Row],[班長]]="○",COUNTIF(AQ:AQ,AQ53),0)</f>
        <v>0</v>
      </c>
    </row>
    <row r="54" spans="2:44" x14ac:dyDescent="0.15">
      <c r="B54" s="378" t="str">
        <f>IF(名簿!C59&lt;&gt;"",名簿!C59,"")</f>
        <v/>
      </c>
      <c r="C54" s="378" t="str">
        <f>IF(名簿!F59&lt;&gt;"",名簿!F59,"")</f>
        <v/>
      </c>
      <c r="D54" s="378" t="str">
        <f>IF(名簿!G59&lt;&gt;"",名簿!G59,"")</f>
        <v/>
      </c>
      <c r="E54" s="378" t="str">
        <f>IF(名簿!J59&lt;&gt;"",名簿!J59,"")</f>
        <v/>
      </c>
      <c r="F54" s="378" t="str">
        <f>IF(名簿!L59&lt;&gt;"",名簿!L59,"")</f>
        <v/>
      </c>
      <c r="G54" s="378" t="str">
        <f>IF(名簿!I59&lt;&gt;"",名簿!I59,"")</f>
        <v/>
      </c>
      <c r="H54" s="378" t="str">
        <f>IF(名簿!K59&lt;&gt;"",名簿!K59,"")</f>
        <v/>
      </c>
      <c r="I54" s="378" t="str">
        <f>IF(名簿!H59&lt;&gt;"",名簿!H59,"")</f>
        <v/>
      </c>
      <c r="J54" s="378" t="str">
        <f>IF(名簿!S59&lt;&gt;"",名簿!S59,"")</f>
        <v/>
      </c>
      <c r="L54" s="379" t="str">
        <f>IF(現場!C58&lt;&gt;"",現場!C58,"")</f>
        <v/>
      </c>
      <c r="M54" s="379" t="str">
        <f>IF(現場!D58&lt;&gt;"",現場!D58,"")</f>
        <v/>
      </c>
      <c r="N54" s="379" t="str">
        <f>IF(現場!E58&lt;&gt;"",現場!E58,"")</f>
        <v/>
      </c>
      <c r="O54" s="379" t="str">
        <f>IF(現場!F58&lt;&gt;"",現場!F58,"")</f>
        <v/>
      </c>
      <c r="P54" s="379" t="str">
        <f>IF(現場!G58&lt;&gt;"",現場!G58,"")</f>
        <v/>
      </c>
      <c r="Q54" s="379" t="str">
        <f>IF(現場!H58&lt;&gt;"",現場!H58,"")</f>
        <v/>
      </c>
      <c r="R54" s="379" t="str">
        <f>IF(現場!I58&lt;&gt;"",現場!I58,"")</f>
        <v/>
      </c>
      <c r="S54" s="379" t="str">
        <f>IF(現場!J58&lt;&gt;"",現場!J58,"")</f>
        <v/>
      </c>
      <c r="T54" s="379" t="str">
        <f>IF(現場!K58&lt;&gt;"",現場!K58,"")</f>
        <v/>
      </c>
      <c r="U54" s="379" t="str">
        <f>IF(現場!L58&lt;&gt;"",現場!L58,"")</f>
        <v/>
      </c>
      <c r="V54" s="379" t="str">
        <f>IF(現場!M58&lt;&gt;"",現場!M58,"")</f>
        <v/>
      </c>
      <c r="X54" s="407" t="str">
        <f>IF(名簿!E59&lt;&gt;"",名簿!E59,"")</f>
        <v/>
      </c>
      <c r="Y54" s="407" t="str">
        <f>IF(名簿!C59&lt;&gt;"",名簿!C59,"")</f>
        <v/>
      </c>
      <c r="Z54" s="407" t="str">
        <f>IF(名簿!H59&lt;&gt;"",名簿!H59,"")</f>
        <v/>
      </c>
      <c r="AA54" s="407" t="str">
        <f>IF(名簿!S59&lt;&gt;"",名簿!S59,"")</f>
        <v/>
      </c>
      <c r="AB54" s="407" t="s">
        <v>1792</v>
      </c>
      <c r="AC54" s="407" t="str">
        <f>IF(名簿!M59&lt;&gt;"",名簿!M59,"")</f>
        <v/>
      </c>
      <c r="AD54" s="407" t="str">
        <f>IF(名簿!N59&lt;&gt;"",名簿!N59,"")</f>
        <v/>
      </c>
      <c r="AE54" s="407" t="str">
        <f>IF(名簿!O59&lt;&gt;"",名簿!O59,"")</f>
        <v/>
      </c>
      <c r="AF54" s="407" t="str">
        <f>IF(名簿!P59&lt;&gt;"",名簿!P59,"")</f>
        <v/>
      </c>
      <c r="AN54" s="551" t="str">
        <f>テーブル2[[#This Row],[災害発生時の
体制]]&amp;テーブル2[[#This Row],[班長代理①②③を選択]]</f>
        <v/>
      </c>
      <c r="AO54">
        <f>IF(テーブル2[[#This Row],[班長代理①②③を選択]]&lt;&gt;"",COUNTIF(AN:AN,AN54),0)</f>
        <v>0</v>
      </c>
      <c r="AQ54" s="521" t="str">
        <f>テーブル2[[#This Row],[災害発生時の
体制]]&amp;テーブル2[[#This Row],[班長]]</f>
        <v/>
      </c>
      <c r="AR54" s="519">
        <f>IF(テーブル2[[#This Row],[班長]]="○",COUNTIF(AQ:AQ,AQ54),0)</f>
        <v>0</v>
      </c>
    </row>
    <row r="55" spans="2:44" x14ac:dyDescent="0.15">
      <c r="B55" s="378" t="str">
        <f>IF(名簿!C60&lt;&gt;"",名簿!C60,"")</f>
        <v/>
      </c>
      <c r="C55" s="378" t="str">
        <f>IF(名簿!F60&lt;&gt;"",名簿!F60,"")</f>
        <v/>
      </c>
      <c r="D55" s="378" t="str">
        <f>IF(名簿!G60&lt;&gt;"",名簿!G60,"")</f>
        <v/>
      </c>
      <c r="E55" s="378" t="str">
        <f>IF(名簿!J60&lt;&gt;"",名簿!J60,"")</f>
        <v/>
      </c>
      <c r="F55" s="378" t="str">
        <f>IF(名簿!L60&lt;&gt;"",名簿!L60,"")</f>
        <v/>
      </c>
      <c r="G55" s="378" t="str">
        <f>IF(名簿!I60&lt;&gt;"",名簿!I60,"")</f>
        <v/>
      </c>
      <c r="H55" s="378" t="str">
        <f>IF(名簿!K60&lt;&gt;"",名簿!K60,"")</f>
        <v/>
      </c>
      <c r="I55" s="378" t="str">
        <f>IF(名簿!H60&lt;&gt;"",名簿!H60,"")</f>
        <v/>
      </c>
      <c r="J55" s="378" t="str">
        <f>IF(名簿!S60&lt;&gt;"",名簿!S60,"")</f>
        <v/>
      </c>
      <c r="L55" s="379" t="str">
        <f>IF(現場!C59&lt;&gt;"",現場!C59,"")</f>
        <v/>
      </c>
      <c r="M55" s="379" t="str">
        <f>IF(現場!D59&lt;&gt;"",現場!D59,"")</f>
        <v/>
      </c>
      <c r="N55" s="379" t="str">
        <f>IF(現場!E59&lt;&gt;"",現場!E59,"")</f>
        <v/>
      </c>
      <c r="O55" s="379" t="str">
        <f>IF(現場!F59&lt;&gt;"",現場!F59,"")</f>
        <v/>
      </c>
      <c r="P55" s="379" t="str">
        <f>IF(現場!G59&lt;&gt;"",現場!G59,"")</f>
        <v/>
      </c>
      <c r="Q55" s="379" t="str">
        <f>IF(現場!H59&lt;&gt;"",現場!H59,"")</f>
        <v/>
      </c>
      <c r="R55" s="379" t="str">
        <f>IF(現場!I59&lt;&gt;"",現場!I59,"")</f>
        <v/>
      </c>
      <c r="S55" s="379" t="str">
        <f>IF(現場!J59&lt;&gt;"",現場!J59,"")</f>
        <v/>
      </c>
      <c r="T55" s="379" t="str">
        <f>IF(現場!K59&lt;&gt;"",現場!K59,"")</f>
        <v/>
      </c>
      <c r="U55" s="379" t="str">
        <f>IF(現場!L59&lt;&gt;"",現場!L59,"")</f>
        <v/>
      </c>
      <c r="V55" s="379" t="str">
        <f>IF(現場!M59&lt;&gt;"",現場!M59,"")</f>
        <v/>
      </c>
      <c r="X55" s="407" t="str">
        <f>IF(名簿!E60&lt;&gt;"",名簿!E60,"")</f>
        <v/>
      </c>
      <c r="Y55" s="407" t="str">
        <f>IF(名簿!C60&lt;&gt;"",名簿!C60,"")</f>
        <v/>
      </c>
      <c r="Z55" s="407" t="str">
        <f>IF(名簿!H60&lt;&gt;"",名簿!H60,"")</f>
        <v/>
      </c>
      <c r="AA55" s="407" t="str">
        <f>IF(名簿!S60&lt;&gt;"",名簿!S60,"")</f>
        <v/>
      </c>
      <c r="AB55" s="407" t="s">
        <v>1792</v>
      </c>
      <c r="AC55" s="407" t="str">
        <f>IF(名簿!M60&lt;&gt;"",名簿!M60,"")</f>
        <v/>
      </c>
      <c r="AD55" s="407" t="str">
        <f>IF(名簿!N60&lt;&gt;"",名簿!N60,"")</f>
        <v/>
      </c>
      <c r="AE55" s="407" t="str">
        <f>IF(名簿!O60&lt;&gt;"",名簿!O60,"")</f>
        <v/>
      </c>
      <c r="AF55" s="407" t="str">
        <f>IF(名簿!P60&lt;&gt;"",名簿!P60,"")</f>
        <v/>
      </c>
      <c r="AN55" s="551" t="str">
        <f>テーブル2[[#This Row],[災害発生時の
体制]]&amp;テーブル2[[#This Row],[班長代理①②③を選択]]</f>
        <v/>
      </c>
      <c r="AO55">
        <f>IF(テーブル2[[#This Row],[班長代理①②③を選択]]&lt;&gt;"",COUNTIF(AN:AN,AN55),0)</f>
        <v>0</v>
      </c>
      <c r="AQ55" s="521" t="str">
        <f>テーブル2[[#This Row],[災害発生時の
体制]]&amp;テーブル2[[#This Row],[班長]]</f>
        <v/>
      </c>
      <c r="AR55" s="519">
        <f>IF(テーブル2[[#This Row],[班長]]="○",COUNTIF(AQ:AQ,AQ55),0)</f>
        <v>0</v>
      </c>
    </row>
    <row r="56" spans="2:44" x14ac:dyDescent="0.15">
      <c r="B56" s="378" t="str">
        <f>IF(名簿!C61&lt;&gt;"",名簿!C61,"")</f>
        <v/>
      </c>
      <c r="C56" s="378" t="str">
        <f>IF(名簿!F61&lt;&gt;"",名簿!F61,"")</f>
        <v/>
      </c>
      <c r="D56" s="378" t="str">
        <f>IF(名簿!G61&lt;&gt;"",名簿!G61,"")</f>
        <v/>
      </c>
      <c r="E56" s="378" t="str">
        <f>IF(名簿!J61&lt;&gt;"",名簿!J61,"")</f>
        <v/>
      </c>
      <c r="F56" s="378" t="str">
        <f>IF(名簿!L61&lt;&gt;"",名簿!L61,"")</f>
        <v/>
      </c>
      <c r="G56" s="378" t="str">
        <f>IF(名簿!I61&lt;&gt;"",名簿!I61,"")</f>
        <v/>
      </c>
      <c r="H56" s="378" t="str">
        <f>IF(名簿!K61&lt;&gt;"",名簿!K61,"")</f>
        <v/>
      </c>
      <c r="I56" s="378" t="str">
        <f>IF(名簿!H61&lt;&gt;"",名簿!H61,"")</f>
        <v/>
      </c>
      <c r="J56" s="378" t="str">
        <f>IF(名簿!S61&lt;&gt;"",名簿!S61,"")</f>
        <v/>
      </c>
      <c r="L56" s="379" t="str">
        <f>IF(現場!C60&lt;&gt;"",現場!C60,"")</f>
        <v/>
      </c>
      <c r="M56" s="379" t="str">
        <f>IF(現場!D60&lt;&gt;"",現場!D60,"")</f>
        <v/>
      </c>
      <c r="N56" s="379" t="str">
        <f>IF(現場!E60&lt;&gt;"",現場!E60,"")</f>
        <v/>
      </c>
      <c r="O56" s="379" t="str">
        <f>IF(現場!F60&lt;&gt;"",現場!F60,"")</f>
        <v/>
      </c>
      <c r="P56" s="379" t="str">
        <f>IF(現場!G60&lt;&gt;"",現場!G60,"")</f>
        <v/>
      </c>
      <c r="Q56" s="379" t="str">
        <f>IF(現場!H60&lt;&gt;"",現場!H60,"")</f>
        <v/>
      </c>
      <c r="R56" s="379" t="str">
        <f>IF(現場!I60&lt;&gt;"",現場!I60,"")</f>
        <v/>
      </c>
      <c r="S56" s="379" t="str">
        <f>IF(現場!J60&lt;&gt;"",現場!J60,"")</f>
        <v/>
      </c>
      <c r="T56" s="379" t="str">
        <f>IF(現場!K60&lt;&gt;"",現場!K60,"")</f>
        <v/>
      </c>
      <c r="U56" s="379" t="str">
        <f>IF(現場!L60&lt;&gt;"",現場!L60,"")</f>
        <v/>
      </c>
      <c r="V56" s="379" t="str">
        <f>IF(現場!M60&lt;&gt;"",現場!M60,"")</f>
        <v/>
      </c>
      <c r="X56" s="407" t="str">
        <f>IF(名簿!E61&lt;&gt;"",名簿!E61,"")</f>
        <v/>
      </c>
      <c r="Y56" s="407" t="str">
        <f>IF(名簿!C61&lt;&gt;"",名簿!C61,"")</f>
        <v/>
      </c>
      <c r="Z56" s="407" t="str">
        <f>IF(名簿!H61&lt;&gt;"",名簿!H61,"")</f>
        <v/>
      </c>
      <c r="AA56" s="407" t="str">
        <f>IF(名簿!S61&lt;&gt;"",名簿!S61,"")</f>
        <v/>
      </c>
      <c r="AB56" s="407" t="s">
        <v>1792</v>
      </c>
      <c r="AC56" s="407" t="str">
        <f>IF(名簿!M61&lt;&gt;"",名簿!M61,"")</f>
        <v/>
      </c>
      <c r="AD56" s="407" t="str">
        <f>IF(名簿!N61&lt;&gt;"",名簿!N61,"")</f>
        <v/>
      </c>
      <c r="AE56" s="407" t="str">
        <f>IF(名簿!O61&lt;&gt;"",名簿!O61,"")</f>
        <v/>
      </c>
      <c r="AF56" s="407" t="str">
        <f>IF(名簿!P61&lt;&gt;"",名簿!P61,"")</f>
        <v/>
      </c>
      <c r="AN56" s="551" t="str">
        <f>テーブル2[[#This Row],[災害発生時の
体制]]&amp;テーブル2[[#This Row],[班長代理①②③を選択]]</f>
        <v/>
      </c>
      <c r="AO56">
        <f>IF(テーブル2[[#This Row],[班長代理①②③を選択]]&lt;&gt;"",COUNTIF(AN:AN,AN56),0)</f>
        <v>0</v>
      </c>
      <c r="AQ56" s="521" t="str">
        <f>テーブル2[[#This Row],[災害発生時の
体制]]&amp;テーブル2[[#This Row],[班長]]</f>
        <v/>
      </c>
      <c r="AR56" s="519">
        <f>IF(テーブル2[[#This Row],[班長]]="○",COUNTIF(AQ:AQ,AQ56),0)</f>
        <v>0</v>
      </c>
    </row>
    <row r="57" spans="2:44" x14ac:dyDescent="0.15">
      <c r="B57" s="378" t="str">
        <f>IF(名簿!C62&lt;&gt;"",名簿!C62,"")</f>
        <v/>
      </c>
      <c r="C57" s="378" t="str">
        <f>IF(名簿!F62&lt;&gt;"",名簿!F62,"")</f>
        <v/>
      </c>
      <c r="D57" s="378" t="str">
        <f>IF(名簿!G62&lt;&gt;"",名簿!G62,"")</f>
        <v/>
      </c>
      <c r="E57" s="378" t="str">
        <f>IF(名簿!J62&lt;&gt;"",名簿!J62,"")</f>
        <v/>
      </c>
      <c r="F57" s="378" t="str">
        <f>IF(名簿!L62&lt;&gt;"",名簿!L62,"")</f>
        <v/>
      </c>
      <c r="G57" s="378" t="str">
        <f>IF(名簿!I62&lt;&gt;"",名簿!I62,"")</f>
        <v/>
      </c>
      <c r="H57" s="378" t="str">
        <f>IF(名簿!K62&lt;&gt;"",名簿!K62,"")</f>
        <v/>
      </c>
      <c r="I57" s="378" t="str">
        <f>IF(名簿!H62&lt;&gt;"",名簿!H62,"")</f>
        <v/>
      </c>
      <c r="J57" s="378" t="str">
        <f>IF(名簿!S62&lt;&gt;"",名簿!S62,"")</f>
        <v/>
      </c>
      <c r="L57" s="379" t="str">
        <f>IF(現場!C61&lt;&gt;"",現場!C61,"")</f>
        <v/>
      </c>
      <c r="M57" s="379" t="str">
        <f>IF(現場!D61&lt;&gt;"",現場!D61,"")</f>
        <v/>
      </c>
      <c r="N57" s="379" t="str">
        <f>IF(現場!E61&lt;&gt;"",現場!E61,"")</f>
        <v/>
      </c>
      <c r="O57" s="379" t="str">
        <f>IF(現場!F61&lt;&gt;"",現場!F61,"")</f>
        <v/>
      </c>
      <c r="P57" s="379" t="str">
        <f>IF(現場!G61&lt;&gt;"",現場!G61,"")</f>
        <v/>
      </c>
      <c r="Q57" s="379" t="str">
        <f>IF(現場!H61&lt;&gt;"",現場!H61,"")</f>
        <v/>
      </c>
      <c r="R57" s="379" t="str">
        <f>IF(現場!I61&lt;&gt;"",現場!I61,"")</f>
        <v/>
      </c>
      <c r="S57" s="379" t="str">
        <f>IF(現場!J61&lt;&gt;"",現場!J61,"")</f>
        <v/>
      </c>
      <c r="T57" s="379" t="str">
        <f>IF(現場!K61&lt;&gt;"",現場!K61,"")</f>
        <v/>
      </c>
      <c r="U57" s="379" t="str">
        <f>IF(現場!L61&lt;&gt;"",現場!L61,"")</f>
        <v/>
      </c>
      <c r="V57" s="379" t="str">
        <f>IF(現場!M61&lt;&gt;"",現場!M61,"")</f>
        <v/>
      </c>
      <c r="X57" s="407" t="str">
        <f>IF(名簿!E62&lt;&gt;"",名簿!E62,"")</f>
        <v/>
      </c>
      <c r="Y57" s="407" t="str">
        <f>IF(名簿!C62&lt;&gt;"",名簿!C62,"")</f>
        <v/>
      </c>
      <c r="Z57" s="407" t="str">
        <f>IF(名簿!H62&lt;&gt;"",名簿!H62,"")</f>
        <v/>
      </c>
      <c r="AA57" s="407" t="str">
        <f>IF(名簿!S62&lt;&gt;"",名簿!S62,"")</f>
        <v/>
      </c>
      <c r="AB57" s="407" t="s">
        <v>1792</v>
      </c>
      <c r="AC57" s="407" t="str">
        <f>IF(名簿!M62&lt;&gt;"",名簿!M62,"")</f>
        <v/>
      </c>
      <c r="AD57" s="407" t="str">
        <f>IF(名簿!N62&lt;&gt;"",名簿!N62,"")</f>
        <v/>
      </c>
      <c r="AE57" s="407" t="str">
        <f>IF(名簿!O62&lt;&gt;"",名簿!O62,"")</f>
        <v/>
      </c>
      <c r="AF57" s="407" t="str">
        <f>IF(名簿!P62&lt;&gt;"",名簿!P62,"")</f>
        <v/>
      </c>
      <c r="AN57" s="551" t="str">
        <f>テーブル2[[#This Row],[災害発生時の
体制]]&amp;テーブル2[[#This Row],[班長代理①②③を選択]]</f>
        <v/>
      </c>
      <c r="AO57">
        <f>IF(テーブル2[[#This Row],[班長代理①②③を選択]]&lt;&gt;"",COUNTIF(AN:AN,AN57),0)</f>
        <v>0</v>
      </c>
      <c r="AQ57" s="521" t="str">
        <f>テーブル2[[#This Row],[災害発生時の
体制]]&amp;テーブル2[[#This Row],[班長]]</f>
        <v/>
      </c>
      <c r="AR57" s="519">
        <f>IF(テーブル2[[#This Row],[班長]]="○",COUNTIF(AQ:AQ,AQ57),0)</f>
        <v>0</v>
      </c>
    </row>
    <row r="58" spans="2:44" x14ac:dyDescent="0.15">
      <c r="B58" s="378" t="str">
        <f>IF(名簿!C63&lt;&gt;"",名簿!C63,"")</f>
        <v/>
      </c>
      <c r="C58" s="378" t="str">
        <f>IF(名簿!F63&lt;&gt;"",名簿!F63,"")</f>
        <v/>
      </c>
      <c r="D58" s="378" t="str">
        <f>IF(名簿!G63&lt;&gt;"",名簿!G63,"")</f>
        <v/>
      </c>
      <c r="E58" s="378" t="str">
        <f>IF(名簿!J63&lt;&gt;"",名簿!J63,"")</f>
        <v/>
      </c>
      <c r="F58" s="378" t="str">
        <f>IF(名簿!L63&lt;&gt;"",名簿!L63,"")</f>
        <v/>
      </c>
      <c r="G58" s="378" t="str">
        <f>IF(名簿!I63&lt;&gt;"",名簿!I63,"")</f>
        <v/>
      </c>
      <c r="H58" s="378" t="str">
        <f>IF(名簿!K63&lt;&gt;"",名簿!K63,"")</f>
        <v/>
      </c>
      <c r="I58" s="378" t="str">
        <f>IF(名簿!H63&lt;&gt;"",名簿!H63,"")</f>
        <v/>
      </c>
      <c r="J58" s="378" t="str">
        <f>IF(名簿!S63&lt;&gt;"",名簿!S63,"")</f>
        <v/>
      </c>
      <c r="L58" s="379" t="str">
        <f>IF(現場!C62&lt;&gt;"",現場!C62,"")</f>
        <v/>
      </c>
      <c r="M58" s="379" t="str">
        <f>IF(現場!D62&lt;&gt;"",現場!D62,"")</f>
        <v/>
      </c>
      <c r="N58" s="379" t="str">
        <f>IF(現場!E62&lt;&gt;"",現場!E62,"")</f>
        <v/>
      </c>
      <c r="O58" s="379" t="str">
        <f>IF(現場!F62&lt;&gt;"",現場!F62,"")</f>
        <v/>
      </c>
      <c r="P58" s="379" t="str">
        <f>IF(現場!G62&lt;&gt;"",現場!G62,"")</f>
        <v/>
      </c>
      <c r="Q58" s="379" t="str">
        <f>IF(現場!H62&lt;&gt;"",現場!H62,"")</f>
        <v/>
      </c>
      <c r="R58" s="379" t="str">
        <f>IF(現場!I62&lt;&gt;"",現場!I62,"")</f>
        <v/>
      </c>
      <c r="S58" s="379" t="str">
        <f>IF(現場!J62&lt;&gt;"",現場!J62,"")</f>
        <v/>
      </c>
      <c r="T58" s="379" t="str">
        <f>IF(現場!K62&lt;&gt;"",現場!K62,"")</f>
        <v/>
      </c>
      <c r="U58" s="379" t="str">
        <f>IF(現場!L62&lt;&gt;"",現場!L62,"")</f>
        <v/>
      </c>
      <c r="V58" s="379" t="str">
        <f>IF(現場!M62&lt;&gt;"",現場!M62,"")</f>
        <v/>
      </c>
      <c r="X58" s="407" t="str">
        <f>IF(名簿!E63&lt;&gt;"",名簿!E63,"")</f>
        <v/>
      </c>
      <c r="Y58" s="407" t="str">
        <f>IF(名簿!C63&lt;&gt;"",名簿!C63,"")</f>
        <v/>
      </c>
      <c r="Z58" s="407" t="str">
        <f>IF(名簿!H63&lt;&gt;"",名簿!H63,"")</f>
        <v/>
      </c>
      <c r="AA58" s="407" t="str">
        <f>IF(名簿!S63&lt;&gt;"",名簿!S63,"")</f>
        <v/>
      </c>
      <c r="AB58" s="407" t="s">
        <v>1792</v>
      </c>
      <c r="AC58" s="407" t="str">
        <f>IF(名簿!M63&lt;&gt;"",名簿!M63,"")</f>
        <v/>
      </c>
      <c r="AD58" s="407" t="str">
        <f>IF(名簿!N63&lt;&gt;"",名簿!N63,"")</f>
        <v/>
      </c>
      <c r="AE58" s="407" t="str">
        <f>IF(名簿!O63&lt;&gt;"",名簿!O63,"")</f>
        <v/>
      </c>
      <c r="AF58" s="407" t="str">
        <f>IF(名簿!P63&lt;&gt;"",名簿!P63,"")</f>
        <v/>
      </c>
      <c r="AN58" s="551" t="str">
        <f>テーブル2[[#This Row],[災害発生時の
体制]]&amp;テーブル2[[#This Row],[班長代理①②③を選択]]</f>
        <v/>
      </c>
      <c r="AO58">
        <f>IF(テーブル2[[#This Row],[班長代理①②③を選択]]&lt;&gt;"",COUNTIF(AN:AN,AN58),0)</f>
        <v>0</v>
      </c>
      <c r="AQ58" s="521" t="str">
        <f>テーブル2[[#This Row],[災害発生時の
体制]]&amp;テーブル2[[#This Row],[班長]]</f>
        <v/>
      </c>
      <c r="AR58" s="519">
        <f>IF(テーブル2[[#This Row],[班長]]="○",COUNTIF(AQ:AQ,AQ58),0)</f>
        <v>0</v>
      </c>
    </row>
    <row r="59" spans="2:44" x14ac:dyDescent="0.15">
      <c r="B59" s="378" t="str">
        <f>IF(名簿!C64&lt;&gt;"",名簿!C64,"")</f>
        <v/>
      </c>
      <c r="C59" s="378" t="str">
        <f>IF(名簿!F64&lt;&gt;"",名簿!F64,"")</f>
        <v/>
      </c>
      <c r="D59" s="378" t="str">
        <f>IF(名簿!G64&lt;&gt;"",名簿!G64,"")</f>
        <v/>
      </c>
      <c r="E59" s="378" t="str">
        <f>IF(名簿!J64&lt;&gt;"",名簿!J64,"")</f>
        <v/>
      </c>
      <c r="F59" s="378" t="str">
        <f>IF(名簿!L64&lt;&gt;"",名簿!L64,"")</f>
        <v/>
      </c>
      <c r="G59" s="378" t="str">
        <f>IF(名簿!I64&lt;&gt;"",名簿!I64,"")</f>
        <v/>
      </c>
      <c r="H59" s="378" t="str">
        <f>IF(名簿!K64&lt;&gt;"",名簿!K64,"")</f>
        <v/>
      </c>
      <c r="I59" s="378" t="str">
        <f>IF(名簿!H64&lt;&gt;"",名簿!H64,"")</f>
        <v/>
      </c>
      <c r="J59" s="378" t="str">
        <f>IF(名簿!S64&lt;&gt;"",名簿!S64,"")</f>
        <v/>
      </c>
      <c r="L59" s="379" t="str">
        <f>IF(現場!C63&lt;&gt;"",現場!C63,"")</f>
        <v/>
      </c>
      <c r="M59" s="379" t="str">
        <f>IF(現場!D63&lt;&gt;"",現場!D63,"")</f>
        <v/>
      </c>
      <c r="N59" s="379" t="str">
        <f>IF(現場!E63&lt;&gt;"",現場!E63,"")</f>
        <v/>
      </c>
      <c r="O59" s="379" t="str">
        <f>IF(現場!F63&lt;&gt;"",現場!F63,"")</f>
        <v/>
      </c>
      <c r="P59" s="379" t="str">
        <f>IF(現場!G63&lt;&gt;"",現場!G63,"")</f>
        <v/>
      </c>
      <c r="Q59" s="379" t="str">
        <f>IF(現場!H63&lt;&gt;"",現場!H63,"")</f>
        <v/>
      </c>
      <c r="R59" s="379" t="str">
        <f>IF(現場!I63&lt;&gt;"",現場!I63,"")</f>
        <v/>
      </c>
      <c r="S59" s="379" t="str">
        <f>IF(現場!J63&lt;&gt;"",現場!J63,"")</f>
        <v/>
      </c>
      <c r="T59" s="379" t="str">
        <f>IF(現場!K63&lt;&gt;"",現場!K63,"")</f>
        <v/>
      </c>
      <c r="U59" s="379" t="str">
        <f>IF(現場!L63&lt;&gt;"",現場!L63,"")</f>
        <v/>
      </c>
      <c r="V59" s="379" t="str">
        <f>IF(現場!M63&lt;&gt;"",現場!M63,"")</f>
        <v/>
      </c>
      <c r="X59" s="407" t="str">
        <f>IF(名簿!E64&lt;&gt;"",名簿!E64,"")</f>
        <v/>
      </c>
      <c r="Y59" s="407" t="str">
        <f>IF(名簿!C64&lt;&gt;"",名簿!C64,"")</f>
        <v/>
      </c>
      <c r="Z59" s="407" t="str">
        <f>IF(名簿!H64&lt;&gt;"",名簿!H64,"")</f>
        <v/>
      </c>
      <c r="AA59" s="407" t="str">
        <f>IF(名簿!S64&lt;&gt;"",名簿!S64,"")</f>
        <v/>
      </c>
      <c r="AB59" s="407" t="s">
        <v>1792</v>
      </c>
      <c r="AC59" s="407" t="str">
        <f>IF(名簿!M64&lt;&gt;"",名簿!M64,"")</f>
        <v/>
      </c>
      <c r="AD59" s="407" t="str">
        <f>IF(名簿!N64&lt;&gt;"",名簿!N64,"")</f>
        <v/>
      </c>
      <c r="AE59" s="407" t="str">
        <f>IF(名簿!O64&lt;&gt;"",名簿!O64,"")</f>
        <v/>
      </c>
      <c r="AF59" s="407" t="str">
        <f>IF(名簿!P64&lt;&gt;"",名簿!P64,"")</f>
        <v/>
      </c>
      <c r="AN59" s="551" t="str">
        <f>テーブル2[[#This Row],[災害発生時の
体制]]&amp;テーブル2[[#This Row],[班長代理①②③を選択]]</f>
        <v/>
      </c>
      <c r="AO59">
        <f>IF(テーブル2[[#This Row],[班長代理①②③を選択]]&lt;&gt;"",COUNTIF(AN:AN,AN59),0)</f>
        <v>0</v>
      </c>
      <c r="AQ59" s="521" t="str">
        <f>テーブル2[[#This Row],[災害発生時の
体制]]&amp;テーブル2[[#This Row],[班長]]</f>
        <v/>
      </c>
      <c r="AR59" s="519">
        <f>IF(テーブル2[[#This Row],[班長]]="○",COUNTIF(AQ:AQ,AQ59),0)</f>
        <v>0</v>
      </c>
    </row>
    <row r="60" spans="2:44" x14ac:dyDescent="0.15">
      <c r="B60" s="378" t="str">
        <f>IF(名簿!C65&lt;&gt;"",名簿!C65,"")</f>
        <v/>
      </c>
      <c r="C60" s="378" t="str">
        <f>IF(名簿!F65&lt;&gt;"",名簿!F65,"")</f>
        <v/>
      </c>
      <c r="D60" s="378" t="str">
        <f>IF(名簿!G65&lt;&gt;"",名簿!G65,"")</f>
        <v/>
      </c>
      <c r="E60" s="378" t="str">
        <f>IF(名簿!J65&lt;&gt;"",名簿!J65,"")</f>
        <v/>
      </c>
      <c r="F60" s="378" t="str">
        <f>IF(名簿!L65&lt;&gt;"",名簿!L65,"")</f>
        <v/>
      </c>
      <c r="G60" s="378" t="str">
        <f>IF(名簿!I65&lt;&gt;"",名簿!I65,"")</f>
        <v/>
      </c>
      <c r="H60" s="378" t="str">
        <f>IF(名簿!K65&lt;&gt;"",名簿!K65,"")</f>
        <v/>
      </c>
      <c r="I60" s="378" t="str">
        <f>IF(名簿!H65&lt;&gt;"",名簿!H65,"")</f>
        <v/>
      </c>
      <c r="J60" s="378" t="str">
        <f>IF(名簿!S65&lt;&gt;"",名簿!S65,"")</f>
        <v/>
      </c>
      <c r="L60" s="379" t="str">
        <f>IF(現場!C64&lt;&gt;"",現場!C64,"")</f>
        <v/>
      </c>
      <c r="M60" s="379" t="str">
        <f>IF(現場!D64&lt;&gt;"",現場!D64,"")</f>
        <v/>
      </c>
      <c r="N60" s="379" t="str">
        <f>IF(現場!E64&lt;&gt;"",現場!E64,"")</f>
        <v/>
      </c>
      <c r="O60" s="379" t="str">
        <f>IF(現場!F64&lt;&gt;"",現場!F64,"")</f>
        <v/>
      </c>
      <c r="P60" s="379" t="str">
        <f>IF(現場!G64&lt;&gt;"",現場!G64,"")</f>
        <v/>
      </c>
      <c r="Q60" s="379" t="str">
        <f>IF(現場!H64&lt;&gt;"",現場!H64,"")</f>
        <v/>
      </c>
      <c r="R60" s="379" t="str">
        <f>IF(現場!I64&lt;&gt;"",現場!I64,"")</f>
        <v/>
      </c>
      <c r="S60" s="379" t="str">
        <f>IF(現場!J64&lt;&gt;"",現場!J64,"")</f>
        <v/>
      </c>
      <c r="T60" s="379" t="str">
        <f>IF(現場!K64&lt;&gt;"",現場!K64,"")</f>
        <v/>
      </c>
      <c r="U60" s="379" t="str">
        <f>IF(現場!L64&lt;&gt;"",現場!L64,"")</f>
        <v/>
      </c>
      <c r="V60" s="379" t="str">
        <f>IF(現場!M64&lt;&gt;"",現場!M64,"")</f>
        <v/>
      </c>
      <c r="X60" s="407" t="str">
        <f>IF(名簿!E65&lt;&gt;"",名簿!E65,"")</f>
        <v/>
      </c>
      <c r="Y60" s="407" t="str">
        <f>IF(名簿!C65&lt;&gt;"",名簿!C65,"")</f>
        <v/>
      </c>
      <c r="Z60" s="407" t="str">
        <f>IF(名簿!H65&lt;&gt;"",名簿!H65,"")</f>
        <v/>
      </c>
      <c r="AA60" s="407" t="str">
        <f>IF(名簿!S65&lt;&gt;"",名簿!S65,"")</f>
        <v/>
      </c>
      <c r="AB60" s="407" t="s">
        <v>1792</v>
      </c>
      <c r="AC60" s="407" t="str">
        <f>IF(名簿!M65&lt;&gt;"",名簿!M65,"")</f>
        <v/>
      </c>
      <c r="AD60" s="407" t="str">
        <f>IF(名簿!N65&lt;&gt;"",名簿!N65,"")</f>
        <v/>
      </c>
      <c r="AE60" s="407" t="str">
        <f>IF(名簿!O65&lt;&gt;"",名簿!O65,"")</f>
        <v/>
      </c>
      <c r="AF60" s="407" t="str">
        <f>IF(名簿!P65&lt;&gt;"",名簿!P65,"")</f>
        <v/>
      </c>
      <c r="AN60" s="551" t="str">
        <f>テーブル2[[#This Row],[災害発生時の
体制]]&amp;テーブル2[[#This Row],[班長代理①②③を選択]]</f>
        <v/>
      </c>
      <c r="AO60">
        <f>IF(テーブル2[[#This Row],[班長代理①②③を選択]]&lt;&gt;"",COUNTIF(AN:AN,AN60),0)</f>
        <v>0</v>
      </c>
      <c r="AQ60" s="521" t="str">
        <f>テーブル2[[#This Row],[災害発生時の
体制]]&amp;テーブル2[[#This Row],[班長]]</f>
        <v/>
      </c>
      <c r="AR60" s="519">
        <f>IF(テーブル2[[#This Row],[班長]]="○",COUNTIF(AQ:AQ,AQ60),0)</f>
        <v>0</v>
      </c>
    </row>
    <row r="61" spans="2:44" x14ac:dyDescent="0.15">
      <c r="B61" s="378" t="str">
        <f>IF(名簿!C66&lt;&gt;"",名簿!C66,"")</f>
        <v/>
      </c>
      <c r="C61" s="378" t="str">
        <f>IF(名簿!F66&lt;&gt;"",名簿!F66,"")</f>
        <v/>
      </c>
      <c r="D61" s="378" t="str">
        <f>IF(名簿!G66&lt;&gt;"",名簿!G66,"")</f>
        <v/>
      </c>
      <c r="E61" s="378" t="str">
        <f>IF(名簿!J66&lt;&gt;"",名簿!J66,"")</f>
        <v/>
      </c>
      <c r="F61" s="378" t="str">
        <f>IF(名簿!L66&lt;&gt;"",名簿!L66,"")</f>
        <v/>
      </c>
      <c r="G61" s="378" t="str">
        <f>IF(名簿!I66&lt;&gt;"",名簿!I66,"")</f>
        <v/>
      </c>
      <c r="H61" s="378" t="str">
        <f>IF(名簿!K66&lt;&gt;"",名簿!K66,"")</f>
        <v/>
      </c>
      <c r="I61" s="378" t="str">
        <f>IF(名簿!H66&lt;&gt;"",名簿!H66,"")</f>
        <v/>
      </c>
      <c r="J61" s="378" t="str">
        <f>IF(名簿!S66&lt;&gt;"",名簿!S66,"")</f>
        <v/>
      </c>
      <c r="L61" s="379" t="str">
        <f>IF(現場!C65&lt;&gt;"",現場!C65,"")</f>
        <v/>
      </c>
      <c r="M61" s="379" t="str">
        <f>IF(現場!D65&lt;&gt;"",現場!D65,"")</f>
        <v/>
      </c>
      <c r="N61" s="379" t="str">
        <f>IF(現場!E65&lt;&gt;"",現場!E65,"")</f>
        <v/>
      </c>
      <c r="O61" s="379" t="str">
        <f>IF(現場!F65&lt;&gt;"",現場!F65,"")</f>
        <v/>
      </c>
      <c r="P61" s="379" t="str">
        <f>IF(現場!G65&lt;&gt;"",現場!G65,"")</f>
        <v/>
      </c>
      <c r="Q61" s="379" t="str">
        <f>IF(現場!H65&lt;&gt;"",現場!H65,"")</f>
        <v/>
      </c>
      <c r="R61" s="379" t="str">
        <f>IF(現場!I65&lt;&gt;"",現場!I65,"")</f>
        <v/>
      </c>
      <c r="S61" s="379" t="str">
        <f>IF(現場!J65&lt;&gt;"",現場!J65,"")</f>
        <v/>
      </c>
      <c r="T61" s="379" t="str">
        <f>IF(現場!K65&lt;&gt;"",現場!K65,"")</f>
        <v/>
      </c>
      <c r="U61" s="379" t="str">
        <f>IF(現場!L65&lt;&gt;"",現場!L65,"")</f>
        <v/>
      </c>
      <c r="V61" s="379" t="str">
        <f>IF(現場!M65&lt;&gt;"",現場!M65,"")</f>
        <v/>
      </c>
      <c r="X61" s="407" t="str">
        <f>IF(名簿!E66&lt;&gt;"",名簿!E66,"")</f>
        <v/>
      </c>
      <c r="Y61" s="407" t="str">
        <f>IF(名簿!C66&lt;&gt;"",名簿!C66,"")</f>
        <v/>
      </c>
      <c r="Z61" s="407" t="str">
        <f>IF(名簿!H66&lt;&gt;"",名簿!H66,"")</f>
        <v/>
      </c>
      <c r="AA61" s="407" t="str">
        <f>IF(名簿!S66&lt;&gt;"",名簿!S66,"")</f>
        <v/>
      </c>
      <c r="AB61" s="407" t="s">
        <v>1792</v>
      </c>
      <c r="AC61" s="407" t="str">
        <f>IF(名簿!M66&lt;&gt;"",名簿!M66,"")</f>
        <v/>
      </c>
      <c r="AD61" s="407" t="str">
        <f>IF(名簿!N66&lt;&gt;"",名簿!N66,"")</f>
        <v/>
      </c>
      <c r="AE61" s="407" t="str">
        <f>IF(名簿!O66&lt;&gt;"",名簿!O66,"")</f>
        <v/>
      </c>
      <c r="AF61" s="407" t="str">
        <f>IF(名簿!P66&lt;&gt;"",名簿!P66,"")</f>
        <v/>
      </c>
      <c r="AN61" s="551" t="str">
        <f>テーブル2[[#This Row],[災害発生時の
体制]]&amp;テーブル2[[#This Row],[班長代理①②③を選択]]</f>
        <v/>
      </c>
      <c r="AO61">
        <f>IF(テーブル2[[#This Row],[班長代理①②③を選択]]&lt;&gt;"",COUNTIF(AN:AN,AN61),0)</f>
        <v>0</v>
      </c>
      <c r="AQ61" s="521" t="str">
        <f>テーブル2[[#This Row],[災害発生時の
体制]]&amp;テーブル2[[#This Row],[班長]]</f>
        <v/>
      </c>
      <c r="AR61" s="519">
        <f>IF(テーブル2[[#This Row],[班長]]="○",COUNTIF(AQ:AQ,AQ61),0)</f>
        <v>0</v>
      </c>
    </row>
    <row r="62" spans="2:44" x14ac:dyDescent="0.15">
      <c r="B62" s="378" t="str">
        <f>IF(名簿!C67&lt;&gt;"",名簿!C67,"")</f>
        <v/>
      </c>
      <c r="C62" s="378" t="str">
        <f>IF(名簿!F67&lt;&gt;"",名簿!F67,"")</f>
        <v/>
      </c>
      <c r="D62" s="378" t="str">
        <f>IF(名簿!G67&lt;&gt;"",名簿!G67,"")</f>
        <v/>
      </c>
      <c r="E62" s="378" t="str">
        <f>IF(名簿!J67&lt;&gt;"",名簿!J67,"")</f>
        <v/>
      </c>
      <c r="F62" s="378" t="str">
        <f>IF(名簿!L67&lt;&gt;"",名簿!L67,"")</f>
        <v/>
      </c>
      <c r="G62" s="378" t="str">
        <f>IF(名簿!I67&lt;&gt;"",名簿!I67,"")</f>
        <v/>
      </c>
      <c r="H62" s="378" t="str">
        <f>IF(名簿!K67&lt;&gt;"",名簿!K67,"")</f>
        <v/>
      </c>
      <c r="I62" s="378" t="str">
        <f>IF(名簿!H67&lt;&gt;"",名簿!H67,"")</f>
        <v/>
      </c>
      <c r="J62" s="378" t="str">
        <f>IF(名簿!S67&lt;&gt;"",名簿!S67,"")</f>
        <v/>
      </c>
      <c r="L62" s="379" t="str">
        <f>IF(現場!C66&lt;&gt;"",現場!C66,"")</f>
        <v/>
      </c>
      <c r="M62" s="379" t="str">
        <f>IF(現場!D66&lt;&gt;"",現場!D66,"")</f>
        <v/>
      </c>
      <c r="N62" s="379" t="str">
        <f>IF(現場!E66&lt;&gt;"",現場!E66,"")</f>
        <v/>
      </c>
      <c r="O62" s="379" t="str">
        <f>IF(現場!F66&lt;&gt;"",現場!F66,"")</f>
        <v/>
      </c>
      <c r="P62" s="379" t="str">
        <f>IF(現場!G66&lt;&gt;"",現場!G66,"")</f>
        <v/>
      </c>
      <c r="Q62" s="379" t="str">
        <f>IF(現場!H66&lt;&gt;"",現場!H66,"")</f>
        <v/>
      </c>
      <c r="R62" s="379" t="str">
        <f>IF(現場!I66&lt;&gt;"",現場!I66,"")</f>
        <v/>
      </c>
      <c r="S62" s="379" t="str">
        <f>IF(現場!J66&lt;&gt;"",現場!J66,"")</f>
        <v/>
      </c>
      <c r="T62" s="379" t="str">
        <f>IF(現場!K66&lt;&gt;"",現場!K66,"")</f>
        <v/>
      </c>
      <c r="U62" s="379" t="str">
        <f>IF(現場!L66&lt;&gt;"",現場!L66,"")</f>
        <v/>
      </c>
      <c r="V62" s="379" t="str">
        <f>IF(現場!M66&lt;&gt;"",現場!M66,"")</f>
        <v/>
      </c>
      <c r="X62" s="407" t="str">
        <f>IF(名簿!E67&lt;&gt;"",名簿!E67,"")</f>
        <v/>
      </c>
      <c r="Y62" s="407" t="str">
        <f>IF(名簿!C67&lt;&gt;"",名簿!C67,"")</f>
        <v/>
      </c>
      <c r="Z62" s="407" t="str">
        <f>IF(名簿!H67&lt;&gt;"",名簿!H67,"")</f>
        <v/>
      </c>
      <c r="AA62" s="407" t="str">
        <f>IF(名簿!S67&lt;&gt;"",名簿!S67,"")</f>
        <v/>
      </c>
      <c r="AB62" s="407" t="s">
        <v>1792</v>
      </c>
      <c r="AC62" s="407" t="str">
        <f>IF(名簿!M67&lt;&gt;"",名簿!M67,"")</f>
        <v/>
      </c>
      <c r="AD62" s="407" t="str">
        <f>IF(名簿!N67&lt;&gt;"",名簿!N67,"")</f>
        <v/>
      </c>
      <c r="AE62" s="407" t="str">
        <f>IF(名簿!O67&lt;&gt;"",名簿!O67,"")</f>
        <v/>
      </c>
      <c r="AF62" s="407" t="str">
        <f>IF(名簿!P67&lt;&gt;"",名簿!P67,"")</f>
        <v/>
      </c>
      <c r="AN62" s="551" t="str">
        <f>テーブル2[[#This Row],[災害発生時の
体制]]&amp;テーブル2[[#This Row],[班長代理①②③を選択]]</f>
        <v/>
      </c>
      <c r="AO62">
        <f>IF(テーブル2[[#This Row],[班長代理①②③を選択]]&lt;&gt;"",COUNTIF(AN:AN,AN62),0)</f>
        <v>0</v>
      </c>
      <c r="AQ62" s="521" t="str">
        <f>テーブル2[[#This Row],[災害発生時の
体制]]&amp;テーブル2[[#This Row],[班長]]</f>
        <v/>
      </c>
      <c r="AR62" s="519">
        <f>IF(テーブル2[[#This Row],[班長]]="○",COUNTIF(AQ:AQ,AQ62),0)</f>
        <v>0</v>
      </c>
    </row>
    <row r="63" spans="2:44" x14ac:dyDescent="0.15">
      <c r="B63" s="378" t="str">
        <f>IF(名簿!C68&lt;&gt;"",名簿!C68,"")</f>
        <v/>
      </c>
      <c r="C63" s="378" t="str">
        <f>IF(名簿!F68&lt;&gt;"",名簿!F68,"")</f>
        <v/>
      </c>
      <c r="D63" s="378" t="str">
        <f>IF(名簿!G68&lt;&gt;"",名簿!G68,"")</f>
        <v/>
      </c>
      <c r="E63" s="378" t="str">
        <f>IF(名簿!J68&lt;&gt;"",名簿!J68,"")</f>
        <v/>
      </c>
      <c r="F63" s="378" t="str">
        <f>IF(名簿!L68&lt;&gt;"",名簿!L68,"")</f>
        <v/>
      </c>
      <c r="G63" s="378" t="str">
        <f>IF(名簿!I68&lt;&gt;"",名簿!I68,"")</f>
        <v/>
      </c>
      <c r="H63" s="378" t="str">
        <f>IF(名簿!K68&lt;&gt;"",名簿!K68,"")</f>
        <v/>
      </c>
      <c r="I63" s="378" t="str">
        <f>IF(名簿!H68&lt;&gt;"",名簿!H68,"")</f>
        <v/>
      </c>
      <c r="J63" s="378" t="str">
        <f>IF(名簿!S68&lt;&gt;"",名簿!S68,"")</f>
        <v/>
      </c>
      <c r="L63" s="379" t="str">
        <f>IF(現場!C67&lt;&gt;"",現場!C67,"")</f>
        <v/>
      </c>
      <c r="M63" s="379" t="str">
        <f>IF(現場!D67&lt;&gt;"",現場!D67,"")</f>
        <v/>
      </c>
      <c r="N63" s="379" t="str">
        <f>IF(現場!E67&lt;&gt;"",現場!E67,"")</f>
        <v/>
      </c>
      <c r="O63" s="379" t="str">
        <f>IF(現場!F67&lt;&gt;"",現場!F67,"")</f>
        <v/>
      </c>
      <c r="P63" s="379" t="str">
        <f>IF(現場!G67&lt;&gt;"",現場!G67,"")</f>
        <v/>
      </c>
      <c r="Q63" s="379" t="str">
        <f>IF(現場!H67&lt;&gt;"",現場!H67,"")</f>
        <v/>
      </c>
      <c r="R63" s="379" t="str">
        <f>IF(現場!I67&lt;&gt;"",現場!I67,"")</f>
        <v/>
      </c>
      <c r="S63" s="379" t="str">
        <f>IF(現場!J67&lt;&gt;"",現場!J67,"")</f>
        <v/>
      </c>
      <c r="T63" s="379" t="str">
        <f>IF(現場!K67&lt;&gt;"",現場!K67,"")</f>
        <v/>
      </c>
      <c r="U63" s="379" t="str">
        <f>IF(現場!L67&lt;&gt;"",現場!L67,"")</f>
        <v/>
      </c>
      <c r="V63" s="379" t="str">
        <f>IF(現場!M67&lt;&gt;"",現場!M67,"")</f>
        <v/>
      </c>
      <c r="X63" s="407" t="str">
        <f>IF(名簿!E68&lt;&gt;"",名簿!E68,"")</f>
        <v/>
      </c>
      <c r="Y63" s="407" t="str">
        <f>IF(名簿!C68&lt;&gt;"",名簿!C68,"")</f>
        <v/>
      </c>
      <c r="Z63" s="407" t="str">
        <f>IF(名簿!H68&lt;&gt;"",名簿!H68,"")</f>
        <v/>
      </c>
      <c r="AA63" s="407" t="str">
        <f>IF(名簿!S68&lt;&gt;"",名簿!S68,"")</f>
        <v/>
      </c>
      <c r="AB63" s="407" t="s">
        <v>1792</v>
      </c>
      <c r="AC63" s="407" t="str">
        <f>IF(名簿!M68&lt;&gt;"",名簿!M68,"")</f>
        <v/>
      </c>
      <c r="AD63" s="407" t="str">
        <f>IF(名簿!N68&lt;&gt;"",名簿!N68,"")</f>
        <v/>
      </c>
      <c r="AE63" s="407" t="str">
        <f>IF(名簿!O68&lt;&gt;"",名簿!O68,"")</f>
        <v/>
      </c>
      <c r="AF63" s="407" t="str">
        <f>IF(名簿!P68&lt;&gt;"",名簿!P68,"")</f>
        <v/>
      </c>
      <c r="AN63" s="551" t="str">
        <f>テーブル2[[#This Row],[災害発生時の
体制]]&amp;テーブル2[[#This Row],[班長代理①②③を選択]]</f>
        <v/>
      </c>
      <c r="AO63">
        <f>IF(テーブル2[[#This Row],[班長代理①②③を選択]]&lt;&gt;"",COUNTIF(AN:AN,AN63),0)</f>
        <v>0</v>
      </c>
      <c r="AQ63" s="521" t="str">
        <f>テーブル2[[#This Row],[災害発生時の
体制]]&amp;テーブル2[[#This Row],[班長]]</f>
        <v/>
      </c>
      <c r="AR63" s="519">
        <f>IF(テーブル2[[#This Row],[班長]]="○",COUNTIF(AQ:AQ,AQ63),0)</f>
        <v>0</v>
      </c>
    </row>
    <row r="64" spans="2:44" x14ac:dyDescent="0.15">
      <c r="B64" s="378" t="str">
        <f>IF(名簿!C69&lt;&gt;"",名簿!C69,"")</f>
        <v/>
      </c>
      <c r="C64" s="378" t="str">
        <f>IF(名簿!F69&lt;&gt;"",名簿!F69,"")</f>
        <v/>
      </c>
      <c r="D64" s="378" t="str">
        <f>IF(名簿!G69&lt;&gt;"",名簿!G69,"")</f>
        <v/>
      </c>
      <c r="E64" s="378" t="str">
        <f>IF(名簿!J69&lt;&gt;"",名簿!J69,"")</f>
        <v/>
      </c>
      <c r="F64" s="378" t="str">
        <f>IF(名簿!L69&lt;&gt;"",名簿!L69,"")</f>
        <v/>
      </c>
      <c r="G64" s="378" t="str">
        <f>IF(名簿!I69&lt;&gt;"",名簿!I69,"")</f>
        <v/>
      </c>
      <c r="H64" s="378" t="str">
        <f>IF(名簿!K69&lt;&gt;"",名簿!K69,"")</f>
        <v/>
      </c>
      <c r="I64" s="378" t="str">
        <f>IF(名簿!H69&lt;&gt;"",名簿!H69,"")</f>
        <v/>
      </c>
      <c r="J64" s="378" t="str">
        <f>IF(名簿!S69&lt;&gt;"",名簿!S69,"")</f>
        <v/>
      </c>
      <c r="L64" s="379" t="str">
        <f>IF(現場!C68&lt;&gt;"",現場!C68,"")</f>
        <v/>
      </c>
      <c r="M64" s="379" t="str">
        <f>IF(現場!D68&lt;&gt;"",現場!D68,"")</f>
        <v/>
      </c>
      <c r="N64" s="379" t="str">
        <f>IF(現場!E68&lt;&gt;"",現場!E68,"")</f>
        <v/>
      </c>
      <c r="O64" s="379" t="str">
        <f>IF(現場!F68&lt;&gt;"",現場!F68,"")</f>
        <v/>
      </c>
      <c r="P64" s="379" t="str">
        <f>IF(現場!G68&lt;&gt;"",現場!G68,"")</f>
        <v/>
      </c>
      <c r="Q64" s="379" t="str">
        <f>IF(現場!H68&lt;&gt;"",現場!H68,"")</f>
        <v/>
      </c>
      <c r="R64" s="379" t="str">
        <f>IF(現場!I68&lt;&gt;"",現場!I68,"")</f>
        <v/>
      </c>
      <c r="S64" s="379" t="str">
        <f>IF(現場!J68&lt;&gt;"",現場!J68,"")</f>
        <v/>
      </c>
      <c r="T64" s="379" t="str">
        <f>IF(現場!K68&lt;&gt;"",現場!K68,"")</f>
        <v/>
      </c>
      <c r="U64" s="379" t="str">
        <f>IF(現場!L68&lt;&gt;"",現場!L68,"")</f>
        <v/>
      </c>
      <c r="V64" s="379" t="str">
        <f>IF(現場!M68&lt;&gt;"",現場!M68,"")</f>
        <v/>
      </c>
      <c r="X64" s="407" t="str">
        <f>IF(名簿!E69&lt;&gt;"",名簿!E69,"")</f>
        <v/>
      </c>
      <c r="Y64" s="407" t="str">
        <f>IF(名簿!C69&lt;&gt;"",名簿!C69,"")</f>
        <v/>
      </c>
      <c r="Z64" s="407" t="str">
        <f>IF(名簿!H69&lt;&gt;"",名簿!H69,"")</f>
        <v/>
      </c>
      <c r="AA64" s="407" t="str">
        <f>IF(名簿!S69&lt;&gt;"",名簿!S69,"")</f>
        <v/>
      </c>
      <c r="AB64" s="407" t="s">
        <v>1792</v>
      </c>
      <c r="AC64" s="407" t="str">
        <f>IF(名簿!M69&lt;&gt;"",名簿!M69,"")</f>
        <v/>
      </c>
      <c r="AD64" s="407" t="str">
        <f>IF(名簿!N69&lt;&gt;"",名簿!N69,"")</f>
        <v/>
      </c>
      <c r="AE64" s="407" t="str">
        <f>IF(名簿!O69&lt;&gt;"",名簿!O69,"")</f>
        <v/>
      </c>
      <c r="AF64" s="407" t="str">
        <f>IF(名簿!P69&lt;&gt;"",名簿!P69,"")</f>
        <v/>
      </c>
      <c r="AN64" s="551" t="str">
        <f>テーブル2[[#This Row],[災害発生時の
体制]]&amp;テーブル2[[#This Row],[班長代理①②③を選択]]</f>
        <v/>
      </c>
      <c r="AO64">
        <f>IF(テーブル2[[#This Row],[班長代理①②③を選択]]&lt;&gt;"",COUNTIF(AN:AN,AN64),0)</f>
        <v>0</v>
      </c>
      <c r="AQ64" s="521" t="str">
        <f>テーブル2[[#This Row],[災害発生時の
体制]]&amp;テーブル2[[#This Row],[班長]]</f>
        <v/>
      </c>
      <c r="AR64" s="519">
        <f>IF(テーブル2[[#This Row],[班長]]="○",COUNTIF(AQ:AQ,AQ64),0)</f>
        <v>0</v>
      </c>
    </row>
    <row r="65" spans="2:44" x14ac:dyDescent="0.15">
      <c r="B65" s="378" t="str">
        <f>IF(名簿!C70&lt;&gt;"",名簿!C70,"")</f>
        <v/>
      </c>
      <c r="C65" s="378" t="str">
        <f>IF(名簿!F70&lt;&gt;"",名簿!F70,"")</f>
        <v/>
      </c>
      <c r="D65" s="378" t="str">
        <f>IF(名簿!G70&lt;&gt;"",名簿!G70,"")</f>
        <v/>
      </c>
      <c r="E65" s="378" t="str">
        <f>IF(名簿!J70&lt;&gt;"",名簿!J70,"")</f>
        <v/>
      </c>
      <c r="F65" s="378" t="str">
        <f>IF(名簿!L70&lt;&gt;"",名簿!L70,"")</f>
        <v/>
      </c>
      <c r="G65" s="378" t="str">
        <f>IF(名簿!I70&lt;&gt;"",名簿!I70,"")</f>
        <v/>
      </c>
      <c r="H65" s="378" t="str">
        <f>IF(名簿!K70&lt;&gt;"",名簿!K70,"")</f>
        <v/>
      </c>
      <c r="I65" s="378" t="str">
        <f>IF(名簿!H70&lt;&gt;"",名簿!H70,"")</f>
        <v/>
      </c>
      <c r="J65" s="378" t="str">
        <f>IF(名簿!S70&lt;&gt;"",名簿!S70,"")</f>
        <v/>
      </c>
      <c r="L65" s="379" t="str">
        <f>IF(現場!C69&lt;&gt;"",現場!C69,"")</f>
        <v/>
      </c>
      <c r="M65" s="379" t="str">
        <f>IF(現場!D69&lt;&gt;"",現場!D69,"")</f>
        <v/>
      </c>
      <c r="N65" s="379" t="str">
        <f>IF(現場!E69&lt;&gt;"",現場!E69,"")</f>
        <v/>
      </c>
      <c r="O65" s="379" t="str">
        <f>IF(現場!F69&lt;&gt;"",現場!F69,"")</f>
        <v/>
      </c>
      <c r="P65" s="379" t="str">
        <f>IF(現場!G69&lt;&gt;"",現場!G69,"")</f>
        <v/>
      </c>
      <c r="Q65" s="379" t="str">
        <f>IF(現場!H69&lt;&gt;"",現場!H69,"")</f>
        <v/>
      </c>
      <c r="R65" s="379" t="str">
        <f>IF(現場!I69&lt;&gt;"",現場!I69,"")</f>
        <v/>
      </c>
      <c r="S65" s="379" t="str">
        <f>IF(現場!J69&lt;&gt;"",現場!J69,"")</f>
        <v/>
      </c>
      <c r="T65" s="379" t="str">
        <f>IF(現場!K69&lt;&gt;"",現場!K69,"")</f>
        <v/>
      </c>
      <c r="U65" s="379" t="str">
        <f>IF(現場!L69&lt;&gt;"",現場!L69,"")</f>
        <v/>
      </c>
      <c r="V65" s="379" t="str">
        <f>IF(現場!M69&lt;&gt;"",現場!M69,"")</f>
        <v/>
      </c>
      <c r="X65" s="407" t="str">
        <f>IF(名簿!E70&lt;&gt;"",名簿!E70,"")</f>
        <v/>
      </c>
      <c r="Y65" s="407" t="str">
        <f>IF(名簿!C70&lt;&gt;"",名簿!C70,"")</f>
        <v/>
      </c>
      <c r="Z65" s="407" t="str">
        <f>IF(名簿!H70&lt;&gt;"",名簿!H70,"")</f>
        <v/>
      </c>
      <c r="AA65" s="407" t="str">
        <f>IF(名簿!S70&lt;&gt;"",名簿!S70,"")</f>
        <v/>
      </c>
      <c r="AB65" s="407" t="s">
        <v>1792</v>
      </c>
      <c r="AC65" s="407" t="str">
        <f>IF(名簿!M70&lt;&gt;"",名簿!M70,"")</f>
        <v/>
      </c>
      <c r="AD65" s="407" t="str">
        <f>IF(名簿!N70&lt;&gt;"",名簿!N70,"")</f>
        <v/>
      </c>
      <c r="AE65" s="407" t="str">
        <f>IF(名簿!O70&lt;&gt;"",名簿!O70,"")</f>
        <v/>
      </c>
      <c r="AF65" s="407" t="str">
        <f>IF(名簿!P70&lt;&gt;"",名簿!P70,"")</f>
        <v/>
      </c>
      <c r="AN65" s="551" t="str">
        <f>テーブル2[[#This Row],[災害発生時の
体制]]&amp;テーブル2[[#This Row],[班長代理①②③を選択]]</f>
        <v/>
      </c>
      <c r="AO65">
        <f>IF(テーブル2[[#This Row],[班長代理①②③を選択]]&lt;&gt;"",COUNTIF(AN:AN,AN65),0)</f>
        <v>0</v>
      </c>
      <c r="AQ65" s="521" t="str">
        <f>テーブル2[[#This Row],[災害発生時の
体制]]&amp;テーブル2[[#This Row],[班長]]</f>
        <v/>
      </c>
      <c r="AR65" s="519">
        <f>IF(テーブル2[[#This Row],[班長]]="○",COUNTIF(AQ:AQ,AQ65),0)</f>
        <v>0</v>
      </c>
    </row>
    <row r="66" spans="2:44" x14ac:dyDescent="0.15">
      <c r="B66" s="378" t="str">
        <f>IF(名簿!C71&lt;&gt;"",名簿!C71,"")</f>
        <v/>
      </c>
      <c r="C66" s="378" t="str">
        <f>IF(名簿!F71&lt;&gt;"",名簿!F71,"")</f>
        <v/>
      </c>
      <c r="D66" s="378" t="str">
        <f>IF(名簿!G71&lt;&gt;"",名簿!G71,"")</f>
        <v/>
      </c>
      <c r="E66" s="378" t="str">
        <f>IF(名簿!J71&lt;&gt;"",名簿!J71,"")</f>
        <v/>
      </c>
      <c r="F66" s="378" t="str">
        <f>IF(名簿!L71&lt;&gt;"",名簿!L71,"")</f>
        <v/>
      </c>
      <c r="G66" s="378" t="str">
        <f>IF(名簿!I71&lt;&gt;"",名簿!I71,"")</f>
        <v/>
      </c>
      <c r="H66" s="378" t="str">
        <f>IF(名簿!K71&lt;&gt;"",名簿!K71,"")</f>
        <v/>
      </c>
      <c r="I66" s="378" t="str">
        <f>IF(名簿!H71&lt;&gt;"",名簿!H71,"")</f>
        <v/>
      </c>
      <c r="J66" s="378" t="str">
        <f>IF(名簿!S71&lt;&gt;"",名簿!S71,"")</f>
        <v/>
      </c>
      <c r="L66" s="379" t="str">
        <f>IF(現場!C70&lt;&gt;"",現場!C70,"")</f>
        <v/>
      </c>
      <c r="M66" s="379" t="str">
        <f>IF(現場!D70&lt;&gt;"",現場!D70,"")</f>
        <v/>
      </c>
      <c r="N66" s="379" t="str">
        <f>IF(現場!E70&lt;&gt;"",現場!E70,"")</f>
        <v/>
      </c>
      <c r="O66" s="379" t="str">
        <f>IF(現場!F70&lt;&gt;"",現場!F70,"")</f>
        <v/>
      </c>
      <c r="P66" s="379" t="str">
        <f>IF(現場!G70&lt;&gt;"",現場!G70,"")</f>
        <v/>
      </c>
      <c r="Q66" s="379" t="str">
        <f>IF(現場!H70&lt;&gt;"",現場!H70,"")</f>
        <v/>
      </c>
      <c r="R66" s="379" t="str">
        <f>IF(現場!I70&lt;&gt;"",現場!I70,"")</f>
        <v/>
      </c>
      <c r="S66" s="379" t="str">
        <f>IF(現場!J70&lt;&gt;"",現場!J70,"")</f>
        <v/>
      </c>
      <c r="T66" s="379" t="str">
        <f>IF(現場!K70&lt;&gt;"",現場!K70,"")</f>
        <v/>
      </c>
      <c r="U66" s="379" t="str">
        <f>IF(現場!L70&lt;&gt;"",現場!L70,"")</f>
        <v/>
      </c>
      <c r="V66" s="379" t="str">
        <f>IF(現場!M70&lt;&gt;"",現場!M70,"")</f>
        <v/>
      </c>
      <c r="X66" s="407" t="str">
        <f>IF(名簿!E71&lt;&gt;"",名簿!E71,"")</f>
        <v/>
      </c>
      <c r="Y66" s="407" t="str">
        <f>IF(名簿!C71&lt;&gt;"",名簿!C71,"")</f>
        <v/>
      </c>
      <c r="Z66" s="407" t="str">
        <f>IF(名簿!H71&lt;&gt;"",名簿!H71,"")</f>
        <v/>
      </c>
      <c r="AA66" s="407" t="str">
        <f>IF(名簿!S71&lt;&gt;"",名簿!S71,"")</f>
        <v/>
      </c>
      <c r="AB66" s="407" t="s">
        <v>1792</v>
      </c>
      <c r="AC66" s="407" t="str">
        <f>IF(名簿!M71&lt;&gt;"",名簿!M71,"")</f>
        <v/>
      </c>
      <c r="AD66" s="407" t="str">
        <f>IF(名簿!N71&lt;&gt;"",名簿!N71,"")</f>
        <v/>
      </c>
      <c r="AE66" s="407" t="str">
        <f>IF(名簿!O71&lt;&gt;"",名簿!O71,"")</f>
        <v/>
      </c>
      <c r="AF66" s="407" t="str">
        <f>IF(名簿!P71&lt;&gt;"",名簿!P71,"")</f>
        <v/>
      </c>
      <c r="AN66" s="551" t="str">
        <f>テーブル2[[#This Row],[災害発生時の
体制]]&amp;テーブル2[[#This Row],[班長代理①②③を選択]]</f>
        <v/>
      </c>
      <c r="AO66">
        <f>IF(テーブル2[[#This Row],[班長代理①②③を選択]]&lt;&gt;"",COUNTIF(AN:AN,AN66),0)</f>
        <v>0</v>
      </c>
      <c r="AQ66" s="521" t="str">
        <f>テーブル2[[#This Row],[災害発生時の
体制]]&amp;テーブル2[[#This Row],[班長]]</f>
        <v/>
      </c>
      <c r="AR66" s="519">
        <f>IF(テーブル2[[#This Row],[班長]]="○",COUNTIF(AQ:AQ,AQ66),0)</f>
        <v>0</v>
      </c>
    </row>
    <row r="67" spans="2:44" x14ac:dyDescent="0.15">
      <c r="B67" s="378" t="str">
        <f>IF(名簿!C72&lt;&gt;"",名簿!C72,"")</f>
        <v/>
      </c>
      <c r="C67" s="378" t="str">
        <f>IF(名簿!F72&lt;&gt;"",名簿!F72,"")</f>
        <v/>
      </c>
      <c r="D67" s="378" t="str">
        <f>IF(名簿!G72&lt;&gt;"",名簿!G72,"")</f>
        <v/>
      </c>
      <c r="E67" s="378" t="str">
        <f>IF(名簿!J72&lt;&gt;"",名簿!J72,"")</f>
        <v/>
      </c>
      <c r="F67" s="378" t="str">
        <f>IF(名簿!L72&lt;&gt;"",名簿!L72,"")</f>
        <v/>
      </c>
      <c r="G67" s="378" t="str">
        <f>IF(名簿!I72&lt;&gt;"",名簿!I72,"")</f>
        <v/>
      </c>
      <c r="H67" s="378" t="str">
        <f>IF(名簿!K72&lt;&gt;"",名簿!K72,"")</f>
        <v/>
      </c>
      <c r="I67" s="378" t="str">
        <f>IF(名簿!H72&lt;&gt;"",名簿!H72,"")</f>
        <v/>
      </c>
      <c r="J67" s="378" t="str">
        <f>IF(名簿!S72&lt;&gt;"",名簿!S72,"")</f>
        <v/>
      </c>
      <c r="L67" s="379" t="str">
        <f>IF(現場!C71&lt;&gt;"",現場!C71,"")</f>
        <v/>
      </c>
      <c r="M67" s="379" t="str">
        <f>IF(現場!D71&lt;&gt;"",現場!D71,"")</f>
        <v/>
      </c>
      <c r="N67" s="379" t="str">
        <f>IF(現場!E71&lt;&gt;"",現場!E71,"")</f>
        <v/>
      </c>
      <c r="O67" s="379" t="str">
        <f>IF(現場!F71&lt;&gt;"",現場!F71,"")</f>
        <v/>
      </c>
      <c r="P67" s="379" t="str">
        <f>IF(現場!G71&lt;&gt;"",現場!G71,"")</f>
        <v/>
      </c>
      <c r="Q67" s="379" t="str">
        <f>IF(現場!H71&lt;&gt;"",現場!H71,"")</f>
        <v/>
      </c>
      <c r="R67" s="379" t="str">
        <f>IF(現場!I71&lt;&gt;"",現場!I71,"")</f>
        <v/>
      </c>
      <c r="S67" s="379" t="str">
        <f>IF(現場!J71&lt;&gt;"",現場!J71,"")</f>
        <v/>
      </c>
      <c r="T67" s="379" t="str">
        <f>IF(現場!K71&lt;&gt;"",現場!K71,"")</f>
        <v/>
      </c>
      <c r="U67" s="379" t="str">
        <f>IF(現場!L71&lt;&gt;"",現場!L71,"")</f>
        <v/>
      </c>
      <c r="V67" s="379" t="str">
        <f>IF(現場!M71&lt;&gt;"",現場!M71,"")</f>
        <v/>
      </c>
      <c r="X67" s="407" t="str">
        <f>IF(名簿!E72&lt;&gt;"",名簿!E72,"")</f>
        <v/>
      </c>
      <c r="Y67" s="407" t="str">
        <f>IF(名簿!C72&lt;&gt;"",名簿!C72,"")</f>
        <v/>
      </c>
      <c r="Z67" s="407" t="str">
        <f>IF(名簿!H72&lt;&gt;"",名簿!H72,"")</f>
        <v/>
      </c>
      <c r="AA67" s="407" t="str">
        <f>IF(名簿!S72&lt;&gt;"",名簿!S72,"")</f>
        <v/>
      </c>
      <c r="AB67" s="407" t="s">
        <v>1792</v>
      </c>
      <c r="AC67" s="407" t="str">
        <f>IF(名簿!M72&lt;&gt;"",名簿!M72,"")</f>
        <v/>
      </c>
      <c r="AD67" s="407" t="str">
        <f>IF(名簿!N72&lt;&gt;"",名簿!N72,"")</f>
        <v/>
      </c>
      <c r="AE67" s="407" t="str">
        <f>IF(名簿!O72&lt;&gt;"",名簿!O72,"")</f>
        <v/>
      </c>
      <c r="AF67" s="407" t="str">
        <f>IF(名簿!P72&lt;&gt;"",名簿!P72,"")</f>
        <v/>
      </c>
      <c r="AN67" s="551" t="str">
        <f>テーブル2[[#This Row],[災害発生時の
体制]]&amp;テーブル2[[#This Row],[班長代理①②③を選択]]</f>
        <v/>
      </c>
      <c r="AO67">
        <f>IF(テーブル2[[#This Row],[班長代理①②③を選択]]&lt;&gt;"",COUNTIF(AN:AN,AN67),0)</f>
        <v>0</v>
      </c>
      <c r="AQ67" s="521" t="str">
        <f>テーブル2[[#This Row],[災害発生時の
体制]]&amp;テーブル2[[#This Row],[班長]]</f>
        <v/>
      </c>
      <c r="AR67" s="519">
        <f>IF(テーブル2[[#This Row],[班長]]="○",COUNTIF(AQ:AQ,AQ67),0)</f>
        <v>0</v>
      </c>
    </row>
    <row r="68" spans="2:44" x14ac:dyDescent="0.15">
      <c r="B68" s="378" t="str">
        <f>IF(名簿!C73&lt;&gt;"",名簿!C73,"")</f>
        <v/>
      </c>
      <c r="C68" s="378" t="str">
        <f>IF(名簿!F73&lt;&gt;"",名簿!F73,"")</f>
        <v/>
      </c>
      <c r="D68" s="378" t="str">
        <f>IF(名簿!G73&lt;&gt;"",名簿!G73,"")</f>
        <v/>
      </c>
      <c r="E68" s="378" t="str">
        <f>IF(名簿!J73&lt;&gt;"",名簿!J73,"")</f>
        <v/>
      </c>
      <c r="F68" s="378" t="str">
        <f>IF(名簿!L73&lt;&gt;"",名簿!L73,"")</f>
        <v/>
      </c>
      <c r="G68" s="378" t="str">
        <f>IF(名簿!I73&lt;&gt;"",名簿!I73,"")</f>
        <v/>
      </c>
      <c r="H68" s="378" t="str">
        <f>IF(名簿!K73&lt;&gt;"",名簿!K73,"")</f>
        <v/>
      </c>
      <c r="I68" s="378" t="str">
        <f>IF(名簿!H73&lt;&gt;"",名簿!H73,"")</f>
        <v/>
      </c>
      <c r="J68" s="378" t="str">
        <f>IF(名簿!S73&lt;&gt;"",名簿!S73,"")</f>
        <v/>
      </c>
      <c r="L68" s="379" t="str">
        <f>IF(現場!C72&lt;&gt;"",現場!C72,"")</f>
        <v/>
      </c>
      <c r="M68" s="379" t="str">
        <f>IF(現場!D72&lt;&gt;"",現場!D72,"")</f>
        <v/>
      </c>
      <c r="N68" s="379" t="str">
        <f>IF(現場!E72&lt;&gt;"",現場!E72,"")</f>
        <v/>
      </c>
      <c r="O68" s="379" t="str">
        <f>IF(現場!F72&lt;&gt;"",現場!F72,"")</f>
        <v/>
      </c>
      <c r="P68" s="379" t="str">
        <f>IF(現場!G72&lt;&gt;"",現場!G72,"")</f>
        <v/>
      </c>
      <c r="Q68" s="379" t="str">
        <f>IF(現場!H72&lt;&gt;"",現場!H72,"")</f>
        <v/>
      </c>
      <c r="R68" s="379" t="str">
        <f>IF(現場!I72&lt;&gt;"",現場!I72,"")</f>
        <v/>
      </c>
      <c r="S68" s="379" t="str">
        <f>IF(現場!J72&lt;&gt;"",現場!J72,"")</f>
        <v/>
      </c>
      <c r="T68" s="379" t="str">
        <f>IF(現場!K72&lt;&gt;"",現場!K72,"")</f>
        <v/>
      </c>
      <c r="U68" s="379" t="str">
        <f>IF(現場!L72&lt;&gt;"",現場!L72,"")</f>
        <v/>
      </c>
      <c r="V68" s="379" t="str">
        <f>IF(現場!M72&lt;&gt;"",現場!M72,"")</f>
        <v/>
      </c>
      <c r="X68" s="407" t="str">
        <f>IF(名簿!E73&lt;&gt;"",名簿!E73,"")</f>
        <v/>
      </c>
      <c r="Y68" s="407" t="str">
        <f>IF(名簿!C73&lt;&gt;"",名簿!C73,"")</f>
        <v/>
      </c>
      <c r="Z68" s="407" t="str">
        <f>IF(名簿!H73&lt;&gt;"",名簿!H73,"")</f>
        <v/>
      </c>
      <c r="AA68" s="407" t="str">
        <f>IF(名簿!S73&lt;&gt;"",名簿!S73,"")</f>
        <v/>
      </c>
      <c r="AB68" s="407" t="s">
        <v>1792</v>
      </c>
      <c r="AC68" s="407" t="str">
        <f>IF(名簿!M73&lt;&gt;"",名簿!M73,"")</f>
        <v/>
      </c>
      <c r="AD68" s="407" t="str">
        <f>IF(名簿!N73&lt;&gt;"",名簿!N73,"")</f>
        <v/>
      </c>
      <c r="AE68" s="407" t="str">
        <f>IF(名簿!O73&lt;&gt;"",名簿!O73,"")</f>
        <v/>
      </c>
      <c r="AF68" s="407" t="str">
        <f>IF(名簿!P73&lt;&gt;"",名簿!P73,"")</f>
        <v/>
      </c>
      <c r="AN68" s="551" t="str">
        <f>テーブル2[[#This Row],[災害発生時の
体制]]&amp;テーブル2[[#This Row],[班長代理①②③を選択]]</f>
        <v/>
      </c>
      <c r="AO68">
        <f>IF(テーブル2[[#This Row],[班長代理①②③を選択]]&lt;&gt;"",COUNTIF(AN:AN,AN68),0)</f>
        <v>0</v>
      </c>
      <c r="AQ68" s="521" t="str">
        <f>テーブル2[[#This Row],[災害発生時の
体制]]&amp;テーブル2[[#This Row],[班長]]</f>
        <v/>
      </c>
      <c r="AR68" s="519">
        <f>IF(テーブル2[[#This Row],[班長]]="○",COUNTIF(AQ:AQ,AQ68),0)</f>
        <v>0</v>
      </c>
    </row>
    <row r="69" spans="2:44" x14ac:dyDescent="0.15">
      <c r="B69" s="378" t="str">
        <f>IF(名簿!C74&lt;&gt;"",名簿!C74,"")</f>
        <v/>
      </c>
      <c r="C69" s="378" t="str">
        <f>IF(名簿!F74&lt;&gt;"",名簿!F74,"")</f>
        <v/>
      </c>
      <c r="D69" s="378" t="str">
        <f>IF(名簿!G74&lt;&gt;"",名簿!G74,"")</f>
        <v/>
      </c>
      <c r="E69" s="378" t="str">
        <f>IF(名簿!J74&lt;&gt;"",名簿!J74,"")</f>
        <v/>
      </c>
      <c r="F69" s="378" t="str">
        <f>IF(名簿!L74&lt;&gt;"",名簿!L74,"")</f>
        <v/>
      </c>
      <c r="G69" s="378" t="str">
        <f>IF(名簿!I74&lt;&gt;"",名簿!I74,"")</f>
        <v/>
      </c>
      <c r="H69" s="378" t="str">
        <f>IF(名簿!K74&lt;&gt;"",名簿!K74,"")</f>
        <v/>
      </c>
      <c r="I69" s="378" t="str">
        <f>IF(名簿!H74&lt;&gt;"",名簿!H74,"")</f>
        <v/>
      </c>
      <c r="J69" s="378" t="str">
        <f>IF(名簿!S74&lt;&gt;"",名簿!S74,"")</f>
        <v/>
      </c>
      <c r="L69" s="379" t="str">
        <f>IF(現場!C73&lt;&gt;"",現場!C73,"")</f>
        <v/>
      </c>
      <c r="M69" s="379" t="str">
        <f>IF(現場!D73&lt;&gt;"",現場!D73,"")</f>
        <v/>
      </c>
      <c r="N69" s="379" t="str">
        <f>IF(現場!E73&lt;&gt;"",現場!E73,"")</f>
        <v/>
      </c>
      <c r="O69" s="379" t="str">
        <f>IF(現場!F73&lt;&gt;"",現場!F73,"")</f>
        <v/>
      </c>
      <c r="P69" s="379" t="str">
        <f>IF(現場!G73&lt;&gt;"",現場!G73,"")</f>
        <v/>
      </c>
      <c r="Q69" s="379" t="str">
        <f>IF(現場!H73&lt;&gt;"",現場!H73,"")</f>
        <v/>
      </c>
      <c r="R69" s="379" t="str">
        <f>IF(現場!I73&lt;&gt;"",現場!I73,"")</f>
        <v/>
      </c>
      <c r="S69" s="379" t="str">
        <f>IF(現場!J73&lt;&gt;"",現場!J73,"")</f>
        <v/>
      </c>
      <c r="T69" s="379" t="str">
        <f>IF(現場!K73&lt;&gt;"",現場!K73,"")</f>
        <v/>
      </c>
      <c r="U69" s="379" t="str">
        <f>IF(現場!L73&lt;&gt;"",現場!L73,"")</f>
        <v/>
      </c>
      <c r="V69" s="379" t="str">
        <f>IF(現場!M73&lt;&gt;"",現場!M73,"")</f>
        <v/>
      </c>
      <c r="X69" s="407" t="str">
        <f>IF(名簿!E74&lt;&gt;"",名簿!E74,"")</f>
        <v/>
      </c>
      <c r="Y69" s="407" t="str">
        <f>IF(名簿!C74&lt;&gt;"",名簿!C74,"")</f>
        <v/>
      </c>
      <c r="Z69" s="407" t="str">
        <f>IF(名簿!H74&lt;&gt;"",名簿!H74,"")</f>
        <v/>
      </c>
      <c r="AA69" s="407" t="str">
        <f>IF(名簿!S74&lt;&gt;"",名簿!S74,"")</f>
        <v/>
      </c>
      <c r="AB69" s="407" t="s">
        <v>1792</v>
      </c>
      <c r="AC69" s="407" t="str">
        <f>IF(名簿!M74&lt;&gt;"",名簿!M74,"")</f>
        <v/>
      </c>
      <c r="AD69" s="407" t="str">
        <f>IF(名簿!N74&lt;&gt;"",名簿!N74,"")</f>
        <v/>
      </c>
      <c r="AE69" s="407" t="str">
        <f>IF(名簿!O74&lt;&gt;"",名簿!O74,"")</f>
        <v/>
      </c>
      <c r="AF69" s="407" t="str">
        <f>IF(名簿!P74&lt;&gt;"",名簿!P74,"")</f>
        <v/>
      </c>
      <c r="AN69" s="551" t="str">
        <f>テーブル2[[#This Row],[災害発生時の
体制]]&amp;テーブル2[[#This Row],[班長代理①②③を選択]]</f>
        <v/>
      </c>
      <c r="AO69">
        <f>IF(テーブル2[[#This Row],[班長代理①②③を選択]]&lt;&gt;"",COUNTIF(AN:AN,AN69),0)</f>
        <v>0</v>
      </c>
      <c r="AQ69" s="521" t="str">
        <f>テーブル2[[#This Row],[災害発生時の
体制]]&amp;テーブル2[[#This Row],[班長]]</f>
        <v/>
      </c>
      <c r="AR69" s="519">
        <f>IF(テーブル2[[#This Row],[班長]]="○",COUNTIF(AQ:AQ,AQ69),0)</f>
        <v>0</v>
      </c>
    </row>
    <row r="70" spans="2:44" x14ac:dyDescent="0.15">
      <c r="B70" s="378" t="str">
        <f>IF(名簿!C75&lt;&gt;"",名簿!C75,"")</f>
        <v/>
      </c>
      <c r="C70" s="378" t="str">
        <f>IF(名簿!F75&lt;&gt;"",名簿!F75,"")</f>
        <v/>
      </c>
      <c r="D70" s="378" t="str">
        <f>IF(名簿!G75&lt;&gt;"",名簿!G75,"")</f>
        <v/>
      </c>
      <c r="E70" s="378" t="str">
        <f>IF(名簿!J75&lt;&gt;"",名簿!J75,"")</f>
        <v/>
      </c>
      <c r="F70" s="378" t="str">
        <f>IF(名簿!L75&lt;&gt;"",名簿!L75,"")</f>
        <v/>
      </c>
      <c r="G70" s="378" t="str">
        <f>IF(名簿!I75&lt;&gt;"",名簿!I75,"")</f>
        <v/>
      </c>
      <c r="H70" s="378" t="str">
        <f>IF(名簿!K75&lt;&gt;"",名簿!K75,"")</f>
        <v/>
      </c>
      <c r="I70" s="378" t="str">
        <f>IF(名簿!H75&lt;&gt;"",名簿!H75,"")</f>
        <v/>
      </c>
      <c r="J70" s="378" t="str">
        <f>IF(名簿!S75&lt;&gt;"",名簿!S75,"")</f>
        <v/>
      </c>
      <c r="L70" s="379" t="str">
        <f>IF(現場!C74&lt;&gt;"",現場!C74,"")</f>
        <v/>
      </c>
      <c r="M70" s="379" t="str">
        <f>IF(現場!D74&lt;&gt;"",現場!D74,"")</f>
        <v/>
      </c>
      <c r="N70" s="379" t="str">
        <f>IF(現場!E74&lt;&gt;"",現場!E74,"")</f>
        <v/>
      </c>
      <c r="O70" s="379" t="str">
        <f>IF(現場!F74&lt;&gt;"",現場!F74,"")</f>
        <v/>
      </c>
      <c r="P70" s="379" t="str">
        <f>IF(現場!G74&lt;&gt;"",現場!G74,"")</f>
        <v/>
      </c>
      <c r="Q70" s="379" t="str">
        <f>IF(現場!H74&lt;&gt;"",現場!H74,"")</f>
        <v/>
      </c>
      <c r="R70" s="379" t="str">
        <f>IF(現場!I74&lt;&gt;"",現場!I74,"")</f>
        <v/>
      </c>
      <c r="S70" s="379" t="str">
        <f>IF(現場!J74&lt;&gt;"",現場!J74,"")</f>
        <v/>
      </c>
      <c r="T70" s="379" t="str">
        <f>IF(現場!K74&lt;&gt;"",現場!K74,"")</f>
        <v/>
      </c>
      <c r="U70" s="379" t="str">
        <f>IF(現場!L74&lt;&gt;"",現場!L74,"")</f>
        <v/>
      </c>
      <c r="V70" s="379" t="str">
        <f>IF(現場!M74&lt;&gt;"",現場!M74,"")</f>
        <v/>
      </c>
      <c r="X70" s="407" t="str">
        <f>IF(名簿!E75&lt;&gt;"",名簿!E75,"")</f>
        <v/>
      </c>
      <c r="Y70" s="407" t="str">
        <f>IF(名簿!C75&lt;&gt;"",名簿!C75,"")</f>
        <v/>
      </c>
      <c r="Z70" s="407" t="str">
        <f>IF(名簿!H75&lt;&gt;"",名簿!H75,"")</f>
        <v/>
      </c>
      <c r="AA70" s="407" t="str">
        <f>IF(名簿!S75&lt;&gt;"",名簿!S75,"")</f>
        <v/>
      </c>
      <c r="AB70" s="407" t="s">
        <v>1792</v>
      </c>
      <c r="AC70" s="407" t="str">
        <f>IF(名簿!M75&lt;&gt;"",名簿!M75,"")</f>
        <v/>
      </c>
      <c r="AD70" s="407" t="str">
        <f>IF(名簿!N75&lt;&gt;"",名簿!N75,"")</f>
        <v/>
      </c>
      <c r="AE70" s="407" t="str">
        <f>IF(名簿!O75&lt;&gt;"",名簿!O75,"")</f>
        <v/>
      </c>
      <c r="AF70" s="407" t="str">
        <f>IF(名簿!P75&lt;&gt;"",名簿!P75,"")</f>
        <v/>
      </c>
      <c r="AN70" s="551" t="str">
        <f>テーブル2[[#This Row],[災害発生時の
体制]]&amp;テーブル2[[#This Row],[班長代理①②③を選択]]</f>
        <v/>
      </c>
      <c r="AO70">
        <f>IF(テーブル2[[#This Row],[班長代理①②③を選択]]&lt;&gt;"",COUNTIF(AN:AN,AN70),0)</f>
        <v>0</v>
      </c>
      <c r="AQ70" s="521" t="str">
        <f>テーブル2[[#This Row],[災害発生時の
体制]]&amp;テーブル2[[#This Row],[班長]]</f>
        <v/>
      </c>
      <c r="AR70" s="519">
        <f>IF(テーブル2[[#This Row],[班長]]="○",COUNTIF(AQ:AQ,AQ70),0)</f>
        <v>0</v>
      </c>
    </row>
    <row r="71" spans="2:44" x14ac:dyDescent="0.15">
      <c r="B71" s="378" t="str">
        <f>IF(名簿!C76&lt;&gt;"",名簿!C76,"")</f>
        <v/>
      </c>
      <c r="C71" s="378" t="str">
        <f>IF(名簿!F76&lt;&gt;"",名簿!F76,"")</f>
        <v/>
      </c>
      <c r="D71" s="378" t="str">
        <f>IF(名簿!G76&lt;&gt;"",名簿!G76,"")</f>
        <v/>
      </c>
      <c r="E71" s="378" t="str">
        <f>IF(名簿!J76&lt;&gt;"",名簿!J76,"")</f>
        <v/>
      </c>
      <c r="F71" s="378" t="str">
        <f>IF(名簿!L76&lt;&gt;"",名簿!L76,"")</f>
        <v/>
      </c>
      <c r="G71" s="378" t="str">
        <f>IF(名簿!I76&lt;&gt;"",名簿!I76,"")</f>
        <v/>
      </c>
      <c r="H71" s="378" t="str">
        <f>IF(名簿!K76&lt;&gt;"",名簿!K76,"")</f>
        <v/>
      </c>
      <c r="I71" s="378" t="str">
        <f>IF(名簿!H76&lt;&gt;"",名簿!H76,"")</f>
        <v/>
      </c>
      <c r="J71" s="378" t="str">
        <f>IF(名簿!S76&lt;&gt;"",名簿!S76,"")</f>
        <v/>
      </c>
      <c r="L71" s="379" t="str">
        <f>IF(現場!C75&lt;&gt;"",現場!C75,"")</f>
        <v/>
      </c>
      <c r="M71" s="379" t="str">
        <f>IF(現場!D75&lt;&gt;"",現場!D75,"")</f>
        <v/>
      </c>
      <c r="N71" s="379" t="str">
        <f>IF(現場!E75&lt;&gt;"",現場!E75,"")</f>
        <v/>
      </c>
      <c r="O71" s="379" t="str">
        <f>IF(現場!F75&lt;&gt;"",現場!F75,"")</f>
        <v/>
      </c>
      <c r="P71" s="379" t="str">
        <f>IF(現場!G75&lt;&gt;"",現場!G75,"")</f>
        <v/>
      </c>
      <c r="Q71" s="379" t="str">
        <f>IF(現場!H75&lt;&gt;"",現場!H75,"")</f>
        <v/>
      </c>
      <c r="R71" s="379" t="str">
        <f>IF(現場!I75&lt;&gt;"",現場!I75,"")</f>
        <v/>
      </c>
      <c r="S71" s="379" t="str">
        <f>IF(現場!J75&lt;&gt;"",現場!J75,"")</f>
        <v/>
      </c>
      <c r="T71" s="379" t="str">
        <f>IF(現場!K75&lt;&gt;"",現場!K75,"")</f>
        <v/>
      </c>
      <c r="U71" s="379" t="str">
        <f>IF(現場!L75&lt;&gt;"",現場!L75,"")</f>
        <v/>
      </c>
      <c r="V71" s="379" t="str">
        <f>IF(現場!M75&lt;&gt;"",現場!M75,"")</f>
        <v/>
      </c>
      <c r="X71" s="407" t="str">
        <f>IF(名簿!E76&lt;&gt;"",名簿!E76,"")</f>
        <v/>
      </c>
      <c r="Y71" s="407" t="str">
        <f>IF(名簿!C76&lt;&gt;"",名簿!C76,"")</f>
        <v/>
      </c>
      <c r="Z71" s="407" t="str">
        <f>IF(名簿!H76&lt;&gt;"",名簿!H76,"")</f>
        <v/>
      </c>
      <c r="AA71" s="407" t="str">
        <f>IF(名簿!S76&lt;&gt;"",名簿!S76,"")</f>
        <v/>
      </c>
      <c r="AB71" s="407" t="s">
        <v>1792</v>
      </c>
      <c r="AC71" s="407" t="str">
        <f>IF(名簿!M76&lt;&gt;"",名簿!M76,"")</f>
        <v/>
      </c>
      <c r="AD71" s="407" t="str">
        <f>IF(名簿!N76&lt;&gt;"",名簿!N76,"")</f>
        <v/>
      </c>
      <c r="AE71" s="407" t="str">
        <f>IF(名簿!O76&lt;&gt;"",名簿!O76,"")</f>
        <v/>
      </c>
      <c r="AF71" s="407" t="str">
        <f>IF(名簿!P76&lt;&gt;"",名簿!P76,"")</f>
        <v/>
      </c>
      <c r="AN71" s="551" t="str">
        <f>テーブル2[[#This Row],[災害発生時の
体制]]&amp;テーブル2[[#This Row],[班長代理①②③を選択]]</f>
        <v/>
      </c>
      <c r="AO71">
        <f>IF(テーブル2[[#This Row],[班長代理①②③を選択]]&lt;&gt;"",COUNTIF(AN:AN,AN71),0)</f>
        <v>0</v>
      </c>
      <c r="AQ71" s="521" t="str">
        <f>テーブル2[[#This Row],[災害発生時の
体制]]&amp;テーブル2[[#This Row],[班長]]</f>
        <v/>
      </c>
      <c r="AR71" s="519">
        <f>IF(テーブル2[[#This Row],[班長]]="○",COUNTIF(AQ:AQ,AQ71),0)</f>
        <v>0</v>
      </c>
    </row>
    <row r="72" spans="2:44" x14ac:dyDescent="0.15">
      <c r="B72" s="378" t="str">
        <f>IF(名簿!C77&lt;&gt;"",名簿!C77,"")</f>
        <v/>
      </c>
      <c r="C72" s="378" t="str">
        <f>IF(名簿!F77&lt;&gt;"",名簿!F77,"")</f>
        <v/>
      </c>
      <c r="D72" s="378" t="str">
        <f>IF(名簿!G77&lt;&gt;"",名簿!G77,"")</f>
        <v/>
      </c>
      <c r="E72" s="378" t="str">
        <f>IF(名簿!J77&lt;&gt;"",名簿!J77,"")</f>
        <v/>
      </c>
      <c r="F72" s="378" t="str">
        <f>IF(名簿!L77&lt;&gt;"",名簿!L77,"")</f>
        <v/>
      </c>
      <c r="G72" s="378" t="str">
        <f>IF(名簿!I77&lt;&gt;"",名簿!I77,"")</f>
        <v/>
      </c>
      <c r="H72" s="378" t="str">
        <f>IF(名簿!K77&lt;&gt;"",名簿!K77,"")</f>
        <v/>
      </c>
      <c r="I72" s="378" t="str">
        <f>IF(名簿!H77&lt;&gt;"",名簿!H77,"")</f>
        <v/>
      </c>
      <c r="J72" s="378" t="str">
        <f>IF(名簿!S77&lt;&gt;"",名簿!S77,"")</f>
        <v/>
      </c>
      <c r="L72" s="379" t="str">
        <f>IF(現場!C76&lt;&gt;"",現場!C76,"")</f>
        <v/>
      </c>
      <c r="M72" s="379" t="str">
        <f>IF(現場!D76&lt;&gt;"",現場!D76,"")</f>
        <v/>
      </c>
      <c r="N72" s="379" t="str">
        <f>IF(現場!E76&lt;&gt;"",現場!E76,"")</f>
        <v/>
      </c>
      <c r="O72" s="379" t="str">
        <f>IF(現場!F76&lt;&gt;"",現場!F76,"")</f>
        <v/>
      </c>
      <c r="P72" s="379" t="str">
        <f>IF(現場!G76&lt;&gt;"",現場!G76,"")</f>
        <v/>
      </c>
      <c r="Q72" s="379" t="str">
        <f>IF(現場!H76&lt;&gt;"",現場!H76,"")</f>
        <v/>
      </c>
      <c r="R72" s="379" t="str">
        <f>IF(現場!I76&lt;&gt;"",現場!I76,"")</f>
        <v/>
      </c>
      <c r="S72" s="379" t="str">
        <f>IF(現場!J76&lt;&gt;"",現場!J76,"")</f>
        <v/>
      </c>
      <c r="T72" s="379" t="str">
        <f>IF(現場!K76&lt;&gt;"",現場!K76,"")</f>
        <v/>
      </c>
      <c r="U72" s="379" t="str">
        <f>IF(現場!L76&lt;&gt;"",現場!L76,"")</f>
        <v/>
      </c>
      <c r="V72" s="379" t="str">
        <f>IF(現場!M76&lt;&gt;"",現場!M76,"")</f>
        <v/>
      </c>
      <c r="X72" s="407" t="str">
        <f>IF(名簿!E77&lt;&gt;"",名簿!E77,"")</f>
        <v/>
      </c>
      <c r="Y72" s="407" t="str">
        <f>IF(名簿!C77&lt;&gt;"",名簿!C77,"")</f>
        <v/>
      </c>
      <c r="Z72" s="407" t="str">
        <f>IF(名簿!H77&lt;&gt;"",名簿!H77,"")</f>
        <v/>
      </c>
      <c r="AA72" s="407" t="str">
        <f>IF(名簿!S77&lt;&gt;"",名簿!S77,"")</f>
        <v/>
      </c>
      <c r="AB72" s="407" t="s">
        <v>1792</v>
      </c>
      <c r="AC72" s="407" t="str">
        <f>IF(名簿!M77&lt;&gt;"",名簿!M77,"")</f>
        <v/>
      </c>
      <c r="AD72" s="407" t="str">
        <f>IF(名簿!N77&lt;&gt;"",名簿!N77,"")</f>
        <v/>
      </c>
      <c r="AE72" s="407" t="str">
        <f>IF(名簿!O77&lt;&gt;"",名簿!O77,"")</f>
        <v/>
      </c>
      <c r="AF72" s="407" t="str">
        <f>IF(名簿!P77&lt;&gt;"",名簿!P77,"")</f>
        <v/>
      </c>
      <c r="AN72" s="551" t="str">
        <f>テーブル2[[#This Row],[災害発生時の
体制]]&amp;テーブル2[[#This Row],[班長代理①②③を選択]]</f>
        <v/>
      </c>
      <c r="AO72">
        <f>IF(テーブル2[[#This Row],[班長代理①②③を選択]]&lt;&gt;"",COUNTIF(AN:AN,AN72),0)</f>
        <v>0</v>
      </c>
      <c r="AQ72" s="521" t="str">
        <f>テーブル2[[#This Row],[災害発生時の
体制]]&amp;テーブル2[[#This Row],[班長]]</f>
        <v/>
      </c>
      <c r="AR72" s="519">
        <f>IF(テーブル2[[#This Row],[班長]]="○",COUNTIF(AQ:AQ,AQ72),0)</f>
        <v>0</v>
      </c>
    </row>
    <row r="73" spans="2:44" x14ac:dyDescent="0.15">
      <c r="B73" s="378" t="str">
        <f>IF(名簿!C78&lt;&gt;"",名簿!C78,"")</f>
        <v/>
      </c>
      <c r="C73" s="378" t="str">
        <f>IF(名簿!F78&lt;&gt;"",名簿!F78,"")</f>
        <v/>
      </c>
      <c r="D73" s="378" t="str">
        <f>IF(名簿!G78&lt;&gt;"",名簿!G78,"")</f>
        <v/>
      </c>
      <c r="E73" s="378" t="str">
        <f>IF(名簿!J78&lt;&gt;"",名簿!J78,"")</f>
        <v/>
      </c>
      <c r="F73" s="378" t="str">
        <f>IF(名簿!L78&lt;&gt;"",名簿!L78,"")</f>
        <v/>
      </c>
      <c r="G73" s="378" t="str">
        <f>IF(名簿!I78&lt;&gt;"",名簿!I78,"")</f>
        <v/>
      </c>
      <c r="H73" s="378" t="str">
        <f>IF(名簿!K78&lt;&gt;"",名簿!K78,"")</f>
        <v/>
      </c>
      <c r="I73" s="378" t="str">
        <f>IF(名簿!H78&lt;&gt;"",名簿!H78,"")</f>
        <v/>
      </c>
      <c r="J73" s="378" t="str">
        <f>IF(名簿!S78&lt;&gt;"",名簿!S78,"")</f>
        <v/>
      </c>
      <c r="L73" s="379" t="str">
        <f>IF(現場!C77&lt;&gt;"",現場!C77,"")</f>
        <v/>
      </c>
      <c r="M73" s="379" t="str">
        <f>IF(現場!D77&lt;&gt;"",現場!D77,"")</f>
        <v/>
      </c>
      <c r="N73" s="379" t="str">
        <f>IF(現場!E77&lt;&gt;"",現場!E77,"")</f>
        <v/>
      </c>
      <c r="O73" s="379" t="str">
        <f>IF(現場!F77&lt;&gt;"",現場!F77,"")</f>
        <v/>
      </c>
      <c r="P73" s="379" t="str">
        <f>IF(現場!G77&lt;&gt;"",現場!G77,"")</f>
        <v/>
      </c>
      <c r="Q73" s="379" t="str">
        <f>IF(現場!H77&lt;&gt;"",現場!H77,"")</f>
        <v/>
      </c>
      <c r="R73" s="379" t="str">
        <f>IF(現場!I77&lt;&gt;"",現場!I77,"")</f>
        <v/>
      </c>
      <c r="S73" s="379" t="str">
        <f>IF(現場!J77&lt;&gt;"",現場!J77,"")</f>
        <v/>
      </c>
      <c r="T73" s="379" t="str">
        <f>IF(現場!K77&lt;&gt;"",現場!K77,"")</f>
        <v/>
      </c>
      <c r="U73" s="379" t="str">
        <f>IF(現場!L77&lt;&gt;"",現場!L77,"")</f>
        <v/>
      </c>
      <c r="V73" s="379" t="str">
        <f>IF(現場!M77&lt;&gt;"",現場!M77,"")</f>
        <v/>
      </c>
      <c r="X73" s="407" t="str">
        <f>IF(名簿!E78&lt;&gt;"",名簿!E78,"")</f>
        <v/>
      </c>
      <c r="Y73" s="407" t="str">
        <f>IF(名簿!C78&lt;&gt;"",名簿!C78,"")</f>
        <v/>
      </c>
      <c r="Z73" s="407" t="str">
        <f>IF(名簿!H78&lt;&gt;"",名簿!H78,"")</f>
        <v/>
      </c>
      <c r="AA73" s="407" t="str">
        <f>IF(名簿!S78&lt;&gt;"",名簿!S78,"")</f>
        <v/>
      </c>
      <c r="AB73" s="407" t="s">
        <v>1792</v>
      </c>
      <c r="AC73" s="407" t="str">
        <f>IF(名簿!M78&lt;&gt;"",名簿!M78,"")</f>
        <v/>
      </c>
      <c r="AD73" s="407" t="str">
        <f>IF(名簿!N78&lt;&gt;"",名簿!N78,"")</f>
        <v/>
      </c>
      <c r="AE73" s="407" t="str">
        <f>IF(名簿!O78&lt;&gt;"",名簿!O78,"")</f>
        <v/>
      </c>
      <c r="AF73" s="407" t="str">
        <f>IF(名簿!P78&lt;&gt;"",名簿!P78,"")</f>
        <v/>
      </c>
      <c r="AN73" s="551" t="str">
        <f>テーブル2[[#This Row],[災害発生時の
体制]]&amp;テーブル2[[#This Row],[班長代理①②③を選択]]</f>
        <v/>
      </c>
      <c r="AO73">
        <f>IF(テーブル2[[#This Row],[班長代理①②③を選択]]&lt;&gt;"",COUNTIF(AN:AN,AN73),0)</f>
        <v>0</v>
      </c>
      <c r="AQ73" s="521" t="str">
        <f>テーブル2[[#This Row],[災害発生時の
体制]]&amp;テーブル2[[#This Row],[班長]]</f>
        <v/>
      </c>
      <c r="AR73" s="519">
        <f>IF(テーブル2[[#This Row],[班長]]="○",COUNTIF(AQ:AQ,AQ73),0)</f>
        <v>0</v>
      </c>
    </row>
    <row r="74" spans="2:44" x14ac:dyDescent="0.15">
      <c r="B74" s="378" t="str">
        <f>IF(名簿!C79&lt;&gt;"",名簿!C79,"")</f>
        <v/>
      </c>
      <c r="C74" s="378" t="str">
        <f>IF(名簿!F79&lt;&gt;"",名簿!F79,"")</f>
        <v/>
      </c>
      <c r="D74" s="378" t="str">
        <f>IF(名簿!G79&lt;&gt;"",名簿!G79,"")</f>
        <v/>
      </c>
      <c r="E74" s="378" t="str">
        <f>IF(名簿!J79&lt;&gt;"",名簿!J79,"")</f>
        <v/>
      </c>
      <c r="F74" s="378" t="str">
        <f>IF(名簿!L79&lt;&gt;"",名簿!L79,"")</f>
        <v/>
      </c>
      <c r="G74" s="378" t="str">
        <f>IF(名簿!I79&lt;&gt;"",名簿!I79,"")</f>
        <v/>
      </c>
      <c r="H74" s="378" t="str">
        <f>IF(名簿!K79&lt;&gt;"",名簿!K79,"")</f>
        <v/>
      </c>
      <c r="I74" s="378" t="str">
        <f>IF(名簿!H79&lt;&gt;"",名簿!H79,"")</f>
        <v/>
      </c>
      <c r="J74" s="378" t="str">
        <f>IF(名簿!S79&lt;&gt;"",名簿!S79,"")</f>
        <v/>
      </c>
      <c r="L74" s="379" t="str">
        <f>IF(現場!C78&lt;&gt;"",現場!C78,"")</f>
        <v/>
      </c>
      <c r="M74" s="379" t="str">
        <f>IF(現場!D78&lt;&gt;"",現場!D78,"")</f>
        <v/>
      </c>
      <c r="N74" s="379" t="str">
        <f>IF(現場!E78&lt;&gt;"",現場!E78,"")</f>
        <v/>
      </c>
      <c r="O74" s="379" t="str">
        <f>IF(現場!F78&lt;&gt;"",現場!F78,"")</f>
        <v/>
      </c>
      <c r="P74" s="379" t="str">
        <f>IF(現場!G78&lt;&gt;"",現場!G78,"")</f>
        <v/>
      </c>
      <c r="Q74" s="379" t="str">
        <f>IF(現場!H78&lt;&gt;"",現場!H78,"")</f>
        <v/>
      </c>
      <c r="R74" s="379" t="str">
        <f>IF(現場!I78&lt;&gt;"",現場!I78,"")</f>
        <v/>
      </c>
      <c r="S74" s="379" t="str">
        <f>IF(現場!J78&lt;&gt;"",現場!J78,"")</f>
        <v/>
      </c>
      <c r="T74" s="379" t="str">
        <f>IF(現場!K78&lt;&gt;"",現場!K78,"")</f>
        <v/>
      </c>
      <c r="U74" s="379" t="str">
        <f>IF(現場!L78&lt;&gt;"",現場!L78,"")</f>
        <v/>
      </c>
      <c r="V74" s="379" t="str">
        <f>IF(現場!M78&lt;&gt;"",現場!M78,"")</f>
        <v/>
      </c>
      <c r="X74" s="407" t="str">
        <f>IF(名簿!E79&lt;&gt;"",名簿!E79,"")</f>
        <v/>
      </c>
      <c r="Y74" s="407" t="str">
        <f>IF(名簿!C79&lt;&gt;"",名簿!C79,"")</f>
        <v/>
      </c>
      <c r="Z74" s="407" t="str">
        <f>IF(名簿!H79&lt;&gt;"",名簿!H79,"")</f>
        <v/>
      </c>
      <c r="AA74" s="407" t="str">
        <f>IF(名簿!S79&lt;&gt;"",名簿!S79,"")</f>
        <v/>
      </c>
      <c r="AB74" s="407" t="s">
        <v>1792</v>
      </c>
      <c r="AC74" s="407" t="str">
        <f>IF(名簿!M79&lt;&gt;"",名簿!M79,"")</f>
        <v/>
      </c>
      <c r="AD74" s="407" t="str">
        <f>IF(名簿!N79&lt;&gt;"",名簿!N79,"")</f>
        <v/>
      </c>
      <c r="AE74" s="407" t="str">
        <f>IF(名簿!O79&lt;&gt;"",名簿!O79,"")</f>
        <v/>
      </c>
      <c r="AF74" s="407" t="str">
        <f>IF(名簿!P79&lt;&gt;"",名簿!P79,"")</f>
        <v/>
      </c>
      <c r="AN74" s="551" t="str">
        <f>テーブル2[[#This Row],[災害発生時の
体制]]&amp;テーブル2[[#This Row],[班長代理①②③を選択]]</f>
        <v/>
      </c>
      <c r="AO74">
        <f>IF(テーブル2[[#This Row],[班長代理①②③を選択]]&lt;&gt;"",COUNTIF(AN:AN,AN74),0)</f>
        <v>0</v>
      </c>
      <c r="AQ74" s="521" t="str">
        <f>テーブル2[[#This Row],[災害発生時の
体制]]&amp;テーブル2[[#This Row],[班長]]</f>
        <v/>
      </c>
      <c r="AR74" s="519">
        <f>IF(テーブル2[[#This Row],[班長]]="○",COUNTIF(AQ:AQ,AQ74),0)</f>
        <v>0</v>
      </c>
    </row>
    <row r="75" spans="2:44" x14ac:dyDescent="0.15">
      <c r="B75" s="378" t="str">
        <f>IF(名簿!C80&lt;&gt;"",名簿!C80,"")</f>
        <v/>
      </c>
      <c r="C75" s="378" t="str">
        <f>IF(名簿!F80&lt;&gt;"",名簿!F80,"")</f>
        <v/>
      </c>
      <c r="D75" s="378" t="str">
        <f>IF(名簿!G80&lt;&gt;"",名簿!G80,"")</f>
        <v/>
      </c>
      <c r="E75" s="378" t="str">
        <f>IF(名簿!J80&lt;&gt;"",名簿!J80,"")</f>
        <v/>
      </c>
      <c r="F75" s="378" t="str">
        <f>IF(名簿!L80&lt;&gt;"",名簿!L80,"")</f>
        <v/>
      </c>
      <c r="G75" s="378" t="str">
        <f>IF(名簿!I80&lt;&gt;"",名簿!I80,"")</f>
        <v/>
      </c>
      <c r="H75" s="378" t="str">
        <f>IF(名簿!K80&lt;&gt;"",名簿!K80,"")</f>
        <v/>
      </c>
      <c r="I75" s="378" t="str">
        <f>IF(名簿!H80&lt;&gt;"",名簿!H80,"")</f>
        <v/>
      </c>
      <c r="J75" s="378" t="str">
        <f>IF(名簿!S80&lt;&gt;"",名簿!S80,"")</f>
        <v/>
      </c>
      <c r="L75" s="379" t="str">
        <f>IF(現場!C79&lt;&gt;"",現場!C79,"")</f>
        <v/>
      </c>
      <c r="M75" s="379" t="str">
        <f>IF(現場!D79&lt;&gt;"",現場!D79,"")</f>
        <v/>
      </c>
      <c r="N75" s="379" t="str">
        <f>IF(現場!E79&lt;&gt;"",現場!E79,"")</f>
        <v/>
      </c>
      <c r="O75" s="379" t="str">
        <f>IF(現場!F79&lt;&gt;"",現場!F79,"")</f>
        <v/>
      </c>
      <c r="P75" s="379" t="str">
        <f>IF(現場!G79&lt;&gt;"",現場!G79,"")</f>
        <v/>
      </c>
      <c r="Q75" s="379" t="str">
        <f>IF(現場!H79&lt;&gt;"",現場!H79,"")</f>
        <v/>
      </c>
      <c r="R75" s="379" t="str">
        <f>IF(現場!I79&lt;&gt;"",現場!I79,"")</f>
        <v/>
      </c>
      <c r="S75" s="379" t="str">
        <f>IF(現場!J79&lt;&gt;"",現場!J79,"")</f>
        <v/>
      </c>
      <c r="T75" s="379" t="str">
        <f>IF(現場!K79&lt;&gt;"",現場!K79,"")</f>
        <v/>
      </c>
      <c r="U75" s="379" t="str">
        <f>IF(現場!L79&lt;&gt;"",現場!L79,"")</f>
        <v/>
      </c>
      <c r="V75" s="379" t="str">
        <f>IF(現場!M79&lt;&gt;"",現場!M79,"")</f>
        <v/>
      </c>
      <c r="X75" s="407" t="str">
        <f>IF(名簿!E80&lt;&gt;"",名簿!E80,"")</f>
        <v/>
      </c>
      <c r="Y75" s="407" t="str">
        <f>IF(名簿!C80&lt;&gt;"",名簿!C80,"")</f>
        <v/>
      </c>
      <c r="Z75" s="407" t="str">
        <f>IF(名簿!H80&lt;&gt;"",名簿!H80,"")</f>
        <v/>
      </c>
      <c r="AA75" s="407" t="str">
        <f>IF(名簿!S80&lt;&gt;"",名簿!S80,"")</f>
        <v/>
      </c>
      <c r="AB75" s="407" t="s">
        <v>1792</v>
      </c>
      <c r="AC75" s="407" t="str">
        <f>IF(名簿!M80&lt;&gt;"",名簿!M80,"")</f>
        <v/>
      </c>
      <c r="AD75" s="407" t="str">
        <f>IF(名簿!N80&lt;&gt;"",名簿!N80,"")</f>
        <v/>
      </c>
      <c r="AE75" s="407" t="str">
        <f>IF(名簿!O80&lt;&gt;"",名簿!O80,"")</f>
        <v/>
      </c>
      <c r="AF75" s="407" t="str">
        <f>IF(名簿!P80&lt;&gt;"",名簿!P80,"")</f>
        <v/>
      </c>
      <c r="AN75" s="551" t="str">
        <f>テーブル2[[#This Row],[災害発生時の
体制]]&amp;テーブル2[[#This Row],[班長代理①②③を選択]]</f>
        <v/>
      </c>
      <c r="AO75">
        <f>IF(テーブル2[[#This Row],[班長代理①②③を選択]]&lt;&gt;"",COUNTIF(AN:AN,AN75),0)</f>
        <v>0</v>
      </c>
      <c r="AQ75" s="521" t="str">
        <f>テーブル2[[#This Row],[災害発生時の
体制]]&amp;テーブル2[[#This Row],[班長]]</f>
        <v/>
      </c>
      <c r="AR75" s="519">
        <f>IF(テーブル2[[#This Row],[班長]]="○",COUNTIF(AQ:AQ,AQ75),0)</f>
        <v>0</v>
      </c>
    </row>
    <row r="76" spans="2:44" x14ac:dyDescent="0.15">
      <c r="B76" s="378" t="str">
        <f>IF(名簿!C81&lt;&gt;"",名簿!C81,"")</f>
        <v/>
      </c>
      <c r="C76" s="378" t="str">
        <f>IF(名簿!F81&lt;&gt;"",名簿!F81,"")</f>
        <v/>
      </c>
      <c r="D76" s="378" t="str">
        <f>IF(名簿!G81&lt;&gt;"",名簿!G81,"")</f>
        <v/>
      </c>
      <c r="E76" s="378" t="str">
        <f>IF(名簿!J81&lt;&gt;"",名簿!J81,"")</f>
        <v/>
      </c>
      <c r="F76" s="378" t="str">
        <f>IF(名簿!L81&lt;&gt;"",名簿!L81,"")</f>
        <v/>
      </c>
      <c r="G76" s="378" t="str">
        <f>IF(名簿!I81&lt;&gt;"",名簿!I81,"")</f>
        <v/>
      </c>
      <c r="H76" s="378" t="str">
        <f>IF(名簿!K81&lt;&gt;"",名簿!K81,"")</f>
        <v/>
      </c>
      <c r="I76" s="378" t="str">
        <f>IF(名簿!H81&lt;&gt;"",名簿!H81,"")</f>
        <v/>
      </c>
      <c r="J76" s="378" t="str">
        <f>IF(名簿!S81&lt;&gt;"",名簿!S81,"")</f>
        <v/>
      </c>
      <c r="L76" s="379" t="str">
        <f>IF(現場!C80&lt;&gt;"",現場!C80,"")</f>
        <v/>
      </c>
      <c r="M76" s="379" t="str">
        <f>IF(現場!D80&lt;&gt;"",現場!D80,"")</f>
        <v/>
      </c>
      <c r="N76" s="379" t="str">
        <f>IF(現場!E80&lt;&gt;"",現場!E80,"")</f>
        <v/>
      </c>
      <c r="O76" s="379" t="str">
        <f>IF(現場!F80&lt;&gt;"",現場!F80,"")</f>
        <v/>
      </c>
      <c r="P76" s="379" t="str">
        <f>IF(現場!G80&lt;&gt;"",現場!G80,"")</f>
        <v/>
      </c>
      <c r="Q76" s="379" t="str">
        <f>IF(現場!H80&lt;&gt;"",現場!H80,"")</f>
        <v/>
      </c>
      <c r="R76" s="379" t="str">
        <f>IF(現場!I80&lt;&gt;"",現場!I80,"")</f>
        <v/>
      </c>
      <c r="S76" s="379" t="str">
        <f>IF(現場!J80&lt;&gt;"",現場!J80,"")</f>
        <v/>
      </c>
      <c r="T76" s="379" t="str">
        <f>IF(現場!K80&lt;&gt;"",現場!K80,"")</f>
        <v/>
      </c>
      <c r="U76" s="379" t="str">
        <f>IF(現場!L80&lt;&gt;"",現場!L80,"")</f>
        <v/>
      </c>
      <c r="V76" s="379" t="str">
        <f>IF(現場!M80&lt;&gt;"",現場!M80,"")</f>
        <v/>
      </c>
      <c r="X76" s="407" t="str">
        <f>IF(名簿!E81&lt;&gt;"",名簿!E81,"")</f>
        <v/>
      </c>
      <c r="Y76" s="407" t="str">
        <f>IF(名簿!C81&lt;&gt;"",名簿!C81,"")</f>
        <v/>
      </c>
      <c r="Z76" s="407" t="str">
        <f>IF(名簿!H81&lt;&gt;"",名簿!H81,"")</f>
        <v/>
      </c>
      <c r="AA76" s="407" t="str">
        <f>IF(名簿!S81&lt;&gt;"",名簿!S81,"")</f>
        <v/>
      </c>
      <c r="AB76" s="407" t="s">
        <v>1792</v>
      </c>
      <c r="AC76" s="407" t="str">
        <f>IF(名簿!M81&lt;&gt;"",名簿!M81,"")</f>
        <v/>
      </c>
      <c r="AD76" s="407" t="str">
        <f>IF(名簿!N81&lt;&gt;"",名簿!N81,"")</f>
        <v/>
      </c>
      <c r="AE76" s="407" t="str">
        <f>IF(名簿!O81&lt;&gt;"",名簿!O81,"")</f>
        <v/>
      </c>
      <c r="AF76" s="407" t="str">
        <f>IF(名簿!P81&lt;&gt;"",名簿!P81,"")</f>
        <v/>
      </c>
      <c r="AN76" s="551" t="str">
        <f>テーブル2[[#This Row],[災害発生時の
体制]]&amp;テーブル2[[#This Row],[班長代理①②③を選択]]</f>
        <v/>
      </c>
      <c r="AO76">
        <f>IF(テーブル2[[#This Row],[班長代理①②③を選択]]&lt;&gt;"",COUNTIF(AN:AN,AN76),0)</f>
        <v>0</v>
      </c>
      <c r="AQ76" s="521" t="str">
        <f>テーブル2[[#This Row],[災害発生時の
体制]]&amp;テーブル2[[#This Row],[班長]]</f>
        <v/>
      </c>
      <c r="AR76" s="519">
        <f>IF(テーブル2[[#This Row],[班長]]="○",COUNTIF(AQ:AQ,AQ76),0)</f>
        <v>0</v>
      </c>
    </row>
    <row r="77" spans="2:44" x14ac:dyDescent="0.15">
      <c r="B77" s="378" t="str">
        <f>IF(名簿!C82&lt;&gt;"",名簿!C82,"")</f>
        <v/>
      </c>
      <c r="C77" s="378" t="str">
        <f>IF(名簿!F82&lt;&gt;"",名簿!F82,"")</f>
        <v/>
      </c>
      <c r="D77" s="378" t="str">
        <f>IF(名簿!G82&lt;&gt;"",名簿!G82,"")</f>
        <v/>
      </c>
      <c r="E77" s="378" t="str">
        <f>IF(名簿!J82&lt;&gt;"",名簿!J82,"")</f>
        <v/>
      </c>
      <c r="F77" s="378" t="str">
        <f>IF(名簿!L82&lt;&gt;"",名簿!L82,"")</f>
        <v/>
      </c>
      <c r="G77" s="378" t="str">
        <f>IF(名簿!I82&lt;&gt;"",名簿!I82,"")</f>
        <v/>
      </c>
      <c r="H77" s="378" t="str">
        <f>IF(名簿!K82&lt;&gt;"",名簿!K82,"")</f>
        <v/>
      </c>
      <c r="I77" s="378" t="str">
        <f>IF(名簿!H82&lt;&gt;"",名簿!H82,"")</f>
        <v/>
      </c>
      <c r="J77" s="378" t="str">
        <f>IF(名簿!S82&lt;&gt;"",名簿!S82,"")</f>
        <v/>
      </c>
      <c r="L77" s="379" t="str">
        <f>IF(現場!C81&lt;&gt;"",現場!C81,"")</f>
        <v/>
      </c>
      <c r="M77" s="379" t="str">
        <f>IF(現場!D81&lt;&gt;"",現場!D81,"")</f>
        <v/>
      </c>
      <c r="N77" s="379" t="str">
        <f>IF(現場!E81&lt;&gt;"",現場!E81,"")</f>
        <v/>
      </c>
      <c r="O77" s="379" t="str">
        <f>IF(現場!F81&lt;&gt;"",現場!F81,"")</f>
        <v/>
      </c>
      <c r="P77" s="379" t="str">
        <f>IF(現場!G81&lt;&gt;"",現場!G81,"")</f>
        <v/>
      </c>
      <c r="Q77" s="379" t="str">
        <f>IF(現場!H81&lt;&gt;"",現場!H81,"")</f>
        <v/>
      </c>
      <c r="R77" s="379" t="str">
        <f>IF(現場!I81&lt;&gt;"",現場!I81,"")</f>
        <v/>
      </c>
      <c r="S77" s="379" t="str">
        <f>IF(現場!J81&lt;&gt;"",現場!J81,"")</f>
        <v/>
      </c>
      <c r="T77" s="379" t="str">
        <f>IF(現場!K81&lt;&gt;"",現場!K81,"")</f>
        <v/>
      </c>
      <c r="U77" s="379" t="str">
        <f>IF(現場!L81&lt;&gt;"",現場!L81,"")</f>
        <v/>
      </c>
      <c r="V77" s="379" t="str">
        <f>IF(現場!M81&lt;&gt;"",現場!M81,"")</f>
        <v/>
      </c>
      <c r="X77" s="407" t="str">
        <f>IF(名簿!E82&lt;&gt;"",名簿!E82,"")</f>
        <v/>
      </c>
      <c r="Y77" s="407" t="str">
        <f>IF(名簿!C82&lt;&gt;"",名簿!C82,"")</f>
        <v/>
      </c>
      <c r="Z77" s="407" t="str">
        <f>IF(名簿!H82&lt;&gt;"",名簿!H82,"")</f>
        <v/>
      </c>
      <c r="AA77" s="407" t="str">
        <f>IF(名簿!S82&lt;&gt;"",名簿!S82,"")</f>
        <v/>
      </c>
      <c r="AB77" s="407" t="s">
        <v>1792</v>
      </c>
      <c r="AC77" s="407" t="str">
        <f>IF(名簿!M82&lt;&gt;"",名簿!M82,"")</f>
        <v/>
      </c>
      <c r="AD77" s="407" t="str">
        <f>IF(名簿!N82&lt;&gt;"",名簿!N82,"")</f>
        <v/>
      </c>
      <c r="AE77" s="407" t="str">
        <f>IF(名簿!O82&lt;&gt;"",名簿!O82,"")</f>
        <v/>
      </c>
      <c r="AF77" s="407" t="str">
        <f>IF(名簿!P82&lt;&gt;"",名簿!P82,"")</f>
        <v/>
      </c>
      <c r="AN77" s="551" t="str">
        <f>テーブル2[[#This Row],[災害発生時の
体制]]&amp;テーブル2[[#This Row],[班長代理①②③を選択]]</f>
        <v/>
      </c>
      <c r="AO77">
        <f>IF(テーブル2[[#This Row],[班長代理①②③を選択]]&lt;&gt;"",COUNTIF(AN:AN,AN77),0)</f>
        <v>0</v>
      </c>
      <c r="AQ77" s="521" t="str">
        <f>テーブル2[[#This Row],[災害発生時の
体制]]&amp;テーブル2[[#This Row],[班長]]</f>
        <v/>
      </c>
      <c r="AR77" s="519">
        <f>IF(テーブル2[[#This Row],[班長]]="○",COUNTIF(AQ:AQ,AQ77),0)</f>
        <v>0</v>
      </c>
    </row>
    <row r="78" spans="2:44" x14ac:dyDescent="0.15">
      <c r="B78" s="378" t="str">
        <f>IF(名簿!C83&lt;&gt;"",名簿!C83,"")</f>
        <v/>
      </c>
      <c r="C78" s="378" t="str">
        <f>IF(名簿!F83&lt;&gt;"",名簿!F83,"")</f>
        <v/>
      </c>
      <c r="D78" s="378" t="str">
        <f>IF(名簿!G83&lt;&gt;"",名簿!G83,"")</f>
        <v/>
      </c>
      <c r="E78" s="378" t="str">
        <f>IF(名簿!J83&lt;&gt;"",名簿!J83,"")</f>
        <v/>
      </c>
      <c r="F78" s="378" t="str">
        <f>IF(名簿!L83&lt;&gt;"",名簿!L83,"")</f>
        <v/>
      </c>
      <c r="G78" s="378" t="str">
        <f>IF(名簿!I83&lt;&gt;"",名簿!I83,"")</f>
        <v/>
      </c>
      <c r="H78" s="378" t="str">
        <f>IF(名簿!K83&lt;&gt;"",名簿!K83,"")</f>
        <v/>
      </c>
      <c r="I78" s="378" t="str">
        <f>IF(名簿!H83&lt;&gt;"",名簿!H83,"")</f>
        <v/>
      </c>
      <c r="J78" s="378" t="str">
        <f>IF(名簿!S83&lt;&gt;"",名簿!S83,"")</f>
        <v/>
      </c>
      <c r="L78" s="379" t="str">
        <f>IF(現場!C82&lt;&gt;"",現場!C82,"")</f>
        <v/>
      </c>
      <c r="M78" s="379" t="str">
        <f>IF(現場!D82&lt;&gt;"",現場!D82,"")</f>
        <v/>
      </c>
      <c r="N78" s="379" t="str">
        <f>IF(現場!E82&lt;&gt;"",現場!E82,"")</f>
        <v/>
      </c>
      <c r="O78" s="379" t="str">
        <f>IF(現場!F82&lt;&gt;"",現場!F82,"")</f>
        <v/>
      </c>
      <c r="P78" s="379" t="str">
        <f>IF(現場!G82&lt;&gt;"",現場!G82,"")</f>
        <v/>
      </c>
      <c r="Q78" s="379" t="str">
        <f>IF(現場!H82&lt;&gt;"",現場!H82,"")</f>
        <v/>
      </c>
      <c r="R78" s="379" t="str">
        <f>IF(現場!I82&lt;&gt;"",現場!I82,"")</f>
        <v/>
      </c>
      <c r="S78" s="379" t="str">
        <f>IF(現場!J82&lt;&gt;"",現場!J82,"")</f>
        <v/>
      </c>
      <c r="T78" s="379" t="str">
        <f>IF(現場!K82&lt;&gt;"",現場!K82,"")</f>
        <v/>
      </c>
      <c r="U78" s="379" t="str">
        <f>IF(現場!L82&lt;&gt;"",現場!L82,"")</f>
        <v/>
      </c>
      <c r="V78" s="379" t="str">
        <f>IF(現場!M82&lt;&gt;"",現場!M82,"")</f>
        <v/>
      </c>
      <c r="X78" s="407" t="str">
        <f>IF(名簿!E83&lt;&gt;"",名簿!E83,"")</f>
        <v/>
      </c>
      <c r="Y78" s="407" t="str">
        <f>IF(名簿!C83&lt;&gt;"",名簿!C83,"")</f>
        <v/>
      </c>
      <c r="Z78" s="407" t="str">
        <f>IF(名簿!H83&lt;&gt;"",名簿!H83,"")</f>
        <v/>
      </c>
      <c r="AA78" s="407" t="str">
        <f>IF(名簿!S83&lt;&gt;"",名簿!S83,"")</f>
        <v/>
      </c>
      <c r="AB78" s="407" t="s">
        <v>1792</v>
      </c>
      <c r="AC78" s="407" t="str">
        <f>IF(名簿!M83&lt;&gt;"",名簿!M83,"")</f>
        <v/>
      </c>
      <c r="AD78" s="407" t="str">
        <f>IF(名簿!N83&lt;&gt;"",名簿!N83,"")</f>
        <v/>
      </c>
      <c r="AE78" s="407" t="str">
        <f>IF(名簿!O83&lt;&gt;"",名簿!O83,"")</f>
        <v/>
      </c>
      <c r="AF78" s="407" t="str">
        <f>IF(名簿!P83&lt;&gt;"",名簿!P83,"")</f>
        <v/>
      </c>
      <c r="AN78" s="551" t="str">
        <f>テーブル2[[#This Row],[災害発生時の
体制]]&amp;テーブル2[[#This Row],[班長代理①②③を選択]]</f>
        <v/>
      </c>
      <c r="AO78">
        <f>IF(テーブル2[[#This Row],[班長代理①②③を選択]]&lt;&gt;"",COUNTIF(AN:AN,AN78),0)</f>
        <v>0</v>
      </c>
      <c r="AQ78" s="521" t="str">
        <f>テーブル2[[#This Row],[災害発生時の
体制]]&amp;テーブル2[[#This Row],[班長]]</f>
        <v/>
      </c>
      <c r="AR78" s="519">
        <f>IF(テーブル2[[#This Row],[班長]]="○",COUNTIF(AQ:AQ,AQ78),0)</f>
        <v>0</v>
      </c>
    </row>
    <row r="79" spans="2:44" x14ac:dyDescent="0.15">
      <c r="B79" s="378" t="str">
        <f>IF(名簿!C84&lt;&gt;"",名簿!C84,"")</f>
        <v/>
      </c>
      <c r="C79" s="378" t="str">
        <f>IF(名簿!F84&lt;&gt;"",名簿!F84,"")</f>
        <v/>
      </c>
      <c r="D79" s="378" t="str">
        <f>IF(名簿!G84&lt;&gt;"",名簿!G84,"")</f>
        <v/>
      </c>
      <c r="E79" s="378" t="str">
        <f>IF(名簿!J84&lt;&gt;"",名簿!J84,"")</f>
        <v/>
      </c>
      <c r="F79" s="378" t="str">
        <f>IF(名簿!L84&lt;&gt;"",名簿!L84,"")</f>
        <v/>
      </c>
      <c r="G79" s="378" t="str">
        <f>IF(名簿!I84&lt;&gt;"",名簿!I84,"")</f>
        <v/>
      </c>
      <c r="H79" s="378" t="str">
        <f>IF(名簿!K84&lt;&gt;"",名簿!K84,"")</f>
        <v/>
      </c>
      <c r="I79" s="378" t="str">
        <f>IF(名簿!H84&lt;&gt;"",名簿!H84,"")</f>
        <v/>
      </c>
      <c r="J79" s="378" t="str">
        <f>IF(名簿!S84&lt;&gt;"",名簿!S84,"")</f>
        <v/>
      </c>
      <c r="L79" s="379" t="str">
        <f>IF(現場!C83&lt;&gt;"",現場!C83,"")</f>
        <v/>
      </c>
      <c r="M79" s="379" t="str">
        <f>IF(現場!D83&lt;&gt;"",現場!D83,"")</f>
        <v/>
      </c>
      <c r="N79" s="379" t="str">
        <f>IF(現場!E83&lt;&gt;"",現場!E83,"")</f>
        <v/>
      </c>
      <c r="O79" s="379" t="str">
        <f>IF(現場!F83&lt;&gt;"",現場!F83,"")</f>
        <v/>
      </c>
      <c r="P79" s="379" t="str">
        <f>IF(現場!G83&lt;&gt;"",現場!G83,"")</f>
        <v/>
      </c>
      <c r="Q79" s="379" t="str">
        <f>IF(現場!H83&lt;&gt;"",現場!H83,"")</f>
        <v/>
      </c>
      <c r="R79" s="379" t="str">
        <f>IF(現場!I83&lt;&gt;"",現場!I83,"")</f>
        <v/>
      </c>
      <c r="S79" s="379" t="str">
        <f>IF(現場!J83&lt;&gt;"",現場!J83,"")</f>
        <v/>
      </c>
      <c r="T79" s="379" t="str">
        <f>IF(現場!K83&lt;&gt;"",現場!K83,"")</f>
        <v/>
      </c>
      <c r="U79" s="379" t="str">
        <f>IF(現場!L83&lt;&gt;"",現場!L83,"")</f>
        <v/>
      </c>
      <c r="V79" s="379" t="str">
        <f>IF(現場!M83&lt;&gt;"",現場!M83,"")</f>
        <v/>
      </c>
      <c r="X79" s="407" t="str">
        <f>IF(名簿!E84&lt;&gt;"",名簿!E84,"")</f>
        <v/>
      </c>
      <c r="Y79" s="407" t="str">
        <f>IF(名簿!C84&lt;&gt;"",名簿!C84,"")</f>
        <v/>
      </c>
      <c r="Z79" s="407" t="str">
        <f>IF(名簿!H84&lt;&gt;"",名簿!H84,"")</f>
        <v/>
      </c>
      <c r="AA79" s="407" t="str">
        <f>IF(名簿!S84&lt;&gt;"",名簿!S84,"")</f>
        <v/>
      </c>
      <c r="AB79" s="407" t="s">
        <v>1792</v>
      </c>
      <c r="AC79" s="407" t="str">
        <f>IF(名簿!M84&lt;&gt;"",名簿!M84,"")</f>
        <v/>
      </c>
      <c r="AD79" s="407" t="str">
        <f>IF(名簿!N84&lt;&gt;"",名簿!N84,"")</f>
        <v/>
      </c>
      <c r="AE79" s="407" t="str">
        <f>IF(名簿!O84&lt;&gt;"",名簿!O84,"")</f>
        <v/>
      </c>
      <c r="AF79" s="407" t="str">
        <f>IF(名簿!P84&lt;&gt;"",名簿!P84,"")</f>
        <v/>
      </c>
      <c r="AN79" s="551" t="str">
        <f>テーブル2[[#This Row],[災害発生時の
体制]]&amp;テーブル2[[#This Row],[班長代理①②③を選択]]</f>
        <v/>
      </c>
      <c r="AO79">
        <f>IF(テーブル2[[#This Row],[班長代理①②③を選択]]&lt;&gt;"",COUNTIF(AN:AN,AN79),0)</f>
        <v>0</v>
      </c>
      <c r="AQ79" s="521" t="str">
        <f>テーブル2[[#This Row],[災害発生時の
体制]]&amp;テーブル2[[#This Row],[班長]]</f>
        <v/>
      </c>
      <c r="AR79" s="519">
        <f>IF(テーブル2[[#This Row],[班長]]="○",COUNTIF(AQ:AQ,AQ79),0)</f>
        <v>0</v>
      </c>
    </row>
    <row r="80" spans="2:44" x14ac:dyDescent="0.15">
      <c r="B80" s="378" t="str">
        <f>IF(名簿!C85&lt;&gt;"",名簿!C85,"")</f>
        <v/>
      </c>
      <c r="C80" s="378" t="str">
        <f>IF(名簿!F85&lt;&gt;"",名簿!F85,"")</f>
        <v/>
      </c>
      <c r="D80" s="378" t="str">
        <f>IF(名簿!G85&lt;&gt;"",名簿!G85,"")</f>
        <v/>
      </c>
      <c r="E80" s="378" t="str">
        <f>IF(名簿!J85&lt;&gt;"",名簿!J85,"")</f>
        <v/>
      </c>
      <c r="F80" s="378" t="str">
        <f>IF(名簿!L85&lt;&gt;"",名簿!L85,"")</f>
        <v/>
      </c>
      <c r="G80" s="378" t="str">
        <f>IF(名簿!I85&lt;&gt;"",名簿!I85,"")</f>
        <v/>
      </c>
      <c r="H80" s="378" t="str">
        <f>IF(名簿!K85&lt;&gt;"",名簿!K85,"")</f>
        <v/>
      </c>
      <c r="I80" s="378" t="str">
        <f>IF(名簿!H85&lt;&gt;"",名簿!H85,"")</f>
        <v/>
      </c>
      <c r="J80" s="378" t="str">
        <f>IF(名簿!S85&lt;&gt;"",名簿!S85,"")</f>
        <v/>
      </c>
      <c r="L80" s="379" t="str">
        <f>IF(現場!C84&lt;&gt;"",現場!C84,"")</f>
        <v/>
      </c>
      <c r="M80" s="379" t="str">
        <f>IF(現場!D84&lt;&gt;"",現場!D84,"")</f>
        <v/>
      </c>
      <c r="N80" s="379" t="str">
        <f>IF(現場!E84&lt;&gt;"",現場!E84,"")</f>
        <v/>
      </c>
      <c r="O80" s="379" t="str">
        <f>IF(現場!F84&lt;&gt;"",現場!F84,"")</f>
        <v/>
      </c>
      <c r="P80" s="379" t="str">
        <f>IF(現場!G84&lt;&gt;"",現場!G84,"")</f>
        <v/>
      </c>
      <c r="Q80" s="379" t="str">
        <f>IF(現場!H84&lt;&gt;"",現場!H84,"")</f>
        <v/>
      </c>
      <c r="R80" s="379" t="str">
        <f>IF(現場!I84&lt;&gt;"",現場!I84,"")</f>
        <v/>
      </c>
      <c r="S80" s="379" t="str">
        <f>IF(現場!J84&lt;&gt;"",現場!J84,"")</f>
        <v/>
      </c>
      <c r="T80" s="379" t="str">
        <f>IF(現場!K84&lt;&gt;"",現場!K84,"")</f>
        <v/>
      </c>
      <c r="U80" s="379" t="str">
        <f>IF(現場!L84&lt;&gt;"",現場!L84,"")</f>
        <v/>
      </c>
      <c r="V80" s="379" t="str">
        <f>IF(現場!M84&lt;&gt;"",現場!M84,"")</f>
        <v/>
      </c>
      <c r="X80" s="407" t="str">
        <f>IF(名簿!E85&lt;&gt;"",名簿!E85,"")</f>
        <v/>
      </c>
      <c r="Y80" s="407" t="str">
        <f>IF(名簿!C85&lt;&gt;"",名簿!C85,"")</f>
        <v/>
      </c>
      <c r="Z80" s="407" t="str">
        <f>IF(名簿!H85&lt;&gt;"",名簿!H85,"")</f>
        <v/>
      </c>
      <c r="AA80" s="407" t="str">
        <f>IF(名簿!S85&lt;&gt;"",名簿!S85,"")</f>
        <v/>
      </c>
      <c r="AB80" s="407" t="s">
        <v>1792</v>
      </c>
      <c r="AC80" s="407" t="str">
        <f>IF(名簿!M85&lt;&gt;"",名簿!M85,"")</f>
        <v/>
      </c>
      <c r="AD80" s="407" t="str">
        <f>IF(名簿!N85&lt;&gt;"",名簿!N85,"")</f>
        <v/>
      </c>
      <c r="AE80" s="407" t="str">
        <f>IF(名簿!O85&lt;&gt;"",名簿!O85,"")</f>
        <v/>
      </c>
      <c r="AF80" s="407" t="str">
        <f>IF(名簿!P85&lt;&gt;"",名簿!P85,"")</f>
        <v/>
      </c>
      <c r="AN80" s="551" t="str">
        <f>テーブル2[[#This Row],[災害発生時の
体制]]&amp;テーブル2[[#This Row],[班長代理①②③を選択]]</f>
        <v/>
      </c>
      <c r="AO80">
        <f>IF(テーブル2[[#This Row],[班長代理①②③を選択]]&lt;&gt;"",COUNTIF(AN:AN,AN80),0)</f>
        <v>0</v>
      </c>
      <c r="AQ80" s="521" t="str">
        <f>テーブル2[[#This Row],[災害発生時の
体制]]&amp;テーブル2[[#This Row],[班長]]</f>
        <v/>
      </c>
      <c r="AR80" s="519">
        <f>IF(テーブル2[[#This Row],[班長]]="○",COUNTIF(AQ:AQ,AQ80),0)</f>
        <v>0</v>
      </c>
    </row>
    <row r="81" spans="2:44" x14ac:dyDescent="0.15">
      <c r="B81" s="378" t="str">
        <f>IF(名簿!C86&lt;&gt;"",名簿!C86,"")</f>
        <v/>
      </c>
      <c r="C81" s="378" t="str">
        <f>IF(名簿!F86&lt;&gt;"",名簿!F86,"")</f>
        <v/>
      </c>
      <c r="D81" s="378" t="str">
        <f>IF(名簿!G86&lt;&gt;"",名簿!G86,"")</f>
        <v/>
      </c>
      <c r="E81" s="378" t="str">
        <f>IF(名簿!J86&lt;&gt;"",名簿!J86,"")</f>
        <v/>
      </c>
      <c r="F81" s="378" t="str">
        <f>IF(名簿!L86&lt;&gt;"",名簿!L86,"")</f>
        <v/>
      </c>
      <c r="G81" s="378" t="str">
        <f>IF(名簿!I86&lt;&gt;"",名簿!I86,"")</f>
        <v/>
      </c>
      <c r="H81" s="378" t="str">
        <f>IF(名簿!K86&lt;&gt;"",名簿!K86,"")</f>
        <v/>
      </c>
      <c r="I81" s="378" t="str">
        <f>IF(名簿!H86&lt;&gt;"",名簿!H86,"")</f>
        <v/>
      </c>
      <c r="J81" s="378" t="str">
        <f>IF(名簿!S86&lt;&gt;"",名簿!S86,"")</f>
        <v/>
      </c>
      <c r="L81" s="379" t="str">
        <f>IF(現場!C85&lt;&gt;"",現場!C85,"")</f>
        <v/>
      </c>
      <c r="M81" s="379" t="str">
        <f>IF(現場!D85&lt;&gt;"",現場!D85,"")</f>
        <v/>
      </c>
      <c r="N81" s="379" t="str">
        <f>IF(現場!E85&lt;&gt;"",現場!E85,"")</f>
        <v/>
      </c>
      <c r="O81" s="379" t="str">
        <f>IF(現場!F85&lt;&gt;"",現場!F85,"")</f>
        <v/>
      </c>
      <c r="P81" s="379" t="str">
        <f>IF(現場!G85&lt;&gt;"",現場!G85,"")</f>
        <v/>
      </c>
      <c r="Q81" s="379" t="str">
        <f>IF(現場!H85&lt;&gt;"",現場!H85,"")</f>
        <v/>
      </c>
      <c r="R81" s="379" t="str">
        <f>IF(現場!I85&lt;&gt;"",現場!I85,"")</f>
        <v/>
      </c>
      <c r="S81" s="379" t="str">
        <f>IF(現場!J85&lt;&gt;"",現場!J85,"")</f>
        <v/>
      </c>
      <c r="T81" s="379" t="str">
        <f>IF(現場!K85&lt;&gt;"",現場!K85,"")</f>
        <v/>
      </c>
      <c r="U81" s="379" t="str">
        <f>IF(現場!L85&lt;&gt;"",現場!L85,"")</f>
        <v/>
      </c>
      <c r="V81" s="379" t="str">
        <f>IF(現場!M85&lt;&gt;"",現場!M85,"")</f>
        <v/>
      </c>
      <c r="X81" s="407" t="str">
        <f>IF(名簿!E86&lt;&gt;"",名簿!E86,"")</f>
        <v/>
      </c>
      <c r="Y81" s="407" t="str">
        <f>IF(名簿!C86&lt;&gt;"",名簿!C86,"")</f>
        <v/>
      </c>
      <c r="Z81" s="407" t="str">
        <f>IF(名簿!H86&lt;&gt;"",名簿!H86,"")</f>
        <v/>
      </c>
      <c r="AA81" s="407" t="str">
        <f>IF(名簿!S86&lt;&gt;"",名簿!S86,"")</f>
        <v/>
      </c>
      <c r="AB81" s="407" t="s">
        <v>1792</v>
      </c>
      <c r="AC81" s="407" t="str">
        <f>IF(名簿!M86&lt;&gt;"",名簿!M86,"")</f>
        <v/>
      </c>
      <c r="AD81" s="407" t="str">
        <f>IF(名簿!N86&lt;&gt;"",名簿!N86,"")</f>
        <v/>
      </c>
      <c r="AE81" s="407" t="str">
        <f>IF(名簿!O86&lt;&gt;"",名簿!O86,"")</f>
        <v/>
      </c>
      <c r="AF81" s="407" t="str">
        <f>IF(名簿!P86&lt;&gt;"",名簿!P86,"")</f>
        <v/>
      </c>
      <c r="AN81" s="551" t="str">
        <f>テーブル2[[#This Row],[災害発生時の
体制]]&amp;テーブル2[[#This Row],[班長代理①②③を選択]]</f>
        <v/>
      </c>
      <c r="AO81">
        <f>IF(テーブル2[[#This Row],[班長代理①②③を選択]]&lt;&gt;"",COUNTIF(AN:AN,AN81),0)</f>
        <v>0</v>
      </c>
      <c r="AQ81" s="521" t="str">
        <f>テーブル2[[#This Row],[災害発生時の
体制]]&amp;テーブル2[[#This Row],[班長]]</f>
        <v/>
      </c>
      <c r="AR81" s="519">
        <f>IF(テーブル2[[#This Row],[班長]]="○",COUNTIF(AQ:AQ,AQ81),0)</f>
        <v>0</v>
      </c>
    </row>
    <row r="82" spans="2:44" x14ac:dyDescent="0.15">
      <c r="B82" s="378" t="str">
        <f>IF(名簿!C87&lt;&gt;"",名簿!C87,"")</f>
        <v/>
      </c>
      <c r="C82" s="378" t="str">
        <f>IF(名簿!F87&lt;&gt;"",名簿!F87,"")</f>
        <v/>
      </c>
      <c r="D82" s="378" t="str">
        <f>IF(名簿!G87&lt;&gt;"",名簿!G87,"")</f>
        <v/>
      </c>
      <c r="E82" s="378" t="str">
        <f>IF(名簿!J87&lt;&gt;"",名簿!J87,"")</f>
        <v/>
      </c>
      <c r="F82" s="378" t="str">
        <f>IF(名簿!L87&lt;&gt;"",名簿!L87,"")</f>
        <v/>
      </c>
      <c r="G82" s="378" t="str">
        <f>IF(名簿!I87&lt;&gt;"",名簿!I87,"")</f>
        <v/>
      </c>
      <c r="H82" s="378" t="str">
        <f>IF(名簿!K87&lt;&gt;"",名簿!K87,"")</f>
        <v/>
      </c>
      <c r="I82" s="378" t="str">
        <f>IF(名簿!H87&lt;&gt;"",名簿!H87,"")</f>
        <v/>
      </c>
      <c r="J82" s="378" t="str">
        <f>IF(名簿!S87&lt;&gt;"",名簿!S87,"")</f>
        <v/>
      </c>
      <c r="L82" s="379" t="str">
        <f>IF(現場!C86&lt;&gt;"",現場!C86,"")</f>
        <v/>
      </c>
      <c r="M82" s="379" t="str">
        <f>IF(現場!D86&lt;&gt;"",現場!D86,"")</f>
        <v/>
      </c>
      <c r="N82" s="379" t="str">
        <f>IF(現場!E86&lt;&gt;"",現場!E86,"")</f>
        <v/>
      </c>
      <c r="O82" s="379" t="str">
        <f>IF(現場!F86&lt;&gt;"",現場!F86,"")</f>
        <v/>
      </c>
      <c r="P82" s="379" t="str">
        <f>IF(現場!G86&lt;&gt;"",現場!G86,"")</f>
        <v/>
      </c>
      <c r="Q82" s="379" t="str">
        <f>IF(現場!H86&lt;&gt;"",現場!H86,"")</f>
        <v/>
      </c>
      <c r="R82" s="379" t="str">
        <f>IF(現場!I86&lt;&gt;"",現場!I86,"")</f>
        <v/>
      </c>
      <c r="S82" s="379" t="str">
        <f>IF(現場!J86&lt;&gt;"",現場!J86,"")</f>
        <v/>
      </c>
      <c r="T82" s="379" t="str">
        <f>IF(現場!K86&lt;&gt;"",現場!K86,"")</f>
        <v/>
      </c>
      <c r="U82" s="379" t="str">
        <f>IF(現場!L86&lt;&gt;"",現場!L86,"")</f>
        <v/>
      </c>
      <c r="V82" s="379" t="str">
        <f>IF(現場!M86&lt;&gt;"",現場!M86,"")</f>
        <v/>
      </c>
      <c r="X82" s="407" t="str">
        <f>IF(名簿!E87&lt;&gt;"",名簿!E87,"")</f>
        <v/>
      </c>
      <c r="Y82" s="407" t="str">
        <f>IF(名簿!C87&lt;&gt;"",名簿!C87,"")</f>
        <v/>
      </c>
      <c r="Z82" s="407" t="str">
        <f>IF(名簿!H87&lt;&gt;"",名簿!H87,"")</f>
        <v/>
      </c>
      <c r="AA82" s="407" t="str">
        <f>IF(名簿!S87&lt;&gt;"",名簿!S87,"")</f>
        <v/>
      </c>
      <c r="AB82" s="407" t="s">
        <v>1792</v>
      </c>
      <c r="AC82" s="407" t="str">
        <f>IF(名簿!M87&lt;&gt;"",名簿!M87,"")</f>
        <v/>
      </c>
      <c r="AD82" s="407" t="str">
        <f>IF(名簿!N87&lt;&gt;"",名簿!N87,"")</f>
        <v/>
      </c>
      <c r="AE82" s="407" t="str">
        <f>IF(名簿!O87&lt;&gt;"",名簿!O87,"")</f>
        <v/>
      </c>
      <c r="AF82" s="407" t="str">
        <f>IF(名簿!P87&lt;&gt;"",名簿!P87,"")</f>
        <v/>
      </c>
      <c r="AN82" s="551" t="str">
        <f>テーブル2[[#This Row],[災害発生時の
体制]]&amp;テーブル2[[#This Row],[班長代理①②③を選択]]</f>
        <v/>
      </c>
      <c r="AO82">
        <f>IF(テーブル2[[#This Row],[班長代理①②③を選択]]&lt;&gt;"",COUNTIF(AN:AN,AN82),0)</f>
        <v>0</v>
      </c>
      <c r="AQ82" s="521" t="str">
        <f>テーブル2[[#This Row],[災害発生時の
体制]]&amp;テーブル2[[#This Row],[班長]]</f>
        <v/>
      </c>
      <c r="AR82" s="519">
        <f>IF(テーブル2[[#This Row],[班長]]="○",COUNTIF(AQ:AQ,AQ82),0)</f>
        <v>0</v>
      </c>
    </row>
    <row r="83" spans="2:44" x14ac:dyDescent="0.15">
      <c r="B83" s="378" t="str">
        <f>IF(名簿!C88&lt;&gt;"",名簿!C88,"")</f>
        <v/>
      </c>
      <c r="C83" s="378" t="str">
        <f>IF(名簿!F88&lt;&gt;"",名簿!F88,"")</f>
        <v/>
      </c>
      <c r="D83" s="378" t="str">
        <f>IF(名簿!G88&lt;&gt;"",名簿!G88,"")</f>
        <v/>
      </c>
      <c r="E83" s="378" t="str">
        <f>IF(名簿!J88&lt;&gt;"",名簿!J88,"")</f>
        <v/>
      </c>
      <c r="F83" s="378" t="str">
        <f>IF(名簿!L88&lt;&gt;"",名簿!L88,"")</f>
        <v/>
      </c>
      <c r="G83" s="378" t="str">
        <f>IF(名簿!I88&lt;&gt;"",名簿!I88,"")</f>
        <v/>
      </c>
      <c r="H83" s="378" t="str">
        <f>IF(名簿!K88&lt;&gt;"",名簿!K88,"")</f>
        <v/>
      </c>
      <c r="I83" s="378" t="str">
        <f>IF(名簿!H88&lt;&gt;"",名簿!H88,"")</f>
        <v/>
      </c>
      <c r="J83" s="378" t="str">
        <f>IF(名簿!S88&lt;&gt;"",名簿!S88,"")</f>
        <v/>
      </c>
      <c r="L83" s="379" t="str">
        <f>IF(現場!C87&lt;&gt;"",現場!C87,"")</f>
        <v/>
      </c>
      <c r="M83" s="379" t="str">
        <f>IF(現場!D87&lt;&gt;"",現場!D87,"")</f>
        <v/>
      </c>
      <c r="N83" s="379" t="str">
        <f>IF(現場!E87&lt;&gt;"",現場!E87,"")</f>
        <v/>
      </c>
      <c r="O83" s="379" t="str">
        <f>IF(現場!F87&lt;&gt;"",現場!F87,"")</f>
        <v/>
      </c>
      <c r="P83" s="379" t="str">
        <f>IF(現場!G87&lt;&gt;"",現場!G87,"")</f>
        <v/>
      </c>
      <c r="Q83" s="379" t="str">
        <f>IF(現場!H87&lt;&gt;"",現場!H87,"")</f>
        <v/>
      </c>
      <c r="R83" s="379" t="str">
        <f>IF(現場!I87&lt;&gt;"",現場!I87,"")</f>
        <v/>
      </c>
      <c r="S83" s="379" t="str">
        <f>IF(現場!J87&lt;&gt;"",現場!J87,"")</f>
        <v/>
      </c>
      <c r="T83" s="379" t="str">
        <f>IF(現場!K87&lt;&gt;"",現場!K87,"")</f>
        <v/>
      </c>
      <c r="U83" s="379" t="str">
        <f>IF(現場!L87&lt;&gt;"",現場!L87,"")</f>
        <v/>
      </c>
      <c r="V83" s="379" t="str">
        <f>IF(現場!M87&lt;&gt;"",現場!M87,"")</f>
        <v/>
      </c>
      <c r="X83" s="407" t="str">
        <f>IF(名簿!E88&lt;&gt;"",名簿!E88,"")</f>
        <v/>
      </c>
      <c r="Y83" s="407" t="str">
        <f>IF(名簿!C88&lt;&gt;"",名簿!C88,"")</f>
        <v/>
      </c>
      <c r="Z83" s="407" t="str">
        <f>IF(名簿!H88&lt;&gt;"",名簿!H88,"")</f>
        <v/>
      </c>
      <c r="AA83" s="407" t="str">
        <f>IF(名簿!S88&lt;&gt;"",名簿!S88,"")</f>
        <v/>
      </c>
      <c r="AB83" s="407" t="s">
        <v>1792</v>
      </c>
      <c r="AC83" s="407" t="str">
        <f>IF(名簿!M88&lt;&gt;"",名簿!M88,"")</f>
        <v/>
      </c>
      <c r="AD83" s="407" t="str">
        <f>IF(名簿!N88&lt;&gt;"",名簿!N88,"")</f>
        <v/>
      </c>
      <c r="AE83" s="407" t="str">
        <f>IF(名簿!O88&lt;&gt;"",名簿!O88,"")</f>
        <v/>
      </c>
      <c r="AF83" s="407" t="str">
        <f>IF(名簿!P88&lt;&gt;"",名簿!P88,"")</f>
        <v/>
      </c>
      <c r="AN83" s="551" t="str">
        <f>テーブル2[[#This Row],[災害発生時の
体制]]&amp;テーブル2[[#This Row],[班長代理①②③を選択]]</f>
        <v/>
      </c>
      <c r="AO83">
        <f>IF(テーブル2[[#This Row],[班長代理①②③を選択]]&lt;&gt;"",COUNTIF(AN:AN,AN83),0)</f>
        <v>0</v>
      </c>
      <c r="AQ83" s="521" t="str">
        <f>テーブル2[[#This Row],[災害発生時の
体制]]&amp;テーブル2[[#This Row],[班長]]</f>
        <v/>
      </c>
      <c r="AR83" s="519">
        <f>IF(テーブル2[[#This Row],[班長]]="○",COUNTIF(AQ:AQ,AQ83),0)</f>
        <v>0</v>
      </c>
    </row>
    <row r="84" spans="2:44" x14ac:dyDescent="0.15">
      <c r="B84" s="378" t="str">
        <f>IF(名簿!C89&lt;&gt;"",名簿!C89,"")</f>
        <v/>
      </c>
      <c r="C84" s="378" t="str">
        <f>IF(名簿!F89&lt;&gt;"",名簿!F89,"")</f>
        <v/>
      </c>
      <c r="D84" s="378" t="str">
        <f>IF(名簿!G89&lt;&gt;"",名簿!G89,"")</f>
        <v/>
      </c>
      <c r="E84" s="378" t="str">
        <f>IF(名簿!J89&lt;&gt;"",名簿!J89,"")</f>
        <v/>
      </c>
      <c r="F84" s="378" t="str">
        <f>IF(名簿!L89&lt;&gt;"",名簿!L89,"")</f>
        <v/>
      </c>
      <c r="G84" s="378" t="str">
        <f>IF(名簿!I89&lt;&gt;"",名簿!I89,"")</f>
        <v/>
      </c>
      <c r="H84" s="378" t="str">
        <f>IF(名簿!K89&lt;&gt;"",名簿!K89,"")</f>
        <v/>
      </c>
      <c r="I84" s="378" t="str">
        <f>IF(名簿!H89&lt;&gt;"",名簿!H89,"")</f>
        <v/>
      </c>
      <c r="J84" s="378" t="str">
        <f>IF(名簿!S89&lt;&gt;"",名簿!S89,"")</f>
        <v/>
      </c>
      <c r="L84" s="379" t="str">
        <f>IF(現場!C88&lt;&gt;"",現場!C88,"")</f>
        <v/>
      </c>
      <c r="M84" s="379" t="str">
        <f>IF(現場!D88&lt;&gt;"",現場!D88,"")</f>
        <v/>
      </c>
      <c r="N84" s="379" t="str">
        <f>IF(現場!E88&lt;&gt;"",現場!E88,"")</f>
        <v/>
      </c>
      <c r="O84" s="379" t="str">
        <f>IF(現場!F88&lt;&gt;"",現場!F88,"")</f>
        <v/>
      </c>
      <c r="P84" s="379" t="str">
        <f>IF(現場!G88&lt;&gt;"",現場!G88,"")</f>
        <v/>
      </c>
      <c r="Q84" s="379" t="str">
        <f>IF(現場!H88&lt;&gt;"",現場!H88,"")</f>
        <v/>
      </c>
      <c r="R84" s="379" t="str">
        <f>IF(現場!I88&lt;&gt;"",現場!I88,"")</f>
        <v/>
      </c>
      <c r="S84" s="379" t="str">
        <f>IF(現場!J88&lt;&gt;"",現場!J88,"")</f>
        <v/>
      </c>
      <c r="T84" s="379" t="str">
        <f>IF(現場!K88&lt;&gt;"",現場!K88,"")</f>
        <v/>
      </c>
      <c r="U84" s="379" t="str">
        <f>IF(現場!L88&lt;&gt;"",現場!L88,"")</f>
        <v/>
      </c>
      <c r="V84" s="379" t="str">
        <f>IF(現場!M88&lt;&gt;"",現場!M88,"")</f>
        <v/>
      </c>
      <c r="X84" s="407" t="str">
        <f>IF(名簿!E89&lt;&gt;"",名簿!E89,"")</f>
        <v/>
      </c>
      <c r="Y84" s="407" t="str">
        <f>IF(名簿!C89&lt;&gt;"",名簿!C89,"")</f>
        <v/>
      </c>
      <c r="Z84" s="407" t="str">
        <f>IF(名簿!H89&lt;&gt;"",名簿!H89,"")</f>
        <v/>
      </c>
      <c r="AA84" s="407" t="str">
        <f>IF(名簿!S89&lt;&gt;"",名簿!S89,"")</f>
        <v/>
      </c>
      <c r="AB84" s="407" t="s">
        <v>1792</v>
      </c>
      <c r="AC84" s="407" t="str">
        <f>IF(名簿!M89&lt;&gt;"",名簿!M89,"")</f>
        <v/>
      </c>
      <c r="AD84" s="407" t="str">
        <f>IF(名簿!N89&lt;&gt;"",名簿!N89,"")</f>
        <v/>
      </c>
      <c r="AE84" s="407" t="str">
        <f>IF(名簿!O89&lt;&gt;"",名簿!O89,"")</f>
        <v/>
      </c>
      <c r="AF84" s="407" t="str">
        <f>IF(名簿!P89&lt;&gt;"",名簿!P89,"")</f>
        <v/>
      </c>
      <c r="AN84" s="551" t="str">
        <f>テーブル2[[#This Row],[災害発生時の
体制]]&amp;テーブル2[[#This Row],[班長代理①②③を選択]]</f>
        <v/>
      </c>
      <c r="AO84">
        <f>IF(テーブル2[[#This Row],[班長代理①②③を選択]]&lt;&gt;"",COUNTIF(AN:AN,AN84),0)</f>
        <v>0</v>
      </c>
      <c r="AQ84" s="521" t="str">
        <f>テーブル2[[#This Row],[災害発生時の
体制]]&amp;テーブル2[[#This Row],[班長]]</f>
        <v/>
      </c>
      <c r="AR84" s="519">
        <f>IF(テーブル2[[#This Row],[班長]]="○",COUNTIF(AQ:AQ,AQ84),0)</f>
        <v>0</v>
      </c>
    </row>
    <row r="85" spans="2:44" x14ac:dyDescent="0.15">
      <c r="B85" s="378" t="str">
        <f>IF(名簿!C90&lt;&gt;"",名簿!C90,"")</f>
        <v/>
      </c>
      <c r="C85" s="378" t="str">
        <f>IF(名簿!F90&lt;&gt;"",名簿!F90,"")</f>
        <v/>
      </c>
      <c r="D85" s="378" t="str">
        <f>IF(名簿!G90&lt;&gt;"",名簿!G90,"")</f>
        <v/>
      </c>
      <c r="E85" s="378" t="str">
        <f>IF(名簿!J90&lt;&gt;"",名簿!J90,"")</f>
        <v/>
      </c>
      <c r="F85" s="378" t="str">
        <f>IF(名簿!L90&lt;&gt;"",名簿!L90,"")</f>
        <v/>
      </c>
      <c r="G85" s="378" t="str">
        <f>IF(名簿!I90&lt;&gt;"",名簿!I90,"")</f>
        <v/>
      </c>
      <c r="H85" s="378" t="str">
        <f>IF(名簿!K90&lt;&gt;"",名簿!K90,"")</f>
        <v/>
      </c>
      <c r="I85" s="378" t="str">
        <f>IF(名簿!H90&lt;&gt;"",名簿!H90,"")</f>
        <v/>
      </c>
      <c r="J85" s="378" t="str">
        <f>IF(名簿!S90&lt;&gt;"",名簿!S90,"")</f>
        <v/>
      </c>
      <c r="L85" s="379" t="str">
        <f>IF(現場!C89&lt;&gt;"",現場!C89,"")</f>
        <v/>
      </c>
      <c r="M85" s="379" t="str">
        <f>IF(現場!D89&lt;&gt;"",現場!D89,"")</f>
        <v/>
      </c>
      <c r="N85" s="379" t="str">
        <f>IF(現場!E89&lt;&gt;"",現場!E89,"")</f>
        <v/>
      </c>
      <c r="O85" s="379" t="str">
        <f>IF(現場!F89&lt;&gt;"",現場!F89,"")</f>
        <v/>
      </c>
      <c r="P85" s="379" t="str">
        <f>IF(現場!G89&lt;&gt;"",現場!G89,"")</f>
        <v/>
      </c>
      <c r="Q85" s="379" t="str">
        <f>IF(現場!H89&lt;&gt;"",現場!H89,"")</f>
        <v/>
      </c>
      <c r="R85" s="379" t="str">
        <f>IF(現場!I89&lt;&gt;"",現場!I89,"")</f>
        <v/>
      </c>
      <c r="S85" s="379" t="str">
        <f>IF(現場!J89&lt;&gt;"",現場!J89,"")</f>
        <v/>
      </c>
      <c r="T85" s="379" t="str">
        <f>IF(現場!K89&lt;&gt;"",現場!K89,"")</f>
        <v/>
      </c>
      <c r="U85" s="379" t="str">
        <f>IF(現場!L89&lt;&gt;"",現場!L89,"")</f>
        <v/>
      </c>
      <c r="V85" s="379" t="str">
        <f>IF(現場!M89&lt;&gt;"",現場!M89,"")</f>
        <v/>
      </c>
      <c r="X85" s="407" t="str">
        <f>IF(名簿!E90&lt;&gt;"",名簿!E90,"")</f>
        <v/>
      </c>
      <c r="Y85" s="407" t="str">
        <f>IF(名簿!C90&lt;&gt;"",名簿!C90,"")</f>
        <v/>
      </c>
      <c r="Z85" s="407" t="str">
        <f>IF(名簿!H90&lt;&gt;"",名簿!H90,"")</f>
        <v/>
      </c>
      <c r="AA85" s="407" t="str">
        <f>IF(名簿!S90&lt;&gt;"",名簿!S90,"")</f>
        <v/>
      </c>
      <c r="AB85" s="407" t="s">
        <v>1792</v>
      </c>
      <c r="AC85" s="407" t="str">
        <f>IF(名簿!M90&lt;&gt;"",名簿!M90,"")</f>
        <v/>
      </c>
      <c r="AD85" s="407" t="str">
        <f>IF(名簿!N90&lt;&gt;"",名簿!N90,"")</f>
        <v/>
      </c>
      <c r="AE85" s="407" t="str">
        <f>IF(名簿!O90&lt;&gt;"",名簿!O90,"")</f>
        <v/>
      </c>
      <c r="AF85" s="407" t="str">
        <f>IF(名簿!P90&lt;&gt;"",名簿!P90,"")</f>
        <v/>
      </c>
      <c r="AN85" s="551" t="str">
        <f>テーブル2[[#This Row],[災害発生時の
体制]]&amp;テーブル2[[#This Row],[班長代理①②③を選択]]</f>
        <v/>
      </c>
      <c r="AO85">
        <f>IF(テーブル2[[#This Row],[班長代理①②③を選択]]&lt;&gt;"",COUNTIF(AN:AN,AN85),0)</f>
        <v>0</v>
      </c>
      <c r="AQ85" s="521" t="str">
        <f>テーブル2[[#This Row],[災害発生時の
体制]]&amp;テーブル2[[#This Row],[班長]]</f>
        <v/>
      </c>
      <c r="AR85" s="519">
        <f>IF(テーブル2[[#This Row],[班長]]="○",COUNTIF(AQ:AQ,AQ85),0)</f>
        <v>0</v>
      </c>
    </row>
    <row r="86" spans="2:44" x14ac:dyDescent="0.15">
      <c r="B86" s="378" t="str">
        <f>IF(名簿!C91&lt;&gt;"",名簿!C91,"")</f>
        <v/>
      </c>
      <c r="C86" s="378" t="str">
        <f>IF(名簿!F91&lt;&gt;"",名簿!F91,"")</f>
        <v/>
      </c>
      <c r="D86" s="378" t="str">
        <f>IF(名簿!G91&lt;&gt;"",名簿!G91,"")</f>
        <v/>
      </c>
      <c r="E86" s="378" t="str">
        <f>IF(名簿!J91&lt;&gt;"",名簿!J91,"")</f>
        <v/>
      </c>
      <c r="F86" s="378" t="str">
        <f>IF(名簿!L91&lt;&gt;"",名簿!L91,"")</f>
        <v/>
      </c>
      <c r="G86" s="378" t="str">
        <f>IF(名簿!I91&lt;&gt;"",名簿!I91,"")</f>
        <v/>
      </c>
      <c r="H86" s="378" t="str">
        <f>IF(名簿!K91&lt;&gt;"",名簿!K91,"")</f>
        <v/>
      </c>
      <c r="I86" s="378" t="str">
        <f>IF(名簿!H91&lt;&gt;"",名簿!H91,"")</f>
        <v/>
      </c>
      <c r="J86" s="378" t="str">
        <f>IF(名簿!S91&lt;&gt;"",名簿!S91,"")</f>
        <v/>
      </c>
      <c r="L86" s="379" t="str">
        <f>IF(現場!C90&lt;&gt;"",現場!C90,"")</f>
        <v/>
      </c>
      <c r="M86" s="379" t="str">
        <f>IF(現場!D90&lt;&gt;"",現場!D90,"")</f>
        <v/>
      </c>
      <c r="N86" s="379" t="str">
        <f>IF(現場!E90&lt;&gt;"",現場!E90,"")</f>
        <v/>
      </c>
      <c r="O86" s="379" t="str">
        <f>IF(現場!F90&lt;&gt;"",現場!F90,"")</f>
        <v/>
      </c>
      <c r="P86" s="379" t="str">
        <f>IF(現場!G90&lt;&gt;"",現場!G90,"")</f>
        <v/>
      </c>
      <c r="Q86" s="379" t="str">
        <f>IF(現場!H90&lt;&gt;"",現場!H90,"")</f>
        <v/>
      </c>
      <c r="R86" s="379" t="str">
        <f>IF(現場!I90&lt;&gt;"",現場!I90,"")</f>
        <v/>
      </c>
      <c r="S86" s="379" t="str">
        <f>IF(現場!J90&lt;&gt;"",現場!J90,"")</f>
        <v/>
      </c>
      <c r="T86" s="379" t="str">
        <f>IF(現場!K90&lt;&gt;"",現場!K90,"")</f>
        <v/>
      </c>
      <c r="U86" s="379" t="str">
        <f>IF(現場!L90&lt;&gt;"",現場!L90,"")</f>
        <v/>
      </c>
      <c r="V86" s="379" t="str">
        <f>IF(現場!M90&lt;&gt;"",現場!M90,"")</f>
        <v/>
      </c>
      <c r="X86" s="407" t="str">
        <f>IF(名簿!E91&lt;&gt;"",名簿!E91,"")</f>
        <v/>
      </c>
      <c r="Y86" s="407" t="str">
        <f>IF(名簿!C91&lt;&gt;"",名簿!C91,"")</f>
        <v/>
      </c>
      <c r="Z86" s="407" t="str">
        <f>IF(名簿!H91&lt;&gt;"",名簿!H91,"")</f>
        <v/>
      </c>
      <c r="AA86" s="407" t="str">
        <f>IF(名簿!S91&lt;&gt;"",名簿!S91,"")</f>
        <v/>
      </c>
      <c r="AB86" s="407" t="s">
        <v>1792</v>
      </c>
      <c r="AC86" s="407" t="str">
        <f>IF(名簿!M91&lt;&gt;"",名簿!M91,"")</f>
        <v/>
      </c>
      <c r="AD86" s="407" t="str">
        <f>IF(名簿!N91&lt;&gt;"",名簿!N91,"")</f>
        <v/>
      </c>
      <c r="AE86" s="407" t="str">
        <f>IF(名簿!O91&lt;&gt;"",名簿!O91,"")</f>
        <v/>
      </c>
      <c r="AF86" s="407" t="str">
        <f>IF(名簿!P91&lt;&gt;"",名簿!P91,"")</f>
        <v/>
      </c>
      <c r="AN86" s="551" t="str">
        <f>テーブル2[[#This Row],[災害発生時の
体制]]&amp;テーブル2[[#This Row],[班長代理①②③を選択]]</f>
        <v/>
      </c>
      <c r="AO86">
        <f>IF(テーブル2[[#This Row],[班長代理①②③を選択]]&lt;&gt;"",COUNTIF(AN:AN,AN86),0)</f>
        <v>0</v>
      </c>
      <c r="AQ86" s="521" t="str">
        <f>テーブル2[[#This Row],[災害発生時の
体制]]&amp;テーブル2[[#This Row],[班長]]</f>
        <v/>
      </c>
      <c r="AR86" s="519">
        <f>IF(テーブル2[[#This Row],[班長]]="○",COUNTIF(AQ:AQ,AQ86),0)</f>
        <v>0</v>
      </c>
    </row>
    <row r="87" spans="2:44" x14ac:dyDescent="0.15">
      <c r="B87" s="378" t="str">
        <f>IF(名簿!C92&lt;&gt;"",名簿!C92,"")</f>
        <v/>
      </c>
      <c r="C87" s="378" t="str">
        <f>IF(名簿!F92&lt;&gt;"",名簿!F92,"")</f>
        <v/>
      </c>
      <c r="D87" s="378" t="str">
        <f>IF(名簿!G92&lt;&gt;"",名簿!G92,"")</f>
        <v/>
      </c>
      <c r="E87" s="378" t="str">
        <f>IF(名簿!J92&lt;&gt;"",名簿!J92,"")</f>
        <v/>
      </c>
      <c r="F87" s="378" t="str">
        <f>IF(名簿!L92&lt;&gt;"",名簿!L92,"")</f>
        <v/>
      </c>
      <c r="G87" s="378" t="str">
        <f>IF(名簿!I92&lt;&gt;"",名簿!I92,"")</f>
        <v/>
      </c>
      <c r="H87" s="378" t="str">
        <f>IF(名簿!K92&lt;&gt;"",名簿!K92,"")</f>
        <v/>
      </c>
      <c r="I87" s="378" t="str">
        <f>IF(名簿!H92&lt;&gt;"",名簿!H92,"")</f>
        <v/>
      </c>
      <c r="J87" s="378" t="str">
        <f>IF(名簿!S92&lt;&gt;"",名簿!S92,"")</f>
        <v/>
      </c>
      <c r="L87" s="379" t="str">
        <f>IF(現場!C91&lt;&gt;"",現場!C91,"")</f>
        <v/>
      </c>
      <c r="M87" s="379" t="str">
        <f>IF(現場!D91&lt;&gt;"",現場!D91,"")</f>
        <v/>
      </c>
      <c r="N87" s="379" t="str">
        <f>IF(現場!E91&lt;&gt;"",現場!E91,"")</f>
        <v/>
      </c>
      <c r="O87" s="379" t="str">
        <f>IF(現場!F91&lt;&gt;"",現場!F91,"")</f>
        <v/>
      </c>
      <c r="P87" s="379" t="str">
        <f>IF(現場!G91&lt;&gt;"",現場!G91,"")</f>
        <v/>
      </c>
      <c r="Q87" s="379" t="str">
        <f>IF(現場!H91&lt;&gt;"",現場!H91,"")</f>
        <v/>
      </c>
      <c r="R87" s="379" t="str">
        <f>IF(現場!I91&lt;&gt;"",現場!I91,"")</f>
        <v/>
      </c>
      <c r="S87" s="379" t="str">
        <f>IF(現場!J91&lt;&gt;"",現場!J91,"")</f>
        <v/>
      </c>
      <c r="T87" s="379" t="str">
        <f>IF(現場!K91&lt;&gt;"",現場!K91,"")</f>
        <v/>
      </c>
      <c r="U87" s="379" t="str">
        <f>IF(現場!L91&lt;&gt;"",現場!L91,"")</f>
        <v/>
      </c>
      <c r="V87" s="379" t="str">
        <f>IF(現場!M91&lt;&gt;"",現場!M91,"")</f>
        <v/>
      </c>
      <c r="X87" s="407" t="str">
        <f>IF(名簿!E92&lt;&gt;"",名簿!E92,"")</f>
        <v/>
      </c>
      <c r="Y87" s="407" t="str">
        <f>IF(名簿!C92&lt;&gt;"",名簿!C92,"")</f>
        <v/>
      </c>
      <c r="Z87" s="407" t="str">
        <f>IF(名簿!H92&lt;&gt;"",名簿!H92,"")</f>
        <v/>
      </c>
      <c r="AA87" s="407" t="str">
        <f>IF(名簿!S92&lt;&gt;"",名簿!S92,"")</f>
        <v/>
      </c>
      <c r="AB87" s="407" t="s">
        <v>1792</v>
      </c>
      <c r="AC87" s="407" t="str">
        <f>IF(名簿!M92&lt;&gt;"",名簿!M92,"")</f>
        <v/>
      </c>
      <c r="AD87" s="407" t="str">
        <f>IF(名簿!N92&lt;&gt;"",名簿!N92,"")</f>
        <v/>
      </c>
      <c r="AE87" s="407" t="str">
        <f>IF(名簿!O92&lt;&gt;"",名簿!O92,"")</f>
        <v/>
      </c>
      <c r="AF87" s="407" t="str">
        <f>IF(名簿!P92&lt;&gt;"",名簿!P92,"")</f>
        <v/>
      </c>
      <c r="AN87" s="551" t="str">
        <f>テーブル2[[#This Row],[災害発生時の
体制]]&amp;テーブル2[[#This Row],[班長代理①②③を選択]]</f>
        <v/>
      </c>
      <c r="AO87">
        <f>IF(テーブル2[[#This Row],[班長代理①②③を選択]]&lt;&gt;"",COUNTIF(AN:AN,AN87),0)</f>
        <v>0</v>
      </c>
      <c r="AQ87" s="521" t="str">
        <f>テーブル2[[#This Row],[災害発生時の
体制]]&amp;テーブル2[[#This Row],[班長]]</f>
        <v/>
      </c>
      <c r="AR87" s="519">
        <f>IF(テーブル2[[#This Row],[班長]]="○",COUNTIF(AQ:AQ,AQ87),0)</f>
        <v>0</v>
      </c>
    </row>
    <row r="88" spans="2:44" x14ac:dyDescent="0.15">
      <c r="B88" s="378" t="str">
        <f>IF(名簿!C93&lt;&gt;"",名簿!C93,"")</f>
        <v/>
      </c>
      <c r="C88" s="378" t="str">
        <f>IF(名簿!F93&lt;&gt;"",名簿!F93,"")</f>
        <v/>
      </c>
      <c r="D88" s="378" t="str">
        <f>IF(名簿!G93&lt;&gt;"",名簿!G93,"")</f>
        <v/>
      </c>
      <c r="E88" s="378" t="str">
        <f>IF(名簿!J93&lt;&gt;"",名簿!J93,"")</f>
        <v/>
      </c>
      <c r="F88" s="378" t="str">
        <f>IF(名簿!L93&lt;&gt;"",名簿!L93,"")</f>
        <v/>
      </c>
      <c r="G88" s="378" t="str">
        <f>IF(名簿!I93&lt;&gt;"",名簿!I93,"")</f>
        <v/>
      </c>
      <c r="H88" s="378" t="str">
        <f>IF(名簿!K93&lt;&gt;"",名簿!K93,"")</f>
        <v/>
      </c>
      <c r="I88" s="378" t="str">
        <f>IF(名簿!H93&lt;&gt;"",名簿!H93,"")</f>
        <v/>
      </c>
      <c r="J88" s="378" t="str">
        <f>IF(名簿!S93&lt;&gt;"",名簿!S93,"")</f>
        <v/>
      </c>
      <c r="L88" s="379" t="str">
        <f>IF(現場!C92&lt;&gt;"",現場!C92,"")</f>
        <v/>
      </c>
      <c r="M88" s="379" t="str">
        <f>IF(現場!D92&lt;&gt;"",現場!D92,"")</f>
        <v/>
      </c>
      <c r="N88" s="379" t="str">
        <f>IF(現場!E92&lt;&gt;"",現場!E92,"")</f>
        <v/>
      </c>
      <c r="O88" s="379" t="str">
        <f>IF(現場!F92&lt;&gt;"",現場!F92,"")</f>
        <v/>
      </c>
      <c r="P88" s="379" t="str">
        <f>IF(現場!G92&lt;&gt;"",現場!G92,"")</f>
        <v/>
      </c>
      <c r="Q88" s="379" t="str">
        <f>IF(現場!H92&lt;&gt;"",現場!H92,"")</f>
        <v/>
      </c>
      <c r="R88" s="379" t="str">
        <f>IF(現場!I92&lt;&gt;"",現場!I92,"")</f>
        <v/>
      </c>
      <c r="S88" s="379" t="str">
        <f>IF(現場!J92&lt;&gt;"",現場!J92,"")</f>
        <v/>
      </c>
      <c r="T88" s="379" t="str">
        <f>IF(現場!K92&lt;&gt;"",現場!K92,"")</f>
        <v/>
      </c>
      <c r="U88" s="379" t="str">
        <f>IF(現場!L92&lt;&gt;"",現場!L92,"")</f>
        <v/>
      </c>
      <c r="V88" s="379" t="str">
        <f>IF(現場!M92&lt;&gt;"",現場!M92,"")</f>
        <v/>
      </c>
      <c r="X88" s="407" t="str">
        <f>IF(名簿!E93&lt;&gt;"",名簿!E93,"")</f>
        <v/>
      </c>
      <c r="Y88" s="407" t="str">
        <f>IF(名簿!C93&lt;&gt;"",名簿!C93,"")</f>
        <v/>
      </c>
      <c r="Z88" s="407" t="str">
        <f>IF(名簿!H93&lt;&gt;"",名簿!H93,"")</f>
        <v/>
      </c>
      <c r="AA88" s="407" t="str">
        <f>IF(名簿!S93&lt;&gt;"",名簿!S93,"")</f>
        <v/>
      </c>
      <c r="AB88" s="407" t="s">
        <v>1792</v>
      </c>
      <c r="AC88" s="407" t="str">
        <f>IF(名簿!M93&lt;&gt;"",名簿!M93,"")</f>
        <v/>
      </c>
      <c r="AD88" s="407" t="str">
        <f>IF(名簿!N93&lt;&gt;"",名簿!N93,"")</f>
        <v/>
      </c>
      <c r="AE88" s="407" t="str">
        <f>IF(名簿!O93&lt;&gt;"",名簿!O93,"")</f>
        <v/>
      </c>
      <c r="AF88" s="407" t="str">
        <f>IF(名簿!P93&lt;&gt;"",名簿!P93,"")</f>
        <v/>
      </c>
      <c r="AN88" s="551" t="str">
        <f>テーブル2[[#This Row],[災害発生時の
体制]]&amp;テーブル2[[#This Row],[班長代理①②③を選択]]</f>
        <v/>
      </c>
      <c r="AO88">
        <f>IF(テーブル2[[#This Row],[班長代理①②③を選択]]&lt;&gt;"",COUNTIF(AN:AN,AN88),0)</f>
        <v>0</v>
      </c>
      <c r="AQ88" s="521" t="str">
        <f>テーブル2[[#This Row],[災害発生時の
体制]]&amp;テーブル2[[#This Row],[班長]]</f>
        <v/>
      </c>
      <c r="AR88" s="519">
        <f>IF(テーブル2[[#This Row],[班長]]="○",COUNTIF(AQ:AQ,AQ88),0)</f>
        <v>0</v>
      </c>
    </row>
    <row r="89" spans="2:44" x14ac:dyDescent="0.15">
      <c r="B89" s="378" t="str">
        <f>IF(名簿!C94&lt;&gt;"",名簿!C94,"")</f>
        <v/>
      </c>
      <c r="C89" s="378" t="str">
        <f>IF(名簿!F94&lt;&gt;"",名簿!F94,"")</f>
        <v/>
      </c>
      <c r="D89" s="378" t="str">
        <f>IF(名簿!G94&lt;&gt;"",名簿!G94,"")</f>
        <v/>
      </c>
      <c r="E89" s="378" t="str">
        <f>IF(名簿!J94&lt;&gt;"",名簿!J94,"")</f>
        <v/>
      </c>
      <c r="F89" s="378" t="str">
        <f>IF(名簿!L94&lt;&gt;"",名簿!L94,"")</f>
        <v/>
      </c>
      <c r="G89" s="378" t="str">
        <f>IF(名簿!I94&lt;&gt;"",名簿!I94,"")</f>
        <v/>
      </c>
      <c r="H89" s="378" t="str">
        <f>IF(名簿!K94&lt;&gt;"",名簿!K94,"")</f>
        <v/>
      </c>
      <c r="I89" s="378" t="str">
        <f>IF(名簿!H94&lt;&gt;"",名簿!H94,"")</f>
        <v/>
      </c>
      <c r="J89" s="378" t="str">
        <f>IF(名簿!S94&lt;&gt;"",名簿!S94,"")</f>
        <v/>
      </c>
      <c r="L89" s="379" t="str">
        <f>IF(現場!C93&lt;&gt;"",現場!C93,"")</f>
        <v/>
      </c>
      <c r="M89" s="379" t="str">
        <f>IF(現場!D93&lt;&gt;"",現場!D93,"")</f>
        <v/>
      </c>
      <c r="N89" s="379" t="str">
        <f>IF(現場!E93&lt;&gt;"",現場!E93,"")</f>
        <v/>
      </c>
      <c r="O89" s="379" t="str">
        <f>IF(現場!F93&lt;&gt;"",現場!F93,"")</f>
        <v/>
      </c>
      <c r="P89" s="379" t="str">
        <f>IF(現場!G93&lt;&gt;"",現場!G93,"")</f>
        <v/>
      </c>
      <c r="Q89" s="379" t="str">
        <f>IF(現場!H93&lt;&gt;"",現場!H93,"")</f>
        <v/>
      </c>
      <c r="R89" s="379" t="str">
        <f>IF(現場!I93&lt;&gt;"",現場!I93,"")</f>
        <v/>
      </c>
      <c r="S89" s="379" t="str">
        <f>IF(現場!J93&lt;&gt;"",現場!J93,"")</f>
        <v/>
      </c>
      <c r="T89" s="379" t="str">
        <f>IF(現場!K93&lt;&gt;"",現場!K93,"")</f>
        <v/>
      </c>
      <c r="U89" s="379" t="str">
        <f>IF(現場!L93&lt;&gt;"",現場!L93,"")</f>
        <v/>
      </c>
      <c r="V89" s="379" t="str">
        <f>IF(現場!M93&lt;&gt;"",現場!M93,"")</f>
        <v/>
      </c>
      <c r="X89" s="407" t="str">
        <f>IF(名簿!E94&lt;&gt;"",名簿!E94,"")</f>
        <v/>
      </c>
      <c r="Y89" s="407" t="str">
        <f>IF(名簿!C94&lt;&gt;"",名簿!C94,"")</f>
        <v/>
      </c>
      <c r="Z89" s="407" t="str">
        <f>IF(名簿!H94&lt;&gt;"",名簿!H94,"")</f>
        <v/>
      </c>
      <c r="AA89" s="407" t="str">
        <f>IF(名簿!S94&lt;&gt;"",名簿!S94,"")</f>
        <v/>
      </c>
      <c r="AB89" s="407" t="s">
        <v>1792</v>
      </c>
      <c r="AC89" s="407" t="str">
        <f>IF(名簿!M94&lt;&gt;"",名簿!M94,"")</f>
        <v/>
      </c>
      <c r="AD89" s="407" t="str">
        <f>IF(名簿!N94&lt;&gt;"",名簿!N94,"")</f>
        <v/>
      </c>
      <c r="AE89" s="407" t="str">
        <f>IF(名簿!O94&lt;&gt;"",名簿!O94,"")</f>
        <v/>
      </c>
      <c r="AF89" s="407" t="str">
        <f>IF(名簿!P94&lt;&gt;"",名簿!P94,"")</f>
        <v/>
      </c>
      <c r="AN89" s="551" t="str">
        <f>テーブル2[[#This Row],[災害発生時の
体制]]&amp;テーブル2[[#This Row],[班長代理①②③を選択]]</f>
        <v/>
      </c>
      <c r="AO89">
        <f>IF(テーブル2[[#This Row],[班長代理①②③を選択]]&lt;&gt;"",COUNTIF(AN:AN,AN89),0)</f>
        <v>0</v>
      </c>
      <c r="AQ89" s="521" t="str">
        <f>テーブル2[[#This Row],[災害発生時の
体制]]&amp;テーブル2[[#This Row],[班長]]</f>
        <v/>
      </c>
      <c r="AR89" s="519">
        <f>IF(テーブル2[[#This Row],[班長]]="○",COUNTIF(AQ:AQ,AQ89),0)</f>
        <v>0</v>
      </c>
    </row>
    <row r="90" spans="2:44" x14ac:dyDescent="0.15">
      <c r="B90" s="378" t="str">
        <f>IF(名簿!C95&lt;&gt;"",名簿!C95,"")</f>
        <v/>
      </c>
      <c r="C90" s="378" t="str">
        <f>IF(名簿!F95&lt;&gt;"",名簿!F95,"")</f>
        <v/>
      </c>
      <c r="D90" s="378" t="str">
        <f>IF(名簿!G95&lt;&gt;"",名簿!G95,"")</f>
        <v/>
      </c>
      <c r="E90" s="378" t="str">
        <f>IF(名簿!J95&lt;&gt;"",名簿!J95,"")</f>
        <v/>
      </c>
      <c r="F90" s="378" t="str">
        <f>IF(名簿!L95&lt;&gt;"",名簿!L95,"")</f>
        <v/>
      </c>
      <c r="G90" s="378" t="str">
        <f>IF(名簿!I95&lt;&gt;"",名簿!I95,"")</f>
        <v/>
      </c>
      <c r="H90" s="378" t="str">
        <f>IF(名簿!K95&lt;&gt;"",名簿!K95,"")</f>
        <v/>
      </c>
      <c r="I90" s="378" t="str">
        <f>IF(名簿!H95&lt;&gt;"",名簿!H95,"")</f>
        <v/>
      </c>
      <c r="J90" s="378" t="str">
        <f>IF(名簿!S95&lt;&gt;"",名簿!S95,"")</f>
        <v/>
      </c>
      <c r="L90" s="379" t="str">
        <f>IF(現場!C94&lt;&gt;"",現場!C94,"")</f>
        <v/>
      </c>
      <c r="M90" s="379" t="str">
        <f>IF(現場!D94&lt;&gt;"",現場!D94,"")</f>
        <v/>
      </c>
      <c r="N90" s="379" t="str">
        <f>IF(現場!E94&lt;&gt;"",現場!E94,"")</f>
        <v/>
      </c>
      <c r="O90" s="379" t="str">
        <f>IF(現場!F94&lt;&gt;"",現場!F94,"")</f>
        <v/>
      </c>
      <c r="P90" s="379" t="str">
        <f>IF(現場!G94&lt;&gt;"",現場!G94,"")</f>
        <v/>
      </c>
      <c r="Q90" s="379" t="str">
        <f>IF(現場!H94&lt;&gt;"",現場!H94,"")</f>
        <v/>
      </c>
      <c r="R90" s="379" t="str">
        <f>IF(現場!I94&lt;&gt;"",現場!I94,"")</f>
        <v/>
      </c>
      <c r="S90" s="379" t="str">
        <f>IF(現場!J94&lt;&gt;"",現場!J94,"")</f>
        <v/>
      </c>
      <c r="T90" s="379" t="str">
        <f>IF(現場!K94&lt;&gt;"",現場!K94,"")</f>
        <v/>
      </c>
      <c r="U90" s="379" t="str">
        <f>IF(現場!L94&lt;&gt;"",現場!L94,"")</f>
        <v/>
      </c>
      <c r="V90" s="379" t="str">
        <f>IF(現場!M94&lt;&gt;"",現場!M94,"")</f>
        <v/>
      </c>
      <c r="X90" s="407" t="str">
        <f>IF(名簿!E95&lt;&gt;"",名簿!E95,"")</f>
        <v/>
      </c>
      <c r="Y90" s="407" t="str">
        <f>IF(名簿!C95&lt;&gt;"",名簿!C95,"")</f>
        <v/>
      </c>
      <c r="Z90" s="407" t="str">
        <f>IF(名簿!H95&lt;&gt;"",名簿!H95,"")</f>
        <v/>
      </c>
      <c r="AA90" s="407" t="str">
        <f>IF(名簿!S95&lt;&gt;"",名簿!S95,"")</f>
        <v/>
      </c>
      <c r="AB90" s="407" t="s">
        <v>1792</v>
      </c>
      <c r="AC90" s="407" t="str">
        <f>IF(名簿!M95&lt;&gt;"",名簿!M95,"")</f>
        <v/>
      </c>
      <c r="AD90" s="407" t="str">
        <f>IF(名簿!N95&lt;&gt;"",名簿!N95,"")</f>
        <v/>
      </c>
      <c r="AE90" s="407" t="str">
        <f>IF(名簿!O95&lt;&gt;"",名簿!O95,"")</f>
        <v/>
      </c>
      <c r="AF90" s="407" t="str">
        <f>IF(名簿!P95&lt;&gt;"",名簿!P95,"")</f>
        <v/>
      </c>
      <c r="AN90" s="551" t="str">
        <f>テーブル2[[#This Row],[災害発生時の
体制]]&amp;テーブル2[[#This Row],[班長代理①②③を選択]]</f>
        <v/>
      </c>
      <c r="AO90">
        <f>IF(テーブル2[[#This Row],[班長代理①②③を選択]]&lt;&gt;"",COUNTIF(AN:AN,AN90),0)</f>
        <v>0</v>
      </c>
      <c r="AQ90" s="521" t="str">
        <f>テーブル2[[#This Row],[災害発生時の
体制]]&amp;テーブル2[[#This Row],[班長]]</f>
        <v/>
      </c>
      <c r="AR90" s="519">
        <f>IF(テーブル2[[#This Row],[班長]]="○",COUNTIF(AQ:AQ,AQ90),0)</f>
        <v>0</v>
      </c>
    </row>
    <row r="91" spans="2:44" x14ac:dyDescent="0.15">
      <c r="B91" s="378" t="str">
        <f>IF(名簿!C96&lt;&gt;"",名簿!C96,"")</f>
        <v/>
      </c>
      <c r="C91" s="378" t="str">
        <f>IF(名簿!F96&lt;&gt;"",名簿!F96,"")</f>
        <v/>
      </c>
      <c r="D91" s="378" t="str">
        <f>IF(名簿!G96&lt;&gt;"",名簿!G96,"")</f>
        <v/>
      </c>
      <c r="E91" s="378" t="str">
        <f>IF(名簿!J96&lt;&gt;"",名簿!J96,"")</f>
        <v/>
      </c>
      <c r="F91" s="378" t="str">
        <f>IF(名簿!L96&lt;&gt;"",名簿!L96,"")</f>
        <v/>
      </c>
      <c r="G91" s="378" t="str">
        <f>IF(名簿!I96&lt;&gt;"",名簿!I96,"")</f>
        <v/>
      </c>
      <c r="H91" s="378" t="str">
        <f>IF(名簿!K96&lt;&gt;"",名簿!K96,"")</f>
        <v/>
      </c>
      <c r="I91" s="378" t="str">
        <f>IF(名簿!H96&lt;&gt;"",名簿!H96,"")</f>
        <v/>
      </c>
      <c r="J91" s="378" t="str">
        <f>IF(名簿!S96&lt;&gt;"",名簿!S96,"")</f>
        <v/>
      </c>
      <c r="L91" s="379" t="str">
        <f>IF(現場!C95&lt;&gt;"",現場!C95,"")</f>
        <v/>
      </c>
      <c r="M91" s="379" t="str">
        <f>IF(現場!D95&lt;&gt;"",現場!D95,"")</f>
        <v/>
      </c>
      <c r="N91" s="379" t="str">
        <f>IF(現場!E95&lt;&gt;"",現場!E95,"")</f>
        <v/>
      </c>
      <c r="O91" s="379" t="str">
        <f>IF(現場!F95&lt;&gt;"",現場!F95,"")</f>
        <v/>
      </c>
      <c r="P91" s="379" t="str">
        <f>IF(現場!G95&lt;&gt;"",現場!G95,"")</f>
        <v/>
      </c>
      <c r="Q91" s="379" t="str">
        <f>IF(現場!H95&lt;&gt;"",現場!H95,"")</f>
        <v/>
      </c>
      <c r="R91" s="379" t="str">
        <f>IF(現場!I95&lt;&gt;"",現場!I95,"")</f>
        <v/>
      </c>
      <c r="S91" s="379" t="str">
        <f>IF(現場!J95&lt;&gt;"",現場!J95,"")</f>
        <v/>
      </c>
      <c r="T91" s="379" t="str">
        <f>IF(現場!K95&lt;&gt;"",現場!K95,"")</f>
        <v/>
      </c>
      <c r="U91" s="379" t="str">
        <f>IF(現場!L95&lt;&gt;"",現場!L95,"")</f>
        <v/>
      </c>
      <c r="V91" s="379" t="str">
        <f>IF(現場!M95&lt;&gt;"",現場!M95,"")</f>
        <v/>
      </c>
      <c r="X91" s="407" t="str">
        <f>IF(名簿!E96&lt;&gt;"",名簿!E96,"")</f>
        <v/>
      </c>
      <c r="Y91" s="407" t="str">
        <f>IF(名簿!C96&lt;&gt;"",名簿!C96,"")</f>
        <v/>
      </c>
      <c r="Z91" s="407" t="str">
        <f>IF(名簿!H96&lt;&gt;"",名簿!H96,"")</f>
        <v/>
      </c>
      <c r="AA91" s="407" t="str">
        <f>IF(名簿!S96&lt;&gt;"",名簿!S96,"")</f>
        <v/>
      </c>
      <c r="AB91" s="407" t="s">
        <v>1792</v>
      </c>
      <c r="AC91" s="407" t="str">
        <f>IF(名簿!M96&lt;&gt;"",名簿!M96,"")</f>
        <v/>
      </c>
      <c r="AD91" s="407" t="str">
        <f>IF(名簿!N96&lt;&gt;"",名簿!N96,"")</f>
        <v/>
      </c>
      <c r="AE91" s="407" t="str">
        <f>IF(名簿!O96&lt;&gt;"",名簿!O96,"")</f>
        <v/>
      </c>
      <c r="AF91" s="407" t="str">
        <f>IF(名簿!P96&lt;&gt;"",名簿!P96,"")</f>
        <v/>
      </c>
      <c r="AN91" s="551" t="str">
        <f>テーブル2[[#This Row],[災害発生時の
体制]]&amp;テーブル2[[#This Row],[班長代理①②③を選択]]</f>
        <v/>
      </c>
      <c r="AO91">
        <f>IF(テーブル2[[#This Row],[班長代理①②③を選択]]&lt;&gt;"",COUNTIF(AN:AN,AN91),0)</f>
        <v>0</v>
      </c>
      <c r="AQ91" s="521" t="str">
        <f>テーブル2[[#This Row],[災害発生時の
体制]]&amp;テーブル2[[#This Row],[班長]]</f>
        <v/>
      </c>
      <c r="AR91" s="519">
        <f>IF(テーブル2[[#This Row],[班長]]="○",COUNTIF(AQ:AQ,AQ91),0)</f>
        <v>0</v>
      </c>
    </row>
    <row r="92" spans="2:44" x14ac:dyDescent="0.15">
      <c r="B92" s="378" t="str">
        <f>IF(名簿!C97&lt;&gt;"",名簿!C97,"")</f>
        <v/>
      </c>
      <c r="C92" s="378" t="str">
        <f>IF(名簿!F97&lt;&gt;"",名簿!F97,"")</f>
        <v/>
      </c>
      <c r="D92" s="378" t="str">
        <f>IF(名簿!G97&lt;&gt;"",名簿!G97,"")</f>
        <v/>
      </c>
      <c r="E92" s="378" t="str">
        <f>IF(名簿!J97&lt;&gt;"",名簿!J97,"")</f>
        <v/>
      </c>
      <c r="F92" s="378" t="str">
        <f>IF(名簿!L97&lt;&gt;"",名簿!L97,"")</f>
        <v/>
      </c>
      <c r="G92" s="378" t="str">
        <f>IF(名簿!I97&lt;&gt;"",名簿!I97,"")</f>
        <v/>
      </c>
      <c r="H92" s="378" t="str">
        <f>IF(名簿!K97&lt;&gt;"",名簿!K97,"")</f>
        <v/>
      </c>
      <c r="I92" s="378" t="str">
        <f>IF(名簿!H97&lt;&gt;"",名簿!H97,"")</f>
        <v/>
      </c>
      <c r="J92" s="378" t="str">
        <f>IF(名簿!S97&lt;&gt;"",名簿!S97,"")</f>
        <v/>
      </c>
      <c r="L92" s="379" t="str">
        <f>IF(現場!C96&lt;&gt;"",現場!C96,"")</f>
        <v/>
      </c>
      <c r="M92" s="379" t="str">
        <f>IF(現場!D96&lt;&gt;"",現場!D96,"")</f>
        <v/>
      </c>
      <c r="N92" s="379" t="str">
        <f>IF(現場!E96&lt;&gt;"",現場!E96,"")</f>
        <v/>
      </c>
      <c r="O92" s="379" t="str">
        <f>IF(現場!F96&lt;&gt;"",現場!F96,"")</f>
        <v/>
      </c>
      <c r="P92" s="379" t="str">
        <f>IF(現場!G96&lt;&gt;"",現場!G96,"")</f>
        <v/>
      </c>
      <c r="Q92" s="379" t="str">
        <f>IF(現場!H96&lt;&gt;"",現場!H96,"")</f>
        <v/>
      </c>
      <c r="R92" s="379" t="str">
        <f>IF(現場!I96&lt;&gt;"",現場!I96,"")</f>
        <v/>
      </c>
      <c r="S92" s="379" t="str">
        <f>IF(現場!J96&lt;&gt;"",現場!J96,"")</f>
        <v/>
      </c>
      <c r="T92" s="379" t="str">
        <f>IF(現場!K96&lt;&gt;"",現場!K96,"")</f>
        <v/>
      </c>
      <c r="U92" s="379" t="str">
        <f>IF(現場!L96&lt;&gt;"",現場!L96,"")</f>
        <v/>
      </c>
      <c r="V92" s="379" t="str">
        <f>IF(現場!M96&lt;&gt;"",現場!M96,"")</f>
        <v/>
      </c>
      <c r="X92" s="407" t="str">
        <f>IF(名簿!E97&lt;&gt;"",名簿!E97,"")</f>
        <v/>
      </c>
      <c r="Y92" s="407" t="str">
        <f>IF(名簿!C97&lt;&gt;"",名簿!C97,"")</f>
        <v/>
      </c>
      <c r="Z92" s="407" t="str">
        <f>IF(名簿!H97&lt;&gt;"",名簿!H97,"")</f>
        <v/>
      </c>
      <c r="AA92" s="407" t="str">
        <f>IF(名簿!S97&lt;&gt;"",名簿!S97,"")</f>
        <v/>
      </c>
      <c r="AB92" s="407" t="s">
        <v>1792</v>
      </c>
      <c r="AC92" s="407" t="str">
        <f>IF(名簿!M97&lt;&gt;"",名簿!M97,"")</f>
        <v/>
      </c>
      <c r="AD92" s="407" t="str">
        <f>IF(名簿!N97&lt;&gt;"",名簿!N97,"")</f>
        <v/>
      </c>
      <c r="AE92" s="407" t="str">
        <f>IF(名簿!O97&lt;&gt;"",名簿!O97,"")</f>
        <v/>
      </c>
      <c r="AF92" s="407" t="str">
        <f>IF(名簿!P97&lt;&gt;"",名簿!P97,"")</f>
        <v/>
      </c>
      <c r="AN92" s="551" t="str">
        <f>テーブル2[[#This Row],[災害発生時の
体制]]&amp;テーブル2[[#This Row],[班長代理①②③を選択]]</f>
        <v/>
      </c>
      <c r="AO92">
        <f>IF(テーブル2[[#This Row],[班長代理①②③を選択]]&lt;&gt;"",COUNTIF(AN:AN,AN92),0)</f>
        <v>0</v>
      </c>
      <c r="AQ92" s="521" t="str">
        <f>テーブル2[[#This Row],[災害発生時の
体制]]&amp;テーブル2[[#This Row],[班長]]</f>
        <v/>
      </c>
      <c r="AR92" s="519">
        <f>IF(テーブル2[[#This Row],[班長]]="○",COUNTIF(AQ:AQ,AQ92),0)</f>
        <v>0</v>
      </c>
    </row>
    <row r="93" spans="2:44" x14ac:dyDescent="0.15">
      <c r="B93" s="378" t="str">
        <f>IF(名簿!C98&lt;&gt;"",名簿!C98,"")</f>
        <v/>
      </c>
      <c r="C93" s="378" t="str">
        <f>IF(名簿!F98&lt;&gt;"",名簿!F98,"")</f>
        <v/>
      </c>
      <c r="D93" s="378" t="str">
        <f>IF(名簿!G98&lt;&gt;"",名簿!G98,"")</f>
        <v/>
      </c>
      <c r="E93" s="378" t="str">
        <f>IF(名簿!J98&lt;&gt;"",名簿!J98,"")</f>
        <v/>
      </c>
      <c r="F93" s="378" t="str">
        <f>IF(名簿!L98&lt;&gt;"",名簿!L98,"")</f>
        <v/>
      </c>
      <c r="G93" s="378" t="str">
        <f>IF(名簿!I98&lt;&gt;"",名簿!I98,"")</f>
        <v/>
      </c>
      <c r="H93" s="378" t="str">
        <f>IF(名簿!K98&lt;&gt;"",名簿!K98,"")</f>
        <v/>
      </c>
      <c r="I93" s="378" t="str">
        <f>IF(名簿!H98&lt;&gt;"",名簿!H98,"")</f>
        <v/>
      </c>
      <c r="J93" s="378" t="str">
        <f>IF(名簿!S98&lt;&gt;"",名簿!S98,"")</f>
        <v/>
      </c>
      <c r="L93" s="379" t="str">
        <f>IF(現場!C97&lt;&gt;"",現場!C97,"")</f>
        <v/>
      </c>
      <c r="M93" s="379" t="str">
        <f>IF(現場!D97&lt;&gt;"",現場!D97,"")</f>
        <v/>
      </c>
      <c r="N93" s="379" t="str">
        <f>IF(現場!E97&lt;&gt;"",現場!E97,"")</f>
        <v/>
      </c>
      <c r="O93" s="379" t="str">
        <f>IF(現場!F97&lt;&gt;"",現場!F97,"")</f>
        <v/>
      </c>
      <c r="P93" s="379" t="str">
        <f>IF(現場!G97&lt;&gt;"",現場!G97,"")</f>
        <v/>
      </c>
      <c r="Q93" s="379" t="str">
        <f>IF(現場!H97&lt;&gt;"",現場!H97,"")</f>
        <v/>
      </c>
      <c r="R93" s="379" t="str">
        <f>IF(現場!I97&lt;&gt;"",現場!I97,"")</f>
        <v/>
      </c>
      <c r="S93" s="379" t="str">
        <f>IF(現場!J97&lt;&gt;"",現場!J97,"")</f>
        <v/>
      </c>
      <c r="T93" s="379" t="str">
        <f>IF(現場!K97&lt;&gt;"",現場!K97,"")</f>
        <v/>
      </c>
      <c r="U93" s="379" t="str">
        <f>IF(現場!L97&lt;&gt;"",現場!L97,"")</f>
        <v/>
      </c>
      <c r="V93" s="379" t="str">
        <f>IF(現場!M97&lt;&gt;"",現場!M97,"")</f>
        <v/>
      </c>
      <c r="X93" s="407" t="str">
        <f>IF(名簿!E98&lt;&gt;"",名簿!E98,"")</f>
        <v/>
      </c>
      <c r="Y93" s="407" t="str">
        <f>IF(名簿!C98&lt;&gt;"",名簿!C98,"")</f>
        <v/>
      </c>
      <c r="Z93" s="407" t="str">
        <f>IF(名簿!H98&lt;&gt;"",名簿!H98,"")</f>
        <v/>
      </c>
      <c r="AA93" s="407" t="str">
        <f>IF(名簿!S98&lt;&gt;"",名簿!S98,"")</f>
        <v/>
      </c>
      <c r="AB93" s="407" t="s">
        <v>1792</v>
      </c>
      <c r="AC93" s="407" t="str">
        <f>IF(名簿!M98&lt;&gt;"",名簿!M98,"")</f>
        <v/>
      </c>
      <c r="AD93" s="407" t="str">
        <f>IF(名簿!N98&lt;&gt;"",名簿!N98,"")</f>
        <v/>
      </c>
      <c r="AE93" s="407" t="str">
        <f>IF(名簿!O98&lt;&gt;"",名簿!O98,"")</f>
        <v/>
      </c>
      <c r="AF93" s="407" t="str">
        <f>IF(名簿!P98&lt;&gt;"",名簿!P98,"")</f>
        <v/>
      </c>
      <c r="AN93" s="551" t="str">
        <f>テーブル2[[#This Row],[災害発生時の
体制]]&amp;テーブル2[[#This Row],[班長代理①②③を選択]]</f>
        <v/>
      </c>
      <c r="AO93">
        <f>IF(テーブル2[[#This Row],[班長代理①②③を選択]]&lt;&gt;"",COUNTIF(AN:AN,AN93),0)</f>
        <v>0</v>
      </c>
      <c r="AQ93" s="521" t="str">
        <f>テーブル2[[#This Row],[災害発生時の
体制]]&amp;テーブル2[[#This Row],[班長]]</f>
        <v/>
      </c>
      <c r="AR93" s="519">
        <f>IF(テーブル2[[#This Row],[班長]]="○",COUNTIF(AQ:AQ,AQ93),0)</f>
        <v>0</v>
      </c>
    </row>
    <row r="94" spans="2:44" x14ac:dyDescent="0.15">
      <c r="B94" s="378" t="str">
        <f>IF(名簿!C99&lt;&gt;"",名簿!C99,"")</f>
        <v/>
      </c>
      <c r="C94" s="378" t="str">
        <f>IF(名簿!F99&lt;&gt;"",名簿!F99,"")</f>
        <v/>
      </c>
      <c r="D94" s="378" t="str">
        <f>IF(名簿!G99&lt;&gt;"",名簿!G99,"")</f>
        <v/>
      </c>
      <c r="E94" s="378" t="str">
        <f>IF(名簿!J99&lt;&gt;"",名簿!J99,"")</f>
        <v/>
      </c>
      <c r="F94" s="378" t="str">
        <f>IF(名簿!L99&lt;&gt;"",名簿!L99,"")</f>
        <v/>
      </c>
      <c r="G94" s="378" t="str">
        <f>IF(名簿!I99&lt;&gt;"",名簿!I99,"")</f>
        <v/>
      </c>
      <c r="H94" s="378" t="str">
        <f>IF(名簿!K99&lt;&gt;"",名簿!K99,"")</f>
        <v/>
      </c>
      <c r="I94" s="378" t="str">
        <f>IF(名簿!H99&lt;&gt;"",名簿!H99,"")</f>
        <v/>
      </c>
      <c r="J94" s="378" t="str">
        <f>IF(名簿!S99&lt;&gt;"",名簿!S99,"")</f>
        <v/>
      </c>
      <c r="L94" s="379" t="str">
        <f>IF(現場!C98&lt;&gt;"",現場!C98,"")</f>
        <v/>
      </c>
      <c r="M94" s="379" t="str">
        <f>IF(現場!D98&lt;&gt;"",現場!D98,"")</f>
        <v/>
      </c>
      <c r="N94" s="379" t="str">
        <f>IF(現場!E98&lt;&gt;"",現場!E98,"")</f>
        <v/>
      </c>
      <c r="O94" s="379" t="str">
        <f>IF(現場!F98&lt;&gt;"",現場!F98,"")</f>
        <v/>
      </c>
      <c r="P94" s="379" t="str">
        <f>IF(現場!G98&lt;&gt;"",現場!G98,"")</f>
        <v/>
      </c>
      <c r="Q94" s="379" t="str">
        <f>IF(現場!H98&lt;&gt;"",現場!H98,"")</f>
        <v/>
      </c>
      <c r="R94" s="379" t="str">
        <f>IF(現場!I98&lt;&gt;"",現場!I98,"")</f>
        <v/>
      </c>
      <c r="S94" s="379" t="str">
        <f>IF(現場!J98&lt;&gt;"",現場!J98,"")</f>
        <v/>
      </c>
      <c r="T94" s="379" t="str">
        <f>IF(現場!K98&lt;&gt;"",現場!K98,"")</f>
        <v/>
      </c>
      <c r="U94" s="379" t="str">
        <f>IF(現場!L98&lt;&gt;"",現場!L98,"")</f>
        <v/>
      </c>
      <c r="V94" s="379" t="str">
        <f>IF(現場!M98&lt;&gt;"",現場!M98,"")</f>
        <v/>
      </c>
      <c r="X94" s="407" t="str">
        <f>IF(名簿!E99&lt;&gt;"",名簿!E99,"")</f>
        <v/>
      </c>
      <c r="Y94" s="407" t="str">
        <f>IF(名簿!C99&lt;&gt;"",名簿!C99,"")</f>
        <v/>
      </c>
      <c r="Z94" s="407" t="str">
        <f>IF(名簿!H99&lt;&gt;"",名簿!H99,"")</f>
        <v/>
      </c>
      <c r="AA94" s="407" t="str">
        <f>IF(名簿!S99&lt;&gt;"",名簿!S99,"")</f>
        <v/>
      </c>
      <c r="AB94" s="407" t="s">
        <v>1792</v>
      </c>
      <c r="AC94" s="407" t="str">
        <f>IF(名簿!M99&lt;&gt;"",名簿!M99,"")</f>
        <v/>
      </c>
      <c r="AD94" s="407" t="str">
        <f>IF(名簿!N99&lt;&gt;"",名簿!N99,"")</f>
        <v/>
      </c>
      <c r="AE94" s="407" t="str">
        <f>IF(名簿!O99&lt;&gt;"",名簿!O99,"")</f>
        <v/>
      </c>
      <c r="AF94" s="407" t="str">
        <f>IF(名簿!P99&lt;&gt;"",名簿!P99,"")</f>
        <v/>
      </c>
      <c r="AN94" s="551" t="str">
        <f>テーブル2[[#This Row],[災害発生時の
体制]]&amp;テーブル2[[#This Row],[班長代理①②③を選択]]</f>
        <v/>
      </c>
      <c r="AO94">
        <f>IF(テーブル2[[#This Row],[班長代理①②③を選択]]&lt;&gt;"",COUNTIF(AN:AN,AN94),0)</f>
        <v>0</v>
      </c>
      <c r="AQ94" s="521" t="str">
        <f>テーブル2[[#This Row],[災害発生時の
体制]]&amp;テーブル2[[#This Row],[班長]]</f>
        <v/>
      </c>
      <c r="AR94" s="519">
        <f>IF(テーブル2[[#This Row],[班長]]="○",COUNTIF(AQ:AQ,AQ94),0)</f>
        <v>0</v>
      </c>
    </row>
    <row r="95" spans="2:44" x14ac:dyDescent="0.15">
      <c r="B95" s="378" t="str">
        <f>IF(名簿!C100&lt;&gt;"",名簿!C100,"")</f>
        <v/>
      </c>
      <c r="C95" s="378" t="str">
        <f>IF(名簿!F100&lt;&gt;"",名簿!F100,"")</f>
        <v/>
      </c>
      <c r="D95" s="378" t="str">
        <f>IF(名簿!G100&lt;&gt;"",名簿!G100,"")</f>
        <v/>
      </c>
      <c r="E95" s="378" t="str">
        <f>IF(名簿!J100&lt;&gt;"",名簿!J100,"")</f>
        <v/>
      </c>
      <c r="F95" s="378" t="str">
        <f>IF(名簿!L100&lt;&gt;"",名簿!L100,"")</f>
        <v/>
      </c>
      <c r="G95" s="378" t="str">
        <f>IF(名簿!I100&lt;&gt;"",名簿!I100,"")</f>
        <v/>
      </c>
      <c r="H95" s="378" t="str">
        <f>IF(名簿!K100&lt;&gt;"",名簿!K100,"")</f>
        <v/>
      </c>
      <c r="I95" s="378" t="str">
        <f>IF(名簿!H100&lt;&gt;"",名簿!H100,"")</f>
        <v/>
      </c>
      <c r="J95" s="378" t="str">
        <f>IF(名簿!S100&lt;&gt;"",名簿!S100,"")</f>
        <v/>
      </c>
      <c r="L95" s="379" t="str">
        <f>IF(現場!C99&lt;&gt;"",現場!C99,"")</f>
        <v/>
      </c>
      <c r="M95" s="379" t="str">
        <f>IF(現場!D99&lt;&gt;"",現場!D99,"")</f>
        <v/>
      </c>
      <c r="N95" s="379" t="str">
        <f>IF(現場!E99&lt;&gt;"",現場!E99,"")</f>
        <v/>
      </c>
      <c r="O95" s="379" t="str">
        <f>IF(現場!F99&lt;&gt;"",現場!F99,"")</f>
        <v/>
      </c>
      <c r="P95" s="379" t="str">
        <f>IF(現場!G99&lt;&gt;"",現場!G99,"")</f>
        <v/>
      </c>
      <c r="Q95" s="379" t="str">
        <f>IF(現場!H99&lt;&gt;"",現場!H99,"")</f>
        <v/>
      </c>
      <c r="R95" s="379" t="str">
        <f>IF(現場!I99&lt;&gt;"",現場!I99,"")</f>
        <v/>
      </c>
      <c r="S95" s="379" t="str">
        <f>IF(現場!J99&lt;&gt;"",現場!J99,"")</f>
        <v/>
      </c>
      <c r="T95" s="379" t="str">
        <f>IF(現場!K99&lt;&gt;"",現場!K99,"")</f>
        <v/>
      </c>
      <c r="U95" s="379" t="str">
        <f>IF(現場!L99&lt;&gt;"",現場!L99,"")</f>
        <v/>
      </c>
      <c r="V95" s="379" t="str">
        <f>IF(現場!M99&lt;&gt;"",現場!M99,"")</f>
        <v/>
      </c>
      <c r="X95" s="407" t="str">
        <f>IF(名簿!E100&lt;&gt;"",名簿!E100,"")</f>
        <v/>
      </c>
      <c r="Y95" s="407" t="str">
        <f>IF(名簿!C100&lt;&gt;"",名簿!C100,"")</f>
        <v/>
      </c>
      <c r="Z95" s="407" t="str">
        <f>IF(名簿!H100&lt;&gt;"",名簿!H100,"")</f>
        <v/>
      </c>
      <c r="AA95" s="407" t="str">
        <f>IF(名簿!S100&lt;&gt;"",名簿!S100,"")</f>
        <v/>
      </c>
      <c r="AB95" s="407" t="s">
        <v>1792</v>
      </c>
      <c r="AC95" s="407" t="str">
        <f>IF(名簿!M100&lt;&gt;"",名簿!M100,"")</f>
        <v/>
      </c>
      <c r="AD95" s="407" t="str">
        <f>IF(名簿!N100&lt;&gt;"",名簿!N100,"")</f>
        <v/>
      </c>
      <c r="AE95" s="407" t="str">
        <f>IF(名簿!O100&lt;&gt;"",名簿!O100,"")</f>
        <v/>
      </c>
      <c r="AF95" s="407" t="str">
        <f>IF(名簿!P100&lt;&gt;"",名簿!P100,"")</f>
        <v/>
      </c>
      <c r="AN95" s="551" t="str">
        <f>テーブル2[[#This Row],[災害発生時の
体制]]&amp;テーブル2[[#This Row],[班長代理①②③を選択]]</f>
        <v/>
      </c>
      <c r="AO95">
        <f>IF(テーブル2[[#This Row],[班長代理①②③を選択]]&lt;&gt;"",COUNTIF(AN:AN,AN95),0)</f>
        <v>0</v>
      </c>
      <c r="AQ95" s="521" t="str">
        <f>テーブル2[[#This Row],[災害発生時の
体制]]&amp;テーブル2[[#This Row],[班長]]</f>
        <v/>
      </c>
      <c r="AR95" s="519">
        <f>IF(テーブル2[[#This Row],[班長]]="○",COUNTIF(AQ:AQ,AQ95),0)</f>
        <v>0</v>
      </c>
    </row>
    <row r="96" spans="2:44" x14ac:dyDescent="0.15">
      <c r="B96" s="378" t="str">
        <f>IF(名簿!C101&lt;&gt;"",名簿!C101,"")</f>
        <v/>
      </c>
      <c r="C96" s="378" t="str">
        <f>IF(名簿!F101&lt;&gt;"",名簿!F101,"")</f>
        <v/>
      </c>
      <c r="D96" s="378" t="str">
        <f>IF(名簿!G101&lt;&gt;"",名簿!G101,"")</f>
        <v/>
      </c>
      <c r="E96" s="378" t="str">
        <f>IF(名簿!J101&lt;&gt;"",名簿!J101,"")</f>
        <v/>
      </c>
      <c r="F96" s="378" t="str">
        <f>IF(名簿!L101&lt;&gt;"",名簿!L101,"")</f>
        <v/>
      </c>
      <c r="G96" s="378" t="str">
        <f>IF(名簿!I101&lt;&gt;"",名簿!I101,"")</f>
        <v/>
      </c>
      <c r="H96" s="378" t="str">
        <f>IF(名簿!K101&lt;&gt;"",名簿!K101,"")</f>
        <v/>
      </c>
      <c r="I96" s="378" t="str">
        <f>IF(名簿!H101&lt;&gt;"",名簿!H101,"")</f>
        <v/>
      </c>
      <c r="J96" s="378" t="str">
        <f>IF(名簿!S101&lt;&gt;"",名簿!S101,"")</f>
        <v/>
      </c>
      <c r="L96" s="379" t="str">
        <f>IF(現場!C100&lt;&gt;"",現場!C100,"")</f>
        <v/>
      </c>
      <c r="M96" s="379" t="str">
        <f>IF(現場!D100&lt;&gt;"",現場!D100,"")</f>
        <v/>
      </c>
      <c r="N96" s="379" t="str">
        <f>IF(現場!E100&lt;&gt;"",現場!E100,"")</f>
        <v/>
      </c>
      <c r="O96" s="379" t="str">
        <f>IF(現場!F100&lt;&gt;"",現場!F100,"")</f>
        <v/>
      </c>
      <c r="P96" s="379" t="str">
        <f>IF(現場!G100&lt;&gt;"",現場!G100,"")</f>
        <v/>
      </c>
      <c r="Q96" s="379" t="str">
        <f>IF(現場!H100&lt;&gt;"",現場!H100,"")</f>
        <v/>
      </c>
      <c r="R96" s="379" t="str">
        <f>IF(現場!I100&lt;&gt;"",現場!I100,"")</f>
        <v/>
      </c>
      <c r="S96" s="379" t="str">
        <f>IF(現場!J100&lt;&gt;"",現場!J100,"")</f>
        <v/>
      </c>
      <c r="T96" s="379" t="str">
        <f>IF(現場!K100&lt;&gt;"",現場!K100,"")</f>
        <v/>
      </c>
      <c r="U96" s="379" t="str">
        <f>IF(現場!L100&lt;&gt;"",現場!L100,"")</f>
        <v/>
      </c>
      <c r="V96" s="379" t="str">
        <f>IF(現場!M100&lt;&gt;"",現場!M100,"")</f>
        <v/>
      </c>
      <c r="X96" s="407" t="str">
        <f>IF(名簿!E101&lt;&gt;"",名簿!E101,"")</f>
        <v/>
      </c>
      <c r="Y96" s="407" t="str">
        <f>IF(名簿!C101&lt;&gt;"",名簿!C101,"")</f>
        <v/>
      </c>
      <c r="Z96" s="407" t="str">
        <f>IF(名簿!H101&lt;&gt;"",名簿!H101,"")</f>
        <v/>
      </c>
      <c r="AA96" s="407" t="str">
        <f>IF(名簿!S101&lt;&gt;"",名簿!S101,"")</f>
        <v/>
      </c>
      <c r="AB96" s="407" t="s">
        <v>1792</v>
      </c>
      <c r="AC96" s="407" t="str">
        <f>IF(名簿!M101&lt;&gt;"",名簿!M101,"")</f>
        <v/>
      </c>
      <c r="AD96" s="407" t="str">
        <f>IF(名簿!N101&lt;&gt;"",名簿!N101,"")</f>
        <v/>
      </c>
      <c r="AE96" s="407" t="str">
        <f>IF(名簿!O101&lt;&gt;"",名簿!O101,"")</f>
        <v/>
      </c>
      <c r="AF96" s="407" t="str">
        <f>IF(名簿!P101&lt;&gt;"",名簿!P101,"")</f>
        <v/>
      </c>
      <c r="AN96" s="551" t="str">
        <f>テーブル2[[#This Row],[災害発生時の
体制]]&amp;テーブル2[[#This Row],[班長代理①②③を選択]]</f>
        <v/>
      </c>
      <c r="AO96">
        <f>IF(テーブル2[[#This Row],[班長代理①②③を選択]]&lt;&gt;"",COUNTIF(AN:AN,AN96),0)</f>
        <v>0</v>
      </c>
      <c r="AQ96" s="521" t="str">
        <f>テーブル2[[#This Row],[災害発生時の
体制]]&amp;テーブル2[[#This Row],[班長]]</f>
        <v/>
      </c>
      <c r="AR96" s="519">
        <f>IF(テーブル2[[#This Row],[班長]]="○",COUNTIF(AQ:AQ,AQ96),0)</f>
        <v>0</v>
      </c>
    </row>
    <row r="97" spans="2:44" x14ac:dyDescent="0.15">
      <c r="B97" s="378" t="str">
        <f>IF(名簿!C102&lt;&gt;"",名簿!C102,"")</f>
        <v/>
      </c>
      <c r="C97" s="378" t="str">
        <f>IF(名簿!F102&lt;&gt;"",名簿!F102,"")</f>
        <v/>
      </c>
      <c r="D97" s="378" t="str">
        <f>IF(名簿!G102&lt;&gt;"",名簿!G102,"")</f>
        <v/>
      </c>
      <c r="E97" s="378" t="str">
        <f>IF(名簿!J102&lt;&gt;"",名簿!J102,"")</f>
        <v/>
      </c>
      <c r="F97" s="378" t="str">
        <f>IF(名簿!L102&lt;&gt;"",名簿!L102,"")</f>
        <v/>
      </c>
      <c r="G97" s="378" t="str">
        <f>IF(名簿!I102&lt;&gt;"",名簿!I102,"")</f>
        <v/>
      </c>
      <c r="H97" s="378" t="str">
        <f>IF(名簿!K102&lt;&gt;"",名簿!K102,"")</f>
        <v/>
      </c>
      <c r="I97" s="378" t="str">
        <f>IF(名簿!H102&lt;&gt;"",名簿!H102,"")</f>
        <v/>
      </c>
      <c r="J97" s="378" t="str">
        <f>IF(名簿!S102&lt;&gt;"",名簿!S102,"")</f>
        <v/>
      </c>
      <c r="L97" s="379" t="str">
        <f>IF(現場!C101&lt;&gt;"",現場!C101,"")</f>
        <v/>
      </c>
      <c r="M97" s="379" t="str">
        <f>IF(現場!D101&lt;&gt;"",現場!D101,"")</f>
        <v/>
      </c>
      <c r="N97" s="379" t="str">
        <f>IF(現場!E101&lt;&gt;"",現場!E101,"")</f>
        <v/>
      </c>
      <c r="O97" s="379" t="str">
        <f>IF(現場!F101&lt;&gt;"",現場!F101,"")</f>
        <v/>
      </c>
      <c r="P97" s="379" t="str">
        <f>IF(現場!G101&lt;&gt;"",現場!G101,"")</f>
        <v/>
      </c>
      <c r="Q97" s="379" t="str">
        <f>IF(現場!H101&lt;&gt;"",現場!H101,"")</f>
        <v/>
      </c>
      <c r="R97" s="379" t="str">
        <f>IF(現場!I101&lt;&gt;"",現場!I101,"")</f>
        <v/>
      </c>
      <c r="S97" s="379" t="str">
        <f>IF(現場!J101&lt;&gt;"",現場!J101,"")</f>
        <v/>
      </c>
      <c r="T97" s="379" t="str">
        <f>IF(現場!K101&lt;&gt;"",現場!K101,"")</f>
        <v/>
      </c>
      <c r="U97" s="379" t="str">
        <f>IF(現場!L101&lt;&gt;"",現場!L101,"")</f>
        <v/>
      </c>
      <c r="V97" s="379" t="str">
        <f>IF(現場!M101&lt;&gt;"",現場!M101,"")</f>
        <v/>
      </c>
      <c r="X97" s="407" t="str">
        <f>IF(名簿!E102&lt;&gt;"",名簿!E102,"")</f>
        <v/>
      </c>
      <c r="Y97" s="407" t="str">
        <f>IF(名簿!C102&lt;&gt;"",名簿!C102,"")</f>
        <v/>
      </c>
      <c r="Z97" s="407" t="str">
        <f>IF(名簿!H102&lt;&gt;"",名簿!H102,"")</f>
        <v/>
      </c>
      <c r="AA97" s="407" t="str">
        <f>IF(名簿!S102&lt;&gt;"",名簿!S102,"")</f>
        <v/>
      </c>
      <c r="AB97" s="407" t="s">
        <v>1792</v>
      </c>
      <c r="AC97" s="407" t="str">
        <f>IF(名簿!M102&lt;&gt;"",名簿!M102,"")</f>
        <v/>
      </c>
      <c r="AD97" s="407" t="str">
        <f>IF(名簿!N102&lt;&gt;"",名簿!N102,"")</f>
        <v/>
      </c>
      <c r="AE97" s="407" t="str">
        <f>IF(名簿!O102&lt;&gt;"",名簿!O102,"")</f>
        <v/>
      </c>
      <c r="AF97" s="407" t="str">
        <f>IF(名簿!P102&lt;&gt;"",名簿!P102,"")</f>
        <v/>
      </c>
      <c r="AN97" s="551" t="str">
        <f>テーブル2[[#This Row],[災害発生時の
体制]]&amp;テーブル2[[#This Row],[班長代理①②③を選択]]</f>
        <v/>
      </c>
      <c r="AO97">
        <f>IF(テーブル2[[#This Row],[班長代理①②③を選択]]&lt;&gt;"",COUNTIF(AN:AN,AN97),0)</f>
        <v>0</v>
      </c>
      <c r="AQ97" s="521" t="str">
        <f>テーブル2[[#This Row],[災害発生時の
体制]]&amp;テーブル2[[#This Row],[班長]]</f>
        <v/>
      </c>
      <c r="AR97" s="519">
        <f>IF(テーブル2[[#This Row],[班長]]="○",COUNTIF(AQ:AQ,AQ97),0)</f>
        <v>0</v>
      </c>
    </row>
    <row r="98" spans="2:44" x14ac:dyDescent="0.15">
      <c r="B98" s="378" t="str">
        <f>IF(名簿!C103&lt;&gt;"",名簿!C103,"")</f>
        <v/>
      </c>
      <c r="C98" s="378" t="str">
        <f>IF(名簿!F103&lt;&gt;"",名簿!F103,"")</f>
        <v/>
      </c>
      <c r="D98" s="378" t="str">
        <f>IF(名簿!G103&lt;&gt;"",名簿!G103,"")</f>
        <v/>
      </c>
      <c r="E98" s="378" t="str">
        <f>IF(名簿!J103&lt;&gt;"",名簿!J103,"")</f>
        <v/>
      </c>
      <c r="F98" s="378" t="str">
        <f>IF(名簿!L103&lt;&gt;"",名簿!L103,"")</f>
        <v/>
      </c>
      <c r="G98" s="378" t="str">
        <f>IF(名簿!I103&lt;&gt;"",名簿!I103,"")</f>
        <v/>
      </c>
      <c r="H98" s="378" t="str">
        <f>IF(名簿!K103&lt;&gt;"",名簿!K103,"")</f>
        <v/>
      </c>
      <c r="I98" s="378" t="str">
        <f>IF(名簿!H103&lt;&gt;"",名簿!H103,"")</f>
        <v/>
      </c>
      <c r="J98" s="378" t="str">
        <f>IF(名簿!S103&lt;&gt;"",名簿!S103,"")</f>
        <v/>
      </c>
      <c r="L98" s="379" t="str">
        <f>IF(現場!C102&lt;&gt;"",現場!C102,"")</f>
        <v/>
      </c>
      <c r="M98" s="379" t="str">
        <f>IF(現場!D102&lt;&gt;"",現場!D102,"")</f>
        <v/>
      </c>
      <c r="N98" s="379" t="str">
        <f>IF(現場!E102&lt;&gt;"",現場!E102,"")</f>
        <v/>
      </c>
      <c r="O98" s="379" t="str">
        <f>IF(現場!F102&lt;&gt;"",現場!F102,"")</f>
        <v/>
      </c>
      <c r="P98" s="379" t="str">
        <f>IF(現場!G102&lt;&gt;"",現場!G102,"")</f>
        <v/>
      </c>
      <c r="Q98" s="379" t="str">
        <f>IF(現場!H102&lt;&gt;"",現場!H102,"")</f>
        <v/>
      </c>
      <c r="R98" s="379" t="str">
        <f>IF(現場!I102&lt;&gt;"",現場!I102,"")</f>
        <v/>
      </c>
      <c r="S98" s="379" t="str">
        <f>IF(現場!J102&lt;&gt;"",現場!J102,"")</f>
        <v/>
      </c>
      <c r="T98" s="379" t="str">
        <f>IF(現場!K102&lt;&gt;"",現場!K102,"")</f>
        <v/>
      </c>
      <c r="U98" s="379" t="str">
        <f>IF(現場!L102&lt;&gt;"",現場!L102,"")</f>
        <v/>
      </c>
      <c r="V98" s="379" t="str">
        <f>IF(現場!M102&lt;&gt;"",現場!M102,"")</f>
        <v/>
      </c>
      <c r="X98" s="407" t="str">
        <f>IF(名簿!E103&lt;&gt;"",名簿!E103,"")</f>
        <v/>
      </c>
      <c r="Y98" s="407" t="str">
        <f>IF(名簿!C103&lt;&gt;"",名簿!C103,"")</f>
        <v/>
      </c>
      <c r="Z98" s="407" t="str">
        <f>IF(名簿!H103&lt;&gt;"",名簿!H103,"")</f>
        <v/>
      </c>
      <c r="AA98" s="407" t="str">
        <f>IF(名簿!S103&lt;&gt;"",名簿!S103,"")</f>
        <v/>
      </c>
      <c r="AB98" s="407" t="s">
        <v>1792</v>
      </c>
      <c r="AC98" s="407" t="str">
        <f>IF(名簿!M103&lt;&gt;"",名簿!M103,"")</f>
        <v/>
      </c>
      <c r="AD98" s="407" t="str">
        <f>IF(名簿!N103&lt;&gt;"",名簿!N103,"")</f>
        <v/>
      </c>
      <c r="AE98" s="407" t="str">
        <f>IF(名簿!O103&lt;&gt;"",名簿!O103,"")</f>
        <v/>
      </c>
      <c r="AF98" s="407" t="str">
        <f>IF(名簿!P103&lt;&gt;"",名簿!P103,"")</f>
        <v/>
      </c>
      <c r="AN98" s="551" t="str">
        <f>テーブル2[[#This Row],[災害発生時の
体制]]&amp;テーブル2[[#This Row],[班長代理①②③を選択]]</f>
        <v/>
      </c>
      <c r="AO98">
        <f>IF(テーブル2[[#This Row],[班長代理①②③を選択]]&lt;&gt;"",COUNTIF(AN:AN,AN98),0)</f>
        <v>0</v>
      </c>
      <c r="AQ98" s="521" t="str">
        <f>テーブル2[[#This Row],[災害発生時の
体制]]&amp;テーブル2[[#This Row],[班長]]</f>
        <v/>
      </c>
      <c r="AR98" s="519">
        <f>IF(テーブル2[[#This Row],[班長]]="○",COUNTIF(AQ:AQ,AQ98),0)</f>
        <v>0</v>
      </c>
    </row>
    <row r="99" spans="2:44" x14ac:dyDescent="0.15">
      <c r="B99" s="378" t="str">
        <f>IF(名簿!C104&lt;&gt;"",名簿!C104,"")</f>
        <v/>
      </c>
      <c r="C99" s="378" t="str">
        <f>IF(名簿!F104&lt;&gt;"",名簿!F104,"")</f>
        <v/>
      </c>
      <c r="D99" s="378" t="str">
        <f>IF(名簿!G104&lt;&gt;"",名簿!G104,"")</f>
        <v/>
      </c>
      <c r="E99" s="378" t="str">
        <f>IF(名簿!J104&lt;&gt;"",名簿!J104,"")</f>
        <v/>
      </c>
      <c r="F99" s="378" t="str">
        <f>IF(名簿!L104&lt;&gt;"",名簿!L104,"")</f>
        <v/>
      </c>
      <c r="G99" s="378" t="str">
        <f>IF(名簿!I104&lt;&gt;"",名簿!I104,"")</f>
        <v/>
      </c>
      <c r="H99" s="378" t="str">
        <f>IF(名簿!K104&lt;&gt;"",名簿!K104,"")</f>
        <v/>
      </c>
      <c r="I99" s="378" t="str">
        <f>IF(名簿!H104&lt;&gt;"",名簿!H104,"")</f>
        <v/>
      </c>
      <c r="J99" s="378" t="str">
        <f>IF(名簿!S104&lt;&gt;"",名簿!S104,"")</f>
        <v/>
      </c>
      <c r="L99" s="379" t="str">
        <f>IF(現場!C103&lt;&gt;"",現場!C103,"")</f>
        <v/>
      </c>
      <c r="M99" s="379" t="str">
        <f>IF(現場!D103&lt;&gt;"",現場!D103,"")</f>
        <v/>
      </c>
      <c r="N99" s="379" t="str">
        <f>IF(現場!E103&lt;&gt;"",現場!E103,"")</f>
        <v/>
      </c>
      <c r="O99" s="379" t="str">
        <f>IF(現場!F103&lt;&gt;"",現場!F103,"")</f>
        <v/>
      </c>
      <c r="P99" s="379" t="str">
        <f>IF(現場!G103&lt;&gt;"",現場!G103,"")</f>
        <v/>
      </c>
      <c r="Q99" s="379" t="str">
        <f>IF(現場!H103&lt;&gt;"",現場!H103,"")</f>
        <v/>
      </c>
      <c r="R99" s="379" t="str">
        <f>IF(現場!I103&lt;&gt;"",現場!I103,"")</f>
        <v/>
      </c>
      <c r="S99" s="379" t="str">
        <f>IF(現場!J103&lt;&gt;"",現場!J103,"")</f>
        <v/>
      </c>
      <c r="T99" s="379" t="str">
        <f>IF(現場!K103&lt;&gt;"",現場!K103,"")</f>
        <v/>
      </c>
      <c r="U99" s="379" t="str">
        <f>IF(現場!L103&lt;&gt;"",現場!L103,"")</f>
        <v/>
      </c>
      <c r="V99" s="379" t="str">
        <f>IF(現場!M103&lt;&gt;"",現場!M103,"")</f>
        <v/>
      </c>
      <c r="X99" s="407" t="str">
        <f>IF(名簿!E104&lt;&gt;"",名簿!E104,"")</f>
        <v/>
      </c>
      <c r="Y99" s="407" t="str">
        <f>IF(名簿!C104&lt;&gt;"",名簿!C104,"")</f>
        <v/>
      </c>
      <c r="Z99" s="407" t="str">
        <f>IF(名簿!H104&lt;&gt;"",名簿!H104,"")</f>
        <v/>
      </c>
      <c r="AA99" s="407" t="str">
        <f>IF(名簿!S104&lt;&gt;"",名簿!S104,"")</f>
        <v/>
      </c>
      <c r="AB99" s="407" t="s">
        <v>1792</v>
      </c>
      <c r="AC99" s="407" t="str">
        <f>IF(名簿!M104&lt;&gt;"",名簿!M104,"")</f>
        <v/>
      </c>
      <c r="AD99" s="407" t="str">
        <f>IF(名簿!N104&lt;&gt;"",名簿!N104,"")</f>
        <v/>
      </c>
      <c r="AE99" s="407" t="str">
        <f>IF(名簿!O104&lt;&gt;"",名簿!O104,"")</f>
        <v/>
      </c>
      <c r="AF99" s="407" t="str">
        <f>IF(名簿!P104&lt;&gt;"",名簿!P104,"")</f>
        <v/>
      </c>
      <c r="AN99" s="551" t="str">
        <f>テーブル2[[#This Row],[災害発生時の
体制]]&amp;テーブル2[[#This Row],[班長代理①②③を選択]]</f>
        <v/>
      </c>
      <c r="AO99">
        <f>IF(テーブル2[[#This Row],[班長代理①②③を選択]]&lt;&gt;"",COUNTIF(AN:AN,AN99),0)</f>
        <v>0</v>
      </c>
      <c r="AQ99" s="521" t="str">
        <f>テーブル2[[#This Row],[災害発生時の
体制]]&amp;テーブル2[[#This Row],[班長]]</f>
        <v/>
      </c>
      <c r="AR99" s="519">
        <f>IF(テーブル2[[#This Row],[班長]]="○",COUNTIF(AQ:AQ,AQ99),0)</f>
        <v>0</v>
      </c>
    </row>
    <row r="100" spans="2:44" x14ac:dyDescent="0.15">
      <c r="B100" s="378" t="str">
        <f>IF(名簿!C105&lt;&gt;"",名簿!C105,"")</f>
        <v/>
      </c>
      <c r="C100" s="378" t="str">
        <f>IF(名簿!F105&lt;&gt;"",名簿!F105,"")</f>
        <v/>
      </c>
      <c r="D100" s="378" t="str">
        <f>IF(名簿!G105&lt;&gt;"",名簿!G105,"")</f>
        <v/>
      </c>
      <c r="E100" s="378" t="str">
        <f>IF(名簿!J105&lt;&gt;"",名簿!J105,"")</f>
        <v/>
      </c>
      <c r="F100" s="378" t="str">
        <f>IF(名簿!L105&lt;&gt;"",名簿!L105,"")</f>
        <v/>
      </c>
      <c r="G100" s="378" t="str">
        <f>IF(名簿!I105&lt;&gt;"",名簿!I105,"")</f>
        <v/>
      </c>
      <c r="H100" s="378" t="str">
        <f>IF(名簿!K105&lt;&gt;"",名簿!K105,"")</f>
        <v/>
      </c>
      <c r="I100" s="378" t="str">
        <f>IF(名簿!H105&lt;&gt;"",名簿!H105,"")</f>
        <v/>
      </c>
      <c r="J100" s="378" t="str">
        <f>IF(名簿!S105&lt;&gt;"",名簿!S105,"")</f>
        <v/>
      </c>
      <c r="L100" s="379" t="str">
        <f>IF(現場!C104&lt;&gt;"",現場!C104,"")</f>
        <v/>
      </c>
      <c r="M100" s="379" t="str">
        <f>IF(現場!D104&lt;&gt;"",現場!D104,"")</f>
        <v/>
      </c>
      <c r="N100" s="379" t="str">
        <f>IF(現場!E104&lt;&gt;"",現場!E104,"")</f>
        <v/>
      </c>
      <c r="O100" s="379" t="str">
        <f>IF(現場!F104&lt;&gt;"",現場!F104,"")</f>
        <v/>
      </c>
      <c r="P100" s="379" t="str">
        <f>IF(現場!G104&lt;&gt;"",現場!G104,"")</f>
        <v/>
      </c>
      <c r="Q100" s="379" t="str">
        <f>IF(現場!H104&lt;&gt;"",現場!H104,"")</f>
        <v/>
      </c>
      <c r="R100" s="379" t="str">
        <f>IF(現場!I104&lt;&gt;"",現場!I104,"")</f>
        <v/>
      </c>
      <c r="S100" s="379" t="str">
        <f>IF(現場!J104&lt;&gt;"",現場!J104,"")</f>
        <v/>
      </c>
      <c r="T100" s="379" t="str">
        <f>IF(現場!K104&lt;&gt;"",現場!K104,"")</f>
        <v/>
      </c>
      <c r="U100" s="379" t="str">
        <f>IF(現場!L104&lt;&gt;"",現場!L104,"")</f>
        <v/>
      </c>
      <c r="V100" s="379" t="str">
        <f>IF(現場!M104&lt;&gt;"",現場!M104,"")</f>
        <v/>
      </c>
      <c r="X100" s="407" t="str">
        <f>IF(名簿!E105&lt;&gt;"",名簿!E105,"")</f>
        <v/>
      </c>
      <c r="Y100" s="407" t="str">
        <f>IF(名簿!C105&lt;&gt;"",名簿!C105,"")</f>
        <v/>
      </c>
      <c r="Z100" s="407" t="str">
        <f>IF(名簿!H105&lt;&gt;"",名簿!H105,"")</f>
        <v/>
      </c>
      <c r="AA100" s="407" t="str">
        <f>IF(名簿!S105&lt;&gt;"",名簿!S105,"")</f>
        <v/>
      </c>
      <c r="AB100" s="407" t="s">
        <v>1792</v>
      </c>
      <c r="AC100" s="407" t="str">
        <f>IF(名簿!M105&lt;&gt;"",名簿!M105,"")</f>
        <v/>
      </c>
      <c r="AD100" s="407" t="str">
        <f>IF(名簿!N105&lt;&gt;"",名簿!N105,"")</f>
        <v/>
      </c>
      <c r="AE100" s="407" t="str">
        <f>IF(名簿!O105&lt;&gt;"",名簿!O105,"")</f>
        <v/>
      </c>
      <c r="AF100" s="407" t="str">
        <f>IF(名簿!P105&lt;&gt;"",名簿!P105,"")</f>
        <v/>
      </c>
      <c r="AN100" s="551" t="str">
        <f>テーブル2[[#This Row],[災害発生時の
体制]]&amp;テーブル2[[#This Row],[班長代理①②③を選択]]</f>
        <v/>
      </c>
      <c r="AO100">
        <f>IF(テーブル2[[#This Row],[班長代理①②③を選択]]&lt;&gt;"",COUNTIF(AN:AN,AN100),0)</f>
        <v>0</v>
      </c>
      <c r="AQ100" s="521" t="str">
        <f>テーブル2[[#This Row],[災害発生時の
体制]]&amp;テーブル2[[#This Row],[班長]]</f>
        <v/>
      </c>
      <c r="AR100" s="519">
        <f>IF(テーブル2[[#This Row],[班長]]="○",COUNTIF(AQ:AQ,AQ100),0)</f>
        <v>0</v>
      </c>
    </row>
    <row r="101" spans="2:44" x14ac:dyDescent="0.15">
      <c r="B101" s="378" t="str">
        <f>IF(名簿!C106&lt;&gt;"",名簿!C106,"")</f>
        <v/>
      </c>
      <c r="C101" s="378" t="str">
        <f>IF(名簿!F106&lt;&gt;"",名簿!F106,"")</f>
        <v/>
      </c>
      <c r="D101" s="378" t="str">
        <f>IF(名簿!G106&lt;&gt;"",名簿!G106,"")</f>
        <v/>
      </c>
      <c r="E101" s="378" t="str">
        <f>IF(名簿!J106&lt;&gt;"",名簿!J106,"")</f>
        <v/>
      </c>
      <c r="F101" s="378" t="str">
        <f>IF(名簿!L106&lt;&gt;"",名簿!L106,"")</f>
        <v/>
      </c>
      <c r="G101" s="378" t="str">
        <f>IF(名簿!I106&lt;&gt;"",名簿!I106,"")</f>
        <v/>
      </c>
      <c r="H101" s="378" t="str">
        <f>IF(名簿!K106&lt;&gt;"",名簿!K106,"")</f>
        <v/>
      </c>
      <c r="I101" s="378" t="str">
        <f>IF(名簿!H106&lt;&gt;"",名簿!H106,"")</f>
        <v/>
      </c>
      <c r="J101" s="378" t="str">
        <f>IF(名簿!S106&lt;&gt;"",名簿!S106,"")</f>
        <v/>
      </c>
      <c r="L101" s="379" t="str">
        <f>IF(現場!C105&lt;&gt;"",現場!C105,"")</f>
        <v/>
      </c>
      <c r="M101" s="379" t="str">
        <f>IF(現場!D105&lt;&gt;"",現場!D105,"")</f>
        <v/>
      </c>
      <c r="N101" s="379" t="str">
        <f>IF(現場!E105&lt;&gt;"",現場!E105,"")</f>
        <v/>
      </c>
      <c r="O101" s="379" t="str">
        <f>IF(現場!F105&lt;&gt;"",現場!F105,"")</f>
        <v/>
      </c>
      <c r="P101" s="379" t="str">
        <f>IF(現場!G105&lt;&gt;"",現場!G105,"")</f>
        <v/>
      </c>
      <c r="Q101" s="379" t="str">
        <f>IF(現場!H105&lt;&gt;"",現場!H105,"")</f>
        <v/>
      </c>
      <c r="R101" s="379" t="str">
        <f>IF(現場!I105&lt;&gt;"",現場!I105,"")</f>
        <v/>
      </c>
      <c r="S101" s="379" t="str">
        <f>IF(現場!J105&lt;&gt;"",現場!J105,"")</f>
        <v/>
      </c>
      <c r="T101" s="379" t="str">
        <f>IF(現場!K105&lt;&gt;"",現場!K105,"")</f>
        <v/>
      </c>
      <c r="U101" s="379" t="str">
        <f>IF(現場!L105&lt;&gt;"",現場!L105,"")</f>
        <v/>
      </c>
      <c r="V101" s="379" t="str">
        <f>IF(現場!M105&lt;&gt;"",現場!M105,"")</f>
        <v/>
      </c>
      <c r="X101" s="407" t="str">
        <f>IF(名簿!E106&lt;&gt;"",名簿!E106,"")</f>
        <v/>
      </c>
      <c r="Y101" s="407" t="str">
        <f>IF(名簿!C106&lt;&gt;"",名簿!C106,"")</f>
        <v/>
      </c>
      <c r="Z101" s="407" t="str">
        <f>IF(名簿!H106&lt;&gt;"",名簿!H106,"")</f>
        <v/>
      </c>
      <c r="AA101" s="407" t="str">
        <f>IF(名簿!S106&lt;&gt;"",名簿!S106,"")</f>
        <v/>
      </c>
      <c r="AB101" s="407" t="s">
        <v>1792</v>
      </c>
      <c r="AC101" s="407" t="str">
        <f>IF(名簿!M106&lt;&gt;"",名簿!M106,"")</f>
        <v/>
      </c>
      <c r="AD101" s="407" t="str">
        <f>IF(名簿!N106&lt;&gt;"",名簿!N106,"")</f>
        <v/>
      </c>
      <c r="AE101" s="407" t="str">
        <f>IF(名簿!O106&lt;&gt;"",名簿!O106,"")</f>
        <v/>
      </c>
      <c r="AF101" s="407" t="str">
        <f>IF(名簿!P106&lt;&gt;"",名簿!P106,"")</f>
        <v/>
      </c>
      <c r="AN101" s="551" t="str">
        <f>テーブル2[[#This Row],[災害発生時の
体制]]&amp;テーブル2[[#This Row],[班長代理①②③を選択]]</f>
        <v/>
      </c>
      <c r="AO101">
        <f>IF(テーブル2[[#This Row],[班長代理①②③を選択]]&lt;&gt;"",COUNTIF(AN:AN,AN101),0)</f>
        <v>0</v>
      </c>
      <c r="AQ101" s="521" t="str">
        <f>テーブル2[[#This Row],[災害発生時の
体制]]&amp;テーブル2[[#This Row],[班長]]</f>
        <v/>
      </c>
      <c r="AR101" s="519">
        <f>IF(テーブル2[[#This Row],[班長]]="○",COUNTIF(AQ:AQ,AQ101),0)</f>
        <v>0</v>
      </c>
    </row>
    <row r="102" spans="2:44" x14ac:dyDescent="0.15">
      <c r="B102" s="378" t="str">
        <f>IF(名簿!C107&lt;&gt;"",名簿!C107,"")</f>
        <v/>
      </c>
      <c r="C102" s="378" t="str">
        <f>IF(名簿!F107&lt;&gt;"",名簿!F107,"")</f>
        <v/>
      </c>
      <c r="D102" s="378" t="str">
        <f>IF(名簿!G107&lt;&gt;"",名簿!G107,"")</f>
        <v/>
      </c>
      <c r="E102" s="378" t="str">
        <f>IF(名簿!J107&lt;&gt;"",名簿!J107,"")</f>
        <v/>
      </c>
      <c r="F102" s="378" t="str">
        <f>IF(名簿!L107&lt;&gt;"",名簿!L107,"")</f>
        <v/>
      </c>
      <c r="G102" s="378" t="str">
        <f>IF(名簿!I107&lt;&gt;"",名簿!I107,"")</f>
        <v/>
      </c>
      <c r="H102" s="378" t="str">
        <f>IF(名簿!K107&lt;&gt;"",名簿!K107,"")</f>
        <v/>
      </c>
      <c r="I102" s="378" t="str">
        <f>IF(名簿!H107&lt;&gt;"",名簿!H107,"")</f>
        <v/>
      </c>
      <c r="J102" s="378" t="str">
        <f>IF(名簿!S107&lt;&gt;"",名簿!S107,"")</f>
        <v/>
      </c>
      <c r="L102" s="379" t="str">
        <f>IF(現場!C106&lt;&gt;"",現場!C106,"")</f>
        <v/>
      </c>
      <c r="M102" s="379" t="str">
        <f>IF(現場!D106&lt;&gt;"",現場!D106,"")</f>
        <v/>
      </c>
      <c r="N102" s="379" t="str">
        <f>IF(現場!E106&lt;&gt;"",現場!E106,"")</f>
        <v/>
      </c>
      <c r="O102" s="379" t="str">
        <f>IF(現場!F106&lt;&gt;"",現場!F106,"")</f>
        <v/>
      </c>
      <c r="P102" s="379" t="str">
        <f>IF(現場!G106&lt;&gt;"",現場!G106,"")</f>
        <v/>
      </c>
      <c r="Q102" s="379" t="str">
        <f>IF(現場!H106&lt;&gt;"",現場!H106,"")</f>
        <v/>
      </c>
      <c r="R102" s="379" t="str">
        <f>IF(現場!I106&lt;&gt;"",現場!I106,"")</f>
        <v/>
      </c>
      <c r="S102" s="379" t="str">
        <f>IF(現場!J106&lt;&gt;"",現場!J106,"")</f>
        <v/>
      </c>
      <c r="T102" s="379" t="str">
        <f>IF(現場!K106&lt;&gt;"",現場!K106,"")</f>
        <v/>
      </c>
      <c r="U102" s="379" t="str">
        <f>IF(現場!L106&lt;&gt;"",現場!L106,"")</f>
        <v/>
      </c>
      <c r="V102" s="379" t="str">
        <f>IF(現場!M106&lt;&gt;"",現場!M106,"")</f>
        <v/>
      </c>
      <c r="X102" s="407" t="str">
        <f>IF(名簿!E107&lt;&gt;"",名簿!E107,"")</f>
        <v/>
      </c>
      <c r="Y102" s="407" t="str">
        <f>IF(名簿!C107&lt;&gt;"",名簿!C107,"")</f>
        <v/>
      </c>
      <c r="Z102" s="407" t="str">
        <f>IF(名簿!H107&lt;&gt;"",名簿!H107,"")</f>
        <v/>
      </c>
      <c r="AA102" s="407" t="str">
        <f>IF(名簿!S107&lt;&gt;"",名簿!S107,"")</f>
        <v/>
      </c>
      <c r="AB102" s="407" t="s">
        <v>1792</v>
      </c>
      <c r="AC102" s="407" t="str">
        <f>IF(名簿!M107&lt;&gt;"",名簿!M107,"")</f>
        <v/>
      </c>
      <c r="AD102" s="407" t="str">
        <f>IF(名簿!N107&lt;&gt;"",名簿!N107,"")</f>
        <v/>
      </c>
      <c r="AE102" s="407" t="str">
        <f>IF(名簿!O107&lt;&gt;"",名簿!O107,"")</f>
        <v/>
      </c>
      <c r="AF102" s="407" t="str">
        <f>IF(名簿!P107&lt;&gt;"",名簿!P107,"")</f>
        <v/>
      </c>
      <c r="AN102" s="551" t="str">
        <f>テーブル2[[#This Row],[災害発生時の
体制]]&amp;テーブル2[[#This Row],[班長代理①②③を選択]]</f>
        <v/>
      </c>
      <c r="AO102">
        <f>IF(テーブル2[[#This Row],[班長代理①②③を選択]]&lt;&gt;"",COUNTIF(AN:AN,AN102),0)</f>
        <v>0</v>
      </c>
      <c r="AQ102" s="521" t="str">
        <f>テーブル2[[#This Row],[災害発生時の
体制]]&amp;テーブル2[[#This Row],[班長]]</f>
        <v/>
      </c>
      <c r="AR102" s="519">
        <f>IF(テーブル2[[#This Row],[班長]]="○",COUNTIF(AQ:AQ,AQ102),0)</f>
        <v>0</v>
      </c>
    </row>
    <row r="103" spans="2:44" x14ac:dyDescent="0.15">
      <c r="B103" s="378" t="str">
        <f>IF(名簿!C108&lt;&gt;"",名簿!C108,"")</f>
        <v/>
      </c>
      <c r="C103" s="378" t="str">
        <f>IF(名簿!F108&lt;&gt;"",名簿!F108,"")</f>
        <v/>
      </c>
      <c r="D103" s="378" t="str">
        <f>IF(名簿!G108&lt;&gt;"",名簿!G108,"")</f>
        <v/>
      </c>
      <c r="E103" s="378" t="str">
        <f>IF(名簿!J108&lt;&gt;"",名簿!J108,"")</f>
        <v/>
      </c>
      <c r="F103" s="378" t="str">
        <f>IF(名簿!L108&lt;&gt;"",名簿!L108,"")</f>
        <v/>
      </c>
      <c r="G103" s="378" t="str">
        <f>IF(名簿!I108&lt;&gt;"",名簿!I108,"")</f>
        <v/>
      </c>
      <c r="H103" s="378" t="str">
        <f>IF(名簿!K108&lt;&gt;"",名簿!K108,"")</f>
        <v/>
      </c>
      <c r="I103" s="378" t="str">
        <f>IF(名簿!H108&lt;&gt;"",名簿!H108,"")</f>
        <v/>
      </c>
      <c r="J103" s="378" t="str">
        <f>IF(名簿!S108&lt;&gt;"",名簿!S108,"")</f>
        <v/>
      </c>
      <c r="L103" s="379" t="str">
        <f>IF(現場!C107&lt;&gt;"",現場!C107,"")</f>
        <v/>
      </c>
      <c r="M103" s="379" t="str">
        <f>IF(現場!D107&lt;&gt;"",現場!D107,"")</f>
        <v/>
      </c>
      <c r="N103" s="379" t="str">
        <f>IF(現場!E107&lt;&gt;"",現場!E107,"")</f>
        <v/>
      </c>
      <c r="O103" s="379" t="str">
        <f>IF(現場!F107&lt;&gt;"",現場!F107,"")</f>
        <v/>
      </c>
      <c r="P103" s="379" t="str">
        <f>IF(現場!G107&lt;&gt;"",現場!G107,"")</f>
        <v/>
      </c>
      <c r="Q103" s="379" t="str">
        <f>IF(現場!H107&lt;&gt;"",現場!H107,"")</f>
        <v/>
      </c>
      <c r="R103" s="379" t="str">
        <f>IF(現場!I107&lt;&gt;"",現場!I107,"")</f>
        <v/>
      </c>
      <c r="S103" s="379" t="str">
        <f>IF(現場!J107&lt;&gt;"",現場!J107,"")</f>
        <v/>
      </c>
      <c r="T103" s="379" t="str">
        <f>IF(現場!K107&lt;&gt;"",現場!K107,"")</f>
        <v/>
      </c>
      <c r="U103" s="379" t="str">
        <f>IF(現場!L107&lt;&gt;"",現場!L107,"")</f>
        <v/>
      </c>
      <c r="V103" s="379" t="str">
        <f>IF(現場!M107&lt;&gt;"",現場!M107,"")</f>
        <v/>
      </c>
      <c r="X103" s="407" t="str">
        <f>IF(名簿!E108&lt;&gt;"",名簿!E108,"")</f>
        <v/>
      </c>
      <c r="Y103" s="407" t="str">
        <f>IF(名簿!C108&lt;&gt;"",名簿!C108,"")</f>
        <v/>
      </c>
      <c r="Z103" s="407" t="str">
        <f>IF(名簿!H108&lt;&gt;"",名簿!H108,"")</f>
        <v/>
      </c>
      <c r="AA103" s="407" t="str">
        <f>IF(名簿!S108&lt;&gt;"",名簿!S108,"")</f>
        <v/>
      </c>
      <c r="AB103" s="407" t="s">
        <v>1792</v>
      </c>
      <c r="AC103" s="407" t="str">
        <f>IF(名簿!M108&lt;&gt;"",名簿!M108,"")</f>
        <v/>
      </c>
      <c r="AD103" s="407" t="str">
        <f>IF(名簿!N108&lt;&gt;"",名簿!N108,"")</f>
        <v/>
      </c>
      <c r="AE103" s="407" t="str">
        <f>IF(名簿!O108&lt;&gt;"",名簿!O108,"")</f>
        <v/>
      </c>
      <c r="AF103" s="407" t="str">
        <f>IF(名簿!P108&lt;&gt;"",名簿!P108,"")</f>
        <v/>
      </c>
      <c r="AN103" s="551" t="str">
        <f>テーブル2[[#This Row],[災害発生時の
体制]]&amp;テーブル2[[#This Row],[班長代理①②③を選択]]</f>
        <v/>
      </c>
      <c r="AO103">
        <f>IF(テーブル2[[#This Row],[班長代理①②③を選択]]&lt;&gt;"",COUNTIF(AN:AN,AN103),0)</f>
        <v>0</v>
      </c>
      <c r="AQ103" s="521" t="str">
        <f>テーブル2[[#This Row],[災害発生時の
体制]]&amp;テーブル2[[#This Row],[班長]]</f>
        <v/>
      </c>
      <c r="AR103" s="519">
        <f>IF(テーブル2[[#This Row],[班長]]="○",COUNTIF(AQ:AQ,AQ103),0)</f>
        <v>0</v>
      </c>
    </row>
    <row r="104" spans="2:44" x14ac:dyDescent="0.15">
      <c r="B104" s="378" t="str">
        <f>IF(名簿!C109&lt;&gt;"",名簿!C109,"")</f>
        <v/>
      </c>
      <c r="C104" s="378" t="str">
        <f>IF(名簿!F109&lt;&gt;"",名簿!F109,"")</f>
        <v/>
      </c>
      <c r="D104" s="378" t="str">
        <f>IF(名簿!G109&lt;&gt;"",名簿!G109,"")</f>
        <v/>
      </c>
      <c r="E104" s="378" t="str">
        <f>IF(名簿!J109&lt;&gt;"",名簿!J109,"")</f>
        <v/>
      </c>
      <c r="F104" s="378" t="str">
        <f>IF(名簿!L109&lt;&gt;"",名簿!L109,"")</f>
        <v/>
      </c>
      <c r="G104" s="378" t="str">
        <f>IF(名簿!I109&lt;&gt;"",名簿!I109,"")</f>
        <v/>
      </c>
      <c r="H104" s="378" t="str">
        <f>IF(名簿!K109&lt;&gt;"",名簿!K109,"")</f>
        <v/>
      </c>
      <c r="I104" s="378" t="str">
        <f>IF(名簿!H109&lt;&gt;"",名簿!H109,"")</f>
        <v/>
      </c>
      <c r="J104" s="378" t="str">
        <f>IF(名簿!S109&lt;&gt;"",名簿!S109,"")</f>
        <v/>
      </c>
      <c r="L104" s="379" t="str">
        <f>IF(現場!C108&lt;&gt;"",現場!C108,"")</f>
        <v/>
      </c>
      <c r="M104" s="379" t="str">
        <f>IF(現場!D108&lt;&gt;"",現場!D108,"")</f>
        <v/>
      </c>
      <c r="N104" s="379" t="str">
        <f>IF(現場!E108&lt;&gt;"",現場!E108,"")</f>
        <v/>
      </c>
      <c r="O104" s="379" t="str">
        <f>IF(現場!F108&lt;&gt;"",現場!F108,"")</f>
        <v/>
      </c>
      <c r="P104" s="379" t="str">
        <f>IF(現場!G108&lt;&gt;"",現場!G108,"")</f>
        <v/>
      </c>
      <c r="Q104" s="379" t="str">
        <f>IF(現場!H108&lt;&gt;"",現場!H108,"")</f>
        <v/>
      </c>
      <c r="R104" s="379" t="str">
        <f>IF(現場!I108&lt;&gt;"",現場!I108,"")</f>
        <v/>
      </c>
      <c r="S104" s="379" t="str">
        <f>IF(現場!J108&lt;&gt;"",現場!J108,"")</f>
        <v/>
      </c>
      <c r="T104" s="379" t="str">
        <f>IF(現場!K108&lt;&gt;"",現場!K108,"")</f>
        <v/>
      </c>
      <c r="U104" s="379" t="str">
        <f>IF(現場!L108&lt;&gt;"",現場!L108,"")</f>
        <v/>
      </c>
      <c r="V104" s="379" t="str">
        <f>IF(現場!M108&lt;&gt;"",現場!M108,"")</f>
        <v/>
      </c>
      <c r="X104" s="407" t="str">
        <f>IF(名簿!E109&lt;&gt;"",名簿!E109,"")</f>
        <v/>
      </c>
      <c r="Y104" s="407" t="str">
        <f>IF(名簿!C109&lt;&gt;"",名簿!C109,"")</f>
        <v/>
      </c>
      <c r="Z104" s="407" t="str">
        <f>IF(名簿!H109&lt;&gt;"",名簿!H109,"")</f>
        <v/>
      </c>
      <c r="AA104" s="407" t="str">
        <f>IF(名簿!S109&lt;&gt;"",名簿!S109,"")</f>
        <v/>
      </c>
      <c r="AB104" s="407" t="s">
        <v>1792</v>
      </c>
      <c r="AC104" s="407" t="str">
        <f>IF(名簿!M109&lt;&gt;"",名簿!M109,"")</f>
        <v/>
      </c>
      <c r="AD104" s="407" t="str">
        <f>IF(名簿!N109&lt;&gt;"",名簿!N109,"")</f>
        <v/>
      </c>
      <c r="AE104" s="407" t="str">
        <f>IF(名簿!O109&lt;&gt;"",名簿!O109,"")</f>
        <v/>
      </c>
      <c r="AF104" s="407" t="str">
        <f>IF(名簿!P109&lt;&gt;"",名簿!P109,"")</f>
        <v/>
      </c>
      <c r="AN104" s="551" t="str">
        <f>テーブル2[[#This Row],[災害発生時の
体制]]&amp;テーブル2[[#This Row],[班長代理①②③を選択]]</f>
        <v/>
      </c>
      <c r="AO104">
        <f>IF(テーブル2[[#This Row],[班長代理①②③を選択]]&lt;&gt;"",COUNTIF(AN:AN,AN104),0)</f>
        <v>0</v>
      </c>
      <c r="AQ104" s="521" t="str">
        <f>テーブル2[[#This Row],[災害発生時の
体制]]&amp;テーブル2[[#This Row],[班長]]</f>
        <v/>
      </c>
      <c r="AR104" s="519">
        <f>IF(テーブル2[[#This Row],[班長]]="○",COUNTIF(AQ:AQ,AQ104),0)</f>
        <v>0</v>
      </c>
    </row>
    <row r="105" spans="2:44" x14ac:dyDescent="0.15">
      <c r="B105" s="378" t="str">
        <f>IF(名簿!C110&lt;&gt;"",名簿!C110,"")</f>
        <v/>
      </c>
      <c r="C105" s="378" t="str">
        <f>IF(名簿!F110&lt;&gt;"",名簿!F110,"")</f>
        <v/>
      </c>
      <c r="D105" s="378" t="str">
        <f>IF(名簿!G110&lt;&gt;"",名簿!G110,"")</f>
        <v/>
      </c>
      <c r="E105" s="378" t="str">
        <f>IF(名簿!J110&lt;&gt;"",名簿!J110,"")</f>
        <v/>
      </c>
      <c r="F105" s="378" t="str">
        <f>IF(名簿!L110&lt;&gt;"",名簿!L110,"")</f>
        <v/>
      </c>
      <c r="G105" s="378" t="str">
        <f>IF(名簿!I110&lt;&gt;"",名簿!I110,"")</f>
        <v/>
      </c>
      <c r="H105" s="378" t="str">
        <f>IF(名簿!K110&lt;&gt;"",名簿!K110,"")</f>
        <v/>
      </c>
      <c r="I105" s="378" t="str">
        <f>IF(名簿!H110&lt;&gt;"",名簿!H110,"")</f>
        <v/>
      </c>
      <c r="J105" s="378" t="str">
        <f>IF(名簿!S110&lt;&gt;"",名簿!S110,"")</f>
        <v/>
      </c>
      <c r="L105" s="379" t="str">
        <f>IF(現場!C109&lt;&gt;"",現場!C109,"")</f>
        <v/>
      </c>
      <c r="M105" s="379" t="str">
        <f>IF(現場!D109&lt;&gt;"",現場!D109,"")</f>
        <v/>
      </c>
      <c r="N105" s="379" t="str">
        <f>IF(現場!E109&lt;&gt;"",現場!E109,"")</f>
        <v/>
      </c>
      <c r="O105" s="379" t="str">
        <f>IF(現場!F109&lt;&gt;"",現場!F109,"")</f>
        <v/>
      </c>
      <c r="P105" s="379" t="str">
        <f>IF(現場!G109&lt;&gt;"",現場!G109,"")</f>
        <v/>
      </c>
      <c r="Q105" s="379" t="str">
        <f>IF(現場!H109&lt;&gt;"",現場!H109,"")</f>
        <v/>
      </c>
      <c r="R105" s="379" t="str">
        <f>IF(現場!I109&lt;&gt;"",現場!I109,"")</f>
        <v/>
      </c>
      <c r="S105" s="379" t="str">
        <f>IF(現場!J109&lt;&gt;"",現場!J109,"")</f>
        <v/>
      </c>
      <c r="T105" s="379" t="str">
        <f>IF(現場!K109&lt;&gt;"",現場!K109,"")</f>
        <v/>
      </c>
      <c r="U105" s="379" t="str">
        <f>IF(現場!L109&lt;&gt;"",現場!L109,"")</f>
        <v/>
      </c>
      <c r="V105" s="379" t="str">
        <f>IF(現場!M109&lt;&gt;"",現場!M109,"")</f>
        <v/>
      </c>
      <c r="X105" s="407" t="str">
        <f>IF(名簿!E110&lt;&gt;"",名簿!E110,"")</f>
        <v/>
      </c>
      <c r="Y105" s="407" t="str">
        <f>IF(名簿!C110&lt;&gt;"",名簿!C110,"")</f>
        <v/>
      </c>
      <c r="Z105" s="407" t="str">
        <f>IF(名簿!H110&lt;&gt;"",名簿!H110,"")</f>
        <v/>
      </c>
      <c r="AA105" s="407" t="str">
        <f>IF(名簿!S110&lt;&gt;"",名簿!S110,"")</f>
        <v/>
      </c>
      <c r="AB105" s="407" t="s">
        <v>1792</v>
      </c>
      <c r="AC105" s="407" t="str">
        <f>IF(名簿!M110&lt;&gt;"",名簿!M110,"")</f>
        <v/>
      </c>
      <c r="AD105" s="407" t="str">
        <f>IF(名簿!N110&lt;&gt;"",名簿!N110,"")</f>
        <v/>
      </c>
      <c r="AE105" s="407" t="str">
        <f>IF(名簿!O110&lt;&gt;"",名簿!O110,"")</f>
        <v/>
      </c>
      <c r="AF105" s="407" t="str">
        <f>IF(名簿!P110&lt;&gt;"",名簿!P110,"")</f>
        <v/>
      </c>
      <c r="AN105" s="551" t="str">
        <f>テーブル2[[#This Row],[災害発生時の
体制]]&amp;テーブル2[[#This Row],[班長代理①②③を選択]]</f>
        <v/>
      </c>
      <c r="AO105">
        <f>IF(テーブル2[[#This Row],[班長代理①②③を選択]]&lt;&gt;"",COUNTIF(AN:AN,AN105),0)</f>
        <v>0</v>
      </c>
      <c r="AQ105" s="521" t="str">
        <f>テーブル2[[#This Row],[災害発生時の
体制]]&amp;テーブル2[[#This Row],[班長]]</f>
        <v/>
      </c>
      <c r="AR105" s="519">
        <f>IF(テーブル2[[#This Row],[班長]]="○",COUNTIF(AQ:AQ,AQ105),0)</f>
        <v>0</v>
      </c>
    </row>
    <row r="106" spans="2:44" x14ac:dyDescent="0.15">
      <c r="B106" s="378" t="str">
        <f>IF(名簿!C111&lt;&gt;"",名簿!C111,"")</f>
        <v/>
      </c>
      <c r="C106" s="378" t="str">
        <f>IF(名簿!F111&lt;&gt;"",名簿!F111,"")</f>
        <v/>
      </c>
      <c r="D106" s="378" t="str">
        <f>IF(名簿!G111&lt;&gt;"",名簿!G111,"")</f>
        <v/>
      </c>
      <c r="E106" s="378" t="str">
        <f>IF(名簿!J111&lt;&gt;"",名簿!J111,"")</f>
        <v/>
      </c>
      <c r="F106" s="378" t="str">
        <f>IF(名簿!L111&lt;&gt;"",名簿!L111,"")</f>
        <v/>
      </c>
      <c r="G106" s="378" t="str">
        <f>IF(名簿!I111&lt;&gt;"",名簿!I111,"")</f>
        <v/>
      </c>
      <c r="H106" s="378" t="str">
        <f>IF(名簿!K111&lt;&gt;"",名簿!K111,"")</f>
        <v/>
      </c>
      <c r="I106" s="378" t="str">
        <f>IF(名簿!H111&lt;&gt;"",名簿!H111,"")</f>
        <v/>
      </c>
      <c r="J106" s="378" t="str">
        <f>IF(名簿!S111&lt;&gt;"",名簿!S111,"")</f>
        <v/>
      </c>
      <c r="L106" s="379" t="str">
        <f>IF(現場!C110&lt;&gt;"",現場!C110,"")</f>
        <v/>
      </c>
      <c r="M106" s="379" t="str">
        <f>IF(現場!D110&lt;&gt;"",現場!D110,"")</f>
        <v/>
      </c>
      <c r="N106" s="379" t="str">
        <f>IF(現場!E110&lt;&gt;"",現場!E110,"")</f>
        <v/>
      </c>
      <c r="O106" s="379" t="str">
        <f>IF(現場!F110&lt;&gt;"",現場!F110,"")</f>
        <v/>
      </c>
      <c r="P106" s="379" t="str">
        <f>IF(現場!G110&lt;&gt;"",現場!G110,"")</f>
        <v/>
      </c>
      <c r="Q106" s="379" t="str">
        <f>IF(現場!H110&lt;&gt;"",現場!H110,"")</f>
        <v/>
      </c>
      <c r="R106" s="379" t="str">
        <f>IF(現場!I110&lt;&gt;"",現場!I110,"")</f>
        <v/>
      </c>
      <c r="S106" s="379" t="str">
        <f>IF(現場!J110&lt;&gt;"",現場!J110,"")</f>
        <v/>
      </c>
      <c r="T106" s="379" t="str">
        <f>IF(現場!K110&lt;&gt;"",現場!K110,"")</f>
        <v/>
      </c>
      <c r="U106" s="379" t="str">
        <f>IF(現場!L110&lt;&gt;"",現場!L110,"")</f>
        <v/>
      </c>
      <c r="V106" s="379" t="str">
        <f>IF(現場!M110&lt;&gt;"",現場!M110,"")</f>
        <v/>
      </c>
      <c r="X106" s="407" t="str">
        <f>IF(名簿!E111&lt;&gt;"",名簿!E111,"")</f>
        <v/>
      </c>
      <c r="Y106" s="407" t="str">
        <f>IF(名簿!C111&lt;&gt;"",名簿!C111,"")</f>
        <v/>
      </c>
      <c r="Z106" s="407" t="str">
        <f>IF(名簿!H111&lt;&gt;"",名簿!H111,"")</f>
        <v/>
      </c>
      <c r="AA106" s="407" t="str">
        <f>IF(名簿!S111&lt;&gt;"",名簿!S111,"")</f>
        <v/>
      </c>
      <c r="AB106" s="407" t="s">
        <v>1792</v>
      </c>
      <c r="AC106" s="407" t="str">
        <f>IF(名簿!M111&lt;&gt;"",名簿!M111,"")</f>
        <v/>
      </c>
      <c r="AD106" s="407" t="str">
        <f>IF(名簿!N111&lt;&gt;"",名簿!N111,"")</f>
        <v/>
      </c>
      <c r="AE106" s="407" t="str">
        <f>IF(名簿!O111&lt;&gt;"",名簿!O111,"")</f>
        <v/>
      </c>
      <c r="AF106" s="407" t="str">
        <f>IF(名簿!P111&lt;&gt;"",名簿!P111,"")</f>
        <v/>
      </c>
      <c r="AN106" s="551" t="str">
        <f>テーブル2[[#This Row],[災害発生時の
体制]]&amp;テーブル2[[#This Row],[班長代理①②③を選択]]</f>
        <v/>
      </c>
      <c r="AO106">
        <f>IF(テーブル2[[#This Row],[班長代理①②③を選択]]&lt;&gt;"",COUNTIF(AN:AN,AN106),0)</f>
        <v>0</v>
      </c>
      <c r="AQ106" s="521" t="str">
        <f>テーブル2[[#This Row],[災害発生時の
体制]]&amp;テーブル2[[#This Row],[班長]]</f>
        <v/>
      </c>
      <c r="AR106" s="519">
        <f>IF(テーブル2[[#This Row],[班長]]="○",COUNTIF(AQ:AQ,AQ106),0)</f>
        <v>0</v>
      </c>
    </row>
    <row r="107" spans="2:44" x14ac:dyDescent="0.15">
      <c r="B107" s="378" t="str">
        <f>IF(名簿!C112&lt;&gt;"",名簿!C112,"")</f>
        <v/>
      </c>
      <c r="C107" s="378" t="str">
        <f>IF(名簿!F112&lt;&gt;"",名簿!F112,"")</f>
        <v/>
      </c>
      <c r="D107" s="378" t="str">
        <f>IF(名簿!G112&lt;&gt;"",名簿!G112,"")</f>
        <v/>
      </c>
      <c r="E107" s="378" t="str">
        <f>IF(名簿!J112&lt;&gt;"",名簿!J112,"")</f>
        <v/>
      </c>
      <c r="F107" s="378" t="str">
        <f>IF(名簿!L112&lt;&gt;"",名簿!L112,"")</f>
        <v/>
      </c>
      <c r="G107" s="378" t="str">
        <f>IF(名簿!I112&lt;&gt;"",名簿!I112,"")</f>
        <v/>
      </c>
      <c r="H107" s="378" t="str">
        <f>IF(名簿!K112&lt;&gt;"",名簿!K112,"")</f>
        <v/>
      </c>
      <c r="I107" s="378" t="str">
        <f>IF(名簿!H112&lt;&gt;"",名簿!H112,"")</f>
        <v/>
      </c>
      <c r="J107" s="378" t="str">
        <f>IF(名簿!S112&lt;&gt;"",名簿!S112,"")</f>
        <v/>
      </c>
      <c r="L107" s="379" t="str">
        <f>IF(現場!C111&lt;&gt;"",現場!C111,"")</f>
        <v/>
      </c>
      <c r="M107" s="379" t="str">
        <f>IF(現場!D111&lt;&gt;"",現場!D111,"")</f>
        <v/>
      </c>
      <c r="N107" s="379" t="str">
        <f>IF(現場!E111&lt;&gt;"",現場!E111,"")</f>
        <v/>
      </c>
      <c r="O107" s="379" t="str">
        <f>IF(現場!F111&lt;&gt;"",現場!F111,"")</f>
        <v/>
      </c>
      <c r="P107" s="379" t="str">
        <f>IF(現場!G111&lt;&gt;"",現場!G111,"")</f>
        <v/>
      </c>
      <c r="Q107" s="379" t="str">
        <f>IF(現場!H111&lt;&gt;"",現場!H111,"")</f>
        <v/>
      </c>
      <c r="R107" s="379" t="str">
        <f>IF(現場!I111&lt;&gt;"",現場!I111,"")</f>
        <v/>
      </c>
      <c r="S107" s="379" t="str">
        <f>IF(現場!J111&lt;&gt;"",現場!J111,"")</f>
        <v/>
      </c>
      <c r="T107" s="379" t="str">
        <f>IF(現場!K111&lt;&gt;"",現場!K111,"")</f>
        <v/>
      </c>
      <c r="U107" s="379" t="str">
        <f>IF(現場!L111&lt;&gt;"",現場!L111,"")</f>
        <v/>
      </c>
      <c r="V107" s="379" t="str">
        <f>IF(現場!M111&lt;&gt;"",現場!M111,"")</f>
        <v/>
      </c>
      <c r="X107" s="407" t="str">
        <f>IF(名簿!E112&lt;&gt;"",名簿!E112,"")</f>
        <v/>
      </c>
      <c r="Y107" s="407" t="str">
        <f>IF(名簿!C112&lt;&gt;"",名簿!C112,"")</f>
        <v/>
      </c>
      <c r="Z107" s="407" t="str">
        <f>IF(名簿!H112&lt;&gt;"",名簿!H112,"")</f>
        <v/>
      </c>
      <c r="AA107" s="407" t="str">
        <f>IF(名簿!S112&lt;&gt;"",名簿!S112,"")</f>
        <v/>
      </c>
      <c r="AB107" s="407" t="s">
        <v>1792</v>
      </c>
      <c r="AC107" s="407" t="str">
        <f>IF(名簿!M112&lt;&gt;"",名簿!M112,"")</f>
        <v/>
      </c>
      <c r="AD107" s="407" t="str">
        <f>IF(名簿!N112&lt;&gt;"",名簿!N112,"")</f>
        <v/>
      </c>
      <c r="AE107" s="407" t="str">
        <f>IF(名簿!O112&lt;&gt;"",名簿!O112,"")</f>
        <v/>
      </c>
      <c r="AF107" s="407" t="str">
        <f>IF(名簿!P112&lt;&gt;"",名簿!P112,"")</f>
        <v/>
      </c>
      <c r="AN107" s="551" t="str">
        <f>テーブル2[[#This Row],[災害発生時の
体制]]&amp;テーブル2[[#This Row],[班長代理①②③を選択]]</f>
        <v/>
      </c>
      <c r="AO107">
        <f>IF(テーブル2[[#This Row],[班長代理①②③を選択]]&lt;&gt;"",COUNTIF(AN:AN,AN107),0)</f>
        <v>0</v>
      </c>
      <c r="AQ107" s="521" t="str">
        <f>テーブル2[[#This Row],[災害発生時の
体制]]&amp;テーブル2[[#This Row],[班長]]</f>
        <v/>
      </c>
      <c r="AR107" s="519">
        <f>IF(テーブル2[[#This Row],[班長]]="○",COUNTIF(AQ:AQ,AQ107),0)</f>
        <v>0</v>
      </c>
    </row>
    <row r="108" spans="2:44" x14ac:dyDescent="0.15">
      <c r="B108" s="378" t="str">
        <f>IF(名簿!C113&lt;&gt;"",名簿!C113,"")</f>
        <v/>
      </c>
      <c r="C108" s="378" t="str">
        <f>IF(名簿!F113&lt;&gt;"",名簿!F113,"")</f>
        <v/>
      </c>
      <c r="D108" s="378" t="str">
        <f>IF(名簿!G113&lt;&gt;"",名簿!G113,"")</f>
        <v/>
      </c>
      <c r="E108" s="378" t="str">
        <f>IF(名簿!J113&lt;&gt;"",名簿!J113,"")</f>
        <v/>
      </c>
      <c r="F108" s="378" t="str">
        <f>IF(名簿!L113&lt;&gt;"",名簿!L113,"")</f>
        <v/>
      </c>
      <c r="G108" s="378" t="str">
        <f>IF(名簿!I113&lt;&gt;"",名簿!I113,"")</f>
        <v/>
      </c>
      <c r="H108" s="378" t="str">
        <f>IF(名簿!K113&lt;&gt;"",名簿!K113,"")</f>
        <v/>
      </c>
      <c r="I108" s="378" t="str">
        <f>IF(名簿!H113&lt;&gt;"",名簿!H113,"")</f>
        <v/>
      </c>
      <c r="J108" s="378" t="str">
        <f>IF(名簿!S113&lt;&gt;"",名簿!S113,"")</f>
        <v/>
      </c>
      <c r="L108" s="379" t="str">
        <f>IF(現場!C112&lt;&gt;"",現場!C112,"")</f>
        <v/>
      </c>
      <c r="M108" s="379" t="str">
        <f>IF(現場!D112&lt;&gt;"",現場!D112,"")</f>
        <v/>
      </c>
      <c r="N108" s="379" t="str">
        <f>IF(現場!E112&lt;&gt;"",現場!E112,"")</f>
        <v/>
      </c>
      <c r="O108" s="379" t="str">
        <f>IF(現場!F112&lt;&gt;"",現場!F112,"")</f>
        <v/>
      </c>
      <c r="P108" s="379" t="str">
        <f>IF(現場!G112&lt;&gt;"",現場!G112,"")</f>
        <v/>
      </c>
      <c r="Q108" s="379" t="str">
        <f>IF(現場!H112&lt;&gt;"",現場!H112,"")</f>
        <v/>
      </c>
      <c r="R108" s="379" t="str">
        <f>IF(現場!I112&lt;&gt;"",現場!I112,"")</f>
        <v/>
      </c>
      <c r="S108" s="379" t="str">
        <f>IF(現場!J112&lt;&gt;"",現場!J112,"")</f>
        <v/>
      </c>
      <c r="T108" s="379" t="str">
        <f>IF(現場!K112&lt;&gt;"",現場!K112,"")</f>
        <v/>
      </c>
      <c r="U108" s="379" t="str">
        <f>IF(現場!L112&lt;&gt;"",現場!L112,"")</f>
        <v/>
      </c>
      <c r="V108" s="379" t="str">
        <f>IF(現場!M112&lt;&gt;"",現場!M112,"")</f>
        <v/>
      </c>
      <c r="X108" s="407" t="str">
        <f>IF(名簿!E113&lt;&gt;"",名簿!E113,"")</f>
        <v/>
      </c>
      <c r="Y108" s="407" t="str">
        <f>IF(名簿!C113&lt;&gt;"",名簿!C113,"")</f>
        <v/>
      </c>
      <c r="Z108" s="407" t="str">
        <f>IF(名簿!H113&lt;&gt;"",名簿!H113,"")</f>
        <v/>
      </c>
      <c r="AA108" s="407" t="str">
        <f>IF(名簿!S113&lt;&gt;"",名簿!S113,"")</f>
        <v/>
      </c>
      <c r="AB108" s="407" t="s">
        <v>1792</v>
      </c>
      <c r="AC108" s="407" t="str">
        <f>IF(名簿!M113&lt;&gt;"",名簿!M113,"")</f>
        <v/>
      </c>
      <c r="AD108" s="407" t="str">
        <f>IF(名簿!N113&lt;&gt;"",名簿!N113,"")</f>
        <v/>
      </c>
      <c r="AE108" s="407" t="str">
        <f>IF(名簿!O113&lt;&gt;"",名簿!O113,"")</f>
        <v/>
      </c>
      <c r="AF108" s="407" t="str">
        <f>IF(名簿!P113&lt;&gt;"",名簿!P113,"")</f>
        <v/>
      </c>
      <c r="AN108" s="551" t="str">
        <f>テーブル2[[#This Row],[災害発生時の
体制]]&amp;テーブル2[[#This Row],[班長代理①②③を選択]]</f>
        <v/>
      </c>
      <c r="AO108">
        <f>IF(テーブル2[[#This Row],[班長代理①②③を選択]]&lt;&gt;"",COUNTIF(AN:AN,AN108),0)</f>
        <v>0</v>
      </c>
      <c r="AQ108" s="521" t="str">
        <f>テーブル2[[#This Row],[災害発生時の
体制]]&amp;テーブル2[[#This Row],[班長]]</f>
        <v/>
      </c>
      <c r="AR108" s="519">
        <f>IF(テーブル2[[#This Row],[班長]]="○",COUNTIF(AQ:AQ,AQ108),0)</f>
        <v>0</v>
      </c>
    </row>
    <row r="109" spans="2:44" x14ac:dyDescent="0.15">
      <c r="B109" s="378" t="str">
        <f>IF(名簿!C114&lt;&gt;"",名簿!C114,"")</f>
        <v/>
      </c>
      <c r="C109" s="378" t="str">
        <f>IF(名簿!F114&lt;&gt;"",名簿!F114,"")</f>
        <v/>
      </c>
      <c r="D109" s="378" t="str">
        <f>IF(名簿!G114&lt;&gt;"",名簿!G114,"")</f>
        <v/>
      </c>
      <c r="E109" s="378" t="str">
        <f>IF(名簿!J114&lt;&gt;"",名簿!J114,"")</f>
        <v/>
      </c>
      <c r="F109" s="378" t="str">
        <f>IF(名簿!L114&lt;&gt;"",名簿!L114,"")</f>
        <v/>
      </c>
      <c r="G109" s="378" t="str">
        <f>IF(名簿!I114&lt;&gt;"",名簿!I114,"")</f>
        <v/>
      </c>
      <c r="H109" s="378" t="str">
        <f>IF(名簿!K114&lt;&gt;"",名簿!K114,"")</f>
        <v/>
      </c>
      <c r="I109" s="378" t="str">
        <f>IF(名簿!H114&lt;&gt;"",名簿!H114,"")</f>
        <v/>
      </c>
      <c r="J109" s="378" t="str">
        <f>IF(名簿!S114&lt;&gt;"",名簿!S114,"")</f>
        <v/>
      </c>
      <c r="L109" s="379" t="str">
        <f>IF(現場!C113&lt;&gt;"",現場!C113,"")</f>
        <v/>
      </c>
      <c r="M109" s="379" t="str">
        <f>IF(現場!D113&lt;&gt;"",現場!D113,"")</f>
        <v/>
      </c>
      <c r="N109" s="379" t="str">
        <f>IF(現場!E113&lt;&gt;"",現場!E113,"")</f>
        <v/>
      </c>
      <c r="O109" s="379" t="str">
        <f>IF(現場!F113&lt;&gt;"",現場!F113,"")</f>
        <v/>
      </c>
      <c r="P109" s="379" t="str">
        <f>IF(現場!G113&lt;&gt;"",現場!G113,"")</f>
        <v/>
      </c>
      <c r="Q109" s="379" t="str">
        <f>IF(現場!H113&lt;&gt;"",現場!H113,"")</f>
        <v/>
      </c>
      <c r="R109" s="379" t="str">
        <f>IF(現場!I113&lt;&gt;"",現場!I113,"")</f>
        <v/>
      </c>
      <c r="S109" s="379" t="str">
        <f>IF(現場!J113&lt;&gt;"",現場!J113,"")</f>
        <v/>
      </c>
      <c r="T109" s="379" t="str">
        <f>IF(現場!K113&lt;&gt;"",現場!K113,"")</f>
        <v/>
      </c>
      <c r="U109" s="379" t="str">
        <f>IF(現場!L113&lt;&gt;"",現場!L113,"")</f>
        <v/>
      </c>
      <c r="V109" s="379" t="str">
        <f>IF(現場!M113&lt;&gt;"",現場!M113,"")</f>
        <v/>
      </c>
      <c r="X109" s="407" t="str">
        <f>IF(名簿!E114&lt;&gt;"",名簿!E114,"")</f>
        <v/>
      </c>
      <c r="Y109" s="407" t="str">
        <f>IF(名簿!C114&lt;&gt;"",名簿!C114,"")</f>
        <v/>
      </c>
      <c r="Z109" s="407" t="str">
        <f>IF(名簿!H114&lt;&gt;"",名簿!H114,"")</f>
        <v/>
      </c>
      <c r="AA109" s="407" t="str">
        <f>IF(名簿!S114&lt;&gt;"",名簿!S114,"")</f>
        <v/>
      </c>
      <c r="AB109" s="407" t="s">
        <v>1792</v>
      </c>
      <c r="AC109" s="407" t="str">
        <f>IF(名簿!M114&lt;&gt;"",名簿!M114,"")</f>
        <v/>
      </c>
      <c r="AD109" s="407" t="str">
        <f>IF(名簿!N114&lt;&gt;"",名簿!N114,"")</f>
        <v/>
      </c>
      <c r="AE109" s="407" t="str">
        <f>IF(名簿!O114&lt;&gt;"",名簿!O114,"")</f>
        <v/>
      </c>
      <c r="AF109" s="407" t="str">
        <f>IF(名簿!P114&lt;&gt;"",名簿!P114,"")</f>
        <v/>
      </c>
      <c r="AN109" s="551" t="str">
        <f>テーブル2[[#This Row],[災害発生時の
体制]]&amp;テーブル2[[#This Row],[班長代理①②③を選択]]</f>
        <v/>
      </c>
      <c r="AO109">
        <f>IF(テーブル2[[#This Row],[班長代理①②③を選択]]&lt;&gt;"",COUNTIF(AN:AN,AN109),0)</f>
        <v>0</v>
      </c>
      <c r="AQ109" s="521" t="str">
        <f>テーブル2[[#This Row],[災害発生時の
体制]]&amp;テーブル2[[#This Row],[班長]]</f>
        <v/>
      </c>
      <c r="AR109" s="519">
        <f>IF(テーブル2[[#This Row],[班長]]="○",COUNTIF(AQ:AQ,AQ109),0)</f>
        <v>0</v>
      </c>
    </row>
    <row r="110" spans="2:44" x14ac:dyDescent="0.15">
      <c r="B110" s="378" t="str">
        <f>IF(名簿!C115&lt;&gt;"",名簿!C115,"")</f>
        <v/>
      </c>
      <c r="C110" s="378" t="str">
        <f>IF(名簿!F115&lt;&gt;"",名簿!F115,"")</f>
        <v/>
      </c>
      <c r="D110" s="378" t="str">
        <f>IF(名簿!G115&lt;&gt;"",名簿!G115,"")</f>
        <v/>
      </c>
      <c r="E110" s="378" t="str">
        <f>IF(名簿!J115&lt;&gt;"",名簿!J115,"")</f>
        <v/>
      </c>
      <c r="F110" s="378" t="str">
        <f>IF(名簿!L115&lt;&gt;"",名簿!L115,"")</f>
        <v/>
      </c>
      <c r="G110" s="378" t="str">
        <f>IF(名簿!I115&lt;&gt;"",名簿!I115,"")</f>
        <v/>
      </c>
      <c r="H110" s="378" t="str">
        <f>IF(名簿!K115&lt;&gt;"",名簿!K115,"")</f>
        <v/>
      </c>
      <c r="I110" s="378" t="str">
        <f>IF(名簿!H115&lt;&gt;"",名簿!H115,"")</f>
        <v/>
      </c>
      <c r="J110" s="378" t="str">
        <f>IF(名簿!S115&lt;&gt;"",名簿!S115,"")</f>
        <v/>
      </c>
      <c r="L110" s="379" t="str">
        <f>IF(現場!C114&lt;&gt;"",現場!C114,"")</f>
        <v/>
      </c>
      <c r="M110" s="379" t="str">
        <f>IF(現場!D114&lt;&gt;"",現場!D114,"")</f>
        <v/>
      </c>
      <c r="N110" s="379" t="str">
        <f>IF(現場!E114&lt;&gt;"",現場!E114,"")</f>
        <v/>
      </c>
      <c r="O110" s="379" t="str">
        <f>IF(現場!F114&lt;&gt;"",現場!F114,"")</f>
        <v/>
      </c>
      <c r="P110" s="379" t="str">
        <f>IF(現場!G114&lt;&gt;"",現場!G114,"")</f>
        <v/>
      </c>
      <c r="Q110" s="379" t="str">
        <f>IF(現場!H114&lt;&gt;"",現場!H114,"")</f>
        <v/>
      </c>
      <c r="R110" s="379" t="str">
        <f>IF(現場!I114&lt;&gt;"",現場!I114,"")</f>
        <v/>
      </c>
      <c r="S110" s="379" t="str">
        <f>IF(現場!J114&lt;&gt;"",現場!J114,"")</f>
        <v/>
      </c>
      <c r="T110" s="379" t="str">
        <f>IF(現場!K114&lt;&gt;"",現場!K114,"")</f>
        <v/>
      </c>
      <c r="U110" s="379" t="str">
        <f>IF(現場!L114&lt;&gt;"",現場!L114,"")</f>
        <v/>
      </c>
      <c r="V110" s="379" t="str">
        <f>IF(現場!M114&lt;&gt;"",現場!M114,"")</f>
        <v/>
      </c>
      <c r="X110" s="407" t="str">
        <f>IF(名簿!E115&lt;&gt;"",名簿!E115,"")</f>
        <v/>
      </c>
      <c r="Y110" s="407" t="str">
        <f>IF(名簿!C115&lt;&gt;"",名簿!C115,"")</f>
        <v/>
      </c>
      <c r="Z110" s="407" t="str">
        <f>IF(名簿!H115&lt;&gt;"",名簿!H115,"")</f>
        <v/>
      </c>
      <c r="AA110" s="407" t="str">
        <f>IF(名簿!S115&lt;&gt;"",名簿!S115,"")</f>
        <v/>
      </c>
      <c r="AB110" s="407" t="s">
        <v>1792</v>
      </c>
      <c r="AC110" s="407" t="str">
        <f>IF(名簿!M115&lt;&gt;"",名簿!M115,"")</f>
        <v/>
      </c>
      <c r="AD110" s="407" t="str">
        <f>IF(名簿!N115&lt;&gt;"",名簿!N115,"")</f>
        <v/>
      </c>
      <c r="AE110" s="407" t="str">
        <f>IF(名簿!O115&lt;&gt;"",名簿!O115,"")</f>
        <v/>
      </c>
      <c r="AF110" s="407" t="str">
        <f>IF(名簿!P115&lt;&gt;"",名簿!P115,"")</f>
        <v/>
      </c>
      <c r="AN110" s="551" t="str">
        <f>テーブル2[[#This Row],[災害発生時の
体制]]&amp;テーブル2[[#This Row],[班長代理①②③を選択]]</f>
        <v/>
      </c>
      <c r="AO110">
        <f>IF(テーブル2[[#This Row],[班長代理①②③を選択]]&lt;&gt;"",COUNTIF(AN:AN,AN110),0)</f>
        <v>0</v>
      </c>
      <c r="AQ110" s="521" t="str">
        <f>テーブル2[[#This Row],[災害発生時の
体制]]&amp;テーブル2[[#This Row],[班長]]</f>
        <v/>
      </c>
      <c r="AR110" s="519">
        <f>IF(テーブル2[[#This Row],[班長]]="○",COUNTIF(AQ:AQ,AQ110),0)</f>
        <v>0</v>
      </c>
    </row>
    <row r="111" spans="2:44" x14ac:dyDescent="0.15">
      <c r="B111" s="378" t="str">
        <f>IF(名簿!C116&lt;&gt;"",名簿!C116,"")</f>
        <v/>
      </c>
      <c r="C111" s="378" t="str">
        <f>IF(名簿!F116&lt;&gt;"",名簿!F116,"")</f>
        <v/>
      </c>
      <c r="D111" s="378" t="str">
        <f>IF(名簿!G116&lt;&gt;"",名簿!G116,"")</f>
        <v/>
      </c>
      <c r="E111" s="378" t="str">
        <f>IF(名簿!J116&lt;&gt;"",名簿!J116,"")</f>
        <v/>
      </c>
      <c r="F111" s="378" t="str">
        <f>IF(名簿!L116&lt;&gt;"",名簿!L116,"")</f>
        <v/>
      </c>
      <c r="G111" s="378" t="str">
        <f>IF(名簿!I116&lt;&gt;"",名簿!I116,"")</f>
        <v/>
      </c>
      <c r="H111" s="378" t="str">
        <f>IF(名簿!K116&lt;&gt;"",名簿!K116,"")</f>
        <v/>
      </c>
      <c r="I111" s="378" t="str">
        <f>IF(名簿!H116&lt;&gt;"",名簿!H116,"")</f>
        <v/>
      </c>
      <c r="J111" s="378" t="str">
        <f>IF(名簿!S116&lt;&gt;"",名簿!S116,"")</f>
        <v/>
      </c>
      <c r="L111" s="379" t="str">
        <f>IF(現場!C115&lt;&gt;"",現場!C115,"")</f>
        <v/>
      </c>
      <c r="M111" s="379" t="str">
        <f>IF(現場!D115&lt;&gt;"",現場!D115,"")</f>
        <v/>
      </c>
      <c r="N111" s="379" t="str">
        <f>IF(現場!E115&lt;&gt;"",現場!E115,"")</f>
        <v/>
      </c>
      <c r="O111" s="379" t="str">
        <f>IF(現場!F115&lt;&gt;"",現場!F115,"")</f>
        <v/>
      </c>
      <c r="P111" s="379" t="str">
        <f>IF(現場!G115&lt;&gt;"",現場!G115,"")</f>
        <v/>
      </c>
      <c r="Q111" s="379" t="str">
        <f>IF(現場!H115&lt;&gt;"",現場!H115,"")</f>
        <v/>
      </c>
      <c r="R111" s="379" t="str">
        <f>IF(現場!I115&lt;&gt;"",現場!I115,"")</f>
        <v/>
      </c>
      <c r="S111" s="379" t="str">
        <f>IF(現場!J115&lt;&gt;"",現場!J115,"")</f>
        <v/>
      </c>
      <c r="T111" s="379" t="str">
        <f>IF(現場!K115&lt;&gt;"",現場!K115,"")</f>
        <v/>
      </c>
      <c r="U111" s="379" t="str">
        <f>IF(現場!L115&lt;&gt;"",現場!L115,"")</f>
        <v/>
      </c>
      <c r="V111" s="379" t="str">
        <f>IF(現場!M115&lt;&gt;"",現場!M115,"")</f>
        <v/>
      </c>
      <c r="X111" s="407" t="str">
        <f>IF(名簿!E116&lt;&gt;"",名簿!E116,"")</f>
        <v/>
      </c>
      <c r="Y111" s="407" t="str">
        <f>IF(名簿!C116&lt;&gt;"",名簿!C116,"")</f>
        <v/>
      </c>
      <c r="Z111" s="407" t="str">
        <f>IF(名簿!H116&lt;&gt;"",名簿!H116,"")</f>
        <v/>
      </c>
      <c r="AA111" s="407" t="str">
        <f>IF(名簿!S116&lt;&gt;"",名簿!S116,"")</f>
        <v/>
      </c>
      <c r="AB111" s="407" t="s">
        <v>1792</v>
      </c>
      <c r="AC111" s="407" t="str">
        <f>IF(名簿!M116&lt;&gt;"",名簿!M116,"")</f>
        <v/>
      </c>
      <c r="AD111" s="407" t="str">
        <f>IF(名簿!N116&lt;&gt;"",名簿!N116,"")</f>
        <v/>
      </c>
      <c r="AE111" s="407" t="str">
        <f>IF(名簿!O116&lt;&gt;"",名簿!O116,"")</f>
        <v/>
      </c>
      <c r="AF111" s="407" t="str">
        <f>IF(名簿!P116&lt;&gt;"",名簿!P116,"")</f>
        <v/>
      </c>
      <c r="AN111" s="551" t="str">
        <f>テーブル2[[#This Row],[災害発生時の
体制]]&amp;テーブル2[[#This Row],[班長代理①②③を選択]]</f>
        <v/>
      </c>
      <c r="AO111">
        <f>IF(テーブル2[[#This Row],[班長代理①②③を選択]]&lt;&gt;"",COUNTIF(AN:AN,AN111),0)</f>
        <v>0</v>
      </c>
      <c r="AQ111" s="521" t="str">
        <f>テーブル2[[#This Row],[災害発生時の
体制]]&amp;テーブル2[[#This Row],[班長]]</f>
        <v/>
      </c>
      <c r="AR111" s="519">
        <f>IF(テーブル2[[#This Row],[班長]]="○",COUNTIF(AQ:AQ,AQ111),0)</f>
        <v>0</v>
      </c>
    </row>
    <row r="112" spans="2:44" x14ac:dyDescent="0.15">
      <c r="B112" s="378" t="str">
        <f>IF(名簿!C117&lt;&gt;"",名簿!C117,"")</f>
        <v/>
      </c>
      <c r="C112" s="378" t="str">
        <f>IF(名簿!F117&lt;&gt;"",名簿!F117,"")</f>
        <v/>
      </c>
      <c r="D112" s="378" t="str">
        <f>IF(名簿!G117&lt;&gt;"",名簿!G117,"")</f>
        <v/>
      </c>
      <c r="E112" s="378" t="str">
        <f>IF(名簿!J117&lt;&gt;"",名簿!J117,"")</f>
        <v/>
      </c>
      <c r="F112" s="378" t="str">
        <f>IF(名簿!L117&lt;&gt;"",名簿!L117,"")</f>
        <v/>
      </c>
      <c r="G112" s="378" t="str">
        <f>IF(名簿!I117&lt;&gt;"",名簿!I117,"")</f>
        <v/>
      </c>
      <c r="H112" s="378" t="str">
        <f>IF(名簿!K117&lt;&gt;"",名簿!K117,"")</f>
        <v/>
      </c>
      <c r="I112" s="378" t="str">
        <f>IF(名簿!H117&lt;&gt;"",名簿!H117,"")</f>
        <v/>
      </c>
      <c r="J112" s="378" t="str">
        <f>IF(名簿!S117&lt;&gt;"",名簿!S117,"")</f>
        <v/>
      </c>
      <c r="L112" s="379" t="str">
        <f>IF(現場!C116&lt;&gt;"",現場!C116,"")</f>
        <v/>
      </c>
      <c r="M112" s="379" t="str">
        <f>IF(現場!D116&lt;&gt;"",現場!D116,"")</f>
        <v/>
      </c>
      <c r="N112" s="379" t="str">
        <f>IF(現場!E116&lt;&gt;"",現場!E116,"")</f>
        <v/>
      </c>
      <c r="O112" s="379" t="str">
        <f>IF(現場!F116&lt;&gt;"",現場!F116,"")</f>
        <v/>
      </c>
      <c r="P112" s="379" t="str">
        <f>IF(現場!G116&lt;&gt;"",現場!G116,"")</f>
        <v/>
      </c>
      <c r="Q112" s="379" t="str">
        <f>IF(現場!H116&lt;&gt;"",現場!H116,"")</f>
        <v/>
      </c>
      <c r="R112" s="379" t="str">
        <f>IF(現場!I116&lt;&gt;"",現場!I116,"")</f>
        <v/>
      </c>
      <c r="S112" s="379" t="str">
        <f>IF(現場!J116&lt;&gt;"",現場!J116,"")</f>
        <v/>
      </c>
      <c r="T112" s="379" t="str">
        <f>IF(現場!K116&lt;&gt;"",現場!K116,"")</f>
        <v/>
      </c>
      <c r="U112" s="379" t="str">
        <f>IF(現場!L116&lt;&gt;"",現場!L116,"")</f>
        <v/>
      </c>
      <c r="V112" s="379" t="str">
        <f>IF(現場!M116&lt;&gt;"",現場!M116,"")</f>
        <v/>
      </c>
      <c r="X112" s="407" t="str">
        <f>IF(名簿!E117&lt;&gt;"",名簿!E117,"")</f>
        <v/>
      </c>
      <c r="Y112" s="407" t="str">
        <f>IF(名簿!C117&lt;&gt;"",名簿!C117,"")</f>
        <v/>
      </c>
      <c r="Z112" s="407" t="str">
        <f>IF(名簿!H117&lt;&gt;"",名簿!H117,"")</f>
        <v/>
      </c>
      <c r="AA112" s="407" t="str">
        <f>IF(名簿!S117&lt;&gt;"",名簿!S117,"")</f>
        <v/>
      </c>
      <c r="AB112" s="407" t="s">
        <v>1792</v>
      </c>
      <c r="AC112" s="407" t="str">
        <f>IF(名簿!M117&lt;&gt;"",名簿!M117,"")</f>
        <v/>
      </c>
      <c r="AD112" s="407" t="str">
        <f>IF(名簿!N117&lt;&gt;"",名簿!N117,"")</f>
        <v/>
      </c>
      <c r="AE112" s="407" t="str">
        <f>IF(名簿!O117&lt;&gt;"",名簿!O117,"")</f>
        <v/>
      </c>
      <c r="AF112" s="407" t="str">
        <f>IF(名簿!P117&lt;&gt;"",名簿!P117,"")</f>
        <v/>
      </c>
      <c r="AN112" s="551" t="str">
        <f>テーブル2[[#This Row],[災害発生時の
体制]]&amp;テーブル2[[#This Row],[班長代理①②③を選択]]</f>
        <v/>
      </c>
      <c r="AO112">
        <f>IF(テーブル2[[#This Row],[班長代理①②③を選択]]&lt;&gt;"",COUNTIF(AN:AN,AN112),0)</f>
        <v>0</v>
      </c>
      <c r="AQ112" s="521" t="str">
        <f>テーブル2[[#This Row],[災害発生時の
体制]]&amp;テーブル2[[#This Row],[班長]]</f>
        <v/>
      </c>
      <c r="AR112" s="519">
        <f>IF(テーブル2[[#This Row],[班長]]="○",COUNTIF(AQ:AQ,AQ112),0)</f>
        <v>0</v>
      </c>
    </row>
    <row r="113" spans="2:44" x14ac:dyDescent="0.15">
      <c r="B113" s="378" t="str">
        <f>IF(名簿!C118&lt;&gt;"",名簿!C118,"")</f>
        <v/>
      </c>
      <c r="C113" s="378" t="str">
        <f>IF(名簿!F118&lt;&gt;"",名簿!F118,"")</f>
        <v/>
      </c>
      <c r="D113" s="378" t="str">
        <f>IF(名簿!G118&lt;&gt;"",名簿!G118,"")</f>
        <v/>
      </c>
      <c r="E113" s="378" t="str">
        <f>IF(名簿!J118&lt;&gt;"",名簿!J118,"")</f>
        <v/>
      </c>
      <c r="F113" s="378" t="str">
        <f>IF(名簿!L118&lt;&gt;"",名簿!L118,"")</f>
        <v/>
      </c>
      <c r="G113" s="378" t="str">
        <f>IF(名簿!I118&lt;&gt;"",名簿!I118,"")</f>
        <v/>
      </c>
      <c r="H113" s="378" t="str">
        <f>IF(名簿!K118&lt;&gt;"",名簿!K118,"")</f>
        <v/>
      </c>
      <c r="I113" s="378" t="str">
        <f>IF(名簿!H118&lt;&gt;"",名簿!H118,"")</f>
        <v/>
      </c>
      <c r="J113" s="378" t="str">
        <f>IF(名簿!S118&lt;&gt;"",名簿!S118,"")</f>
        <v/>
      </c>
      <c r="L113" s="379" t="str">
        <f>IF(現場!C117&lt;&gt;"",現場!C117,"")</f>
        <v/>
      </c>
      <c r="M113" s="379" t="str">
        <f>IF(現場!D117&lt;&gt;"",現場!D117,"")</f>
        <v/>
      </c>
      <c r="N113" s="379" t="str">
        <f>IF(現場!E117&lt;&gt;"",現場!E117,"")</f>
        <v/>
      </c>
      <c r="O113" s="379" t="str">
        <f>IF(現場!F117&lt;&gt;"",現場!F117,"")</f>
        <v/>
      </c>
      <c r="P113" s="379" t="str">
        <f>IF(現場!G117&lt;&gt;"",現場!G117,"")</f>
        <v/>
      </c>
      <c r="Q113" s="379" t="str">
        <f>IF(現場!H117&lt;&gt;"",現場!H117,"")</f>
        <v/>
      </c>
      <c r="R113" s="379" t="str">
        <f>IF(現場!I117&lt;&gt;"",現場!I117,"")</f>
        <v/>
      </c>
      <c r="S113" s="379" t="str">
        <f>IF(現場!J117&lt;&gt;"",現場!J117,"")</f>
        <v/>
      </c>
      <c r="T113" s="379" t="str">
        <f>IF(現場!K117&lt;&gt;"",現場!K117,"")</f>
        <v/>
      </c>
      <c r="U113" s="379" t="str">
        <f>IF(現場!L117&lt;&gt;"",現場!L117,"")</f>
        <v/>
      </c>
      <c r="V113" s="379" t="str">
        <f>IF(現場!M117&lt;&gt;"",現場!M117,"")</f>
        <v/>
      </c>
      <c r="X113" s="407" t="str">
        <f>IF(名簿!E118&lt;&gt;"",名簿!E118,"")</f>
        <v/>
      </c>
      <c r="Y113" s="407" t="str">
        <f>IF(名簿!C118&lt;&gt;"",名簿!C118,"")</f>
        <v/>
      </c>
      <c r="Z113" s="407" t="str">
        <f>IF(名簿!H118&lt;&gt;"",名簿!H118,"")</f>
        <v/>
      </c>
      <c r="AA113" s="407" t="str">
        <f>IF(名簿!S118&lt;&gt;"",名簿!S118,"")</f>
        <v/>
      </c>
      <c r="AB113" s="407" t="s">
        <v>1792</v>
      </c>
      <c r="AC113" s="407" t="str">
        <f>IF(名簿!M118&lt;&gt;"",名簿!M118,"")</f>
        <v/>
      </c>
      <c r="AD113" s="407" t="str">
        <f>IF(名簿!N118&lt;&gt;"",名簿!N118,"")</f>
        <v/>
      </c>
      <c r="AE113" s="407" t="str">
        <f>IF(名簿!O118&lt;&gt;"",名簿!O118,"")</f>
        <v/>
      </c>
      <c r="AF113" s="407" t="str">
        <f>IF(名簿!P118&lt;&gt;"",名簿!P118,"")</f>
        <v/>
      </c>
      <c r="AN113" s="551" t="str">
        <f>テーブル2[[#This Row],[災害発生時の
体制]]&amp;テーブル2[[#This Row],[班長代理①②③を選択]]</f>
        <v/>
      </c>
      <c r="AO113">
        <f>IF(テーブル2[[#This Row],[班長代理①②③を選択]]&lt;&gt;"",COUNTIF(AN:AN,AN113),0)</f>
        <v>0</v>
      </c>
      <c r="AQ113" s="521" t="str">
        <f>テーブル2[[#This Row],[災害発生時の
体制]]&amp;テーブル2[[#This Row],[班長]]</f>
        <v/>
      </c>
      <c r="AR113" s="519">
        <f>IF(テーブル2[[#This Row],[班長]]="○",COUNTIF(AQ:AQ,AQ113),0)</f>
        <v>0</v>
      </c>
    </row>
    <row r="114" spans="2:44" x14ac:dyDescent="0.15">
      <c r="B114" s="378" t="str">
        <f>IF(名簿!C119&lt;&gt;"",名簿!C119,"")</f>
        <v/>
      </c>
      <c r="C114" s="378" t="str">
        <f>IF(名簿!F119&lt;&gt;"",名簿!F119,"")</f>
        <v/>
      </c>
      <c r="D114" s="378" t="str">
        <f>IF(名簿!G119&lt;&gt;"",名簿!G119,"")</f>
        <v/>
      </c>
      <c r="E114" s="378" t="str">
        <f>IF(名簿!J119&lt;&gt;"",名簿!J119,"")</f>
        <v/>
      </c>
      <c r="F114" s="378" t="str">
        <f>IF(名簿!L119&lt;&gt;"",名簿!L119,"")</f>
        <v/>
      </c>
      <c r="G114" s="378" t="str">
        <f>IF(名簿!I119&lt;&gt;"",名簿!I119,"")</f>
        <v/>
      </c>
      <c r="H114" s="378" t="str">
        <f>IF(名簿!K119&lt;&gt;"",名簿!K119,"")</f>
        <v/>
      </c>
      <c r="I114" s="378" t="str">
        <f>IF(名簿!H119&lt;&gt;"",名簿!H119,"")</f>
        <v/>
      </c>
      <c r="J114" s="378" t="str">
        <f>IF(名簿!S119&lt;&gt;"",名簿!S119,"")</f>
        <v/>
      </c>
      <c r="L114" s="379" t="str">
        <f>IF(現場!C118&lt;&gt;"",現場!C118,"")</f>
        <v/>
      </c>
      <c r="M114" s="379" t="str">
        <f>IF(現場!D118&lt;&gt;"",現場!D118,"")</f>
        <v/>
      </c>
      <c r="N114" s="379" t="str">
        <f>IF(現場!E118&lt;&gt;"",現場!E118,"")</f>
        <v/>
      </c>
      <c r="O114" s="379" t="str">
        <f>IF(現場!F118&lt;&gt;"",現場!F118,"")</f>
        <v/>
      </c>
      <c r="P114" s="379" t="str">
        <f>IF(現場!G118&lt;&gt;"",現場!G118,"")</f>
        <v/>
      </c>
      <c r="Q114" s="379" t="str">
        <f>IF(現場!H118&lt;&gt;"",現場!H118,"")</f>
        <v/>
      </c>
      <c r="R114" s="379" t="str">
        <f>IF(現場!I118&lt;&gt;"",現場!I118,"")</f>
        <v/>
      </c>
      <c r="S114" s="379" t="str">
        <f>IF(現場!J118&lt;&gt;"",現場!J118,"")</f>
        <v/>
      </c>
      <c r="T114" s="379" t="str">
        <f>IF(現場!K118&lt;&gt;"",現場!K118,"")</f>
        <v/>
      </c>
      <c r="U114" s="379" t="str">
        <f>IF(現場!L118&lt;&gt;"",現場!L118,"")</f>
        <v/>
      </c>
      <c r="V114" s="379" t="str">
        <f>IF(現場!M118&lt;&gt;"",現場!M118,"")</f>
        <v/>
      </c>
      <c r="X114" s="407" t="str">
        <f>IF(名簿!E119&lt;&gt;"",名簿!E119,"")</f>
        <v/>
      </c>
      <c r="Y114" s="407" t="str">
        <f>IF(名簿!C119&lt;&gt;"",名簿!C119,"")</f>
        <v/>
      </c>
      <c r="Z114" s="407" t="str">
        <f>IF(名簿!H119&lt;&gt;"",名簿!H119,"")</f>
        <v/>
      </c>
      <c r="AA114" s="407" t="str">
        <f>IF(名簿!S119&lt;&gt;"",名簿!S119,"")</f>
        <v/>
      </c>
      <c r="AB114" s="407" t="s">
        <v>1792</v>
      </c>
      <c r="AC114" s="407" t="str">
        <f>IF(名簿!M119&lt;&gt;"",名簿!M119,"")</f>
        <v/>
      </c>
      <c r="AD114" s="407" t="str">
        <f>IF(名簿!N119&lt;&gt;"",名簿!N119,"")</f>
        <v/>
      </c>
      <c r="AE114" s="407" t="str">
        <f>IF(名簿!O119&lt;&gt;"",名簿!O119,"")</f>
        <v/>
      </c>
      <c r="AF114" s="407" t="str">
        <f>IF(名簿!P119&lt;&gt;"",名簿!P119,"")</f>
        <v/>
      </c>
      <c r="AN114" s="551" t="str">
        <f>テーブル2[[#This Row],[災害発生時の
体制]]&amp;テーブル2[[#This Row],[班長代理①②③を選択]]</f>
        <v/>
      </c>
      <c r="AO114">
        <f>IF(テーブル2[[#This Row],[班長代理①②③を選択]]&lt;&gt;"",COUNTIF(AN:AN,AN114),0)</f>
        <v>0</v>
      </c>
      <c r="AQ114" s="521" t="str">
        <f>テーブル2[[#This Row],[災害発生時の
体制]]&amp;テーブル2[[#This Row],[班長]]</f>
        <v/>
      </c>
      <c r="AR114" s="519">
        <f>IF(テーブル2[[#This Row],[班長]]="○",COUNTIF(AQ:AQ,AQ114),0)</f>
        <v>0</v>
      </c>
    </row>
    <row r="115" spans="2:44" x14ac:dyDescent="0.15">
      <c r="B115" s="378" t="str">
        <f>IF(名簿!C120&lt;&gt;"",名簿!C120,"")</f>
        <v/>
      </c>
      <c r="C115" s="378" t="str">
        <f>IF(名簿!F120&lt;&gt;"",名簿!F120,"")</f>
        <v/>
      </c>
      <c r="D115" s="378" t="str">
        <f>IF(名簿!G120&lt;&gt;"",名簿!G120,"")</f>
        <v/>
      </c>
      <c r="E115" s="378" t="str">
        <f>IF(名簿!J120&lt;&gt;"",名簿!J120,"")</f>
        <v/>
      </c>
      <c r="F115" s="378" t="str">
        <f>IF(名簿!L120&lt;&gt;"",名簿!L120,"")</f>
        <v/>
      </c>
      <c r="G115" s="378" t="str">
        <f>IF(名簿!I120&lt;&gt;"",名簿!I120,"")</f>
        <v/>
      </c>
      <c r="H115" s="378" t="str">
        <f>IF(名簿!K120&lt;&gt;"",名簿!K120,"")</f>
        <v/>
      </c>
      <c r="I115" s="378" t="str">
        <f>IF(名簿!H120&lt;&gt;"",名簿!H120,"")</f>
        <v/>
      </c>
      <c r="J115" s="378" t="str">
        <f>IF(名簿!S120&lt;&gt;"",名簿!S120,"")</f>
        <v/>
      </c>
      <c r="L115" s="379" t="str">
        <f>IF(現場!C119&lt;&gt;"",現場!C119,"")</f>
        <v/>
      </c>
      <c r="M115" s="379" t="str">
        <f>IF(現場!D119&lt;&gt;"",現場!D119,"")</f>
        <v/>
      </c>
      <c r="N115" s="379" t="str">
        <f>IF(現場!E119&lt;&gt;"",現場!E119,"")</f>
        <v/>
      </c>
      <c r="O115" s="379" t="str">
        <f>IF(現場!F119&lt;&gt;"",現場!F119,"")</f>
        <v/>
      </c>
      <c r="P115" s="379" t="str">
        <f>IF(現場!G119&lt;&gt;"",現場!G119,"")</f>
        <v/>
      </c>
      <c r="Q115" s="379" t="str">
        <f>IF(現場!H119&lt;&gt;"",現場!H119,"")</f>
        <v/>
      </c>
      <c r="R115" s="379" t="str">
        <f>IF(現場!I119&lt;&gt;"",現場!I119,"")</f>
        <v/>
      </c>
      <c r="S115" s="379" t="str">
        <f>IF(現場!J119&lt;&gt;"",現場!J119,"")</f>
        <v/>
      </c>
      <c r="T115" s="379" t="str">
        <f>IF(現場!K119&lt;&gt;"",現場!K119,"")</f>
        <v/>
      </c>
      <c r="U115" s="379" t="str">
        <f>IF(現場!L119&lt;&gt;"",現場!L119,"")</f>
        <v/>
      </c>
      <c r="V115" s="379" t="str">
        <f>IF(現場!M119&lt;&gt;"",現場!M119,"")</f>
        <v/>
      </c>
      <c r="X115" s="407" t="str">
        <f>IF(名簿!E120&lt;&gt;"",名簿!E120,"")</f>
        <v/>
      </c>
      <c r="Y115" s="407" t="str">
        <f>IF(名簿!C120&lt;&gt;"",名簿!C120,"")</f>
        <v/>
      </c>
      <c r="Z115" s="407" t="str">
        <f>IF(名簿!H120&lt;&gt;"",名簿!H120,"")</f>
        <v/>
      </c>
      <c r="AA115" s="407" t="str">
        <f>IF(名簿!S120&lt;&gt;"",名簿!S120,"")</f>
        <v/>
      </c>
      <c r="AB115" s="407" t="s">
        <v>1792</v>
      </c>
      <c r="AC115" s="407" t="str">
        <f>IF(名簿!M120&lt;&gt;"",名簿!M120,"")</f>
        <v/>
      </c>
      <c r="AD115" s="407" t="str">
        <f>IF(名簿!N120&lt;&gt;"",名簿!N120,"")</f>
        <v/>
      </c>
      <c r="AE115" s="407" t="str">
        <f>IF(名簿!O120&lt;&gt;"",名簿!O120,"")</f>
        <v/>
      </c>
      <c r="AF115" s="407" t="str">
        <f>IF(名簿!P120&lt;&gt;"",名簿!P120,"")</f>
        <v/>
      </c>
      <c r="AN115" s="551" t="str">
        <f>テーブル2[[#This Row],[災害発生時の
体制]]&amp;テーブル2[[#This Row],[班長代理①②③を選択]]</f>
        <v/>
      </c>
      <c r="AO115">
        <f>IF(テーブル2[[#This Row],[班長代理①②③を選択]]&lt;&gt;"",COUNTIF(AN:AN,AN115),0)</f>
        <v>0</v>
      </c>
      <c r="AQ115" s="521" t="str">
        <f>テーブル2[[#This Row],[災害発生時の
体制]]&amp;テーブル2[[#This Row],[班長]]</f>
        <v/>
      </c>
      <c r="AR115" s="519">
        <f>IF(テーブル2[[#This Row],[班長]]="○",COUNTIF(AQ:AQ,AQ115),0)</f>
        <v>0</v>
      </c>
    </row>
    <row r="116" spans="2:44" x14ac:dyDescent="0.15">
      <c r="B116" s="378" t="str">
        <f>IF(名簿!C121&lt;&gt;"",名簿!C121,"")</f>
        <v/>
      </c>
      <c r="C116" s="378" t="str">
        <f>IF(名簿!F121&lt;&gt;"",名簿!F121,"")</f>
        <v/>
      </c>
      <c r="D116" s="378" t="str">
        <f>IF(名簿!G121&lt;&gt;"",名簿!G121,"")</f>
        <v/>
      </c>
      <c r="E116" s="378" t="str">
        <f>IF(名簿!J121&lt;&gt;"",名簿!J121,"")</f>
        <v/>
      </c>
      <c r="F116" s="378" t="str">
        <f>IF(名簿!L121&lt;&gt;"",名簿!L121,"")</f>
        <v/>
      </c>
      <c r="G116" s="378" t="str">
        <f>IF(名簿!I121&lt;&gt;"",名簿!I121,"")</f>
        <v/>
      </c>
      <c r="H116" s="378" t="str">
        <f>IF(名簿!K121&lt;&gt;"",名簿!K121,"")</f>
        <v/>
      </c>
      <c r="I116" s="378" t="str">
        <f>IF(名簿!H121&lt;&gt;"",名簿!H121,"")</f>
        <v/>
      </c>
      <c r="J116" s="378" t="str">
        <f>IF(名簿!S121&lt;&gt;"",名簿!S121,"")</f>
        <v/>
      </c>
      <c r="L116" s="379" t="str">
        <f>IF(現場!C120&lt;&gt;"",現場!C120,"")</f>
        <v/>
      </c>
      <c r="M116" s="379" t="str">
        <f>IF(現場!D120&lt;&gt;"",現場!D120,"")</f>
        <v/>
      </c>
      <c r="N116" s="379" t="str">
        <f>IF(現場!E120&lt;&gt;"",現場!E120,"")</f>
        <v/>
      </c>
      <c r="O116" s="379" t="str">
        <f>IF(現場!F120&lt;&gt;"",現場!F120,"")</f>
        <v/>
      </c>
      <c r="P116" s="379" t="str">
        <f>IF(現場!G120&lt;&gt;"",現場!G120,"")</f>
        <v/>
      </c>
      <c r="Q116" s="379" t="str">
        <f>IF(現場!H120&lt;&gt;"",現場!H120,"")</f>
        <v/>
      </c>
      <c r="R116" s="379" t="str">
        <f>IF(現場!I120&lt;&gt;"",現場!I120,"")</f>
        <v/>
      </c>
      <c r="S116" s="379" t="str">
        <f>IF(現場!J120&lt;&gt;"",現場!J120,"")</f>
        <v/>
      </c>
      <c r="T116" s="379" t="str">
        <f>IF(現場!K120&lt;&gt;"",現場!K120,"")</f>
        <v/>
      </c>
      <c r="U116" s="379" t="str">
        <f>IF(現場!L120&lt;&gt;"",現場!L120,"")</f>
        <v/>
      </c>
      <c r="V116" s="379" t="str">
        <f>IF(現場!M120&lt;&gt;"",現場!M120,"")</f>
        <v/>
      </c>
      <c r="X116" s="407" t="str">
        <f>IF(名簿!E121&lt;&gt;"",名簿!E121,"")</f>
        <v/>
      </c>
      <c r="Y116" s="407" t="str">
        <f>IF(名簿!C121&lt;&gt;"",名簿!C121,"")</f>
        <v/>
      </c>
      <c r="Z116" s="407" t="str">
        <f>IF(名簿!H121&lt;&gt;"",名簿!H121,"")</f>
        <v/>
      </c>
      <c r="AA116" s="407" t="str">
        <f>IF(名簿!S121&lt;&gt;"",名簿!S121,"")</f>
        <v/>
      </c>
      <c r="AB116" s="407" t="s">
        <v>1792</v>
      </c>
      <c r="AC116" s="407" t="str">
        <f>IF(名簿!M121&lt;&gt;"",名簿!M121,"")</f>
        <v/>
      </c>
      <c r="AD116" s="407" t="str">
        <f>IF(名簿!N121&lt;&gt;"",名簿!N121,"")</f>
        <v/>
      </c>
      <c r="AE116" s="407" t="str">
        <f>IF(名簿!O121&lt;&gt;"",名簿!O121,"")</f>
        <v/>
      </c>
      <c r="AF116" s="407" t="str">
        <f>IF(名簿!P121&lt;&gt;"",名簿!P121,"")</f>
        <v/>
      </c>
      <c r="AN116" s="551" t="str">
        <f>テーブル2[[#This Row],[災害発生時の
体制]]&amp;テーブル2[[#This Row],[班長代理①②③を選択]]</f>
        <v/>
      </c>
      <c r="AO116">
        <f>IF(テーブル2[[#This Row],[班長代理①②③を選択]]&lt;&gt;"",COUNTIF(AN:AN,AN116),0)</f>
        <v>0</v>
      </c>
      <c r="AQ116" s="521" t="str">
        <f>テーブル2[[#This Row],[災害発生時の
体制]]&amp;テーブル2[[#This Row],[班長]]</f>
        <v/>
      </c>
      <c r="AR116" s="519">
        <f>IF(テーブル2[[#This Row],[班長]]="○",COUNTIF(AQ:AQ,AQ116),0)</f>
        <v>0</v>
      </c>
    </row>
    <row r="117" spans="2:44" x14ac:dyDescent="0.15">
      <c r="B117" s="378" t="str">
        <f>IF(名簿!C122&lt;&gt;"",名簿!C122,"")</f>
        <v/>
      </c>
      <c r="C117" s="378" t="str">
        <f>IF(名簿!F122&lt;&gt;"",名簿!F122,"")</f>
        <v/>
      </c>
      <c r="D117" s="378" t="str">
        <f>IF(名簿!G122&lt;&gt;"",名簿!G122,"")</f>
        <v/>
      </c>
      <c r="E117" s="378" t="str">
        <f>IF(名簿!J122&lt;&gt;"",名簿!J122,"")</f>
        <v/>
      </c>
      <c r="F117" s="378" t="str">
        <f>IF(名簿!L122&lt;&gt;"",名簿!L122,"")</f>
        <v/>
      </c>
      <c r="G117" s="378" t="str">
        <f>IF(名簿!I122&lt;&gt;"",名簿!I122,"")</f>
        <v/>
      </c>
      <c r="H117" s="378" t="str">
        <f>IF(名簿!K122&lt;&gt;"",名簿!K122,"")</f>
        <v/>
      </c>
      <c r="I117" s="378" t="str">
        <f>IF(名簿!H122&lt;&gt;"",名簿!H122,"")</f>
        <v/>
      </c>
      <c r="J117" s="378" t="str">
        <f>IF(名簿!S122&lt;&gt;"",名簿!S122,"")</f>
        <v/>
      </c>
      <c r="L117" s="379" t="str">
        <f>IF(現場!C121&lt;&gt;"",現場!C121,"")</f>
        <v/>
      </c>
      <c r="M117" s="379" t="str">
        <f>IF(現場!D121&lt;&gt;"",現場!D121,"")</f>
        <v/>
      </c>
      <c r="N117" s="379" t="str">
        <f>IF(現場!E121&lt;&gt;"",現場!E121,"")</f>
        <v/>
      </c>
      <c r="O117" s="379" t="str">
        <f>IF(現場!F121&lt;&gt;"",現場!F121,"")</f>
        <v/>
      </c>
      <c r="P117" s="379" t="str">
        <f>IF(現場!G121&lt;&gt;"",現場!G121,"")</f>
        <v/>
      </c>
      <c r="Q117" s="379" t="str">
        <f>IF(現場!H121&lt;&gt;"",現場!H121,"")</f>
        <v/>
      </c>
      <c r="R117" s="379" t="str">
        <f>IF(現場!I121&lt;&gt;"",現場!I121,"")</f>
        <v/>
      </c>
      <c r="S117" s="379" t="str">
        <f>IF(現場!J121&lt;&gt;"",現場!J121,"")</f>
        <v/>
      </c>
      <c r="T117" s="379" t="str">
        <f>IF(現場!K121&lt;&gt;"",現場!K121,"")</f>
        <v/>
      </c>
      <c r="U117" s="379" t="str">
        <f>IF(現場!L121&lt;&gt;"",現場!L121,"")</f>
        <v/>
      </c>
      <c r="V117" s="379" t="str">
        <f>IF(現場!M121&lt;&gt;"",現場!M121,"")</f>
        <v/>
      </c>
      <c r="X117" s="407" t="str">
        <f>IF(名簿!E122&lt;&gt;"",名簿!E122,"")</f>
        <v/>
      </c>
      <c r="Y117" s="407" t="str">
        <f>IF(名簿!C122&lt;&gt;"",名簿!C122,"")</f>
        <v/>
      </c>
      <c r="Z117" s="407" t="str">
        <f>IF(名簿!H122&lt;&gt;"",名簿!H122,"")</f>
        <v/>
      </c>
      <c r="AA117" s="407" t="str">
        <f>IF(名簿!S122&lt;&gt;"",名簿!S122,"")</f>
        <v/>
      </c>
      <c r="AB117" s="407" t="s">
        <v>1792</v>
      </c>
      <c r="AC117" s="407" t="str">
        <f>IF(名簿!M122&lt;&gt;"",名簿!M122,"")</f>
        <v/>
      </c>
      <c r="AD117" s="407" t="str">
        <f>IF(名簿!N122&lt;&gt;"",名簿!N122,"")</f>
        <v/>
      </c>
      <c r="AE117" s="407" t="str">
        <f>IF(名簿!O122&lt;&gt;"",名簿!O122,"")</f>
        <v/>
      </c>
      <c r="AF117" s="407" t="str">
        <f>IF(名簿!P122&lt;&gt;"",名簿!P122,"")</f>
        <v/>
      </c>
      <c r="AN117" s="551" t="str">
        <f>テーブル2[[#This Row],[災害発生時の
体制]]&amp;テーブル2[[#This Row],[班長代理①②③を選択]]</f>
        <v/>
      </c>
      <c r="AO117">
        <f>IF(テーブル2[[#This Row],[班長代理①②③を選択]]&lt;&gt;"",COUNTIF(AN:AN,AN117),0)</f>
        <v>0</v>
      </c>
      <c r="AQ117" s="521" t="str">
        <f>テーブル2[[#This Row],[災害発生時の
体制]]&amp;テーブル2[[#This Row],[班長]]</f>
        <v/>
      </c>
      <c r="AR117" s="519">
        <f>IF(テーブル2[[#This Row],[班長]]="○",COUNTIF(AQ:AQ,AQ117),0)</f>
        <v>0</v>
      </c>
    </row>
    <row r="118" spans="2:44" x14ac:dyDescent="0.15">
      <c r="B118" s="378" t="str">
        <f>IF(名簿!C123&lt;&gt;"",名簿!C123,"")</f>
        <v/>
      </c>
      <c r="C118" s="378" t="str">
        <f>IF(名簿!F123&lt;&gt;"",名簿!F123,"")</f>
        <v/>
      </c>
      <c r="D118" s="378" t="str">
        <f>IF(名簿!G123&lt;&gt;"",名簿!G123,"")</f>
        <v/>
      </c>
      <c r="E118" s="378" t="str">
        <f>IF(名簿!J123&lt;&gt;"",名簿!J123,"")</f>
        <v/>
      </c>
      <c r="F118" s="378" t="str">
        <f>IF(名簿!L123&lt;&gt;"",名簿!L123,"")</f>
        <v/>
      </c>
      <c r="G118" s="378" t="str">
        <f>IF(名簿!I123&lt;&gt;"",名簿!I123,"")</f>
        <v/>
      </c>
      <c r="H118" s="378" t="str">
        <f>IF(名簿!K123&lt;&gt;"",名簿!K123,"")</f>
        <v/>
      </c>
      <c r="I118" s="378" t="str">
        <f>IF(名簿!H123&lt;&gt;"",名簿!H123,"")</f>
        <v/>
      </c>
      <c r="J118" s="378" t="str">
        <f>IF(名簿!S123&lt;&gt;"",名簿!S123,"")</f>
        <v/>
      </c>
      <c r="L118" s="379" t="str">
        <f>IF(現場!C122&lt;&gt;"",現場!C122,"")</f>
        <v/>
      </c>
      <c r="M118" s="379" t="str">
        <f>IF(現場!D122&lt;&gt;"",現場!D122,"")</f>
        <v/>
      </c>
      <c r="N118" s="379" t="str">
        <f>IF(現場!E122&lt;&gt;"",現場!E122,"")</f>
        <v/>
      </c>
      <c r="O118" s="379" t="str">
        <f>IF(現場!F122&lt;&gt;"",現場!F122,"")</f>
        <v/>
      </c>
      <c r="P118" s="379" t="str">
        <f>IF(現場!G122&lt;&gt;"",現場!G122,"")</f>
        <v/>
      </c>
      <c r="Q118" s="379" t="str">
        <f>IF(現場!H122&lt;&gt;"",現場!H122,"")</f>
        <v/>
      </c>
      <c r="R118" s="379" t="str">
        <f>IF(現場!I122&lt;&gt;"",現場!I122,"")</f>
        <v/>
      </c>
      <c r="S118" s="379" t="str">
        <f>IF(現場!J122&lt;&gt;"",現場!J122,"")</f>
        <v/>
      </c>
      <c r="T118" s="379" t="str">
        <f>IF(現場!K122&lt;&gt;"",現場!K122,"")</f>
        <v/>
      </c>
      <c r="U118" s="379" t="str">
        <f>IF(現場!L122&lt;&gt;"",現場!L122,"")</f>
        <v/>
      </c>
      <c r="V118" s="379" t="str">
        <f>IF(現場!M122&lt;&gt;"",現場!M122,"")</f>
        <v/>
      </c>
      <c r="X118" s="407" t="str">
        <f>IF(名簿!E123&lt;&gt;"",名簿!E123,"")</f>
        <v/>
      </c>
      <c r="Y118" s="407" t="str">
        <f>IF(名簿!C123&lt;&gt;"",名簿!C123,"")</f>
        <v/>
      </c>
      <c r="Z118" s="407" t="str">
        <f>IF(名簿!H123&lt;&gt;"",名簿!H123,"")</f>
        <v/>
      </c>
      <c r="AA118" s="407" t="str">
        <f>IF(名簿!S123&lt;&gt;"",名簿!S123,"")</f>
        <v/>
      </c>
      <c r="AB118" s="407" t="s">
        <v>1792</v>
      </c>
      <c r="AC118" s="407" t="str">
        <f>IF(名簿!M123&lt;&gt;"",名簿!M123,"")</f>
        <v/>
      </c>
      <c r="AD118" s="407" t="str">
        <f>IF(名簿!N123&lt;&gt;"",名簿!N123,"")</f>
        <v/>
      </c>
      <c r="AE118" s="407" t="str">
        <f>IF(名簿!O123&lt;&gt;"",名簿!O123,"")</f>
        <v/>
      </c>
      <c r="AF118" s="407" t="str">
        <f>IF(名簿!P123&lt;&gt;"",名簿!P123,"")</f>
        <v/>
      </c>
      <c r="AN118" s="551" t="str">
        <f>テーブル2[[#This Row],[災害発生時の
体制]]&amp;テーブル2[[#This Row],[班長代理①②③を選択]]</f>
        <v/>
      </c>
      <c r="AO118">
        <f>IF(テーブル2[[#This Row],[班長代理①②③を選択]]&lt;&gt;"",COUNTIF(AN:AN,AN118),0)</f>
        <v>0</v>
      </c>
      <c r="AQ118" s="521" t="str">
        <f>テーブル2[[#This Row],[災害発生時の
体制]]&amp;テーブル2[[#This Row],[班長]]</f>
        <v/>
      </c>
      <c r="AR118" s="519">
        <f>IF(テーブル2[[#This Row],[班長]]="○",COUNTIF(AQ:AQ,AQ118),0)</f>
        <v>0</v>
      </c>
    </row>
    <row r="119" spans="2:44" x14ac:dyDescent="0.15">
      <c r="B119" s="378" t="str">
        <f>IF(名簿!C124&lt;&gt;"",名簿!C124,"")</f>
        <v/>
      </c>
      <c r="C119" s="378" t="str">
        <f>IF(名簿!F124&lt;&gt;"",名簿!F124,"")</f>
        <v/>
      </c>
      <c r="D119" s="378" t="str">
        <f>IF(名簿!G124&lt;&gt;"",名簿!G124,"")</f>
        <v/>
      </c>
      <c r="E119" s="378" t="str">
        <f>IF(名簿!J124&lt;&gt;"",名簿!J124,"")</f>
        <v/>
      </c>
      <c r="F119" s="378" t="str">
        <f>IF(名簿!L124&lt;&gt;"",名簿!L124,"")</f>
        <v/>
      </c>
      <c r="G119" s="378" t="str">
        <f>IF(名簿!I124&lt;&gt;"",名簿!I124,"")</f>
        <v/>
      </c>
      <c r="H119" s="378" t="str">
        <f>IF(名簿!K124&lt;&gt;"",名簿!K124,"")</f>
        <v/>
      </c>
      <c r="I119" s="378" t="str">
        <f>IF(名簿!H124&lt;&gt;"",名簿!H124,"")</f>
        <v/>
      </c>
      <c r="J119" s="378" t="str">
        <f>IF(名簿!S124&lt;&gt;"",名簿!S124,"")</f>
        <v/>
      </c>
      <c r="L119" s="379" t="str">
        <f>IF(現場!C123&lt;&gt;"",現場!C123,"")</f>
        <v/>
      </c>
      <c r="M119" s="379" t="str">
        <f>IF(現場!D123&lt;&gt;"",現場!D123,"")</f>
        <v/>
      </c>
      <c r="N119" s="379" t="str">
        <f>IF(現場!E123&lt;&gt;"",現場!E123,"")</f>
        <v/>
      </c>
      <c r="O119" s="379" t="str">
        <f>IF(現場!F123&lt;&gt;"",現場!F123,"")</f>
        <v/>
      </c>
      <c r="P119" s="379" t="str">
        <f>IF(現場!G123&lt;&gt;"",現場!G123,"")</f>
        <v/>
      </c>
      <c r="Q119" s="379" t="str">
        <f>IF(現場!H123&lt;&gt;"",現場!H123,"")</f>
        <v/>
      </c>
      <c r="R119" s="379" t="str">
        <f>IF(現場!I123&lt;&gt;"",現場!I123,"")</f>
        <v/>
      </c>
      <c r="S119" s="379" t="str">
        <f>IF(現場!J123&lt;&gt;"",現場!J123,"")</f>
        <v/>
      </c>
      <c r="T119" s="379" t="str">
        <f>IF(現場!K123&lt;&gt;"",現場!K123,"")</f>
        <v/>
      </c>
      <c r="U119" s="379" t="str">
        <f>IF(現場!L123&lt;&gt;"",現場!L123,"")</f>
        <v/>
      </c>
      <c r="V119" s="379" t="str">
        <f>IF(現場!M123&lt;&gt;"",現場!M123,"")</f>
        <v/>
      </c>
      <c r="X119" s="407" t="str">
        <f>IF(名簿!E124&lt;&gt;"",名簿!E124,"")</f>
        <v/>
      </c>
      <c r="Y119" s="407" t="str">
        <f>IF(名簿!C124&lt;&gt;"",名簿!C124,"")</f>
        <v/>
      </c>
      <c r="Z119" s="407" t="str">
        <f>IF(名簿!H124&lt;&gt;"",名簿!H124,"")</f>
        <v/>
      </c>
      <c r="AA119" s="407" t="str">
        <f>IF(名簿!S124&lt;&gt;"",名簿!S124,"")</f>
        <v/>
      </c>
      <c r="AB119" s="407" t="s">
        <v>1792</v>
      </c>
      <c r="AC119" s="407" t="str">
        <f>IF(名簿!M124&lt;&gt;"",名簿!M124,"")</f>
        <v/>
      </c>
      <c r="AD119" s="407" t="str">
        <f>IF(名簿!N124&lt;&gt;"",名簿!N124,"")</f>
        <v/>
      </c>
      <c r="AE119" s="407" t="str">
        <f>IF(名簿!O124&lt;&gt;"",名簿!O124,"")</f>
        <v/>
      </c>
      <c r="AF119" s="407" t="str">
        <f>IF(名簿!P124&lt;&gt;"",名簿!P124,"")</f>
        <v/>
      </c>
      <c r="AN119" s="551" t="str">
        <f>テーブル2[[#This Row],[災害発生時の
体制]]&amp;テーブル2[[#This Row],[班長代理①②③を選択]]</f>
        <v/>
      </c>
      <c r="AO119">
        <f>IF(テーブル2[[#This Row],[班長代理①②③を選択]]&lt;&gt;"",COUNTIF(AN:AN,AN119),0)</f>
        <v>0</v>
      </c>
      <c r="AQ119" s="521" t="str">
        <f>テーブル2[[#This Row],[災害発生時の
体制]]&amp;テーブル2[[#This Row],[班長]]</f>
        <v/>
      </c>
      <c r="AR119" s="519">
        <f>IF(テーブル2[[#This Row],[班長]]="○",COUNTIF(AQ:AQ,AQ119),0)</f>
        <v>0</v>
      </c>
    </row>
    <row r="120" spans="2:44" x14ac:dyDescent="0.15">
      <c r="B120" s="378" t="str">
        <f>IF(名簿!C125&lt;&gt;"",名簿!C125,"")</f>
        <v/>
      </c>
      <c r="C120" s="378" t="str">
        <f>IF(名簿!F125&lt;&gt;"",名簿!F125,"")</f>
        <v/>
      </c>
      <c r="D120" s="378" t="str">
        <f>IF(名簿!G125&lt;&gt;"",名簿!G125,"")</f>
        <v/>
      </c>
      <c r="E120" s="378" t="str">
        <f>IF(名簿!J125&lt;&gt;"",名簿!J125,"")</f>
        <v/>
      </c>
      <c r="F120" s="378" t="str">
        <f>IF(名簿!L125&lt;&gt;"",名簿!L125,"")</f>
        <v/>
      </c>
      <c r="G120" s="378" t="str">
        <f>IF(名簿!I125&lt;&gt;"",名簿!I125,"")</f>
        <v/>
      </c>
      <c r="H120" s="378" t="str">
        <f>IF(名簿!K125&lt;&gt;"",名簿!K125,"")</f>
        <v/>
      </c>
      <c r="I120" s="378" t="str">
        <f>IF(名簿!H125&lt;&gt;"",名簿!H125,"")</f>
        <v/>
      </c>
      <c r="J120" s="378" t="str">
        <f>IF(名簿!S125&lt;&gt;"",名簿!S125,"")</f>
        <v/>
      </c>
      <c r="L120" s="379" t="str">
        <f>IF(現場!C124&lt;&gt;"",現場!C124,"")</f>
        <v/>
      </c>
      <c r="M120" s="379" t="str">
        <f>IF(現場!D124&lt;&gt;"",現場!D124,"")</f>
        <v/>
      </c>
      <c r="N120" s="379" t="str">
        <f>IF(現場!E124&lt;&gt;"",現場!E124,"")</f>
        <v/>
      </c>
      <c r="O120" s="379" t="str">
        <f>IF(現場!F124&lt;&gt;"",現場!F124,"")</f>
        <v/>
      </c>
      <c r="P120" s="379" t="str">
        <f>IF(現場!G124&lt;&gt;"",現場!G124,"")</f>
        <v/>
      </c>
      <c r="Q120" s="379" t="str">
        <f>IF(現場!H124&lt;&gt;"",現場!H124,"")</f>
        <v/>
      </c>
      <c r="R120" s="379" t="str">
        <f>IF(現場!I124&lt;&gt;"",現場!I124,"")</f>
        <v/>
      </c>
      <c r="S120" s="379" t="str">
        <f>IF(現場!J124&lt;&gt;"",現場!J124,"")</f>
        <v/>
      </c>
      <c r="T120" s="379" t="str">
        <f>IF(現場!K124&lt;&gt;"",現場!K124,"")</f>
        <v/>
      </c>
      <c r="U120" s="379" t="str">
        <f>IF(現場!L124&lt;&gt;"",現場!L124,"")</f>
        <v/>
      </c>
      <c r="V120" s="379" t="str">
        <f>IF(現場!M124&lt;&gt;"",現場!M124,"")</f>
        <v/>
      </c>
      <c r="X120" s="407" t="str">
        <f>IF(名簿!E125&lt;&gt;"",名簿!E125,"")</f>
        <v/>
      </c>
      <c r="Y120" s="407" t="str">
        <f>IF(名簿!C125&lt;&gt;"",名簿!C125,"")</f>
        <v/>
      </c>
      <c r="Z120" s="407" t="str">
        <f>IF(名簿!H125&lt;&gt;"",名簿!H125,"")</f>
        <v/>
      </c>
      <c r="AA120" s="407" t="str">
        <f>IF(名簿!S125&lt;&gt;"",名簿!S125,"")</f>
        <v/>
      </c>
      <c r="AB120" s="407" t="s">
        <v>1792</v>
      </c>
      <c r="AC120" s="407" t="str">
        <f>IF(名簿!M125&lt;&gt;"",名簿!M125,"")</f>
        <v/>
      </c>
      <c r="AD120" s="407" t="str">
        <f>IF(名簿!N125&lt;&gt;"",名簿!N125,"")</f>
        <v/>
      </c>
      <c r="AE120" s="407" t="str">
        <f>IF(名簿!O125&lt;&gt;"",名簿!O125,"")</f>
        <v/>
      </c>
      <c r="AF120" s="407" t="str">
        <f>IF(名簿!P125&lt;&gt;"",名簿!P125,"")</f>
        <v/>
      </c>
      <c r="AN120" s="551" t="str">
        <f>テーブル2[[#This Row],[災害発生時の
体制]]&amp;テーブル2[[#This Row],[班長代理①②③を選択]]</f>
        <v/>
      </c>
      <c r="AO120">
        <f>IF(テーブル2[[#This Row],[班長代理①②③を選択]]&lt;&gt;"",COUNTIF(AN:AN,AN120),0)</f>
        <v>0</v>
      </c>
      <c r="AQ120" s="521" t="str">
        <f>テーブル2[[#This Row],[災害発生時の
体制]]&amp;テーブル2[[#This Row],[班長]]</f>
        <v/>
      </c>
      <c r="AR120" s="519">
        <f>IF(テーブル2[[#This Row],[班長]]="○",COUNTIF(AQ:AQ,AQ120),0)</f>
        <v>0</v>
      </c>
    </row>
    <row r="121" spans="2:44" x14ac:dyDescent="0.15">
      <c r="B121" s="378" t="str">
        <f>IF(名簿!C126&lt;&gt;"",名簿!C126,"")</f>
        <v/>
      </c>
      <c r="C121" s="378" t="str">
        <f>IF(名簿!F126&lt;&gt;"",名簿!F126,"")</f>
        <v/>
      </c>
      <c r="D121" s="378" t="str">
        <f>IF(名簿!G126&lt;&gt;"",名簿!G126,"")</f>
        <v/>
      </c>
      <c r="E121" s="378" t="str">
        <f>IF(名簿!J126&lt;&gt;"",名簿!J126,"")</f>
        <v/>
      </c>
      <c r="F121" s="378" t="str">
        <f>IF(名簿!L126&lt;&gt;"",名簿!L126,"")</f>
        <v/>
      </c>
      <c r="G121" s="378" t="str">
        <f>IF(名簿!I126&lt;&gt;"",名簿!I126,"")</f>
        <v/>
      </c>
      <c r="H121" s="378" t="str">
        <f>IF(名簿!K126&lt;&gt;"",名簿!K126,"")</f>
        <v/>
      </c>
      <c r="I121" s="378" t="str">
        <f>IF(名簿!H126&lt;&gt;"",名簿!H126,"")</f>
        <v/>
      </c>
      <c r="J121" s="378" t="str">
        <f>IF(名簿!S126&lt;&gt;"",名簿!S126,"")</f>
        <v/>
      </c>
      <c r="L121" s="379" t="str">
        <f>IF(現場!C125&lt;&gt;"",現場!C125,"")</f>
        <v/>
      </c>
      <c r="M121" s="379" t="str">
        <f>IF(現場!D125&lt;&gt;"",現場!D125,"")</f>
        <v/>
      </c>
      <c r="N121" s="379" t="str">
        <f>IF(現場!E125&lt;&gt;"",現場!E125,"")</f>
        <v/>
      </c>
      <c r="O121" s="379" t="str">
        <f>IF(現場!F125&lt;&gt;"",現場!F125,"")</f>
        <v/>
      </c>
      <c r="P121" s="379" t="str">
        <f>IF(現場!G125&lt;&gt;"",現場!G125,"")</f>
        <v/>
      </c>
      <c r="Q121" s="379" t="str">
        <f>IF(現場!H125&lt;&gt;"",現場!H125,"")</f>
        <v/>
      </c>
      <c r="R121" s="379" t="str">
        <f>IF(現場!I125&lt;&gt;"",現場!I125,"")</f>
        <v/>
      </c>
      <c r="S121" s="379" t="str">
        <f>IF(現場!J125&lt;&gt;"",現場!J125,"")</f>
        <v/>
      </c>
      <c r="T121" s="379" t="str">
        <f>IF(現場!K125&lt;&gt;"",現場!K125,"")</f>
        <v/>
      </c>
      <c r="U121" s="379" t="str">
        <f>IF(現場!L125&lt;&gt;"",現場!L125,"")</f>
        <v/>
      </c>
      <c r="V121" s="379" t="str">
        <f>IF(現場!M125&lt;&gt;"",現場!M125,"")</f>
        <v/>
      </c>
      <c r="X121" s="407" t="str">
        <f>IF(名簿!E126&lt;&gt;"",名簿!E126,"")</f>
        <v/>
      </c>
      <c r="Y121" s="407" t="str">
        <f>IF(名簿!C126&lt;&gt;"",名簿!C126,"")</f>
        <v/>
      </c>
      <c r="Z121" s="407" t="str">
        <f>IF(名簿!H126&lt;&gt;"",名簿!H126,"")</f>
        <v/>
      </c>
      <c r="AA121" s="407" t="str">
        <f>IF(名簿!S126&lt;&gt;"",名簿!S126,"")</f>
        <v/>
      </c>
      <c r="AB121" s="407" t="s">
        <v>1792</v>
      </c>
      <c r="AC121" s="407" t="str">
        <f>IF(名簿!M126&lt;&gt;"",名簿!M126,"")</f>
        <v/>
      </c>
      <c r="AD121" s="407" t="str">
        <f>IF(名簿!N126&lt;&gt;"",名簿!N126,"")</f>
        <v/>
      </c>
      <c r="AE121" s="407" t="str">
        <f>IF(名簿!O126&lt;&gt;"",名簿!O126,"")</f>
        <v/>
      </c>
      <c r="AF121" s="407" t="str">
        <f>IF(名簿!P126&lt;&gt;"",名簿!P126,"")</f>
        <v/>
      </c>
      <c r="AN121" s="551" t="str">
        <f>テーブル2[[#This Row],[災害発生時の
体制]]&amp;テーブル2[[#This Row],[班長代理①②③を選択]]</f>
        <v/>
      </c>
      <c r="AO121">
        <f>IF(テーブル2[[#This Row],[班長代理①②③を選択]]&lt;&gt;"",COUNTIF(AN:AN,AN121),0)</f>
        <v>0</v>
      </c>
      <c r="AQ121" s="521" t="str">
        <f>テーブル2[[#This Row],[災害発生時の
体制]]&amp;テーブル2[[#This Row],[班長]]</f>
        <v/>
      </c>
      <c r="AR121" s="519">
        <f>IF(テーブル2[[#This Row],[班長]]="○",COUNTIF(AQ:AQ,AQ121),0)</f>
        <v>0</v>
      </c>
    </row>
    <row r="122" spans="2:44" x14ac:dyDescent="0.15">
      <c r="B122" s="378" t="str">
        <f>IF(名簿!C127&lt;&gt;"",名簿!C127,"")</f>
        <v/>
      </c>
      <c r="C122" s="378" t="str">
        <f>IF(名簿!F127&lt;&gt;"",名簿!F127,"")</f>
        <v/>
      </c>
      <c r="D122" s="378" t="str">
        <f>IF(名簿!G127&lt;&gt;"",名簿!G127,"")</f>
        <v/>
      </c>
      <c r="E122" s="378" t="str">
        <f>IF(名簿!J127&lt;&gt;"",名簿!J127,"")</f>
        <v/>
      </c>
      <c r="F122" s="378" t="str">
        <f>IF(名簿!L127&lt;&gt;"",名簿!L127,"")</f>
        <v/>
      </c>
      <c r="G122" s="378" t="str">
        <f>IF(名簿!I127&lt;&gt;"",名簿!I127,"")</f>
        <v/>
      </c>
      <c r="H122" s="378" t="str">
        <f>IF(名簿!K127&lt;&gt;"",名簿!K127,"")</f>
        <v/>
      </c>
      <c r="I122" s="378" t="str">
        <f>IF(名簿!H127&lt;&gt;"",名簿!H127,"")</f>
        <v/>
      </c>
      <c r="J122" s="378" t="str">
        <f>IF(名簿!S127&lt;&gt;"",名簿!S127,"")</f>
        <v/>
      </c>
      <c r="L122" s="379" t="str">
        <f>IF(現場!C126&lt;&gt;"",現場!C126,"")</f>
        <v/>
      </c>
      <c r="M122" s="379" t="str">
        <f>IF(現場!D126&lt;&gt;"",現場!D126,"")</f>
        <v/>
      </c>
      <c r="N122" s="379" t="str">
        <f>IF(現場!E126&lt;&gt;"",現場!E126,"")</f>
        <v/>
      </c>
      <c r="O122" s="379" t="str">
        <f>IF(現場!F126&lt;&gt;"",現場!F126,"")</f>
        <v/>
      </c>
      <c r="P122" s="379" t="str">
        <f>IF(現場!G126&lt;&gt;"",現場!G126,"")</f>
        <v/>
      </c>
      <c r="Q122" s="379" t="str">
        <f>IF(現場!H126&lt;&gt;"",現場!H126,"")</f>
        <v/>
      </c>
      <c r="R122" s="379" t="str">
        <f>IF(現場!I126&lt;&gt;"",現場!I126,"")</f>
        <v/>
      </c>
      <c r="S122" s="379" t="str">
        <f>IF(現場!J126&lt;&gt;"",現場!J126,"")</f>
        <v/>
      </c>
      <c r="T122" s="379" t="str">
        <f>IF(現場!K126&lt;&gt;"",現場!K126,"")</f>
        <v/>
      </c>
      <c r="U122" s="379" t="str">
        <f>IF(現場!L126&lt;&gt;"",現場!L126,"")</f>
        <v/>
      </c>
      <c r="V122" s="379" t="str">
        <f>IF(現場!M126&lt;&gt;"",現場!M126,"")</f>
        <v/>
      </c>
      <c r="X122" s="407" t="str">
        <f>IF(名簿!E127&lt;&gt;"",名簿!E127,"")</f>
        <v/>
      </c>
      <c r="Y122" s="407" t="str">
        <f>IF(名簿!C127&lt;&gt;"",名簿!C127,"")</f>
        <v/>
      </c>
      <c r="Z122" s="407" t="str">
        <f>IF(名簿!H127&lt;&gt;"",名簿!H127,"")</f>
        <v/>
      </c>
      <c r="AA122" s="407" t="str">
        <f>IF(名簿!S127&lt;&gt;"",名簿!S127,"")</f>
        <v/>
      </c>
      <c r="AB122" s="407" t="s">
        <v>1792</v>
      </c>
      <c r="AC122" s="407" t="str">
        <f>IF(名簿!M127&lt;&gt;"",名簿!M127,"")</f>
        <v/>
      </c>
      <c r="AD122" s="407" t="str">
        <f>IF(名簿!N127&lt;&gt;"",名簿!N127,"")</f>
        <v/>
      </c>
      <c r="AE122" s="407" t="str">
        <f>IF(名簿!O127&lt;&gt;"",名簿!O127,"")</f>
        <v/>
      </c>
      <c r="AF122" s="407" t="str">
        <f>IF(名簿!P127&lt;&gt;"",名簿!P127,"")</f>
        <v/>
      </c>
      <c r="AN122" s="551" t="str">
        <f>テーブル2[[#This Row],[災害発生時の
体制]]&amp;テーブル2[[#This Row],[班長代理①②③を選択]]</f>
        <v/>
      </c>
      <c r="AO122">
        <f>IF(テーブル2[[#This Row],[班長代理①②③を選択]]&lt;&gt;"",COUNTIF(AN:AN,AN122),0)</f>
        <v>0</v>
      </c>
      <c r="AQ122" s="521" t="str">
        <f>テーブル2[[#This Row],[災害発生時の
体制]]&amp;テーブル2[[#This Row],[班長]]</f>
        <v/>
      </c>
      <c r="AR122" s="519">
        <f>IF(テーブル2[[#This Row],[班長]]="○",COUNTIF(AQ:AQ,AQ122),0)</f>
        <v>0</v>
      </c>
    </row>
    <row r="123" spans="2:44" x14ac:dyDescent="0.15">
      <c r="B123" s="378" t="str">
        <f>IF(名簿!C128&lt;&gt;"",名簿!C128,"")</f>
        <v/>
      </c>
      <c r="C123" s="378" t="str">
        <f>IF(名簿!F128&lt;&gt;"",名簿!F128,"")</f>
        <v/>
      </c>
      <c r="D123" s="378" t="str">
        <f>IF(名簿!G128&lt;&gt;"",名簿!G128,"")</f>
        <v/>
      </c>
      <c r="E123" s="378" t="str">
        <f>IF(名簿!J128&lt;&gt;"",名簿!J128,"")</f>
        <v/>
      </c>
      <c r="F123" s="378" t="str">
        <f>IF(名簿!L128&lt;&gt;"",名簿!L128,"")</f>
        <v/>
      </c>
      <c r="G123" s="378" t="str">
        <f>IF(名簿!I128&lt;&gt;"",名簿!I128,"")</f>
        <v/>
      </c>
      <c r="H123" s="378" t="str">
        <f>IF(名簿!K128&lt;&gt;"",名簿!K128,"")</f>
        <v/>
      </c>
      <c r="I123" s="378" t="str">
        <f>IF(名簿!H128&lt;&gt;"",名簿!H128,"")</f>
        <v/>
      </c>
      <c r="J123" s="378" t="str">
        <f>IF(名簿!S128&lt;&gt;"",名簿!S128,"")</f>
        <v/>
      </c>
      <c r="L123" s="379" t="str">
        <f>IF(現場!C127&lt;&gt;"",現場!C127,"")</f>
        <v/>
      </c>
      <c r="M123" s="379" t="str">
        <f>IF(現場!D127&lt;&gt;"",現場!D127,"")</f>
        <v/>
      </c>
      <c r="N123" s="379" t="str">
        <f>IF(現場!E127&lt;&gt;"",現場!E127,"")</f>
        <v/>
      </c>
      <c r="O123" s="379" t="str">
        <f>IF(現場!F127&lt;&gt;"",現場!F127,"")</f>
        <v/>
      </c>
      <c r="P123" s="379" t="str">
        <f>IF(現場!G127&lt;&gt;"",現場!G127,"")</f>
        <v/>
      </c>
      <c r="Q123" s="379" t="str">
        <f>IF(現場!H127&lt;&gt;"",現場!H127,"")</f>
        <v/>
      </c>
      <c r="R123" s="379" t="str">
        <f>IF(現場!I127&lt;&gt;"",現場!I127,"")</f>
        <v/>
      </c>
      <c r="S123" s="379" t="str">
        <f>IF(現場!J127&lt;&gt;"",現場!J127,"")</f>
        <v/>
      </c>
      <c r="T123" s="379" t="str">
        <f>IF(現場!K127&lt;&gt;"",現場!K127,"")</f>
        <v/>
      </c>
      <c r="U123" s="379" t="str">
        <f>IF(現場!L127&lt;&gt;"",現場!L127,"")</f>
        <v/>
      </c>
      <c r="V123" s="379" t="str">
        <f>IF(現場!M127&lt;&gt;"",現場!M127,"")</f>
        <v/>
      </c>
      <c r="X123" s="407" t="str">
        <f>IF(名簿!E128&lt;&gt;"",名簿!E128,"")</f>
        <v/>
      </c>
      <c r="Y123" s="407" t="str">
        <f>IF(名簿!C128&lt;&gt;"",名簿!C128,"")</f>
        <v/>
      </c>
      <c r="Z123" s="407" t="str">
        <f>IF(名簿!H128&lt;&gt;"",名簿!H128,"")</f>
        <v/>
      </c>
      <c r="AA123" s="407" t="str">
        <f>IF(名簿!S128&lt;&gt;"",名簿!S128,"")</f>
        <v/>
      </c>
      <c r="AB123" s="407" t="s">
        <v>1792</v>
      </c>
      <c r="AC123" s="407" t="str">
        <f>IF(名簿!M128&lt;&gt;"",名簿!M128,"")</f>
        <v/>
      </c>
      <c r="AD123" s="407" t="str">
        <f>IF(名簿!N128&lt;&gt;"",名簿!N128,"")</f>
        <v/>
      </c>
      <c r="AE123" s="407" t="str">
        <f>IF(名簿!O128&lt;&gt;"",名簿!O128,"")</f>
        <v/>
      </c>
      <c r="AF123" s="407" t="str">
        <f>IF(名簿!P128&lt;&gt;"",名簿!P128,"")</f>
        <v/>
      </c>
      <c r="AN123" s="551" t="str">
        <f>テーブル2[[#This Row],[災害発生時の
体制]]&amp;テーブル2[[#This Row],[班長代理①②③を選択]]</f>
        <v/>
      </c>
      <c r="AO123">
        <f>IF(テーブル2[[#This Row],[班長代理①②③を選択]]&lt;&gt;"",COUNTIF(AN:AN,AN123),0)</f>
        <v>0</v>
      </c>
      <c r="AQ123" s="521" t="str">
        <f>テーブル2[[#This Row],[災害発生時の
体制]]&amp;テーブル2[[#This Row],[班長]]</f>
        <v/>
      </c>
      <c r="AR123" s="519">
        <f>IF(テーブル2[[#This Row],[班長]]="○",COUNTIF(AQ:AQ,AQ123),0)</f>
        <v>0</v>
      </c>
    </row>
    <row r="124" spans="2:44" x14ac:dyDescent="0.15">
      <c r="B124" s="378" t="str">
        <f>IF(名簿!C129&lt;&gt;"",名簿!C129,"")</f>
        <v/>
      </c>
      <c r="C124" s="378" t="str">
        <f>IF(名簿!F129&lt;&gt;"",名簿!F129,"")</f>
        <v/>
      </c>
      <c r="D124" s="378" t="str">
        <f>IF(名簿!G129&lt;&gt;"",名簿!G129,"")</f>
        <v/>
      </c>
      <c r="E124" s="378" t="str">
        <f>IF(名簿!J129&lt;&gt;"",名簿!J129,"")</f>
        <v/>
      </c>
      <c r="F124" s="378" t="str">
        <f>IF(名簿!L129&lt;&gt;"",名簿!L129,"")</f>
        <v/>
      </c>
      <c r="G124" s="378" t="str">
        <f>IF(名簿!I129&lt;&gt;"",名簿!I129,"")</f>
        <v/>
      </c>
      <c r="H124" s="378" t="str">
        <f>IF(名簿!K129&lt;&gt;"",名簿!K129,"")</f>
        <v/>
      </c>
      <c r="I124" s="378" t="str">
        <f>IF(名簿!H129&lt;&gt;"",名簿!H129,"")</f>
        <v/>
      </c>
      <c r="J124" s="378" t="str">
        <f>IF(名簿!S129&lt;&gt;"",名簿!S129,"")</f>
        <v/>
      </c>
      <c r="L124" s="379" t="str">
        <f>IF(現場!C128&lt;&gt;"",現場!C128,"")</f>
        <v/>
      </c>
      <c r="M124" s="379" t="str">
        <f>IF(現場!D128&lt;&gt;"",現場!D128,"")</f>
        <v/>
      </c>
      <c r="N124" s="379" t="str">
        <f>IF(現場!E128&lt;&gt;"",現場!E128,"")</f>
        <v/>
      </c>
      <c r="O124" s="379" t="str">
        <f>IF(現場!F128&lt;&gt;"",現場!F128,"")</f>
        <v/>
      </c>
      <c r="P124" s="379" t="str">
        <f>IF(現場!G128&lt;&gt;"",現場!G128,"")</f>
        <v/>
      </c>
      <c r="Q124" s="379" t="str">
        <f>IF(現場!H128&lt;&gt;"",現場!H128,"")</f>
        <v/>
      </c>
      <c r="R124" s="379" t="str">
        <f>IF(現場!I128&lt;&gt;"",現場!I128,"")</f>
        <v/>
      </c>
      <c r="S124" s="379" t="str">
        <f>IF(現場!J128&lt;&gt;"",現場!J128,"")</f>
        <v/>
      </c>
      <c r="T124" s="379" t="str">
        <f>IF(現場!K128&lt;&gt;"",現場!K128,"")</f>
        <v/>
      </c>
      <c r="U124" s="379" t="str">
        <f>IF(現場!L128&lt;&gt;"",現場!L128,"")</f>
        <v/>
      </c>
      <c r="V124" s="379" t="str">
        <f>IF(現場!M128&lt;&gt;"",現場!M128,"")</f>
        <v/>
      </c>
      <c r="X124" s="407" t="str">
        <f>IF(名簿!E129&lt;&gt;"",名簿!E129,"")</f>
        <v/>
      </c>
      <c r="Y124" s="407" t="str">
        <f>IF(名簿!C129&lt;&gt;"",名簿!C129,"")</f>
        <v/>
      </c>
      <c r="Z124" s="407" t="str">
        <f>IF(名簿!H129&lt;&gt;"",名簿!H129,"")</f>
        <v/>
      </c>
      <c r="AA124" s="407" t="str">
        <f>IF(名簿!S129&lt;&gt;"",名簿!S129,"")</f>
        <v/>
      </c>
      <c r="AB124" s="407" t="s">
        <v>1792</v>
      </c>
      <c r="AC124" s="407" t="str">
        <f>IF(名簿!M129&lt;&gt;"",名簿!M129,"")</f>
        <v/>
      </c>
      <c r="AD124" s="407" t="str">
        <f>IF(名簿!N129&lt;&gt;"",名簿!N129,"")</f>
        <v/>
      </c>
      <c r="AE124" s="407" t="str">
        <f>IF(名簿!O129&lt;&gt;"",名簿!O129,"")</f>
        <v/>
      </c>
      <c r="AF124" s="407" t="str">
        <f>IF(名簿!P129&lt;&gt;"",名簿!P129,"")</f>
        <v/>
      </c>
      <c r="AN124" s="551" t="str">
        <f>テーブル2[[#This Row],[災害発生時の
体制]]&amp;テーブル2[[#This Row],[班長代理①②③を選択]]</f>
        <v/>
      </c>
      <c r="AO124">
        <f>IF(テーブル2[[#This Row],[班長代理①②③を選択]]&lt;&gt;"",COUNTIF(AN:AN,AN124),0)</f>
        <v>0</v>
      </c>
      <c r="AQ124" s="521" t="str">
        <f>テーブル2[[#This Row],[災害発生時の
体制]]&amp;テーブル2[[#This Row],[班長]]</f>
        <v/>
      </c>
      <c r="AR124" s="519">
        <f>IF(テーブル2[[#This Row],[班長]]="○",COUNTIF(AQ:AQ,AQ124),0)</f>
        <v>0</v>
      </c>
    </row>
    <row r="125" spans="2:44" x14ac:dyDescent="0.15">
      <c r="B125" s="378" t="str">
        <f>IF(名簿!C130&lt;&gt;"",名簿!C130,"")</f>
        <v/>
      </c>
      <c r="C125" s="378" t="str">
        <f>IF(名簿!F130&lt;&gt;"",名簿!F130,"")</f>
        <v/>
      </c>
      <c r="D125" s="378" t="str">
        <f>IF(名簿!G130&lt;&gt;"",名簿!G130,"")</f>
        <v/>
      </c>
      <c r="E125" s="378" t="str">
        <f>IF(名簿!J130&lt;&gt;"",名簿!J130,"")</f>
        <v/>
      </c>
      <c r="F125" s="378" t="str">
        <f>IF(名簿!L130&lt;&gt;"",名簿!L130,"")</f>
        <v/>
      </c>
      <c r="G125" s="378" t="str">
        <f>IF(名簿!I130&lt;&gt;"",名簿!I130,"")</f>
        <v/>
      </c>
      <c r="H125" s="378" t="str">
        <f>IF(名簿!K130&lt;&gt;"",名簿!K130,"")</f>
        <v/>
      </c>
      <c r="I125" s="378" t="str">
        <f>IF(名簿!H130&lt;&gt;"",名簿!H130,"")</f>
        <v/>
      </c>
      <c r="J125" s="378" t="str">
        <f>IF(名簿!S130&lt;&gt;"",名簿!S130,"")</f>
        <v/>
      </c>
      <c r="L125" s="379" t="str">
        <f>IF(現場!C129&lt;&gt;"",現場!C129,"")</f>
        <v/>
      </c>
      <c r="M125" s="379" t="str">
        <f>IF(現場!D129&lt;&gt;"",現場!D129,"")</f>
        <v/>
      </c>
      <c r="N125" s="379" t="str">
        <f>IF(現場!E129&lt;&gt;"",現場!E129,"")</f>
        <v/>
      </c>
      <c r="O125" s="379" t="str">
        <f>IF(現場!F129&lt;&gt;"",現場!F129,"")</f>
        <v/>
      </c>
      <c r="P125" s="379" t="str">
        <f>IF(現場!G129&lt;&gt;"",現場!G129,"")</f>
        <v/>
      </c>
      <c r="Q125" s="379" t="str">
        <f>IF(現場!H129&lt;&gt;"",現場!H129,"")</f>
        <v/>
      </c>
      <c r="R125" s="379" t="str">
        <f>IF(現場!I129&lt;&gt;"",現場!I129,"")</f>
        <v/>
      </c>
      <c r="S125" s="379" t="str">
        <f>IF(現場!J129&lt;&gt;"",現場!J129,"")</f>
        <v/>
      </c>
      <c r="T125" s="379" t="str">
        <f>IF(現場!K129&lt;&gt;"",現場!K129,"")</f>
        <v/>
      </c>
      <c r="U125" s="379" t="str">
        <f>IF(現場!L129&lt;&gt;"",現場!L129,"")</f>
        <v/>
      </c>
      <c r="V125" s="379" t="str">
        <f>IF(現場!M129&lt;&gt;"",現場!M129,"")</f>
        <v/>
      </c>
      <c r="X125" s="407" t="str">
        <f>IF(名簿!E130&lt;&gt;"",名簿!E130,"")</f>
        <v/>
      </c>
      <c r="Y125" s="407" t="str">
        <f>IF(名簿!C130&lt;&gt;"",名簿!C130,"")</f>
        <v/>
      </c>
      <c r="Z125" s="407" t="str">
        <f>IF(名簿!H130&lt;&gt;"",名簿!H130,"")</f>
        <v/>
      </c>
      <c r="AA125" s="407" t="str">
        <f>IF(名簿!S130&lt;&gt;"",名簿!S130,"")</f>
        <v/>
      </c>
      <c r="AB125" s="407" t="s">
        <v>1792</v>
      </c>
      <c r="AC125" s="407" t="str">
        <f>IF(名簿!M130&lt;&gt;"",名簿!M130,"")</f>
        <v/>
      </c>
      <c r="AD125" s="407" t="str">
        <f>IF(名簿!N130&lt;&gt;"",名簿!N130,"")</f>
        <v/>
      </c>
      <c r="AE125" s="407" t="str">
        <f>IF(名簿!O130&lt;&gt;"",名簿!O130,"")</f>
        <v/>
      </c>
      <c r="AF125" s="407" t="str">
        <f>IF(名簿!P130&lt;&gt;"",名簿!P130,"")</f>
        <v/>
      </c>
      <c r="AN125" s="551" t="str">
        <f>テーブル2[[#This Row],[災害発生時の
体制]]&amp;テーブル2[[#This Row],[班長代理①②③を選択]]</f>
        <v/>
      </c>
      <c r="AO125">
        <f>IF(テーブル2[[#This Row],[班長代理①②③を選択]]&lt;&gt;"",COUNTIF(AN:AN,AN125),0)</f>
        <v>0</v>
      </c>
      <c r="AQ125" s="521" t="str">
        <f>テーブル2[[#This Row],[災害発生時の
体制]]&amp;テーブル2[[#This Row],[班長]]</f>
        <v/>
      </c>
      <c r="AR125" s="519">
        <f>IF(テーブル2[[#This Row],[班長]]="○",COUNTIF(AQ:AQ,AQ125),0)</f>
        <v>0</v>
      </c>
    </row>
    <row r="126" spans="2:44" x14ac:dyDescent="0.15">
      <c r="B126" s="378" t="str">
        <f>IF(名簿!C131&lt;&gt;"",名簿!C131,"")</f>
        <v/>
      </c>
      <c r="C126" s="378" t="str">
        <f>IF(名簿!F131&lt;&gt;"",名簿!F131,"")</f>
        <v/>
      </c>
      <c r="D126" s="378" t="str">
        <f>IF(名簿!G131&lt;&gt;"",名簿!G131,"")</f>
        <v/>
      </c>
      <c r="E126" s="378" t="str">
        <f>IF(名簿!J131&lt;&gt;"",名簿!J131,"")</f>
        <v/>
      </c>
      <c r="F126" s="378" t="str">
        <f>IF(名簿!L131&lt;&gt;"",名簿!L131,"")</f>
        <v/>
      </c>
      <c r="G126" s="378" t="str">
        <f>IF(名簿!I131&lt;&gt;"",名簿!I131,"")</f>
        <v/>
      </c>
      <c r="H126" s="378" t="str">
        <f>IF(名簿!K131&lt;&gt;"",名簿!K131,"")</f>
        <v/>
      </c>
      <c r="I126" s="378" t="str">
        <f>IF(名簿!H131&lt;&gt;"",名簿!H131,"")</f>
        <v/>
      </c>
      <c r="J126" s="378" t="str">
        <f>IF(名簿!S131&lt;&gt;"",名簿!S131,"")</f>
        <v/>
      </c>
      <c r="L126" s="379" t="str">
        <f>IF(現場!C130&lt;&gt;"",現場!C130,"")</f>
        <v/>
      </c>
      <c r="M126" s="379" t="str">
        <f>IF(現場!D130&lt;&gt;"",現場!D130,"")</f>
        <v/>
      </c>
      <c r="N126" s="379" t="str">
        <f>IF(現場!E130&lt;&gt;"",現場!E130,"")</f>
        <v/>
      </c>
      <c r="O126" s="379" t="str">
        <f>IF(現場!F130&lt;&gt;"",現場!F130,"")</f>
        <v/>
      </c>
      <c r="P126" s="379" t="str">
        <f>IF(現場!G130&lt;&gt;"",現場!G130,"")</f>
        <v/>
      </c>
      <c r="Q126" s="379" t="str">
        <f>IF(現場!H130&lt;&gt;"",現場!H130,"")</f>
        <v/>
      </c>
      <c r="R126" s="379" t="str">
        <f>IF(現場!I130&lt;&gt;"",現場!I130,"")</f>
        <v/>
      </c>
      <c r="S126" s="379" t="str">
        <f>IF(現場!J130&lt;&gt;"",現場!J130,"")</f>
        <v/>
      </c>
      <c r="T126" s="379" t="str">
        <f>IF(現場!K130&lt;&gt;"",現場!K130,"")</f>
        <v/>
      </c>
      <c r="U126" s="379" t="str">
        <f>IF(現場!L130&lt;&gt;"",現場!L130,"")</f>
        <v/>
      </c>
      <c r="V126" s="379" t="str">
        <f>IF(現場!M130&lt;&gt;"",現場!M130,"")</f>
        <v/>
      </c>
      <c r="X126" s="407" t="str">
        <f>IF(名簿!E131&lt;&gt;"",名簿!E131,"")</f>
        <v/>
      </c>
      <c r="Y126" s="407" t="str">
        <f>IF(名簿!C131&lt;&gt;"",名簿!C131,"")</f>
        <v/>
      </c>
      <c r="Z126" s="407" t="str">
        <f>IF(名簿!H131&lt;&gt;"",名簿!H131,"")</f>
        <v/>
      </c>
      <c r="AA126" s="407" t="str">
        <f>IF(名簿!S131&lt;&gt;"",名簿!S131,"")</f>
        <v/>
      </c>
      <c r="AB126" s="407" t="s">
        <v>1792</v>
      </c>
      <c r="AC126" s="407" t="str">
        <f>IF(名簿!M131&lt;&gt;"",名簿!M131,"")</f>
        <v/>
      </c>
      <c r="AD126" s="407" t="str">
        <f>IF(名簿!N131&lt;&gt;"",名簿!N131,"")</f>
        <v/>
      </c>
      <c r="AE126" s="407" t="str">
        <f>IF(名簿!O131&lt;&gt;"",名簿!O131,"")</f>
        <v/>
      </c>
      <c r="AF126" s="407" t="str">
        <f>IF(名簿!P131&lt;&gt;"",名簿!P131,"")</f>
        <v/>
      </c>
      <c r="AN126" s="551" t="str">
        <f>テーブル2[[#This Row],[災害発生時の
体制]]&amp;テーブル2[[#This Row],[班長代理①②③を選択]]</f>
        <v/>
      </c>
      <c r="AO126">
        <f>IF(テーブル2[[#This Row],[班長代理①②③を選択]]&lt;&gt;"",COUNTIF(AN:AN,AN126),0)</f>
        <v>0</v>
      </c>
      <c r="AQ126" s="521" t="str">
        <f>テーブル2[[#This Row],[災害発生時の
体制]]&amp;テーブル2[[#This Row],[班長]]</f>
        <v/>
      </c>
      <c r="AR126" s="519">
        <f>IF(テーブル2[[#This Row],[班長]]="○",COUNTIF(AQ:AQ,AQ126),0)</f>
        <v>0</v>
      </c>
    </row>
    <row r="127" spans="2:44" x14ac:dyDescent="0.15">
      <c r="B127" s="378" t="str">
        <f>IF(名簿!C132&lt;&gt;"",名簿!C132,"")</f>
        <v/>
      </c>
      <c r="C127" s="378" t="str">
        <f>IF(名簿!F132&lt;&gt;"",名簿!F132,"")</f>
        <v/>
      </c>
      <c r="D127" s="378" t="str">
        <f>IF(名簿!G132&lt;&gt;"",名簿!G132,"")</f>
        <v/>
      </c>
      <c r="E127" s="378" t="str">
        <f>IF(名簿!J132&lt;&gt;"",名簿!J132,"")</f>
        <v/>
      </c>
      <c r="F127" s="378" t="str">
        <f>IF(名簿!L132&lt;&gt;"",名簿!L132,"")</f>
        <v/>
      </c>
      <c r="G127" s="378" t="str">
        <f>IF(名簿!I132&lt;&gt;"",名簿!I132,"")</f>
        <v/>
      </c>
      <c r="H127" s="378" t="str">
        <f>IF(名簿!K132&lt;&gt;"",名簿!K132,"")</f>
        <v/>
      </c>
      <c r="I127" s="378" t="str">
        <f>IF(名簿!H132&lt;&gt;"",名簿!H132,"")</f>
        <v/>
      </c>
      <c r="J127" s="378" t="str">
        <f>IF(名簿!S132&lt;&gt;"",名簿!S132,"")</f>
        <v/>
      </c>
      <c r="L127" s="379" t="str">
        <f>IF(現場!C131&lt;&gt;"",現場!C131,"")</f>
        <v/>
      </c>
      <c r="M127" s="379" t="str">
        <f>IF(現場!D131&lt;&gt;"",現場!D131,"")</f>
        <v/>
      </c>
      <c r="N127" s="379" t="str">
        <f>IF(現場!E131&lt;&gt;"",現場!E131,"")</f>
        <v/>
      </c>
      <c r="O127" s="379" t="str">
        <f>IF(現場!F131&lt;&gt;"",現場!F131,"")</f>
        <v/>
      </c>
      <c r="P127" s="379" t="str">
        <f>IF(現場!G131&lt;&gt;"",現場!G131,"")</f>
        <v/>
      </c>
      <c r="Q127" s="379" t="str">
        <f>IF(現場!H131&lt;&gt;"",現場!H131,"")</f>
        <v/>
      </c>
      <c r="R127" s="379" t="str">
        <f>IF(現場!I131&lt;&gt;"",現場!I131,"")</f>
        <v/>
      </c>
      <c r="S127" s="379" t="str">
        <f>IF(現場!J131&lt;&gt;"",現場!J131,"")</f>
        <v/>
      </c>
      <c r="T127" s="379" t="str">
        <f>IF(現場!K131&lt;&gt;"",現場!K131,"")</f>
        <v/>
      </c>
      <c r="U127" s="379" t="str">
        <f>IF(現場!L131&lt;&gt;"",現場!L131,"")</f>
        <v/>
      </c>
      <c r="V127" s="379" t="str">
        <f>IF(現場!M131&lt;&gt;"",現場!M131,"")</f>
        <v/>
      </c>
      <c r="X127" s="407" t="str">
        <f>IF(名簿!E132&lt;&gt;"",名簿!E132,"")</f>
        <v/>
      </c>
      <c r="Y127" s="407" t="str">
        <f>IF(名簿!C132&lt;&gt;"",名簿!C132,"")</f>
        <v/>
      </c>
      <c r="Z127" s="407" t="str">
        <f>IF(名簿!H132&lt;&gt;"",名簿!H132,"")</f>
        <v/>
      </c>
      <c r="AA127" s="407" t="str">
        <f>IF(名簿!S132&lt;&gt;"",名簿!S132,"")</f>
        <v/>
      </c>
      <c r="AB127" s="407" t="s">
        <v>1792</v>
      </c>
      <c r="AC127" s="407" t="str">
        <f>IF(名簿!M132&lt;&gt;"",名簿!M132,"")</f>
        <v/>
      </c>
      <c r="AD127" s="407" t="str">
        <f>IF(名簿!N132&lt;&gt;"",名簿!N132,"")</f>
        <v/>
      </c>
      <c r="AE127" s="407" t="str">
        <f>IF(名簿!O132&lt;&gt;"",名簿!O132,"")</f>
        <v/>
      </c>
      <c r="AF127" s="407" t="str">
        <f>IF(名簿!P132&lt;&gt;"",名簿!P132,"")</f>
        <v/>
      </c>
      <c r="AN127" s="551" t="str">
        <f>テーブル2[[#This Row],[災害発生時の
体制]]&amp;テーブル2[[#This Row],[班長代理①②③を選択]]</f>
        <v/>
      </c>
      <c r="AO127">
        <f>IF(テーブル2[[#This Row],[班長代理①②③を選択]]&lt;&gt;"",COUNTIF(AN:AN,AN127),0)</f>
        <v>0</v>
      </c>
      <c r="AQ127" s="521" t="str">
        <f>テーブル2[[#This Row],[災害発生時の
体制]]&amp;テーブル2[[#This Row],[班長]]</f>
        <v/>
      </c>
      <c r="AR127" s="519">
        <f>IF(テーブル2[[#This Row],[班長]]="○",COUNTIF(AQ:AQ,AQ127),0)</f>
        <v>0</v>
      </c>
    </row>
    <row r="128" spans="2:44" x14ac:dyDescent="0.15">
      <c r="B128" s="378" t="str">
        <f>IF(名簿!C133&lt;&gt;"",名簿!C133,"")</f>
        <v/>
      </c>
      <c r="C128" s="378" t="str">
        <f>IF(名簿!F133&lt;&gt;"",名簿!F133,"")</f>
        <v/>
      </c>
      <c r="D128" s="378" t="str">
        <f>IF(名簿!G133&lt;&gt;"",名簿!G133,"")</f>
        <v/>
      </c>
      <c r="E128" s="378" t="str">
        <f>IF(名簿!J133&lt;&gt;"",名簿!J133,"")</f>
        <v/>
      </c>
      <c r="F128" s="378" t="str">
        <f>IF(名簿!L133&lt;&gt;"",名簿!L133,"")</f>
        <v/>
      </c>
      <c r="G128" s="378" t="str">
        <f>IF(名簿!I133&lt;&gt;"",名簿!I133,"")</f>
        <v/>
      </c>
      <c r="H128" s="378" t="str">
        <f>IF(名簿!K133&lt;&gt;"",名簿!K133,"")</f>
        <v/>
      </c>
      <c r="I128" s="378" t="str">
        <f>IF(名簿!H133&lt;&gt;"",名簿!H133,"")</f>
        <v/>
      </c>
      <c r="J128" s="378" t="str">
        <f>IF(名簿!S133&lt;&gt;"",名簿!S133,"")</f>
        <v/>
      </c>
      <c r="L128" s="379" t="str">
        <f>IF(現場!C132&lt;&gt;"",現場!C132,"")</f>
        <v/>
      </c>
      <c r="M128" s="379" t="str">
        <f>IF(現場!D132&lt;&gt;"",現場!D132,"")</f>
        <v/>
      </c>
      <c r="N128" s="379" t="str">
        <f>IF(現場!E132&lt;&gt;"",現場!E132,"")</f>
        <v/>
      </c>
      <c r="O128" s="379" t="str">
        <f>IF(現場!F132&lt;&gt;"",現場!F132,"")</f>
        <v/>
      </c>
      <c r="P128" s="379" t="str">
        <f>IF(現場!G132&lt;&gt;"",現場!G132,"")</f>
        <v/>
      </c>
      <c r="Q128" s="379" t="str">
        <f>IF(現場!H132&lt;&gt;"",現場!H132,"")</f>
        <v/>
      </c>
      <c r="R128" s="379" t="str">
        <f>IF(現場!I132&lt;&gt;"",現場!I132,"")</f>
        <v/>
      </c>
      <c r="S128" s="379" t="str">
        <f>IF(現場!J132&lt;&gt;"",現場!J132,"")</f>
        <v/>
      </c>
      <c r="T128" s="379" t="str">
        <f>IF(現場!K132&lt;&gt;"",現場!K132,"")</f>
        <v/>
      </c>
      <c r="U128" s="379" t="str">
        <f>IF(現場!L132&lt;&gt;"",現場!L132,"")</f>
        <v/>
      </c>
      <c r="V128" s="379" t="str">
        <f>IF(現場!M132&lt;&gt;"",現場!M132,"")</f>
        <v/>
      </c>
      <c r="X128" s="407" t="str">
        <f>IF(名簿!E133&lt;&gt;"",名簿!E133,"")</f>
        <v/>
      </c>
      <c r="Y128" s="407" t="str">
        <f>IF(名簿!C133&lt;&gt;"",名簿!C133,"")</f>
        <v/>
      </c>
      <c r="Z128" s="407" t="str">
        <f>IF(名簿!H133&lt;&gt;"",名簿!H133,"")</f>
        <v/>
      </c>
      <c r="AA128" s="407" t="str">
        <f>IF(名簿!S133&lt;&gt;"",名簿!S133,"")</f>
        <v/>
      </c>
      <c r="AB128" s="407" t="s">
        <v>1792</v>
      </c>
      <c r="AC128" s="407" t="str">
        <f>IF(名簿!M133&lt;&gt;"",名簿!M133,"")</f>
        <v/>
      </c>
      <c r="AD128" s="407" t="str">
        <f>IF(名簿!N133&lt;&gt;"",名簿!N133,"")</f>
        <v/>
      </c>
      <c r="AE128" s="407" t="str">
        <f>IF(名簿!O133&lt;&gt;"",名簿!O133,"")</f>
        <v/>
      </c>
      <c r="AF128" s="407" t="str">
        <f>IF(名簿!P133&lt;&gt;"",名簿!P133,"")</f>
        <v/>
      </c>
      <c r="AN128" s="551" t="str">
        <f>テーブル2[[#This Row],[災害発生時の
体制]]&amp;テーブル2[[#This Row],[班長代理①②③を選択]]</f>
        <v/>
      </c>
      <c r="AO128">
        <f>IF(テーブル2[[#This Row],[班長代理①②③を選択]]&lt;&gt;"",COUNTIF(AN:AN,AN128),0)</f>
        <v>0</v>
      </c>
      <c r="AQ128" s="521" t="str">
        <f>テーブル2[[#This Row],[災害発生時の
体制]]&amp;テーブル2[[#This Row],[班長]]</f>
        <v/>
      </c>
      <c r="AR128" s="519">
        <f>IF(テーブル2[[#This Row],[班長]]="○",COUNTIF(AQ:AQ,AQ128),0)</f>
        <v>0</v>
      </c>
    </row>
    <row r="129" spans="2:44" x14ac:dyDescent="0.15">
      <c r="B129" s="378" t="str">
        <f>IF(名簿!C134&lt;&gt;"",名簿!C134,"")</f>
        <v/>
      </c>
      <c r="C129" s="378" t="str">
        <f>IF(名簿!F134&lt;&gt;"",名簿!F134,"")</f>
        <v/>
      </c>
      <c r="D129" s="378" t="str">
        <f>IF(名簿!G134&lt;&gt;"",名簿!G134,"")</f>
        <v/>
      </c>
      <c r="E129" s="378" t="str">
        <f>IF(名簿!J134&lt;&gt;"",名簿!J134,"")</f>
        <v/>
      </c>
      <c r="F129" s="378" t="str">
        <f>IF(名簿!L134&lt;&gt;"",名簿!L134,"")</f>
        <v/>
      </c>
      <c r="G129" s="378" t="str">
        <f>IF(名簿!I134&lt;&gt;"",名簿!I134,"")</f>
        <v/>
      </c>
      <c r="H129" s="378" t="str">
        <f>IF(名簿!K134&lt;&gt;"",名簿!K134,"")</f>
        <v/>
      </c>
      <c r="I129" s="378" t="str">
        <f>IF(名簿!H134&lt;&gt;"",名簿!H134,"")</f>
        <v/>
      </c>
      <c r="J129" s="378" t="str">
        <f>IF(名簿!S134&lt;&gt;"",名簿!S134,"")</f>
        <v/>
      </c>
      <c r="L129" s="379" t="str">
        <f>IF(現場!C133&lt;&gt;"",現場!C133,"")</f>
        <v/>
      </c>
      <c r="M129" s="379" t="str">
        <f>IF(現場!D133&lt;&gt;"",現場!D133,"")</f>
        <v/>
      </c>
      <c r="N129" s="379" t="str">
        <f>IF(現場!E133&lt;&gt;"",現場!E133,"")</f>
        <v/>
      </c>
      <c r="O129" s="379" t="str">
        <f>IF(現場!F133&lt;&gt;"",現場!F133,"")</f>
        <v/>
      </c>
      <c r="P129" s="379" t="str">
        <f>IF(現場!G133&lt;&gt;"",現場!G133,"")</f>
        <v/>
      </c>
      <c r="Q129" s="379" t="str">
        <f>IF(現場!H133&lt;&gt;"",現場!H133,"")</f>
        <v/>
      </c>
      <c r="R129" s="379" t="str">
        <f>IF(現場!I133&lt;&gt;"",現場!I133,"")</f>
        <v/>
      </c>
      <c r="S129" s="379" t="str">
        <f>IF(現場!J133&lt;&gt;"",現場!J133,"")</f>
        <v/>
      </c>
      <c r="T129" s="379" t="str">
        <f>IF(現場!K133&lt;&gt;"",現場!K133,"")</f>
        <v/>
      </c>
      <c r="U129" s="379" t="str">
        <f>IF(現場!L133&lt;&gt;"",現場!L133,"")</f>
        <v/>
      </c>
      <c r="V129" s="379" t="str">
        <f>IF(現場!M133&lt;&gt;"",現場!M133,"")</f>
        <v/>
      </c>
      <c r="X129" s="407" t="str">
        <f>IF(名簿!E134&lt;&gt;"",名簿!E134,"")</f>
        <v/>
      </c>
      <c r="Y129" s="407" t="str">
        <f>IF(名簿!C134&lt;&gt;"",名簿!C134,"")</f>
        <v/>
      </c>
      <c r="Z129" s="407" t="str">
        <f>IF(名簿!H134&lt;&gt;"",名簿!H134,"")</f>
        <v/>
      </c>
      <c r="AA129" s="407" t="str">
        <f>IF(名簿!S134&lt;&gt;"",名簿!S134,"")</f>
        <v/>
      </c>
      <c r="AB129" s="407" t="s">
        <v>1792</v>
      </c>
      <c r="AC129" s="407" t="str">
        <f>IF(名簿!M134&lt;&gt;"",名簿!M134,"")</f>
        <v/>
      </c>
      <c r="AD129" s="407" t="str">
        <f>IF(名簿!N134&lt;&gt;"",名簿!N134,"")</f>
        <v/>
      </c>
      <c r="AE129" s="407" t="str">
        <f>IF(名簿!O134&lt;&gt;"",名簿!O134,"")</f>
        <v/>
      </c>
      <c r="AF129" s="407" t="str">
        <f>IF(名簿!P134&lt;&gt;"",名簿!P134,"")</f>
        <v/>
      </c>
      <c r="AN129" s="551" t="str">
        <f>テーブル2[[#This Row],[災害発生時の
体制]]&amp;テーブル2[[#This Row],[班長代理①②③を選択]]</f>
        <v/>
      </c>
      <c r="AO129">
        <f>IF(テーブル2[[#This Row],[班長代理①②③を選択]]&lt;&gt;"",COUNTIF(AN:AN,AN129),0)</f>
        <v>0</v>
      </c>
      <c r="AQ129" s="521" t="str">
        <f>テーブル2[[#This Row],[災害発生時の
体制]]&amp;テーブル2[[#This Row],[班長]]</f>
        <v/>
      </c>
      <c r="AR129" s="519">
        <f>IF(テーブル2[[#This Row],[班長]]="○",COUNTIF(AQ:AQ,AQ129),0)</f>
        <v>0</v>
      </c>
    </row>
    <row r="130" spans="2:44" x14ac:dyDescent="0.15">
      <c r="B130" s="378" t="str">
        <f>IF(名簿!C135&lt;&gt;"",名簿!C135,"")</f>
        <v/>
      </c>
      <c r="C130" s="378" t="str">
        <f>IF(名簿!F135&lt;&gt;"",名簿!F135,"")</f>
        <v/>
      </c>
      <c r="D130" s="378" t="str">
        <f>IF(名簿!G135&lt;&gt;"",名簿!G135,"")</f>
        <v/>
      </c>
      <c r="E130" s="378" t="str">
        <f>IF(名簿!J135&lt;&gt;"",名簿!J135,"")</f>
        <v/>
      </c>
      <c r="F130" s="378" t="str">
        <f>IF(名簿!L135&lt;&gt;"",名簿!L135,"")</f>
        <v/>
      </c>
      <c r="G130" s="378" t="str">
        <f>IF(名簿!I135&lt;&gt;"",名簿!I135,"")</f>
        <v/>
      </c>
      <c r="H130" s="378" t="str">
        <f>IF(名簿!K135&lt;&gt;"",名簿!K135,"")</f>
        <v/>
      </c>
      <c r="I130" s="378" t="str">
        <f>IF(名簿!H135&lt;&gt;"",名簿!H135,"")</f>
        <v/>
      </c>
      <c r="J130" s="378" t="str">
        <f>IF(名簿!S135&lt;&gt;"",名簿!S135,"")</f>
        <v/>
      </c>
      <c r="L130" s="379" t="str">
        <f>IF(現場!C134&lt;&gt;"",現場!C134,"")</f>
        <v/>
      </c>
      <c r="M130" s="379" t="str">
        <f>IF(現場!D134&lt;&gt;"",現場!D134,"")</f>
        <v/>
      </c>
      <c r="N130" s="379" t="str">
        <f>IF(現場!E134&lt;&gt;"",現場!E134,"")</f>
        <v/>
      </c>
      <c r="O130" s="379" t="str">
        <f>IF(現場!F134&lt;&gt;"",現場!F134,"")</f>
        <v/>
      </c>
      <c r="P130" s="379" t="str">
        <f>IF(現場!G134&lt;&gt;"",現場!G134,"")</f>
        <v/>
      </c>
      <c r="Q130" s="379" t="str">
        <f>IF(現場!H134&lt;&gt;"",現場!H134,"")</f>
        <v/>
      </c>
      <c r="R130" s="379" t="str">
        <f>IF(現場!I134&lt;&gt;"",現場!I134,"")</f>
        <v/>
      </c>
      <c r="S130" s="379" t="str">
        <f>IF(現場!J134&lt;&gt;"",現場!J134,"")</f>
        <v/>
      </c>
      <c r="T130" s="379" t="str">
        <f>IF(現場!K134&lt;&gt;"",現場!K134,"")</f>
        <v/>
      </c>
      <c r="U130" s="379" t="str">
        <f>IF(現場!L134&lt;&gt;"",現場!L134,"")</f>
        <v/>
      </c>
      <c r="V130" s="379" t="str">
        <f>IF(現場!M134&lt;&gt;"",現場!M134,"")</f>
        <v/>
      </c>
      <c r="X130" s="407" t="str">
        <f>IF(名簿!E135&lt;&gt;"",名簿!E135,"")</f>
        <v/>
      </c>
      <c r="Y130" s="407" t="str">
        <f>IF(名簿!C135&lt;&gt;"",名簿!C135,"")</f>
        <v/>
      </c>
      <c r="Z130" s="407" t="str">
        <f>IF(名簿!H135&lt;&gt;"",名簿!H135,"")</f>
        <v/>
      </c>
      <c r="AA130" s="407" t="str">
        <f>IF(名簿!S135&lt;&gt;"",名簿!S135,"")</f>
        <v/>
      </c>
      <c r="AB130" s="407" t="s">
        <v>1792</v>
      </c>
      <c r="AC130" s="407" t="str">
        <f>IF(名簿!M135&lt;&gt;"",名簿!M135,"")</f>
        <v/>
      </c>
      <c r="AD130" s="407" t="str">
        <f>IF(名簿!N135&lt;&gt;"",名簿!N135,"")</f>
        <v/>
      </c>
      <c r="AE130" s="407" t="str">
        <f>IF(名簿!O135&lt;&gt;"",名簿!O135,"")</f>
        <v/>
      </c>
      <c r="AF130" s="407" t="str">
        <f>IF(名簿!P135&lt;&gt;"",名簿!P135,"")</f>
        <v/>
      </c>
      <c r="AN130" s="551" t="str">
        <f>テーブル2[[#This Row],[災害発生時の
体制]]&amp;テーブル2[[#This Row],[班長代理①②③を選択]]</f>
        <v/>
      </c>
      <c r="AO130">
        <f>IF(テーブル2[[#This Row],[班長代理①②③を選択]]&lt;&gt;"",COUNTIF(AN:AN,AN130),0)</f>
        <v>0</v>
      </c>
      <c r="AQ130" s="521" t="str">
        <f>テーブル2[[#This Row],[災害発生時の
体制]]&amp;テーブル2[[#This Row],[班長]]</f>
        <v/>
      </c>
      <c r="AR130" s="519">
        <f>IF(テーブル2[[#This Row],[班長]]="○",COUNTIF(AQ:AQ,AQ130),0)</f>
        <v>0</v>
      </c>
    </row>
    <row r="131" spans="2:44" x14ac:dyDescent="0.15">
      <c r="B131" s="378" t="str">
        <f>IF(名簿!C136&lt;&gt;"",名簿!C136,"")</f>
        <v/>
      </c>
      <c r="C131" s="378" t="str">
        <f>IF(名簿!F136&lt;&gt;"",名簿!F136,"")</f>
        <v/>
      </c>
      <c r="D131" s="378" t="str">
        <f>IF(名簿!G136&lt;&gt;"",名簿!G136,"")</f>
        <v/>
      </c>
      <c r="E131" s="378" t="str">
        <f>IF(名簿!J136&lt;&gt;"",名簿!J136,"")</f>
        <v/>
      </c>
      <c r="F131" s="378" t="str">
        <f>IF(名簿!L136&lt;&gt;"",名簿!L136,"")</f>
        <v/>
      </c>
      <c r="G131" s="378" t="str">
        <f>IF(名簿!I136&lt;&gt;"",名簿!I136,"")</f>
        <v/>
      </c>
      <c r="H131" s="378" t="str">
        <f>IF(名簿!K136&lt;&gt;"",名簿!K136,"")</f>
        <v/>
      </c>
      <c r="I131" s="378" t="str">
        <f>IF(名簿!H136&lt;&gt;"",名簿!H136,"")</f>
        <v/>
      </c>
      <c r="J131" s="378" t="str">
        <f>IF(名簿!S136&lt;&gt;"",名簿!S136,"")</f>
        <v/>
      </c>
      <c r="L131" s="379" t="str">
        <f>IF(現場!C135&lt;&gt;"",現場!C135,"")</f>
        <v/>
      </c>
      <c r="M131" s="379" t="str">
        <f>IF(現場!D135&lt;&gt;"",現場!D135,"")</f>
        <v/>
      </c>
      <c r="N131" s="379" t="str">
        <f>IF(現場!E135&lt;&gt;"",現場!E135,"")</f>
        <v/>
      </c>
      <c r="O131" s="379" t="str">
        <f>IF(現場!F135&lt;&gt;"",現場!F135,"")</f>
        <v/>
      </c>
      <c r="P131" s="379" t="str">
        <f>IF(現場!G135&lt;&gt;"",現場!G135,"")</f>
        <v/>
      </c>
      <c r="Q131" s="379" t="str">
        <f>IF(現場!H135&lt;&gt;"",現場!H135,"")</f>
        <v/>
      </c>
      <c r="R131" s="379" t="str">
        <f>IF(現場!I135&lt;&gt;"",現場!I135,"")</f>
        <v/>
      </c>
      <c r="S131" s="379" t="str">
        <f>IF(現場!J135&lt;&gt;"",現場!J135,"")</f>
        <v/>
      </c>
      <c r="T131" s="379" t="str">
        <f>IF(現場!K135&lt;&gt;"",現場!K135,"")</f>
        <v/>
      </c>
      <c r="U131" s="379" t="str">
        <f>IF(現場!L135&lt;&gt;"",現場!L135,"")</f>
        <v/>
      </c>
      <c r="V131" s="379" t="str">
        <f>IF(現場!M135&lt;&gt;"",現場!M135,"")</f>
        <v/>
      </c>
      <c r="X131" s="407" t="str">
        <f>IF(名簿!E136&lt;&gt;"",名簿!E136,"")</f>
        <v/>
      </c>
      <c r="Y131" s="407" t="str">
        <f>IF(名簿!C136&lt;&gt;"",名簿!C136,"")</f>
        <v/>
      </c>
      <c r="Z131" s="407" t="str">
        <f>IF(名簿!H136&lt;&gt;"",名簿!H136,"")</f>
        <v/>
      </c>
      <c r="AA131" s="407" t="str">
        <f>IF(名簿!S136&lt;&gt;"",名簿!S136,"")</f>
        <v/>
      </c>
      <c r="AB131" s="407" t="s">
        <v>1792</v>
      </c>
      <c r="AC131" s="407" t="str">
        <f>IF(名簿!M136&lt;&gt;"",名簿!M136,"")</f>
        <v/>
      </c>
      <c r="AD131" s="407" t="str">
        <f>IF(名簿!N136&lt;&gt;"",名簿!N136,"")</f>
        <v/>
      </c>
      <c r="AE131" s="407" t="str">
        <f>IF(名簿!O136&lt;&gt;"",名簿!O136,"")</f>
        <v/>
      </c>
      <c r="AF131" s="407" t="str">
        <f>IF(名簿!P136&lt;&gt;"",名簿!P136,"")</f>
        <v/>
      </c>
      <c r="AN131" s="551" t="str">
        <f>テーブル2[[#This Row],[災害発生時の
体制]]&amp;テーブル2[[#This Row],[班長代理①②③を選択]]</f>
        <v/>
      </c>
      <c r="AO131">
        <f>IF(テーブル2[[#This Row],[班長代理①②③を選択]]&lt;&gt;"",COUNTIF(AN:AN,AN131),0)</f>
        <v>0</v>
      </c>
      <c r="AQ131" s="521" t="str">
        <f>テーブル2[[#This Row],[災害発生時の
体制]]&amp;テーブル2[[#This Row],[班長]]</f>
        <v/>
      </c>
      <c r="AR131" s="519">
        <f>IF(テーブル2[[#This Row],[班長]]="○",COUNTIF(AQ:AQ,AQ131),0)</f>
        <v>0</v>
      </c>
    </row>
    <row r="132" spans="2:44" x14ac:dyDescent="0.15">
      <c r="B132" s="378" t="str">
        <f>IF(名簿!C137&lt;&gt;"",名簿!C137,"")</f>
        <v/>
      </c>
      <c r="C132" s="378" t="str">
        <f>IF(名簿!F137&lt;&gt;"",名簿!F137,"")</f>
        <v/>
      </c>
      <c r="D132" s="378" t="str">
        <f>IF(名簿!G137&lt;&gt;"",名簿!G137,"")</f>
        <v/>
      </c>
      <c r="E132" s="378" t="str">
        <f>IF(名簿!J137&lt;&gt;"",名簿!J137,"")</f>
        <v/>
      </c>
      <c r="F132" s="378" t="str">
        <f>IF(名簿!L137&lt;&gt;"",名簿!L137,"")</f>
        <v/>
      </c>
      <c r="G132" s="378" t="str">
        <f>IF(名簿!I137&lt;&gt;"",名簿!I137,"")</f>
        <v/>
      </c>
      <c r="H132" s="378" t="str">
        <f>IF(名簿!K137&lt;&gt;"",名簿!K137,"")</f>
        <v/>
      </c>
      <c r="I132" s="378" t="str">
        <f>IF(名簿!H137&lt;&gt;"",名簿!H137,"")</f>
        <v/>
      </c>
      <c r="J132" s="378" t="str">
        <f>IF(名簿!S137&lt;&gt;"",名簿!S137,"")</f>
        <v/>
      </c>
      <c r="L132" s="379" t="str">
        <f>IF(現場!C136&lt;&gt;"",現場!C136,"")</f>
        <v/>
      </c>
      <c r="M132" s="379" t="str">
        <f>IF(現場!D136&lt;&gt;"",現場!D136,"")</f>
        <v/>
      </c>
      <c r="N132" s="379" t="str">
        <f>IF(現場!E136&lt;&gt;"",現場!E136,"")</f>
        <v/>
      </c>
      <c r="O132" s="379" t="str">
        <f>IF(現場!F136&lt;&gt;"",現場!F136,"")</f>
        <v/>
      </c>
      <c r="P132" s="379" t="str">
        <f>IF(現場!G136&lt;&gt;"",現場!G136,"")</f>
        <v/>
      </c>
      <c r="Q132" s="379" t="str">
        <f>IF(現場!H136&lt;&gt;"",現場!H136,"")</f>
        <v/>
      </c>
      <c r="R132" s="379" t="str">
        <f>IF(現場!I136&lt;&gt;"",現場!I136,"")</f>
        <v/>
      </c>
      <c r="S132" s="379" t="str">
        <f>IF(現場!J136&lt;&gt;"",現場!J136,"")</f>
        <v/>
      </c>
      <c r="T132" s="379" t="str">
        <f>IF(現場!K136&lt;&gt;"",現場!K136,"")</f>
        <v/>
      </c>
      <c r="U132" s="379" t="str">
        <f>IF(現場!L136&lt;&gt;"",現場!L136,"")</f>
        <v/>
      </c>
      <c r="V132" s="379" t="str">
        <f>IF(現場!M136&lt;&gt;"",現場!M136,"")</f>
        <v/>
      </c>
      <c r="X132" s="407" t="str">
        <f>IF(名簿!E137&lt;&gt;"",名簿!E137,"")</f>
        <v/>
      </c>
      <c r="Y132" s="407" t="str">
        <f>IF(名簿!C137&lt;&gt;"",名簿!C137,"")</f>
        <v/>
      </c>
      <c r="Z132" s="407" t="str">
        <f>IF(名簿!H137&lt;&gt;"",名簿!H137,"")</f>
        <v/>
      </c>
      <c r="AA132" s="407" t="str">
        <f>IF(名簿!S137&lt;&gt;"",名簿!S137,"")</f>
        <v/>
      </c>
      <c r="AB132" s="407" t="s">
        <v>1792</v>
      </c>
      <c r="AC132" s="407" t="str">
        <f>IF(名簿!M137&lt;&gt;"",名簿!M137,"")</f>
        <v/>
      </c>
      <c r="AD132" s="407" t="str">
        <f>IF(名簿!N137&lt;&gt;"",名簿!N137,"")</f>
        <v/>
      </c>
      <c r="AE132" s="407" t="str">
        <f>IF(名簿!O137&lt;&gt;"",名簿!O137,"")</f>
        <v/>
      </c>
      <c r="AF132" s="407" t="str">
        <f>IF(名簿!P137&lt;&gt;"",名簿!P137,"")</f>
        <v/>
      </c>
      <c r="AN132" s="551" t="str">
        <f>テーブル2[[#This Row],[災害発生時の
体制]]&amp;テーブル2[[#This Row],[班長代理①②③を選択]]</f>
        <v/>
      </c>
      <c r="AO132">
        <f>IF(テーブル2[[#This Row],[班長代理①②③を選択]]&lt;&gt;"",COUNTIF(AN:AN,AN132),0)</f>
        <v>0</v>
      </c>
      <c r="AQ132" s="521" t="str">
        <f>テーブル2[[#This Row],[災害発生時の
体制]]&amp;テーブル2[[#This Row],[班長]]</f>
        <v/>
      </c>
      <c r="AR132" s="519">
        <f>IF(テーブル2[[#This Row],[班長]]="○",COUNTIF(AQ:AQ,AQ132),0)</f>
        <v>0</v>
      </c>
    </row>
    <row r="133" spans="2:44" x14ac:dyDescent="0.15">
      <c r="B133" s="378" t="str">
        <f>IF(名簿!C138&lt;&gt;"",名簿!C138,"")</f>
        <v/>
      </c>
      <c r="C133" s="378" t="str">
        <f>IF(名簿!F138&lt;&gt;"",名簿!F138,"")</f>
        <v/>
      </c>
      <c r="D133" s="378" t="str">
        <f>IF(名簿!G138&lt;&gt;"",名簿!G138,"")</f>
        <v/>
      </c>
      <c r="E133" s="378" t="str">
        <f>IF(名簿!J138&lt;&gt;"",名簿!J138,"")</f>
        <v/>
      </c>
      <c r="F133" s="378" t="str">
        <f>IF(名簿!L138&lt;&gt;"",名簿!L138,"")</f>
        <v/>
      </c>
      <c r="G133" s="378" t="str">
        <f>IF(名簿!I138&lt;&gt;"",名簿!I138,"")</f>
        <v/>
      </c>
      <c r="H133" s="378" t="str">
        <f>IF(名簿!K138&lt;&gt;"",名簿!K138,"")</f>
        <v/>
      </c>
      <c r="I133" s="378" t="str">
        <f>IF(名簿!H138&lt;&gt;"",名簿!H138,"")</f>
        <v/>
      </c>
      <c r="J133" s="378" t="str">
        <f>IF(名簿!S138&lt;&gt;"",名簿!S138,"")</f>
        <v/>
      </c>
      <c r="L133" s="379" t="str">
        <f>IF(現場!C137&lt;&gt;"",現場!C137,"")</f>
        <v/>
      </c>
      <c r="M133" s="379" t="str">
        <f>IF(現場!D137&lt;&gt;"",現場!D137,"")</f>
        <v/>
      </c>
      <c r="N133" s="379" t="str">
        <f>IF(現場!E137&lt;&gt;"",現場!E137,"")</f>
        <v/>
      </c>
      <c r="O133" s="379" t="str">
        <f>IF(現場!F137&lt;&gt;"",現場!F137,"")</f>
        <v/>
      </c>
      <c r="P133" s="379" t="str">
        <f>IF(現場!G137&lt;&gt;"",現場!G137,"")</f>
        <v/>
      </c>
      <c r="Q133" s="379" t="str">
        <f>IF(現場!H137&lt;&gt;"",現場!H137,"")</f>
        <v/>
      </c>
      <c r="R133" s="379" t="str">
        <f>IF(現場!I137&lt;&gt;"",現場!I137,"")</f>
        <v/>
      </c>
      <c r="S133" s="379" t="str">
        <f>IF(現場!J137&lt;&gt;"",現場!J137,"")</f>
        <v/>
      </c>
      <c r="T133" s="379" t="str">
        <f>IF(現場!K137&lt;&gt;"",現場!K137,"")</f>
        <v/>
      </c>
      <c r="U133" s="379" t="str">
        <f>IF(現場!L137&lt;&gt;"",現場!L137,"")</f>
        <v/>
      </c>
      <c r="V133" s="379" t="str">
        <f>IF(現場!M137&lt;&gt;"",現場!M137,"")</f>
        <v/>
      </c>
      <c r="X133" s="407" t="str">
        <f>IF(名簿!E138&lt;&gt;"",名簿!E138,"")</f>
        <v/>
      </c>
      <c r="Y133" s="407" t="str">
        <f>IF(名簿!C138&lt;&gt;"",名簿!C138,"")</f>
        <v/>
      </c>
      <c r="Z133" s="407" t="str">
        <f>IF(名簿!H138&lt;&gt;"",名簿!H138,"")</f>
        <v/>
      </c>
      <c r="AA133" s="407" t="str">
        <f>IF(名簿!S138&lt;&gt;"",名簿!S138,"")</f>
        <v/>
      </c>
      <c r="AB133" s="407" t="s">
        <v>1792</v>
      </c>
      <c r="AC133" s="407" t="str">
        <f>IF(名簿!M138&lt;&gt;"",名簿!M138,"")</f>
        <v/>
      </c>
      <c r="AD133" s="407" t="str">
        <f>IF(名簿!N138&lt;&gt;"",名簿!N138,"")</f>
        <v/>
      </c>
      <c r="AE133" s="407" t="str">
        <f>IF(名簿!O138&lt;&gt;"",名簿!O138,"")</f>
        <v/>
      </c>
      <c r="AF133" s="407" t="str">
        <f>IF(名簿!P138&lt;&gt;"",名簿!P138,"")</f>
        <v/>
      </c>
      <c r="AN133" s="551" t="str">
        <f>テーブル2[[#This Row],[災害発生時の
体制]]&amp;テーブル2[[#This Row],[班長代理①②③を選択]]</f>
        <v/>
      </c>
      <c r="AO133">
        <f>IF(テーブル2[[#This Row],[班長代理①②③を選択]]&lt;&gt;"",COUNTIF(AN:AN,AN133),0)</f>
        <v>0</v>
      </c>
      <c r="AQ133" s="521" t="str">
        <f>テーブル2[[#This Row],[災害発生時の
体制]]&amp;テーブル2[[#This Row],[班長]]</f>
        <v/>
      </c>
      <c r="AR133" s="519">
        <f>IF(テーブル2[[#This Row],[班長]]="○",COUNTIF(AQ:AQ,AQ133),0)</f>
        <v>0</v>
      </c>
    </row>
    <row r="134" spans="2:44" x14ac:dyDescent="0.15">
      <c r="B134" s="378" t="str">
        <f>IF(名簿!C139&lt;&gt;"",名簿!C139,"")</f>
        <v/>
      </c>
      <c r="C134" s="378" t="str">
        <f>IF(名簿!F139&lt;&gt;"",名簿!F139,"")</f>
        <v/>
      </c>
      <c r="D134" s="378" t="str">
        <f>IF(名簿!G139&lt;&gt;"",名簿!G139,"")</f>
        <v/>
      </c>
      <c r="E134" s="378" t="str">
        <f>IF(名簿!J139&lt;&gt;"",名簿!J139,"")</f>
        <v/>
      </c>
      <c r="F134" s="378" t="str">
        <f>IF(名簿!L139&lt;&gt;"",名簿!L139,"")</f>
        <v/>
      </c>
      <c r="G134" s="378" t="str">
        <f>IF(名簿!I139&lt;&gt;"",名簿!I139,"")</f>
        <v/>
      </c>
      <c r="H134" s="378" t="str">
        <f>IF(名簿!K139&lt;&gt;"",名簿!K139,"")</f>
        <v/>
      </c>
      <c r="I134" s="378" t="str">
        <f>IF(名簿!H139&lt;&gt;"",名簿!H139,"")</f>
        <v/>
      </c>
      <c r="J134" s="378" t="str">
        <f>IF(名簿!S139&lt;&gt;"",名簿!S139,"")</f>
        <v/>
      </c>
      <c r="L134" s="379" t="str">
        <f>IF(現場!C138&lt;&gt;"",現場!C138,"")</f>
        <v/>
      </c>
      <c r="M134" s="379" t="str">
        <f>IF(現場!D138&lt;&gt;"",現場!D138,"")</f>
        <v/>
      </c>
      <c r="N134" s="379" t="str">
        <f>IF(現場!E138&lt;&gt;"",現場!E138,"")</f>
        <v/>
      </c>
      <c r="O134" s="379" t="str">
        <f>IF(現場!F138&lt;&gt;"",現場!F138,"")</f>
        <v/>
      </c>
      <c r="P134" s="379" t="str">
        <f>IF(現場!G138&lt;&gt;"",現場!G138,"")</f>
        <v/>
      </c>
      <c r="Q134" s="379" t="str">
        <f>IF(現場!H138&lt;&gt;"",現場!H138,"")</f>
        <v/>
      </c>
      <c r="R134" s="379" t="str">
        <f>IF(現場!I138&lt;&gt;"",現場!I138,"")</f>
        <v/>
      </c>
      <c r="S134" s="379" t="str">
        <f>IF(現場!J138&lt;&gt;"",現場!J138,"")</f>
        <v/>
      </c>
      <c r="T134" s="379" t="str">
        <f>IF(現場!K138&lt;&gt;"",現場!K138,"")</f>
        <v/>
      </c>
      <c r="U134" s="379" t="str">
        <f>IF(現場!L138&lt;&gt;"",現場!L138,"")</f>
        <v/>
      </c>
      <c r="V134" s="379" t="str">
        <f>IF(現場!M138&lt;&gt;"",現場!M138,"")</f>
        <v/>
      </c>
      <c r="X134" s="407" t="str">
        <f>IF(名簿!E139&lt;&gt;"",名簿!E139,"")</f>
        <v/>
      </c>
      <c r="Y134" s="407" t="str">
        <f>IF(名簿!C139&lt;&gt;"",名簿!C139,"")</f>
        <v/>
      </c>
      <c r="Z134" s="407" t="str">
        <f>IF(名簿!H139&lt;&gt;"",名簿!H139,"")</f>
        <v/>
      </c>
      <c r="AA134" s="407" t="str">
        <f>IF(名簿!S139&lt;&gt;"",名簿!S139,"")</f>
        <v/>
      </c>
      <c r="AB134" s="407" t="s">
        <v>1792</v>
      </c>
      <c r="AC134" s="407" t="str">
        <f>IF(名簿!M139&lt;&gt;"",名簿!M139,"")</f>
        <v/>
      </c>
      <c r="AD134" s="407" t="str">
        <f>IF(名簿!N139&lt;&gt;"",名簿!N139,"")</f>
        <v/>
      </c>
      <c r="AE134" s="407" t="str">
        <f>IF(名簿!O139&lt;&gt;"",名簿!O139,"")</f>
        <v/>
      </c>
      <c r="AF134" s="407" t="str">
        <f>IF(名簿!P139&lt;&gt;"",名簿!P139,"")</f>
        <v/>
      </c>
      <c r="AN134" s="551" t="str">
        <f>テーブル2[[#This Row],[災害発生時の
体制]]&amp;テーブル2[[#This Row],[班長代理①②③を選択]]</f>
        <v/>
      </c>
      <c r="AO134">
        <f>IF(テーブル2[[#This Row],[班長代理①②③を選択]]&lt;&gt;"",COUNTIF(AN:AN,AN134),0)</f>
        <v>0</v>
      </c>
      <c r="AQ134" s="521" t="str">
        <f>テーブル2[[#This Row],[災害発生時の
体制]]&amp;テーブル2[[#This Row],[班長]]</f>
        <v/>
      </c>
      <c r="AR134" s="519">
        <f>IF(テーブル2[[#This Row],[班長]]="○",COUNTIF(AQ:AQ,AQ134),0)</f>
        <v>0</v>
      </c>
    </row>
    <row r="135" spans="2:44" x14ac:dyDescent="0.15">
      <c r="B135" s="378" t="str">
        <f>IF(名簿!C140&lt;&gt;"",名簿!C140,"")</f>
        <v/>
      </c>
      <c r="C135" s="378" t="str">
        <f>IF(名簿!F140&lt;&gt;"",名簿!F140,"")</f>
        <v/>
      </c>
      <c r="D135" s="378" t="str">
        <f>IF(名簿!G140&lt;&gt;"",名簿!G140,"")</f>
        <v/>
      </c>
      <c r="E135" s="378" t="str">
        <f>IF(名簿!J140&lt;&gt;"",名簿!J140,"")</f>
        <v/>
      </c>
      <c r="F135" s="378" t="str">
        <f>IF(名簿!L140&lt;&gt;"",名簿!L140,"")</f>
        <v/>
      </c>
      <c r="G135" s="378" t="str">
        <f>IF(名簿!I140&lt;&gt;"",名簿!I140,"")</f>
        <v/>
      </c>
      <c r="H135" s="378" t="str">
        <f>IF(名簿!K140&lt;&gt;"",名簿!K140,"")</f>
        <v/>
      </c>
      <c r="I135" s="378" t="str">
        <f>IF(名簿!H140&lt;&gt;"",名簿!H140,"")</f>
        <v/>
      </c>
      <c r="J135" s="378" t="str">
        <f>IF(名簿!S140&lt;&gt;"",名簿!S140,"")</f>
        <v/>
      </c>
      <c r="L135" s="379" t="str">
        <f>IF(現場!C139&lt;&gt;"",現場!C139,"")</f>
        <v/>
      </c>
      <c r="M135" s="379" t="str">
        <f>IF(現場!D139&lt;&gt;"",現場!D139,"")</f>
        <v/>
      </c>
      <c r="N135" s="379" t="str">
        <f>IF(現場!E139&lt;&gt;"",現場!E139,"")</f>
        <v/>
      </c>
      <c r="O135" s="379" t="str">
        <f>IF(現場!F139&lt;&gt;"",現場!F139,"")</f>
        <v/>
      </c>
      <c r="P135" s="379" t="str">
        <f>IF(現場!G139&lt;&gt;"",現場!G139,"")</f>
        <v/>
      </c>
      <c r="Q135" s="379" t="str">
        <f>IF(現場!H139&lt;&gt;"",現場!H139,"")</f>
        <v/>
      </c>
      <c r="R135" s="379" t="str">
        <f>IF(現場!I139&lt;&gt;"",現場!I139,"")</f>
        <v/>
      </c>
      <c r="S135" s="379" t="str">
        <f>IF(現場!J139&lt;&gt;"",現場!J139,"")</f>
        <v/>
      </c>
      <c r="T135" s="379" t="str">
        <f>IF(現場!K139&lt;&gt;"",現場!K139,"")</f>
        <v/>
      </c>
      <c r="U135" s="379" t="str">
        <f>IF(現場!L139&lt;&gt;"",現場!L139,"")</f>
        <v/>
      </c>
      <c r="V135" s="379" t="str">
        <f>IF(現場!M139&lt;&gt;"",現場!M139,"")</f>
        <v/>
      </c>
      <c r="X135" s="407" t="str">
        <f>IF(名簿!E140&lt;&gt;"",名簿!E140,"")</f>
        <v/>
      </c>
      <c r="Y135" s="407" t="str">
        <f>IF(名簿!C140&lt;&gt;"",名簿!C140,"")</f>
        <v/>
      </c>
      <c r="Z135" s="407" t="str">
        <f>IF(名簿!H140&lt;&gt;"",名簿!H140,"")</f>
        <v/>
      </c>
      <c r="AA135" s="407" t="str">
        <f>IF(名簿!S140&lt;&gt;"",名簿!S140,"")</f>
        <v/>
      </c>
      <c r="AB135" s="407" t="s">
        <v>1792</v>
      </c>
      <c r="AC135" s="407" t="str">
        <f>IF(名簿!M140&lt;&gt;"",名簿!M140,"")</f>
        <v/>
      </c>
      <c r="AD135" s="407" t="str">
        <f>IF(名簿!N140&lt;&gt;"",名簿!N140,"")</f>
        <v/>
      </c>
      <c r="AE135" s="407" t="str">
        <f>IF(名簿!O140&lt;&gt;"",名簿!O140,"")</f>
        <v/>
      </c>
      <c r="AF135" s="407" t="str">
        <f>IF(名簿!P140&lt;&gt;"",名簿!P140,"")</f>
        <v/>
      </c>
      <c r="AN135" s="551" t="str">
        <f>テーブル2[[#This Row],[災害発生時の
体制]]&amp;テーブル2[[#This Row],[班長代理①②③を選択]]</f>
        <v/>
      </c>
      <c r="AO135">
        <f>IF(テーブル2[[#This Row],[班長代理①②③を選択]]&lt;&gt;"",COUNTIF(AN:AN,AN135),0)</f>
        <v>0</v>
      </c>
      <c r="AQ135" s="521" t="str">
        <f>テーブル2[[#This Row],[災害発生時の
体制]]&amp;テーブル2[[#This Row],[班長]]</f>
        <v/>
      </c>
      <c r="AR135" s="519">
        <f>IF(テーブル2[[#This Row],[班長]]="○",COUNTIF(AQ:AQ,AQ135),0)</f>
        <v>0</v>
      </c>
    </row>
    <row r="136" spans="2:44" x14ac:dyDescent="0.15">
      <c r="B136" s="378" t="str">
        <f>IF(名簿!C141&lt;&gt;"",名簿!C141,"")</f>
        <v/>
      </c>
      <c r="C136" s="378" t="str">
        <f>IF(名簿!F141&lt;&gt;"",名簿!F141,"")</f>
        <v/>
      </c>
      <c r="D136" s="378" t="str">
        <f>IF(名簿!G141&lt;&gt;"",名簿!G141,"")</f>
        <v/>
      </c>
      <c r="E136" s="378" t="str">
        <f>IF(名簿!J141&lt;&gt;"",名簿!J141,"")</f>
        <v/>
      </c>
      <c r="F136" s="378" t="str">
        <f>IF(名簿!L141&lt;&gt;"",名簿!L141,"")</f>
        <v/>
      </c>
      <c r="G136" s="378" t="str">
        <f>IF(名簿!I141&lt;&gt;"",名簿!I141,"")</f>
        <v/>
      </c>
      <c r="H136" s="378" t="str">
        <f>IF(名簿!K141&lt;&gt;"",名簿!K141,"")</f>
        <v/>
      </c>
      <c r="I136" s="378" t="str">
        <f>IF(名簿!H141&lt;&gt;"",名簿!H141,"")</f>
        <v/>
      </c>
      <c r="J136" s="378" t="str">
        <f>IF(名簿!S141&lt;&gt;"",名簿!S141,"")</f>
        <v/>
      </c>
      <c r="L136" s="379" t="str">
        <f>IF(現場!C140&lt;&gt;"",現場!C140,"")</f>
        <v/>
      </c>
      <c r="M136" s="379" t="str">
        <f>IF(現場!D140&lt;&gt;"",現場!D140,"")</f>
        <v/>
      </c>
      <c r="N136" s="379" t="str">
        <f>IF(現場!E140&lt;&gt;"",現場!E140,"")</f>
        <v/>
      </c>
      <c r="O136" s="379" t="str">
        <f>IF(現場!F140&lt;&gt;"",現場!F140,"")</f>
        <v/>
      </c>
      <c r="P136" s="379" t="str">
        <f>IF(現場!G140&lt;&gt;"",現場!G140,"")</f>
        <v/>
      </c>
      <c r="Q136" s="379" t="str">
        <f>IF(現場!H140&lt;&gt;"",現場!H140,"")</f>
        <v/>
      </c>
      <c r="R136" s="379" t="str">
        <f>IF(現場!I140&lt;&gt;"",現場!I140,"")</f>
        <v/>
      </c>
      <c r="S136" s="379" t="str">
        <f>IF(現場!J140&lt;&gt;"",現場!J140,"")</f>
        <v/>
      </c>
      <c r="T136" s="379" t="str">
        <f>IF(現場!K140&lt;&gt;"",現場!K140,"")</f>
        <v/>
      </c>
      <c r="U136" s="379" t="str">
        <f>IF(現場!L140&lt;&gt;"",現場!L140,"")</f>
        <v/>
      </c>
      <c r="V136" s="379" t="str">
        <f>IF(現場!M140&lt;&gt;"",現場!M140,"")</f>
        <v/>
      </c>
      <c r="X136" s="407" t="str">
        <f>IF(名簿!E141&lt;&gt;"",名簿!E141,"")</f>
        <v/>
      </c>
      <c r="Y136" s="407" t="str">
        <f>IF(名簿!C141&lt;&gt;"",名簿!C141,"")</f>
        <v/>
      </c>
      <c r="Z136" s="407" t="str">
        <f>IF(名簿!H141&lt;&gt;"",名簿!H141,"")</f>
        <v/>
      </c>
      <c r="AA136" s="407" t="str">
        <f>IF(名簿!S141&lt;&gt;"",名簿!S141,"")</f>
        <v/>
      </c>
      <c r="AB136" s="407" t="s">
        <v>1792</v>
      </c>
      <c r="AC136" s="407" t="str">
        <f>IF(名簿!M141&lt;&gt;"",名簿!M141,"")</f>
        <v/>
      </c>
      <c r="AD136" s="407" t="str">
        <f>IF(名簿!N141&lt;&gt;"",名簿!N141,"")</f>
        <v/>
      </c>
      <c r="AE136" s="407" t="str">
        <f>IF(名簿!O141&lt;&gt;"",名簿!O141,"")</f>
        <v/>
      </c>
      <c r="AF136" s="407" t="str">
        <f>IF(名簿!P141&lt;&gt;"",名簿!P141,"")</f>
        <v/>
      </c>
      <c r="AN136" s="551" t="str">
        <f>テーブル2[[#This Row],[災害発生時の
体制]]&amp;テーブル2[[#This Row],[班長代理①②③を選択]]</f>
        <v/>
      </c>
      <c r="AO136">
        <f>IF(テーブル2[[#This Row],[班長代理①②③を選択]]&lt;&gt;"",COUNTIF(AN:AN,AN136),0)</f>
        <v>0</v>
      </c>
      <c r="AQ136" s="521" t="str">
        <f>テーブル2[[#This Row],[災害発生時の
体制]]&amp;テーブル2[[#This Row],[班長]]</f>
        <v/>
      </c>
      <c r="AR136" s="519">
        <f>IF(テーブル2[[#This Row],[班長]]="○",COUNTIF(AQ:AQ,AQ136),0)</f>
        <v>0</v>
      </c>
    </row>
    <row r="137" spans="2:44" x14ac:dyDescent="0.15">
      <c r="B137" s="378" t="str">
        <f>IF(名簿!C142&lt;&gt;"",名簿!C142,"")</f>
        <v/>
      </c>
      <c r="C137" s="378" t="str">
        <f>IF(名簿!F142&lt;&gt;"",名簿!F142,"")</f>
        <v/>
      </c>
      <c r="D137" s="378" t="str">
        <f>IF(名簿!G142&lt;&gt;"",名簿!G142,"")</f>
        <v/>
      </c>
      <c r="E137" s="378" t="str">
        <f>IF(名簿!J142&lt;&gt;"",名簿!J142,"")</f>
        <v/>
      </c>
      <c r="F137" s="378" t="str">
        <f>IF(名簿!L142&lt;&gt;"",名簿!L142,"")</f>
        <v/>
      </c>
      <c r="G137" s="378" t="str">
        <f>IF(名簿!I142&lt;&gt;"",名簿!I142,"")</f>
        <v/>
      </c>
      <c r="H137" s="378" t="str">
        <f>IF(名簿!K142&lt;&gt;"",名簿!K142,"")</f>
        <v/>
      </c>
      <c r="I137" s="378" t="str">
        <f>IF(名簿!H142&lt;&gt;"",名簿!H142,"")</f>
        <v/>
      </c>
      <c r="J137" s="378" t="str">
        <f>IF(名簿!S142&lt;&gt;"",名簿!S142,"")</f>
        <v/>
      </c>
      <c r="L137" s="379" t="str">
        <f>IF(現場!C141&lt;&gt;"",現場!C141,"")</f>
        <v/>
      </c>
      <c r="M137" s="379" t="str">
        <f>IF(現場!D141&lt;&gt;"",現場!D141,"")</f>
        <v/>
      </c>
      <c r="N137" s="379" t="str">
        <f>IF(現場!E141&lt;&gt;"",現場!E141,"")</f>
        <v/>
      </c>
      <c r="O137" s="379" t="str">
        <f>IF(現場!F141&lt;&gt;"",現場!F141,"")</f>
        <v/>
      </c>
      <c r="P137" s="379" t="str">
        <f>IF(現場!G141&lt;&gt;"",現場!G141,"")</f>
        <v/>
      </c>
      <c r="Q137" s="379" t="str">
        <f>IF(現場!H141&lt;&gt;"",現場!H141,"")</f>
        <v/>
      </c>
      <c r="R137" s="379" t="str">
        <f>IF(現場!I141&lt;&gt;"",現場!I141,"")</f>
        <v/>
      </c>
      <c r="S137" s="379" t="str">
        <f>IF(現場!J141&lt;&gt;"",現場!J141,"")</f>
        <v/>
      </c>
      <c r="T137" s="379" t="str">
        <f>IF(現場!K141&lt;&gt;"",現場!K141,"")</f>
        <v/>
      </c>
      <c r="U137" s="379" t="str">
        <f>IF(現場!L141&lt;&gt;"",現場!L141,"")</f>
        <v/>
      </c>
      <c r="V137" s="379" t="str">
        <f>IF(現場!M141&lt;&gt;"",現場!M141,"")</f>
        <v/>
      </c>
      <c r="X137" s="407" t="str">
        <f>IF(名簿!E142&lt;&gt;"",名簿!E142,"")</f>
        <v/>
      </c>
      <c r="Y137" s="407" t="str">
        <f>IF(名簿!C142&lt;&gt;"",名簿!C142,"")</f>
        <v/>
      </c>
      <c r="Z137" s="407" t="str">
        <f>IF(名簿!H142&lt;&gt;"",名簿!H142,"")</f>
        <v/>
      </c>
      <c r="AA137" s="407" t="str">
        <f>IF(名簿!S142&lt;&gt;"",名簿!S142,"")</f>
        <v/>
      </c>
      <c r="AB137" s="407" t="s">
        <v>1792</v>
      </c>
      <c r="AC137" s="407" t="str">
        <f>IF(名簿!M142&lt;&gt;"",名簿!M142,"")</f>
        <v/>
      </c>
      <c r="AD137" s="407" t="str">
        <f>IF(名簿!N142&lt;&gt;"",名簿!N142,"")</f>
        <v/>
      </c>
      <c r="AE137" s="407" t="str">
        <f>IF(名簿!O142&lt;&gt;"",名簿!O142,"")</f>
        <v/>
      </c>
      <c r="AF137" s="407" t="str">
        <f>IF(名簿!P142&lt;&gt;"",名簿!P142,"")</f>
        <v/>
      </c>
      <c r="AN137" s="551" t="str">
        <f>テーブル2[[#This Row],[災害発生時の
体制]]&amp;テーブル2[[#This Row],[班長代理①②③を選択]]</f>
        <v/>
      </c>
      <c r="AO137">
        <f>IF(テーブル2[[#This Row],[班長代理①②③を選択]]&lt;&gt;"",COUNTIF(AN:AN,AN137),0)</f>
        <v>0</v>
      </c>
      <c r="AQ137" s="521" t="str">
        <f>テーブル2[[#This Row],[災害発生時の
体制]]&amp;テーブル2[[#This Row],[班長]]</f>
        <v/>
      </c>
      <c r="AR137" s="519">
        <f>IF(テーブル2[[#This Row],[班長]]="○",COUNTIF(AQ:AQ,AQ137),0)</f>
        <v>0</v>
      </c>
    </row>
    <row r="138" spans="2:44" x14ac:dyDescent="0.15">
      <c r="B138" s="378" t="str">
        <f>IF(名簿!C143&lt;&gt;"",名簿!C143,"")</f>
        <v/>
      </c>
      <c r="C138" s="378" t="str">
        <f>IF(名簿!F143&lt;&gt;"",名簿!F143,"")</f>
        <v/>
      </c>
      <c r="D138" s="378" t="str">
        <f>IF(名簿!G143&lt;&gt;"",名簿!G143,"")</f>
        <v/>
      </c>
      <c r="E138" s="378" t="str">
        <f>IF(名簿!J143&lt;&gt;"",名簿!J143,"")</f>
        <v/>
      </c>
      <c r="F138" s="378" t="str">
        <f>IF(名簿!L143&lt;&gt;"",名簿!L143,"")</f>
        <v/>
      </c>
      <c r="G138" s="378" t="str">
        <f>IF(名簿!I143&lt;&gt;"",名簿!I143,"")</f>
        <v/>
      </c>
      <c r="H138" s="378" t="str">
        <f>IF(名簿!K143&lt;&gt;"",名簿!K143,"")</f>
        <v/>
      </c>
      <c r="I138" s="378" t="str">
        <f>IF(名簿!H143&lt;&gt;"",名簿!H143,"")</f>
        <v/>
      </c>
      <c r="J138" s="378" t="str">
        <f>IF(名簿!S143&lt;&gt;"",名簿!S143,"")</f>
        <v/>
      </c>
      <c r="L138" s="379" t="str">
        <f>IF(現場!C142&lt;&gt;"",現場!C142,"")</f>
        <v/>
      </c>
      <c r="M138" s="379" t="str">
        <f>IF(現場!D142&lt;&gt;"",現場!D142,"")</f>
        <v/>
      </c>
      <c r="N138" s="379" t="str">
        <f>IF(現場!E142&lt;&gt;"",現場!E142,"")</f>
        <v/>
      </c>
      <c r="O138" s="379" t="str">
        <f>IF(現場!F142&lt;&gt;"",現場!F142,"")</f>
        <v/>
      </c>
      <c r="P138" s="379" t="str">
        <f>IF(現場!G142&lt;&gt;"",現場!G142,"")</f>
        <v/>
      </c>
      <c r="Q138" s="379" t="str">
        <f>IF(現場!H142&lt;&gt;"",現場!H142,"")</f>
        <v/>
      </c>
      <c r="R138" s="379" t="str">
        <f>IF(現場!I142&lt;&gt;"",現場!I142,"")</f>
        <v/>
      </c>
      <c r="S138" s="379" t="str">
        <f>IF(現場!J142&lt;&gt;"",現場!J142,"")</f>
        <v/>
      </c>
      <c r="T138" s="379" t="str">
        <f>IF(現場!K142&lt;&gt;"",現場!K142,"")</f>
        <v/>
      </c>
      <c r="U138" s="379" t="str">
        <f>IF(現場!L142&lt;&gt;"",現場!L142,"")</f>
        <v/>
      </c>
      <c r="V138" s="379" t="str">
        <f>IF(現場!M142&lt;&gt;"",現場!M142,"")</f>
        <v/>
      </c>
      <c r="X138" s="407" t="str">
        <f>IF(名簿!E143&lt;&gt;"",名簿!E143,"")</f>
        <v/>
      </c>
      <c r="Y138" s="407" t="str">
        <f>IF(名簿!C143&lt;&gt;"",名簿!C143,"")</f>
        <v/>
      </c>
      <c r="Z138" s="407" t="str">
        <f>IF(名簿!H143&lt;&gt;"",名簿!H143,"")</f>
        <v/>
      </c>
      <c r="AA138" s="407" t="str">
        <f>IF(名簿!S143&lt;&gt;"",名簿!S143,"")</f>
        <v/>
      </c>
      <c r="AB138" s="407" t="s">
        <v>1792</v>
      </c>
      <c r="AC138" s="407" t="str">
        <f>IF(名簿!M143&lt;&gt;"",名簿!M143,"")</f>
        <v/>
      </c>
      <c r="AD138" s="407" t="str">
        <f>IF(名簿!N143&lt;&gt;"",名簿!N143,"")</f>
        <v/>
      </c>
      <c r="AE138" s="407" t="str">
        <f>IF(名簿!O143&lt;&gt;"",名簿!O143,"")</f>
        <v/>
      </c>
      <c r="AF138" s="407" t="str">
        <f>IF(名簿!P143&lt;&gt;"",名簿!P143,"")</f>
        <v/>
      </c>
      <c r="AN138" s="551" t="str">
        <f>テーブル2[[#This Row],[災害発生時の
体制]]&amp;テーブル2[[#This Row],[班長代理①②③を選択]]</f>
        <v/>
      </c>
      <c r="AO138">
        <f>IF(テーブル2[[#This Row],[班長代理①②③を選択]]&lt;&gt;"",COUNTIF(AN:AN,AN138),0)</f>
        <v>0</v>
      </c>
      <c r="AQ138" s="521" t="str">
        <f>テーブル2[[#This Row],[災害発生時の
体制]]&amp;テーブル2[[#This Row],[班長]]</f>
        <v/>
      </c>
      <c r="AR138" s="519">
        <f>IF(テーブル2[[#This Row],[班長]]="○",COUNTIF(AQ:AQ,AQ138),0)</f>
        <v>0</v>
      </c>
    </row>
    <row r="139" spans="2:44" x14ac:dyDescent="0.15">
      <c r="B139" s="378" t="str">
        <f>IF(名簿!C144&lt;&gt;"",名簿!C144,"")</f>
        <v/>
      </c>
      <c r="C139" s="378" t="str">
        <f>IF(名簿!F144&lt;&gt;"",名簿!F144,"")</f>
        <v/>
      </c>
      <c r="D139" s="378" t="str">
        <f>IF(名簿!G144&lt;&gt;"",名簿!G144,"")</f>
        <v/>
      </c>
      <c r="E139" s="378" t="str">
        <f>IF(名簿!J144&lt;&gt;"",名簿!J144,"")</f>
        <v/>
      </c>
      <c r="F139" s="378" t="str">
        <f>IF(名簿!L144&lt;&gt;"",名簿!L144,"")</f>
        <v/>
      </c>
      <c r="G139" s="378" t="str">
        <f>IF(名簿!I144&lt;&gt;"",名簿!I144,"")</f>
        <v/>
      </c>
      <c r="H139" s="378" t="str">
        <f>IF(名簿!K144&lt;&gt;"",名簿!K144,"")</f>
        <v/>
      </c>
      <c r="I139" s="378" t="str">
        <f>IF(名簿!H144&lt;&gt;"",名簿!H144,"")</f>
        <v/>
      </c>
      <c r="J139" s="378" t="str">
        <f>IF(名簿!S144&lt;&gt;"",名簿!S144,"")</f>
        <v/>
      </c>
      <c r="L139" s="379" t="str">
        <f>IF(現場!C143&lt;&gt;"",現場!C143,"")</f>
        <v/>
      </c>
      <c r="M139" s="379" t="str">
        <f>IF(現場!D143&lt;&gt;"",現場!D143,"")</f>
        <v/>
      </c>
      <c r="N139" s="379" t="str">
        <f>IF(現場!E143&lt;&gt;"",現場!E143,"")</f>
        <v/>
      </c>
      <c r="O139" s="379" t="str">
        <f>IF(現場!F143&lt;&gt;"",現場!F143,"")</f>
        <v/>
      </c>
      <c r="P139" s="379" t="str">
        <f>IF(現場!G143&lt;&gt;"",現場!G143,"")</f>
        <v/>
      </c>
      <c r="Q139" s="379" t="str">
        <f>IF(現場!H143&lt;&gt;"",現場!H143,"")</f>
        <v/>
      </c>
      <c r="R139" s="379" t="str">
        <f>IF(現場!I143&lt;&gt;"",現場!I143,"")</f>
        <v/>
      </c>
      <c r="S139" s="379" t="str">
        <f>IF(現場!J143&lt;&gt;"",現場!J143,"")</f>
        <v/>
      </c>
      <c r="T139" s="379" t="str">
        <f>IF(現場!K143&lt;&gt;"",現場!K143,"")</f>
        <v/>
      </c>
      <c r="U139" s="379" t="str">
        <f>IF(現場!L143&lt;&gt;"",現場!L143,"")</f>
        <v/>
      </c>
      <c r="V139" s="379" t="str">
        <f>IF(現場!M143&lt;&gt;"",現場!M143,"")</f>
        <v/>
      </c>
      <c r="X139" s="407" t="str">
        <f>IF(名簿!E144&lt;&gt;"",名簿!E144,"")</f>
        <v/>
      </c>
      <c r="Y139" s="407" t="str">
        <f>IF(名簿!C144&lt;&gt;"",名簿!C144,"")</f>
        <v/>
      </c>
      <c r="Z139" s="407" t="str">
        <f>IF(名簿!H144&lt;&gt;"",名簿!H144,"")</f>
        <v/>
      </c>
      <c r="AA139" s="407" t="str">
        <f>IF(名簿!S144&lt;&gt;"",名簿!S144,"")</f>
        <v/>
      </c>
      <c r="AB139" s="407" t="s">
        <v>1792</v>
      </c>
      <c r="AC139" s="407" t="str">
        <f>IF(名簿!M144&lt;&gt;"",名簿!M144,"")</f>
        <v/>
      </c>
      <c r="AD139" s="407" t="str">
        <f>IF(名簿!N144&lt;&gt;"",名簿!N144,"")</f>
        <v/>
      </c>
      <c r="AE139" s="407" t="str">
        <f>IF(名簿!O144&lt;&gt;"",名簿!O144,"")</f>
        <v/>
      </c>
      <c r="AF139" s="407" t="str">
        <f>IF(名簿!P144&lt;&gt;"",名簿!P144,"")</f>
        <v/>
      </c>
      <c r="AN139" s="551" t="str">
        <f>テーブル2[[#This Row],[災害発生時の
体制]]&amp;テーブル2[[#This Row],[班長代理①②③を選択]]</f>
        <v/>
      </c>
      <c r="AO139">
        <f>IF(テーブル2[[#This Row],[班長代理①②③を選択]]&lt;&gt;"",COUNTIF(AN:AN,AN139),0)</f>
        <v>0</v>
      </c>
      <c r="AQ139" s="521" t="str">
        <f>テーブル2[[#This Row],[災害発生時の
体制]]&amp;テーブル2[[#This Row],[班長]]</f>
        <v/>
      </c>
      <c r="AR139" s="519">
        <f>IF(テーブル2[[#This Row],[班長]]="○",COUNTIF(AQ:AQ,AQ139),0)</f>
        <v>0</v>
      </c>
    </row>
    <row r="140" spans="2:44" x14ac:dyDescent="0.15">
      <c r="B140" s="378" t="str">
        <f>IF(名簿!C145&lt;&gt;"",名簿!C145,"")</f>
        <v/>
      </c>
      <c r="C140" s="378" t="str">
        <f>IF(名簿!F145&lt;&gt;"",名簿!F145,"")</f>
        <v/>
      </c>
      <c r="D140" s="378" t="str">
        <f>IF(名簿!G145&lt;&gt;"",名簿!G145,"")</f>
        <v/>
      </c>
      <c r="E140" s="378" t="str">
        <f>IF(名簿!J145&lt;&gt;"",名簿!J145,"")</f>
        <v/>
      </c>
      <c r="F140" s="378" t="str">
        <f>IF(名簿!L145&lt;&gt;"",名簿!L145,"")</f>
        <v/>
      </c>
      <c r="G140" s="378" t="str">
        <f>IF(名簿!I145&lt;&gt;"",名簿!I145,"")</f>
        <v/>
      </c>
      <c r="H140" s="378" t="str">
        <f>IF(名簿!K145&lt;&gt;"",名簿!K145,"")</f>
        <v/>
      </c>
      <c r="I140" s="378" t="str">
        <f>IF(名簿!H145&lt;&gt;"",名簿!H145,"")</f>
        <v/>
      </c>
      <c r="J140" s="378" t="str">
        <f>IF(名簿!S145&lt;&gt;"",名簿!S145,"")</f>
        <v/>
      </c>
      <c r="L140" s="379" t="str">
        <f>IF(現場!C144&lt;&gt;"",現場!C144,"")</f>
        <v/>
      </c>
      <c r="M140" s="379" t="str">
        <f>IF(現場!D144&lt;&gt;"",現場!D144,"")</f>
        <v/>
      </c>
      <c r="N140" s="379" t="str">
        <f>IF(現場!E144&lt;&gt;"",現場!E144,"")</f>
        <v/>
      </c>
      <c r="O140" s="379" t="str">
        <f>IF(現場!F144&lt;&gt;"",現場!F144,"")</f>
        <v/>
      </c>
      <c r="P140" s="379" t="str">
        <f>IF(現場!G144&lt;&gt;"",現場!G144,"")</f>
        <v/>
      </c>
      <c r="Q140" s="379" t="str">
        <f>IF(現場!H144&lt;&gt;"",現場!H144,"")</f>
        <v/>
      </c>
      <c r="R140" s="379" t="str">
        <f>IF(現場!I144&lt;&gt;"",現場!I144,"")</f>
        <v/>
      </c>
      <c r="S140" s="379" t="str">
        <f>IF(現場!J144&lt;&gt;"",現場!J144,"")</f>
        <v/>
      </c>
      <c r="T140" s="379" t="str">
        <f>IF(現場!K144&lt;&gt;"",現場!K144,"")</f>
        <v/>
      </c>
      <c r="U140" s="379" t="str">
        <f>IF(現場!L144&lt;&gt;"",現場!L144,"")</f>
        <v/>
      </c>
      <c r="V140" s="379" t="str">
        <f>IF(現場!M144&lt;&gt;"",現場!M144,"")</f>
        <v/>
      </c>
      <c r="X140" s="407" t="str">
        <f>IF(名簿!E145&lt;&gt;"",名簿!E145,"")</f>
        <v/>
      </c>
      <c r="Y140" s="407" t="str">
        <f>IF(名簿!C145&lt;&gt;"",名簿!C145,"")</f>
        <v/>
      </c>
      <c r="Z140" s="407" t="str">
        <f>IF(名簿!H145&lt;&gt;"",名簿!H145,"")</f>
        <v/>
      </c>
      <c r="AA140" s="407" t="str">
        <f>IF(名簿!S145&lt;&gt;"",名簿!S145,"")</f>
        <v/>
      </c>
      <c r="AB140" s="407" t="s">
        <v>1792</v>
      </c>
      <c r="AC140" s="407" t="str">
        <f>IF(名簿!M145&lt;&gt;"",名簿!M145,"")</f>
        <v/>
      </c>
      <c r="AD140" s="407" t="str">
        <f>IF(名簿!N145&lt;&gt;"",名簿!N145,"")</f>
        <v/>
      </c>
      <c r="AE140" s="407" t="str">
        <f>IF(名簿!O145&lt;&gt;"",名簿!O145,"")</f>
        <v/>
      </c>
      <c r="AF140" s="407" t="str">
        <f>IF(名簿!P145&lt;&gt;"",名簿!P145,"")</f>
        <v/>
      </c>
      <c r="AN140" s="551" t="str">
        <f>テーブル2[[#This Row],[災害発生時の
体制]]&amp;テーブル2[[#This Row],[班長代理①②③を選択]]</f>
        <v/>
      </c>
      <c r="AO140">
        <f>IF(テーブル2[[#This Row],[班長代理①②③を選択]]&lt;&gt;"",COUNTIF(AN:AN,AN140),0)</f>
        <v>0</v>
      </c>
      <c r="AQ140" s="521" t="str">
        <f>テーブル2[[#This Row],[災害発生時の
体制]]&amp;テーブル2[[#This Row],[班長]]</f>
        <v/>
      </c>
      <c r="AR140" s="519">
        <f>IF(テーブル2[[#This Row],[班長]]="○",COUNTIF(AQ:AQ,AQ140),0)</f>
        <v>0</v>
      </c>
    </row>
    <row r="141" spans="2:44" x14ac:dyDescent="0.15">
      <c r="B141" s="378" t="str">
        <f>IF(名簿!C146&lt;&gt;"",名簿!C146,"")</f>
        <v/>
      </c>
      <c r="C141" s="378" t="str">
        <f>IF(名簿!F146&lt;&gt;"",名簿!F146,"")</f>
        <v/>
      </c>
      <c r="D141" s="378" t="str">
        <f>IF(名簿!G146&lt;&gt;"",名簿!G146,"")</f>
        <v/>
      </c>
      <c r="E141" s="378" t="str">
        <f>IF(名簿!J146&lt;&gt;"",名簿!J146,"")</f>
        <v/>
      </c>
      <c r="F141" s="378" t="str">
        <f>IF(名簿!L146&lt;&gt;"",名簿!L146,"")</f>
        <v/>
      </c>
      <c r="G141" s="378" t="str">
        <f>IF(名簿!I146&lt;&gt;"",名簿!I146,"")</f>
        <v/>
      </c>
      <c r="H141" s="378" t="str">
        <f>IF(名簿!K146&lt;&gt;"",名簿!K146,"")</f>
        <v/>
      </c>
      <c r="I141" s="378" t="str">
        <f>IF(名簿!H146&lt;&gt;"",名簿!H146,"")</f>
        <v/>
      </c>
      <c r="J141" s="378" t="str">
        <f>IF(名簿!S146&lt;&gt;"",名簿!S146,"")</f>
        <v/>
      </c>
      <c r="L141" s="379" t="str">
        <f>IF(現場!C145&lt;&gt;"",現場!C145,"")</f>
        <v/>
      </c>
      <c r="M141" s="379" t="str">
        <f>IF(現場!D145&lt;&gt;"",現場!D145,"")</f>
        <v/>
      </c>
      <c r="N141" s="379" t="str">
        <f>IF(現場!E145&lt;&gt;"",現場!E145,"")</f>
        <v/>
      </c>
      <c r="O141" s="379" t="str">
        <f>IF(現場!F145&lt;&gt;"",現場!F145,"")</f>
        <v/>
      </c>
      <c r="P141" s="379" t="str">
        <f>IF(現場!G145&lt;&gt;"",現場!G145,"")</f>
        <v/>
      </c>
      <c r="Q141" s="379" t="str">
        <f>IF(現場!H145&lt;&gt;"",現場!H145,"")</f>
        <v/>
      </c>
      <c r="R141" s="379" t="str">
        <f>IF(現場!I145&lt;&gt;"",現場!I145,"")</f>
        <v/>
      </c>
      <c r="S141" s="379" t="str">
        <f>IF(現場!J145&lt;&gt;"",現場!J145,"")</f>
        <v/>
      </c>
      <c r="T141" s="379" t="str">
        <f>IF(現場!K145&lt;&gt;"",現場!K145,"")</f>
        <v/>
      </c>
      <c r="U141" s="379" t="str">
        <f>IF(現場!L145&lt;&gt;"",現場!L145,"")</f>
        <v/>
      </c>
      <c r="V141" s="379" t="str">
        <f>IF(現場!M145&lt;&gt;"",現場!M145,"")</f>
        <v/>
      </c>
      <c r="X141" s="407" t="str">
        <f>IF(名簿!E146&lt;&gt;"",名簿!E146,"")</f>
        <v/>
      </c>
      <c r="Y141" s="407" t="str">
        <f>IF(名簿!C146&lt;&gt;"",名簿!C146,"")</f>
        <v/>
      </c>
      <c r="Z141" s="407" t="str">
        <f>IF(名簿!H146&lt;&gt;"",名簿!H146,"")</f>
        <v/>
      </c>
      <c r="AA141" s="407" t="str">
        <f>IF(名簿!S146&lt;&gt;"",名簿!S146,"")</f>
        <v/>
      </c>
      <c r="AB141" s="407" t="s">
        <v>1792</v>
      </c>
      <c r="AC141" s="407" t="str">
        <f>IF(名簿!M146&lt;&gt;"",名簿!M146,"")</f>
        <v/>
      </c>
      <c r="AD141" s="407" t="str">
        <f>IF(名簿!N146&lt;&gt;"",名簿!N146,"")</f>
        <v/>
      </c>
      <c r="AE141" s="407" t="str">
        <f>IF(名簿!O146&lt;&gt;"",名簿!O146,"")</f>
        <v/>
      </c>
      <c r="AF141" s="407" t="str">
        <f>IF(名簿!P146&lt;&gt;"",名簿!P146,"")</f>
        <v/>
      </c>
      <c r="AN141" s="551" t="str">
        <f>テーブル2[[#This Row],[災害発生時の
体制]]&amp;テーブル2[[#This Row],[班長代理①②③を選択]]</f>
        <v/>
      </c>
      <c r="AO141">
        <f>IF(テーブル2[[#This Row],[班長代理①②③を選択]]&lt;&gt;"",COUNTIF(AN:AN,AN141),0)</f>
        <v>0</v>
      </c>
      <c r="AQ141" s="521" t="str">
        <f>テーブル2[[#This Row],[災害発生時の
体制]]&amp;テーブル2[[#This Row],[班長]]</f>
        <v/>
      </c>
      <c r="AR141" s="519">
        <f>IF(テーブル2[[#This Row],[班長]]="○",COUNTIF(AQ:AQ,AQ141),0)</f>
        <v>0</v>
      </c>
    </row>
    <row r="142" spans="2:44" x14ac:dyDescent="0.15">
      <c r="B142" s="378" t="str">
        <f>IF(名簿!C147&lt;&gt;"",名簿!C147,"")</f>
        <v/>
      </c>
      <c r="C142" s="378" t="str">
        <f>IF(名簿!F147&lt;&gt;"",名簿!F147,"")</f>
        <v/>
      </c>
      <c r="D142" s="378" t="str">
        <f>IF(名簿!G147&lt;&gt;"",名簿!G147,"")</f>
        <v/>
      </c>
      <c r="E142" s="378" t="str">
        <f>IF(名簿!J147&lt;&gt;"",名簿!J147,"")</f>
        <v/>
      </c>
      <c r="F142" s="378" t="str">
        <f>IF(名簿!L147&lt;&gt;"",名簿!L147,"")</f>
        <v/>
      </c>
      <c r="G142" s="378" t="str">
        <f>IF(名簿!I147&lt;&gt;"",名簿!I147,"")</f>
        <v/>
      </c>
      <c r="H142" s="378" t="str">
        <f>IF(名簿!K147&lt;&gt;"",名簿!K147,"")</f>
        <v/>
      </c>
      <c r="I142" s="378" t="str">
        <f>IF(名簿!H147&lt;&gt;"",名簿!H147,"")</f>
        <v/>
      </c>
      <c r="J142" s="378" t="str">
        <f>IF(名簿!S147&lt;&gt;"",名簿!S147,"")</f>
        <v/>
      </c>
      <c r="L142" s="379" t="str">
        <f>IF(現場!C146&lt;&gt;"",現場!C146,"")</f>
        <v/>
      </c>
      <c r="M142" s="379" t="str">
        <f>IF(現場!D146&lt;&gt;"",現場!D146,"")</f>
        <v/>
      </c>
      <c r="N142" s="379" t="str">
        <f>IF(現場!E146&lt;&gt;"",現場!E146,"")</f>
        <v/>
      </c>
      <c r="O142" s="379" t="str">
        <f>IF(現場!F146&lt;&gt;"",現場!F146,"")</f>
        <v/>
      </c>
      <c r="P142" s="379" t="str">
        <f>IF(現場!G146&lt;&gt;"",現場!G146,"")</f>
        <v/>
      </c>
      <c r="Q142" s="379" t="str">
        <f>IF(現場!H146&lt;&gt;"",現場!H146,"")</f>
        <v/>
      </c>
      <c r="R142" s="379" t="str">
        <f>IF(現場!I146&lt;&gt;"",現場!I146,"")</f>
        <v/>
      </c>
      <c r="S142" s="379" t="str">
        <f>IF(現場!J146&lt;&gt;"",現場!J146,"")</f>
        <v/>
      </c>
      <c r="T142" s="379" t="str">
        <f>IF(現場!K146&lt;&gt;"",現場!K146,"")</f>
        <v/>
      </c>
      <c r="U142" s="379" t="str">
        <f>IF(現場!L146&lt;&gt;"",現場!L146,"")</f>
        <v/>
      </c>
      <c r="V142" s="379" t="str">
        <f>IF(現場!M146&lt;&gt;"",現場!M146,"")</f>
        <v/>
      </c>
      <c r="X142" s="407" t="str">
        <f>IF(名簿!E147&lt;&gt;"",名簿!E147,"")</f>
        <v/>
      </c>
      <c r="Y142" s="407" t="str">
        <f>IF(名簿!C147&lt;&gt;"",名簿!C147,"")</f>
        <v/>
      </c>
      <c r="Z142" s="407" t="str">
        <f>IF(名簿!H147&lt;&gt;"",名簿!H147,"")</f>
        <v/>
      </c>
      <c r="AA142" s="407" t="str">
        <f>IF(名簿!S147&lt;&gt;"",名簿!S147,"")</f>
        <v/>
      </c>
      <c r="AB142" s="407" t="s">
        <v>1792</v>
      </c>
      <c r="AC142" s="407" t="str">
        <f>IF(名簿!M147&lt;&gt;"",名簿!M147,"")</f>
        <v/>
      </c>
      <c r="AD142" s="407" t="str">
        <f>IF(名簿!N147&lt;&gt;"",名簿!N147,"")</f>
        <v/>
      </c>
      <c r="AE142" s="407" t="str">
        <f>IF(名簿!O147&lt;&gt;"",名簿!O147,"")</f>
        <v/>
      </c>
      <c r="AF142" s="407" t="str">
        <f>IF(名簿!P147&lt;&gt;"",名簿!P147,"")</f>
        <v/>
      </c>
      <c r="AN142" s="551" t="str">
        <f>テーブル2[[#This Row],[災害発生時の
体制]]&amp;テーブル2[[#This Row],[班長代理①②③を選択]]</f>
        <v/>
      </c>
      <c r="AO142">
        <f>IF(テーブル2[[#This Row],[班長代理①②③を選択]]&lt;&gt;"",COUNTIF(AN:AN,AN142),0)</f>
        <v>0</v>
      </c>
      <c r="AQ142" s="521" t="str">
        <f>テーブル2[[#This Row],[災害発生時の
体制]]&amp;テーブル2[[#This Row],[班長]]</f>
        <v/>
      </c>
      <c r="AR142" s="519">
        <f>IF(テーブル2[[#This Row],[班長]]="○",COUNTIF(AQ:AQ,AQ142),0)</f>
        <v>0</v>
      </c>
    </row>
    <row r="143" spans="2:44" x14ac:dyDescent="0.15">
      <c r="B143" s="378" t="str">
        <f>IF(名簿!C148&lt;&gt;"",名簿!C148,"")</f>
        <v/>
      </c>
      <c r="C143" s="378" t="str">
        <f>IF(名簿!F148&lt;&gt;"",名簿!F148,"")</f>
        <v/>
      </c>
      <c r="D143" s="378" t="str">
        <f>IF(名簿!G148&lt;&gt;"",名簿!G148,"")</f>
        <v/>
      </c>
      <c r="E143" s="378" t="str">
        <f>IF(名簿!J148&lt;&gt;"",名簿!J148,"")</f>
        <v/>
      </c>
      <c r="F143" s="378" t="str">
        <f>IF(名簿!L148&lt;&gt;"",名簿!L148,"")</f>
        <v/>
      </c>
      <c r="G143" s="378" t="str">
        <f>IF(名簿!I148&lt;&gt;"",名簿!I148,"")</f>
        <v/>
      </c>
      <c r="H143" s="378" t="str">
        <f>IF(名簿!K148&lt;&gt;"",名簿!K148,"")</f>
        <v/>
      </c>
      <c r="I143" s="378" t="str">
        <f>IF(名簿!H148&lt;&gt;"",名簿!H148,"")</f>
        <v/>
      </c>
      <c r="J143" s="378" t="str">
        <f>IF(名簿!S148&lt;&gt;"",名簿!S148,"")</f>
        <v/>
      </c>
      <c r="L143" s="379" t="str">
        <f>IF(現場!C147&lt;&gt;"",現場!C147,"")</f>
        <v/>
      </c>
      <c r="M143" s="379" t="str">
        <f>IF(現場!D147&lt;&gt;"",現場!D147,"")</f>
        <v/>
      </c>
      <c r="N143" s="379" t="str">
        <f>IF(現場!E147&lt;&gt;"",現場!E147,"")</f>
        <v/>
      </c>
      <c r="O143" s="379" t="str">
        <f>IF(現場!F147&lt;&gt;"",現場!F147,"")</f>
        <v/>
      </c>
      <c r="P143" s="379" t="str">
        <f>IF(現場!G147&lt;&gt;"",現場!G147,"")</f>
        <v/>
      </c>
      <c r="Q143" s="379" t="str">
        <f>IF(現場!H147&lt;&gt;"",現場!H147,"")</f>
        <v/>
      </c>
      <c r="R143" s="379" t="str">
        <f>IF(現場!I147&lt;&gt;"",現場!I147,"")</f>
        <v/>
      </c>
      <c r="S143" s="379" t="str">
        <f>IF(現場!J147&lt;&gt;"",現場!J147,"")</f>
        <v/>
      </c>
      <c r="T143" s="379" t="str">
        <f>IF(現場!K147&lt;&gt;"",現場!K147,"")</f>
        <v/>
      </c>
      <c r="U143" s="379" t="str">
        <f>IF(現場!L147&lt;&gt;"",現場!L147,"")</f>
        <v/>
      </c>
      <c r="V143" s="379" t="str">
        <f>IF(現場!M147&lt;&gt;"",現場!M147,"")</f>
        <v/>
      </c>
      <c r="X143" s="407" t="str">
        <f>IF(名簿!E148&lt;&gt;"",名簿!E148,"")</f>
        <v/>
      </c>
      <c r="Y143" s="407" t="str">
        <f>IF(名簿!C148&lt;&gt;"",名簿!C148,"")</f>
        <v/>
      </c>
      <c r="Z143" s="407" t="str">
        <f>IF(名簿!H148&lt;&gt;"",名簿!H148,"")</f>
        <v/>
      </c>
      <c r="AA143" s="407" t="str">
        <f>IF(名簿!S148&lt;&gt;"",名簿!S148,"")</f>
        <v/>
      </c>
      <c r="AB143" s="407" t="s">
        <v>1792</v>
      </c>
      <c r="AC143" s="407" t="str">
        <f>IF(名簿!M148&lt;&gt;"",名簿!M148,"")</f>
        <v/>
      </c>
      <c r="AD143" s="407" t="str">
        <f>IF(名簿!N148&lt;&gt;"",名簿!N148,"")</f>
        <v/>
      </c>
      <c r="AE143" s="407" t="str">
        <f>IF(名簿!O148&lt;&gt;"",名簿!O148,"")</f>
        <v/>
      </c>
      <c r="AF143" s="407" t="str">
        <f>IF(名簿!P148&lt;&gt;"",名簿!P148,"")</f>
        <v/>
      </c>
      <c r="AN143" s="551" t="str">
        <f>テーブル2[[#This Row],[災害発生時の
体制]]&amp;テーブル2[[#This Row],[班長代理①②③を選択]]</f>
        <v/>
      </c>
      <c r="AO143">
        <f>IF(テーブル2[[#This Row],[班長代理①②③を選択]]&lt;&gt;"",COUNTIF(AN:AN,AN143),0)</f>
        <v>0</v>
      </c>
      <c r="AQ143" s="521" t="str">
        <f>テーブル2[[#This Row],[災害発生時の
体制]]&amp;テーブル2[[#This Row],[班長]]</f>
        <v/>
      </c>
      <c r="AR143" s="519">
        <f>IF(テーブル2[[#This Row],[班長]]="○",COUNTIF(AQ:AQ,AQ143),0)</f>
        <v>0</v>
      </c>
    </row>
    <row r="144" spans="2:44" x14ac:dyDescent="0.15">
      <c r="B144" s="378" t="str">
        <f>IF(名簿!C149&lt;&gt;"",名簿!C149,"")</f>
        <v/>
      </c>
      <c r="C144" s="378" t="str">
        <f>IF(名簿!F149&lt;&gt;"",名簿!F149,"")</f>
        <v/>
      </c>
      <c r="D144" s="378" t="str">
        <f>IF(名簿!G149&lt;&gt;"",名簿!G149,"")</f>
        <v/>
      </c>
      <c r="E144" s="378" t="str">
        <f>IF(名簿!J149&lt;&gt;"",名簿!J149,"")</f>
        <v/>
      </c>
      <c r="F144" s="378" t="str">
        <f>IF(名簿!L149&lt;&gt;"",名簿!L149,"")</f>
        <v/>
      </c>
      <c r="G144" s="378" t="str">
        <f>IF(名簿!I149&lt;&gt;"",名簿!I149,"")</f>
        <v/>
      </c>
      <c r="H144" s="378" t="str">
        <f>IF(名簿!K149&lt;&gt;"",名簿!K149,"")</f>
        <v/>
      </c>
      <c r="I144" s="378" t="str">
        <f>IF(名簿!H149&lt;&gt;"",名簿!H149,"")</f>
        <v/>
      </c>
      <c r="J144" s="378" t="str">
        <f>IF(名簿!S149&lt;&gt;"",名簿!S149,"")</f>
        <v/>
      </c>
      <c r="L144" s="379" t="str">
        <f>IF(現場!C148&lt;&gt;"",現場!C148,"")</f>
        <v/>
      </c>
      <c r="M144" s="379" t="str">
        <f>IF(現場!D148&lt;&gt;"",現場!D148,"")</f>
        <v/>
      </c>
      <c r="N144" s="379" t="str">
        <f>IF(現場!E148&lt;&gt;"",現場!E148,"")</f>
        <v/>
      </c>
      <c r="O144" s="379" t="str">
        <f>IF(現場!F148&lt;&gt;"",現場!F148,"")</f>
        <v/>
      </c>
      <c r="P144" s="379" t="str">
        <f>IF(現場!G148&lt;&gt;"",現場!G148,"")</f>
        <v/>
      </c>
      <c r="Q144" s="379" t="str">
        <f>IF(現場!H148&lt;&gt;"",現場!H148,"")</f>
        <v/>
      </c>
      <c r="R144" s="379" t="str">
        <f>IF(現場!I148&lt;&gt;"",現場!I148,"")</f>
        <v/>
      </c>
      <c r="S144" s="379" t="str">
        <f>IF(現場!J148&lt;&gt;"",現場!J148,"")</f>
        <v/>
      </c>
      <c r="T144" s="379" t="str">
        <f>IF(現場!K148&lt;&gt;"",現場!K148,"")</f>
        <v/>
      </c>
      <c r="U144" s="379" t="str">
        <f>IF(現場!L148&lt;&gt;"",現場!L148,"")</f>
        <v/>
      </c>
      <c r="V144" s="379" t="str">
        <f>IF(現場!M148&lt;&gt;"",現場!M148,"")</f>
        <v/>
      </c>
      <c r="X144" s="407" t="str">
        <f>IF(名簿!E149&lt;&gt;"",名簿!E149,"")</f>
        <v/>
      </c>
      <c r="Y144" s="407" t="str">
        <f>IF(名簿!C149&lt;&gt;"",名簿!C149,"")</f>
        <v/>
      </c>
      <c r="Z144" s="407" t="str">
        <f>IF(名簿!H149&lt;&gt;"",名簿!H149,"")</f>
        <v/>
      </c>
      <c r="AA144" s="407" t="str">
        <f>IF(名簿!S149&lt;&gt;"",名簿!S149,"")</f>
        <v/>
      </c>
      <c r="AB144" s="407" t="s">
        <v>1792</v>
      </c>
      <c r="AC144" s="407" t="str">
        <f>IF(名簿!M149&lt;&gt;"",名簿!M149,"")</f>
        <v/>
      </c>
      <c r="AD144" s="407" t="str">
        <f>IF(名簿!N149&lt;&gt;"",名簿!N149,"")</f>
        <v/>
      </c>
      <c r="AE144" s="407" t="str">
        <f>IF(名簿!O149&lt;&gt;"",名簿!O149,"")</f>
        <v/>
      </c>
      <c r="AF144" s="407" t="str">
        <f>IF(名簿!P149&lt;&gt;"",名簿!P149,"")</f>
        <v/>
      </c>
      <c r="AN144" s="551" t="str">
        <f>テーブル2[[#This Row],[災害発生時の
体制]]&amp;テーブル2[[#This Row],[班長代理①②③を選択]]</f>
        <v/>
      </c>
      <c r="AO144">
        <f>IF(テーブル2[[#This Row],[班長代理①②③を選択]]&lt;&gt;"",COUNTIF(AN:AN,AN144),0)</f>
        <v>0</v>
      </c>
      <c r="AQ144" s="521" t="str">
        <f>テーブル2[[#This Row],[災害発生時の
体制]]&amp;テーブル2[[#This Row],[班長]]</f>
        <v/>
      </c>
      <c r="AR144" s="519">
        <f>IF(テーブル2[[#This Row],[班長]]="○",COUNTIF(AQ:AQ,AQ144),0)</f>
        <v>0</v>
      </c>
    </row>
    <row r="145" spans="2:44" x14ac:dyDescent="0.15">
      <c r="B145" s="378" t="str">
        <f>IF(名簿!C150&lt;&gt;"",名簿!C150,"")</f>
        <v/>
      </c>
      <c r="C145" s="378" t="str">
        <f>IF(名簿!F150&lt;&gt;"",名簿!F150,"")</f>
        <v/>
      </c>
      <c r="D145" s="378" t="str">
        <f>IF(名簿!G150&lt;&gt;"",名簿!G150,"")</f>
        <v/>
      </c>
      <c r="E145" s="378" t="str">
        <f>IF(名簿!J150&lt;&gt;"",名簿!J150,"")</f>
        <v/>
      </c>
      <c r="F145" s="378" t="str">
        <f>IF(名簿!L150&lt;&gt;"",名簿!L150,"")</f>
        <v/>
      </c>
      <c r="G145" s="378" t="str">
        <f>IF(名簿!I150&lt;&gt;"",名簿!I150,"")</f>
        <v/>
      </c>
      <c r="H145" s="378" t="str">
        <f>IF(名簿!K150&lt;&gt;"",名簿!K150,"")</f>
        <v/>
      </c>
      <c r="I145" s="378" t="str">
        <f>IF(名簿!H150&lt;&gt;"",名簿!H150,"")</f>
        <v/>
      </c>
      <c r="J145" s="378" t="str">
        <f>IF(名簿!S150&lt;&gt;"",名簿!S150,"")</f>
        <v/>
      </c>
      <c r="L145" s="379" t="str">
        <f>IF(現場!C149&lt;&gt;"",現場!C149,"")</f>
        <v/>
      </c>
      <c r="M145" s="379" t="str">
        <f>IF(現場!D149&lt;&gt;"",現場!D149,"")</f>
        <v/>
      </c>
      <c r="N145" s="379" t="str">
        <f>IF(現場!E149&lt;&gt;"",現場!E149,"")</f>
        <v/>
      </c>
      <c r="O145" s="379" t="str">
        <f>IF(現場!F149&lt;&gt;"",現場!F149,"")</f>
        <v/>
      </c>
      <c r="P145" s="379" t="str">
        <f>IF(現場!G149&lt;&gt;"",現場!G149,"")</f>
        <v/>
      </c>
      <c r="Q145" s="379" t="str">
        <f>IF(現場!H149&lt;&gt;"",現場!H149,"")</f>
        <v/>
      </c>
      <c r="R145" s="379" t="str">
        <f>IF(現場!I149&lt;&gt;"",現場!I149,"")</f>
        <v/>
      </c>
      <c r="S145" s="379" t="str">
        <f>IF(現場!J149&lt;&gt;"",現場!J149,"")</f>
        <v/>
      </c>
      <c r="T145" s="379" t="str">
        <f>IF(現場!K149&lt;&gt;"",現場!K149,"")</f>
        <v/>
      </c>
      <c r="U145" s="379" t="str">
        <f>IF(現場!L149&lt;&gt;"",現場!L149,"")</f>
        <v/>
      </c>
      <c r="V145" s="379" t="str">
        <f>IF(現場!M149&lt;&gt;"",現場!M149,"")</f>
        <v/>
      </c>
      <c r="X145" s="407" t="str">
        <f>IF(名簿!E150&lt;&gt;"",名簿!E150,"")</f>
        <v/>
      </c>
      <c r="Y145" s="407" t="str">
        <f>IF(名簿!C150&lt;&gt;"",名簿!C150,"")</f>
        <v/>
      </c>
      <c r="Z145" s="407" t="str">
        <f>IF(名簿!H150&lt;&gt;"",名簿!H150,"")</f>
        <v/>
      </c>
      <c r="AA145" s="407" t="str">
        <f>IF(名簿!S150&lt;&gt;"",名簿!S150,"")</f>
        <v/>
      </c>
      <c r="AB145" s="407" t="s">
        <v>1792</v>
      </c>
      <c r="AC145" s="407" t="str">
        <f>IF(名簿!M150&lt;&gt;"",名簿!M150,"")</f>
        <v/>
      </c>
      <c r="AD145" s="407" t="str">
        <f>IF(名簿!N150&lt;&gt;"",名簿!N150,"")</f>
        <v/>
      </c>
      <c r="AE145" s="407" t="str">
        <f>IF(名簿!O150&lt;&gt;"",名簿!O150,"")</f>
        <v/>
      </c>
      <c r="AF145" s="407" t="str">
        <f>IF(名簿!P150&lt;&gt;"",名簿!P150,"")</f>
        <v/>
      </c>
      <c r="AN145" s="551" t="str">
        <f>テーブル2[[#This Row],[災害発生時の
体制]]&amp;テーブル2[[#This Row],[班長代理①②③を選択]]</f>
        <v/>
      </c>
      <c r="AO145">
        <f>IF(テーブル2[[#This Row],[班長代理①②③を選択]]&lt;&gt;"",COUNTIF(AN:AN,AN145),0)</f>
        <v>0</v>
      </c>
      <c r="AQ145" s="521" t="str">
        <f>テーブル2[[#This Row],[災害発生時の
体制]]&amp;テーブル2[[#This Row],[班長]]</f>
        <v/>
      </c>
      <c r="AR145" s="519">
        <f>IF(テーブル2[[#This Row],[班長]]="○",COUNTIF(AQ:AQ,AQ145),0)</f>
        <v>0</v>
      </c>
    </row>
    <row r="146" spans="2:44" x14ac:dyDescent="0.15">
      <c r="B146" s="378" t="str">
        <f>IF(名簿!C151&lt;&gt;"",名簿!C151,"")</f>
        <v/>
      </c>
      <c r="C146" s="378" t="str">
        <f>IF(名簿!F151&lt;&gt;"",名簿!F151,"")</f>
        <v/>
      </c>
      <c r="D146" s="378" t="str">
        <f>IF(名簿!G151&lt;&gt;"",名簿!G151,"")</f>
        <v/>
      </c>
      <c r="E146" s="378" t="str">
        <f>IF(名簿!J151&lt;&gt;"",名簿!J151,"")</f>
        <v/>
      </c>
      <c r="F146" s="378" t="str">
        <f>IF(名簿!L151&lt;&gt;"",名簿!L151,"")</f>
        <v/>
      </c>
      <c r="G146" s="378" t="str">
        <f>IF(名簿!I151&lt;&gt;"",名簿!I151,"")</f>
        <v/>
      </c>
      <c r="H146" s="378" t="str">
        <f>IF(名簿!K151&lt;&gt;"",名簿!K151,"")</f>
        <v/>
      </c>
      <c r="I146" s="378" t="str">
        <f>IF(名簿!H151&lt;&gt;"",名簿!H151,"")</f>
        <v/>
      </c>
      <c r="J146" s="378" t="str">
        <f>IF(名簿!S151&lt;&gt;"",名簿!S151,"")</f>
        <v/>
      </c>
      <c r="L146" s="379" t="str">
        <f>IF(現場!C150&lt;&gt;"",現場!C150,"")</f>
        <v/>
      </c>
      <c r="M146" s="379" t="str">
        <f>IF(現場!D150&lt;&gt;"",現場!D150,"")</f>
        <v/>
      </c>
      <c r="N146" s="379" t="str">
        <f>IF(現場!E150&lt;&gt;"",現場!E150,"")</f>
        <v/>
      </c>
      <c r="O146" s="379" t="str">
        <f>IF(現場!F150&lt;&gt;"",現場!F150,"")</f>
        <v/>
      </c>
      <c r="P146" s="379" t="str">
        <f>IF(現場!G150&lt;&gt;"",現場!G150,"")</f>
        <v/>
      </c>
      <c r="Q146" s="379" t="str">
        <f>IF(現場!H150&lt;&gt;"",現場!H150,"")</f>
        <v/>
      </c>
      <c r="R146" s="379" t="str">
        <f>IF(現場!I150&lt;&gt;"",現場!I150,"")</f>
        <v/>
      </c>
      <c r="S146" s="379" t="str">
        <f>IF(現場!J150&lt;&gt;"",現場!J150,"")</f>
        <v/>
      </c>
      <c r="T146" s="379" t="str">
        <f>IF(現場!K150&lt;&gt;"",現場!K150,"")</f>
        <v/>
      </c>
      <c r="U146" s="379" t="str">
        <f>IF(現場!L150&lt;&gt;"",現場!L150,"")</f>
        <v/>
      </c>
      <c r="V146" s="379" t="str">
        <f>IF(現場!M150&lt;&gt;"",現場!M150,"")</f>
        <v/>
      </c>
      <c r="X146" s="407" t="str">
        <f>IF(名簿!E151&lt;&gt;"",名簿!E151,"")</f>
        <v/>
      </c>
      <c r="Y146" s="407" t="str">
        <f>IF(名簿!C151&lt;&gt;"",名簿!C151,"")</f>
        <v/>
      </c>
      <c r="Z146" s="407" t="str">
        <f>IF(名簿!H151&lt;&gt;"",名簿!H151,"")</f>
        <v/>
      </c>
      <c r="AA146" s="407" t="str">
        <f>IF(名簿!S151&lt;&gt;"",名簿!S151,"")</f>
        <v/>
      </c>
      <c r="AB146" s="407" t="s">
        <v>1792</v>
      </c>
      <c r="AC146" s="407" t="str">
        <f>IF(名簿!M151&lt;&gt;"",名簿!M151,"")</f>
        <v/>
      </c>
      <c r="AD146" s="407" t="str">
        <f>IF(名簿!N151&lt;&gt;"",名簿!N151,"")</f>
        <v/>
      </c>
      <c r="AE146" s="407" t="str">
        <f>IF(名簿!O151&lt;&gt;"",名簿!O151,"")</f>
        <v/>
      </c>
      <c r="AF146" s="407" t="str">
        <f>IF(名簿!P151&lt;&gt;"",名簿!P151,"")</f>
        <v/>
      </c>
      <c r="AN146" s="551" t="str">
        <f>テーブル2[[#This Row],[災害発生時の
体制]]&amp;テーブル2[[#This Row],[班長代理①②③を選択]]</f>
        <v/>
      </c>
      <c r="AO146">
        <f>IF(テーブル2[[#This Row],[班長代理①②③を選択]]&lt;&gt;"",COUNTIF(AN:AN,AN146),0)</f>
        <v>0</v>
      </c>
      <c r="AQ146" s="521" t="str">
        <f>テーブル2[[#This Row],[災害発生時の
体制]]&amp;テーブル2[[#This Row],[班長]]</f>
        <v/>
      </c>
      <c r="AR146" s="519">
        <f>IF(テーブル2[[#This Row],[班長]]="○",COUNTIF(AQ:AQ,AQ146),0)</f>
        <v>0</v>
      </c>
    </row>
    <row r="147" spans="2:44" x14ac:dyDescent="0.15">
      <c r="B147" s="378" t="str">
        <f>IF(名簿!C152&lt;&gt;"",名簿!C152,"")</f>
        <v/>
      </c>
      <c r="C147" s="378" t="str">
        <f>IF(名簿!F152&lt;&gt;"",名簿!F152,"")</f>
        <v/>
      </c>
      <c r="D147" s="378" t="str">
        <f>IF(名簿!G152&lt;&gt;"",名簿!G152,"")</f>
        <v/>
      </c>
      <c r="E147" s="378" t="str">
        <f>IF(名簿!J152&lt;&gt;"",名簿!J152,"")</f>
        <v/>
      </c>
      <c r="F147" s="378" t="str">
        <f>IF(名簿!L152&lt;&gt;"",名簿!L152,"")</f>
        <v/>
      </c>
      <c r="G147" s="378" t="str">
        <f>IF(名簿!I152&lt;&gt;"",名簿!I152,"")</f>
        <v/>
      </c>
      <c r="H147" s="378" t="str">
        <f>IF(名簿!K152&lt;&gt;"",名簿!K152,"")</f>
        <v/>
      </c>
      <c r="I147" s="378" t="str">
        <f>IF(名簿!H152&lt;&gt;"",名簿!H152,"")</f>
        <v/>
      </c>
      <c r="J147" s="378" t="str">
        <f>IF(名簿!S152&lt;&gt;"",名簿!S152,"")</f>
        <v/>
      </c>
      <c r="L147" s="379" t="str">
        <f>IF(現場!C151&lt;&gt;"",現場!C151,"")</f>
        <v/>
      </c>
      <c r="M147" s="379" t="str">
        <f>IF(現場!D151&lt;&gt;"",現場!D151,"")</f>
        <v/>
      </c>
      <c r="N147" s="379" t="str">
        <f>IF(現場!E151&lt;&gt;"",現場!E151,"")</f>
        <v/>
      </c>
      <c r="O147" s="379" t="str">
        <f>IF(現場!F151&lt;&gt;"",現場!F151,"")</f>
        <v/>
      </c>
      <c r="P147" s="379" t="str">
        <f>IF(現場!G151&lt;&gt;"",現場!G151,"")</f>
        <v/>
      </c>
      <c r="Q147" s="379" t="str">
        <f>IF(現場!H151&lt;&gt;"",現場!H151,"")</f>
        <v/>
      </c>
      <c r="R147" s="379" t="str">
        <f>IF(現場!I151&lt;&gt;"",現場!I151,"")</f>
        <v/>
      </c>
      <c r="S147" s="379" t="str">
        <f>IF(現場!J151&lt;&gt;"",現場!J151,"")</f>
        <v/>
      </c>
      <c r="T147" s="379" t="str">
        <f>IF(現場!K151&lt;&gt;"",現場!K151,"")</f>
        <v/>
      </c>
      <c r="U147" s="379" t="str">
        <f>IF(現場!L151&lt;&gt;"",現場!L151,"")</f>
        <v/>
      </c>
      <c r="V147" s="379" t="str">
        <f>IF(現場!M151&lt;&gt;"",現場!M151,"")</f>
        <v/>
      </c>
      <c r="X147" s="407" t="str">
        <f>IF(名簿!E152&lt;&gt;"",名簿!E152,"")</f>
        <v/>
      </c>
      <c r="Y147" s="407" t="str">
        <f>IF(名簿!C152&lt;&gt;"",名簿!C152,"")</f>
        <v/>
      </c>
      <c r="Z147" s="407" t="str">
        <f>IF(名簿!H152&lt;&gt;"",名簿!H152,"")</f>
        <v/>
      </c>
      <c r="AA147" s="407" t="str">
        <f>IF(名簿!S152&lt;&gt;"",名簿!S152,"")</f>
        <v/>
      </c>
      <c r="AB147" s="407" t="s">
        <v>1792</v>
      </c>
      <c r="AC147" s="407" t="str">
        <f>IF(名簿!M152&lt;&gt;"",名簿!M152,"")</f>
        <v/>
      </c>
      <c r="AD147" s="407" t="str">
        <f>IF(名簿!N152&lt;&gt;"",名簿!N152,"")</f>
        <v/>
      </c>
      <c r="AE147" s="407" t="str">
        <f>IF(名簿!O152&lt;&gt;"",名簿!O152,"")</f>
        <v/>
      </c>
      <c r="AF147" s="407" t="str">
        <f>IF(名簿!P152&lt;&gt;"",名簿!P152,"")</f>
        <v/>
      </c>
      <c r="AN147" s="551" t="str">
        <f>テーブル2[[#This Row],[災害発生時の
体制]]&amp;テーブル2[[#This Row],[班長代理①②③を選択]]</f>
        <v/>
      </c>
      <c r="AO147">
        <f>IF(テーブル2[[#This Row],[班長代理①②③を選択]]&lt;&gt;"",COUNTIF(AN:AN,AN147),0)</f>
        <v>0</v>
      </c>
      <c r="AQ147" s="521" t="str">
        <f>テーブル2[[#This Row],[災害発生時の
体制]]&amp;テーブル2[[#This Row],[班長]]</f>
        <v/>
      </c>
      <c r="AR147" s="519">
        <f>IF(テーブル2[[#This Row],[班長]]="○",COUNTIF(AQ:AQ,AQ147),0)</f>
        <v>0</v>
      </c>
    </row>
    <row r="148" spans="2:44" x14ac:dyDescent="0.15">
      <c r="B148" s="378" t="str">
        <f>IF(名簿!C153&lt;&gt;"",名簿!C153,"")</f>
        <v/>
      </c>
      <c r="C148" s="378" t="str">
        <f>IF(名簿!F153&lt;&gt;"",名簿!F153,"")</f>
        <v/>
      </c>
      <c r="D148" s="378" t="str">
        <f>IF(名簿!G153&lt;&gt;"",名簿!G153,"")</f>
        <v/>
      </c>
      <c r="E148" s="378" t="str">
        <f>IF(名簿!J153&lt;&gt;"",名簿!J153,"")</f>
        <v/>
      </c>
      <c r="F148" s="378" t="str">
        <f>IF(名簿!L153&lt;&gt;"",名簿!L153,"")</f>
        <v/>
      </c>
      <c r="G148" s="378" t="str">
        <f>IF(名簿!I153&lt;&gt;"",名簿!I153,"")</f>
        <v/>
      </c>
      <c r="H148" s="378" t="str">
        <f>IF(名簿!K153&lt;&gt;"",名簿!K153,"")</f>
        <v/>
      </c>
      <c r="I148" s="378" t="str">
        <f>IF(名簿!H153&lt;&gt;"",名簿!H153,"")</f>
        <v/>
      </c>
      <c r="J148" s="378" t="str">
        <f>IF(名簿!S153&lt;&gt;"",名簿!S153,"")</f>
        <v/>
      </c>
      <c r="L148" s="379" t="str">
        <f>IF(現場!C152&lt;&gt;"",現場!C152,"")</f>
        <v/>
      </c>
      <c r="M148" s="379" t="str">
        <f>IF(現場!D152&lt;&gt;"",現場!D152,"")</f>
        <v/>
      </c>
      <c r="N148" s="379" t="str">
        <f>IF(現場!E152&lt;&gt;"",現場!E152,"")</f>
        <v/>
      </c>
      <c r="O148" s="379" t="str">
        <f>IF(現場!F152&lt;&gt;"",現場!F152,"")</f>
        <v/>
      </c>
      <c r="P148" s="379" t="str">
        <f>IF(現場!G152&lt;&gt;"",現場!G152,"")</f>
        <v/>
      </c>
      <c r="Q148" s="379" t="str">
        <f>IF(現場!H152&lt;&gt;"",現場!H152,"")</f>
        <v/>
      </c>
      <c r="R148" s="379" t="str">
        <f>IF(現場!I152&lt;&gt;"",現場!I152,"")</f>
        <v/>
      </c>
      <c r="S148" s="379" t="str">
        <f>IF(現場!J152&lt;&gt;"",現場!J152,"")</f>
        <v/>
      </c>
      <c r="T148" s="379" t="str">
        <f>IF(現場!K152&lt;&gt;"",現場!K152,"")</f>
        <v/>
      </c>
      <c r="U148" s="379" t="str">
        <f>IF(現場!L152&lt;&gt;"",現場!L152,"")</f>
        <v/>
      </c>
      <c r="V148" s="379" t="str">
        <f>IF(現場!M152&lt;&gt;"",現場!M152,"")</f>
        <v/>
      </c>
      <c r="X148" s="407" t="str">
        <f>IF(名簿!E153&lt;&gt;"",名簿!E153,"")</f>
        <v/>
      </c>
      <c r="Y148" s="407" t="str">
        <f>IF(名簿!C153&lt;&gt;"",名簿!C153,"")</f>
        <v/>
      </c>
      <c r="Z148" s="407" t="str">
        <f>IF(名簿!H153&lt;&gt;"",名簿!H153,"")</f>
        <v/>
      </c>
      <c r="AA148" s="407" t="str">
        <f>IF(名簿!S153&lt;&gt;"",名簿!S153,"")</f>
        <v/>
      </c>
      <c r="AB148" s="407" t="s">
        <v>1792</v>
      </c>
      <c r="AC148" s="407" t="str">
        <f>IF(名簿!M153&lt;&gt;"",名簿!M153,"")</f>
        <v/>
      </c>
      <c r="AD148" s="407" t="str">
        <f>IF(名簿!N153&lt;&gt;"",名簿!N153,"")</f>
        <v/>
      </c>
      <c r="AE148" s="407" t="str">
        <f>IF(名簿!O153&lt;&gt;"",名簿!O153,"")</f>
        <v/>
      </c>
      <c r="AF148" s="407" t="str">
        <f>IF(名簿!P153&lt;&gt;"",名簿!P153,"")</f>
        <v/>
      </c>
      <c r="AN148" s="551" t="str">
        <f>テーブル2[[#This Row],[災害発生時の
体制]]&amp;テーブル2[[#This Row],[班長代理①②③を選択]]</f>
        <v/>
      </c>
      <c r="AO148">
        <f>IF(テーブル2[[#This Row],[班長代理①②③を選択]]&lt;&gt;"",COUNTIF(AN:AN,AN148),0)</f>
        <v>0</v>
      </c>
      <c r="AQ148" s="521" t="str">
        <f>テーブル2[[#This Row],[災害発生時の
体制]]&amp;テーブル2[[#This Row],[班長]]</f>
        <v/>
      </c>
      <c r="AR148" s="519">
        <f>IF(テーブル2[[#This Row],[班長]]="○",COUNTIF(AQ:AQ,AQ148),0)</f>
        <v>0</v>
      </c>
    </row>
    <row r="149" spans="2:44" x14ac:dyDescent="0.15">
      <c r="B149" s="378" t="str">
        <f>IF(名簿!C154&lt;&gt;"",名簿!C154,"")</f>
        <v/>
      </c>
      <c r="C149" s="378" t="str">
        <f>IF(名簿!F154&lt;&gt;"",名簿!F154,"")</f>
        <v/>
      </c>
      <c r="D149" s="378" t="str">
        <f>IF(名簿!G154&lt;&gt;"",名簿!G154,"")</f>
        <v/>
      </c>
      <c r="E149" s="378" t="str">
        <f>IF(名簿!J154&lt;&gt;"",名簿!J154,"")</f>
        <v/>
      </c>
      <c r="F149" s="378" t="str">
        <f>IF(名簿!L154&lt;&gt;"",名簿!L154,"")</f>
        <v/>
      </c>
      <c r="G149" s="378" t="str">
        <f>IF(名簿!I154&lt;&gt;"",名簿!I154,"")</f>
        <v/>
      </c>
      <c r="H149" s="378" t="str">
        <f>IF(名簿!K154&lt;&gt;"",名簿!K154,"")</f>
        <v/>
      </c>
      <c r="I149" s="378" t="str">
        <f>IF(名簿!H154&lt;&gt;"",名簿!H154,"")</f>
        <v/>
      </c>
      <c r="J149" s="378" t="str">
        <f>IF(名簿!S154&lt;&gt;"",名簿!S154,"")</f>
        <v/>
      </c>
      <c r="L149" s="379" t="str">
        <f>IF(現場!C153&lt;&gt;"",現場!C153,"")</f>
        <v/>
      </c>
      <c r="M149" s="379" t="str">
        <f>IF(現場!D153&lt;&gt;"",現場!D153,"")</f>
        <v/>
      </c>
      <c r="N149" s="379" t="str">
        <f>IF(現場!E153&lt;&gt;"",現場!E153,"")</f>
        <v/>
      </c>
      <c r="O149" s="379" t="str">
        <f>IF(現場!F153&lt;&gt;"",現場!F153,"")</f>
        <v/>
      </c>
      <c r="P149" s="379" t="str">
        <f>IF(現場!G153&lt;&gt;"",現場!G153,"")</f>
        <v/>
      </c>
      <c r="Q149" s="379" t="str">
        <f>IF(現場!H153&lt;&gt;"",現場!H153,"")</f>
        <v/>
      </c>
      <c r="R149" s="379" t="str">
        <f>IF(現場!I153&lt;&gt;"",現場!I153,"")</f>
        <v/>
      </c>
      <c r="S149" s="379" t="str">
        <f>IF(現場!J153&lt;&gt;"",現場!J153,"")</f>
        <v/>
      </c>
      <c r="T149" s="379" t="str">
        <f>IF(現場!K153&lt;&gt;"",現場!K153,"")</f>
        <v/>
      </c>
      <c r="U149" s="379" t="str">
        <f>IF(現場!L153&lt;&gt;"",現場!L153,"")</f>
        <v/>
      </c>
      <c r="V149" s="379" t="str">
        <f>IF(現場!M153&lt;&gt;"",現場!M153,"")</f>
        <v/>
      </c>
      <c r="X149" s="407" t="str">
        <f>IF(名簿!E154&lt;&gt;"",名簿!E154,"")</f>
        <v/>
      </c>
      <c r="Y149" s="407" t="str">
        <f>IF(名簿!C154&lt;&gt;"",名簿!C154,"")</f>
        <v/>
      </c>
      <c r="Z149" s="407" t="str">
        <f>IF(名簿!H154&lt;&gt;"",名簿!H154,"")</f>
        <v/>
      </c>
      <c r="AA149" s="407" t="str">
        <f>IF(名簿!S154&lt;&gt;"",名簿!S154,"")</f>
        <v/>
      </c>
      <c r="AB149" s="407" t="s">
        <v>1792</v>
      </c>
      <c r="AC149" s="407" t="str">
        <f>IF(名簿!M154&lt;&gt;"",名簿!M154,"")</f>
        <v/>
      </c>
      <c r="AD149" s="407" t="str">
        <f>IF(名簿!N154&lt;&gt;"",名簿!N154,"")</f>
        <v/>
      </c>
      <c r="AE149" s="407" t="str">
        <f>IF(名簿!O154&lt;&gt;"",名簿!O154,"")</f>
        <v/>
      </c>
      <c r="AF149" s="407" t="str">
        <f>IF(名簿!P154&lt;&gt;"",名簿!P154,"")</f>
        <v/>
      </c>
      <c r="AN149" s="551" t="str">
        <f>テーブル2[[#This Row],[災害発生時の
体制]]&amp;テーブル2[[#This Row],[班長代理①②③を選択]]</f>
        <v/>
      </c>
      <c r="AO149">
        <f>IF(テーブル2[[#This Row],[班長代理①②③を選択]]&lt;&gt;"",COUNTIF(AN:AN,AN149),0)</f>
        <v>0</v>
      </c>
      <c r="AQ149" s="521" t="str">
        <f>テーブル2[[#This Row],[災害発生時の
体制]]&amp;テーブル2[[#This Row],[班長]]</f>
        <v/>
      </c>
      <c r="AR149" s="519">
        <f>IF(テーブル2[[#This Row],[班長]]="○",COUNTIF(AQ:AQ,AQ149),0)</f>
        <v>0</v>
      </c>
    </row>
    <row r="150" spans="2:44" x14ac:dyDescent="0.15">
      <c r="B150" s="378" t="str">
        <f>IF(名簿!C155&lt;&gt;"",名簿!C155,"")</f>
        <v/>
      </c>
      <c r="C150" s="378" t="str">
        <f>IF(名簿!F155&lt;&gt;"",名簿!F155,"")</f>
        <v/>
      </c>
      <c r="D150" s="378" t="str">
        <f>IF(名簿!G155&lt;&gt;"",名簿!G155,"")</f>
        <v/>
      </c>
      <c r="E150" s="378" t="str">
        <f>IF(名簿!J155&lt;&gt;"",名簿!J155,"")</f>
        <v/>
      </c>
      <c r="F150" s="378" t="str">
        <f>IF(名簿!L155&lt;&gt;"",名簿!L155,"")</f>
        <v/>
      </c>
      <c r="G150" s="378" t="str">
        <f>IF(名簿!I155&lt;&gt;"",名簿!I155,"")</f>
        <v/>
      </c>
      <c r="H150" s="378" t="str">
        <f>IF(名簿!K155&lt;&gt;"",名簿!K155,"")</f>
        <v/>
      </c>
      <c r="I150" s="378" t="str">
        <f>IF(名簿!H155&lt;&gt;"",名簿!H155,"")</f>
        <v/>
      </c>
      <c r="J150" s="378" t="str">
        <f>IF(名簿!S155&lt;&gt;"",名簿!S155,"")</f>
        <v/>
      </c>
      <c r="L150" s="379" t="str">
        <f>IF(現場!C154&lt;&gt;"",現場!C154,"")</f>
        <v/>
      </c>
      <c r="M150" s="379" t="str">
        <f>IF(現場!D154&lt;&gt;"",現場!D154,"")</f>
        <v/>
      </c>
      <c r="N150" s="379" t="str">
        <f>IF(現場!E154&lt;&gt;"",現場!E154,"")</f>
        <v/>
      </c>
      <c r="O150" s="379" t="str">
        <f>IF(現場!F154&lt;&gt;"",現場!F154,"")</f>
        <v/>
      </c>
      <c r="P150" s="379" t="str">
        <f>IF(現場!G154&lt;&gt;"",現場!G154,"")</f>
        <v/>
      </c>
      <c r="Q150" s="379" t="str">
        <f>IF(現場!H154&lt;&gt;"",現場!H154,"")</f>
        <v/>
      </c>
      <c r="R150" s="379" t="str">
        <f>IF(現場!I154&lt;&gt;"",現場!I154,"")</f>
        <v/>
      </c>
      <c r="S150" s="379" t="str">
        <f>IF(現場!J154&lt;&gt;"",現場!J154,"")</f>
        <v/>
      </c>
      <c r="T150" s="379" t="str">
        <f>IF(現場!K154&lt;&gt;"",現場!K154,"")</f>
        <v/>
      </c>
      <c r="U150" s="379" t="str">
        <f>IF(現場!L154&lt;&gt;"",現場!L154,"")</f>
        <v/>
      </c>
      <c r="V150" s="379" t="str">
        <f>IF(現場!M154&lt;&gt;"",現場!M154,"")</f>
        <v/>
      </c>
      <c r="X150" s="407" t="str">
        <f>IF(名簿!E155&lt;&gt;"",名簿!E155,"")</f>
        <v/>
      </c>
      <c r="Y150" s="407" t="str">
        <f>IF(名簿!C155&lt;&gt;"",名簿!C155,"")</f>
        <v/>
      </c>
      <c r="Z150" s="407" t="str">
        <f>IF(名簿!H155&lt;&gt;"",名簿!H155,"")</f>
        <v/>
      </c>
      <c r="AA150" s="407" t="str">
        <f>IF(名簿!S155&lt;&gt;"",名簿!S155,"")</f>
        <v/>
      </c>
      <c r="AB150" s="407" t="s">
        <v>1792</v>
      </c>
      <c r="AC150" s="407" t="str">
        <f>IF(名簿!M155&lt;&gt;"",名簿!M155,"")</f>
        <v/>
      </c>
      <c r="AD150" s="407" t="str">
        <f>IF(名簿!N155&lt;&gt;"",名簿!N155,"")</f>
        <v/>
      </c>
      <c r="AE150" s="407" t="str">
        <f>IF(名簿!O155&lt;&gt;"",名簿!O155,"")</f>
        <v/>
      </c>
      <c r="AF150" s="407" t="str">
        <f>IF(名簿!P155&lt;&gt;"",名簿!P155,"")</f>
        <v/>
      </c>
      <c r="AN150" s="551" t="str">
        <f>テーブル2[[#This Row],[災害発生時の
体制]]&amp;テーブル2[[#This Row],[班長代理①②③を選択]]</f>
        <v/>
      </c>
      <c r="AO150">
        <f>IF(テーブル2[[#This Row],[班長代理①②③を選択]]&lt;&gt;"",COUNTIF(AN:AN,AN150),0)</f>
        <v>0</v>
      </c>
      <c r="AQ150" s="521" t="str">
        <f>テーブル2[[#This Row],[災害発生時の
体制]]&amp;テーブル2[[#This Row],[班長]]</f>
        <v/>
      </c>
      <c r="AR150" s="519">
        <f>IF(テーブル2[[#This Row],[班長]]="○",COUNTIF(AQ:AQ,AQ150),0)</f>
        <v>0</v>
      </c>
    </row>
    <row r="151" spans="2:44" x14ac:dyDescent="0.15">
      <c r="B151" s="378" t="str">
        <f>IF(名簿!C156&lt;&gt;"",名簿!C156,"")</f>
        <v/>
      </c>
      <c r="C151" s="378" t="str">
        <f>IF(名簿!F156&lt;&gt;"",名簿!F156,"")</f>
        <v/>
      </c>
      <c r="D151" s="378" t="str">
        <f>IF(名簿!G156&lt;&gt;"",名簿!G156,"")</f>
        <v/>
      </c>
      <c r="E151" s="378" t="str">
        <f>IF(名簿!J156&lt;&gt;"",名簿!J156,"")</f>
        <v/>
      </c>
      <c r="F151" s="378" t="str">
        <f>IF(名簿!L156&lt;&gt;"",名簿!L156,"")</f>
        <v/>
      </c>
      <c r="G151" s="378" t="str">
        <f>IF(名簿!I156&lt;&gt;"",名簿!I156,"")</f>
        <v/>
      </c>
      <c r="H151" s="378" t="str">
        <f>IF(名簿!K156&lt;&gt;"",名簿!K156,"")</f>
        <v/>
      </c>
      <c r="I151" s="378" t="str">
        <f>IF(名簿!H156&lt;&gt;"",名簿!H156,"")</f>
        <v/>
      </c>
      <c r="J151" s="378" t="str">
        <f>IF(名簿!S156&lt;&gt;"",名簿!S156,"")</f>
        <v/>
      </c>
      <c r="L151" s="379" t="str">
        <f>IF(現場!C155&lt;&gt;"",現場!C155,"")</f>
        <v/>
      </c>
      <c r="M151" s="379" t="str">
        <f>IF(現場!D155&lt;&gt;"",現場!D155,"")</f>
        <v/>
      </c>
      <c r="N151" s="379" t="str">
        <f>IF(現場!E155&lt;&gt;"",現場!E155,"")</f>
        <v/>
      </c>
      <c r="O151" s="379" t="str">
        <f>IF(現場!F155&lt;&gt;"",現場!F155,"")</f>
        <v/>
      </c>
      <c r="P151" s="379" t="str">
        <f>IF(現場!G155&lt;&gt;"",現場!G155,"")</f>
        <v/>
      </c>
      <c r="Q151" s="379" t="str">
        <f>IF(現場!H155&lt;&gt;"",現場!H155,"")</f>
        <v/>
      </c>
      <c r="R151" s="379" t="str">
        <f>IF(現場!I155&lt;&gt;"",現場!I155,"")</f>
        <v/>
      </c>
      <c r="S151" s="379" t="str">
        <f>IF(現場!J155&lt;&gt;"",現場!J155,"")</f>
        <v/>
      </c>
      <c r="T151" s="379" t="str">
        <f>IF(現場!K155&lt;&gt;"",現場!K155,"")</f>
        <v/>
      </c>
      <c r="U151" s="379" t="str">
        <f>IF(現場!L155&lt;&gt;"",現場!L155,"")</f>
        <v/>
      </c>
      <c r="V151" s="379" t="str">
        <f>IF(現場!M155&lt;&gt;"",現場!M155,"")</f>
        <v/>
      </c>
      <c r="X151" s="407" t="str">
        <f>IF(名簿!E156&lt;&gt;"",名簿!E156,"")</f>
        <v/>
      </c>
      <c r="Y151" s="407" t="str">
        <f>IF(名簿!C156&lt;&gt;"",名簿!C156,"")</f>
        <v/>
      </c>
      <c r="Z151" s="407" t="str">
        <f>IF(名簿!H156&lt;&gt;"",名簿!H156,"")</f>
        <v/>
      </c>
      <c r="AA151" s="407" t="str">
        <f>IF(名簿!S156&lt;&gt;"",名簿!S156,"")</f>
        <v/>
      </c>
      <c r="AB151" s="407" t="s">
        <v>1792</v>
      </c>
      <c r="AC151" s="407" t="str">
        <f>IF(名簿!M156&lt;&gt;"",名簿!M156,"")</f>
        <v/>
      </c>
      <c r="AD151" s="407" t="str">
        <f>IF(名簿!N156&lt;&gt;"",名簿!N156,"")</f>
        <v/>
      </c>
      <c r="AE151" s="407" t="str">
        <f>IF(名簿!O156&lt;&gt;"",名簿!O156,"")</f>
        <v/>
      </c>
      <c r="AF151" s="407" t="str">
        <f>IF(名簿!P156&lt;&gt;"",名簿!P156,"")</f>
        <v/>
      </c>
      <c r="AN151" s="551" t="str">
        <f>テーブル2[[#This Row],[災害発生時の
体制]]&amp;テーブル2[[#This Row],[班長代理①②③を選択]]</f>
        <v/>
      </c>
      <c r="AO151">
        <f>IF(テーブル2[[#This Row],[班長代理①②③を選択]]&lt;&gt;"",COUNTIF(AN:AN,AN151),0)</f>
        <v>0</v>
      </c>
      <c r="AQ151" s="521" t="str">
        <f>テーブル2[[#This Row],[災害発生時の
体制]]&amp;テーブル2[[#This Row],[班長]]</f>
        <v/>
      </c>
      <c r="AR151" s="519">
        <f>IF(テーブル2[[#This Row],[班長]]="○",COUNTIF(AQ:AQ,AQ151),0)</f>
        <v>0</v>
      </c>
    </row>
    <row r="152" spans="2:44" x14ac:dyDescent="0.15">
      <c r="B152" s="378" t="str">
        <f>IF(名簿!C157&lt;&gt;"",名簿!C157,"")</f>
        <v/>
      </c>
      <c r="C152" s="378" t="str">
        <f>IF(名簿!F157&lt;&gt;"",名簿!F157,"")</f>
        <v/>
      </c>
      <c r="D152" s="378" t="str">
        <f>IF(名簿!G157&lt;&gt;"",名簿!G157,"")</f>
        <v/>
      </c>
      <c r="E152" s="378" t="str">
        <f>IF(名簿!J157&lt;&gt;"",名簿!J157,"")</f>
        <v/>
      </c>
      <c r="F152" s="378" t="str">
        <f>IF(名簿!L157&lt;&gt;"",名簿!L157,"")</f>
        <v/>
      </c>
      <c r="G152" s="378" t="str">
        <f>IF(名簿!I157&lt;&gt;"",名簿!I157,"")</f>
        <v/>
      </c>
      <c r="H152" s="378" t="str">
        <f>IF(名簿!K157&lt;&gt;"",名簿!K157,"")</f>
        <v/>
      </c>
      <c r="I152" s="378" t="str">
        <f>IF(名簿!H157&lt;&gt;"",名簿!H157,"")</f>
        <v/>
      </c>
      <c r="J152" s="378" t="str">
        <f>IF(名簿!S157&lt;&gt;"",名簿!S157,"")</f>
        <v/>
      </c>
      <c r="L152" s="379" t="str">
        <f>IF(現場!C156&lt;&gt;"",現場!C156,"")</f>
        <v/>
      </c>
      <c r="M152" s="379" t="str">
        <f>IF(現場!D156&lt;&gt;"",現場!D156,"")</f>
        <v/>
      </c>
      <c r="N152" s="379" t="str">
        <f>IF(現場!E156&lt;&gt;"",現場!E156,"")</f>
        <v/>
      </c>
      <c r="O152" s="379" t="str">
        <f>IF(現場!F156&lt;&gt;"",現場!F156,"")</f>
        <v/>
      </c>
      <c r="P152" s="379" t="str">
        <f>IF(現場!G156&lt;&gt;"",現場!G156,"")</f>
        <v/>
      </c>
      <c r="Q152" s="379" t="str">
        <f>IF(現場!H156&lt;&gt;"",現場!H156,"")</f>
        <v/>
      </c>
      <c r="R152" s="379" t="str">
        <f>IF(現場!I156&lt;&gt;"",現場!I156,"")</f>
        <v/>
      </c>
      <c r="S152" s="379" t="str">
        <f>IF(現場!J156&lt;&gt;"",現場!J156,"")</f>
        <v/>
      </c>
      <c r="T152" s="379" t="str">
        <f>IF(現場!K156&lt;&gt;"",現場!K156,"")</f>
        <v/>
      </c>
      <c r="U152" s="379" t="str">
        <f>IF(現場!L156&lt;&gt;"",現場!L156,"")</f>
        <v/>
      </c>
      <c r="V152" s="379" t="str">
        <f>IF(現場!M156&lt;&gt;"",現場!M156,"")</f>
        <v/>
      </c>
      <c r="X152" s="407" t="str">
        <f>IF(名簿!E157&lt;&gt;"",名簿!E157,"")</f>
        <v/>
      </c>
      <c r="Y152" s="407" t="str">
        <f>IF(名簿!C157&lt;&gt;"",名簿!C157,"")</f>
        <v/>
      </c>
      <c r="Z152" s="407" t="str">
        <f>IF(名簿!H157&lt;&gt;"",名簿!H157,"")</f>
        <v/>
      </c>
      <c r="AA152" s="407" t="str">
        <f>IF(名簿!S157&lt;&gt;"",名簿!S157,"")</f>
        <v/>
      </c>
      <c r="AB152" s="407" t="s">
        <v>1792</v>
      </c>
      <c r="AC152" s="407" t="str">
        <f>IF(名簿!M157&lt;&gt;"",名簿!M157,"")</f>
        <v/>
      </c>
      <c r="AD152" s="407" t="str">
        <f>IF(名簿!N157&lt;&gt;"",名簿!N157,"")</f>
        <v/>
      </c>
      <c r="AE152" s="407" t="str">
        <f>IF(名簿!O157&lt;&gt;"",名簿!O157,"")</f>
        <v/>
      </c>
      <c r="AF152" s="407" t="str">
        <f>IF(名簿!P157&lt;&gt;"",名簿!P157,"")</f>
        <v/>
      </c>
      <c r="AN152" s="551" t="str">
        <f>テーブル2[[#This Row],[災害発生時の
体制]]&amp;テーブル2[[#This Row],[班長代理①②③を選択]]</f>
        <v/>
      </c>
      <c r="AO152">
        <f>IF(テーブル2[[#This Row],[班長代理①②③を選択]]&lt;&gt;"",COUNTIF(AN:AN,AN152),0)</f>
        <v>0</v>
      </c>
      <c r="AQ152" s="521" t="str">
        <f>テーブル2[[#This Row],[災害発生時の
体制]]&amp;テーブル2[[#This Row],[班長]]</f>
        <v/>
      </c>
      <c r="AR152" s="519">
        <f>IF(テーブル2[[#This Row],[班長]]="○",COUNTIF(AQ:AQ,AQ152),0)</f>
        <v>0</v>
      </c>
    </row>
    <row r="153" spans="2:44" x14ac:dyDescent="0.15">
      <c r="B153" s="378" t="str">
        <f>IF(名簿!C158&lt;&gt;"",名簿!C158,"")</f>
        <v/>
      </c>
      <c r="C153" s="378" t="str">
        <f>IF(名簿!F158&lt;&gt;"",名簿!F158,"")</f>
        <v/>
      </c>
      <c r="D153" s="378" t="str">
        <f>IF(名簿!G158&lt;&gt;"",名簿!G158,"")</f>
        <v/>
      </c>
      <c r="E153" s="378" t="str">
        <f>IF(名簿!J158&lt;&gt;"",名簿!J158,"")</f>
        <v/>
      </c>
      <c r="F153" s="378" t="str">
        <f>IF(名簿!L158&lt;&gt;"",名簿!L158,"")</f>
        <v/>
      </c>
      <c r="G153" s="378" t="str">
        <f>IF(名簿!I158&lt;&gt;"",名簿!I158,"")</f>
        <v/>
      </c>
      <c r="H153" s="378" t="str">
        <f>IF(名簿!K158&lt;&gt;"",名簿!K158,"")</f>
        <v/>
      </c>
      <c r="I153" s="378" t="str">
        <f>IF(名簿!H158&lt;&gt;"",名簿!H158,"")</f>
        <v/>
      </c>
      <c r="J153" s="378" t="str">
        <f>IF(名簿!S158&lt;&gt;"",名簿!S158,"")</f>
        <v/>
      </c>
      <c r="L153" s="379" t="str">
        <f>IF(現場!C157&lt;&gt;"",現場!C157,"")</f>
        <v/>
      </c>
      <c r="M153" s="379" t="str">
        <f>IF(現場!D157&lt;&gt;"",現場!D157,"")</f>
        <v/>
      </c>
      <c r="N153" s="379" t="str">
        <f>IF(現場!E157&lt;&gt;"",現場!E157,"")</f>
        <v/>
      </c>
      <c r="O153" s="379" t="str">
        <f>IF(現場!F157&lt;&gt;"",現場!F157,"")</f>
        <v/>
      </c>
      <c r="P153" s="379" t="str">
        <f>IF(現場!G157&lt;&gt;"",現場!G157,"")</f>
        <v/>
      </c>
      <c r="Q153" s="379" t="str">
        <f>IF(現場!H157&lt;&gt;"",現場!H157,"")</f>
        <v/>
      </c>
      <c r="R153" s="379" t="str">
        <f>IF(現場!I157&lt;&gt;"",現場!I157,"")</f>
        <v/>
      </c>
      <c r="S153" s="379" t="str">
        <f>IF(現場!J157&lt;&gt;"",現場!J157,"")</f>
        <v/>
      </c>
      <c r="T153" s="379" t="str">
        <f>IF(現場!K157&lt;&gt;"",現場!K157,"")</f>
        <v/>
      </c>
      <c r="U153" s="379" t="str">
        <f>IF(現場!L157&lt;&gt;"",現場!L157,"")</f>
        <v/>
      </c>
      <c r="V153" s="379" t="str">
        <f>IF(現場!M157&lt;&gt;"",現場!M157,"")</f>
        <v/>
      </c>
      <c r="X153" s="407" t="str">
        <f>IF(名簿!E158&lt;&gt;"",名簿!E158,"")</f>
        <v/>
      </c>
      <c r="Y153" s="407" t="str">
        <f>IF(名簿!C158&lt;&gt;"",名簿!C158,"")</f>
        <v/>
      </c>
      <c r="Z153" s="407" t="str">
        <f>IF(名簿!H158&lt;&gt;"",名簿!H158,"")</f>
        <v/>
      </c>
      <c r="AA153" s="407" t="str">
        <f>IF(名簿!S158&lt;&gt;"",名簿!S158,"")</f>
        <v/>
      </c>
      <c r="AB153" s="407" t="s">
        <v>1792</v>
      </c>
      <c r="AC153" s="407" t="str">
        <f>IF(名簿!M158&lt;&gt;"",名簿!M158,"")</f>
        <v/>
      </c>
      <c r="AD153" s="407" t="str">
        <f>IF(名簿!N158&lt;&gt;"",名簿!N158,"")</f>
        <v/>
      </c>
      <c r="AE153" s="407" t="str">
        <f>IF(名簿!O158&lt;&gt;"",名簿!O158,"")</f>
        <v/>
      </c>
      <c r="AF153" s="407" t="str">
        <f>IF(名簿!P158&lt;&gt;"",名簿!P158,"")</f>
        <v/>
      </c>
      <c r="AN153" s="551" t="str">
        <f>テーブル2[[#This Row],[災害発生時の
体制]]&amp;テーブル2[[#This Row],[班長代理①②③を選択]]</f>
        <v/>
      </c>
      <c r="AO153">
        <f>IF(テーブル2[[#This Row],[班長代理①②③を選択]]&lt;&gt;"",COUNTIF(AN:AN,AN153),0)</f>
        <v>0</v>
      </c>
      <c r="AQ153" s="521" t="str">
        <f>テーブル2[[#This Row],[災害発生時の
体制]]&amp;テーブル2[[#This Row],[班長]]</f>
        <v/>
      </c>
      <c r="AR153" s="519">
        <f>IF(テーブル2[[#This Row],[班長]]="○",COUNTIF(AQ:AQ,AQ153),0)</f>
        <v>0</v>
      </c>
    </row>
    <row r="154" spans="2:44" x14ac:dyDescent="0.15">
      <c r="B154" s="378" t="str">
        <f>IF(名簿!C159&lt;&gt;"",名簿!C159,"")</f>
        <v/>
      </c>
      <c r="C154" s="378" t="str">
        <f>IF(名簿!F159&lt;&gt;"",名簿!F159,"")</f>
        <v/>
      </c>
      <c r="D154" s="378" t="str">
        <f>IF(名簿!G159&lt;&gt;"",名簿!G159,"")</f>
        <v/>
      </c>
      <c r="E154" s="378" t="str">
        <f>IF(名簿!J159&lt;&gt;"",名簿!J159,"")</f>
        <v/>
      </c>
      <c r="F154" s="378" t="str">
        <f>IF(名簿!L159&lt;&gt;"",名簿!L159,"")</f>
        <v/>
      </c>
      <c r="G154" s="378" t="str">
        <f>IF(名簿!I159&lt;&gt;"",名簿!I159,"")</f>
        <v/>
      </c>
      <c r="H154" s="378" t="str">
        <f>IF(名簿!K159&lt;&gt;"",名簿!K159,"")</f>
        <v/>
      </c>
      <c r="I154" s="378" t="str">
        <f>IF(名簿!H159&lt;&gt;"",名簿!H159,"")</f>
        <v/>
      </c>
      <c r="J154" s="378" t="str">
        <f>IF(名簿!S159&lt;&gt;"",名簿!S159,"")</f>
        <v/>
      </c>
      <c r="L154" s="379" t="str">
        <f>IF(現場!C158&lt;&gt;"",現場!C158,"")</f>
        <v/>
      </c>
      <c r="M154" s="379" t="str">
        <f>IF(現場!D158&lt;&gt;"",現場!D158,"")</f>
        <v/>
      </c>
      <c r="N154" s="379" t="str">
        <f>IF(現場!E158&lt;&gt;"",現場!E158,"")</f>
        <v/>
      </c>
      <c r="O154" s="379" t="str">
        <f>IF(現場!F158&lt;&gt;"",現場!F158,"")</f>
        <v/>
      </c>
      <c r="P154" s="379" t="str">
        <f>IF(現場!G158&lt;&gt;"",現場!G158,"")</f>
        <v/>
      </c>
      <c r="Q154" s="379" t="str">
        <f>IF(現場!H158&lt;&gt;"",現場!H158,"")</f>
        <v/>
      </c>
      <c r="R154" s="379" t="str">
        <f>IF(現場!I158&lt;&gt;"",現場!I158,"")</f>
        <v/>
      </c>
      <c r="S154" s="379" t="str">
        <f>IF(現場!J158&lt;&gt;"",現場!J158,"")</f>
        <v/>
      </c>
      <c r="T154" s="379" t="str">
        <f>IF(現場!K158&lt;&gt;"",現場!K158,"")</f>
        <v/>
      </c>
      <c r="U154" s="379" t="str">
        <f>IF(現場!L158&lt;&gt;"",現場!L158,"")</f>
        <v/>
      </c>
      <c r="V154" s="379" t="str">
        <f>IF(現場!M158&lt;&gt;"",現場!M158,"")</f>
        <v/>
      </c>
      <c r="X154" s="407" t="str">
        <f>IF(名簿!E159&lt;&gt;"",名簿!E159,"")</f>
        <v/>
      </c>
      <c r="Y154" s="407" t="str">
        <f>IF(名簿!C159&lt;&gt;"",名簿!C159,"")</f>
        <v/>
      </c>
      <c r="Z154" s="407" t="str">
        <f>IF(名簿!H159&lt;&gt;"",名簿!H159,"")</f>
        <v/>
      </c>
      <c r="AA154" s="407" t="str">
        <f>IF(名簿!S159&lt;&gt;"",名簿!S159,"")</f>
        <v/>
      </c>
      <c r="AB154" s="407" t="s">
        <v>1792</v>
      </c>
      <c r="AC154" s="407" t="str">
        <f>IF(名簿!M159&lt;&gt;"",名簿!M159,"")</f>
        <v/>
      </c>
      <c r="AD154" s="407" t="str">
        <f>IF(名簿!N159&lt;&gt;"",名簿!N159,"")</f>
        <v/>
      </c>
      <c r="AE154" s="407" t="str">
        <f>IF(名簿!O159&lt;&gt;"",名簿!O159,"")</f>
        <v/>
      </c>
      <c r="AF154" s="407" t="str">
        <f>IF(名簿!P159&lt;&gt;"",名簿!P159,"")</f>
        <v/>
      </c>
      <c r="AN154" s="551" t="str">
        <f>テーブル2[[#This Row],[災害発生時の
体制]]&amp;テーブル2[[#This Row],[班長代理①②③を選択]]</f>
        <v/>
      </c>
      <c r="AO154">
        <f>IF(テーブル2[[#This Row],[班長代理①②③を選択]]&lt;&gt;"",COUNTIF(AN:AN,AN154),0)</f>
        <v>0</v>
      </c>
      <c r="AQ154" s="521" t="str">
        <f>テーブル2[[#This Row],[災害発生時の
体制]]&amp;テーブル2[[#This Row],[班長]]</f>
        <v/>
      </c>
      <c r="AR154" s="519">
        <f>IF(テーブル2[[#This Row],[班長]]="○",COUNTIF(AQ:AQ,AQ154),0)</f>
        <v>0</v>
      </c>
    </row>
    <row r="155" spans="2:44" x14ac:dyDescent="0.15">
      <c r="B155" s="378" t="str">
        <f>IF(名簿!C160&lt;&gt;"",名簿!C160,"")</f>
        <v/>
      </c>
      <c r="C155" s="378" t="str">
        <f>IF(名簿!F160&lt;&gt;"",名簿!F160,"")</f>
        <v/>
      </c>
      <c r="D155" s="378" t="str">
        <f>IF(名簿!G160&lt;&gt;"",名簿!G160,"")</f>
        <v/>
      </c>
      <c r="E155" s="378" t="str">
        <f>IF(名簿!J160&lt;&gt;"",名簿!J160,"")</f>
        <v/>
      </c>
      <c r="F155" s="378" t="str">
        <f>IF(名簿!L160&lt;&gt;"",名簿!L160,"")</f>
        <v/>
      </c>
      <c r="G155" s="378" t="str">
        <f>IF(名簿!I160&lt;&gt;"",名簿!I160,"")</f>
        <v/>
      </c>
      <c r="H155" s="378" t="str">
        <f>IF(名簿!K160&lt;&gt;"",名簿!K160,"")</f>
        <v/>
      </c>
      <c r="I155" s="378" t="str">
        <f>IF(名簿!H160&lt;&gt;"",名簿!H160,"")</f>
        <v/>
      </c>
      <c r="J155" s="378" t="str">
        <f>IF(名簿!S160&lt;&gt;"",名簿!S160,"")</f>
        <v/>
      </c>
      <c r="L155" s="379" t="str">
        <f>IF(現場!C159&lt;&gt;"",現場!C159,"")</f>
        <v/>
      </c>
      <c r="M155" s="379" t="str">
        <f>IF(現場!D159&lt;&gt;"",現場!D159,"")</f>
        <v/>
      </c>
      <c r="N155" s="379" t="str">
        <f>IF(現場!E159&lt;&gt;"",現場!E159,"")</f>
        <v/>
      </c>
      <c r="O155" s="379" t="str">
        <f>IF(現場!F159&lt;&gt;"",現場!F159,"")</f>
        <v/>
      </c>
      <c r="P155" s="379" t="str">
        <f>IF(現場!G159&lt;&gt;"",現場!G159,"")</f>
        <v/>
      </c>
      <c r="Q155" s="379" t="str">
        <f>IF(現場!H159&lt;&gt;"",現場!H159,"")</f>
        <v/>
      </c>
      <c r="R155" s="379" t="str">
        <f>IF(現場!I159&lt;&gt;"",現場!I159,"")</f>
        <v/>
      </c>
      <c r="S155" s="379" t="str">
        <f>IF(現場!J159&lt;&gt;"",現場!J159,"")</f>
        <v/>
      </c>
      <c r="T155" s="379" t="str">
        <f>IF(現場!K159&lt;&gt;"",現場!K159,"")</f>
        <v/>
      </c>
      <c r="U155" s="379" t="str">
        <f>IF(現場!L159&lt;&gt;"",現場!L159,"")</f>
        <v/>
      </c>
      <c r="V155" s="379" t="str">
        <f>IF(現場!M159&lt;&gt;"",現場!M159,"")</f>
        <v/>
      </c>
      <c r="X155" s="407" t="str">
        <f>IF(名簿!E160&lt;&gt;"",名簿!E160,"")</f>
        <v/>
      </c>
      <c r="Y155" s="407" t="str">
        <f>IF(名簿!C160&lt;&gt;"",名簿!C160,"")</f>
        <v/>
      </c>
      <c r="Z155" s="407" t="str">
        <f>IF(名簿!H160&lt;&gt;"",名簿!H160,"")</f>
        <v/>
      </c>
      <c r="AA155" s="407" t="str">
        <f>IF(名簿!S160&lt;&gt;"",名簿!S160,"")</f>
        <v/>
      </c>
      <c r="AB155" s="407" t="s">
        <v>1792</v>
      </c>
      <c r="AC155" s="407" t="str">
        <f>IF(名簿!M160&lt;&gt;"",名簿!M160,"")</f>
        <v/>
      </c>
      <c r="AD155" s="407" t="str">
        <f>IF(名簿!N160&lt;&gt;"",名簿!N160,"")</f>
        <v/>
      </c>
      <c r="AE155" s="407" t="str">
        <f>IF(名簿!O160&lt;&gt;"",名簿!O160,"")</f>
        <v/>
      </c>
      <c r="AF155" s="407" t="str">
        <f>IF(名簿!P160&lt;&gt;"",名簿!P160,"")</f>
        <v/>
      </c>
      <c r="AN155" s="551" t="str">
        <f>テーブル2[[#This Row],[災害発生時の
体制]]&amp;テーブル2[[#This Row],[班長代理①②③を選択]]</f>
        <v/>
      </c>
      <c r="AO155">
        <f>IF(テーブル2[[#This Row],[班長代理①②③を選択]]&lt;&gt;"",COUNTIF(AN:AN,AN155),0)</f>
        <v>0</v>
      </c>
      <c r="AQ155" s="521" t="str">
        <f>テーブル2[[#This Row],[災害発生時の
体制]]&amp;テーブル2[[#This Row],[班長]]</f>
        <v/>
      </c>
      <c r="AR155" s="519">
        <f>IF(テーブル2[[#This Row],[班長]]="○",COUNTIF(AQ:AQ,AQ155),0)</f>
        <v>0</v>
      </c>
    </row>
    <row r="156" spans="2:44" x14ac:dyDescent="0.15">
      <c r="B156" s="378" t="str">
        <f>IF(名簿!C161&lt;&gt;"",名簿!C161,"")</f>
        <v/>
      </c>
      <c r="C156" s="378" t="str">
        <f>IF(名簿!F161&lt;&gt;"",名簿!F161,"")</f>
        <v/>
      </c>
      <c r="D156" s="378" t="str">
        <f>IF(名簿!G161&lt;&gt;"",名簿!G161,"")</f>
        <v/>
      </c>
      <c r="E156" s="378" t="str">
        <f>IF(名簿!J161&lt;&gt;"",名簿!J161,"")</f>
        <v/>
      </c>
      <c r="F156" s="378" t="str">
        <f>IF(名簿!L161&lt;&gt;"",名簿!L161,"")</f>
        <v/>
      </c>
      <c r="G156" s="378" t="str">
        <f>IF(名簿!I161&lt;&gt;"",名簿!I161,"")</f>
        <v/>
      </c>
      <c r="H156" s="378" t="str">
        <f>IF(名簿!K161&lt;&gt;"",名簿!K161,"")</f>
        <v/>
      </c>
      <c r="I156" s="378" t="str">
        <f>IF(名簿!H161&lt;&gt;"",名簿!H161,"")</f>
        <v/>
      </c>
      <c r="J156" s="378" t="str">
        <f>IF(名簿!S161&lt;&gt;"",名簿!S161,"")</f>
        <v/>
      </c>
      <c r="L156" s="379" t="str">
        <f>IF(現場!C160&lt;&gt;"",現場!C160,"")</f>
        <v/>
      </c>
      <c r="M156" s="379" t="str">
        <f>IF(現場!D160&lt;&gt;"",現場!D160,"")</f>
        <v/>
      </c>
      <c r="N156" s="379" t="str">
        <f>IF(現場!E160&lt;&gt;"",現場!E160,"")</f>
        <v/>
      </c>
      <c r="O156" s="379" t="str">
        <f>IF(現場!F160&lt;&gt;"",現場!F160,"")</f>
        <v/>
      </c>
      <c r="P156" s="379" t="str">
        <f>IF(現場!G160&lt;&gt;"",現場!G160,"")</f>
        <v/>
      </c>
      <c r="Q156" s="379" t="str">
        <f>IF(現場!H160&lt;&gt;"",現場!H160,"")</f>
        <v/>
      </c>
      <c r="R156" s="379" t="str">
        <f>IF(現場!I160&lt;&gt;"",現場!I160,"")</f>
        <v/>
      </c>
      <c r="S156" s="379" t="str">
        <f>IF(現場!J160&lt;&gt;"",現場!J160,"")</f>
        <v/>
      </c>
      <c r="T156" s="379" t="str">
        <f>IF(現場!K160&lt;&gt;"",現場!K160,"")</f>
        <v/>
      </c>
      <c r="U156" s="379" t="str">
        <f>IF(現場!L160&lt;&gt;"",現場!L160,"")</f>
        <v/>
      </c>
      <c r="V156" s="379" t="str">
        <f>IF(現場!M160&lt;&gt;"",現場!M160,"")</f>
        <v/>
      </c>
      <c r="X156" s="407" t="str">
        <f>IF(名簿!E161&lt;&gt;"",名簿!E161,"")</f>
        <v/>
      </c>
      <c r="Y156" s="407" t="str">
        <f>IF(名簿!C161&lt;&gt;"",名簿!C161,"")</f>
        <v/>
      </c>
      <c r="Z156" s="407" t="str">
        <f>IF(名簿!H161&lt;&gt;"",名簿!H161,"")</f>
        <v/>
      </c>
      <c r="AA156" s="407" t="str">
        <f>IF(名簿!S161&lt;&gt;"",名簿!S161,"")</f>
        <v/>
      </c>
      <c r="AB156" s="407" t="s">
        <v>1792</v>
      </c>
      <c r="AC156" s="407" t="str">
        <f>IF(名簿!M161&lt;&gt;"",名簿!M161,"")</f>
        <v/>
      </c>
      <c r="AD156" s="407" t="str">
        <f>IF(名簿!N161&lt;&gt;"",名簿!N161,"")</f>
        <v/>
      </c>
      <c r="AE156" s="407" t="str">
        <f>IF(名簿!O161&lt;&gt;"",名簿!O161,"")</f>
        <v/>
      </c>
      <c r="AF156" s="407" t="str">
        <f>IF(名簿!P161&lt;&gt;"",名簿!P161,"")</f>
        <v/>
      </c>
      <c r="AN156" s="551" t="str">
        <f>テーブル2[[#This Row],[災害発生時の
体制]]&amp;テーブル2[[#This Row],[班長代理①②③を選択]]</f>
        <v/>
      </c>
      <c r="AO156">
        <f>IF(テーブル2[[#This Row],[班長代理①②③を選択]]&lt;&gt;"",COUNTIF(AN:AN,AN156),0)</f>
        <v>0</v>
      </c>
      <c r="AQ156" s="521" t="str">
        <f>テーブル2[[#This Row],[災害発生時の
体制]]&amp;テーブル2[[#This Row],[班長]]</f>
        <v/>
      </c>
      <c r="AR156" s="519">
        <f>IF(テーブル2[[#This Row],[班長]]="○",COUNTIF(AQ:AQ,AQ156),0)</f>
        <v>0</v>
      </c>
    </row>
    <row r="157" spans="2:44" x14ac:dyDescent="0.15">
      <c r="B157" s="378" t="str">
        <f>IF(名簿!C162&lt;&gt;"",名簿!C162,"")</f>
        <v/>
      </c>
      <c r="C157" s="378" t="str">
        <f>IF(名簿!F162&lt;&gt;"",名簿!F162,"")</f>
        <v/>
      </c>
      <c r="D157" s="378" t="str">
        <f>IF(名簿!G162&lt;&gt;"",名簿!G162,"")</f>
        <v/>
      </c>
      <c r="E157" s="378" t="str">
        <f>IF(名簿!J162&lt;&gt;"",名簿!J162,"")</f>
        <v/>
      </c>
      <c r="F157" s="378" t="str">
        <f>IF(名簿!L162&lt;&gt;"",名簿!L162,"")</f>
        <v/>
      </c>
      <c r="G157" s="378" t="str">
        <f>IF(名簿!I162&lt;&gt;"",名簿!I162,"")</f>
        <v/>
      </c>
      <c r="H157" s="378" t="str">
        <f>IF(名簿!K162&lt;&gt;"",名簿!K162,"")</f>
        <v/>
      </c>
      <c r="I157" s="378" t="str">
        <f>IF(名簿!H162&lt;&gt;"",名簿!H162,"")</f>
        <v/>
      </c>
      <c r="J157" s="378" t="str">
        <f>IF(名簿!S162&lt;&gt;"",名簿!S162,"")</f>
        <v/>
      </c>
      <c r="L157" s="379" t="str">
        <f>IF(現場!C161&lt;&gt;"",現場!C161,"")</f>
        <v/>
      </c>
      <c r="M157" s="379" t="str">
        <f>IF(現場!D161&lt;&gt;"",現場!D161,"")</f>
        <v/>
      </c>
      <c r="N157" s="379" t="str">
        <f>IF(現場!E161&lt;&gt;"",現場!E161,"")</f>
        <v/>
      </c>
      <c r="O157" s="379" t="str">
        <f>IF(現場!F161&lt;&gt;"",現場!F161,"")</f>
        <v/>
      </c>
      <c r="P157" s="379" t="str">
        <f>IF(現場!G161&lt;&gt;"",現場!G161,"")</f>
        <v/>
      </c>
      <c r="Q157" s="379" t="str">
        <f>IF(現場!H161&lt;&gt;"",現場!H161,"")</f>
        <v/>
      </c>
      <c r="R157" s="379" t="str">
        <f>IF(現場!I161&lt;&gt;"",現場!I161,"")</f>
        <v/>
      </c>
      <c r="S157" s="379" t="str">
        <f>IF(現場!J161&lt;&gt;"",現場!J161,"")</f>
        <v/>
      </c>
      <c r="T157" s="379" t="str">
        <f>IF(現場!K161&lt;&gt;"",現場!K161,"")</f>
        <v/>
      </c>
      <c r="U157" s="379" t="str">
        <f>IF(現場!L161&lt;&gt;"",現場!L161,"")</f>
        <v/>
      </c>
      <c r="V157" s="379" t="str">
        <f>IF(現場!M161&lt;&gt;"",現場!M161,"")</f>
        <v/>
      </c>
      <c r="X157" s="407" t="str">
        <f>IF(名簿!E162&lt;&gt;"",名簿!E162,"")</f>
        <v/>
      </c>
      <c r="Y157" s="407" t="str">
        <f>IF(名簿!C162&lt;&gt;"",名簿!C162,"")</f>
        <v/>
      </c>
      <c r="Z157" s="407" t="str">
        <f>IF(名簿!H162&lt;&gt;"",名簿!H162,"")</f>
        <v/>
      </c>
      <c r="AA157" s="407" t="str">
        <f>IF(名簿!S162&lt;&gt;"",名簿!S162,"")</f>
        <v/>
      </c>
      <c r="AB157" s="407" t="s">
        <v>1792</v>
      </c>
      <c r="AC157" s="407" t="str">
        <f>IF(名簿!M162&lt;&gt;"",名簿!M162,"")</f>
        <v/>
      </c>
      <c r="AD157" s="407" t="str">
        <f>IF(名簿!N162&lt;&gt;"",名簿!N162,"")</f>
        <v/>
      </c>
      <c r="AE157" s="407" t="str">
        <f>IF(名簿!O162&lt;&gt;"",名簿!O162,"")</f>
        <v/>
      </c>
      <c r="AF157" s="407" t="str">
        <f>IF(名簿!P162&lt;&gt;"",名簿!P162,"")</f>
        <v/>
      </c>
      <c r="AN157" s="551" t="str">
        <f>テーブル2[[#This Row],[災害発生時の
体制]]&amp;テーブル2[[#This Row],[班長代理①②③を選択]]</f>
        <v/>
      </c>
      <c r="AO157">
        <f>IF(テーブル2[[#This Row],[班長代理①②③を選択]]&lt;&gt;"",COUNTIF(AN:AN,AN157),0)</f>
        <v>0</v>
      </c>
      <c r="AQ157" s="521" t="str">
        <f>テーブル2[[#This Row],[災害発生時の
体制]]&amp;テーブル2[[#This Row],[班長]]</f>
        <v/>
      </c>
      <c r="AR157" s="519">
        <f>IF(テーブル2[[#This Row],[班長]]="○",COUNTIF(AQ:AQ,AQ157),0)</f>
        <v>0</v>
      </c>
    </row>
    <row r="158" spans="2:44" x14ac:dyDescent="0.15">
      <c r="B158" s="378" t="str">
        <f>IF(名簿!C163&lt;&gt;"",名簿!C163,"")</f>
        <v/>
      </c>
      <c r="C158" s="378" t="str">
        <f>IF(名簿!F163&lt;&gt;"",名簿!F163,"")</f>
        <v/>
      </c>
      <c r="D158" s="378" t="str">
        <f>IF(名簿!G163&lt;&gt;"",名簿!G163,"")</f>
        <v/>
      </c>
      <c r="E158" s="378" t="str">
        <f>IF(名簿!J163&lt;&gt;"",名簿!J163,"")</f>
        <v/>
      </c>
      <c r="F158" s="378" t="str">
        <f>IF(名簿!L163&lt;&gt;"",名簿!L163,"")</f>
        <v/>
      </c>
      <c r="G158" s="378" t="str">
        <f>IF(名簿!I163&lt;&gt;"",名簿!I163,"")</f>
        <v/>
      </c>
      <c r="H158" s="378" t="str">
        <f>IF(名簿!K163&lt;&gt;"",名簿!K163,"")</f>
        <v/>
      </c>
      <c r="I158" s="378" t="str">
        <f>IF(名簿!H163&lt;&gt;"",名簿!H163,"")</f>
        <v/>
      </c>
      <c r="J158" s="378" t="str">
        <f>IF(名簿!S163&lt;&gt;"",名簿!S163,"")</f>
        <v/>
      </c>
      <c r="L158" s="379" t="str">
        <f>IF(現場!C162&lt;&gt;"",現場!C162,"")</f>
        <v/>
      </c>
      <c r="M158" s="379" t="str">
        <f>IF(現場!D162&lt;&gt;"",現場!D162,"")</f>
        <v/>
      </c>
      <c r="N158" s="379" t="str">
        <f>IF(現場!E162&lt;&gt;"",現場!E162,"")</f>
        <v/>
      </c>
      <c r="O158" s="379" t="str">
        <f>IF(現場!F162&lt;&gt;"",現場!F162,"")</f>
        <v/>
      </c>
      <c r="P158" s="379" t="str">
        <f>IF(現場!G162&lt;&gt;"",現場!G162,"")</f>
        <v/>
      </c>
      <c r="Q158" s="379" t="str">
        <f>IF(現場!H162&lt;&gt;"",現場!H162,"")</f>
        <v/>
      </c>
      <c r="R158" s="379" t="str">
        <f>IF(現場!I162&lt;&gt;"",現場!I162,"")</f>
        <v/>
      </c>
      <c r="S158" s="379" t="str">
        <f>IF(現場!J162&lt;&gt;"",現場!J162,"")</f>
        <v/>
      </c>
      <c r="T158" s="379" t="str">
        <f>IF(現場!K162&lt;&gt;"",現場!K162,"")</f>
        <v/>
      </c>
      <c r="U158" s="379" t="str">
        <f>IF(現場!L162&lt;&gt;"",現場!L162,"")</f>
        <v/>
      </c>
      <c r="V158" s="379" t="str">
        <f>IF(現場!M162&lt;&gt;"",現場!M162,"")</f>
        <v/>
      </c>
      <c r="X158" s="407" t="str">
        <f>IF(名簿!E163&lt;&gt;"",名簿!E163,"")</f>
        <v/>
      </c>
      <c r="Y158" s="407" t="str">
        <f>IF(名簿!C163&lt;&gt;"",名簿!C163,"")</f>
        <v/>
      </c>
      <c r="Z158" s="407" t="str">
        <f>IF(名簿!H163&lt;&gt;"",名簿!H163,"")</f>
        <v/>
      </c>
      <c r="AA158" s="407" t="str">
        <f>IF(名簿!S163&lt;&gt;"",名簿!S163,"")</f>
        <v/>
      </c>
      <c r="AB158" s="407" t="s">
        <v>1792</v>
      </c>
      <c r="AC158" s="407" t="str">
        <f>IF(名簿!M163&lt;&gt;"",名簿!M163,"")</f>
        <v/>
      </c>
      <c r="AD158" s="407" t="str">
        <f>IF(名簿!N163&lt;&gt;"",名簿!N163,"")</f>
        <v/>
      </c>
      <c r="AE158" s="407" t="str">
        <f>IF(名簿!O163&lt;&gt;"",名簿!O163,"")</f>
        <v/>
      </c>
      <c r="AF158" s="407" t="str">
        <f>IF(名簿!P163&lt;&gt;"",名簿!P163,"")</f>
        <v/>
      </c>
      <c r="AN158" s="551" t="str">
        <f>テーブル2[[#This Row],[災害発生時の
体制]]&amp;テーブル2[[#This Row],[班長代理①②③を選択]]</f>
        <v/>
      </c>
      <c r="AO158">
        <f>IF(テーブル2[[#This Row],[班長代理①②③を選択]]&lt;&gt;"",COUNTIF(AN:AN,AN158),0)</f>
        <v>0</v>
      </c>
      <c r="AQ158" s="521" t="str">
        <f>テーブル2[[#This Row],[災害発生時の
体制]]&amp;テーブル2[[#This Row],[班長]]</f>
        <v/>
      </c>
      <c r="AR158" s="519">
        <f>IF(テーブル2[[#This Row],[班長]]="○",COUNTIF(AQ:AQ,AQ158),0)</f>
        <v>0</v>
      </c>
    </row>
    <row r="159" spans="2:44" x14ac:dyDescent="0.15">
      <c r="B159" s="378" t="str">
        <f>IF(名簿!C164&lt;&gt;"",名簿!C164,"")</f>
        <v/>
      </c>
      <c r="C159" s="378" t="str">
        <f>IF(名簿!F164&lt;&gt;"",名簿!F164,"")</f>
        <v/>
      </c>
      <c r="D159" s="378" t="str">
        <f>IF(名簿!G164&lt;&gt;"",名簿!G164,"")</f>
        <v/>
      </c>
      <c r="E159" s="378" t="str">
        <f>IF(名簿!J164&lt;&gt;"",名簿!J164,"")</f>
        <v/>
      </c>
      <c r="F159" s="378" t="str">
        <f>IF(名簿!L164&lt;&gt;"",名簿!L164,"")</f>
        <v/>
      </c>
      <c r="G159" s="378" t="str">
        <f>IF(名簿!I164&lt;&gt;"",名簿!I164,"")</f>
        <v/>
      </c>
      <c r="H159" s="378" t="str">
        <f>IF(名簿!K164&lt;&gt;"",名簿!K164,"")</f>
        <v/>
      </c>
      <c r="I159" s="378" t="str">
        <f>IF(名簿!H164&lt;&gt;"",名簿!H164,"")</f>
        <v/>
      </c>
      <c r="J159" s="378" t="str">
        <f>IF(名簿!S164&lt;&gt;"",名簿!S164,"")</f>
        <v/>
      </c>
      <c r="L159" s="379" t="str">
        <f>IF(現場!C163&lt;&gt;"",現場!C163,"")</f>
        <v/>
      </c>
      <c r="M159" s="379" t="str">
        <f>IF(現場!D163&lt;&gt;"",現場!D163,"")</f>
        <v/>
      </c>
      <c r="N159" s="379" t="str">
        <f>IF(現場!E163&lt;&gt;"",現場!E163,"")</f>
        <v/>
      </c>
      <c r="O159" s="379" t="str">
        <f>IF(現場!F163&lt;&gt;"",現場!F163,"")</f>
        <v/>
      </c>
      <c r="P159" s="379" t="str">
        <f>IF(現場!G163&lt;&gt;"",現場!G163,"")</f>
        <v/>
      </c>
      <c r="Q159" s="379" t="str">
        <f>IF(現場!H163&lt;&gt;"",現場!H163,"")</f>
        <v/>
      </c>
      <c r="R159" s="379" t="str">
        <f>IF(現場!I163&lt;&gt;"",現場!I163,"")</f>
        <v/>
      </c>
      <c r="S159" s="379" t="str">
        <f>IF(現場!J163&lt;&gt;"",現場!J163,"")</f>
        <v/>
      </c>
      <c r="T159" s="379" t="str">
        <f>IF(現場!K163&lt;&gt;"",現場!K163,"")</f>
        <v/>
      </c>
      <c r="U159" s="379" t="str">
        <f>IF(現場!L163&lt;&gt;"",現場!L163,"")</f>
        <v/>
      </c>
      <c r="V159" s="379" t="str">
        <f>IF(現場!M163&lt;&gt;"",現場!M163,"")</f>
        <v/>
      </c>
      <c r="X159" s="407" t="str">
        <f>IF(名簿!E164&lt;&gt;"",名簿!E164,"")</f>
        <v/>
      </c>
      <c r="Y159" s="407" t="str">
        <f>IF(名簿!C164&lt;&gt;"",名簿!C164,"")</f>
        <v/>
      </c>
      <c r="Z159" s="407" t="str">
        <f>IF(名簿!H164&lt;&gt;"",名簿!H164,"")</f>
        <v/>
      </c>
      <c r="AA159" s="407" t="str">
        <f>IF(名簿!S164&lt;&gt;"",名簿!S164,"")</f>
        <v/>
      </c>
      <c r="AB159" s="407" t="s">
        <v>1792</v>
      </c>
      <c r="AC159" s="407" t="str">
        <f>IF(名簿!M164&lt;&gt;"",名簿!M164,"")</f>
        <v/>
      </c>
      <c r="AD159" s="407" t="str">
        <f>IF(名簿!N164&lt;&gt;"",名簿!N164,"")</f>
        <v/>
      </c>
      <c r="AE159" s="407" t="str">
        <f>IF(名簿!O164&lt;&gt;"",名簿!O164,"")</f>
        <v/>
      </c>
      <c r="AF159" s="407" t="str">
        <f>IF(名簿!P164&lt;&gt;"",名簿!P164,"")</f>
        <v/>
      </c>
      <c r="AN159" s="551" t="str">
        <f>テーブル2[[#This Row],[災害発生時の
体制]]&amp;テーブル2[[#This Row],[班長代理①②③を選択]]</f>
        <v/>
      </c>
      <c r="AO159">
        <f>IF(テーブル2[[#This Row],[班長代理①②③を選択]]&lt;&gt;"",COUNTIF(AN:AN,AN159),0)</f>
        <v>0</v>
      </c>
      <c r="AQ159" s="521" t="str">
        <f>テーブル2[[#This Row],[災害発生時の
体制]]&amp;テーブル2[[#This Row],[班長]]</f>
        <v/>
      </c>
      <c r="AR159" s="519">
        <f>IF(テーブル2[[#This Row],[班長]]="○",COUNTIF(AQ:AQ,AQ159),0)</f>
        <v>0</v>
      </c>
    </row>
    <row r="160" spans="2:44" x14ac:dyDescent="0.15">
      <c r="B160" s="378" t="str">
        <f>IF(名簿!C165&lt;&gt;"",名簿!C165,"")</f>
        <v/>
      </c>
      <c r="C160" s="378" t="str">
        <f>IF(名簿!F165&lt;&gt;"",名簿!F165,"")</f>
        <v/>
      </c>
      <c r="D160" s="378" t="str">
        <f>IF(名簿!G165&lt;&gt;"",名簿!G165,"")</f>
        <v/>
      </c>
      <c r="E160" s="378" t="str">
        <f>IF(名簿!J165&lt;&gt;"",名簿!J165,"")</f>
        <v/>
      </c>
      <c r="F160" s="378" t="str">
        <f>IF(名簿!L165&lt;&gt;"",名簿!L165,"")</f>
        <v/>
      </c>
      <c r="G160" s="378" t="str">
        <f>IF(名簿!I165&lt;&gt;"",名簿!I165,"")</f>
        <v/>
      </c>
      <c r="H160" s="378" t="str">
        <f>IF(名簿!K165&lt;&gt;"",名簿!K165,"")</f>
        <v/>
      </c>
      <c r="I160" s="378" t="str">
        <f>IF(名簿!H165&lt;&gt;"",名簿!H165,"")</f>
        <v/>
      </c>
      <c r="J160" s="378" t="str">
        <f>IF(名簿!S165&lt;&gt;"",名簿!S165,"")</f>
        <v/>
      </c>
      <c r="L160" s="379" t="str">
        <f>IF(現場!C164&lt;&gt;"",現場!C164,"")</f>
        <v/>
      </c>
      <c r="M160" s="379" t="str">
        <f>IF(現場!D164&lt;&gt;"",現場!D164,"")</f>
        <v/>
      </c>
      <c r="N160" s="379" t="str">
        <f>IF(現場!E164&lt;&gt;"",現場!E164,"")</f>
        <v/>
      </c>
      <c r="O160" s="379" t="str">
        <f>IF(現場!F164&lt;&gt;"",現場!F164,"")</f>
        <v/>
      </c>
      <c r="P160" s="379" t="str">
        <f>IF(現場!G164&lt;&gt;"",現場!G164,"")</f>
        <v/>
      </c>
      <c r="Q160" s="379" t="str">
        <f>IF(現場!H164&lt;&gt;"",現場!H164,"")</f>
        <v/>
      </c>
      <c r="R160" s="379" t="str">
        <f>IF(現場!I164&lt;&gt;"",現場!I164,"")</f>
        <v/>
      </c>
      <c r="S160" s="379" t="str">
        <f>IF(現場!J164&lt;&gt;"",現場!J164,"")</f>
        <v/>
      </c>
      <c r="T160" s="379" t="str">
        <f>IF(現場!K164&lt;&gt;"",現場!K164,"")</f>
        <v/>
      </c>
      <c r="U160" s="379" t="str">
        <f>IF(現場!L164&lt;&gt;"",現場!L164,"")</f>
        <v/>
      </c>
      <c r="V160" s="379" t="str">
        <f>IF(現場!M164&lt;&gt;"",現場!M164,"")</f>
        <v/>
      </c>
      <c r="X160" s="407" t="str">
        <f>IF(名簿!E165&lt;&gt;"",名簿!E165,"")</f>
        <v/>
      </c>
      <c r="Y160" s="407" t="str">
        <f>IF(名簿!C165&lt;&gt;"",名簿!C165,"")</f>
        <v/>
      </c>
      <c r="Z160" s="407" t="str">
        <f>IF(名簿!H165&lt;&gt;"",名簿!H165,"")</f>
        <v/>
      </c>
      <c r="AA160" s="407" t="str">
        <f>IF(名簿!S165&lt;&gt;"",名簿!S165,"")</f>
        <v/>
      </c>
      <c r="AB160" s="407" t="s">
        <v>1792</v>
      </c>
      <c r="AC160" s="407" t="str">
        <f>IF(名簿!M165&lt;&gt;"",名簿!M165,"")</f>
        <v/>
      </c>
      <c r="AD160" s="407" t="str">
        <f>IF(名簿!N165&lt;&gt;"",名簿!N165,"")</f>
        <v/>
      </c>
      <c r="AE160" s="407" t="str">
        <f>IF(名簿!O165&lt;&gt;"",名簿!O165,"")</f>
        <v/>
      </c>
      <c r="AF160" s="407" t="str">
        <f>IF(名簿!P165&lt;&gt;"",名簿!P165,"")</f>
        <v/>
      </c>
      <c r="AN160" s="551" t="str">
        <f>テーブル2[[#This Row],[災害発生時の
体制]]&amp;テーブル2[[#This Row],[班長代理①②③を選択]]</f>
        <v/>
      </c>
      <c r="AO160">
        <f>IF(テーブル2[[#This Row],[班長代理①②③を選択]]&lt;&gt;"",COUNTIF(AN:AN,AN160),0)</f>
        <v>0</v>
      </c>
      <c r="AQ160" s="521" t="str">
        <f>テーブル2[[#This Row],[災害発生時の
体制]]&amp;テーブル2[[#This Row],[班長]]</f>
        <v/>
      </c>
      <c r="AR160" s="519">
        <f>IF(テーブル2[[#This Row],[班長]]="○",COUNTIF(AQ:AQ,AQ160),0)</f>
        <v>0</v>
      </c>
    </row>
    <row r="161" spans="2:44" x14ac:dyDescent="0.15">
      <c r="B161" s="378" t="str">
        <f>IF(名簿!C166&lt;&gt;"",名簿!C166,"")</f>
        <v/>
      </c>
      <c r="C161" s="378" t="str">
        <f>IF(名簿!F166&lt;&gt;"",名簿!F166,"")</f>
        <v/>
      </c>
      <c r="D161" s="378" t="str">
        <f>IF(名簿!G166&lt;&gt;"",名簿!G166,"")</f>
        <v/>
      </c>
      <c r="E161" s="378" t="str">
        <f>IF(名簿!J166&lt;&gt;"",名簿!J166,"")</f>
        <v/>
      </c>
      <c r="F161" s="378" t="str">
        <f>IF(名簿!L166&lt;&gt;"",名簿!L166,"")</f>
        <v/>
      </c>
      <c r="G161" s="378" t="str">
        <f>IF(名簿!I166&lt;&gt;"",名簿!I166,"")</f>
        <v/>
      </c>
      <c r="H161" s="378" t="str">
        <f>IF(名簿!K166&lt;&gt;"",名簿!K166,"")</f>
        <v/>
      </c>
      <c r="I161" s="378" t="str">
        <f>IF(名簿!H166&lt;&gt;"",名簿!H166,"")</f>
        <v/>
      </c>
      <c r="J161" s="378" t="str">
        <f>IF(名簿!S166&lt;&gt;"",名簿!S166,"")</f>
        <v/>
      </c>
      <c r="L161" s="379" t="str">
        <f>IF(現場!C165&lt;&gt;"",現場!C165,"")</f>
        <v/>
      </c>
      <c r="M161" s="379" t="str">
        <f>IF(現場!D165&lt;&gt;"",現場!D165,"")</f>
        <v/>
      </c>
      <c r="N161" s="379" t="str">
        <f>IF(現場!E165&lt;&gt;"",現場!E165,"")</f>
        <v/>
      </c>
      <c r="O161" s="379" t="str">
        <f>IF(現場!F165&lt;&gt;"",現場!F165,"")</f>
        <v/>
      </c>
      <c r="P161" s="379" t="str">
        <f>IF(現場!G165&lt;&gt;"",現場!G165,"")</f>
        <v/>
      </c>
      <c r="Q161" s="379" t="str">
        <f>IF(現場!H165&lt;&gt;"",現場!H165,"")</f>
        <v/>
      </c>
      <c r="R161" s="379" t="str">
        <f>IF(現場!I165&lt;&gt;"",現場!I165,"")</f>
        <v/>
      </c>
      <c r="S161" s="379" t="str">
        <f>IF(現場!J165&lt;&gt;"",現場!J165,"")</f>
        <v/>
      </c>
      <c r="T161" s="379" t="str">
        <f>IF(現場!K165&lt;&gt;"",現場!K165,"")</f>
        <v/>
      </c>
      <c r="U161" s="379" t="str">
        <f>IF(現場!L165&lt;&gt;"",現場!L165,"")</f>
        <v/>
      </c>
      <c r="V161" s="379" t="str">
        <f>IF(現場!M165&lt;&gt;"",現場!M165,"")</f>
        <v/>
      </c>
      <c r="X161" s="407" t="str">
        <f>IF(名簿!E166&lt;&gt;"",名簿!E166,"")</f>
        <v/>
      </c>
      <c r="Y161" s="407" t="str">
        <f>IF(名簿!C166&lt;&gt;"",名簿!C166,"")</f>
        <v/>
      </c>
      <c r="Z161" s="407" t="str">
        <f>IF(名簿!H166&lt;&gt;"",名簿!H166,"")</f>
        <v/>
      </c>
      <c r="AA161" s="407" t="str">
        <f>IF(名簿!S166&lt;&gt;"",名簿!S166,"")</f>
        <v/>
      </c>
      <c r="AB161" s="407" t="s">
        <v>1792</v>
      </c>
      <c r="AC161" s="407" t="str">
        <f>IF(名簿!M166&lt;&gt;"",名簿!M166,"")</f>
        <v/>
      </c>
      <c r="AD161" s="407" t="str">
        <f>IF(名簿!N166&lt;&gt;"",名簿!N166,"")</f>
        <v/>
      </c>
      <c r="AE161" s="407" t="str">
        <f>IF(名簿!O166&lt;&gt;"",名簿!O166,"")</f>
        <v/>
      </c>
      <c r="AF161" s="407" t="str">
        <f>IF(名簿!P166&lt;&gt;"",名簿!P166,"")</f>
        <v/>
      </c>
      <c r="AN161" s="551" t="str">
        <f>テーブル2[[#This Row],[災害発生時の
体制]]&amp;テーブル2[[#This Row],[班長代理①②③を選択]]</f>
        <v/>
      </c>
      <c r="AO161">
        <f>IF(テーブル2[[#This Row],[班長代理①②③を選択]]&lt;&gt;"",COUNTIF(AN:AN,AN161),0)</f>
        <v>0</v>
      </c>
      <c r="AQ161" s="521" t="str">
        <f>テーブル2[[#This Row],[災害発生時の
体制]]&amp;テーブル2[[#This Row],[班長]]</f>
        <v/>
      </c>
      <c r="AR161" s="519">
        <f>IF(テーブル2[[#This Row],[班長]]="○",COUNTIF(AQ:AQ,AQ161),0)</f>
        <v>0</v>
      </c>
    </row>
    <row r="162" spans="2:44" x14ac:dyDescent="0.15">
      <c r="B162" s="378" t="str">
        <f>IF(名簿!C167&lt;&gt;"",名簿!C167,"")</f>
        <v/>
      </c>
      <c r="C162" s="378" t="str">
        <f>IF(名簿!F167&lt;&gt;"",名簿!F167,"")</f>
        <v/>
      </c>
      <c r="D162" s="378" t="str">
        <f>IF(名簿!G167&lt;&gt;"",名簿!G167,"")</f>
        <v/>
      </c>
      <c r="E162" s="378" t="str">
        <f>IF(名簿!J167&lt;&gt;"",名簿!J167,"")</f>
        <v/>
      </c>
      <c r="F162" s="378" t="str">
        <f>IF(名簿!L167&lt;&gt;"",名簿!L167,"")</f>
        <v/>
      </c>
      <c r="G162" s="378" t="str">
        <f>IF(名簿!I167&lt;&gt;"",名簿!I167,"")</f>
        <v/>
      </c>
      <c r="H162" s="378" t="str">
        <f>IF(名簿!K167&lt;&gt;"",名簿!K167,"")</f>
        <v/>
      </c>
      <c r="I162" s="378" t="str">
        <f>IF(名簿!H167&lt;&gt;"",名簿!H167,"")</f>
        <v/>
      </c>
      <c r="J162" s="378" t="str">
        <f>IF(名簿!S167&lt;&gt;"",名簿!S167,"")</f>
        <v/>
      </c>
      <c r="L162" s="379" t="str">
        <f>IF(現場!C166&lt;&gt;"",現場!C166,"")</f>
        <v/>
      </c>
      <c r="M162" s="379" t="str">
        <f>IF(現場!D166&lt;&gt;"",現場!D166,"")</f>
        <v/>
      </c>
      <c r="N162" s="379" t="str">
        <f>IF(現場!E166&lt;&gt;"",現場!E166,"")</f>
        <v/>
      </c>
      <c r="O162" s="379" t="str">
        <f>IF(現場!F166&lt;&gt;"",現場!F166,"")</f>
        <v/>
      </c>
      <c r="P162" s="379" t="str">
        <f>IF(現場!G166&lt;&gt;"",現場!G166,"")</f>
        <v/>
      </c>
      <c r="Q162" s="379" t="str">
        <f>IF(現場!H166&lt;&gt;"",現場!H166,"")</f>
        <v/>
      </c>
      <c r="R162" s="379" t="str">
        <f>IF(現場!I166&lt;&gt;"",現場!I166,"")</f>
        <v/>
      </c>
      <c r="S162" s="379" t="str">
        <f>IF(現場!J166&lt;&gt;"",現場!J166,"")</f>
        <v/>
      </c>
      <c r="T162" s="379" t="str">
        <f>IF(現場!K166&lt;&gt;"",現場!K166,"")</f>
        <v/>
      </c>
      <c r="U162" s="379" t="str">
        <f>IF(現場!L166&lt;&gt;"",現場!L166,"")</f>
        <v/>
      </c>
      <c r="V162" s="379" t="str">
        <f>IF(現場!M166&lt;&gt;"",現場!M166,"")</f>
        <v/>
      </c>
      <c r="X162" s="407" t="str">
        <f>IF(名簿!E167&lt;&gt;"",名簿!E167,"")</f>
        <v/>
      </c>
      <c r="Y162" s="407" t="str">
        <f>IF(名簿!C167&lt;&gt;"",名簿!C167,"")</f>
        <v/>
      </c>
      <c r="Z162" s="407" t="str">
        <f>IF(名簿!H167&lt;&gt;"",名簿!H167,"")</f>
        <v/>
      </c>
      <c r="AA162" s="407" t="str">
        <f>IF(名簿!S167&lt;&gt;"",名簿!S167,"")</f>
        <v/>
      </c>
      <c r="AB162" s="407" t="s">
        <v>1792</v>
      </c>
      <c r="AC162" s="407" t="str">
        <f>IF(名簿!M167&lt;&gt;"",名簿!M167,"")</f>
        <v/>
      </c>
      <c r="AD162" s="407" t="str">
        <f>IF(名簿!N167&lt;&gt;"",名簿!N167,"")</f>
        <v/>
      </c>
      <c r="AE162" s="407" t="str">
        <f>IF(名簿!O167&lt;&gt;"",名簿!O167,"")</f>
        <v/>
      </c>
      <c r="AF162" s="407" t="str">
        <f>IF(名簿!P167&lt;&gt;"",名簿!P167,"")</f>
        <v/>
      </c>
      <c r="AN162" s="551" t="str">
        <f>テーブル2[[#This Row],[災害発生時の
体制]]&amp;テーブル2[[#This Row],[班長代理①②③を選択]]</f>
        <v/>
      </c>
      <c r="AO162">
        <f>IF(テーブル2[[#This Row],[班長代理①②③を選択]]&lt;&gt;"",COUNTIF(AN:AN,AN162),0)</f>
        <v>0</v>
      </c>
      <c r="AQ162" s="521" t="str">
        <f>テーブル2[[#This Row],[災害発生時の
体制]]&amp;テーブル2[[#This Row],[班長]]</f>
        <v/>
      </c>
      <c r="AR162" s="519">
        <f>IF(テーブル2[[#This Row],[班長]]="○",COUNTIF(AQ:AQ,AQ162),0)</f>
        <v>0</v>
      </c>
    </row>
    <row r="163" spans="2:44" x14ac:dyDescent="0.15">
      <c r="B163" s="378" t="str">
        <f>IF(名簿!C168&lt;&gt;"",名簿!C168,"")</f>
        <v/>
      </c>
      <c r="C163" s="378" t="str">
        <f>IF(名簿!F168&lt;&gt;"",名簿!F168,"")</f>
        <v/>
      </c>
      <c r="D163" s="378" t="str">
        <f>IF(名簿!G168&lt;&gt;"",名簿!G168,"")</f>
        <v/>
      </c>
      <c r="E163" s="378" t="str">
        <f>IF(名簿!J168&lt;&gt;"",名簿!J168,"")</f>
        <v/>
      </c>
      <c r="F163" s="378" t="str">
        <f>IF(名簿!L168&lt;&gt;"",名簿!L168,"")</f>
        <v/>
      </c>
      <c r="G163" s="378" t="str">
        <f>IF(名簿!I168&lt;&gt;"",名簿!I168,"")</f>
        <v/>
      </c>
      <c r="H163" s="378" t="str">
        <f>IF(名簿!K168&lt;&gt;"",名簿!K168,"")</f>
        <v/>
      </c>
      <c r="I163" s="378" t="str">
        <f>IF(名簿!H168&lt;&gt;"",名簿!H168,"")</f>
        <v/>
      </c>
      <c r="J163" s="378" t="str">
        <f>IF(名簿!S168&lt;&gt;"",名簿!S168,"")</f>
        <v/>
      </c>
      <c r="L163" s="379" t="str">
        <f>IF(現場!C167&lt;&gt;"",現場!C167,"")</f>
        <v/>
      </c>
      <c r="M163" s="379" t="str">
        <f>IF(現場!D167&lt;&gt;"",現場!D167,"")</f>
        <v/>
      </c>
      <c r="N163" s="379" t="str">
        <f>IF(現場!E167&lt;&gt;"",現場!E167,"")</f>
        <v/>
      </c>
      <c r="O163" s="379" t="str">
        <f>IF(現場!F167&lt;&gt;"",現場!F167,"")</f>
        <v/>
      </c>
      <c r="P163" s="379" t="str">
        <f>IF(現場!G167&lt;&gt;"",現場!G167,"")</f>
        <v/>
      </c>
      <c r="Q163" s="379" t="str">
        <f>IF(現場!H167&lt;&gt;"",現場!H167,"")</f>
        <v/>
      </c>
      <c r="R163" s="379" t="str">
        <f>IF(現場!I167&lt;&gt;"",現場!I167,"")</f>
        <v/>
      </c>
      <c r="S163" s="379" t="str">
        <f>IF(現場!J167&lt;&gt;"",現場!J167,"")</f>
        <v/>
      </c>
      <c r="T163" s="379" t="str">
        <f>IF(現場!K167&lt;&gt;"",現場!K167,"")</f>
        <v/>
      </c>
      <c r="U163" s="379" t="str">
        <f>IF(現場!L167&lt;&gt;"",現場!L167,"")</f>
        <v/>
      </c>
      <c r="V163" s="379" t="str">
        <f>IF(現場!M167&lt;&gt;"",現場!M167,"")</f>
        <v/>
      </c>
      <c r="X163" s="407" t="str">
        <f>IF(名簿!E168&lt;&gt;"",名簿!E168,"")</f>
        <v/>
      </c>
      <c r="Y163" s="407" t="str">
        <f>IF(名簿!C168&lt;&gt;"",名簿!C168,"")</f>
        <v/>
      </c>
      <c r="Z163" s="407" t="str">
        <f>IF(名簿!H168&lt;&gt;"",名簿!H168,"")</f>
        <v/>
      </c>
      <c r="AA163" s="407" t="str">
        <f>IF(名簿!S168&lt;&gt;"",名簿!S168,"")</f>
        <v/>
      </c>
      <c r="AB163" s="407" t="s">
        <v>1792</v>
      </c>
      <c r="AC163" s="407" t="str">
        <f>IF(名簿!M168&lt;&gt;"",名簿!M168,"")</f>
        <v/>
      </c>
      <c r="AD163" s="407" t="str">
        <f>IF(名簿!N168&lt;&gt;"",名簿!N168,"")</f>
        <v/>
      </c>
      <c r="AE163" s="407" t="str">
        <f>IF(名簿!O168&lt;&gt;"",名簿!O168,"")</f>
        <v/>
      </c>
      <c r="AF163" s="407" t="str">
        <f>IF(名簿!P168&lt;&gt;"",名簿!P168,"")</f>
        <v/>
      </c>
      <c r="AN163" s="551" t="str">
        <f>テーブル2[[#This Row],[災害発生時の
体制]]&amp;テーブル2[[#This Row],[班長代理①②③を選択]]</f>
        <v/>
      </c>
      <c r="AO163">
        <f>IF(テーブル2[[#This Row],[班長代理①②③を選択]]&lt;&gt;"",COUNTIF(AN:AN,AN163),0)</f>
        <v>0</v>
      </c>
      <c r="AQ163" s="521" t="str">
        <f>テーブル2[[#This Row],[災害発生時の
体制]]&amp;テーブル2[[#This Row],[班長]]</f>
        <v/>
      </c>
      <c r="AR163" s="519">
        <f>IF(テーブル2[[#This Row],[班長]]="○",COUNTIF(AQ:AQ,AQ163),0)</f>
        <v>0</v>
      </c>
    </row>
    <row r="164" spans="2:44" x14ac:dyDescent="0.15">
      <c r="B164" s="378" t="str">
        <f>IF(名簿!C169&lt;&gt;"",名簿!C169,"")</f>
        <v/>
      </c>
      <c r="C164" s="378" t="str">
        <f>IF(名簿!F169&lt;&gt;"",名簿!F169,"")</f>
        <v/>
      </c>
      <c r="D164" s="378" t="str">
        <f>IF(名簿!G169&lt;&gt;"",名簿!G169,"")</f>
        <v/>
      </c>
      <c r="E164" s="378" t="str">
        <f>IF(名簿!J169&lt;&gt;"",名簿!J169,"")</f>
        <v/>
      </c>
      <c r="F164" s="378" t="str">
        <f>IF(名簿!L169&lt;&gt;"",名簿!L169,"")</f>
        <v/>
      </c>
      <c r="G164" s="378" t="str">
        <f>IF(名簿!I169&lt;&gt;"",名簿!I169,"")</f>
        <v/>
      </c>
      <c r="H164" s="378" t="str">
        <f>IF(名簿!K169&lt;&gt;"",名簿!K169,"")</f>
        <v/>
      </c>
      <c r="I164" s="378" t="str">
        <f>IF(名簿!H169&lt;&gt;"",名簿!H169,"")</f>
        <v/>
      </c>
      <c r="J164" s="378" t="str">
        <f>IF(名簿!S169&lt;&gt;"",名簿!S169,"")</f>
        <v/>
      </c>
      <c r="L164" s="379" t="str">
        <f>IF(現場!C168&lt;&gt;"",現場!C168,"")</f>
        <v/>
      </c>
      <c r="M164" s="379" t="str">
        <f>IF(現場!D168&lt;&gt;"",現場!D168,"")</f>
        <v/>
      </c>
      <c r="N164" s="379" t="str">
        <f>IF(現場!E168&lt;&gt;"",現場!E168,"")</f>
        <v/>
      </c>
      <c r="O164" s="379" t="str">
        <f>IF(現場!F168&lt;&gt;"",現場!F168,"")</f>
        <v/>
      </c>
      <c r="P164" s="379" t="str">
        <f>IF(現場!G168&lt;&gt;"",現場!G168,"")</f>
        <v/>
      </c>
      <c r="Q164" s="379" t="str">
        <f>IF(現場!H168&lt;&gt;"",現場!H168,"")</f>
        <v/>
      </c>
      <c r="R164" s="379" t="str">
        <f>IF(現場!I168&lt;&gt;"",現場!I168,"")</f>
        <v/>
      </c>
      <c r="S164" s="379" t="str">
        <f>IF(現場!J168&lt;&gt;"",現場!J168,"")</f>
        <v/>
      </c>
      <c r="T164" s="379" t="str">
        <f>IF(現場!K168&lt;&gt;"",現場!K168,"")</f>
        <v/>
      </c>
      <c r="U164" s="379" t="str">
        <f>IF(現場!L168&lt;&gt;"",現場!L168,"")</f>
        <v/>
      </c>
      <c r="V164" s="379" t="str">
        <f>IF(現場!M168&lt;&gt;"",現場!M168,"")</f>
        <v/>
      </c>
      <c r="X164" s="407" t="str">
        <f>IF(名簿!E169&lt;&gt;"",名簿!E169,"")</f>
        <v/>
      </c>
      <c r="Y164" s="407" t="str">
        <f>IF(名簿!C169&lt;&gt;"",名簿!C169,"")</f>
        <v/>
      </c>
      <c r="Z164" s="407" t="str">
        <f>IF(名簿!H169&lt;&gt;"",名簿!H169,"")</f>
        <v/>
      </c>
      <c r="AA164" s="407" t="str">
        <f>IF(名簿!S169&lt;&gt;"",名簿!S169,"")</f>
        <v/>
      </c>
      <c r="AB164" s="407" t="s">
        <v>1792</v>
      </c>
      <c r="AC164" s="407" t="str">
        <f>IF(名簿!M169&lt;&gt;"",名簿!M169,"")</f>
        <v/>
      </c>
      <c r="AD164" s="407" t="str">
        <f>IF(名簿!N169&lt;&gt;"",名簿!N169,"")</f>
        <v/>
      </c>
      <c r="AE164" s="407" t="str">
        <f>IF(名簿!O169&lt;&gt;"",名簿!O169,"")</f>
        <v/>
      </c>
      <c r="AF164" s="407" t="str">
        <f>IF(名簿!P169&lt;&gt;"",名簿!P169,"")</f>
        <v/>
      </c>
      <c r="AN164" s="551" t="str">
        <f>テーブル2[[#This Row],[災害発生時の
体制]]&amp;テーブル2[[#This Row],[班長代理①②③を選択]]</f>
        <v/>
      </c>
      <c r="AO164">
        <f>IF(テーブル2[[#This Row],[班長代理①②③を選択]]&lt;&gt;"",COUNTIF(AN:AN,AN164),0)</f>
        <v>0</v>
      </c>
      <c r="AQ164" s="521" t="str">
        <f>テーブル2[[#This Row],[災害発生時の
体制]]&amp;テーブル2[[#This Row],[班長]]</f>
        <v/>
      </c>
      <c r="AR164" s="519">
        <f>IF(テーブル2[[#This Row],[班長]]="○",COUNTIF(AQ:AQ,AQ164),0)</f>
        <v>0</v>
      </c>
    </row>
    <row r="165" spans="2:44" x14ac:dyDescent="0.15">
      <c r="B165" s="378" t="str">
        <f>IF(名簿!C170&lt;&gt;"",名簿!C170,"")</f>
        <v/>
      </c>
      <c r="C165" s="378" t="str">
        <f>IF(名簿!F170&lt;&gt;"",名簿!F170,"")</f>
        <v/>
      </c>
      <c r="D165" s="378" t="str">
        <f>IF(名簿!G170&lt;&gt;"",名簿!G170,"")</f>
        <v/>
      </c>
      <c r="E165" s="378" t="str">
        <f>IF(名簿!J170&lt;&gt;"",名簿!J170,"")</f>
        <v/>
      </c>
      <c r="F165" s="378" t="str">
        <f>IF(名簿!L170&lt;&gt;"",名簿!L170,"")</f>
        <v/>
      </c>
      <c r="G165" s="378" t="str">
        <f>IF(名簿!I170&lt;&gt;"",名簿!I170,"")</f>
        <v/>
      </c>
      <c r="H165" s="378" t="str">
        <f>IF(名簿!K170&lt;&gt;"",名簿!K170,"")</f>
        <v/>
      </c>
      <c r="I165" s="378" t="str">
        <f>IF(名簿!H170&lt;&gt;"",名簿!H170,"")</f>
        <v/>
      </c>
      <c r="J165" s="378" t="str">
        <f>IF(名簿!S170&lt;&gt;"",名簿!S170,"")</f>
        <v/>
      </c>
      <c r="L165" s="379" t="str">
        <f>IF(現場!C169&lt;&gt;"",現場!C169,"")</f>
        <v/>
      </c>
      <c r="M165" s="379" t="str">
        <f>IF(現場!D169&lt;&gt;"",現場!D169,"")</f>
        <v/>
      </c>
      <c r="N165" s="379" t="str">
        <f>IF(現場!E169&lt;&gt;"",現場!E169,"")</f>
        <v/>
      </c>
      <c r="O165" s="379" t="str">
        <f>IF(現場!F169&lt;&gt;"",現場!F169,"")</f>
        <v/>
      </c>
      <c r="P165" s="379" t="str">
        <f>IF(現場!G169&lt;&gt;"",現場!G169,"")</f>
        <v/>
      </c>
      <c r="Q165" s="379" t="str">
        <f>IF(現場!H169&lt;&gt;"",現場!H169,"")</f>
        <v/>
      </c>
      <c r="R165" s="379" t="str">
        <f>IF(現場!I169&lt;&gt;"",現場!I169,"")</f>
        <v/>
      </c>
      <c r="S165" s="379" t="str">
        <f>IF(現場!J169&lt;&gt;"",現場!J169,"")</f>
        <v/>
      </c>
      <c r="T165" s="379" t="str">
        <f>IF(現場!K169&lt;&gt;"",現場!K169,"")</f>
        <v/>
      </c>
      <c r="U165" s="379" t="str">
        <f>IF(現場!L169&lt;&gt;"",現場!L169,"")</f>
        <v/>
      </c>
      <c r="V165" s="379" t="str">
        <f>IF(現場!M169&lt;&gt;"",現場!M169,"")</f>
        <v/>
      </c>
      <c r="X165" s="407" t="str">
        <f>IF(名簿!E170&lt;&gt;"",名簿!E170,"")</f>
        <v/>
      </c>
      <c r="Y165" s="407" t="str">
        <f>IF(名簿!C170&lt;&gt;"",名簿!C170,"")</f>
        <v/>
      </c>
      <c r="Z165" s="407" t="str">
        <f>IF(名簿!H170&lt;&gt;"",名簿!H170,"")</f>
        <v/>
      </c>
      <c r="AA165" s="407" t="str">
        <f>IF(名簿!S170&lt;&gt;"",名簿!S170,"")</f>
        <v/>
      </c>
      <c r="AB165" s="407" t="s">
        <v>1792</v>
      </c>
      <c r="AC165" s="407" t="str">
        <f>IF(名簿!M170&lt;&gt;"",名簿!M170,"")</f>
        <v/>
      </c>
      <c r="AD165" s="407" t="str">
        <f>IF(名簿!N170&lt;&gt;"",名簿!N170,"")</f>
        <v/>
      </c>
      <c r="AE165" s="407" t="str">
        <f>IF(名簿!O170&lt;&gt;"",名簿!O170,"")</f>
        <v/>
      </c>
      <c r="AF165" s="407" t="str">
        <f>IF(名簿!P170&lt;&gt;"",名簿!P170,"")</f>
        <v/>
      </c>
      <c r="AN165" s="551" t="str">
        <f>テーブル2[[#This Row],[災害発生時の
体制]]&amp;テーブル2[[#This Row],[班長代理①②③を選択]]</f>
        <v/>
      </c>
      <c r="AO165">
        <f>IF(テーブル2[[#This Row],[班長代理①②③を選択]]&lt;&gt;"",COUNTIF(AN:AN,AN165),0)</f>
        <v>0</v>
      </c>
      <c r="AQ165" s="521" t="str">
        <f>テーブル2[[#This Row],[災害発生時の
体制]]&amp;テーブル2[[#This Row],[班長]]</f>
        <v/>
      </c>
      <c r="AR165" s="519">
        <f>IF(テーブル2[[#This Row],[班長]]="○",COUNTIF(AQ:AQ,AQ165),0)</f>
        <v>0</v>
      </c>
    </row>
    <row r="166" spans="2:44" x14ac:dyDescent="0.15">
      <c r="B166" s="378" t="str">
        <f>IF(名簿!C171&lt;&gt;"",名簿!C171,"")</f>
        <v/>
      </c>
      <c r="C166" s="378" t="str">
        <f>IF(名簿!F171&lt;&gt;"",名簿!F171,"")</f>
        <v/>
      </c>
      <c r="D166" s="378" t="str">
        <f>IF(名簿!G171&lt;&gt;"",名簿!G171,"")</f>
        <v/>
      </c>
      <c r="E166" s="378" t="str">
        <f>IF(名簿!J171&lt;&gt;"",名簿!J171,"")</f>
        <v/>
      </c>
      <c r="F166" s="378" t="str">
        <f>IF(名簿!L171&lt;&gt;"",名簿!L171,"")</f>
        <v/>
      </c>
      <c r="G166" s="378" t="str">
        <f>IF(名簿!I171&lt;&gt;"",名簿!I171,"")</f>
        <v/>
      </c>
      <c r="H166" s="378" t="str">
        <f>IF(名簿!K171&lt;&gt;"",名簿!K171,"")</f>
        <v/>
      </c>
      <c r="I166" s="378" t="str">
        <f>IF(名簿!H171&lt;&gt;"",名簿!H171,"")</f>
        <v/>
      </c>
      <c r="J166" s="378" t="str">
        <f>IF(名簿!S171&lt;&gt;"",名簿!S171,"")</f>
        <v/>
      </c>
      <c r="L166" s="379" t="str">
        <f>IF(現場!C170&lt;&gt;"",現場!C170,"")</f>
        <v/>
      </c>
      <c r="M166" s="379" t="str">
        <f>IF(現場!D170&lt;&gt;"",現場!D170,"")</f>
        <v/>
      </c>
      <c r="N166" s="379" t="str">
        <f>IF(現場!E170&lt;&gt;"",現場!E170,"")</f>
        <v/>
      </c>
      <c r="O166" s="379" t="str">
        <f>IF(現場!F170&lt;&gt;"",現場!F170,"")</f>
        <v/>
      </c>
      <c r="P166" s="379" t="str">
        <f>IF(現場!G170&lt;&gt;"",現場!G170,"")</f>
        <v/>
      </c>
      <c r="Q166" s="379" t="str">
        <f>IF(現場!H170&lt;&gt;"",現場!H170,"")</f>
        <v/>
      </c>
      <c r="R166" s="379" t="str">
        <f>IF(現場!I170&lt;&gt;"",現場!I170,"")</f>
        <v/>
      </c>
      <c r="S166" s="379" t="str">
        <f>IF(現場!J170&lt;&gt;"",現場!J170,"")</f>
        <v/>
      </c>
      <c r="T166" s="379" t="str">
        <f>IF(現場!K170&lt;&gt;"",現場!K170,"")</f>
        <v/>
      </c>
      <c r="U166" s="379" t="str">
        <f>IF(現場!L170&lt;&gt;"",現場!L170,"")</f>
        <v/>
      </c>
      <c r="V166" s="379" t="str">
        <f>IF(現場!M170&lt;&gt;"",現場!M170,"")</f>
        <v/>
      </c>
      <c r="X166" s="407" t="str">
        <f>IF(名簿!E171&lt;&gt;"",名簿!E171,"")</f>
        <v/>
      </c>
      <c r="Y166" s="407" t="str">
        <f>IF(名簿!C171&lt;&gt;"",名簿!C171,"")</f>
        <v/>
      </c>
      <c r="Z166" s="407" t="str">
        <f>IF(名簿!H171&lt;&gt;"",名簿!H171,"")</f>
        <v/>
      </c>
      <c r="AA166" s="407" t="str">
        <f>IF(名簿!S171&lt;&gt;"",名簿!S171,"")</f>
        <v/>
      </c>
      <c r="AB166" s="407" t="s">
        <v>1792</v>
      </c>
      <c r="AC166" s="407" t="str">
        <f>IF(名簿!M171&lt;&gt;"",名簿!M171,"")</f>
        <v/>
      </c>
      <c r="AD166" s="407" t="str">
        <f>IF(名簿!N171&lt;&gt;"",名簿!N171,"")</f>
        <v/>
      </c>
      <c r="AE166" s="407" t="str">
        <f>IF(名簿!O171&lt;&gt;"",名簿!O171,"")</f>
        <v/>
      </c>
      <c r="AF166" s="407" t="str">
        <f>IF(名簿!P171&lt;&gt;"",名簿!P171,"")</f>
        <v/>
      </c>
      <c r="AN166" s="551" t="str">
        <f>テーブル2[[#This Row],[災害発生時の
体制]]&amp;テーブル2[[#This Row],[班長代理①②③を選択]]</f>
        <v/>
      </c>
      <c r="AO166">
        <f>IF(テーブル2[[#This Row],[班長代理①②③を選択]]&lt;&gt;"",COUNTIF(AN:AN,AN166),0)</f>
        <v>0</v>
      </c>
      <c r="AQ166" s="521" t="str">
        <f>テーブル2[[#This Row],[災害発生時の
体制]]&amp;テーブル2[[#This Row],[班長]]</f>
        <v/>
      </c>
      <c r="AR166" s="519">
        <f>IF(テーブル2[[#This Row],[班長]]="○",COUNTIF(AQ:AQ,AQ166),0)</f>
        <v>0</v>
      </c>
    </row>
    <row r="167" spans="2:44" x14ac:dyDescent="0.15">
      <c r="B167" s="378" t="str">
        <f>IF(名簿!C172&lt;&gt;"",名簿!C172,"")</f>
        <v/>
      </c>
      <c r="C167" s="378" t="str">
        <f>IF(名簿!F172&lt;&gt;"",名簿!F172,"")</f>
        <v/>
      </c>
      <c r="D167" s="378" t="str">
        <f>IF(名簿!G172&lt;&gt;"",名簿!G172,"")</f>
        <v/>
      </c>
      <c r="E167" s="378" t="str">
        <f>IF(名簿!J172&lt;&gt;"",名簿!J172,"")</f>
        <v/>
      </c>
      <c r="F167" s="378" t="str">
        <f>IF(名簿!L172&lt;&gt;"",名簿!L172,"")</f>
        <v/>
      </c>
      <c r="G167" s="378" t="str">
        <f>IF(名簿!I172&lt;&gt;"",名簿!I172,"")</f>
        <v/>
      </c>
      <c r="H167" s="378" t="str">
        <f>IF(名簿!K172&lt;&gt;"",名簿!K172,"")</f>
        <v/>
      </c>
      <c r="I167" s="378" t="str">
        <f>IF(名簿!H172&lt;&gt;"",名簿!H172,"")</f>
        <v/>
      </c>
      <c r="J167" s="378" t="str">
        <f>IF(名簿!S172&lt;&gt;"",名簿!S172,"")</f>
        <v/>
      </c>
      <c r="L167" s="379" t="str">
        <f>IF(現場!C171&lt;&gt;"",現場!C171,"")</f>
        <v/>
      </c>
      <c r="M167" s="379" t="str">
        <f>IF(現場!D171&lt;&gt;"",現場!D171,"")</f>
        <v/>
      </c>
      <c r="N167" s="379" t="str">
        <f>IF(現場!E171&lt;&gt;"",現場!E171,"")</f>
        <v/>
      </c>
      <c r="O167" s="379" t="str">
        <f>IF(現場!F171&lt;&gt;"",現場!F171,"")</f>
        <v/>
      </c>
      <c r="P167" s="379" t="str">
        <f>IF(現場!G171&lt;&gt;"",現場!G171,"")</f>
        <v/>
      </c>
      <c r="Q167" s="379" t="str">
        <f>IF(現場!H171&lt;&gt;"",現場!H171,"")</f>
        <v/>
      </c>
      <c r="R167" s="379" t="str">
        <f>IF(現場!I171&lt;&gt;"",現場!I171,"")</f>
        <v/>
      </c>
      <c r="S167" s="379" t="str">
        <f>IF(現場!J171&lt;&gt;"",現場!J171,"")</f>
        <v/>
      </c>
      <c r="T167" s="379" t="str">
        <f>IF(現場!K171&lt;&gt;"",現場!K171,"")</f>
        <v/>
      </c>
      <c r="U167" s="379" t="str">
        <f>IF(現場!L171&lt;&gt;"",現場!L171,"")</f>
        <v/>
      </c>
      <c r="V167" s="379" t="str">
        <f>IF(現場!M171&lt;&gt;"",現場!M171,"")</f>
        <v/>
      </c>
      <c r="X167" s="407" t="str">
        <f>IF(名簿!E172&lt;&gt;"",名簿!E172,"")</f>
        <v/>
      </c>
      <c r="Y167" s="407" t="str">
        <f>IF(名簿!C172&lt;&gt;"",名簿!C172,"")</f>
        <v/>
      </c>
      <c r="Z167" s="407" t="str">
        <f>IF(名簿!H172&lt;&gt;"",名簿!H172,"")</f>
        <v/>
      </c>
      <c r="AA167" s="407" t="str">
        <f>IF(名簿!S172&lt;&gt;"",名簿!S172,"")</f>
        <v/>
      </c>
      <c r="AB167" s="407" t="s">
        <v>1792</v>
      </c>
      <c r="AC167" s="407" t="str">
        <f>IF(名簿!M172&lt;&gt;"",名簿!M172,"")</f>
        <v/>
      </c>
      <c r="AD167" s="407" t="str">
        <f>IF(名簿!N172&lt;&gt;"",名簿!N172,"")</f>
        <v/>
      </c>
      <c r="AE167" s="407" t="str">
        <f>IF(名簿!O172&lt;&gt;"",名簿!O172,"")</f>
        <v/>
      </c>
      <c r="AF167" s="407" t="str">
        <f>IF(名簿!P172&lt;&gt;"",名簿!P172,"")</f>
        <v/>
      </c>
      <c r="AN167" s="551" t="str">
        <f>テーブル2[[#This Row],[災害発生時の
体制]]&amp;テーブル2[[#This Row],[班長代理①②③を選択]]</f>
        <v/>
      </c>
      <c r="AO167">
        <f>IF(テーブル2[[#This Row],[班長代理①②③を選択]]&lt;&gt;"",COUNTIF(AN:AN,AN167),0)</f>
        <v>0</v>
      </c>
      <c r="AQ167" s="521" t="str">
        <f>テーブル2[[#This Row],[災害発生時の
体制]]&amp;テーブル2[[#This Row],[班長]]</f>
        <v/>
      </c>
      <c r="AR167" s="519">
        <f>IF(テーブル2[[#This Row],[班長]]="○",COUNTIF(AQ:AQ,AQ167),0)</f>
        <v>0</v>
      </c>
    </row>
    <row r="168" spans="2:44" x14ac:dyDescent="0.15">
      <c r="B168" s="378" t="str">
        <f>IF(名簿!C173&lt;&gt;"",名簿!C173,"")</f>
        <v/>
      </c>
      <c r="C168" s="378" t="str">
        <f>IF(名簿!F173&lt;&gt;"",名簿!F173,"")</f>
        <v/>
      </c>
      <c r="D168" s="378" t="str">
        <f>IF(名簿!G173&lt;&gt;"",名簿!G173,"")</f>
        <v/>
      </c>
      <c r="E168" s="378" t="str">
        <f>IF(名簿!J173&lt;&gt;"",名簿!J173,"")</f>
        <v/>
      </c>
      <c r="F168" s="378" t="str">
        <f>IF(名簿!L173&lt;&gt;"",名簿!L173,"")</f>
        <v/>
      </c>
      <c r="G168" s="378" t="str">
        <f>IF(名簿!I173&lt;&gt;"",名簿!I173,"")</f>
        <v/>
      </c>
      <c r="H168" s="378" t="str">
        <f>IF(名簿!K173&lt;&gt;"",名簿!K173,"")</f>
        <v/>
      </c>
      <c r="I168" s="378" t="str">
        <f>IF(名簿!H173&lt;&gt;"",名簿!H173,"")</f>
        <v/>
      </c>
      <c r="J168" s="378" t="str">
        <f>IF(名簿!S173&lt;&gt;"",名簿!S173,"")</f>
        <v/>
      </c>
      <c r="L168" s="379" t="str">
        <f>IF(現場!C172&lt;&gt;"",現場!C172,"")</f>
        <v/>
      </c>
      <c r="M168" s="379" t="str">
        <f>IF(現場!D172&lt;&gt;"",現場!D172,"")</f>
        <v/>
      </c>
      <c r="N168" s="379" t="str">
        <f>IF(現場!E172&lt;&gt;"",現場!E172,"")</f>
        <v/>
      </c>
      <c r="O168" s="379" t="str">
        <f>IF(現場!F172&lt;&gt;"",現場!F172,"")</f>
        <v/>
      </c>
      <c r="P168" s="379" t="str">
        <f>IF(現場!G172&lt;&gt;"",現場!G172,"")</f>
        <v/>
      </c>
      <c r="Q168" s="379" t="str">
        <f>IF(現場!H172&lt;&gt;"",現場!H172,"")</f>
        <v/>
      </c>
      <c r="R168" s="379" t="str">
        <f>IF(現場!I172&lt;&gt;"",現場!I172,"")</f>
        <v/>
      </c>
      <c r="S168" s="379" t="str">
        <f>IF(現場!J172&lt;&gt;"",現場!J172,"")</f>
        <v/>
      </c>
      <c r="T168" s="379" t="str">
        <f>IF(現場!K172&lt;&gt;"",現場!K172,"")</f>
        <v/>
      </c>
      <c r="U168" s="379" t="str">
        <f>IF(現場!L172&lt;&gt;"",現場!L172,"")</f>
        <v/>
      </c>
      <c r="V168" s="379" t="str">
        <f>IF(現場!M172&lt;&gt;"",現場!M172,"")</f>
        <v/>
      </c>
      <c r="X168" s="407" t="str">
        <f>IF(名簿!E173&lt;&gt;"",名簿!E173,"")</f>
        <v/>
      </c>
      <c r="Y168" s="407" t="str">
        <f>IF(名簿!C173&lt;&gt;"",名簿!C173,"")</f>
        <v/>
      </c>
      <c r="Z168" s="407" t="str">
        <f>IF(名簿!H173&lt;&gt;"",名簿!H173,"")</f>
        <v/>
      </c>
      <c r="AA168" s="407" t="str">
        <f>IF(名簿!S173&lt;&gt;"",名簿!S173,"")</f>
        <v/>
      </c>
      <c r="AB168" s="407" t="s">
        <v>1792</v>
      </c>
      <c r="AC168" s="407" t="str">
        <f>IF(名簿!M173&lt;&gt;"",名簿!M173,"")</f>
        <v/>
      </c>
      <c r="AD168" s="407" t="str">
        <f>IF(名簿!N173&lt;&gt;"",名簿!N173,"")</f>
        <v/>
      </c>
      <c r="AE168" s="407" t="str">
        <f>IF(名簿!O173&lt;&gt;"",名簿!O173,"")</f>
        <v/>
      </c>
      <c r="AF168" s="407" t="str">
        <f>IF(名簿!P173&lt;&gt;"",名簿!P173,"")</f>
        <v/>
      </c>
      <c r="AN168" s="551" t="str">
        <f>テーブル2[[#This Row],[災害発生時の
体制]]&amp;テーブル2[[#This Row],[班長代理①②③を選択]]</f>
        <v/>
      </c>
      <c r="AO168">
        <f>IF(テーブル2[[#This Row],[班長代理①②③を選択]]&lt;&gt;"",COUNTIF(AN:AN,AN168),0)</f>
        <v>0</v>
      </c>
      <c r="AQ168" s="521" t="str">
        <f>テーブル2[[#This Row],[災害発生時の
体制]]&amp;テーブル2[[#This Row],[班長]]</f>
        <v/>
      </c>
      <c r="AR168" s="519">
        <f>IF(テーブル2[[#This Row],[班長]]="○",COUNTIF(AQ:AQ,AQ168),0)</f>
        <v>0</v>
      </c>
    </row>
    <row r="169" spans="2:44" x14ac:dyDescent="0.15">
      <c r="B169" s="378" t="str">
        <f>IF(名簿!C174&lt;&gt;"",名簿!C174,"")</f>
        <v/>
      </c>
      <c r="C169" s="378" t="str">
        <f>IF(名簿!F174&lt;&gt;"",名簿!F174,"")</f>
        <v/>
      </c>
      <c r="D169" s="378" t="str">
        <f>IF(名簿!G174&lt;&gt;"",名簿!G174,"")</f>
        <v/>
      </c>
      <c r="E169" s="378" t="str">
        <f>IF(名簿!J174&lt;&gt;"",名簿!J174,"")</f>
        <v/>
      </c>
      <c r="F169" s="378" t="str">
        <f>IF(名簿!L174&lt;&gt;"",名簿!L174,"")</f>
        <v/>
      </c>
      <c r="G169" s="378" t="str">
        <f>IF(名簿!I174&lt;&gt;"",名簿!I174,"")</f>
        <v/>
      </c>
      <c r="H169" s="378" t="str">
        <f>IF(名簿!K174&lt;&gt;"",名簿!K174,"")</f>
        <v/>
      </c>
      <c r="I169" s="378" t="str">
        <f>IF(名簿!H174&lt;&gt;"",名簿!H174,"")</f>
        <v/>
      </c>
      <c r="J169" s="378" t="str">
        <f>IF(名簿!S174&lt;&gt;"",名簿!S174,"")</f>
        <v/>
      </c>
      <c r="L169" s="379" t="str">
        <f>IF(現場!C173&lt;&gt;"",現場!C173,"")</f>
        <v/>
      </c>
      <c r="M169" s="379" t="str">
        <f>IF(現場!D173&lt;&gt;"",現場!D173,"")</f>
        <v/>
      </c>
      <c r="N169" s="379" t="str">
        <f>IF(現場!E173&lt;&gt;"",現場!E173,"")</f>
        <v/>
      </c>
      <c r="O169" s="379" t="str">
        <f>IF(現場!F173&lt;&gt;"",現場!F173,"")</f>
        <v/>
      </c>
      <c r="P169" s="379" t="str">
        <f>IF(現場!G173&lt;&gt;"",現場!G173,"")</f>
        <v/>
      </c>
      <c r="Q169" s="379" t="str">
        <f>IF(現場!H173&lt;&gt;"",現場!H173,"")</f>
        <v/>
      </c>
      <c r="R169" s="379" t="str">
        <f>IF(現場!I173&lt;&gt;"",現場!I173,"")</f>
        <v/>
      </c>
      <c r="S169" s="379" t="str">
        <f>IF(現場!J173&lt;&gt;"",現場!J173,"")</f>
        <v/>
      </c>
      <c r="T169" s="379" t="str">
        <f>IF(現場!K173&lt;&gt;"",現場!K173,"")</f>
        <v/>
      </c>
      <c r="U169" s="379" t="str">
        <f>IF(現場!L173&lt;&gt;"",現場!L173,"")</f>
        <v/>
      </c>
      <c r="V169" s="379" t="str">
        <f>IF(現場!M173&lt;&gt;"",現場!M173,"")</f>
        <v/>
      </c>
      <c r="X169" s="407" t="str">
        <f>IF(名簿!E174&lt;&gt;"",名簿!E174,"")</f>
        <v/>
      </c>
      <c r="Y169" s="407" t="str">
        <f>IF(名簿!C174&lt;&gt;"",名簿!C174,"")</f>
        <v/>
      </c>
      <c r="Z169" s="407" t="str">
        <f>IF(名簿!H174&lt;&gt;"",名簿!H174,"")</f>
        <v/>
      </c>
      <c r="AA169" s="407" t="str">
        <f>IF(名簿!S174&lt;&gt;"",名簿!S174,"")</f>
        <v/>
      </c>
      <c r="AB169" s="407" t="s">
        <v>1792</v>
      </c>
      <c r="AC169" s="407" t="str">
        <f>IF(名簿!M174&lt;&gt;"",名簿!M174,"")</f>
        <v/>
      </c>
      <c r="AD169" s="407" t="str">
        <f>IF(名簿!N174&lt;&gt;"",名簿!N174,"")</f>
        <v/>
      </c>
      <c r="AE169" s="407" t="str">
        <f>IF(名簿!O174&lt;&gt;"",名簿!O174,"")</f>
        <v/>
      </c>
      <c r="AF169" s="407" t="str">
        <f>IF(名簿!P174&lt;&gt;"",名簿!P174,"")</f>
        <v/>
      </c>
      <c r="AN169" s="551" t="str">
        <f>テーブル2[[#This Row],[災害発生時の
体制]]&amp;テーブル2[[#This Row],[班長代理①②③を選択]]</f>
        <v/>
      </c>
      <c r="AO169">
        <f>IF(テーブル2[[#This Row],[班長代理①②③を選択]]&lt;&gt;"",COUNTIF(AN:AN,AN169),0)</f>
        <v>0</v>
      </c>
      <c r="AQ169" s="521" t="str">
        <f>テーブル2[[#This Row],[災害発生時の
体制]]&amp;テーブル2[[#This Row],[班長]]</f>
        <v/>
      </c>
      <c r="AR169" s="519">
        <f>IF(テーブル2[[#This Row],[班長]]="○",COUNTIF(AQ:AQ,AQ169),0)</f>
        <v>0</v>
      </c>
    </row>
    <row r="170" spans="2:44" x14ac:dyDescent="0.15">
      <c r="B170" s="378" t="str">
        <f>IF(名簿!C175&lt;&gt;"",名簿!C175,"")</f>
        <v/>
      </c>
      <c r="C170" s="378" t="str">
        <f>IF(名簿!F175&lt;&gt;"",名簿!F175,"")</f>
        <v/>
      </c>
      <c r="D170" s="378" t="str">
        <f>IF(名簿!G175&lt;&gt;"",名簿!G175,"")</f>
        <v/>
      </c>
      <c r="E170" s="378" t="str">
        <f>IF(名簿!J175&lt;&gt;"",名簿!J175,"")</f>
        <v/>
      </c>
      <c r="F170" s="378" t="str">
        <f>IF(名簿!L175&lt;&gt;"",名簿!L175,"")</f>
        <v/>
      </c>
      <c r="G170" s="378" t="str">
        <f>IF(名簿!I175&lt;&gt;"",名簿!I175,"")</f>
        <v/>
      </c>
      <c r="H170" s="378" t="str">
        <f>IF(名簿!K175&lt;&gt;"",名簿!K175,"")</f>
        <v/>
      </c>
      <c r="I170" s="378" t="str">
        <f>IF(名簿!H175&lt;&gt;"",名簿!H175,"")</f>
        <v/>
      </c>
      <c r="J170" s="378" t="str">
        <f>IF(名簿!S175&lt;&gt;"",名簿!S175,"")</f>
        <v/>
      </c>
      <c r="L170" s="379" t="str">
        <f>IF(現場!C174&lt;&gt;"",現場!C174,"")</f>
        <v/>
      </c>
      <c r="M170" s="379" t="str">
        <f>IF(現場!D174&lt;&gt;"",現場!D174,"")</f>
        <v/>
      </c>
      <c r="N170" s="379" t="str">
        <f>IF(現場!E174&lt;&gt;"",現場!E174,"")</f>
        <v/>
      </c>
      <c r="O170" s="379" t="str">
        <f>IF(現場!F174&lt;&gt;"",現場!F174,"")</f>
        <v/>
      </c>
      <c r="P170" s="379" t="str">
        <f>IF(現場!G174&lt;&gt;"",現場!G174,"")</f>
        <v/>
      </c>
      <c r="Q170" s="379" t="str">
        <f>IF(現場!H174&lt;&gt;"",現場!H174,"")</f>
        <v/>
      </c>
      <c r="R170" s="379" t="str">
        <f>IF(現場!I174&lt;&gt;"",現場!I174,"")</f>
        <v/>
      </c>
      <c r="S170" s="379" t="str">
        <f>IF(現場!J174&lt;&gt;"",現場!J174,"")</f>
        <v/>
      </c>
      <c r="T170" s="379" t="str">
        <f>IF(現場!K174&lt;&gt;"",現場!K174,"")</f>
        <v/>
      </c>
      <c r="U170" s="379" t="str">
        <f>IF(現場!L174&lt;&gt;"",現場!L174,"")</f>
        <v/>
      </c>
      <c r="V170" s="379" t="str">
        <f>IF(現場!M174&lt;&gt;"",現場!M174,"")</f>
        <v/>
      </c>
      <c r="X170" s="407" t="str">
        <f>IF(名簿!E175&lt;&gt;"",名簿!E175,"")</f>
        <v/>
      </c>
      <c r="Y170" s="407" t="str">
        <f>IF(名簿!C175&lt;&gt;"",名簿!C175,"")</f>
        <v/>
      </c>
      <c r="Z170" s="407" t="str">
        <f>IF(名簿!H175&lt;&gt;"",名簿!H175,"")</f>
        <v/>
      </c>
      <c r="AA170" s="407" t="str">
        <f>IF(名簿!S175&lt;&gt;"",名簿!S175,"")</f>
        <v/>
      </c>
      <c r="AB170" s="407" t="s">
        <v>1792</v>
      </c>
      <c r="AC170" s="407" t="str">
        <f>IF(名簿!M175&lt;&gt;"",名簿!M175,"")</f>
        <v/>
      </c>
      <c r="AD170" s="407" t="str">
        <f>IF(名簿!N175&lt;&gt;"",名簿!N175,"")</f>
        <v/>
      </c>
      <c r="AE170" s="407" t="str">
        <f>IF(名簿!O175&lt;&gt;"",名簿!O175,"")</f>
        <v/>
      </c>
      <c r="AF170" s="407" t="str">
        <f>IF(名簿!P175&lt;&gt;"",名簿!P175,"")</f>
        <v/>
      </c>
      <c r="AN170" s="551" t="str">
        <f>テーブル2[[#This Row],[災害発生時の
体制]]&amp;テーブル2[[#This Row],[班長代理①②③を選択]]</f>
        <v/>
      </c>
      <c r="AO170">
        <f>IF(テーブル2[[#This Row],[班長代理①②③を選択]]&lt;&gt;"",COUNTIF(AN:AN,AN170),0)</f>
        <v>0</v>
      </c>
      <c r="AQ170" s="521" t="str">
        <f>テーブル2[[#This Row],[災害発生時の
体制]]&amp;テーブル2[[#This Row],[班長]]</f>
        <v/>
      </c>
      <c r="AR170" s="519">
        <f>IF(テーブル2[[#This Row],[班長]]="○",COUNTIF(AQ:AQ,AQ170),0)</f>
        <v>0</v>
      </c>
    </row>
    <row r="171" spans="2:44" x14ac:dyDescent="0.15">
      <c r="B171" s="378" t="str">
        <f>IF(名簿!C176&lt;&gt;"",名簿!C176,"")</f>
        <v/>
      </c>
      <c r="C171" s="378" t="str">
        <f>IF(名簿!F176&lt;&gt;"",名簿!F176,"")</f>
        <v/>
      </c>
      <c r="D171" s="378" t="str">
        <f>IF(名簿!G176&lt;&gt;"",名簿!G176,"")</f>
        <v/>
      </c>
      <c r="E171" s="378" t="str">
        <f>IF(名簿!J176&lt;&gt;"",名簿!J176,"")</f>
        <v/>
      </c>
      <c r="F171" s="378" t="str">
        <f>IF(名簿!L176&lt;&gt;"",名簿!L176,"")</f>
        <v/>
      </c>
      <c r="G171" s="378" t="str">
        <f>IF(名簿!I176&lt;&gt;"",名簿!I176,"")</f>
        <v/>
      </c>
      <c r="H171" s="378" t="str">
        <f>IF(名簿!K176&lt;&gt;"",名簿!K176,"")</f>
        <v/>
      </c>
      <c r="I171" s="378" t="str">
        <f>IF(名簿!H176&lt;&gt;"",名簿!H176,"")</f>
        <v/>
      </c>
      <c r="J171" s="378" t="str">
        <f>IF(名簿!S176&lt;&gt;"",名簿!S176,"")</f>
        <v/>
      </c>
      <c r="L171" s="379" t="str">
        <f>IF(現場!C175&lt;&gt;"",現場!C175,"")</f>
        <v/>
      </c>
      <c r="M171" s="379" t="str">
        <f>IF(現場!D175&lt;&gt;"",現場!D175,"")</f>
        <v/>
      </c>
      <c r="N171" s="379" t="str">
        <f>IF(現場!E175&lt;&gt;"",現場!E175,"")</f>
        <v/>
      </c>
      <c r="O171" s="379" t="str">
        <f>IF(現場!F175&lt;&gt;"",現場!F175,"")</f>
        <v/>
      </c>
      <c r="P171" s="379" t="str">
        <f>IF(現場!G175&lt;&gt;"",現場!G175,"")</f>
        <v/>
      </c>
      <c r="Q171" s="379" t="str">
        <f>IF(現場!H175&lt;&gt;"",現場!H175,"")</f>
        <v/>
      </c>
      <c r="R171" s="379" t="str">
        <f>IF(現場!I175&lt;&gt;"",現場!I175,"")</f>
        <v/>
      </c>
      <c r="S171" s="379" t="str">
        <f>IF(現場!J175&lt;&gt;"",現場!J175,"")</f>
        <v/>
      </c>
      <c r="T171" s="379" t="str">
        <f>IF(現場!K175&lt;&gt;"",現場!K175,"")</f>
        <v/>
      </c>
      <c r="U171" s="379" t="str">
        <f>IF(現場!L175&lt;&gt;"",現場!L175,"")</f>
        <v/>
      </c>
      <c r="V171" s="379" t="str">
        <f>IF(現場!M175&lt;&gt;"",現場!M175,"")</f>
        <v/>
      </c>
      <c r="X171" s="407" t="str">
        <f>IF(名簿!E176&lt;&gt;"",名簿!E176,"")</f>
        <v/>
      </c>
      <c r="Y171" s="407" t="str">
        <f>IF(名簿!C176&lt;&gt;"",名簿!C176,"")</f>
        <v/>
      </c>
      <c r="Z171" s="407" t="str">
        <f>IF(名簿!H176&lt;&gt;"",名簿!H176,"")</f>
        <v/>
      </c>
      <c r="AA171" s="407" t="str">
        <f>IF(名簿!S176&lt;&gt;"",名簿!S176,"")</f>
        <v/>
      </c>
      <c r="AB171" s="407" t="s">
        <v>1792</v>
      </c>
      <c r="AC171" s="407" t="str">
        <f>IF(名簿!M176&lt;&gt;"",名簿!M176,"")</f>
        <v/>
      </c>
      <c r="AD171" s="407" t="str">
        <f>IF(名簿!N176&lt;&gt;"",名簿!N176,"")</f>
        <v/>
      </c>
      <c r="AE171" s="407" t="str">
        <f>IF(名簿!O176&lt;&gt;"",名簿!O176,"")</f>
        <v/>
      </c>
      <c r="AF171" s="407" t="str">
        <f>IF(名簿!P176&lt;&gt;"",名簿!P176,"")</f>
        <v/>
      </c>
      <c r="AN171" s="551" t="str">
        <f>テーブル2[[#This Row],[災害発生時の
体制]]&amp;テーブル2[[#This Row],[班長代理①②③を選択]]</f>
        <v/>
      </c>
      <c r="AO171">
        <f>IF(テーブル2[[#This Row],[班長代理①②③を選択]]&lt;&gt;"",COUNTIF(AN:AN,AN171),0)</f>
        <v>0</v>
      </c>
      <c r="AQ171" s="521" t="str">
        <f>テーブル2[[#This Row],[災害発生時の
体制]]&amp;テーブル2[[#This Row],[班長]]</f>
        <v/>
      </c>
      <c r="AR171" s="519">
        <f>IF(テーブル2[[#This Row],[班長]]="○",COUNTIF(AQ:AQ,AQ171),0)</f>
        <v>0</v>
      </c>
    </row>
    <row r="172" spans="2:44" x14ac:dyDescent="0.15">
      <c r="B172" s="378" t="str">
        <f>IF(名簿!C177&lt;&gt;"",名簿!C177,"")</f>
        <v/>
      </c>
      <c r="C172" s="378" t="str">
        <f>IF(名簿!F177&lt;&gt;"",名簿!F177,"")</f>
        <v/>
      </c>
      <c r="D172" s="378" t="str">
        <f>IF(名簿!G177&lt;&gt;"",名簿!G177,"")</f>
        <v/>
      </c>
      <c r="E172" s="378" t="str">
        <f>IF(名簿!J177&lt;&gt;"",名簿!J177,"")</f>
        <v/>
      </c>
      <c r="F172" s="378" t="str">
        <f>IF(名簿!L177&lt;&gt;"",名簿!L177,"")</f>
        <v/>
      </c>
      <c r="G172" s="378" t="str">
        <f>IF(名簿!I177&lt;&gt;"",名簿!I177,"")</f>
        <v/>
      </c>
      <c r="H172" s="378" t="str">
        <f>IF(名簿!K177&lt;&gt;"",名簿!K177,"")</f>
        <v/>
      </c>
      <c r="I172" s="378" t="str">
        <f>IF(名簿!H177&lt;&gt;"",名簿!H177,"")</f>
        <v/>
      </c>
      <c r="J172" s="378" t="str">
        <f>IF(名簿!S177&lt;&gt;"",名簿!S177,"")</f>
        <v/>
      </c>
      <c r="L172" s="379" t="str">
        <f>IF(現場!C176&lt;&gt;"",現場!C176,"")</f>
        <v/>
      </c>
      <c r="M172" s="379" t="str">
        <f>IF(現場!D176&lt;&gt;"",現場!D176,"")</f>
        <v/>
      </c>
      <c r="N172" s="379" t="str">
        <f>IF(現場!E176&lt;&gt;"",現場!E176,"")</f>
        <v/>
      </c>
      <c r="O172" s="379" t="str">
        <f>IF(現場!F176&lt;&gt;"",現場!F176,"")</f>
        <v/>
      </c>
      <c r="P172" s="379" t="str">
        <f>IF(現場!G176&lt;&gt;"",現場!G176,"")</f>
        <v/>
      </c>
      <c r="Q172" s="379" t="str">
        <f>IF(現場!H176&lt;&gt;"",現場!H176,"")</f>
        <v/>
      </c>
      <c r="R172" s="379" t="str">
        <f>IF(現場!I176&lt;&gt;"",現場!I176,"")</f>
        <v/>
      </c>
      <c r="S172" s="379" t="str">
        <f>IF(現場!J176&lt;&gt;"",現場!J176,"")</f>
        <v/>
      </c>
      <c r="T172" s="379" t="str">
        <f>IF(現場!K176&lt;&gt;"",現場!K176,"")</f>
        <v/>
      </c>
      <c r="U172" s="379" t="str">
        <f>IF(現場!L176&lt;&gt;"",現場!L176,"")</f>
        <v/>
      </c>
      <c r="V172" s="379" t="str">
        <f>IF(現場!M176&lt;&gt;"",現場!M176,"")</f>
        <v/>
      </c>
      <c r="X172" s="407" t="str">
        <f>IF(名簿!E177&lt;&gt;"",名簿!E177,"")</f>
        <v/>
      </c>
      <c r="Y172" s="407" t="str">
        <f>IF(名簿!C177&lt;&gt;"",名簿!C177,"")</f>
        <v/>
      </c>
      <c r="Z172" s="407" t="str">
        <f>IF(名簿!H177&lt;&gt;"",名簿!H177,"")</f>
        <v/>
      </c>
      <c r="AA172" s="407" t="str">
        <f>IF(名簿!S177&lt;&gt;"",名簿!S177,"")</f>
        <v/>
      </c>
      <c r="AB172" s="407" t="s">
        <v>1792</v>
      </c>
      <c r="AC172" s="407" t="str">
        <f>IF(名簿!M177&lt;&gt;"",名簿!M177,"")</f>
        <v/>
      </c>
      <c r="AD172" s="407" t="str">
        <f>IF(名簿!N177&lt;&gt;"",名簿!N177,"")</f>
        <v/>
      </c>
      <c r="AE172" s="407" t="str">
        <f>IF(名簿!O177&lt;&gt;"",名簿!O177,"")</f>
        <v/>
      </c>
      <c r="AF172" s="407" t="str">
        <f>IF(名簿!P177&lt;&gt;"",名簿!P177,"")</f>
        <v/>
      </c>
      <c r="AN172" s="551" t="str">
        <f>テーブル2[[#This Row],[災害発生時の
体制]]&amp;テーブル2[[#This Row],[班長代理①②③を選択]]</f>
        <v/>
      </c>
      <c r="AO172">
        <f>IF(テーブル2[[#This Row],[班長代理①②③を選択]]&lt;&gt;"",COUNTIF(AN:AN,AN172),0)</f>
        <v>0</v>
      </c>
      <c r="AQ172" s="521" t="str">
        <f>テーブル2[[#This Row],[災害発生時の
体制]]&amp;テーブル2[[#This Row],[班長]]</f>
        <v/>
      </c>
      <c r="AR172" s="519">
        <f>IF(テーブル2[[#This Row],[班長]]="○",COUNTIF(AQ:AQ,AQ172),0)</f>
        <v>0</v>
      </c>
    </row>
    <row r="173" spans="2:44" x14ac:dyDescent="0.15">
      <c r="B173" s="378" t="str">
        <f>IF(名簿!C178&lt;&gt;"",名簿!C178,"")</f>
        <v/>
      </c>
      <c r="C173" s="378" t="str">
        <f>IF(名簿!F178&lt;&gt;"",名簿!F178,"")</f>
        <v/>
      </c>
      <c r="D173" s="378" t="str">
        <f>IF(名簿!G178&lt;&gt;"",名簿!G178,"")</f>
        <v/>
      </c>
      <c r="E173" s="378" t="str">
        <f>IF(名簿!J178&lt;&gt;"",名簿!J178,"")</f>
        <v/>
      </c>
      <c r="F173" s="378" t="str">
        <f>IF(名簿!L178&lt;&gt;"",名簿!L178,"")</f>
        <v/>
      </c>
      <c r="G173" s="378" t="str">
        <f>IF(名簿!I178&lt;&gt;"",名簿!I178,"")</f>
        <v/>
      </c>
      <c r="H173" s="378" t="str">
        <f>IF(名簿!K178&lt;&gt;"",名簿!K178,"")</f>
        <v/>
      </c>
      <c r="I173" s="378" t="str">
        <f>IF(名簿!H178&lt;&gt;"",名簿!H178,"")</f>
        <v/>
      </c>
      <c r="J173" s="378" t="str">
        <f>IF(名簿!S178&lt;&gt;"",名簿!S178,"")</f>
        <v/>
      </c>
      <c r="L173" s="379" t="str">
        <f>IF(現場!C177&lt;&gt;"",現場!C177,"")</f>
        <v/>
      </c>
      <c r="M173" s="379" t="str">
        <f>IF(現場!D177&lt;&gt;"",現場!D177,"")</f>
        <v/>
      </c>
      <c r="N173" s="379" t="str">
        <f>IF(現場!E177&lt;&gt;"",現場!E177,"")</f>
        <v/>
      </c>
      <c r="O173" s="379" t="str">
        <f>IF(現場!F177&lt;&gt;"",現場!F177,"")</f>
        <v/>
      </c>
      <c r="P173" s="379" t="str">
        <f>IF(現場!G177&lt;&gt;"",現場!G177,"")</f>
        <v/>
      </c>
      <c r="Q173" s="379" t="str">
        <f>IF(現場!H177&lt;&gt;"",現場!H177,"")</f>
        <v/>
      </c>
      <c r="R173" s="379" t="str">
        <f>IF(現場!I177&lt;&gt;"",現場!I177,"")</f>
        <v/>
      </c>
      <c r="S173" s="379" t="str">
        <f>IF(現場!J177&lt;&gt;"",現場!J177,"")</f>
        <v/>
      </c>
      <c r="T173" s="379" t="str">
        <f>IF(現場!K177&lt;&gt;"",現場!K177,"")</f>
        <v/>
      </c>
      <c r="U173" s="379" t="str">
        <f>IF(現場!L177&lt;&gt;"",現場!L177,"")</f>
        <v/>
      </c>
      <c r="V173" s="379" t="str">
        <f>IF(現場!M177&lt;&gt;"",現場!M177,"")</f>
        <v/>
      </c>
      <c r="X173" s="407" t="str">
        <f>IF(名簿!E178&lt;&gt;"",名簿!E178,"")</f>
        <v/>
      </c>
      <c r="Y173" s="407" t="str">
        <f>IF(名簿!C178&lt;&gt;"",名簿!C178,"")</f>
        <v/>
      </c>
      <c r="Z173" s="407" t="str">
        <f>IF(名簿!H178&lt;&gt;"",名簿!H178,"")</f>
        <v/>
      </c>
      <c r="AA173" s="407" t="str">
        <f>IF(名簿!S178&lt;&gt;"",名簿!S178,"")</f>
        <v/>
      </c>
      <c r="AB173" s="407" t="s">
        <v>1792</v>
      </c>
      <c r="AC173" s="407" t="str">
        <f>IF(名簿!M178&lt;&gt;"",名簿!M178,"")</f>
        <v/>
      </c>
      <c r="AD173" s="407" t="str">
        <f>IF(名簿!N178&lt;&gt;"",名簿!N178,"")</f>
        <v/>
      </c>
      <c r="AE173" s="407" t="str">
        <f>IF(名簿!O178&lt;&gt;"",名簿!O178,"")</f>
        <v/>
      </c>
      <c r="AF173" s="407" t="str">
        <f>IF(名簿!P178&lt;&gt;"",名簿!P178,"")</f>
        <v/>
      </c>
      <c r="AN173" s="551" t="str">
        <f>テーブル2[[#This Row],[災害発生時の
体制]]&amp;テーブル2[[#This Row],[班長代理①②③を選択]]</f>
        <v/>
      </c>
      <c r="AO173">
        <f>IF(テーブル2[[#This Row],[班長代理①②③を選択]]&lt;&gt;"",COUNTIF(AN:AN,AN173),0)</f>
        <v>0</v>
      </c>
      <c r="AQ173" s="521" t="str">
        <f>テーブル2[[#This Row],[災害発生時の
体制]]&amp;テーブル2[[#This Row],[班長]]</f>
        <v/>
      </c>
      <c r="AR173" s="519">
        <f>IF(テーブル2[[#This Row],[班長]]="○",COUNTIF(AQ:AQ,AQ173),0)</f>
        <v>0</v>
      </c>
    </row>
    <row r="174" spans="2:44" x14ac:dyDescent="0.15">
      <c r="B174" s="378" t="str">
        <f>IF(名簿!C179&lt;&gt;"",名簿!C179,"")</f>
        <v/>
      </c>
      <c r="C174" s="378" t="str">
        <f>IF(名簿!F179&lt;&gt;"",名簿!F179,"")</f>
        <v/>
      </c>
      <c r="D174" s="378" t="str">
        <f>IF(名簿!G179&lt;&gt;"",名簿!G179,"")</f>
        <v/>
      </c>
      <c r="E174" s="378" t="str">
        <f>IF(名簿!J179&lt;&gt;"",名簿!J179,"")</f>
        <v/>
      </c>
      <c r="F174" s="378" t="str">
        <f>IF(名簿!L179&lt;&gt;"",名簿!L179,"")</f>
        <v/>
      </c>
      <c r="G174" s="378" t="str">
        <f>IF(名簿!I179&lt;&gt;"",名簿!I179,"")</f>
        <v/>
      </c>
      <c r="H174" s="378" t="str">
        <f>IF(名簿!K179&lt;&gt;"",名簿!K179,"")</f>
        <v/>
      </c>
      <c r="I174" s="378" t="str">
        <f>IF(名簿!H179&lt;&gt;"",名簿!H179,"")</f>
        <v/>
      </c>
      <c r="J174" s="378" t="str">
        <f>IF(名簿!S179&lt;&gt;"",名簿!S179,"")</f>
        <v/>
      </c>
      <c r="L174" s="379" t="str">
        <f>IF(現場!C178&lt;&gt;"",現場!C178,"")</f>
        <v/>
      </c>
      <c r="M174" s="379" t="str">
        <f>IF(現場!D178&lt;&gt;"",現場!D178,"")</f>
        <v/>
      </c>
      <c r="N174" s="379" t="str">
        <f>IF(現場!E178&lt;&gt;"",現場!E178,"")</f>
        <v/>
      </c>
      <c r="O174" s="379" t="str">
        <f>IF(現場!F178&lt;&gt;"",現場!F178,"")</f>
        <v/>
      </c>
      <c r="P174" s="379" t="str">
        <f>IF(現場!G178&lt;&gt;"",現場!G178,"")</f>
        <v/>
      </c>
      <c r="Q174" s="379" t="str">
        <f>IF(現場!H178&lt;&gt;"",現場!H178,"")</f>
        <v/>
      </c>
      <c r="R174" s="379" t="str">
        <f>IF(現場!I178&lt;&gt;"",現場!I178,"")</f>
        <v/>
      </c>
      <c r="S174" s="379" t="str">
        <f>IF(現場!J178&lt;&gt;"",現場!J178,"")</f>
        <v/>
      </c>
      <c r="T174" s="379" t="str">
        <f>IF(現場!K178&lt;&gt;"",現場!K178,"")</f>
        <v/>
      </c>
      <c r="U174" s="379" t="str">
        <f>IF(現場!L178&lt;&gt;"",現場!L178,"")</f>
        <v/>
      </c>
      <c r="V174" s="379" t="str">
        <f>IF(現場!M178&lt;&gt;"",現場!M178,"")</f>
        <v/>
      </c>
      <c r="X174" s="407" t="str">
        <f>IF(名簿!E179&lt;&gt;"",名簿!E179,"")</f>
        <v/>
      </c>
      <c r="Y174" s="407" t="str">
        <f>IF(名簿!C179&lt;&gt;"",名簿!C179,"")</f>
        <v/>
      </c>
      <c r="Z174" s="407" t="str">
        <f>IF(名簿!H179&lt;&gt;"",名簿!H179,"")</f>
        <v/>
      </c>
      <c r="AA174" s="407" t="str">
        <f>IF(名簿!S179&lt;&gt;"",名簿!S179,"")</f>
        <v/>
      </c>
      <c r="AB174" s="407" t="s">
        <v>1792</v>
      </c>
      <c r="AC174" s="407" t="str">
        <f>IF(名簿!M179&lt;&gt;"",名簿!M179,"")</f>
        <v/>
      </c>
      <c r="AD174" s="407" t="str">
        <f>IF(名簿!N179&lt;&gt;"",名簿!N179,"")</f>
        <v/>
      </c>
      <c r="AE174" s="407" t="str">
        <f>IF(名簿!O179&lt;&gt;"",名簿!O179,"")</f>
        <v/>
      </c>
      <c r="AF174" s="407" t="str">
        <f>IF(名簿!P179&lt;&gt;"",名簿!P179,"")</f>
        <v/>
      </c>
      <c r="AN174" s="551" t="str">
        <f>テーブル2[[#This Row],[災害発生時の
体制]]&amp;テーブル2[[#This Row],[班長代理①②③を選択]]</f>
        <v/>
      </c>
      <c r="AO174">
        <f>IF(テーブル2[[#This Row],[班長代理①②③を選択]]&lt;&gt;"",COUNTIF(AN:AN,AN174),0)</f>
        <v>0</v>
      </c>
      <c r="AQ174" s="521" t="str">
        <f>テーブル2[[#This Row],[災害発生時の
体制]]&amp;テーブル2[[#This Row],[班長]]</f>
        <v/>
      </c>
      <c r="AR174" s="519">
        <f>IF(テーブル2[[#This Row],[班長]]="○",COUNTIF(AQ:AQ,AQ174),0)</f>
        <v>0</v>
      </c>
    </row>
    <row r="175" spans="2:44" x14ac:dyDescent="0.15">
      <c r="B175" s="378" t="str">
        <f>IF(名簿!C180&lt;&gt;"",名簿!C180,"")</f>
        <v/>
      </c>
      <c r="C175" s="378" t="str">
        <f>IF(名簿!F180&lt;&gt;"",名簿!F180,"")</f>
        <v/>
      </c>
      <c r="D175" s="378" t="str">
        <f>IF(名簿!G180&lt;&gt;"",名簿!G180,"")</f>
        <v/>
      </c>
      <c r="E175" s="378" t="str">
        <f>IF(名簿!J180&lt;&gt;"",名簿!J180,"")</f>
        <v/>
      </c>
      <c r="F175" s="378" t="str">
        <f>IF(名簿!L180&lt;&gt;"",名簿!L180,"")</f>
        <v/>
      </c>
      <c r="G175" s="378" t="str">
        <f>IF(名簿!I180&lt;&gt;"",名簿!I180,"")</f>
        <v/>
      </c>
      <c r="H175" s="378" t="str">
        <f>IF(名簿!K180&lt;&gt;"",名簿!K180,"")</f>
        <v/>
      </c>
      <c r="I175" s="378" t="str">
        <f>IF(名簿!H180&lt;&gt;"",名簿!H180,"")</f>
        <v/>
      </c>
      <c r="J175" s="378" t="str">
        <f>IF(名簿!S180&lt;&gt;"",名簿!S180,"")</f>
        <v/>
      </c>
      <c r="L175" s="379" t="str">
        <f>IF(現場!C179&lt;&gt;"",現場!C179,"")</f>
        <v/>
      </c>
      <c r="M175" s="379" t="str">
        <f>IF(現場!D179&lt;&gt;"",現場!D179,"")</f>
        <v/>
      </c>
      <c r="N175" s="379" t="str">
        <f>IF(現場!E179&lt;&gt;"",現場!E179,"")</f>
        <v/>
      </c>
      <c r="O175" s="379" t="str">
        <f>IF(現場!F179&lt;&gt;"",現場!F179,"")</f>
        <v/>
      </c>
      <c r="P175" s="379" t="str">
        <f>IF(現場!G179&lt;&gt;"",現場!G179,"")</f>
        <v/>
      </c>
      <c r="Q175" s="379" t="str">
        <f>IF(現場!H179&lt;&gt;"",現場!H179,"")</f>
        <v/>
      </c>
      <c r="R175" s="379" t="str">
        <f>IF(現場!I179&lt;&gt;"",現場!I179,"")</f>
        <v/>
      </c>
      <c r="S175" s="379" t="str">
        <f>IF(現場!J179&lt;&gt;"",現場!J179,"")</f>
        <v/>
      </c>
      <c r="T175" s="379" t="str">
        <f>IF(現場!K179&lt;&gt;"",現場!K179,"")</f>
        <v/>
      </c>
      <c r="U175" s="379" t="str">
        <f>IF(現場!L179&lt;&gt;"",現場!L179,"")</f>
        <v/>
      </c>
      <c r="V175" s="379" t="str">
        <f>IF(現場!M179&lt;&gt;"",現場!M179,"")</f>
        <v/>
      </c>
      <c r="X175" s="407" t="str">
        <f>IF(名簿!E180&lt;&gt;"",名簿!E180,"")</f>
        <v/>
      </c>
      <c r="Y175" s="407" t="str">
        <f>IF(名簿!C180&lt;&gt;"",名簿!C180,"")</f>
        <v/>
      </c>
      <c r="Z175" s="407" t="str">
        <f>IF(名簿!H180&lt;&gt;"",名簿!H180,"")</f>
        <v/>
      </c>
      <c r="AA175" s="407" t="str">
        <f>IF(名簿!S180&lt;&gt;"",名簿!S180,"")</f>
        <v/>
      </c>
      <c r="AB175" s="407" t="s">
        <v>1792</v>
      </c>
      <c r="AC175" s="407" t="str">
        <f>IF(名簿!M180&lt;&gt;"",名簿!M180,"")</f>
        <v/>
      </c>
      <c r="AD175" s="407" t="str">
        <f>IF(名簿!N180&lt;&gt;"",名簿!N180,"")</f>
        <v/>
      </c>
      <c r="AE175" s="407" t="str">
        <f>IF(名簿!O180&lt;&gt;"",名簿!O180,"")</f>
        <v/>
      </c>
      <c r="AF175" s="407" t="str">
        <f>IF(名簿!P180&lt;&gt;"",名簿!P180,"")</f>
        <v/>
      </c>
      <c r="AN175" s="551" t="str">
        <f>テーブル2[[#This Row],[災害発生時の
体制]]&amp;テーブル2[[#This Row],[班長代理①②③を選択]]</f>
        <v/>
      </c>
      <c r="AO175">
        <f>IF(テーブル2[[#This Row],[班長代理①②③を選択]]&lt;&gt;"",COUNTIF(AN:AN,AN175),0)</f>
        <v>0</v>
      </c>
      <c r="AQ175" s="521" t="str">
        <f>テーブル2[[#This Row],[災害発生時の
体制]]&amp;テーブル2[[#This Row],[班長]]</f>
        <v/>
      </c>
      <c r="AR175" s="519">
        <f>IF(テーブル2[[#This Row],[班長]]="○",COUNTIF(AQ:AQ,AQ175),0)</f>
        <v>0</v>
      </c>
    </row>
    <row r="176" spans="2:44" x14ac:dyDescent="0.15">
      <c r="B176" s="378" t="str">
        <f>IF(名簿!C181&lt;&gt;"",名簿!C181,"")</f>
        <v/>
      </c>
      <c r="C176" s="378" t="str">
        <f>IF(名簿!F181&lt;&gt;"",名簿!F181,"")</f>
        <v/>
      </c>
      <c r="D176" s="378" t="str">
        <f>IF(名簿!G181&lt;&gt;"",名簿!G181,"")</f>
        <v/>
      </c>
      <c r="E176" s="378" t="str">
        <f>IF(名簿!J181&lt;&gt;"",名簿!J181,"")</f>
        <v/>
      </c>
      <c r="F176" s="378" t="str">
        <f>IF(名簿!L181&lt;&gt;"",名簿!L181,"")</f>
        <v/>
      </c>
      <c r="G176" s="378" t="str">
        <f>IF(名簿!I181&lt;&gt;"",名簿!I181,"")</f>
        <v/>
      </c>
      <c r="H176" s="378" t="str">
        <f>IF(名簿!K181&lt;&gt;"",名簿!K181,"")</f>
        <v/>
      </c>
      <c r="I176" s="378" t="str">
        <f>IF(名簿!H181&lt;&gt;"",名簿!H181,"")</f>
        <v/>
      </c>
      <c r="J176" s="378" t="str">
        <f>IF(名簿!S181&lt;&gt;"",名簿!S181,"")</f>
        <v/>
      </c>
      <c r="L176" s="379" t="str">
        <f>IF(現場!C180&lt;&gt;"",現場!C180,"")</f>
        <v/>
      </c>
      <c r="M176" s="379" t="str">
        <f>IF(現場!D180&lt;&gt;"",現場!D180,"")</f>
        <v/>
      </c>
      <c r="N176" s="379" t="str">
        <f>IF(現場!E180&lt;&gt;"",現場!E180,"")</f>
        <v/>
      </c>
      <c r="O176" s="379" t="str">
        <f>IF(現場!F180&lt;&gt;"",現場!F180,"")</f>
        <v/>
      </c>
      <c r="P176" s="379" t="str">
        <f>IF(現場!G180&lt;&gt;"",現場!G180,"")</f>
        <v/>
      </c>
      <c r="Q176" s="379" t="str">
        <f>IF(現場!H180&lt;&gt;"",現場!H180,"")</f>
        <v/>
      </c>
      <c r="R176" s="379" t="str">
        <f>IF(現場!I180&lt;&gt;"",現場!I180,"")</f>
        <v/>
      </c>
      <c r="S176" s="379" t="str">
        <f>IF(現場!J180&lt;&gt;"",現場!J180,"")</f>
        <v/>
      </c>
      <c r="T176" s="379" t="str">
        <f>IF(現場!K180&lt;&gt;"",現場!K180,"")</f>
        <v/>
      </c>
      <c r="U176" s="379" t="str">
        <f>IF(現場!L180&lt;&gt;"",現場!L180,"")</f>
        <v/>
      </c>
      <c r="V176" s="379" t="str">
        <f>IF(現場!M180&lt;&gt;"",現場!M180,"")</f>
        <v/>
      </c>
      <c r="X176" s="407" t="str">
        <f>IF(名簿!E181&lt;&gt;"",名簿!E181,"")</f>
        <v/>
      </c>
      <c r="Y176" s="407" t="str">
        <f>IF(名簿!C181&lt;&gt;"",名簿!C181,"")</f>
        <v/>
      </c>
      <c r="Z176" s="407" t="str">
        <f>IF(名簿!H181&lt;&gt;"",名簿!H181,"")</f>
        <v/>
      </c>
      <c r="AA176" s="407" t="str">
        <f>IF(名簿!S181&lt;&gt;"",名簿!S181,"")</f>
        <v/>
      </c>
      <c r="AB176" s="407" t="s">
        <v>1792</v>
      </c>
      <c r="AC176" s="407" t="str">
        <f>IF(名簿!M181&lt;&gt;"",名簿!M181,"")</f>
        <v/>
      </c>
      <c r="AD176" s="407" t="str">
        <f>IF(名簿!N181&lt;&gt;"",名簿!N181,"")</f>
        <v/>
      </c>
      <c r="AE176" s="407" t="str">
        <f>IF(名簿!O181&lt;&gt;"",名簿!O181,"")</f>
        <v/>
      </c>
      <c r="AF176" s="407" t="str">
        <f>IF(名簿!P181&lt;&gt;"",名簿!P181,"")</f>
        <v/>
      </c>
      <c r="AN176" s="551" t="str">
        <f>テーブル2[[#This Row],[災害発生時の
体制]]&amp;テーブル2[[#This Row],[班長代理①②③を選択]]</f>
        <v/>
      </c>
      <c r="AO176">
        <f>IF(テーブル2[[#This Row],[班長代理①②③を選択]]&lt;&gt;"",COUNTIF(AN:AN,AN176),0)</f>
        <v>0</v>
      </c>
      <c r="AQ176" s="521" t="str">
        <f>テーブル2[[#This Row],[災害発生時の
体制]]&amp;テーブル2[[#This Row],[班長]]</f>
        <v/>
      </c>
      <c r="AR176" s="519">
        <f>IF(テーブル2[[#This Row],[班長]]="○",COUNTIF(AQ:AQ,AQ176),0)</f>
        <v>0</v>
      </c>
    </row>
    <row r="177" spans="2:44" x14ac:dyDescent="0.15">
      <c r="B177" s="378" t="str">
        <f>IF(名簿!C182&lt;&gt;"",名簿!C182,"")</f>
        <v/>
      </c>
      <c r="C177" s="378" t="str">
        <f>IF(名簿!F182&lt;&gt;"",名簿!F182,"")</f>
        <v/>
      </c>
      <c r="D177" s="378" t="str">
        <f>IF(名簿!G182&lt;&gt;"",名簿!G182,"")</f>
        <v/>
      </c>
      <c r="E177" s="378" t="str">
        <f>IF(名簿!J182&lt;&gt;"",名簿!J182,"")</f>
        <v/>
      </c>
      <c r="F177" s="378" t="str">
        <f>IF(名簿!L182&lt;&gt;"",名簿!L182,"")</f>
        <v/>
      </c>
      <c r="G177" s="378" t="str">
        <f>IF(名簿!I182&lt;&gt;"",名簿!I182,"")</f>
        <v/>
      </c>
      <c r="H177" s="378" t="str">
        <f>IF(名簿!K182&lt;&gt;"",名簿!K182,"")</f>
        <v/>
      </c>
      <c r="I177" s="378" t="str">
        <f>IF(名簿!H182&lt;&gt;"",名簿!H182,"")</f>
        <v/>
      </c>
      <c r="J177" s="378" t="str">
        <f>IF(名簿!S182&lt;&gt;"",名簿!S182,"")</f>
        <v/>
      </c>
      <c r="L177" s="379" t="str">
        <f>IF(現場!C181&lt;&gt;"",現場!C181,"")</f>
        <v/>
      </c>
      <c r="M177" s="379" t="str">
        <f>IF(現場!D181&lt;&gt;"",現場!D181,"")</f>
        <v/>
      </c>
      <c r="N177" s="379" t="str">
        <f>IF(現場!E181&lt;&gt;"",現場!E181,"")</f>
        <v/>
      </c>
      <c r="O177" s="379" t="str">
        <f>IF(現場!F181&lt;&gt;"",現場!F181,"")</f>
        <v/>
      </c>
      <c r="P177" s="379" t="str">
        <f>IF(現場!G181&lt;&gt;"",現場!G181,"")</f>
        <v/>
      </c>
      <c r="Q177" s="379" t="str">
        <f>IF(現場!H181&lt;&gt;"",現場!H181,"")</f>
        <v/>
      </c>
      <c r="R177" s="379" t="str">
        <f>IF(現場!I181&lt;&gt;"",現場!I181,"")</f>
        <v/>
      </c>
      <c r="S177" s="379" t="str">
        <f>IF(現場!J181&lt;&gt;"",現場!J181,"")</f>
        <v/>
      </c>
      <c r="T177" s="379" t="str">
        <f>IF(現場!K181&lt;&gt;"",現場!K181,"")</f>
        <v/>
      </c>
      <c r="U177" s="379" t="str">
        <f>IF(現場!L181&lt;&gt;"",現場!L181,"")</f>
        <v/>
      </c>
      <c r="V177" s="379" t="str">
        <f>IF(現場!M181&lt;&gt;"",現場!M181,"")</f>
        <v/>
      </c>
      <c r="X177" s="407" t="str">
        <f>IF(名簿!E182&lt;&gt;"",名簿!E182,"")</f>
        <v/>
      </c>
      <c r="Y177" s="407" t="str">
        <f>IF(名簿!C182&lt;&gt;"",名簿!C182,"")</f>
        <v/>
      </c>
      <c r="Z177" s="407" t="str">
        <f>IF(名簿!H182&lt;&gt;"",名簿!H182,"")</f>
        <v/>
      </c>
      <c r="AA177" s="407" t="str">
        <f>IF(名簿!S182&lt;&gt;"",名簿!S182,"")</f>
        <v/>
      </c>
      <c r="AB177" s="407" t="s">
        <v>1792</v>
      </c>
      <c r="AC177" s="407" t="str">
        <f>IF(名簿!M182&lt;&gt;"",名簿!M182,"")</f>
        <v/>
      </c>
      <c r="AD177" s="407" t="str">
        <f>IF(名簿!N182&lt;&gt;"",名簿!N182,"")</f>
        <v/>
      </c>
      <c r="AE177" s="407" t="str">
        <f>IF(名簿!O182&lt;&gt;"",名簿!O182,"")</f>
        <v/>
      </c>
      <c r="AF177" s="407" t="str">
        <f>IF(名簿!P182&lt;&gt;"",名簿!P182,"")</f>
        <v/>
      </c>
      <c r="AN177" s="551" t="str">
        <f>テーブル2[[#This Row],[災害発生時の
体制]]&amp;テーブル2[[#This Row],[班長代理①②③を選択]]</f>
        <v/>
      </c>
      <c r="AO177">
        <f>IF(テーブル2[[#This Row],[班長代理①②③を選択]]&lt;&gt;"",COUNTIF(AN:AN,AN177),0)</f>
        <v>0</v>
      </c>
      <c r="AQ177" s="521" t="str">
        <f>テーブル2[[#This Row],[災害発生時の
体制]]&amp;テーブル2[[#This Row],[班長]]</f>
        <v/>
      </c>
      <c r="AR177" s="519">
        <f>IF(テーブル2[[#This Row],[班長]]="○",COUNTIF(AQ:AQ,AQ177),0)</f>
        <v>0</v>
      </c>
    </row>
    <row r="178" spans="2:44" x14ac:dyDescent="0.15">
      <c r="B178" s="378" t="str">
        <f>IF(名簿!C183&lt;&gt;"",名簿!C183,"")</f>
        <v/>
      </c>
      <c r="C178" s="378" t="str">
        <f>IF(名簿!F183&lt;&gt;"",名簿!F183,"")</f>
        <v/>
      </c>
      <c r="D178" s="378" t="str">
        <f>IF(名簿!G183&lt;&gt;"",名簿!G183,"")</f>
        <v/>
      </c>
      <c r="E178" s="378" t="str">
        <f>IF(名簿!J183&lt;&gt;"",名簿!J183,"")</f>
        <v/>
      </c>
      <c r="F178" s="378" t="str">
        <f>IF(名簿!L183&lt;&gt;"",名簿!L183,"")</f>
        <v/>
      </c>
      <c r="G178" s="378" t="str">
        <f>IF(名簿!I183&lt;&gt;"",名簿!I183,"")</f>
        <v/>
      </c>
      <c r="H178" s="378" t="str">
        <f>IF(名簿!K183&lt;&gt;"",名簿!K183,"")</f>
        <v/>
      </c>
      <c r="I178" s="378" t="str">
        <f>IF(名簿!H183&lt;&gt;"",名簿!H183,"")</f>
        <v/>
      </c>
      <c r="J178" s="378" t="str">
        <f>IF(名簿!S183&lt;&gt;"",名簿!S183,"")</f>
        <v/>
      </c>
      <c r="L178" s="379" t="str">
        <f>IF(現場!C182&lt;&gt;"",現場!C182,"")</f>
        <v/>
      </c>
      <c r="M178" s="379" t="str">
        <f>IF(現場!D182&lt;&gt;"",現場!D182,"")</f>
        <v/>
      </c>
      <c r="N178" s="379" t="str">
        <f>IF(現場!E182&lt;&gt;"",現場!E182,"")</f>
        <v/>
      </c>
      <c r="O178" s="379" t="str">
        <f>IF(現場!F182&lt;&gt;"",現場!F182,"")</f>
        <v/>
      </c>
      <c r="P178" s="379" t="str">
        <f>IF(現場!G182&lt;&gt;"",現場!G182,"")</f>
        <v/>
      </c>
      <c r="Q178" s="379" t="str">
        <f>IF(現場!H182&lt;&gt;"",現場!H182,"")</f>
        <v/>
      </c>
      <c r="R178" s="379" t="str">
        <f>IF(現場!I182&lt;&gt;"",現場!I182,"")</f>
        <v/>
      </c>
      <c r="S178" s="379" t="str">
        <f>IF(現場!J182&lt;&gt;"",現場!J182,"")</f>
        <v/>
      </c>
      <c r="T178" s="379" t="str">
        <f>IF(現場!K182&lt;&gt;"",現場!K182,"")</f>
        <v/>
      </c>
      <c r="U178" s="379" t="str">
        <f>IF(現場!L182&lt;&gt;"",現場!L182,"")</f>
        <v/>
      </c>
      <c r="V178" s="379" t="str">
        <f>IF(現場!M182&lt;&gt;"",現場!M182,"")</f>
        <v/>
      </c>
      <c r="X178" s="407" t="str">
        <f>IF(名簿!E183&lt;&gt;"",名簿!E183,"")</f>
        <v/>
      </c>
      <c r="Y178" s="407" t="str">
        <f>IF(名簿!C183&lt;&gt;"",名簿!C183,"")</f>
        <v/>
      </c>
      <c r="Z178" s="407" t="str">
        <f>IF(名簿!H183&lt;&gt;"",名簿!H183,"")</f>
        <v/>
      </c>
      <c r="AA178" s="407" t="str">
        <f>IF(名簿!S183&lt;&gt;"",名簿!S183,"")</f>
        <v/>
      </c>
      <c r="AB178" s="407" t="s">
        <v>1792</v>
      </c>
      <c r="AC178" s="407" t="str">
        <f>IF(名簿!M183&lt;&gt;"",名簿!M183,"")</f>
        <v/>
      </c>
      <c r="AD178" s="407" t="str">
        <f>IF(名簿!N183&lt;&gt;"",名簿!N183,"")</f>
        <v/>
      </c>
      <c r="AE178" s="407" t="str">
        <f>IF(名簿!O183&lt;&gt;"",名簿!O183,"")</f>
        <v/>
      </c>
      <c r="AF178" s="407" t="str">
        <f>IF(名簿!P183&lt;&gt;"",名簿!P183,"")</f>
        <v/>
      </c>
      <c r="AN178" s="551" t="str">
        <f>テーブル2[[#This Row],[災害発生時の
体制]]&amp;テーブル2[[#This Row],[班長代理①②③を選択]]</f>
        <v/>
      </c>
      <c r="AO178">
        <f>IF(テーブル2[[#This Row],[班長代理①②③を選択]]&lt;&gt;"",COUNTIF(AN:AN,AN178),0)</f>
        <v>0</v>
      </c>
      <c r="AQ178" s="521" t="str">
        <f>テーブル2[[#This Row],[災害発生時の
体制]]&amp;テーブル2[[#This Row],[班長]]</f>
        <v/>
      </c>
      <c r="AR178" s="519">
        <f>IF(テーブル2[[#This Row],[班長]]="○",COUNTIF(AQ:AQ,AQ178),0)</f>
        <v>0</v>
      </c>
    </row>
    <row r="179" spans="2:44" x14ac:dyDescent="0.15">
      <c r="B179" s="378" t="str">
        <f>IF(名簿!C184&lt;&gt;"",名簿!C184,"")</f>
        <v/>
      </c>
      <c r="C179" s="378" t="str">
        <f>IF(名簿!F184&lt;&gt;"",名簿!F184,"")</f>
        <v/>
      </c>
      <c r="D179" s="378" t="str">
        <f>IF(名簿!G184&lt;&gt;"",名簿!G184,"")</f>
        <v/>
      </c>
      <c r="E179" s="378" t="str">
        <f>IF(名簿!J184&lt;&gt;"",名簿!J184,"")</f>
        <v/>
      </c>
      <c r="F179" s="378" t="str">
        <f>IF(名簿!L184&lt;&gt;"",名簿!L184,"")</f>
        <v/>
      </c>
      <c r="G179" s="378" t="str">
        <f>IF(名簿!I184&lt;&gt;"",名簿!I184,"")</f>
        <v/>
      </c>
      <c r="H179" s="378" t="str">
        <f>IF(名簿!K184&lt;&gt;"",名簿!K184,"")</f>
        <v/>
      </c>
      <c r="I179" s="378" t="str">
        <f>IF(名簿!H184&lt;&gt;"",名簿!H184,"")</f>
        <v/>
      </c>
      <c r="J179" s="378" t="str">
        <f>IF(名簿!S184&lt;&gt;"",名簿!S184,"")</f>
        <v/>
      </c>
      <c r="L179" s="379" t="str">
        <f>IF(現場!C183&lt;&gt;"",現場!C183,"")</f>
        <v/>
      </c>
      <c r="M179" s="379" t="str">
        <f>IF(現場!D183&lt;&gt;"",現場!D183,"")</f>
        <v/>
      </c>
      <c r="N179" s="379" t="str">
        <f>IF(現場!E183&lt;&gt;"",現場!E183,"")</f>
        <v/>
      </c>
      <c r="O179" s="379" t="str">
        <f>IF(現場!F183&lt;&gt;"",現場!F183,"")</f>
        <v/>
      </c>
      <c r="P179" s="379" t="str">
        <f>IF(現場!G183&lt;&gt;"",現場!G183,"")</f>
        <v/>
      </c>
      <c r="Q179" s="379" t="str">
        <f>IF(現場!H183&lt;&gt;"",現場!H183,"")</f>
        <v/>
      </c>
      <c r="R179" s="379" t="str">
        <f>IF(現場!I183&lt;&gt;"",現場!I183,"")</f>
        <v/>
      </c>
      <c r="S179" s="379" t="str">
        <f>IF(現場!J183&lt;&gt;"",現場!J183,"")</f>
        <v/>
      </c>
      <c r="T179" s="379" t="str">
        <f>IF(現場!K183&lt;&gt;"",現場!K183,"")</f>
        <v/>
      </c>
      <c r="U179" s="379" t="str">
        <f>IF(現場!L183&lt;&gt;"",現場!L183,"")</f>
        <v/>
      </c>
      <c r="V179" s="379" t="str">
        <f>IF(現場!M183&lt;&gt;"",現場!M183,"")</f>
        <v/>
      </c>
      <c r="X179" s="407" t="str">
        <f>IF(名簿!E184&lt;&gt;"",名簿!E184,"")</f>
        <v/>
      </c>
      <c r="Y179" s="407" t="str">
        <f>IF(名簿!C184&lt;&gt;"",名簿!C184,"")</f>
        <v/>
      </c>
      <c r="Z179" s="407" t="str">
        <f>IF(名簿!H184&lt;&gt;"",名簿!H184,"")</f>
        <v/>
      </c>
      <c r="AA179" s="407" t="str">
        <f>IF(名簿!S184&lt;&gt;"",名簿!S184,"")</f>
        <v/>
      </c>
      <c r="AB179" s="407" t="s">
        <v>1792</v>
      </c>
      <c r="AC179" s="407" t="str">
        <f>IF(名簿!M184&lt;&gt;"",名簿!M184,"")</f>
        <v/>
      </c>
      <c r="AD179" s="407" t="str">
        <f>IF(名簿!N184&lt;&gt;"",名簿!N184,"")</f>
        <v/>
      </c>
      <c r="AE179" s="407" t="str">
        <f>IF(名簿!O184&lt;&gt;"",名簿!O184,"")</f>
        <v/>
      </c>
      <c r="AF179" s="407" t="str">
        <f>IF(名簿!P184&lt;&gt;"",名簿!P184,"")</f>
        <v/>
      </c>
      <c r="AN179" s="551" t="str">
        <f>テーブル2[[#This Row],[災害発生時の
体制]]&amp;テーブル2[[#This Row],[班長代理①②③を選択]]</f>
        <v/>
      </c>
      <c r="AO179">
        <f>IF(テーブル2[[#This Row],[班長代理①②③を選択]]&lt;&gt;"",COUNTIF(AN:AN,AN179),0)</f>
        <v>0</v>
      </c>
      <c r="AQ179" s="521" t="str">
        <f>テーブル2[[#This Row],[災害発生時の
体制]]&amp;テーブル2[[#This Row],[班長]]</f>
        <v/>
      </c>
      <c r="AR179" s="519">
        <f>IF(テーブル2[[#This Row],[班長]]="○",COUNTIF(AQ:AQ,AQ179),0)</f>
        <v>0</v>
      </c>
    </row>
    <row r="180" spans="2:44" x14ac:dyDescent="0.15">
      <c r="B180" s="378" t="str">
        <f>IF(名簿!C185&lt;&gt;"",名簿!C185,"")</f>
        <v/>
      </c>
      <c r="C180" s="378" t="str">
        <f>IF(名簿!F185&lt;&gt;"",名簿!F185,"")</f>
        <v/>
      </c>
      <c r="D180" s="378" t="str">
        <f>IF(名簿!G185&lt;&gt;"",名簿!G185,"")</f>
        <v/>
      </c>
      <c r="E180" s="378" t="str">
        <f>IF(名簿!J185&lt;&gt;"",名簿!J185,"")</f>
        <v/>
      </c>
      <c r="F180" s="378" t="str">
        <f>IF(名簿!L185&lt;&gt;"",名簿!L185,"")</f>
        <v/>
      </c>
      <c r="G180" s="378" t="str">
        <f>IF(名簿!I185&lt;&gt;"",名簿!I185,"")</f>
        <v/>
      </c>
      <c r="H180" s="378" t="str">
        <f>IF(名簿!K185&lt;&gt;"",名簿!K185,"")</f>
        <v/>
      </c>
      <c r="I180" s="378" t="str">
        <f>IF(名簿!H185&lt;&gt;"",名簿!H185,"")</f>
        <v/>
      </c>
      <c r="J180" s="378" t="str">
        <f>IF(名簿!S185&lt;&gt;"",名簿!S185,"")</f>
        <v/>
      </c>
      <c r="L180" s="379" t="str">
        <f>IF(現場!C184&lt;&gt;"",現場!C184,"")</f>
        <v/>
      </c>
      <c r="M180" s="379" t="str">
        <f>IF(現場!D184&lt;&gt;"",現場!D184,"")</f>
        <v/>
      </c>
      <c r="N180" s="379" t="str">
        <f>IF(現場!E184&lt;&gt;"",現場!E184,"")</f>
        <v/>
      </c>
      <c r="O180" s="379" t="str">
        <f>IF(現場!F184&lt;&gt;"",現場!F184,"")</f>
        <v/>
      </c>
      <c r="P180" s="379" t="str">
        <f>IF(現場!G184&lt;&gt;"",現場!G184,"")</f>
        <v/>
      </c>
      <c r="Q180" s="379" t="str">
        <f>IF(現場!H184&lt;&gt;"",現場!H184,"")</f>
        <v/>
      </c>
      <c r="R180" s="379" t="str">
        <f>IF(現場!I184&lt;&gt;"",現場!I184,"")</f>
        <v/>
      </c>
      <c r="S180" s="379" t="str">
        <f>IF(現場!J184&lt;&gt;"",現場!J184,"")</f>
        <v/>
      </c>
      <c r="T180" s="379" t="str">
        <f>IF(現場!K184&lt;&gt;"",現場!K184,"")</f>
        <v/>
      </c>
      <c r="U180" s="379" t="str">
        <f>IF(現場!L184&lt;&gt;"",現場!L184,"")</f>
        <v/>
      </c>
      <c r="V180" s="379" t="str">
        <f>IF(現場!M184&lt;&gt;"",現場!M184,"")</f>
        <v/>
      </c>
      <c r="X180" s="407" t="str">
        <f>IF(名簿!E185&lt;&gt;"",名簿!E185,"")</f>
        <v/>
      </c>
      <c r="Y180" s="407" t="str">
        <f>IF(名簿!C185&lt;&gt;"",名簿!C185,"")</f>
        <v/>
      </c>
      <c r="Z180" s="407" t="str">
        <f>IF(名簿!H185&lt;&gt;"",名簿!H185,"")</f>
        <v/>
      </c>
      <c r="AA180" s="407" t="str">
        <f>IF(名簿!S185&lt;&gt;"",名簿!S185,"")</f>
        <v/>
      </c>
      <c r="AB180" s="407" t="s">
        <v>1792</v>
      </c>
      <c r="AC180" s="407" t="str">
        <f>IF(名簿!M185&lt;&gt;"",名簿!M185,"")</f>
        <v/>
      </c>
      <c r="AD180" s="407" t="str">
        <f>IF(名簿!N185&lt;&gt;"",名簿!N185,"")</f>
        <v/>
      </c>
      <c r="AE180" s="407" t="str">
        <f>IF(名簿!O185&lt;&gt;"",名簿!O185,"")</f>
        <v/>
      </c>
      <c r="AF180" s="407" t="str">
        <f>IF(名簿!P185&lt;&gt;"",名簿!P185,"")</f>
        <v/>
      </c>
      <c r="AN180" s="551" t="str">
        <f>テーブル2[[#This Row],[災害発生時の
体制]]&amp;テーブル2[[#This Row],[班長代理①②③を選択]]</f>
        <v/>
      </c>
      <c r="AO180">
        <f>IF(テーブル2[[#This Row],[班長代理①②③を選択]]&lt;&gt;"",COUNTIF(AN:AN,AN180),0)</f>
        <v>0</v>
      </c>
      <c r="AQ180" s="521" t="str">
        <f>テーブル2[[#This Row],[災害発生時の
体制]]&amp;テーブル2[[#This Row],[班長]]</f>
        <v/>
      </c>
      <c r="AR180" s="519">
        <f>IF(テーブル2[[#This Row],[班長]]="○",COUNTIF(AQ:AQ,AQ180),0)</f>
        <v>0</v>
      </c>
    </row>
    <row r="181" spans="2:44" x14ac:dyDescent="0.15">
      <c r="B181" s="378" t="str">
        <f>IF(名簿!C186&lt;&gt;"",名簿!C186,"")</f>
        <v/>
      </c>
      <c r="C181" s="378" t="str">
        <f>IF(名簿!F186&lt;&gt;"",名簿!F186,"")</f>
        <v/>
      </c>
      <c r="D181" s="378" t="str">
        <f>IF(名簿!G186&lt;&gt;"",名簿!G186,"")</f>
        <v/>
      </c>
      <c r="E181" s="378" t="str">
        <f>IF(名簿!J186&lt;&gt;"",名簿!J186,"")</f>
        <v/>
      </c>
      <c r="F181" s="378" t="str">
        <f>IF(名簿!L186&lt;&gt;"",名簿!L186,"")</f>
        <v/>
      </c>
      <c r="G181" s="378" t="str">
        <f>IF(名簿!I186&lt;&gt;"",名簿!I186,"")</f>
        <v/>
      </c>
      <c r="H181" s="378" t="str">
        <f>IF(名簿!K186&lt;&gt;"",名簿!K186,"")</f>
        <v/>
      </c>
      <c r="I181" s="378" t="str">
        <f>IF(名簿!H186&lt;&gt;"",名簿!H186,"")</f>
        <v/>
      </c>
      <c r="J181" s="378" t="str">
        <f>IF(名簿!S186&lt;&gt;"",名簿!S186,"")</f>
        <v/>
      </c>
      <c r="L181" s="379" t="str">
        <f>IF(現場!C185&lt;&gt;"",現場!C185,"")</f>
        <v/>
      </c>
      <c r="M181" s="379" t="str">
        <f>IF(現場!D185&lt;&gt;"",現場!D185,"")</f>
        <v/>
      </c>
      <c r="N181" s="379" t="str">
        <f>IF(現場!E185&lt;&gt;"",現場!E185,"")</f>
        <v/>
      </c>
      <c r="O181" s="379" t="str">
        <f>IF(現場!F185&lt;&gt;"",現場!F185,"")</f>
        <v/>
      </c>
      <c r="P181" s="379" t="str">
        <f>IF(現場!G185&lt;&gt;"",現場!G185,"")</f>
        <v/>
      </c>
      <c r="Q181" s="379" t="str">
        <f>IF(現場!H185&lt;&gt;"",現場!H185,"")</f>
        <v/>
      </c>
      <c r="R181" s="379" t="str">
        <f>IF(現場!I185&lt;&gt;"",現場!I185,"")</f>
        <v/>
      </c>
      <c r="S181" s="379" t="str">
        <f>IF(現場!J185&lt;&gt;"",現場!J185,"")</f>
        <v/>
      </c>
      <c r="T181" s="379" t="str">
        <f>IF(現場!K185&lt;&gt;"",現場!K185,"")</f>
        <v/>
      </c>
      <c r="U181" s="379" t="str">
        <f>IF(現場!L185&lt;&gt;"",現場!L185,"")</f>
        <v/>
      </c>
      <c r="V181" s="379" t="str">
        <f>IF(現場!M185&lt;&gt;"",現場!M185,"")</f>
        <v/>
      </c>
      <c r="X181" s="407" t="str">
        <f>IF(名簿!E186&lt;&gt;"",名簿!E186,"")</f>
        <v/>
      </c>
      <c r="Y181" s="407" t="str">
        <f>IF(名簿!C186&lt;&gt;"",名簿!C186,"")</f>
        <v/>
      </c>
      <c r="Z181" s="407" t="str">
        <f>IF(名簿!H186&lt;&gt;"",名簿!H186,"")</f>
        <v/>
      </c>
      <c r="AA181" s="407" t="str">
        <f>IF(名簿!S186&lt;&gt;"",名簿!S186,"")</f>
        <v/>
      </c>
      <c r="AB181" s="407" t="s">
        <v>1792</v>
      </c>
      <c r="AC181" s="407" t="str">
        <f>IF(名簿!M186&lt;&gt;"",名簿!M186,"")</f>
        <v/>
      </c>
      <c r="AD181" s="407" t="str">
        <f>IF(名簿!N186&lt;&gt;"",名簿!N186,"")</f>
        <v/>
      </c>
      <c r="AE181" s="407" t="str">
        <f>IF(名簿!O186&lt;&gt;"",名簿!O186,"")</f>
        <v/>
      </c>
      <c r="AF181" s="407" t="str">
        <f>IF(名簿!P186&lt;&gt;"",名簿!P186,"")</f>
        <v/>
      </c>
      <c r="AN181" s="551" t="str">
        <f>テーブル2[[#This Row],[災害発生時の
体制]]&amp;テーブル2[[#This Row],[班長代理①②③を選択]]</f>
        <v/>
      </c>
      <c r="AO181">
        <f>IF(テーブル2[[#This Row],[班長代理①②③を選択]]&lt;&gt;"",COUNTIF(AN:AN,AN181),0)</f>
        <v>0</v>
      </c>
      <c r="AQ181" s="521" t="str">
        <f>テーブル2[[#This Row],[災害発生時の
体制]]&amp;テーブル2[[#This Row],[班長]]</f>
        <v/>
      </c>
      <c r="AR181" s="519">
        <f>IF(テーブル2[[#This Row],[班長]]="○",COUNTIF(AQ:AQ,AQ181),0)</f>
        <v>0</v>
      </c>
    </row>
    <row r="182" spans="2:44" x14ac:dyDescent="0.15">
      <c r="B182" s="378" t="str">
        <f>IF(名簿!C187&lt;&gt;"",名簿!C187,"")</f>
        <v/>
      </c>
      <c r="C182" s="378" t="str">
        <f>IF(名簿!F187&lt;&gt;"",名簿!F187,"")</f>
        <v/>
      </c>
      <c r="D182" s="378" t="str">
        <f>IF(名簿!G187&lt;&gt;"",名簿!G187,"")</f>
        <v/>
      </c>
      <c r="E182" s="378" t="str">
        <f>IF(名簿!J187&lt;&gt;"",名簿!J187,"")</f>
        <v/>
      </c>
      <c r="F182" s="378" t="str">
        <f>IF(名簿!L187&lt;&gt;"",名簿!L187,"")</f>
        <v/>
      </c>
      <c r="G182" s="378" t="str">
        <f>IF(名簿!I187&lt;&gt;"",名簿!I187,"")</f>
        <v/>
      </c>
      <c r="H182" s="378" t="str">
        <f>IF(名簿!K187&lt;&gt;"",名簿!K187,"")</f>
        <v/>
      </c>
      <c r="I182" s="378" t="str">
        <f>IF(名簿!H187&lt;&gt;"",名簿!H187,"")</f>
        <v/>
      </c>
      <c r="J182" s="378" t="str">
        <f>IF(名簿!S187&lt;&gt;"",名簿!S187,"")</f>
        <v/>
      </c>
      <c r="L182" s="379" t="str">
        <f>IF(現場!C186&lt;&gt;"",現場!C186,"")</f>
        <v/>
      </c>
      <c r="M182" s="379" t="str">
        <f>IF(現場!D186&lt;&gt;"",現場!D186,"")</f>
        <v/>
      </c>
      <c r="N182" s="379" t="str">
        <f>IF(現場!E186&lt;&gt;"",現場!E186,"")</f>
        <v/>
      </c>
      <c r="O182" s="379" t="str">
        <f>IF(現場!F186&lt;&gt;"",現場!F186,"")</f>
        <v/>
      </c>
      <c r="P182" s="379" t="str">
        <f>IF(現場!G186&lt;&gt;"",現場!G186,"")</f>
        <v/>
      </c>
      <c r="Q182" s="379" t="str">
        <f>IF(現場!H186&lt;&gt;"",現場!H186,"")</f>
        <v/>
      </c>
      <c r="R182" s="379" t="str">
        <f>IF(現場!I186&lt;&gt;"",現場!I186,"")</f>
        <v/>
      </c>
      <c r="S182" s="379" t="str">
        <f>IF(現場!J186&lt;&gt;"",現場!J186,"")</f>
        <v/>
      </c>
      <c r="T182" s="379" t="str">
        <f>IF(現場!K186&lt;&gt;"",現場!K186,"")</f>
        <v/>
      </c>
      <c r="U182" s="379" t="str">
        <f>IF(現場!L186&lt;&gt;"",現場!L186,"")</f>
        <v/>
      </c>
      <c r="V182" s="379" t="str">
        <f>IF(現場!M186&lt;&gt;"",現場!M186,"")</f>
        <v/>
      </c>
      <c r="X182" s="407" t="str">
        <f>IF(名簿!E187&lt;&gt;"",名簿!E187,"")</f>
        <v/>
      </c>
      <c r="Y182" s="407" t="str">
        <f>IF(名簿!C187&lt;&gt;"",名簿!C187,"")</f>
        <v/>
      </c>
      <c r="Z182" s="407" t="str">
        <f>IF(名簿!H187&lt;&gt;"",名簿!H187,"")</f>
        <v/>
      </c>
      <c r="AA182" s="407" t="str">
        <f>IF(名簿!S187&lt;&gt;"",名簿!S187,"")</f>
        <v/>
      </c>
      <c r="AB182" s="407" t="s">
        <v>1792</v>
      </c>
      <c r="AC182" s="407" t="str">
        <f>IF(名簿!M187&lt;&gt;"",名簿!M187,"")</f>
        <v/>
      </c>
      <c r="AD182" s="407" t="str">
        <f>IF(名簿!N187&lt;&gt;"",名簿!N187,"")</f>
        <v/>
      </c>
      <c r="AE182" s="407" t="str">
        <f>IF(名簿!O187&lt;&gt;"",名簿!O187,"")</f>
        <v/>
      </c>
      <c r="AF182" s="407" t="str">
        <f>IF(名簿!P187&lt;&gt;"",名簿!P187,"")</f>
        <v/>
      </c>
      <c r="AN182" s="551" t="str">
        <f>テーブル2[[#This Row],[災害発生時の
体制]]&amp;テーブル2[[#This Row],[班長代理①②③を選択]]</f>
        <v/>
      </c>
      <c r="AO182">
        <f>IF(テーブル2[[#This Row],[班長代理①②③を選択]]&lt;&gt;"",COUNTIF(AN:AN,AN182),0)</f>
        <v>0</v>
      </c>
      <c r="AQ182" s="521" t="str">
        <f>テーブル2[[#This Row],[災害発生時の
体制]]&amp;テーブル2[[#This Row],[班長]]</f>
        <v/>
      </c>
      <c r="AR182" s="519">
        <f>IF(テーブル2[[#This Row],[班長]]="○",COUNTIF(AQ:AQ,AQ182),0)</f>
        <v>0</v>
      </c>
    </row>
    <row r="183" spans="2:44" x14ac:dyDescent="0.15">
      <c r="B183" s="378" t="str">
        <f>IF(名簿!C188&lt;&gt;"",名簿!C188,"")</f>
        <v/>
      </c>
      <c r="C183" s="378" t="str">
        <f>IF(名簿!F188&lt;&gt;"",名簿!F188,"")</f>
        <v/>
      </c>
      <c r="D183" s="378" t="str">
        <f>IF(名簿!G188&lt;&gt;"",名簿!G188,"")</f>
        <v/>
      </c>
      <c r="E183" s="378" t="str">
        <f>IF(名簿!J188&lt;&gt;"",名簿!J188,"")</f>
        <v/>
      </c>
      <c r="F183" s="378" t="str">
        <f>IF(名簿!L188&lt;&gt;"",名簿!L188,"")</f>
        <v/>
      </c>
      <c r="G183" s="378" t="str">
        <f>IF(名簿!I188&lt;&gt;"",名簿!I188,"")</f>
        <v/>
      </c>
      <c r="H183" s="378" t="str">
        <f>IF(名簿!K188&lt;&gt;"",名簿!K188,"")</f>
        <v/>
      </c>
      <c r="I183" s="378" t="str">
        <f>IF(名簿!H188&lt;&gt;"",名簿!H188,"")</f>
        <v/>
      </c>
      <c r="J183" s="378" t="str">
        <f>IF(名簿!S188&lt;&gt;"",名簿!S188,"")</f>
        <v/>
      </c>
      <c r="L183" s="379" t="str">
        <f>IF(現場!C187&lt;&gt;"",現場!C187,"")</f>
        <v/>
      </c>
      <c r="M183" s="379" t="str">
        <f>IF(現場!D187&lt;&gt;"",現場!D187,"")</f>
        <v/>
      </c>
      <c r="N183" s="379" t="str">
        <f>IF(現場!E187&lt;&gt;"",現場!E187,"")</f>
        <v/>
      </c>
      <c r="O183" s="379" t="str">
        <f>IF(現場!F187&lt;&gt;"",現場!F187,"")</f>
        <v/>
      </c>
      <c r="P183" s="379" t="str">
        <f>IF(現場!G187&lt;&gt;"",現場!G187,"")</f>
        <v/>
      </c>
      <c r="Q183" s="379" t="str">
        <f>IF(現場!H187&lt;&gt;"",現場!H187,"")</f>
        <v/>
      </c>
      <c r="R183" s="379" t="str">
        <f>IF(現場!I187&lt;&gt;"",現場!I187,"")</f>
        <v/>
      </c>
      <c r="S183" s="379" t="str">
        <f>IF(現場!J187&lt;&gt;"",現場!J187,"")</f>
        <v/>
      </c>
      <c r="T183" s="379" t="str">
        <f>IF(現場!K187&lt;&gt;"",現場!K187,"")</f>
        <v/>
      </c>
      <c r="U183" s="379" t="str">
        <f>IF(現場!L187&lt;&gt;"",現場!L187,"")</f>
        <v/>
      </c>
      <c r="V183" s="379" t="str">
        <f>IF(現場!M187&lt;&gt;"",現場!M187,"")</f>
        <v/>
      </c>
      <c r="X183" s="407" t="str">
        <f>IF(名簿!E188&lt;&gt;"",名簿!E188,"")</f>
        <v/>
      </c>
      <c r="Y183" s="407" t="str">
        <f>IF(名簿!C188&lt;&gt;"",名簿!C188,"")</f>
        <v/>
      </c>
      <c r="Z183" s="407" t="str">
        <f>IF(名簿!H188&lt;&gt;"",名簿!H188,"")</f>
        <v/>
      </c>
      <c r="AA183" s="407" t="str">
        <f>IF(名簿!S188&lt;&gt;"",名簿!S188,"")</f>
        <v/>
      </c>
      <c r="AB183" s="407" t="s">
        <v>1792</v>
      </c>
      <c r="AC183" s="407" t="str">
        <f>IF(名簿!M188&lt;&gt;"",名簿!M188,"")</f>
        <v/>
      </c>
      <c r="AD183" s="407" t="str">
        <f>IF(名簿!N188&lt;&gt;"",名簿!N188,"")</f>
        <v/>
      </c>
      <c r="AE183" s="407" t="str">
        <f>IF(名簿!O188&lt;&gt;"",名簿!O188,"")</f>
        <v/>
      </c>
      <c r="AF183" s="407" t="str">
        <f>IF(名簿!P188&lt;&gt;"",名簿!P188,"")</f>
        <v/>
      </c>
      <c r="AN183" s="551" t="str">
        <f>テーブル2[[#This Row],[災害発生時の
体制]]&amp;テーブル2[[#This Row],[班長代理①②③を選択]]</f>
        <v/>
      </c>
      <c r="AO183">
        <f>IF(テーブル2[[#This Row],[班長代理①②③を選択]]&lt;&gt;"",COUNTIF(AN:AN,AN183),0)</f>
        <v>0</v>
      </c>
      <c r="AQ183" s="521" t="str">
        <f>テーブル2[[#This Row],[災害発生時の
体制]]&amp;テーブル2[[#This Row],[班長]]</f>
        <v/>
      </c>
      <c r="AR183" s="519">
        <f>IF(テーブル2[[#This Row],[班長]]="○",COUNTIF(AQ:AQ,AQ183),0)</f>
        <v>0</v>
      </c>
    </row>
    <row r="184" spans="2:44" x14ac:dyDescent="0.15">
      <c r="B184" s="378" t="str">
        <f>IF(名簿!C189&lt;&gt;"",名簿!C189,"")</f>
        <v/>
      </c>
      <c r="C184" s="378" t="str">
        <f>IF(名簿!F189&lt;&gt;"",名簿!F189,"")</f>
        <v/>
      </c>
      <c r="D184" s="378" t="str">
        <f>IF(名簿!G189&lt;&gt;"",名簿!G189,"")</f>
        <v/>
      </c>
      <c r="E184" s="378" t="str">
        <f>IF(名簿!J189&lt;&gt;"",名簿!J189,"")</f>
        <v/>
      </c>
      <c r="F184" s="378" t="str">
        <f>IF(名簿!L189&lt;&gt;"",名簿!L189,"")</f>
        <v/>
      </c>
      <c r="G184" s="378" t="str">
        <f>IF(名簿!I189&lt;&gt;"",名簿!I189,"")</f>
        <v/>
      </c>
      <c r="H184" s="378" t="str">
        <f>IF(名簿!K189&lt;&gt;"",名簿!K189,"")</f>
        <v/>
      </c>
      <c r="I184" s="378" t="str">
        <f>IF(名簿!H189&lt;&gt;"",名簿!H189,"")</f>
        <v/>
      </c>
      <c r="J184" s="378" t="str">
        <f>IF(名簿!S189&lt;&gt;"",名簿!S189,"")</f>
        <v/>
      </c>
      <c r="L184" s="379" t="str">
        <f>IF(現場!C188&lt;&gt;"",現場!C188,"")</f>
        <v/>
      </c>
      <c r="M184" s="379" t="str">
        <f>IF(現場!D188&lt;&gt;"",現場!D188,"")</f>
        <v/>
      </c>
      <c r="N184" s="379" t="str">
        <f>IF(現場!E188&lt;&gt;"",現場!E188,"")</f>
        <v/>
      </c>
      <c r="O184" s="379" t="str">
        <f>IF(現場!F188&lt;&gt;"",現場!F188,"")</f>
        <v/>
      </c>
      <c r="P184" s="379" t="str">
        <f>IF(現場!G188&lt;&gt;"",現場!G188,"")</f>
        <v/>
      </c>
      <c r="Q184" s="379" t="str">
        <f>IF(現場!H188&lt;&gt;"",現場!H188,"")</f>
        <v/>
      </c>
      <c r="R184" s="379" t="str">
        <f>IF(現場!I188&lt;&gt;"",現場!I188,"")</f>
        <v/>
      </c>
      <c r="S184" s="379" t="str">
        <f>IF(現場!J188&lt;&gt;"",現場!J188,"")</f>
        <v/>
      </c>
      <c r="T184" s="379" t="str">
        <f>IF(現場!K188&lt;&gt;"",現場!K188,"")</f>
        <v/>
      </c>
      <c r="U184" s="379" t="str">
        <f>IF(現場!L188&lt;&gt;"",現場!L188,"")</f>
        <v/>
      </c>
      <c r="V184" s="379" t="str">
        <f>IF(現場!M188&lt;&gt;"",現場!M188,"")</f>
        <v/>
      </c>
      <c r="X184" s="407" t="str">
        <f>IF(名簿!E189&lt;&gt;"",名簿!E189,"")</f>
        <v/>
      </c>
      <c r="Y184" s="407" t="str">
        <f>IF(名簿!C189&lt;&gt;"",名簿!C189,"")</f>
        <v/>
      </c>
      <c r="Z184" s="407" t="str">
        <f>IF(名簿!H189&lt;&gt;"",名簿!H189,"")</f>
        <v/>
      </c>
      <c r="AA184" s="407" t="str">
        <f>IF(名簿!S189&lt;&gt;"",名簿!S189,"")</f>
        <v/>
      </c>
      <c r="AB184" s="407" t="s">
        <v>1792</v>
      </c>
      <c r="AC184" s="407" t="str">
        <f>IF(名簿!M189&lt;&gt;"",名簿!M189,"")</f>
        <v/>
      </c>
      <c r="AD184" s="407" t="str">
        <f>IF(名簿!N189&lt;&gt;"",名簿!N189,"")</f>
        <v/>
      </c>
      <c r="AE184" s="407" t="str">
        <f>IF(名簿!O189&lt;&gt;"",名簿!O189,"")</f>
        <v/>
      </c>
      <c r="AF184" s="407" t="str">
        <f>IF(名簿!P189&lt;&gt;"",名簿!P189,"")</f>
        <v/>
      </c>
      <c r="AN184" s="551" t="str">
        <f>テーブル2[[#This Row],[災害発生時の
体制]]&amp;テーブル2[[#This Row],[班長代理①②③を選択]]</f>
        <v/>
      </c>
      <c r="AO184">
        <f>IF(テーブル2[[#This Row],[班長代理①②③を選択]]&lt;&gt;"",COUNTIF(AN:AN,AN184),0)</f>
        <v>0</v>
      </c>
      <c r="AQ184" s="521" t="str">
        <f>テーブル2[[#This Row],[災害発生時の
体制]]&amp;テーブル2[[#This Row],[班長]]</f>
        <v/>
      </c>
      <c r="AR184" s="519">
        <f>IF(テーブル2[[#This Row],[班長]]="○",COUNTIF(AQ:AQ,AQ184),0)</f>
        <v>0</v>
      </c>
    </row>
    <row r="185" spans="2:44" x14ac:dyDescent="0.15">
      <c r="B185" s="378" t="str">
        <f>IF(名簿!C190&lt;&gt;"",名簿!C190,"")</f>
        <v/>
      </c>
      <c r="C185" s="378" t="str">
        <f>IF(名簿!F190&lt;&gt;"",名簿!F190,"")</f>
        <v/>
      </c>
      <c r="D185" s="378" t="str">
        <f>IF(名簿!G190&lt;&gt;"",名簿!G190,"")</f>
        <v/>
      </c>
      <c r="E185" s="378" t="str">
        <f>IF(名簿!J190&lt;&gt;"",名簿!J190,"")</f>
        <v/>
      </c>
      <c r="F185" s="378" t="str">
        <f>IF(名簿!L190&lt;&gt;"",名簿!L190,"")</f>
        <v/>
      </c>
      <c r="G185" s="378" t="str">
        <f>IF(名簿!I190&lt;&gt;"",名簿!I190,"")</f>
        <v/>
      </c>
      <c r="H185" s="378" t="str">
        <f>IF(名簿!K190&lt;&gt;"",名簿!K190,"")</f>
        <v/>
      </c>
      <c r="I185" s="378" t="str">
        <f>IF(名簿!H190&lt;&gt;"",名簿!H190,"")</f>
        <v/>
      </c>
      <c r="J185" s="378" t="str">
        <f>IF(名簿!S190&lt;&gt;"",名簿!S190,"")</f>
        <v/>
      </c>
      <c r="L185" s="379" t="str">
        <f>IF(現場!C189&lt;&gt;"",現場!C189,"")</f>
        <v/>
      </c>
      <c r="M185" s="379" t="str">
        <f>IF(現場!D189&lt;&gt;"",現場!D189,"")</f>
        <v/>
      </c>
      <c r="N185" s="379" t="str">
        <f>IF(現場!E189&lt;&gt;"",現場!E189,"")</f>
        <v/>
      </c>
      <c r="O185" s="379" t="str">
        <f>IF(現場!F189&lt;&gt;"",現場!F189,"")</f>
        <v/>
      </c>
      <c r="P185" s="379" t="str">
        <f>IF(現場!G189&lt;&gt;"",現場!G189,"")</f>
        <v/>
      </c>
      <c r="Q185" s="379" t="str">
        <f>IF(現場!H189&lt;&gt;"",現場!H189,"")</f>
        <v/>
      </c>
      <c r="R185" s="379" t="str">
        <f>IF(現場!I189&lt;&gt;"",現場!I189,"")</f>
        <v/>
      </c>
      <c r="S185" s="379" t="str">
        <f>IF(現場!J189&lt;&gt;"",現場!J189,"")</f>
        <v/>
      </c>
      <c r="T185" s="379" t="str">
        <f>IF(現場!K189&lt;&gt;"",現場!K189,"")</f>
        <v/>
      </c>
      <c r="U185" s="379" t="str">
        <f>IF(現場!L189&lt;&gt;"",現場!L189,"")</f>
        <v/>
      </c>
      <c r="V185" s="379" t="str">
        <f>IF(現場!M189&lt;&gt;"",現場!M189,"")</f>
        <v/>
      </c>
      <c r="X185" s="407" t="str">
        <f>IF(名簿!E190&lt;&gt;"",名簿!E190,"")</f>
        <v/>
      </c>
      <c r="Y185" s="407" t="str">
        <f>IF(名簿!C190&lt;&gt;"",名簿!C190,"")</f>
        <v/>
      </c>
      <c r="Z185" s="407" t="str">
        <f>IF(名簿!H190&lt;&gt;"",名簿!H190,"")</f>
        <v/>
      </c>
      <c r="AA185" s="407" t="str">
        <f>IF(名簿!S190&lt;&gt;"",名簿!S190,"")</f>
        <v/>
      </c>
      <c r="AB185" s="407" t="s">
        <v>1792</v>
      </c>
      <c r="AC185" s="407" t="str">
        <f>IF(名簿!M190&lt;&gt;"",名簿!M190,"")</f>
        <v/>
      </c>
      <c r="AD185" s="407" t="str">
        <f>IF(名簿!N190&lt;&gt;"",名簿!N190,"")</f>
        <v/>
      </c>
      <c r="AE185" s="407" t="str">
        <f>IF(名簿!O190&lt;&gt;"",名簿!O190,"")</f>
        <v/>
      </c>
      <c r="AF185" s="407" t="str">
        <f>IF(名簿!P190&lt;&gt;"",名簿!P190,"")</f>
        <v/>
      </c>
      <c r="AN185" s="551" t="str">
        <f>テーブル2[[#This Row],[災害発生時の
体制]]&amp;テーブル2[[#This Row],[班長代理①②③を選択]]</f>
        <v/>
      </c>
      <c r="AO185">
        <f>IF(テーブル2[[#This Row],[班長代理①②③を選択]]&lt;&gt;"",COUNTIF(AN:AN,AN185),0)</f>
        <v>0</v>
      </c>
      <c r="AQ185" s="521" t="str">
        <f>テーブル2[[#This Row],[災害発生時の
体制]]&amp;テーブル2[[#This Row],[班長]]</f>
        <v/>
      </c>
      <c r="AR185" s="519">
        <f>IF(テーブル2[[#This Row],[班長]]="○",COUNTIF(AQ:AQ,AQ185),0)</f>
        <v>0</v>
      </c>
    </row>
    <row r="186" spans="2:44" x14ac:dyDescent="0.15">
      <c r="B186" s="378" t="str">
        <f>IF(名簿!C191&lt;&gt;"",名簿!C191,"")</f>
        <v/>
      </c>
      <c r="C186" s="378" t="str">
        <f>IF(名簿!F191&lt;&gt;"",名簿!F191,"")</f>
        <v/>
      </c>
      <c r="D186" s="378" t="str">
        <f>IF(名簿!G191&lt;&gt;"",名簿!G191,"")</f>
        <v/>
      </c>
      <c r="E186" s="378" t="str">
        <f>IF(名簿!J191&lt;&gt;"",名簿!J191,"")</f>
        <v/>
      </c>
      <c r="F186" s="378" t="str">
        <f>IF(名簿!L191&lt;&gt;"",名簿!L191,"")</f>
        <v/>
      </c>
      <c r="G186" s="378" t="str">
        <f>IF(名簿!I191&lt;&gt;"",名簿!I191,"")</f>
        <v/>
      </c>
      <c r="H186" s="378" t="str">
        <f>IF(名簿!K191&lt;&gt;"",名簿!K191,"")</f>
        <v/>
      </c>
      <c r="I186" s="378" t="str">
        <f>IF(名簿!H191&lt;&gt;"",名簿!H191,"")</f>
        <v/>
      </c>
      <c r="J186" s="378" t="str">
        <f>IF(名簿!S191&lt;&gt;"",名簿!S191,"")</f>
        <v/>
      </c>
      <c r="L186" s="379" t="str">
        <f>IF(現場!C190&lt;&gt;"",現場!C190,"")</f>
        <v/>
      </c>
      <c r="M186" s="379" t="str">
        <f>IF(現場!D190&lt;&gt;"",現場!D190,"")</f>
        <v/>
      </c>
      <c r="N186" s="379" t="str">
        <f>IF(現場!E190&lt;&gt;"",現場!E190,"")</f>
        <v/>
      </c>
      <c r="O186" s="379" t="str">
        <f>IF(現場!F190&lt;&gt;"",現場!F190,"")</f>
        <v/>
      </c>
      <c r="P186" s="379" t="str">
        <f>IF(現場!G190&lt;&gt;"",現場!G190,"")</f>
        <v/>
      </c>
      <c r="Q186" s="379" t="str">
        <f>IF(現場!H190&lt;&gt;"",現場!H190,"")</f>
        <v/>
      </c>
      <c r="R186" s="379" t="str">
        <f>IF(現場!I190&lt;&gt;"",現場!I190,"")</f>
        <v/>
      </c>
      <c r="S186" s="379" t="str">
        <f>IF(現場!J190&lt;&gt;"",現場!J190,"")</f>
        <v/>
      </c>
      <c r="T186" s="379" t="str">
        <f>IF(現場!K190&lt;&gt;"",現場!K190,"")</f>
        <v/>
      </c>
      <c r="U186" s="379" t="str">
        <f>IF(現場!L190&lt;&gt;"",現場!L190,"")</f>
        <v/>
      </c>
      <c r="V186" s="379" t="str">
        <f>IF(現場!M190&lt;&gt;"",現場!M190,"")</f>
        <v/>
      </c>
      <c r="X186" s="407" t="str">
        <f>IF(名簿!E191&lt;&gt;"",名簿!E191,"")</f>
        <v/>
      </c>
      <c r="Y186" s="407" t="str">
        <f>IF(名簿!C191&lt;&gt;"",名簿!C191,"")</f>
        <v/>
      </c>
      <c r="Z186" s="407" t="str">
        <f>IF(名簿!H191&lt;&gt;"",名簿!H191,"")</f>
        <v/>
      </c>
      <c r="AA186" s="407" t="str">
        <f>IF(名簿!S191&lt;&gt;"",名簿!S191,"")</f>
        <v/>
      </c>
      <c r="AB186" s="407" t="s">
        <v>1792</v>
      </c>
      <c r="AC186" s="407" t="str">
        <f>IF(名簿!M191&lt;&gt;"",名簿!M191,"")</f>
        <v/>
      </c>
      <c r="AD186" s="407" t="str">
        <f>IF(名簿!N191&lt;&gt;"",名簿!N191,"")</f>
        <v/>
      </c>
      <c r="AE186" s="407" t="str">
        <f>IF(名簿!O191&lt;&gt;"",名簿!O191,"")</f>
        <v/>
      </c>
      <c r="AF186" s="407" t="str">
        <f>IF(名簿!P191&lt;&gt;"",名簿!P191,"")</f>
        <v/>
      </c>
      <c r="AN186" s="551" t="str">
        <f>テーブル2[[#This Row],[災害発生時の
体制]]&amp;テーブル2[[#This Row],[班長代理①②③を選択]]</f>
        <v/>
      </c>
      <c r="AO186">
        <f>IF(テーブル2[[#This Row],[班長代理①②③を選択]]&lt;&gt;"",COUNTIF(AN:AN,AN186),0)</f>
        <v>0</v>
      </c>
      <c r="AQ186" s="521" t="str">
        <f>テーブル2[[#This Row],[災害発生時の
体制]]&amp;テーブル2[[#This Row],[班長]]</f>
        <v/>
      </c>
      <c r="AR186" s="519">
        <f>IF(テーブル2[[#This Row],[班長]]="○",COUNTIF(AQ:AQ,AQ186),0)</f>
        <v>0</v>
      </c>
    </row>
    <row r="187" spans="2:44" x14ac:dyDescent="0.15">
      <c r="B187" s="378" t="str">
        <f>IF(名簿!C192&lt;&gt;"",名簿!C192,"")</f>
        <v/>
      </c>
      <c r="C187" s="378" t="str">
        <f>IF(名簿!F192&lt;&gt;"",名簿!F192,"")</f>
        <v/>
      </c>
      <c r="D187" s="378" t="str">
        <f>IF(名簿!G192&lt;&gt;"",名簿!G192,"")</f>
        <v/>
      </c>
      <c r="E187" s="378" t="str">
        <f>IF(名簿!J192&lt;&gt;"",名簿!J192,"")</f>
        <v/>
      </c>
      <c r="F187" s="378" t="str">
        <f>IF(名簿!L192&lt;&gt;"",名簿!L192,"")</f>
        <v/>
      </c>
      <c r="G187" s="378" t="str">
        <f>IF(名簿!I192&lt;&gt;"",名簿!I192,"")</f>
        <v/>
      </c>
      <c r="H187" s="378" t="str">
        <f>IF(名簿!K192&lt;&gt;"",名簿!K192,"")</f>
        <v/>
      </c>
      <c r="I187" s="378" t="str">
        <f>IF(名簿!H192&lt;&gt;"",名簿!H192,"")</f>
        <v/>
      </c>
      <c r="J187" s="378" t="str">
        <f>IF(名簿!S192&lt;&gt;"",名簿!S192,"")</f>
        <v/>
      </c>
      <c r="L187" s="379" t="str">
        <f>IF(現場!C191&lt;&gt;"",現場!C191,"")</f>
        <v/>
      </c>
      <c r="M187" s="379" t="str">
        <f>IF(現場!D191&lt;&gt;"",現場!D191,"")</f>
        <v/>
      </c>
      <c r="N187" s="379" t="str">
        <f>IF(現場!E191&lt;&gt;"",現場!E191,"")</f>
        <v/>
      </c>
      <c r="O187" s="379" t="str">
        <f>IF(現場!F191&lt;&gt;"",現場!F191,"")</f>
        <v/>
      </c>
      <c r="P187" s="379" t="str">
        <f>IF(現場!G191&lt;&gt;"",現場!G191,"")</f>
        <v/>
      </c>
      <c r="Q187" s="379" t="str">
        <f>IF(現場!H191&lt;&gt;"",現場!H191,"")</f>
        <v/>
      </c>
      <c r="R187" s="379" t="str">
        <f>IF(現場!I191&lt;&gt;"",現場!I191,"")</f>
        <v/>
      </c>
      <c r="S187" s="379" t="str">
        <f>IF(現場!J191&lt;&gt;"",現場!J191,"")</f>
        <v/>
      </c>
      <c r="T187" s="379" t="str">
        <f>IF(現場!K191&lt;&gt;"",現場!K191,"")</f>
        <v/>
      </c>
      <c r="U187" s="379" t="str">
        <f>IF(現場!L191&lt;&gt;"",現場!L191,"")</f>
        <v/>
      </c>
      <c r="V187" s="379" t="str">
        <f>IF(現場!M191&lt;&gt;"",現場!M191,"")</f>
        <v/>
      </c>
      <c r="X187" s="407" t="str">
        <f>IF(名簿!E192&lt;&gt;"",名簿!E192,"")</f>
        <v/>
      </c>
      <c r="Y187" s="407" t="str">
        <f>IF(名簿!C192&lt;&gt;"",名簿!C192,"")</f>
        <v/>
      </c>
      <c r="Z187" s="407" t="str">
        <f>IF(名簿!H192&lt;&gt;"",名簿!H192,"")</f>
        <v/>
      </c>
      <c r="AA187" s="407" t="str">
        <f>IF(名簿!S192&lt;&gt;"",名簿!S192,"")</f>
        <v/>
      </c>
      <c r="AB187" s="407" t="s">
        <v>1792</v>
      </c>
      <c r="AC187" s="407" t="str">
        <f>IF(名簿!M192&lt;&gt;"",名簿!M192,"")</f>
        <v/>
      </c>
      <c r="AD187" s="407" t="str">
        <f>IF(名簿!N192&lt;&gt;"",名簿!N192,"")</f>
        <v/>
      </c>
      <c r="AE187" s="407" t="str">
        <f>IF(名簿!O192&lt;&gt;"",名簿!O192,"")</f>
        <v/>
      </c>
      <c r="AF187" s="407" t="str">
        <f>IF(名簿!P192&lt;&gt;"",名簿!P192,"")</f>
        <v/>
      </c>
      <c r="AN187" s="551" t="str">
        <f>テーブル2[[#This Row],[災害発生時の
体制]]&amp;テーブル2[[#This Row],[班長代理①②③を選択]]</f>
        <v/>
      </c>
      <c r="AO187">
        <f>IF(テーブル2[[#This Row],[班長代理①②③を選択]]&lt;&gt;"",COUNTIF(AN:AN,AN187),0)</f>
        <v>0</v>
      </c>
      <c r="AQ187" s="521" t="str">
        <f>テーブル2[[#This Row],[災害発生時の
体制]]&amp;テーブル2[[#This Row],[班長]]</f>
        <v/>
      </c>
      <c r="AR187" s="519">
        <f>IF(テーブル2[[#This Row],[班長]]="○",COUNTIF(AQ:AQ,AQ187),0)</f>
        <v>0</v>
      </c>
    </row>
    <row r="188" spans="2:44" x14ac:dyDescent="0.15">
      <c r="B188" s="378" t="str">
        <f>IF(名簿!C193&lt;&gt;"",名簿!C193,"")</f>
        <v/>
      </c>
      <c r="C188" s="378" t="str">
        <f>IF(名簿!F193&lt;&gt;"",名簿!F193,"")</f>
        <v/>
      </c>
      <c r="D188" s="378" t="str">
        <f>IF(名簿!G193&lt;&gt;"",名簿!G193,"")</f>
        <v/>
      </c>
      <c r="E188" s="378" t="str">
        <f>IF(名簿!J193&lt;&gt;"",名簿!J193,"")</f>
        <v/>
      </c>
      <c r="F188" s="378" t="str">
        <f>IF(名簿!L193&lt;&gt;"",名簿!L193,"")</f>
        <v/>
      </c>
      <c r="G188" s="378" t="str">
        <f>IF(名簿!I193&lt;&gt;"",名簿!I193,"")</f>
        <v/>
      </c>
      <c r="H188" s="378" t="str">
        <f>IF(名簿!K193&lt;&gt;"",名簿!K193,"")</f>
        <v/>
      </c>
      <c r="I188" s="378" t="str">
        <f>IF(名簿!H193&lt;&gt;"",名簿!H193,"")</f>
        <v/>
      </c>
      <c r="J188" s="378" t="str">
        <f>IF(名簿!S193&lt;&gt;"",名簿!S193,"")</f>
        <v/>
      </c>
      <c r="L188" s="379" t="str">
        <f>IF(現場!C192&lt;&gt;"",現場!C192,"")</f>
        <v/>
      </c>
      <c r="M188" s="379" t="str">
        <f>IF(現場!D192&lt;&gt;"",現場!D192,"")</f>
        <v/>
      </c>
      <c r="N188" s="379" t="str">
        <f>IF(現場!E192&lt;&gt;"",現場!E192,"")</f>
        <v/>
      </c>
      <c r="O188" s="379" t="str">
        <f>IF(現場!F192&lt;&gt;"",現場!F192,"")</f>
        <v/>
      </c>
      <c r="P188" s="379" t="str">
        <f>IF(現場!G192&lt;&gt;"",現場!G192,"")</f>
        <v/>
      </c>
      <c r="Q188" s="379" t="str">
        <f>IF(現場!H192&lt;&gt;"",現場!H192,"")</f>
        <v/>
      </c>
      <c r="R188" s="379" t="str">
        <f>IF(現場!I192&lt;&gt;"",現場!I192,"")</f>
        <v/>
      </c>
      <c r="S188" s="379" t="str">
        <f>IF(現場!J192&lt;&gt;"",現場!J192,"")</f>
        <v/>
      </c>
      <c r="T188" s="379" t="str">
        <f>IF(現場!K192&lt;&gt;"",現場!K192,"")</f>
        <v/>
      </c>
      <c r="U188" s="379" t="str">
        <f>IF(現場!L192&lt;&gt;"",現場!L192,"")</f>
        <v/>
      </c>
      <c r="V188" s="379" t="str">
        <f>IF(現場!M192&lt;&gt;"",現場!M192,"")</f>
        <v/>
      </c>
      <c r="X188" s="407" t="str">
        <f>IF(名簿!E193&lt;&gt;"",名簿!E193,"")</f>
        <v/>
      </c>
      <c r="Y188" s="407" t="str">
        <f>IF(名簿!C193&lt;&gt;"",名簿!C193,"")</f>
        <v/>
      </c>
      <c r="Z188" s="407" t="str">
        <f>IF(名簿!H193&lt;&gt;"",名簿!H193,"")</f>
        <v/>
      </c>
      <c r="AA188" s="407" t="str">
        <f>IF(名簿!S193&lt;&gt;"",名簿!S193,"")</f>
        <v/>
      </c>
      <c r="AB188" s="407" t="s">
        <v>1792</v>
      </c>
      <c r="AC188" s="407" t="str">
        <f>IF(名簿!M193&lt;&gt;"",名簿!M193,"")</f>
        <v/>
      </c>
      <c r="AD188" s="407" t="str">
        <f>IF(名簿!N193&lt;&gt;"",名簿!N193,"")</f>
        <v/>
      </c>
      <c r="AE188" s="407" t="str">
        <f>IF(名簿!O193&lt;&gt;"",名簿!O193,"")</f>
        <v/>
      </c>
      <c r="AF188" s="407" t="str">
        <f>IF(名簿!P193&lt;&gt;"",名簿!P193,"")</f>
        <v/>
      </c>
      <c r="AN188" s="551" t="str">
        <f>テーブル2[[#This Row],[災害発生時の
体制]]&amp;テーブル2[[#This Row],[班長代理①②③を選択]]</f>
        <v/>
      </c>
      <c r="AO188">
        <f>IF(テーブル2[[#This Row],[班長代理①②③を選択]]&lt;&gt;"",COUNTIF(AN:AN,AN188),0)</f>
        <v>0</v>
      </c>
      <c r="AQ188" s="521" t="str">
        <f>テーブル2[[#This Row],[災害発生時の
体制]]&amp;テーブル2[[#This Row],[班長]]</f>
        <v/>
      </c>
      <c r="AR188" s="519">
        <f>IF(テーブル2[[#This Row],[班長]]="○",COUNTIF(AQ:AQ,AQ188),0)</f>
        <v>0</v>
      </c>
    </row>
    <row r="189" spans="2:44" x14ac:dyDescent="0.15">
      <c r="B189" s="378" t="str">
        <f>IF(名簿!C194&lt;&gt;"",名簿!C194,"")</f>
        <v/>
      </c>
      <c r="C189" s="378" t="str">
        <f>IF(名簿!F194&lt;&gt;"",名簿!F194,"")</f>
        <v/>
      </c>
      <c r="D189" s="378" t="str">
        <f>IF(名簿!G194&lt;&gt;"",名簿!G194,"")</f>
        <v/>
      </c>
      <c r="E189" s="378" t="str">
        <f>IF(名簿!J194&lt;&gt;"",名簿!J194,"")</f>
        <v/>
      </c>
      <c r="F189" s="378" t="str">
        <f>IF(名簿!L194&lt;&gt;"",名簿!L194,"")</f>
        <v/>
      </c>
      <c r="G189" s="378" t="str">
        <f>IF(名簿!I194&lt;&gt;"",名簿!I194,"")</f>
        <v/>
      </c>
      <c r="H189" s="378" t="str">
        <f>IF(名簿!K194&lt;&gt;"",名簿!K194,"")</f>
        <v/>
      </c>
      <c r="I189" s="378" t="str">
        <f>IF(名簿!H194&lt;&gt;"",名簿!H194,"")</f>
        <v/>
      </c>
      <c r="J189" s="378" t="str">
        <f>IF(名簿!S194&lt;&gt;"",名簿!S194,"")</f>
        <v/>
      </c>
      <c r="L189" s="379" t="str">
        <f>IF(現場!C193&lt;&gt;"",現場!C193,"")</f>
        <v/>
      </c>
      <c r="M189" s="379" t="str">
        <f>IF(現場!D193&lt;&gt;"",現場!D193,"")</f>
        <v/>
      </c>
      <c r="N189" s="379" t="str">
        <f>IF(現場!E193&lt;&gt;"",現場!E193,"")</f>
        <v/>
      </c>
      <c r="O189" s="379" t="str">
        <f>IF(現場!F193&lt;&gt;"",現場!F193,"")</f>
        <v/>
      </c>
      <c r="P189" s="379" t="str">
        <f>IF(現場!G193&lt;&gt;"",現場!G193,"")</f>
        <v/>
      </c>
      <c r="Q189" s="379" t="str">
        <f>IF(現場!H193&lt;&gt;"",現場!H193,"")</f>
        <v/>
      </c>
      <c r="R189" s="379" t="str">
        <f>IF(現場!I193&lt;&gt;"",現場!I193,"")</f>
        <v/>
      </c>
      <c r="S189" s="379" t="str">
        <f>IF(現場!J193&lt;&gt;"",現場!J193,"")</f>
        <v/>
      </c>
      <c r="T189" s="379" t="str">
        <f>IF(現場!K193&lt;&gt;"",現場!K193,"")</f>
        <v/>
      </c>
      <c r="U189" s="379" t="str">
        <f>IF(現場!L193&lt;&gt;"",現場!L193,"")</f>
        <v/>
      </c>
      <c r="V189" s="379" t="str">
        <f>IF(現場!M193&lt;&gt;"",現場!M193,"")</f>
        <v/>
      </c>
      <c r="X189" s="407" t="str">
        <f>IF(名簿!E194&lt;&gt;"",名簿!E194,"")</f>
        <v/>
      </c>
      <c r="Y189" s="407" t="str">
        <f>IF(名簿!C194&lt;&gt;"",名簿!C194,"")</f>
        <v/>
      </c>
      <c r="Z189" s="407" t="str">
        <f>IF(名簿!H194&lt;&gt;"",名簿!H194,"")</f>
        <v/>
      </c>
      <c r="AA189" s="407" t="str">
        <f>IF(名簿!S194&lt;&gt;"",名簿!S194,"")</f>
        <v/>
      </c>
      <c r="AB189" s="407" t="s">
        <v>1792</v>
      </c>
      <c r="AC189" s="407" t="str">
        <f>IF(名簿!M194&lt;&gt;"",名簿!M194,"")</f>
        <v/>
      </c>
      <c r="AD189" s="407" t="str">
        <f>IF(名簿!N194&lt;&gt;"",名簿!N194,"")</f>
        <v/>
      </c>
      <c r="AE189" s="407" t="str">
        <f>IF(名簿!O194&lt;&gt;"",名簿!O194,"")</f>
        <v/>
      </c>
      <c r="AF189" s="407" t="str">
        <f>IF(名簿!P194&lt;&gt;"",名簿!P194,"")</f>
        <v/>
      </c>
      <c r="AN189" s="551" t="str">
        <f>テーブル2[[#This Row],[災害発生時の
体制]]&amp;テーブル2[[#This Row],[班長代理①②③を選択]]</f>
        <v/>
      </c>
      <c r="AO189">
        <f>IF(テーブル2[[#This Row],[班長代理①②③を選択]]&lt;&gt;"",COUNTIF(AN:AN,AN189),0)</f>
        <v>0</v>
      </c>
      <c r="AQ189" s="521" t="str">
        <f>テーブル2[[#This Row],[災害発生時の
体制]]&amp;テーブル2[[#This Row],[班長]]</f>
        <v/>
      </c>
      <c r="AR189" s="519">
        <f>IF(テーブル2[[#This Row],[班長]]="○",COUNTIF(AQ:AQ,AQ189),0)</f>
        <v>0</v>
      </c>
    </row>
    <row r="190" spans="2:44" x14ac:dyDescent="0.15">
      <c r="B190" s="378" t="str">
        <f>IF(名簿!C195&lt;&gt;"",名簿!C195,"")</f>
        <v/>
      </c>
      <c r="C190" s="378" t="str">
        <f>IF(名簿!F195&lt;&gt;"",名簿!F195,"")</f>
        <v/>
      </c>
      <c r="D190" s="378" t="str">
        <f>IF(名簿!G195&lt;&gt;"",名簿!G195,"")</f>
        <v/>
      </c>
      <c r="E190" s="378" t="str">
        <f>IF(名簿!J195&lt;&gt;"",名簿!J195,"")</f>
        <v/>
      </c>
      <c r="F190" s="378" t="str">
        <f>IF(名簿!L195&lt;&gt;"",名簿!L195,"")</f>
        <v/>
      </c>
      <c r="G190" s="378" t="str">
        <f>IF(名簿!I195&lt;&gt;"",名簿!I195,"")</f>
        <v/>
      </c>
      <c r="H190" s="378" t="str">
        <f>IF(名簿!K195&lt;&gt;"",名簿!K195,"")</f>
        <v/>
      </c>
      <c r="I190" s="378" t="str">
        <f>IF(名簿!H195&lt;&gt;"",名簿!H195,"")</f>
        <v/>
      </c>
      <c r="J190" s="378" t="str">
        <f>IF(名簿!S195&lt;&gt;"",名簿!S195,"")</f>
        <v/>
      </c>
      <c r="L190" s="379" t="str">
        <f>IF(現場!C194&lt;&gt;"",現場!C194,"")</f>
        <v/>
      </c>
      <c r="M190" s="379" t="str">
        <f>IF(現場!D194&lt;&gt;"",現場!D194,"")</f>
        <v/>
      </c>
      <c r="N190" s="379" t="str">
        <f>IF(現場!E194&lt;&gt;"",現場!E194,"")</f>
        <v/>
      </c>
      <c r="O190" s="379" t="str">
        <f>IF(現場!F194&lt;&gt;"",現場!F194,"")</f>
        <v/>
      </c>
      <c r="P190" s="379" t="str">
        <f>IF(現場!G194&lt;&gt;"",現場!G194,"")</f>
        <v/>
      </c>
      <c r="Q190" s="379" t="str">
        <f>IF(現場!H194&lt;&gt;"",現場!H194,"")</f>
        <v/>
      </c>
      <c r="R190" s="379" t="str">
        <f>IF(現場!I194&lt;&gt;"",現場!I194,"")</f>
        <v/>
      </c>
      <c r="S190" s="379" t="str">
        <f>IF(現場!J194&lt;&gt;"",現場!J194,"")</f>
        <v/>
      </c>
      <c r="T190" s="379" t="str">
        <f>IF(現場!K194&lt;&gt;"",現場!K194,"")</f>
        <v/>
      </c>
      <c r="U190" s="379" t="str">
        <f>IF(現場!L194&lt;&gt;"",現場!L194,"")</f>
        <v/>
      </c>
      <c r="V190" s="379" t="str">
        <f>IF(現場!M194&lt;&gt;"",現場!M194,"")</f>
        <v/>
      </c>
      <c r="X190" s="407" t="str">
        <f>IF(名簿!E195&lt;&gt;"",名簿!E195,"")</f>
        <v/>
      </c>
      <c r="Y190" s="407" t="str">
        <f>IF(名簿!C195&lt;&gt;"",名簿!C195,"")</f>
        <v/>
      </c>
      <c r="Z190" s="407" t="str">
        <f>IF(名簿!H195&lt;&gt;"",名簿!H195,"")</f>
        <v/>
      </c>
      <c r="AA190" s="407" t="str">
        <f>IF(名簿!S195&lt;&gt;"",名簿!S195,"")</f>
        <v/>
      </c>
      <c r="AB190" s="407" t="s">
        <v>1792</v>
      </c>
      <c r="AC190" s="407" t="str">
        <f>IF(名簿!M195&lt;&gt;"",名簿!M195,"")</f>
        <v/>
      </c>
      <c r="AD190" s="407" t="str">
        <f>IF(名簿!N195&lt;&gt;"",名簿!N195,"")</f>
        <v/>
      </c>
      <c r="AE190" s="407" t="str">
        <f>IF(名簿!O195&lt;&gt;"",名簿!O195,"")</f>
        <v/>
      </c>
      <c r="AF190" s="407" t="str">
        <f>IF(名簿!P195&lt;&gt;"",名簿!P195,"")</f>
        <v/>
      </c>
      <c r="AN190" s="551" t="str">
        <f>テーブル2[[#This Row],[災害発生時の
体制]]&amp;テーブル2[[#This Row],[班長代理①②③を選択]]</f>
        <v/>
      </c>
      <c r="AO190">
        <f>IF(テーブル2[[#This Row],[班長代理①②③を選択]]&lt;&gt;"",COUNTIF(AN:AN,AN190),0)</f>
        <v>0</v>
      </c>
      <c r="AQ190" s="521" t="str">
        <f>テーブル2[[#This Row],[災害発生時の
体制]]&amp;テーブル2[[#This Row],[班長]]</f>
        <v/>
      </c>
      <c r="AR190" s="519">
        <f>IF(テーブル2[[#This Row],[班長]]="○",COUNTIF(AQ:AQ,AQ190),0)</f>
        <v>0</v>
      </c>
    </row>
    <row r="191" spans="2:44" x14ac:dyDescent="0.15">
      <c r="B191" s="378" t="str">
        <f>IF(名簿!C196&lt;&gt;"",名簿!C196,"")</f>
        <v/>
      </c>
      <c r="C191" s="378" t="str">
        <f>IF(名簿!F196&lt;&gt;"",名簿!F196,"")</f>
        <v/>
      </c>
      <c r="D191" s="378" t="str">
        <f>IF(名簿!G196&lt;&gt;"",名簿!G196,"")</f>
        <v/>
      </c>
      <c r="E191" s="378" t="str">
        <f>IF(名簿!J196&lt;&gt;"",名簿!J196,"")</f>
        <v/>
      </c>
      <c r="F191" s="378" t="str">
        <f>IF(名簿!L196&lt;&gt;"",名簿!L196,"")</f>
        <v/>
      </c>
      <c r="G191" s="378" t="str">
        <f>IF(名簿!I196&lt;&gt;"",名簿!I196,"")</f>
        <v/>
      </c>
      <c r="H191" s="378" t="str">
        <f>IF(名簿!K196&lt;&gt;"",名簿!K196,"")</f>
        <v/>
      </c>
      <c r="I191" s="378" t="str">
        <f>IF(名簿!H196&lt;&gt;"",名簿!H196,"")</f>
        <v/>
      </c>
      <c r="J191" s="378" t="str">
        <f>IF(名簿!S196&lt;&gt;"",名簿!S196,"")</f>
        <v/>
      </c>
      <c r="L191" s="379" t="str">
        <f>IF(現場!C195&lt;&gt;"",現場!C195,"")</f>
        <v/>
      </c>
      <c r="M191" s="379" t="str">
        <f>IF(現場!D195&lt;&gt;"",現場!D195,"")</f>
        <v/>
      </c>
      <c r="N191" s="379" t="str">
        <f>IF(現場!E195&lt;&gt;"",現場!E195,"")</f>
        <v/>
      </c>
      <c r="O191" s="379" t="str">
        <f>IF(現場!F195&lt;&gt;"",現場!F195,"")</f>
        <v/>
      </c>
      <c r="P191" s="379" t="str">
        <f>IF(現場!G195&lt;&gt;"",現場!G195,"")</f>
        <v/>
      </c>
      <c r="Q191" s="379" t="str">
        <f>IF(現場!H195&lt;&gt;"",現場!H195,"")</f>
        <v/>
      </c>
      <c r="R191" s="379" t="str">
        <f>IF(現場!I195&lt;&gt;"",現場!I195,"")</f>
        <v/>
      </c>
      <c r="S191" s="379" t="str">
        <f>IF(現場!J195&lt;&gt;"",現場!J195,"")</f>
        <v/>
      </c>
      <c r="T191" s="379" t="str">
        <f>IF(現場!K195&lt;&gt;"",現場!K195,"")</f>
        <v/>
      </c>
      <c r="U191" s="379" t="str">
        <f>IF(現場!L195&lt;&gt;"",現場!L195,"")</f>
        <v/>
      </c>
      <c r="V191" s="379" t="str">
        <f>IF(現場!M195&lt;&gt;"",現場!M195,"")</f>
        <v/>
      </c>
      <c r="X191" s="407" t="str">
        <f>IF(名簿!E196&lt;&gt;"",名簿!E196,"")</f>
        <v/>
      </c>
      <c r="Y191" s="407" t="str">
        <f>IF(名簿!C196&lt;&gt;"",名簿!C196,"")</f>
        <v/>
      </c>
      <c r="Z191" s="407" t="str">
        <f>IF(名簿!H196&lt;&gt;"",名簿!H196,"")</f>
        <v/>
      </c>
      <c r="AA191" s="407" t="str">
        <f>IF(名簿!S196&lt;&gt;"",名簿!S196,"")</f>
        <v/>
      </c>
      <c r="AB191" s="407" t="s">
        <v>1792</v>
      </c>
      <c r="AC191" s="407" t="str">
        <f>IF(名簿!M196&lt;&gt;"",名簿!M196,"")</f>
        <v/>
      </c>
      <c r="AD191" s="407" t="str">
        <f>IF(名簿!N196&lt;&gt;"",名簿!N196,"")</f>
        <v/>
      </c>
      <c r="AE191" s="407" t="str">
        <f>IF(名簿!O196&lt;&gt;"",名簿!O196,"")</f>
        <v/>
      </c>
      <c r="AF191" s="407" t="str">
        <f>IF(名簿!P196&lt;&gt;"",名簿!P196,"")</f>
        <v/>
      </c>
      <c r="AN191" s="551" t="str">
        <f>テーブル2[[#This Row],[災害発生時の
体制]]&amp;テーブル2[[#This Row],[班長代理①②③を選択]]</f>
        <v/>
      </c>
      <c r="AO191">
        <f>IF(テーブル2[[#This Row],[班長代理①②③を選択]]&lt;&gt;"",COUNTIF(AN:AN,AN191),0)</f>
        <v>0</v>
      </c>
      <c r="AQ191" s="521" t="str">
        <f>テーブル2[[#This Row],[災害発生時の
体制]]&amp;テーブル2[[#This Row],[班長]]</f>
        <v/>
      </c>
      <c r="AR191" s="519">
        <f>IF(テーブル2[[#This Row],[班長]]="○",COUNTIF(AQ:AQ,AQ191),0)</f>
        <v>0</v>
      </c>
    </row>
    <row r="192" spans="2:44" x14ac:dyDescent="0.15">
      <c r="B192" s="378" t="str">
        <f>IF(名簿!C197&lt;&gt;"",名簿!C197,"")</f>
        <v/>
      </c>
      <c r="C192" s="378" t="str">
        <f>IF(名簿!F197&lt;&gt;"",名簿!F197,"")</f>
        <v/>
      </c>
      <c r="D192" s="378" t="str">
        <f>IF(名簿!G197&lt;&gt;"",名簿!G197,"")</f>
        <v/>
      </c>
      <c r="E192" s="378" t="str">
        <f>IF(名簿!J197&lt;&gt;"",名簿!J197,"")</f>
        <v/>
      </c>
      <c r="F192" s="378" t="str">
        <f>IF(名簿!L197&lt;&gt;"",名簿!L197,"")</f>
        <v/>
      </c>
      <c r="G192" s="378" t="str">
        <f>IF(名簿!I197&lt;&gt;"",名簿!I197,"")</f>
        <v/>
      </c>
      <c r="H192" s="378" t="str">
        <f>IF(名簿!K197&lt;&gt;"",名簿!K197,"")</f>
        <v/>
      </c>
      <c r="I192" s="378" t="str">
        <f>IF(名簿!H197&lt;&gt;"",名簿!H197,"")</f>
        <v/>
      </c>
      <c r="J192" s="378" t="str">
        <f>IF(名簿!S197&lt;&gt;"",名簿!S197,"")</f>
        <v/>
      </c>
      <c r="L192" s="379" t="str">
        <f>IF(現場!C196&lt;&gt;"",現場!C196,"")</f>
        <v/>
      </c>
      <c r="M192" s="379" t="str">
        <f>IF(現場!D196&lt;&gt;"",現場!D196,"")</f>
        <v/>
      </c>
      <c r="N192" s="379" t="str">
        <f>IF(現場!E196&lt;&gt;"",現場!E196,"")</f>
        <v/>
      </c>
      <c r="O192" s="379" t="str">
        <f>IF(現場!F196&lt;&gt;"",現場!F196,"")</f>
        <v/>
      </c>
      <c r="P192" s="379" t="str">
        <f>IF(現場!G196&lt;&gt;"",現場!G196,"")</f>
        <v/>
      </c>
      <c r="Q192" s="379" t="str">
        <f>IF(現場!H196&lt;&gt;"",現場!H196,"")</f>
        <v/>
      </c>
      <c r="R192" s="379" t="str">
        <f>IF(現場!I196&lt;&gt;"",現場!I196,"")</f>
        <v/>
      </c>
      <c r="S192" s="379" t="str">
        <f>IF(現場!J196&lt;&gt;"",現場!J196,"")</f>
        <v/>
      </c>
      <c r="T192" s="379" t="str">
        <f>IF(現場!K196&lt;&gt;"",現場!K196,"")</f>
        <v/>
      </c>
      <c r="U192" s="379" t="str">
        <f>IF(現場!L196&lt;&gt;"",現場!L196,"")</f>
        <v/>
      </c>
      <c r="V192" s="379" t="str">
        <f>IF(現場!M196&lt;&gt;"",現場!M196,"")</f>
        <v/>
      </c>
      <c r="X192" s="407" t="str">
        <f>IF(名簿!E197&lt;&gt;"",名簿!E197,"")</f>
        <v/>
      </c>
      <c r="Y192" s="407" t="str">
        <f>IF(名簿!C197&lt;&gt;"",名簿!C197,"")</f>
        <v/>
      </c>
      <c r="Z192" s="407" t="str">
        <f>IF(名簿!H197&lt;&gt;"",名簿!H197,"")</f>
        <v/>
      </c>
      <c r="AA192" s="407" t="str">
        <f>IF(名簿!S197&lt;&gt;"",名簿!S197,"")</f>
        <v/>
      </c>
      <c r="AB192" s="407" t="s">
        <v>1792</v>
      </c>
      <c r="AC192" s="407" t="str">
        <f>IF(名簿!M197&lt;&gt;"",名簿!M197,"")</f>
        <v/>
      </c>
      <c r="AD192" s="407" t="str">
        <f>IF(名簿!N197&lt;&gt;"",名簿!N197,"")</f>
        <v/>
      </c>
      <c r="AE192" s="407" t="str">
        <f>IF(名簿!O197&lt;&gt;"",名簿!O197,"")</f>
        <v/>
      </c>
      <c r="AF192" s="407" t="str">
        <f>IF(名簿!P197&lt;&gt;"",名簿!P197,"")</f>
        <v/>
      </c>
      <c r="AN192" s="551" t="str">
        <f>テーブル2[[#This Row],[災害発生時の
体制]]&amp;テーブル2[[#This Row],[班長代理①②③を選択]]</f>
        <v/>
      </c>
      <c r="AO192">
        <f>IF(テーブル2[[#This Row],[班長代理①②③を選択]]&lt;&gt;"",COUNTIF(AN:AN,AN192),0)</f>
        <v>0</v>
      </c>
      <c r="AQ192" s="521" t="str">
        <f>テーブル2[[#This Row],[災害発生時の
体制]]&amp;テーブル2[[#This Row],[班長]]</f>
        <v/>
      </c>
      <c r="AR192" s="519">
        <f>IF(テーブル2[[#This Row],[班長]]="○",COUNTIF(AQ:AQ,AQ192),0)</f>
        <v>0</v>
      </c>
    </row>
    <row r="193" spans="2:44" x14ac:dyDescent="0.15">
      <c r="B193" s="378" t="str">
        <f>IF(名簿!C198&lt;&gt;"",名簿!C198,"")</f>
        <v/>
      </c>
      <c r="C193" s="378" t="str">
        <f>IF(名簿!F198&lt;&gt;"",名簿!F198,"")</f>
        <v/>
      </c>
      <c r="D193" s="378" t="str">
        <f>IF(名簿!G198&lt;&gt;"",名簿!G198,"")</f>
        <v/>
      </c>
      <c r="E193" s="378" t="str">
        <f>IF(名簿!J198&lt;&gt;"",名簿!J198,"")</f>
        <v/>
      </c>
      <c r="F193" s="378" t="str">
        <f>IF(名簿!L198&lt;&gt;"",名簿!L198,"")</f>
        <v/>
      </c>
      <c r="G193" s="378" t="str">
        <f>IF(名簿!I198&lt;&gt;"",名簿!I198,"")</f>
        <v/>
      </c>
      <c r="H193" s="378" t="str">
        <f>IF(名簿!K198&lt;&gt;"",名簿!K198,"")</f>
        <v/>
      </c>
      <c r="I193" s="378" t="str">
        <f>IF(名簿!H198&lt;&gt;"",名簿!H198,"")</f>
        <v/>
      </c>
      <c r="J193" s="378" t="str">
        <f>IF(名簿!S198&lt;&gt;"",名簿!S198,"")</f>
        <v/>
      </c>
      <c r="L193" s="379" t="str">
        <f>IF(現場!C197&lt;&gt;"",現場!C197,"")</f>
        <v/>
      </c>
      <c r="M193" s="379" t="str">
        <f>IF(現場!D197&lt;&gt;"",現場!D197,"")</f>
        <v/>
      </c>
      <c r="N193" s="379" t="str">
        <f>IF(現場!E197&lt;&gt;"",現場!E197,"")</f>
        <v/>
      </c>
      <c r="O193" s="379" t="str">
        <f>IF(現場!F197&lt;&gt;"",現場!F197,"")</f>
        <v/>
      </c>
      <c r="P193" s="379" t="str">
        <f>IF(現場!G197&lt;&gt;"",現場!G197,"")</f>
        <v/>
      </c>
      <c r="Q193" s="379" t="str">
        <f>IF(現場!H197&lt;&gt;"",現場!H197,"")</f>
        <v/>
      </c>
      <c r="R193" s="379" t="str">
        <f>IF(現場!I197&lt;&gt;"",現場!I197,"")</f>
        <v/>
      </c>
      <c r="S193" s="379" t="str">
        <f>IF(現場!J197&lt;&gt;"",現場!J197,"")</f>
        <v/>
      </c>
      <c r="T193" s="379" t="str">
        <f>IF(現場!K197&lt;&gt;"",現場!K197,"")</f>
        <v/>
      </c>
      <c r="U193" s="379" t="str">
        <f>IF(現場!L197&lt;&gt;"",現場!L197,"")</f>
        <v/>
      </c>
      <c r="V193" s="379" t="str">
        <f>IF(現場!M197&lt;&gt;"",現場!M197,"")</f>
        <v/>
      </c>
      <c r="X193" s="407" t="str">
        <f>IF(名簿!E198&lt;&gt;"",名簿!E198,"")</f>
        <v/>
      </c>
      <c r="Y193" s="407" t="str">
        <f>IF(名簿!C198&lt;&gt;"",名簿!C198,"")</f>
        <v/>
      </c>
      <c r="Z193" s="407" t="str">
        <f>IF(名簿!H198&lt;&gt;"",名簿!H198,"")</f>
        <v/>
      </c>
      <c r="AA193" s="407" t="str">
        <f>IF(名簿!S198&lt;&gt;"",名簿!S198,"")</f>
        <v/>
      </c>
      <c r="AB193" s="407" t="s">
        <v>1792</v>
      </c>
      <c r="AC193" s="407" t="str">
        <f>IF(名簿!M198&lt;&gt;"",名簿!M198,"")</f>
        <v/>
      </c>
      <c r="AD193" s="407" t="str">
        <f>IF(名簿!N198&lt;&gt;"",名簿!N198,"")</f>
        <v/>
      </c>
      <c r="AE193" s="407" t="str">
        <f>IF(名簿!O198&lt;&gt;"",名簿!O198,"")</f>
        <v/>
      </c>
      <c r="AF193" s="407" t="str">
        <f>IF(名簿!P198&lt;&gt;"",名簿!P198,"")</f>
        <v/>
      </c>
      <c r="AN193" s="551" t="str">
        <f>テーブル2[[#This Row],[災害発生時の
体制]]&amp;テーブル2[[#This Row],[班長代理①②③を選択]]</f>
        <v/>
      </c>
      <c r="AO193">
        <f>IF(テーブル2[[#This Row],[班長代理①②③を選択]]&lt;&gt;"",COUNTIF(AN:AN,AN193),0)</f>
        <v>0</v>
      </c>
      <c r="AQ193" s="521" t="str">
        <f>テーブル2[[#This Row],[災害発生時の
体制]]&amp;テーブル2[[#This Row],[班長]]</f>
        <v/>
      </c>
      <c r="AR193" s="519">
        <f>IF(テーブル2[[#This Row],[班長]]="○",COUNTIF(AQ:AQ,AQ193),0)</f>
        <v>0</v>
      </c>
    </row>
    <row r="194" spans="2:44" x14ac:dyDescent="0.15">
      <c r="B194" s="378" t="str">
        <f>IF(名簿!C199&lt;&gt;"",名簿!C199,"")</f>
        <v/>
      </c>
      <c r="C194" s="378" t="str">
        <f>IF(名簿!F199&lt;&gt;"",名簿!F199,"")</f>
        <v/>
      </c>
      <c r="D194" s="378" t="str">
        <f>IF(名簿!G199&lt;&gt;"",名簿!G199,"")</f>
        <v/>
      </c>
      <c r="E194" s="378" t="str">
        <f>IF(名簿!J199&lt;&gt;"",名簿!J199,"")</f>
        <v/>
      </c>
      <c r="F194" s="378" t="str">
        <f>IF(名簿!L199&lt;&gt;"",名簿!L199,"")</f>
        <v/>
      </c>
      <c r="G194" s="378" t="str">
        <f>IF(名簿!I199&lt;&gt;"",名簿!I199,"")</f>
        <v/>
      </c>
      <c r="H194" s="378" t="str">
        <f>IF(名簿!K199&lt;&gt;"",名簿!K199,"")</f>
        <v/>
      </c>
      <c r="I194" s="378" t="str">
        <f>IF(名簿!H199&lt;&gt;"",名簿!H199,"")</f>
        <v/>
      </c>
      <c r="J194" s="378" t="str">
        <f>IF(名簿!S199&lt;&gt;"",名簿!S199,"")</f>
        <v/>
      </c>
      <c r="L194" s="379" t="str">
        <f>IF(現場!C198&lt;&gt;"",現場!C198,"")</f>
        <v/>
      </c>
      <c r="M194" s="379" t="str">
        <f>IF(現場!D198&lt;&gt;"",現場!D198,"")</f>
        <v/>
      </c>
      <c r="N194" s="379" t="str">
        <f>IF(現場!E198&lt;&gt;"",現場!E198,"")</f>
        <v/>
      </c>
      <c r="O194" s="379" t="str">
        <f>IF(現場!F198&lt;&gt;"",現場!F198,"")</f>
        <v/>
      </c>
      <c r="P194" s="379" t="str">
        <f>IF(現場!G198&lt;&gt;"",現場!G198,"")</f>
        <v/>
      </c>
      <c r="Q194" s="379" t="str">
        <f>IF(現場!H198&lt;&gt;"",現場!H198,"")</f>
        <v/>
      </c>
      <c r="R194" s="379" t="str">
        <f>IF(現場!I198&lt;&gt;"",現場!I198,"")</f>
        <v/>
      </c>
      <c r="S194" s="379" t="str">
        <f>IF(現場!J198&lt;&gt;"",現場!J198,"")</f>
        <v/>
      </c>
      <c r="T194" s="379" t="str">
        <f>IF(現場!K198&lt;&gt;"",現場!K198,"")</f>
        <v/>
      </c>
      <c r="U194" s="379" t="str">
        <f>IF(現場!L198&lt;&gt;"",現場!L198,"")</f>
        <v/>
      </c>
      <c r="V194" s="379" t="str">
        <f>IF(現場!M198&lt;&gt;"",現場!M198,"")</f>
        <v/>
      </c>
      <c r="X194" s="407" t="str">
        <f>IF(名簿!E199&lt;&gt;"",名簿!E199,"")</f>
        <v/>
      </c>
      <c r="Y194" s="407" t="str">
        <f>IF(名簿!C199&lt;&gt;"",名簿!C199,"")</f>
        <v/>
      </c>
      <c r="Z194" s="407" t="str">
        <f>IF(名簿!H199&lt;&gt;"",名簿!H199,"")</f>
        <v/>
      </c>
      <c r="AA194" s="407" t="str">
        <f>IF(名簿!S199&lt;&gt;"",名簿!S199,"")</f>
        <v/>
      </c>
      <c r="AB194" s="407" t="s">
        <v>1792</v>
      </c>
      <c r="AC194" s="407" t="str">
        <f>IF(名簿!M199&lt;&gt;"",名簿!M199,"")</f>
        <v/>
      </c>
      <c r="AD194" s="407" t="str">
        <f>IF(名簿!N199&lt;&gt;"",名簿!N199,"")</f>
        <v/>
      </c>
      <c r="AE194" s="407" t="str">
        <f>IF(名簿!O199&lt;&gt;"",名簿!O199,"")</f>
        <v/>
      </c>
      <c r="AF194" s="407" t="str">
        <f>IF(名簿!P199&lt;&gt;"",名簿!P199,"")</f>
        <v/>
      </c>
      <c r="AN194" s="551" t="str">
        <f>テーブル2[[#This Row],[災害発生時の
体制]]&amp;テーブル2[[#This Row],[班長代理①②③を選択]]</f>
        <v/>
      </c>
      <c r="AO194">
        <f>IF(テーブル2[[#This Row],[班長代理①②③を選択]]&lt;&gt;"",COUNTIF(AN:AN,AN194),0)</f>
        <v>0</v>
      </c>
      <c r="AQ194" s="521" t="str">
        <f>テーブル2[[#This Row],[災害発生時の
体制]]&amp;テーブル2[[#This Row],[班長]]</f>
        <v/>
      </c>
      <c r="AR194" s="519">
        <f>IF(テーブル2[[#This Row],[班長]]="○",COUNTIF(AQ:AQ,AQ194),0)</f>
        <v>0</v>
      </c>
    </row>
    <row r="195" spans="2:44" x14ac:dyDescent="0.15">
      <c r="B195" s="378" t="str">
        <f>IF(名簿!C200&lt;&gt;"",名簿!C200,"")</f>
        <v/>
      </c>
      <c r="C195" s="378" t="str">
        <f>IF(名簿!F200&lt;&gt;"",名簿!F200,"")</f>
        <v/>
      </c>
      <c r="D195" s="378" t="str">
        <f>IF(名簿!G200&lt;&gt;"",名簿!G200,"")</f>
        <v/>
      </c>
      <c r="E195" s="378" t="str">
        <f>IF(名簿!J200&lt;&gt;"",名簿!J200,"")</f>
        <v/>
      </c>
      <c r="F195" s="378" t="str">
        <f>IF(名簿!L200&lt;&gt;"",名簿!L200,"")</f>
        <v/>
      </c>
      <c r="G195" s="378" t="str">
        <f>IF(名簿!I200&lt;&gt;"",名簿!I200,"")</f>
        <v/>
      </c>
      <c r="H195" s="378" t="str">
        <f>IF(名簿!K200&lt;&gt;"",名簿!K200,"")</f>
        <v/>
      </c>
      <c r="I195" s="378" t="str">
        <f>IF(名簿!H200&lt;&gt;"",名簿!H200,"")</f>
        <v/>
      </c>
      <c r="J195" s="378" t="str">
        <f>IF(名簿!S200&lt;&gt;"",名簿!S200,"")</f>
        <v/>
      </c>
      <c r="L195" s="379" t="str">
        <f>IF(現場!C199&lt;&gt;"",現場!C199,"")</f>
        <v/>
      </c>
      <c r="M195" s="379" t="str">
        <f>IF(現場!D199&lt;&gt;"",現場!D199,"")</f>
        <v/>
      </c>
      <c r="N195" s="379" t="str">
        <f>IF(現場!E199&lt;&gt;"",現場!E199,"")</f>
        <v/>
      </c>
      <c r="O195" s="379" t="str">
        <f>IF(現場!F199&lt;&gt;"",現場!F199,"")</f>
        <v/>
      </c>
      <c r="P195" s="379" t="str">
        <f>IF(現場!G199&lt;&gt;"",現場!G199,"")</f>
        <v/>
      </c>
      <c r="Q195" s="379" t="str">
        <f>IF(現場!H199&lt;&gt;"",現場!H199,"")</f>
        <v/>
      </c>
      <c r="R195" s="379" t="str">
        <f>IF(現場!I199&lt;&gt;"",現場!I199,"")</f>
        <v/>
      </c>
      <c r="S195" s="379" t="str">
        <f>IF(現場!J199&lt;&gt;"",現場!J199,"")</f>
        <v/>
      </c>
      <c r="T195" s="379" t="str">
        <f>IF(現場!K199&lt;&gt;"",現場!K199,"")</f>
        <v/>
      </c>
      <c r="U195" s="379" t="str">
        <f>IF(現場!L199&lt;&gt;"",現場!L199,"")</f>
        <v/>
      </c>
      <c r="V195" s="379" t="str">
        <f>IF(現場!M199&lt;&gt;"",現場!M199,"")</f>
        <v/>
      </c>
      <c r="X195" s="407" t="str">
        <f>IF(名簿!E200&lt;&gt;"",名簿!E200,"")</f>
        <v/>
      </c>
      <c r="Y195" s="407" t="str">
        <f>IF(名簿!C200&lt;&gt;"",名簿!C200,"")</f>
        <v/>
      </c>
      <c r="Z195" s="407" t="str">
        <f>IF(名簿!H200&lt;&gt;"",名簿!H200,"")</f>
        <v/>
      </c>
      <c r="AA195" s="407" t="str">
        <f>IF(名簿!S200&lt;&gt;"",名簿!S200,"")</f>
        <v/>
      </c>
      <c r="AB195" s="407" t="s">
        <v>1792</v>
      </c>
      <c r="AC195" s="407" t="str">
        <f>IF(名簿!M200&lt;&gt;"",名簿!M200,"")</f>
        <v/>
      </c>
      <c r="AD195" s="407" t="str">
        <f>IF(名簿!N200&lt;&gt;"",名簿!N200,"")</f>
        <v/>
      </c>
      <c r="AE195" s="407" t="str">
        <f>IF(名簿!O200&lt;&gt;"",名簿!O200,"")</f>
        <v/>
      </c>
      <c r="AF195" s="407" t="str">
        <f>IF(名簿!P200&lt;&gt;"",名簿!P200,"")</f>
        <v/>
      </c>
      <c r="AN195" s="551" t="str">
        <f>テーブル2[[#This Row],[災害発生時の
体制]]&amp;テーブル2[[#This Row],[班長代理①②③を選択]]</f>
        <v/>
      </c>
      <c r="AO195">
        <f>IF(テーブル2[[#This Row],[班長代理①②③を選択]]&lt;&gt;"",COUNTIF(AN:AN,AN195),0)</f>
        <v>0</v>
      </c>
      <c r="AQ195" s="521" t="str">
        <f>テーブル2[[#This Row],[災害発生時の
体制]]&amp;テーブル2[[#This Row],[班長]]</f>
        <v/>
      </c>
      <c r="AR195" s="519">
        <f>IF(テーブル2[[#This Row],[班長]]="○",COUNTIF(AQ:AQ,AQ195),0)</f>
        <v>0</v>
      </c>
    </row>
    <row r="196" spans="2:44" x14ac:dyDescent="0.15">
      <c r="B196" s="378" t="str">
        <f>IF(名簿!C201&lt;&gt;"",名簿!C201,"")</f>
        <v/>
      </c>
      <c r="C196" s="378" t="str">
        <f>IF(名簿!F201&lt;&gt;"",名簿!F201,"")</f>
        <v/>
      </c>
      <c r="D196" s="378" t="str">
        <f>IF(名簿!G201&lt;&gt;"",名簿!G201,"")</f>
        <v/>
      </c>
      <c r="E196" s="378" t="str">
        <f>IF(名簿!J201&lt;&gt;"",名簿!J201,"")</f>
        <v/>
      </c>
      <c r="F196" s="378" t="str">
        <f>IF(名簿!L201&lt;&gt;"",名簿!L201,"")</f>
        <v/>
      </c>
      <c r="G196" s="378" t="str">
        <f>IF(名簿!I201&lt;&gt;"",名簿!I201,"")</f>
        <v/>
      </c>
      <c r="H196" s="378" t="str">
        <f>IF(名簿!K201&lt;&gt;"",名簿!K201,"")</f>
        <v/>
      </c>
      <c r="I196" s="378" t="str">
        <f>IF(名簿!H201&lt;&gt;"",名簿!H201,"")</f>
        <v/>
      </c>
      <c r="J196" s="378" t="str">
        <f>IF(名簿!S201&lt;&gt;"",名簿!S201,"")</f>
        <v/>
      </c>
      <c r="L196" s="379" t="str">
        <f>IF(現場!C200&lt;&gt;"",現場!C200,"")</f>
        <v/>
      </c>
      <c r="M196" s="379" t="str">
        <f>IF(現場!D200&lt;&gt;"",現場!D200,"")</f>
        <v/>
      </c>
      <c r="N196" s="379" t="str">
        <f>IF(現場!E200&lt;&gt;"",現場!E200,"")</f>
        <v/>
      </c>
      <c r="O196" s="379" t="str">
        <f>IF(現場!F200&lt;&gt;"",現場!F200,"")</f>
        <v/>
      </c>
      <c r="P196" s="379" t="str">
        <f>IF(現場!G200&lt;&gt;"",現場!G200,"")</f>
        <v/>
      </c>
      <c r="Q196" s="379" t="str">
        <f>IF(現場!H200&lt;&gt;"",現場!H200,"")</f>
        <v/>
      </c>
      <c r="R196" s="379" t="str">
        <f>IF(現場!I200&lt;&gt;"",現場!I200,"")</f>
        <v/>
      </c>
      <c r="S196" s="379" t="str">
        <f>IF(現場!J200&lt;&gt;"",現場!J200,"")</f>
        <v/>
      </c>
      <c r="T196" s="379" t="str">
        <f>IF(現場!K200&lt;&gt;"",現場!K200,"")</f>
        <v/>
      </c>
      <c r="U196" s="379" t="str">
        <f>IF(現場!L200&lt;&gt;"",現場!L200,"")</f>
        <v/>
      </c>
      <c r="V196" s="379" t="str">
        <f>IF(現場!M200&lt;&gt;"",現場!M200,"")</f>
        <v/>
      </c>
      <c r="X196" s="407" t="str">
        <f>IF(名簿!E201&lt;&gt;"",名簿!E201,"")</f>
        <v/>
      </c>
      <c r="Y196" s="407" t="str">
        <f>IF(名簿!C201&lt;&gt;"",名簿!C201,"")</f>
        <v/>
      </c>
      <c r="Z196" s="407" t="str">
        <f>IF(名簿!H201&lt;&gt;"",名簿!H201,"")</f>
        <v/>
      </c>
      <c r="AA196" s="407" t="str">
        <f>IF(名簿!S201&lt;&gt;"",名簿!S201,"")</f>
        <v/>
      </c>
      <c r="AB196" s="407" t="s">
        <v>1792</v>
      </c>
      <c r="AC196" s="407" t="str">
        <f>IF(名簿!M201&lt;&gt;"",名簿!M201,"")</f>
        <v/>
      </c>
      <c r="AD196" s="407" t="str">
        <f>IF(名簿!N201&lt;&gt;"",名簿!N201,"")</f>
        <v/>
      </c>
      <c r="AE196" s="407" t="str">
        <f>IF(名簿!O201&lt;&gt;"",名簿!O201,"")</f>
        <v/>
      </c>
      <c r="AF196" s="407" t="str">
        <f>IF(名簿!P201&lt;&gt;"",名簿!P201,"")</f>
        <v/>
      </c>
      <c r="AN196" s="551" t="str">
        <f>テーブル2[[#This Row],[災害発生時の
体制]]&amp;テーブル2[[#This Row],[班長代理①②③を選択]]</f>
        <v/>
      </c>
      <c r="AO196">
        <f>IF(テーブル2[[#This Row],[班長代理①②③を選択]]&lt;&gt;"",COUNTIF(AN:AN,AN196),0)</f>
        <v>0</v>
      </c>
      <c r="AQ196" s="521" t="str">
        <f>テーブル2[[#This Row],[災害発生時の
体制]]&amp;テーブル2[[#This Row],[班長]]</f>
        <v/>
      </c>
      <c r="AR196" s="519">
        <f>IF(テーブル2[[#This Row],[班長]]="○",COUNTIF(AQ:AQ,AQ196),0)</f>
        <v>0</v>
      </c>
    </row>
    <row r="197" spans="2:44" x14ac:dyDescent="0.15">
      <c r="B197" s="378" t="str">
        <f>IF(名簿!C202&lt;&gt;"",名簿!C202,"")</f>
        <v/>
      </c>
      <c r="C197" s="378" t="str">
        <f>IF(名簿!F202&lt;&gt;"",名簿!F202,"")</f>
        <v/>
      </c>
      <c r="D197" s="378" t="str">
        <f>IF(名簿!G202&lt;&gt;"",名簿!G202,"")</f>
        <v/>
      </c>
      <c r="E197" s="378" t="str">
        <f>IF(名簿!J202&lt;&gt;"",名簿!J202,"")</f>
        <v/>
      </c>
      <c r="F197" s="378" t="str">
        <f>IF(名簿!L202&lt;&gt;"",名簿!L202,"")</f>
        <v/>
      </c>
      <c r="G197" s="378" t="str">
        <f>IF(名簿!I202&lt;&gt;"",名簿!I202,"")</f>
        <v/>
      </c>
      <c r="H197" s="378" t="str">
        <f>IF(名簿!K202&lt;&gt;"",名簿!K202,"")</f>
        <v/>
      </c>
      <c r="I197" s="378" t="str">
        <f>IF(名簿!H202&lt;&gt;"",名簿!H202,"")</f>
        <v/>
      </c>
      <c r="J197" s="378" t="str">
        <f>IF(名簿!S202&lt;&gt;"",名簿!S202,"")</f>
        <v/>
      </c>
      <c r="L197" s="379" t="str">
        <f>IF(現場!C201&lt;&gt;"",現場!C201,"")</f>
        <v/>
      </c>
      <c r="M197" s="379" t="str">
        <f>IF(現場!D201&lt;&gt;"",現場!D201,"")</f>
        <v/>
      </c>
      <c r="N197" s="379" t="str">
        <f>IF(現場!E201&lt;&gt;"",現場!E201,"")</f>
        <v/>
      </c>
      <c r="O197" s="379" t="str">
        <f>IF(現場!F201&lt;&gt;"",現場!F201,"")</f>
        <v/>
      </c>
      <c r="P197" s="379" t="str">
        <f>IF(現場!G201&lt;&gt;"",現場!G201,"")</f>
        <v/>
      </c>
      <c r="Q197" s="379" t="str">
        <f>IF(現場!H201&lt;&gt;"",現場!H201,"")</f>
        <v/>
      </c>
      <c r="R197" s="379" t="str">
        <f>IF(現場!I201&lt;&gt;"",現場!I201,"")</f>
        <v/>
      </c>
      <c r="S197" s="379" t="str">
        <f>IF(現場!J201&lt;&gt;"",現場!J201,"")</f>
        <v/>
      </c>
      <c r="T197" s="379" t="str">
        <f>IF(現場!K201&lt;&gt;"",現場!K201,"")</f>
        <v/>
      </c>
      <c r="U197" s="379" t="str">
        <f>IF(現場!L201&lt;&gt;"",現場!L201,"")</f>
        <v/>
      </c>
      <c r="V197" s="379" t="str">
        <f>IF(現場!M201&lt;&gt;"",現場!M201,"")</f>
        <v/>
      </c>
      <c r="X197" s="407" t="str">
        <f>IF(名簿!E202&lt;&gt;"",名簿!E202,"")</f>
        <v/>
      </c>
      <c r="Y197" s="407" t="str">
        <f>IF(名簿!C202&lt;&gt;"",名簿!C202,"")</f>
        <v/>
      </c>
      <c r="Z197" s="407" t="str">
        <f>IF(名簿!H202&lt;&gt;"",名簿!H202,"")</f>
        <v/>
      </c>
      <c r="AA197" s="407" t="str">
        <f>IF(名簿!S202&lt;&gt;"",名簿!S202,"")</f>
        <v/>
      </c>
      <c r="AB197" s="407" t="s">
        <v>1792</v>
      </c>
      <c r="AC197" s="407" t="str">
        <f>IF(名簿!M202&lt;&gt;"",名簿!M202,"")</f>
        <v/>
      </c>
      <c r="AD197" s="407" t="str">
        <f>IF(名簿!N202&lt;&gt;"",名簿!N202,"")</f>
        <v/>
      </c>
      <c r="AE197" s="407" t="str">
        <f>IF(名簿!O202&lt;&gt;"",名簿!O202,"")</f>
        <v/>
      </c>
      <c r="AF197" s="407" t="str">
        <f>IF(名簿!P202&lt;&gt;"",名簿!P202,"")</f>
        <v/>
      </c>
      <c r="AN197" s="551" t="str">
        <f>テーブル2[[#This Row],[災害発生時の
体制]]&amp;テーブル2[[#This Row],[班長代理①②③を選択]]</f>
        <v/>
      </c>
      <c r="AO197">
        <f>IF(テーブル2[[#This Row],[班長代理①②③を選択]]&lt;&gt;"",COUNTIF(AN:AN,AN197),0)</f>
        <v>0</v>
      </c>
      <c r="AQ197" s="521" t="str">
        <f>テーブル2[[#This Row],[災害発生時の
体制]]&amp;テーブル2[[#This Row],[班長]]</f>
        <v/>
      </c>
      <c r="AR197" s="519">
        <f>IF(テーブル2[[#This Row],[班長]]="○",COUNTIF(AQ:AQ,AQ197),0)</f>
        <v>0</v>
      </c>
    </row>
    <row r="198" spans="2:44" x14ac:dyDescent="0.15">
      <c r="B198" s="378" t="str">
        <f>IF(名簿!C203&lt;&gt;"",名簿!C203,"")</f>
        <v/>
      </c>
      <c r="C198" s="378" t="str">
        <f>IF(名簿!F203&lt;&gt;"",名簿!F203,"")</f>
        <v/>
      </c>
      <c r="D198" s="378" t="str">
        <f>IF(名簿!G203&lt;&gt;"",名簿!G203,"")</f>
        <v/>
      </c>
      <c r="E198" s="378" t="str">
        <f>IF(名簿!J203&lt;&gt;"",名簿!J203,"")</f>
        <v/>
      </c>
      <c r="F198" s="378" t="str">
        <f>IF(名簿!L203&lt;&gt;"",名簿!L203,"")</f>
        <v/>
      </c>
      <c r="G198" s="378" t="str">
        <f>IF(名簿!I203&lt;&gt;"",名簿!I203,"")</f>
        <v/>
      </c>
      <c r="H198" s="378" t="str">
        <f>IF(名簿!K203&lt;&gt;"",名簿!K203,"")</f>
        <v/>
      </c>
      <c r="I198" s="378" t="str">
        <f>IF(名簿!H203&lt;&gt;"",名簿!H203,"")</f>
        <v/>
      </c>
      <c r="J198" s="378" t="str">
        <f>IF(名簿!S203&lt;&gt;"",名簿!S203,"")</f>
        <v/>
      </c>
      <c r="L198" s="379" t="str">
        <f>IF(現場!C202&lt;&gt;"",現場!C202,"")</f>
        <v/>
      </c>
      <c r="M198" s="379" t="str">
        <f>IF(現場!D202&lt;&gt;"",現場!D202,"")</f>
        <v/>
      </c>
      <c r="N198" s="379" t="str">
        <f>IF(現場!E202&lt;&gt;"",現場!E202,"")</f>
        <v/>
      </c>
      <c r="O198" s="379" t="str">
        <f>IF(現場!F202&lt;&gt;"",現場!F202,"")</f>
        <v/>
      </c>
      <c r="P198" s="379" t="str">
        <f>IF(現場!G202&lt;&gt;"",現場!G202,"")</f>
        <v/>
      </c>
      <c r="Q198" s="379" t="str">
        <f>IF(現場!H202&lt;&gt;"",現場!H202,"")</f>
        <v/>
      </c>
      <c r="R198" s="379" t="str">
        <f>IF(現場!I202&lt;&gt;"",現場!I202,"")</f>
        <v/>
      </c>
      <c r="S198" s="379" t="str">
        <f>IF(現場!J202&lt;&gt;"",現場!J202,"")</f>
        <v/>
      </c>
      <c r="T198" s="379" t="str">
        <f>IF(現場!K202&lt;&gt;"",現場!K202,"")</f>
        <v/>
      </c>
      <c r="U198" s="379" t="str">
        <f>IF(現場!L202&lt;&gt;"",現場!L202,"")</f>
        <v/>
      </c>
      <c r="V198" s="379" t="str">
        <f>IF(現場!M202&lt;&gt;"",現場!M202,"")</f>
        <v/>
      </c>
      <c r="X198" s="407" t="str">
        <f>IF(名簿!E203&lt;&gt;"",名簿!E203,"")</f>
        <v/>
      </c>
      <c r="Y198" s="407" t="str">
        <f>IF(名簿!C203&lt;&gt;"",名簿!C203,"")</f>
        <v/>
      </c>
      <c r="Z198" s="407" t="str">
        <f>IF(名簿!H203&lt;&gt;"",名簿!H203,"")</f>
        <v/>
      </c>
      <c r="AA198" s="407" t="str">
        <f>IF(名簿!S203&lt;&gt;"",名簿!S203,"")</f>
        <v/>
      </c>
      <c r="AB198" s="407" t="s">
        <v>1792</v>
      </c>
      <c r="AC198" s="407" t="str">
        <f>IF(名簿!M203&lt;&gt;"",名簿!M203,"")</f>
        <v/>
      </c>
      <c r="AD198" s="407" t="str">
        <f>IF(名簿!N203&lt;&gt;"",名簿!N203,"")</f>
        <v/>
      </c>
      <c r="AE198" s="407" t="str">
        <f>IF(名簿!O203&lt;&gt;"",名簿!O203,"")</f>
        <v/>
      </c>
      <c r="AF198" s="407" t="str">
        <f>IF(名簿!P203&lt;&gt;"",名簿!P203,"")</f>
        <v/>
      </c>
      <c r="AN198" s="551" t="str">
        <f>テーブル2[[#This Row],[災害発生時の
体制]]&amp;テーブル2[[#This Row],[班長代理①②③を選択]]</f>
        <v/>
      </c>
      <c r="AO198">
        <f>IF(テーブル2[[#This Row],[班長代理①②③を選択]]&lt;&gt;"",COUNTIF(AN:AN,AN198),0)</f>
        <v>0</v>
      </c>
      <c r="AQ198" s="521" t="str">
        <f>テーブル2[[#This Row],[災害発生時の
体制]]&amp;テーブル2[[#This Row],[班長]]</f>
        <v/>
      </c>
      <c r="AR198" s="519">
        <f>IF(テーブル2[[#This Row],[班長]]="○",COUNTIF(AQ:AQ,AQ198),0)</f>
        <v>0</v>
      </c>
    </row>
    <row r="199" spans="2:44" x14ac:dyDescent="0.15">
      <c r="B199" s="378" t="str">
        <f>IF(名簿!C204&lt;&gt;"",名簿!C204,"")</f>
        <v/>
      </c>
      <c r="C199" s="378" t="str">
        <f>IF(名簿!F204&lt;&gt;"",名簿!F204,"")</f>
        <v/>
      </c>
      <c r="D199" s="378" t="str">
        <f>IF(名簿!G204&lt;&gt;"",名簿!G204,"")</f>
        <v/>
      </c>
      <c r="E199" s="378" t="str">
        <f>IF(名簿!J204&lt;&gt;"",名簿!J204,"")</f>
        <v/>
      </c>
      <c r="F199" s="378" t="str">
        <f>IF(名簿!L204&lt;&gt;"",名簿!L204,"")</f>
        <v/>
      </c>
      <c r="G199" s="378" t="str">
        <f>IF(名簿!I204&lt;&gt;"",名簿!I204,"")</f>
        <v/>
      </c>
      <c r="H199" s="378" t="str">
        <f>IF(名簿!K204&lt;&gt;"",名簿!K204,"")</f>
        <v/>
      </c>
      <c r="I199" s="378" t="str">
        <f>IF(名簿!H204&lt;&gt;"",名簿!H204,"")</f>
        <v/>
      </c>
      <c r="J199" s="378" t="str">
        <f>IF(名簿!S204&lt;&gt;"",名簿!S204,"")</f>
        <v/>
      </c>
      <c r="L199" s="379" t="str">
        <f>IF(現場!C203&lt;&gt;"",現場!C203,"")</f>
        <v/>
      </c>
      <c r="M199" s="379" t="str">
        <f>IF(現場!D203&lt;&gt;"",現場!D203,"")</f>
        <v/>
      </c>
      <c r="N199" s="379" t="str">
        <f>IF(現場!E203&lt;&gt;"",現場!E203,"")</f>
        <v/>
      </c>
      <c r="O199" s="379" t="str">
        <f>IF(現場!F203&lt;&gt;"",現場!F203,"")</f>
        <v/>
      </c>
      <c r="P199" s="379" t="str">
        <f>IF(現場!G203&lt;&gt;"",現場!G203,"")</f>
        <v/>
      </c>
      <c r="Q199" s="379" t="str">
        <f>IF(現場!H203&lt;&gt;"",現場!H203,"")</f>
        <v/>
      </c>
      <c r="R199" s="379" t="str">
        <f>IF(現場!I203&lt;&gt;"",現場!I203,"")</f>
        <v/>
      </c>
      <c r="S199" s="379" t="str">
        <f>IF(現場!J203&lt;&gt;"",現場!J203,"")</f>
        <v/>
      </c>
      <c r="T199" s="379" t="str">
        <f>IF(現場!K203&lt;&gt;"",現場!K203,"")</f>
        <v/>
      </c>
      <c r="U199" s="379" t="str">
        <f>IF(現場!L203&lt;&gt;"",現場!L203,"")</f>
        <v/>
      </c>
      <c r="V199" s="379" t="str">
        <f>IF(現場!M203&lt;&gt;"",現場!M203,"")</f>
        <v/>
      </c>
      <c r="X199" s="407" t="str">
        <f>IF(名簿!E204&lt;&gt;"",名簿!E204,"")</f>
        <v/>
      </c>
      <c r="Y199" s="407" t="str">
        <f>IF(名簿!C204&lt;&gt;"",名簿!C204,"")</f>
        <v/>
      </c>
      <c r="Z199" s="407" t="str">
        <f>IF(名簿!H204&lt;&gt;"",名簿!H204,"")</f>
        <v/>
      </c>
      <c r="AA199" s="407" t="str">
        <f>IF(名簿!S204&lt;&gt;"",名簿!S204,"")</f>
        <v/>
      </c>
      <c r="AB199" s="407" t="s">
        <v>1792</v>
      </c>
      <c r="AC199" s="407" t="str">
        <f>IF(名簿!M204&lt;&gt;"",名簿!M204,"")</f>
        <v/>
      </c>
      <c r="AD199" s="407" t="str">
        <f>IF(名簿!N204&lt;&gt;"",名簿!N204,"")</f>
        <v/>
      </c>
      <c r="AE199" s="407" t="str">
        <f>IF(名簿!O204&lt;&gt;"",名簿!O204,"")</f>
        <v/>
      </c>
      <c r="AF199" s="407" t="str">
        <f>IF(名簿!P204&lt;&gt;"",名簿!P204,"")</f>
        <v/>
      </c>
      <c r="AN199" s="551" t="str">
        <f>テーブル2[[#This Row],[災害発生時の
体制]]&amp;テーブル2[[#This Row],[班長代理①②③を選択]]</f>
        <v/>
      </c>
      <c r="AO199">
        <f>IF(テーブル2[[#This Row],[班長代理①②③を選択]]&lt;&gt;"",COUNTIF(AN:AN,AN199),0)</f>
        <v>0</v>
      </c>
      <c r="AQ199" s="521" t="str">
        <f>テーブル2[[#This Row],[災害発生時の
体制]]&amp;テーブル2[[#This Row],[班長]]</f>
        <v/>
      </c>
      <c r="AR199" s="519">
        <f>IF(テーブル2[[#This Row],[班長]]="○",COUNTIF(AQ:AQ,AQ199),0)</f>
        <v>0</v>
      </c>
    </row>
    <row r="200" spans="2:44" x14ac:dyDescent="0.15">
      <c r="B200" s="378" t="str">
        <f>IF(名簿!C205&lt;&gt;"",名簿!C205,"")</f>
        <v/>
      </c>
      <c r="C200" s="378" t="str">
        <f>IF(名簿!F205&lt;&gt;"",名簿!F205,"")</f>
        <v/>
      </c>
      <c r="D200" s="378" t="str">
        <f>IF(名簿!G205&lt;&gt;"",名簿!G205,"")</f>
        <v/>
      </c>
      <c r="E200" s="378" t="str">
        <f>IF(名簿!J205&lt;&gt;"",名簿!J205,"")</f>
        <v/>
      </c>
      <c r="F200" s="378" t="str">
        <f>IF(名簿!L205&lt;&gt;"",名簿!L205,"")</f>
        <v/>
      </c>
      <c r="G200" s="378" t="str">
        <f>IF(名簿!I205&lt;&gt;"",名簿!I205,"")</f>
        <v/>
      </c>
      <c r="H200" s="378" t="str">
        <f>IF(名簿!K205&lt;&gt;"",名簿!K205,"")</f>
        <v/>
      </c>
      <c r="I200" s="378" t="str">
        <f>IF(名簿!H205&lt;&gt;"",名簿!H205,"")</f>
        <v/>
      </c>
      <c r="J200" s="378" t="str">
        <f>IF(名簿!S205&lt;&gt;"",名簿!S205,"")</f>
        <v/>
      </c>
      <c r="L200" s="379" t="str">
        <f>IF(現場!C204&lt;&gt;"",現場!C204,"")</f>
        <v/>
      </c>
      <c r="M200" s="379" t="str">
        <f>IF(現場!D204&lt;&gt;"",現場!D204,"")</f>
        <v/>
      </c>
      <c r="N200" s="379" t="str">
        <f>IF(現場!E204&lt;&gt;"",現場!E204,"")</f>
        <v/>
      </c>
      <c r="O200" s="379" t="str">
        <f>IF(現場!F204&lt;&gt;"",現場!F204,"")</f>
        <v/>
      </c>
      <c r="P200" s="379" t="str">
        <f>IF(現場!G204&lt;&gt;"",現場!G204,"")</f>
        <v/>
      </c>
      <c r="Q200" s="379" t="str">
        <f>IF(現場!H204&lt;&gt;"",現場!H204,"")</f>
        <v/>
      </c>
      <c r="R200" s="379" t="str">
        <f>IF(現場!I204&lt;&gt;"",現場!I204,"")</f>
        <v/>
      </c>
      <c r="S200" s="379" t="str">
        <f>IF(現場!J204&lt;&gt;"",現場!J204,"")</f>
        <v/>
      </c>
      <c r="T200" s="379" t="str">
        <f>IF(現場!K204&lt;&gt;"",現場!K204,"")</f>
        <v/>
      </c>
      <c r="U200" s="379" t="str">
        <f>IF(現場!L204&lt;&gt;"",現場!L204,"")</f>
        <v/>
      </c>
      <c r="V200" s="379" t="str">
        <f>IF(現場!M204&lt;&gt;"",現場!M204,"")</f>
        <v/>
      </c>
      <c r="X200" s="407" t="str">
        <f>IF(名簿!E205&lt;&gt;"",名簿!E205,"")</f>
        <v/>
      </c>
      <c r="Y200" s="407" t="str">
        <f>IF(名簿!C205&lt;&gt;"",名簿!C205,"")</f>
        <v/>
      </c>
      <c r="Z200" s="407" t="str">
        <f>IF(名簿!H205&lt;&gt;"",名簿!H205,"")</f>
        <v/>
      </c>
      <c r="AA200" s="407" t="str">
        <f>IF(名簿!S205&lt;&gt;"",名簿!S205,"")</f>
        <v/>
      </c>
      <c r="AB200" s="407" t="s">
        <v>1792</v>
      </c>
      <c r="AC200" s="407" t="str">
        <f>IF(名簿!M205&lt;&gt;"",名簿!M205,"")</f>
        <v/>
      </c>
      <c r="AD200" s="407" t="str">
        <f>IF(名簿!N205&lt;&gt;"",名簿!N205,"")</f>
        <v/>
      </c>
      <c r="AE200" s="407" t="str">
        <f>IF(名簿!O205&lt;&gt;"",名簿!O205,"")</f>
        <v/>
      </c>
      <c r="AF200" s="407" t="str">
        <f>IF(名簿!P205&lt;&gt;"",名簿!P205,"")</f>
        <v/>
      </c>
      <c r="AN200" s="551" t="str">
        <f>テーブル2[[#This Row],[災害発生時の
体制]]&amp;テーブル2[[#This Row],[班長代理①②③を選択]]</f>
        <v/>
      </c>
      <c r="AO200">
        <f>IF(テーブル2[[#This Row],[班長代理①②③を選択]]&lt;&gt;"",COUNTIF(AN:AN,AN200),0)</f>
        <v>0</v>
      </c>
      <c r="AQ200" s="521" t="str">
        <f>テーブル2[[#This Row],[災害発生時の
体制]]&amp;テーブル2[[#This Row],[班長]]</f>
        <v/>
      </c>
      <c r="AR200" s="519">
        <f>IF(テーブル2[[#This Row],[班長]]="○",COUNTIF(AQ:AQ,AQ200),0)</f>
        <v>0</v>
      </c>
    </row>
    <row r="201" spans="2:44" x14ac:dyDescent="0.15">
      <c r="B201" s="378" t="str">
        <f>IF(名簿!C206&lt;&gt;"",名簿!C206,"")</f>
        <v/>
      </c>
      <c r="C201" s="378" t="str">
        <f>IF(名簿!F206&lt;&gt;"",名簿!F206,"")</f>
        <v/>
      </c>
      <c r="D201" s="378" t="str">
        <f>IF(名簿!G206&lt;&gt;"",名簿!G206,"")</f>
        <v/>
      </c>
      <c r="E201" s="378" t="str">
        <f>IF(名簿!J206&lt;&gt;"",名簿!J206,"")</f>
        <v/>
      </c>
      <c r="F201" s="378" t="str">
        <f>IF(名簿!L206&lt;&gt;"",名簿!L206,"")</f>
        <v/>
      </c>
      <c r="G201" s="378" t="str">
        <f>IF(名簿!I206&lt;&gt;"",名簿!I206,"")</f>
        <v/>
      </c>
      <c r="H201" s="378" t="str">
        <f>IF(名簿!K206&lt;&gt;"",名簿!K206,"")</f>
        <v/>
      </c>
      <c r="I201" s="378" t="str">
        <f>IF(名簿!H206&lt;&gt;"",名簿!H206,"")</f>
        <v/>
      </c>
      <c r="J201" s="378" t="str">
        <f>IF(名簿!S206&lt;&gt;"",名簿!S206,"")</f>
        <v/>
      </c>
      <c r="L201" s="379" t="str">
        <f>IF(現場!C205&lt;&gt;"",現場!C205,"")</f>
        <v/>
      </c>
      <c r="M201" s="379" t="str">
        <f>IF(現場!D205&lt;&gt;"",現場!D205,"")</f>
        <v/>
      </c>
      <c r="N201" s="379" t="str">
        <f>IF(現場!E205&lt;&gt;"",現場!E205,"")</f>
        <v/>
      </c>
      <c r="O201" s="379" t="str">
        <f>IF(現場!F205&lt;&gt;"",現場!F205,"")</f>
        <v/>
      </c>
      <c r="P201" s="379" t="str">
        <f>IF(現場!G205&lt;&gt;"",現場!G205,"")</f>
        <v/>
      </c>
      <c r="Q201" s="379" t="str">
        <f>IF(現場!H205&lt;&gt;"",現場!H205,"")</f>
        <v/>
      </c>
      <c r="R201" s="379" t="str">
        <f>IF(現場!I205&lt;&gt;"",現場!I205,"")</f>
        <v/>
      </c>
      <c r="S201" s="379" t="str">
        <f>IF(現場!J205&lt;&gt;"",現場!J205,"")</f>
        <v/>
      </c>
      <c r="T201" s="379" t="str">
        <f>IF(現場!K205&lt;&gt;"",現場!K205,"")</f>
        <v/>
      </c>
      <c r="U201" s="379" t="str">
        <f>IF(現場!L205&lt;&gt;"",現場!L205,"")</f>
        <v/>
      </c>
      <c r="V201" s="379" t="str">
        <f>IF(現場!M205&lt;&gt;"",現場!M205,"")</f>
        <v/>
      </c>
      <c r="X201" s="407" t="str">
        <f>IF(名簿!E206&lt;&gt;"",名簿!E206,"")</f>
        <v/>
      </c>
      <c r="Y201" s="407" t="str">
        <f>IF(名簿!C206&lt;&gt;"",名簿!C206,"")</f>
        <v/>
      </c>
      <c r="Z201" s="407" t="str">
        <f>IF(名簿!H206&lt;&gt;"",名簿!H206,"")</f>
        <v/>
      </c>
      <c r="AA201" s="407" t="str">
        <f>IF(名簿!S206&lt;&gt;"",名簿!S206,"")</f>
        <v/>
      </c>
      <c r="AB201" s="407" t="s">
        <v>1792</v>
      </c>
      <c r="AC201" s="407" t="str">
        <f>IF(名簿!M206&lt;&gt;"",名簿!M206,"")</f>
        <v/>
      </c>
      <c r="AD201" s="407" t="str">
        <f>IF(名簿!N206&lt;&gt;"",名簿!N206,"")</f>
        <v/>
      </c>
      <c r="AE201" s="407" t="str">
        <f>IF(名簿!O206&lt;&gt;"",名簿!O206,"")</f>
        <v/>
      </c>
      <c r="AF201" s="407" t="str">
        <f>IF(名簿!P206&lt;&gt;"",名簿!P206,"")</f>
        <v/>
      </c>
      <c r="AN201" s="551" t="str">
        <f>テーブル2[[#This Row],[災害発生時の
体制]]&amp;テーブル2[[#This Row],[班長代理①②③を選択]]</f>
        <v/>
      </c>
      <c r="AO201">
        <f>IF(テーブル2[[#This Row],[班長代理①②③を選択]]&lt;&gt;"",COUNTIF(AN:AN,AN201),0)</f>
        <v>0</v>
      </c>
      <c r="AQ201" s="521" t="str">
        <f>テーブル2[[#This Row],[災害発生時の
体制]]&amp;テーブル2[[#This Row],[班長]]</f>
        <v/>
      </c>
      <c r="AR201" s="519">
        <f>IF(テーブル2[[#This Row],[班長]]="○",COUNTIF(AQ:AQ,AQ201),0)</f>
        <v>0</v>
      </c>
    </row>
    <row r="202" spans="2:44" x14ac:dyDescent="0.15">
      <c r="B202" s="378" t="str">
        <f>IF(名簿!C207&lt;&gt;"",名簿!C207,"")</f>
        <v/>
      </c>
      <c r="C202" s="378" t="str">
        <f>IF(名簿!F207&lt;&gt;"",名簿!F207,"")</f>
        <v/>
      </c>
      <c r="D202" s="378" t="str">
        <f>IF(名簿!G207&lt;&gt;"",名簿!G207,"")</f>
        <v/>
      </c>
      <c r="E202" s="378" t="str">
        <f>IF(名簿!J207&lt;&gt;"",名簿!J207,"")</f>
        <v/>
      </c>
      <c r="F202" s="378" t="str">
        <f>IF(名簿!L207&lt;&gt;"",名簿!L207,"")</f>
        <v/>
      </c>
      <c r="G202" s="378" t="str">
        <f>IF(名簿!I207&lt;&gt;"",名簿!I207,"")</f>
        <v/>
      </c>
      <c r="H202" s="378" t="str">
        <f>IF(名簿!K207&lt;&gt;"",名簿!K207,"")</f>
        <v/>
      </c>
      <c r="I202" s="378" t="str">
        <f>IF(名簿!H207&lt;&gt;"",名簿!H207,"")</f>
        <v/>
      </c>
      <c r="J202" s="378" t="str">
        <f>IF(名簿!S207&lt;&gt;"",名簿!S207,"")</f>
        <v/>
      </c>
      <c r="L202" s="379" t="str">
        <f>IF(現場!C206&lt;&gt;"",現場!C206,"")</f>
        <v/>
      </c>
      <c r="M202" s="379" t="str">
        <f>IF(現場!D206&lt;&gt;"",現場!D206,"")</f>
        <v/>
      </c>
      <c r="N202" s="379" t="str">
        <f>IF(現場!E206&lt;&gt;"",現場!E206,"")</f>
        <v/>
      </c>
      <c r="O202" s="379" t="str">
        <f>IF(現場!F206&lt;&gt;"",現場!F206,"")</f>
        <v/>
      </c>
      <c r="P202" s="379" t="str">
        <f>IF(現場!G206&lt;&gt;"",現場!G206,"")</f>
        <v/>
      </c>
      <c r="Q202" s="379" t="str">
        <f>IF(現場!H206&lt;&gt;"",現場!H206,"")</f>
        <v/>
      </c>
      <c r="R202" s="379" t="str">
        <f>IF(現場!I206&lt;&gt;"",現場!I206,"")</f>
        <v/>
      </c>
      <c r="S202" s="379" t="str">
        <f>IF(現場!J206&lt;&gt;"",現場!J206,"")</f>
        <v/>
      </c>
      <c r="T202" s="379" t="str">
        <f>IF(現場!K206&lt;&gt;"",現場!K206,"")</f>
        <v/>
      </c>
      <c r="U202" s="379" t="str">
        <f>IF(現場!L206&lt;&gt;"",現場!L206,"")</f>
        <v/>
      </c>
      <c r="V202" s="379" t="str">
        <f>IF(現場!M206&lt;&gt;"",現場!M206,"")</f>
        <v/>
      </c>
      <c r="X202" s="407" t="str">
        <f>IF(名簿!E207&lt;&gt;"",名簿!E207,"")</f>
        <v/>
      </c>
      <c r="Y202" s="407" t="str">
        <f>IF(名簿!C207&lt;&gt;"",名簿!C207,"")</f>
        <v/>
      </c>
      <c r="Z202" s="407" t="str">
        <f>IF(名簿!H207&lt;&gt;"",名簿!H207,"")</f>
        <v/>
      </c>
      <c r="AA202" s="407" t="str">
        <f>IF(名簿!S207&lt;&gt;"",名簿!S207,"")</f>
        <v/>
      </c>
      <c r="AB202" s="407" t="s">
        <v>1792</v>
      </c>
      <c r="AC202" s="407" t="str">
        <f>IF(名簿!M207&lt;&gt;"",名簿!M207,"")</f>
        <v/>
      </c>
      <c r="AD202" s="407" t="str">
        <f>IF(名簿!N207&lt;&gt;"",名簿!N207,"")</f>
        <v/>
      </c>
      <c r="AE202" s="407" t="str">
        <f>IF(名簿!O207&lt;&gt;"",名簿!O207,"")</f>
        <v/>
      </c>
      <c r="AF202" s="407" t="str">
        <f>IF(名簿!P207&lt;&gt;"",名簿!P207,"")</f>
        <v/>
      </c>
      <c r="AN202" s="551" t="str">
        <f>テーブル2[[#This Row],[災害発生時の
体制]]&amp;テーブル2[[#This Row],[班長代理①②③を選択]]</f>
        <v/>
      </c>
      <c r="AO202">
        <f>IF(テーブル2[[#This Row],[班長代理①②③を選択]]&lt;&gt;"",COUNTIF(AN:AN,AN202),0)</f>
        <v>0</v>
      </c>
      <c r="AQ202" s="521" t="str">
        <f>テーブル2[[#This Row],[災害発生時の
体制]]&amp;テーブル2[[#This Row],[班長]]</f>
        <v/>
      </c>
      <c r="AR202" s="519">
        <f>IF(テーブル2[[#This Row],[班長]]="○",COUNTIF(AQ:AQ,AQ202),0)</f>
        <v>0</v>
      </c>
    </row>
    <row r="203" spans="2:44" x14ac:dyDescent="0.15">
      <c r="B203" s="378" t="str">
        <f>IF(名簿!C208&lt;&gt;"",名簿!C208,"")</f>
        <v/>
      </c>
      <c r="C203" s="378" t="str">
        <f>IF(名簿!F208&lt;&gt;"",名簿!F208,"")</f>
        <v/>
      </c>
      <c r="D203" s="378" t="str">
        <f>IF(名簿!G208&lt;&gt;"",名簿!G208,"")</f>
        <v/>
      </c>
      <c r="E203" s="378" t="str">
        <f>IF(名簿!J208&lt;&gt;"",名簿!J208,"")</f>
        <v/>
      </c>
      <c r="F203" s="378" t="str">
        <f>IF(名簿!L208&lt;&gt;"",名簿!L208,"")</f>
        <v/>
      </c>
      <c r="G203" s="378" t="str">
        <f>IF(名簿!I208&lt;&gt;"",名簿!I208,"")</f>
        <v/>
      </c>
      <c r="H203" s="378" t="str">
        <f>IF(名簿!K208&lt;&gt;"",名簿!K208,"")</f>
        <v/>
      </c>
      <c r="I203" s="378" t="str">
        <f>IF(名簿!H208&lt;&gt;"",名簿!H208,"")</f>
        <v/>
      </c>
      <c r="J203" s="378" t="str">
        <f>IF(名簿!S208&lt;&gt;"",名簿!S208,"")</f>
        <v/>
      </c>
      <c r="L203" s="379" t="str">
        <f>IF(現場!C207&lt;&gt;"",現場!C207,"")</f>
        <v/>
      </c>
      <c r="M203" s="379" t="str">
        <f>IF(現場!D207&lt;&gt;"",現場!D207,"")</f>
        <v/>
      </c>
      <c r="N203" s="379" t="str">
        <f>IF(現場!E207&lt;&gt;"",現場!E207,"")</f>
        <v/>
      </c>
      <c r="O203" s="379" t="str">
        <f>IF(現場!F207&lt;&gt;"",現場!F207,"")</f>
        <v/>
      </c>
      <c r="P203" s="379" t="str">
        <f>IF(現場!G207&lt;&gt;"",現場!G207,"")</f>
        <v/>
      </c>
      <c r="Q203" s="379" t="str">
        <f>IF(現場!H207&lt;&gt;"",現場!H207,"")</f>
        <v/>
      </c>
      <c r="R203" s="379" t="str">
        <f>IF(現場!I207&lt;&gt;"",現場!I207,"")</f>
        <v/>
      </c>
      <c r="S203" s="379" t="str">
        <f>IF(現場!J207&lt;&gt;"",現場!J207,"")</f>
        <v/>
      </c>
      <c r="T203" s="379" t="str">
        <f>IF(現場!K207&lt;&gt;"",現場!K207,"")</f>
        <v/>
      </c>
      <c r="U203" s="379" t="str">
        <f>IF(現場!L207&lt;&gt;"",現場!L207,"")</f>
        <v/>
      </c>
      <c r="V203" s="379" t="str">
        <f>IF(現場!M207&lt;&gt;"",現場!M207,"")</f>
        <v/>
      </c>
      <c r="X203" s="407" t="str">
        <f>IF(名簿!E208&lt;&gt;"",名簿!E208,"")</f>
        <v/>
      </c>
      <c r="Y203" s="407" t="str">
        <f>IF(名簿!C208&lt;&gt;"",名簿!C208,"")</f>
        <v/>
      </c>
      <c r="Z203" s="407" t="str">
        <f>IF(名簿!H208&lt;&gt;"",名簿!H208,"")</f>
        <v/>
      </c>
      <c r="AA203" s="407" t="str">
        <f>IF(名簿!S208&lt;&gt;"",名簿!S208,"")</f>
        <v/>
      </c>
      <c r="AB203" s="407" t="s">
        <v>1792</v>
      </c>
      <c r="AC203" s="407" t="str">
        <f>IF(名簿!M208&lt;&gt;"",名簿!M208,"")</f>
        <v/>
      </c>
      <c r="AD203" s="407" t="str">
        <f>IF(名簿!N208&lt;&gt;"",名簿!N208,"")</f>
        <v/>
      </c>
      <c r="AE203" s="407" t="str">
        <f>IF(名簿!O208&lt;&gt;"",名簿!O208,"")</f>
        <v/>
      </c>
      <c r="AF203" s="407" t="str">
        <f>IF(名簿!P208&lt;&gt;"",名簿!P208,"")</f>
        <v/>
      </c>
      <c r="AN203" s="551" t="str">
        <f>テーブル2[[#This Row],[災害発生時の
体制]]&amp;テーブル2[[#This Row],[班長代理①②③を選択]]</f>
        <v/>
      </c>
      <c r="AO203">
        <f>IF(テーブル2[[#This Row],[班長代理①②③を選択]]&lt;&gt;"",COUNTIF(AN:AN,AN203),0)</f>
        <v>0</v>
      </c>
      <c r="AQ203" s="521" t="str">
        <f>テーブル2[[#This Row],[災害発生時の
体制]]&amp;テーブル2[[#This Row],[班長]]</f>
        <v/>
      </c>
      <c r="AR203" s="519">
        <f>IF(テーブル2[[#This Row],[班長]]="○",COUNTIF(AQ:AQ,AQ203),0)</f>
        <v>0</v>
      </c>
    </row>
    <row r="204" spans="2:44" x14ac:dyDescent="0.15">
      <c r="B204" s="378" t="str">
        <f>IF(名簿!C209&lt;&gt;"",名簿!C209,"")</f>
        <v/>
      </c>
      <c r="C204" s="378" t="str">
        <f>IF(名簿!F209&lt;&gt;"",名簿!F209,"")</f>
        <v/>
      </c>
      <c r="D204" s="378" t="str">
        <f>IF(名簿!G209&lt;&gt;"",名簿!G209,"")</f>
        <v/>
      </c>
      <c r="E204" s="378" t="str">
        <f>IF(名簿!J209&lt;&gt;"",名簿!J209,"")</f>
        <v/>
      </c>
      <c r="F204" s="378" t="str">
        <f>IF(名簿!L209&lt;&gt;"",名簿!L209,"")</f>
        <v/>
      </c>
      <c r="G204" s="378" t="str">
        <f>IF(名簿!I209&lt;&gt;"",名簿!I209,"")</f>
        <v/>
      </c>
      <c r="H204" s="378" t="str">
        <f>IF(名簿!K209&lt;&gt;"",名簿!K209,"")</f>
        <v/>
      </c>
      <c r="I204" s="378" t="str">
        <f>IF(名簿!H209&lt;&gt;"",名簿!H209,"")</f>
        <v/>
      </c>
      <c r="J204" s="378" t="str">
        <f>IF(名簿!S209&lt;&gt;"",名簿!S209,"")</f>
        <v/>
      </c>
      <c r="L204" s="379" t="str">
        <f>IF(現場!C208&lt;&gt;"",現場!C208,"")</f>
        <v/>
      </c>
      <c r="M204" s="379" t="str">
        <f>IF(現場!D208&lt;&gt;"",現場!D208,"")</f>
        <v/>
      </c>
      <c r="N204" s="379" t="str">
        <f>IF(現場!E208&lt;&gt;"",現場!E208,"")</f>
        <v/>
      </c>
      <c r="O204" s="379" t="str">
        <f>IF(現場!F208&lt;&gt;"",現場!F208,"")</f>
        <v/>
      </c>
      <c r="P204" s="379" t="str">
        <f>IF(現場!G208&lt;&gt;"",現場!G208,"")</f>
        <v/>
      </c>
      <c r="Q204" s="379" t="str">
        <f>IF(現場!H208&lt;&gt;"",現場!H208,"")</f>
        <v/>
      </c>
      <c r="R204" s="379" t="str">
        <f>IF(現場!I208&lt;&gt;"",現場!I208,"")</f>
        <v/>
      </c>
      <c r="S204" s="379" t="str">
        <f>IF(現場!J208&lt;&gt;"",現場!J208,"")</f>
        <v/>
      </c>
      <c r="T204" s="379" t="str">
        <f>IF(現場!K208&lt;&gt;"",現場!K208,"")</f>
        <v/>
      </c>
      <c r="U204" s="379" t="str">
        <f>IF(現場!L208&lt;&gt;"",現場!L208,"")</f>
        <v/>
      </c>
      <c r="V204" s="379" t="str">
        <f>IF(現場!M208&lt;&gt;"",現場!M208,"")</f>
        <v/>
      </c>
      <c r="X204" s="407" t="str">
        <f>IF(名簿!E209&lt;&gt;"",名簿!E209,"")</f>
        <v/>
      </c>
      <c r="Y204" s="407" t="str">
        <f>IF(名簿!C209&lt;&gt;"",名簿!C209,"")</f>
        <v/>
      </c>
      <c r="Z204" s="407" t="str">
        <f>IF(名簿!H209&lt;&gt;"",名簿!H209,"")</f>
        <v/>
      </c>
      <c r="AA204" s="407" t="str">
        <f>IF(名簿!S209&lt;&gt;"",名簿!S209,"")</f>
        <v/>
      </c>
      <c r="AB204" s="407" t="s">
        <v>1792</v>
      </c>
      <c r="AC204" s="407" t="str">
        <f>IF(名簿!M209&lt;&gt;"",名簿!M209,"")</f>
        <v/>
      </c>
      <c r="AD204" s="407" t="str">
        <f>IF(名簿!N209&lt;&gt;"",名簿!N209,"")</f>
        <v/>
      </c>
      <c r="AE204" s="407" t="str">
        <f>IF(名簿!O209&lt;&gt;"",名簿!O209,"")</f>
        <v/>
      </c>
      <c r="AF204" s="407" t="str">
        <f>IF(名簿!P209&lt;&gt;"",名簿!P209,"")</f>
        <v/>
      </c>
      <c r="AN204" s="551" t="str">
        <f>テーブル2[[#This Row],[災害発生時の
体制]]&amp;テーブル2[[#This Row],[班長代理①②③を選択]]</f>
        <v/>
      </c>
      <c r="AO204">
        <f>IF(テーブル2[[#This Row],[班長代理①②③を選択]]&lt;&gt;"",COUNTIF(AN:AN,AN204),0)</f>
        <v>0</v>
      </c>
      <c r="AQ204" s="521" t="str">
        <f>テーブル2[[#This Row],[災害発生時の
体制]]&amp;テーブル2[[#This Row],[班長]]</f>
        <v/>
      </c>
      <c r="AR204" s="519">
        <f>IF(テーブル2[[#This Row],[班長]]="○",COUNTIF(AQ:AQ,AQ204),0)</f>
        <v>0</v>
      </c>
    </row>
    <row r="205" spans="2:44" x14ac:dyDescent="0.15">
      <c r="B205" s="378" t="str">
        <f>IF(名簿!C210&lt;&gt;"",名簿!C210,"")</f>
        <v/>
      </c>
      <c r="C205" s="378" t="str">
        <f>IF(名簿!F210&lt;&gt;"",名簿!F210,"")</f>
        <v/>
      </c>
      <c r="D205" s="378" t="str">
        <f>IF(名簿!G210&lt;&gt;"",名簿!G210,"")</f>
        <v/>
      </c>
      <c r="E205" s="378" t="str">
        <f>IF(名簿!J210&lt;&gt;"",名簿!J210,"")</f>
        <v/>
      </c>
      <c r="F205" s="378" t="str">
        <f>IF(名簿!L210&lt;&gt;"",名簿!L210,"")</f>
        <v/>
      </c>
      <c r="G205" s="378" t="str">
        <f>IF(名簿!I210&lt;&gt;"",名簿!I210,"")</f>
        <v/>
      </c>
      <c r="H205" s="378" t="str">
        <f>IF(名簿!K210&lt;&gt;"",名簿!K210,"")</f>
        <v/>
      </c>
      <c r="I205" s="378" t="str">
        <f>IF(名簿!H210&lt;&gt;"",名簿!H210,"")</f>
        <v/>
      </c>
      <c r="J205" s="378" t="str">
        <f>IF(名簿!S210&lt;&gt;"",名簿!S210,"")</f>
        <v/>
      </c>
      <c r="L205" s="379" t="str">
        <f>IF(現場!C209&lt;&gt;"",現場!C209,"")</f>
        <v/>
      </c>
      <c r="M205" s="379" t="str">
        <f>IF(現場!D209&lt;&gt;"",現場!D209,"")</f>
        <v/>
      </c>
      <c r="N205" s="379" t="str">
        <f>IF(現場!E209&lt;&gt;"",現場!E209,"")</f>
        <v/>
      </c>
      <c r="O205" s="379" t="str">
        <f>IF(現場!F209&lt;&gt;"",現場!F209,"")</f>
        <v/>
      </c>
      <c r="P205" s="379" t="str">
        <f>IF(現場!G209&lt;&gt;"",現場!G209,"")</f>
        <v/>
      </c>
      <c r="Q205" s="379" t="str">
        <f>IF(現場!H209&lt;&gt;"",現場!H209,"")</f>
        <v/>
      </c>
      <c r="R205" s="379" t="str">
        <f>IF(現場!I209&lt;&gt;"",現場!I209,"")</f>
        <v/>
      </c>
      <c r="S205" s="379" t="str">
        <f>IF(現場!J209&lt;&gt;"",現場!J209,"")</f>
        <v/>
      </c>
      <c r="T205" s="379" t="str">
        <f>IF(現場!K209&lt;&gt;"",現場!K209,"")</f>
        <v/>
      </c>
      <c r="U205" s="379" t="str">
        <f>IF(現場!L209&lt;&gt;"",現場!L209,"")</f>
        <v/>
      </c>
      <c r="V205" s="379" t="str">
        <f>IF(現場!M209&lt;&gt;"",現場!M209,"")</f>
        <v/>
      </c>
      <c r="X205" s="407" t="str">
        <f>IF(名簿!E210&lt;&gt;"",名簿!E210,"")</f>
        <v/>
      </c>
      <c r="Y205" s="407" t="str">
        <f>IF(名簿!C210&lt;&gt;"",名簿!C210,"")</f>
        <v/>
      </c>
      <c r="Z205" s="407" t="str">
        <f>IF(名簿!H210&lt;&gt;"",名簿!H210,"")</f>
        <v/>
      </c>
      <c r="AA205" s="407" t="str">
        <f>IF(名簿!S210&lt;&gt;"",名簿!S210,"")</f>
        <v/>
      </c>
      <c r="AB205" s="407" t="s">
        <v>1792</v>
      </c>
      <c r="AC205" s="407" t="str">
        <f>IF(名簿!M210&lt;&gt;"",名簿!M210,"")</f>
        <v/>
      </c>
      <c r="AD205" s="407" t="str">
        <f>IF(名簿!N210&lt;&gt;"",名簿!N210,"")</f>
        <v/>
      </c>
      <c r="AE205" s="407" t="str">
        <f>IF(名簿!O210&lt;&gt;"",名簿!O210,"")</f>
        <v/>
      </c>
      <c r="AF205" s="407" t="str">
        <f>IF(名簿!P210&lt;&gt;"",名簿!P210,"")</f>
        <v/>
      </c>
      <c r="AN205" s="551" t="str">
        <f>テーブル2[[#This Row],[災害発生時の
体制]]&amp;テーブル2[[#This Row],[班長代理①②③を選択]]</f>
        <v/>
      </c>
      <c r="AO205">
        <f>IF(テーブル2[[#This Row],[班長代理①②③を選択]]&lt;&gt;"",COUNTIF(AN:AN,AN205),0)</f>
        <v>0</v>
      </c>
      <c r="AQ205" s="521" t="str">
        <f>テーブル2[[#This Row],[災害発生時の
体制]]&amp;テーブル2[[#This Row],[班長]]</f>
        <v/>
      </c>
      <c r="AR205" s="519">
        <f>IF(テーブル2[[#This Row],[班長]]="○",COUNTIF(AQ:AQ,AQ205),0)</f>
        <v>0</v>
      </c>
    </row>
    <row r="206" spans="2:44" x14ac:dyDescent="0.15">
      <c r="B206" s="378" t="str">
        <f>IF(名簿!C211&lt;&gt;"",名簿!C211,"")</f>
        <v/>
      </c>
      <c r="C206" s="378" t="str">
        <f>IF(名簿!F211&lt;&gt;"",名簿!F211,"")</f>
        <v/>
      </c>
      <c r="D206" s="378" t="str">
        <f>IF(名簿!G211&lt;&gt;"",名簿!G211,"")</f>
        <v/>
      </c>
      <c r="E206" s="378" t="str">
        <f>IF(名簿!J211&lt;&gt;"",名簿!J211,"")</f>
        <v/>
      </c>
      <c r="F206" s="378" t="str">
        <f>IF(名簿!L211&lt;&gt;"",名簿!L211,"")</f>
        <v/>
      </c>
      <c r="G206" s="378" t="str">
        <f>IF(名簿!I211&lt;&gt;"",名簿!I211,"")</f>
        <v/>
      </c>
      <c r="H206" s="378" t="str">
        <f>IF(名簿!K211&lt;&gt;"",名簿!K211,"")</f>
        <v/>
      </c>
      <c r="I206" s="378" t="str">
        <f>IF(名簿!H211&lt;&gt;"",名簿!H211,"")</f>
        <v/>
      </c>
      <c r="J206" s="378" t="str">
        <f>IF(名簿!S211&lt;&gt;"",名簿!S211,"")</f>
        <v/>
      </c>
      <c r="L206" s="379" t="str">
        <f>IF(現場!C210&lt;&gt;"",現場!C210,"")</f>
        <v/>
      </c>
      <c r="M206" s="379" t="str">
        <f>IF(現場!D210&lt;&gt;"",現場!D210,"")</f>
        <v/>
      </c>
      <c r="N206" s="379" t="str">
        <f>IF(現場!E210&lt;&gt;"",現場!E210,"")</f>
        <v/>
      </c>
      <c r="O206" s="379" t="str">
        <f>IF(現場!F210&lt;&gt;"",現場!F210,"")</f>
        <v/>
      </c>
      <c r="P206" s="379" t="str">
        <f>IF(現場!G210&lt;&gt;"",現場!G210,"")</f>
        <v/>
      </c>
      <c r="Q206" s="379" t="str">
        <f>IF(現場!H210&lt;&gt;"",現場!H210,"")</f>
        <v/>
      </c>
      <c r="R206" s="379" t="str">
        <f>IF(現場!I210&lt;&gt;"",現場!I210,"")</f>
        <v/>
      </c>
      <c r="S206" s="379" t="str">
        <f>IF(現場!J210&lt;&gt;"",現場!J210,"")</f>
        <v/>
      </c>
      <c r="T206" s="379" t="str">
        <f>IF(現場!K210&lt;&gt;"",現場!K210,"")</f>
        <v/>
      </c>
      <c r="U206" s="379" t="str">
        <f>IF(現場!L210&lt;&gt;"",現場!L210,"")</f>
        <v/>
      </c>
      <c r="V206" s="379" t="str">
        <f>IF(現場!M210&lt;&gt;"",現場!M210,"")</f>
        <v/>
      </c>
      <c r="X206" s="407" t="str">
        <f>IF(名簿!E211&lt;&gt;"",名簿!E211,"")</f>
        <v/>
      </c>
      <c r="Y206" s="407" t="str">
        <f>IF(名簿!C211&lt;&gt;"",名簿!C211,"")</f>
        <v/>
      </c>
      <c r="Z206" s="407" t="str">
        <f>IF(名簿!H211&lt;&gt;"",名簿!H211,"")</f>
        <v/>
      </c>
      <c r="AA206" s="407" t="str">
        <f>IF(名簿!S211&lt;&gt;"",名簿!S211,"")</f>
        <v/>
      </c>
      <c r="AB206" s="407" t="s">
        <v>1792</v>
      </c>
      <c r="AC206" s="407" t="str">
        <f>IF(名簿!M211&lt;&gt;"",名簿!M211,"")</f>
        <v/>
      </c>
      <c r="AD206" s="407" t="str">
        <f>IF(名簿!N211&lt;&gt;"",名簿!N211,"")</f>
        <v/>
      </c>
      <c r="AE206" s="407" t="str">
        <f>IF(名簿!O211&lt;&gt;"",名簿!O211,"")</f>
        <v/>
      </c>
      <c r="AF206" s="407" t="str">
        <f>IF(名簿!P211&lt;&gt;"",名簿!P211,"")</f>
        <v/>
      </c>
      <c r="AN206" s="551" t="str">
        <f>テーブル2[[#This Row],[災害発生時の
体制]]&amp;テーブル2[[#This Row],[班長代理①②③を選択]]</f>
        <v/>
      </c>
      <c r="AO206">
        <f>IF(テーブル2[[#This Row],[班長代理①②③を選択]]&lt;&gt;"",COUNTIF(AN:AN,AN206),0)</f>
        <v>0</v>
      </c>
      <c r="AQ206" s="521" t="str">
        <f>テーブル2[[#This Row],[災害発生時の
体制]]&amp;テーブル2[[#This Row],[班長]]</f>
        <v/>
      </c>
      <c r="AR206" s="519">
        <f>IF(テーブル2[[#This Row],[班長]]="○",COUNTIF(AQ:AQ,AQ206),0)</f>
        <v>0</v>
      </c>
    </row>
    <row r="207" spans="2:44" x14ac:dyDescent="0.15">
      <c r="B207" s="378" t="str">
        <f>IF(名簿!C212&lt;&gt;"",名簿!C212,"")</f>
        <v/>
      </c>
      <c r="C207" s="378" t="str">
        <f>IF(名簿!F212&lt;&gt;"",名簿!F212,"")</f>
        <v/>
      </c>
      <c r="D207" s="378" t="str">
        <f>IF(名簿!G212&lt;&gt;"",名簿!G212,"")</f>
        <v/>
      </c>
      <c r="E207" s="378" t="str">
        <f>IF(名簿!J212&lt;&gt;"",名簿!J212,"")</f>
        <v/>
      </c>
      <c r="F207" s="378" t="str">
        <f>IF(名簿!L212&lt;&gt;"",名簿!L212,"")</f>
        <v/>
      </c>
      <c r="G207" s="378" t="str">
        <f>IF(名簿!I212&lt;&gt;"",名簿!I212,"")</f>
        <v/>
      </c>
      <c r="H207" s="378" t="str">
        <f>IF(名簿!K212&lt;&gt;"",名簿!K212,"")</f>
        <v/>
      </c>
      <c r="I207" s="378" t="str">
        <f>IF(名簿!H212&lt;&gt;"",名簿!H212,"")</f>
        <v/>
      </c>
      <c r="J207" s="378" t="str">
        <f>IF(名簿!S212&lt;&gt;"",名簿!S212,"")</f>
        <v/>
      </c>
      <c r="L207" s="379" t="str">
        <f>IF(現場!C211&lt;&gt;"",現場!C211,"")</f>
        <v/>
      </c>
      <c r="M207" s="379" t="str">
        <f>IF(現場!D211&lt;&gt;"",現場!D211,"")</f>
        <v/>
      </c>
      <c r="N207" s="379" t="str">
        <f>IF(現場!E211&lt;&gt;"",現場!E211,"")</f>
        <v/>
      </c>
      <c r="O207" s="379" t="str">
        <f>IF(現場!F211&lt;&gt;"",現場!F211,"")</f>
        <v/>
      </c>
      <c r="P207" s="379" t="str">
        <f>IF(現場!G211&lt;&gt;"",現場!G211,"")</f>
        <v/>
      </c>
      <c r="Q207" s="379" t="str">
        <f>IF(現場!H211&lt;&gt;"",現場!H211,"")</f>
        <v/>
      </c>
      <c r="R207" s="379" t="str">
        <f>IF(現場!I211&lt;&gt;"",現場!I211,"")</f>
        <v/>
      </c>
      <c r="S207" s="379" t="str">
        <f>IF(現場!J211&lt;&gt;"",現場!J211,"")</f>
        <v/>
      </c>
      <c r="T207" s="379" t="str">
        <f>IF(現場!K211&lt;&gt;"",現場!K211,"")</f>
        <v/>
      </c>
      <c r="U207" s="379" t="str">
        <f>IF(現場!L211&lt;&gt;"",現場!L211,"")</f>
        <v/>
      </c>
      <c r="V207" s="379" t="str">
        <f>IF(現場!M211&lt;&gt;"",現場!M211,"")</f>
        <v/>
      </c>
      <c r="X207" s="407" t="str">
        <f>IF(名簿!E212&lt;&gt;"",名簿!E212,"")</f>
        <v/>
      </c>
      <c r="Y207" s="407" t="str">
        <f>IF(名簿!C212&lt;&gt;"",名簿!C212,"")</f>
        <v/>
      </c>
      <c r="Z207" s="407" t="str">
        <f>IF(名簿!H212&lt;&gt;"",名簿!H212,"")</f>
        <v/>
      </c>
      <c r="AA207" s="407" t="str">
        <f>IF(名簿!S212&lt;&gt;"",名簿!S212,"")</f>
        <v/>
      </c>
      <c r="AB207" s="407" t="s">
        <v>1792</v>
      </c>
      <c r="AC207" s="407" t="str">
        <f>IF(名簿!M212&lt;&gt;"",名簿!M212,"")</f>
        <v/>
      </c>
      <c r="AD207" s="407" t="str">
        <f>IF(名簿!N212&lt;&gt;"",名簿!N212,"")</f>
        <v/>
      </c>
      <c r="AE207" s="407" t="str">
        <f>IF(名簿!O212&lt;&gt;"",名簿!O212,"")</f>
        <v/>
      </c>
      <c r="AF207" s="407" t="str">
        <f>IF(名簿!P212&lt;&gt;"",名簿!P212,"")</f>
        <v/>
      </c>
      <c r="AN207" s="551" t="str">
        <f>テーブル2[[#This Row],[災害発生時の
体制]]&amp;テーブル2[[#This Row],[班長代理①②③を選択]]</f>
        <v/>
      </c>
      <c r="AO207">
        <f>IF(テーブル2[[#This Row],[班長代理①②③を選択]]&lt;&gt;"",COUNTIF(AN:AN,AN207),0)</f>
        <v>0</v>
      </c>
      <c r="AQ207" s="521" t="str">
        <f>テーブル2[[#This Row],[災害発生時の
体制]]&amp;テーブル2[[#This Row],[班長]]</f>
        <v/>
      </c>
      <c r="AR207" s="519">
        <f>IF(テーブル2[[#This Row],[班長]]="○",COUNTIF(AQ:AQ,AQ207),0)</f>
        <v>0</v>
      </c>
    </row>
    <row r="208" spans="2:44" x14ac:dyDescent="0.15">
      <c r="B208" s="378" t="str">
        <f>IF(名簿!C213&lt;&gt;"",名簿!C213,"")</f>
        <v/>
      </c>
      <c r="C208" s="378" t="str">
        <f>IF(名簿!F213&lt;&gt;"",名簿!F213,"")</f>
        <v/>
      </c>
      <c r="D208" s="378" t="str">
        <f>IF(名簿!G213&lt;&gt;"",名簿!G213,"")</f>
        <v/>
      </c>
      <c r="E208" s="378" t="str">
        <f>IF(名簿!J213&lt;&gt;"",名簿!J213,"")</f>
        <v/>
      </c>
      <c r="F208" s="378" t="str">
        <f>IF(名簿!L213&lt;&gt;"",名簿!L213,"")</f>
        <v/>
      </c>
      <c r="G208" s="378" t="str">
        <f>IF(名簿!I213&lt;&gt;"",名簿!I213,"")</f>
        <v/>
      </c>
      <c r="H208" s="378" t="str">
        <f>IF(名簿!K213&lt;&gt;"",名簿!K213,"")</f>
        <v/>
      </c>
      <c r="I208" s="378" t="str">
        <f>IF(名簿!H213&lt;&gt;"",名簿!H213,"")</f>
        <v/>
      </c>
      <c r="J208" s="378" t="str">
        <f>IF(名簿!S213&lt;&gt;"",名簿!S213,"")</f>
        <v/>
      </c>
      <c r="L208" s="379" t="str">
        <f>IF(現場!C212&lt;&gt;"",現場!C212,"")</f>
        <v/>
      </c>
      <c r="M208" s="379" t="str">
        <f>IF(現場!D212&lt;&gt;"",現場!D212,"")</f>
        <v/>
      </c>
      <c r="N208" s="379" t="str">
        <f>IF(現場!E212&lt;&gt;"",現場!E212,"")</f>
        <v/>
      </c>
      <c r="O208" s="379" t="str">
        <f>IF(現場!F212&lt;&gt;"",現場!F212,"")</f>
        <v/>
      </c>
      <c r="P208" s="379" t="str">
        <f>IF(現場!G212&lt;&gt;"",現場!G212,"")</f>
        <v/>
      </c>
      <c r="Q208" s="379" t="str">
        <f>IF(現場!H212&lt;&gt;"",現場!H212,"")</f>
        <v/>
      </c>
      <c r="R208" s="379" t="str">
        <f>IF(現場!I212&lt;&gt;"",現場!I212,"")</f>
        <v/>
      </c>
      <c r="S208" s="379" t="str">
        <f>IF(現場!J212&lt;&gt;"",現場!J212,"")</f>
        <v/>
      </c>
      <c r="T208" s="379" t="str">
        <f>IF(現場!K212&lt;&gt;"",現場!K212,"")</f>
        <v/>
      </c>
      <c r="U208" s="379" t="str">
        <f>IF(現場!L212&lt;&gt;"",現場!L212,"")</f>
        <v/>
      </c>
      <c r="V208" s="379" t="str">
        <f>IF(現場!M212&lt;&gt;"",現場!M212,"")</f>
        <v/>
      </c>
      <c r="X208" s="407" t="str">
        <f>IF(名簿!E213&lt;&gt;"",名簿!E213,"")</f>
        <v/>
      </c>
      <c r="Y208" s="407" t="str">
        <f>IF(名簿!C213&lt;&gt;"",名簿!C213,"")</f>
        <v/>
      </c>
      <c r="Z208" s="407" t="str">
        <f>IF(名簿!H213&lt;&gt;"",名簿!H213,"")</f>
        <v/>
      </c>
      <c r="AA208" s="407" t="str">
        <f>IF(名簿!S213&lt;&gt;"",名簿!S213,"")</f>
        <v/>
      </c>
      <c r="AB208" s="407" t="s">
        <v>1792</v>
      </c>
      <c r="AC208" s="407" t="str">
        <f>IF(名簿!M213&lt;&gt;"",名簿!M213,"")</f>
        <v/>
      </c>
      <c r="AD208" s="407" t="str">
        <f>IF(名簿!N213&lt;&gt;"",名簿!N213,"")</f>
        <v/>
      </c>
      <c r="AE208" s="407" t="str">
        <f>IF(名簿!O213&lt;&gt;"",名簿!O213,"")</f>
        <v/>
      </c>
      <c r="AF208" s="407" t="str">
        <f>IF(名簿!P213&lt;&gt;"",名簿!P213,"")</f>
        <v/>
      </c>
      <c r="AN208" s="551" t="str">
        <f>テーブル2[[#This Row],[災害発生時の
体制]]&amp;テーブル2[[#This Row],[班長代理①②③を選択]]</f>
        <v/>
      </c>
      <c r="AO208">
        <f>IF(テーブル2[[#This Row],[班長代理①②③を選択]]&lt;&gt;"",COUNTIF(AN:AN,AN208),0)</f>
        <v>0</v>
      </c>
      <c r="AQ208" s="521" t="str">
        <f>テーブル2[[#This Row],[災害発生時の
体制]]&amp;テーブル2[[#This Row],[班長]]</f>
        <v/>
      </c>
      <c r="AR208" s="519">
        <f>IF(テーブル2[[#This Row],[班長]]="○",COUNTIF(AQ:AQ,AQ208),0)</f>
        <v>0</v>
      </c>
    </row>
    <row r="209" spans="2:44" x14ac:dyDescent="0.15">
      <c r="B209" s="378" t="str">
        <f>IF(名簿!C214&lt;&gt;"",名簿!C214,"")</f>
        <v/>
      </c>
      <c r="C209" s="378" t="str">
        <f>IF(名簿!F214&lt;&gt;"",名簿!F214,"")</f>
        <v/>
      </c>
      <c r="D209" s="378" t="str">
        <f>IF(名簿!G214&lt;&gt;"",名簿!G214,"")</f>
        <v/>
      </c>
      <c r="E209" s="378" t="str">
        <f>IF(名簿!J214&lt;&gt;"",名簿!J214,"")</f>
        <v/>
      </c>
      <c r="F209" s="378" t="str">
        <f>IF(名簿!L214&lt;&gt;"",名簿!L214,"")</f>
        <v/>
      </c>
      <c r="G209" s="378" t="str">
        <f>IF(名簿!I214&lt;&gt;"",名簿!I214,"")</f>
        <v/>
      </c>
      <c r="H209" s="378" t="str">
        <f>IF(名簿!K214&lt;&gt;"",名簿!K214,"")</f>
        <v/>
      </c>
      <c r="I209" s="378" t="str">
        <f>IF(名簿!H214&lt;&gt;"",名簿!H214,"")</f>
        <v/>
      </c>
      <c r="J209" s="378" t="str">
        <f>IF(名簿!S214&lt;&gt;"",名簿!S214,"")</f>
        <v/>
      </c>
      <c r="L209" s="379" t="str">
        <f>IF(現場!C213&lt;&gt;"",現場!C213,"")</f>
        <v/>
      </c>
      <c r="M209" s="379" t="str">
        <f>IF(現場!D213&lt;&gt;"",現場!D213,"")</f>
        <v/>
      </c>
      <c r="N209" s="379" t="str">
        <f>IF(現場!E213&lt;&gt;"",現場!E213,"")</f>
        <v/>
      </c>
      <c r="O209" s="379" t="str">
        <f>IF(現場!F213&lt;&gt;"",現場!F213,"")</f>
        <v/>
      </c>
      <c r="P209" s="379" t="str">
        <f>IF(現場!G213&lt;&gt;"",現場!G213,"")</f>
        <v/>
      </c>
      <c r="Q209" s="379" t="str">
        <f>IF(現場!H213&lt;&gt;"",現場!H213,"")</f>
        <v/>
      </c>
      <c r="R209" s="379" t="str">
        <f>IF(現場!I213&lt;&gt;"",現場!I213,"")</f>
        <v/>
      </c>
      <c r="S209" s="379" t="str">
        <f>IF(現場!J213&lt;&gt;"",現場!J213,"")</f>
        <v/>
      </c>
      <c r="T209" s="379" t="str">
        <f>IF(現場!K213&lt;&gt;"",現場!K213,"")</f>
        <v/>
      </c>
      <c r="U209" s="379" t="str">
        <f>IF(現場!L213&lt;&gt;"",現場!L213,"")</f>
        <v/>
      </c>
      <c r="V209" s="379" t="str">
        <f>IF(現場!M213&lt;&gt;"",現場!M213,"")</f>
        <v/>
      </c>
      <c r="X209" s="407" t="str">
        <f>IF(名簿!E214&lt;&gt;"",名簿!E214,"")</f>
        <v/>
      </c>
      <c r="Y209" s="407" t="str">
        <f>IF(名簿!C214&lt;&gt;"",名簿!C214,"")</f>
        <v/>
      </c>
      <c r="Z209" s="407" t="str">
        <f>IF(名簿!H214&lt;&gt;"",名簿!H214,"")</f>
        <v/>
      </c>
      <c r="AA209" s="407" t="str">
        <f>IF(名簿!S214&lt;&gt;"",名簿!S214,"")</f>
        <v/>
      </c>
      <c r="AB209" s="407" t="s">
        <v>1792</v>
      </c>
      <c r="AC209" s="407" t="str">
        <f>IF(名簿!M214&lt;&gt;"",名簿!M214,"")</f>
        <v/>
      </c>
      <c r="AD209" s="407" t="str">
        <f>IF(名簿!N214&lt;&gt;"",名簿!N214,"")</f>
        <v/>
      </c>
      <c r="AE209" s="407" t="str">
        <f>IF(名簿!O214&lt;&gt;"",名簿!O214,"")</f>
        <v/>
      </c>
      <c r="AF209" s="407" t="str">
        <f>IF(名簿!P214&lt;&gt;"",名簿!P214,"")</f>
        <v/>
      </c>
      <c r="AN209" s="551" t="str">
        <f>テーブル2[[#This Row],[災害発生時の
体制]]&amp;テーブル2[[#This Row],[班長代理①②③を選択]]</f>
        <v/>
      </c>
      <c r="AO209">
        <f>IF(テーブル2[[#This Row],[班長代理①②③を選択]]&lt;&gt;"",COUNTIF(AN:AN,AN209),0)</f>
        <v>0</v>
      </c>
      <c r="AQ209" s="521" t="str">
        <f>テーブル2[[#This Row],[災害発生時の
体制]]&amp;テーブル2[[#This Row],[班長]]</f>
        <v/>
      </c>
      <c r="AR209" s="519">
        <f>IF(テーブル2[[#This Row],[班長]]="○",COUNTIF(AQ:AQ,AQ209),0)</f>
        <v>0</v>
      </c>
    </row>
    <row r="210" spans="2:44" x14ac:dyDescent="0.15">
      <c r="B210" s="378" t="str">
        <f>IF(名簿!C215&lt;&gt;"",名簿!C215,"")</f>
        <v/>
      </c>
      <c r="C210" s="378" t="str">
        <f>IF(名簿!F215&lt;&gt;"",名簿!F215,"")</f>
        <v/>
      </c>
      <c r="D210" s="378" t="str">
        <f>IF(名簿!G215&lt;&gt;"",名簿!G215,"")</f>
        <v/>
      </c>
      <c r="E210" s="378" t="str">
        <f>IF(名簿!J215&lt;&gt;"",名簿!J215,"")</f>
        <v/>
      </c>
      <c r="F210" s="378" t="str">
        <f>IF(名簿!L215&lt;&gt;"",名簿!L215,"")</f>
        <v/>
      </c>
      <c r="G210" s="378" t="str">
        <f>IF(名簿!I215&lt;&gt;"",名簿!I215,"")</f>
        <v/>
      </c>
      <c r="H210" s="378" t="str">
        <f>IF(名簿!K215&lt;&gt;"",名簿!K215,"")</f>
        <v/>
      </c>
      <c r="I210" s="378" t="str">
        <f>IF(名簿!H215&lt;&gt;"",名簿!H215,"")</f>
        <v/>
      </c>
      <c r="J210" s="378" t="str">
        <f>IF(名簿!S215&lt;&gt;"",名簿!S215,"")</f>
        <v/>
      </c>
      <c r="L210" s="379" t="str">
        <f>IF(現場!C214&lt;&gt;"",現場!C214,"")</f>
        <v/>
      </c>
      <c r="M210" s="379" t="str">
        <f>IF(現場!D214&lt;&gt;"",現場!D214,"")</f>
        <v/>
      </c>
      <c r="N210" s="379" t="str">
        <f>IF(現場!E214&lt;&gt;"",現場!E214,"")</f>
        <v/>
      </c>
      <c r="O210" s="379" t="str">
        <f>IF(現場!F214&lt;&gt;"",現場!F214,"")</f>
        <v/>
      </c>
      <c r="P210" s="379" t="str">
        <f>IF(現場!G214&lt;&gt;"",現場!G214,"")</f>
        <v/>
      </c>
      <c r="Q210" s="379" t="str">
        <f>IF(現場!H214&lt;&gt;"",現場!H214,"")</f>
        <v/>
      </c>
      <c r="R210" s="379" t="str">
        <f>IF(現場!I214&lt;&gt;"",現場!I214,"")</f>
        <v/>
      </c>
      <c r="S210" s="379" t="str">
        <f>IF(現場!J214&lt;&gt;"",現場!J214,"")</f>
        <v/>
      </c>
      <c r="T210" s="379" t="str">
        <f>IF(現場!K214&lt;&gt;"",現場!K214,"")</f>
        <v/>
      </c>
      <c r="U210" s="379" t="str">
        <f>IF(現場!L214&lt;&gt;"",現場!L214,"")</f>
        <v/>
      </c>
      <c r="V210" s="379" t="str">
        <f>IF(現場!M214&lt;&gt;"",現場!M214,"")</f>
        <v/>
      </c>
      <c r="X210" s="407" t="str">
        <f>IF(名簿!E215&lt;&gt;"",名簿!E215,"")</f>
        <v/>
      </c>
      <c r="Y210" s="407" t="str">
        <f>IF(名簿!C215&lt;&gt;"",名簿!C215,"")</f>
        <v/>
      </c>
      <c r="Z210" s="407" t="str">
        <f>IF(名簿!H215&lt;&gt;"",名簿!H215,"")</f>
        <v/>
      </c>
      <c r="AA210" s="407" t="str">
        <f>IF(名簿!S215&lt;&gt;"",名簿!S215,"")</f>
        <v/>
      </c>
      <c r="AB210" s="407" t="s">
        <v>1792</v>
      </c>
      <c r="AC210" s="407" t="str">
        <f>IF(名簿!M215&lt;&gt;"",名簿!M215,"")</f>
        <v/>
      </c>
      <c r="AD210" s="407" t="str">
        <f>IF(名簿!N215&lt;&gt;"",名簿!N215,"")</f>
        <v/>
      </c>
      <c r="AE210" s="407" t="str">
        <f>IF(名簿!O215&lt;&gt;"",名簿!O215,"")</f>
        <v/>
      </c>
      <c r="AF210" s="407" t="str">
        <f>IF(名簿!P215&lt;&gt;"",名簿!P215,"")</f>
        <v/>
      </c>
      <c r="AN210" s="551" t="str">
        <f>テーブル2[[#This Row],[災害発生時の
体制]]&amp;テーブル2[[#This Row],[班長代理①②③を選択]]</f>
        <v/>
      </c>
      <c r="AO210">
        <f>IF(テーブル2[[#This Row],[班長代理①②③を選択]]&lt;&gt;"",COUNTIF(AN:AN,AN210),0)</f>
        <v>0</v>
      </c>
      <c r="AQ210" s="521" t="str">
        <f>テーブル2[[#This Row],[災害発生時の
体制]]&amp;テーブル2[[#This Row],[班長]]</f>
        <v/>
      </c>
      <c r="AR210" s="519">
        <f>IF(テーブル2[[#This Row],[班長]]="○",COUNTIF(AQ:AQ,AQ210),0)</f>
        <v>0</v>
      </c>
    </row>
    <row r="211" spans="2:44" x14ac:dyDescent="0.15">
      <c r="B211" s="378" t="str">
        <f>IF(名簿!C216&lt;&gt;"",名簿!C216,"")</f>
        <v/>
      </c>
      <c r="C211" s="378" t="str">
        <f>IF(名簿!F216&lt;&gt;"",名簿!F216,"")</f>
        <v/>
      </c>
      <c r="D211" s="378" t="str">
        <f>IF(名簿!G216&lt;&gt;"",名簿!G216,"")</f>
        <v/>
      </c>
      <c r="E211" s="378" t="str">
        <f>IF(名簿!J216&lt;&gt;"",名簿!J216,"")</f>
        <v/>
      </c>
      <c r="F211" s="378" t="str">
        <f>IF(名簿!L216&lt;&gt;"",名簿!L216,"")</f>
        <v/>
      </c>
      <c r="G211" s="378" t="str">
        <f>IF(名簿!I216&lt;&gt;"",名簿!I216,"")</f>
        <v/>
      </c>
      <c r="H211" s="378" t="str">
        <f>IF(名簿!K216&lt;&gt;"",名簿!K216,"")</f>
        <v/>
      </c>
      <c r="I211" s="378" t="str">
        <f>IF(名簿!H216&lt;&gt;"",名簿!H216,"")</f>
        <v/>
      </c>
      <c r="J211" s="378" t="str">
        <f>IF(名簿!S216&lt;&gt;"",名簿!S216,"")</f>
        <v/>
      </c>
      <c r="L211" s="379" t="str">
        <f>IF(現場!C215&lt;&gt;"",現場!C215,"")</f>
        <v/>
      </c>
      <c r="M211" s="379" t="str">
        <f>IF(現場!D215&lt;&gt;"",現場!D215,"")</f>
        <v/>
      </c>
      <c r="N211" s="379" t="str">
        <f>IF(現場!E215&lt;&gt;"",現場!E215,"")</f>
        <v/>
      </c>
      <c r="O211" s="379" t="str">
        <f>IF(現場!F215&lt;&gt;"",現場!F215,"")</f>
        <v/>
      </c>
      <c r="P211" s="379" t="str">
        <f>IF(現場!G215&lt;&gt;"",現場!G215,"")</f>
        <v/>
      </c>
      <c r="Q211" s="379" t="str">
        <f>IF(現場!H215&lt;&gt;"",現場!H215,"")</f>
        <v/>
      </c>
      <c r="R211" s="379" t="str">
        <f>IF(現場!I215&lt;&gt;"",現場!I215,"")</f>
        <v/>
      </c>
      <c r="S211" s="379" t="str">
        <f>IF(現場!J215&lt;&gt;"",現場!J215,"")</f>
        <v/>
      </c>
      <c r="T211" s="379" t="str">
        <f>IF(現場!K215&lt;&gt;"",現場!K215,"")</f>
        <v/>
      </c>
      <c r="U211" s="379" t="str">
        <f>IF(現場!L215&lt;&gt;"",現場!L215,"")</f>
        <v/>
      </c>
      <c r="V211" s="379" t="str">
        <f>IF(現場!M215&lt;&gt;"",現場!M215,"")</f>
        <v/>
      </c>
      <c r="X211" s="407" t="str">
        <f>IF(名簿!E216&lt;&gt;"",名簿!E216,"")</f>
        <v/>
      </c>
      <c r="Y211" s="407" t="str">
        <f>IF(名簿!C216&lt;&gt;"",名簿!C216,"")</f>
        <v/>
      </c>
      <c r="Z211" s="407" t="str">
        <f>IF(名簿!H216&lt;&gt;"",名簿!H216,"")</f>
        <v/>
      </c>
      <c r="AA211" s="407" t="str">
        <f>IF(名簿!S216&lt;&gt;"",名簿!S216,"")</f>
        <v/>
      </c>
      <c r="AB211" s="407" t="s">
        <v>1792</v>
      </c>
      <c r="AC211" s="407" t="str">
        <f>IF(名簿!M216&lt;&gt;"",名簿!M216,"")</f>
        <v/>
      </c>
      <c r="AD211" s="407" t="str">
        <f>IF(名簿!N216&lt;&gt;"",名簿!N216,"")</f>
        <v/>
      </c>
      <c r="AE211" s="407" t="str">
        <f>IF(名簿!O216&lt;&gt;"",名簿!O216,"")</f>
        <v/>
      </c>
      <c r="AF211" s="407" t="str">
        <f>IF(名簿!P216&lt;&gt;"",名簿!P216,"")</f>
        <v/>
      </c>
      <c r="AN211" s="551" t="str">
        <f>テーブル2[[#This Row],[災害発生時の
体制]]&amp;テーブル2[[#This Row],[班長代理①②③を選択]]</f>
        <v/>
      </c>
      <c r="AO211">
        <f>IF(テーブル2[[#This Row],[班長代理①②③を選択]]&lt;&gt;"",COUNTIF(AN:AN,AN211),0)</f>
        <v>0</v>
      </c>
      <c r="AQ211" s="521" t="str">
        <f>テーブル2[[#This Row],[災害発生時の
体制]]&amp;テーブル2[[#This Row],[班長]]</f>
        <v/>
      </c>
      <c r="AR211" s="519">
        <f>IF(テーブル2[[#This Row],[班長]]="○",COUNTIF(AQ:AQ,AQ211),0)</f>
        <v>0</v>
      </c>
    </row>
    <row r="212" spans="2:44" x14ac:dyDescent="0.15">
      <c r="B212" s="378" t="str">
        <f>IF(名簿!C217&lt;&gt;"",名簿!C217,"")</f>
        <v/>
      </c>
      <c r="C212" s="378" t="str">
        <f>IF(名簿!F217&lt;&gt;"",名簿!F217,"")</f>
        <v/>
      </c>
      <c r="D212" s="378" t="str">
        <f>IF(名簿!G217&lt;&gt;"",名簿!G217,"")</f>
        <v/>
      </c>
      <c r="E212" s="378" t="str">
        <f>IF(名簿!J217&lt;&gt;"",名簿!J217,"")</f>
        <v/>
      </c>
      <c r="F212" s="378" t="str">
        <f>IF(名簿!L217&lt;&gt;"",名簿!L217,"")</f>
        <v/>
      </c>
      <c r="G212" s="378" t="str">
        <f>IF(名簿!I217&lt;&gt;"",名簿!I217,"")</f>
        <v/>
      </c>
      <c r="H212" s="378" t="str">
        <f>IF(名簿!K217&lt;&gt;"",名簿!K217,"")</f>
        <v/>
      </c>
      <c r="I212" s="378" t="str">
        <f>IF(名簿!H217&lt;&gt;"",名簿!H217,"")</f>
        <v/>
      </c>
      <c r="J212" s="378" t="str">
        <f>IF(名簿!S217&lt;&gt;"",名簿!S217,"")</f>
        <v/>
      </c>
      <c r="L212" s="379" t="str">
        <f>IF(現場!C216&lt;&gt;"",現場!C216,"")</f>
        <v/>
      </c>
      <c r="M212" s="379" t="str">
        <f>IF(現場!D216&lt;&gt;"",現場!D216,"")</f>
        <v/>
      </c>
      <c r="N212" s="379" t="str">
        <f>IF(現場!E216&lt;&gt;"",現場!E216,"")</f>
        <v/>
      </c>
      <c r="O212" s="379" t="str">
        <f>IF(現場!F216&lt;&gt;"",現場!F216,"")</f>
        <v/>
      </c>
      <c r="P212" s="379" t="str">
        <f>IF(現場!G216&lt;&gt;"",現場!G216,"")</f>
        <v/>
      </c>
      <c r="Q212" s="379" t="str">
        <f>IF(現場!H216&lt;&gt;"",現場!H216,"")</f>
        <v/>
      </c>
      <c r="R212" s="379" t="str">
        <f>IF(現場!I216&lt;&gt;"",現場!I216,"")</f>
        <v/>
      </c>
      <c r="S212" s="379" t="str">
        <f>IF(現場!J216&lt;&gt;"",現場!J216,"")</f>
        <v/>
      </c>
      <c r="T212" s="379" t="str">
        <f>IF(現場!K216&lt;&gt;"",現場!K216,"")</f>
        <v/>
      </c>
      <c r="U212" s="379" t="str">
        <f>IF(現場!L216&lt;&gt;"",現場!L216,"")</f>
        <v/>
      </c>
      <c r="V212" s="379" t="str">
        <f>IF(現場!M216&lt;&gt;"",現場!M216,"")</f>
        <v/>
      </c>
      <c r="X212" s="407" t="str">
        <f>IF(名簿!E217&lt;&gt;"",名簿!E217,"")</f>
        <v/>
      </c>
      <c r="Y212" s="407" t="str">
        <f>IF(名簿!C217&lt;&gt;"",名簿!C217,"")</f>
        <v/>
      </c>
      <c r="Z212" s="407" t="str">
        <f>IF(名簿!H217&lt;&gt;"",名簿!H217,"")</f>
        <v/>
      </c>
      <c r="AA212" s="407" t="str">
        <f>IF(名簿!S217&lt;&gt;"",名簿!S217,"")</f>
        <v/>
      </c>
      <c r="AB212" s="407" t="s">
        <v>1792</v>
      </c>
      <c r="AC212" s="407" t="str">
        <f>IF(名簿!M217&lt;&gt;"",名簿!M217,"")</f>
        <v/>
      </c>
      <c r="AD212" s="407" t="str">
        <f>IF(名簿!N217&lt;&gt;"",名簿!N217,"")</f>
        <v/>
      </c>
      <c r="AE212" s="407" t="str">
        <f>IF(名簿!O217&lt;&gt;"",名簿!O217,"")</f>
        <v/>
      </c>
      <c r="AF212" s="407" t="str">
        <f>IF(名簿!P217&lt;&gt;"",名簿!P217,"")</f>
        <v/>
      </c>
      <c r="AN212" s="551" t="str">
        <f>テーブル2[[#This Row],[災害発生時の
体制]]&amp;テーブル2[[#This Row],[班長代理①②③を選択]]</f>
        <v/>
      </c>
      <c r="AO212">
        <f>IF(テーブル2[[#This Row],[班長代理①②③を選択]]&lt;&gt;"",COUNTIF(AN:AN,AN212),0)</f>
        <v>0</v>
      </c>
      <c r="AQ212" s="521" t="str">
        <f>テーブル2[[#This Row],[災害発生時の
体制]]&amp;テーブル2[[#This Row],[班長]]</f>
        <v/>
      </c>
      <c r="AR212" s="519">
        <f>IF(テーブル2[[#This Row],[班長]]="○",COUNTIF(AQ:AQ,AQ212),0)</f>
        <v>0</v>
      </c>
    </row>
    <row r="213" spans="2:44" x14ac:dyDescent="0.15">
      <c r="B213" s="378" t="str">
        <f>IF(名簿!C218&lt;&gt;"",名簿!C218,"")</f>
        <v/>
      </c>
      <c r="C213" s="378" t="str">
        <f>IF(名簿!F218&lt;&gt;"",名簿!F218,"")</f>
        <v/>
      </c>
      <c r="D213" s="378" t="str">
        <f>IF(名簿!G218&lt;&gt;"",名簿!G218,"")</f>
        <v/>
      </c>
      <c r="E213" s="378" t="str">
        <f>IF(名簿!J218&lt;&gt;"",名簿!J218,"")</f>
        <v/>
      </c>
      <c r="F213" s="378" t="str">
        <f>IF(名簿!L218&lt;&gt;"",名簿!L218,"")</f>
        <v/>
      </c>
      <c r="G213" s="378" t="str">
        <f>IF(名簿!I218&lt;&gt;"",名簿!I218,"")</f>
        <v/>
      </c>
      <c r="H213" s="378" t="str">
        <f>IF(名簿!K218&lt;&gt;"",名簿!K218,"")</f>
        <v/>
      </c>
      <c r="I213" s="378" t="str">
        <f>IF(名簿!H218&lt;&gt;"",名簿!H218,"")</f>
        <v/>
      </c>
      <c r="J213" s="378" t="str">
        <f>IF(名簿!S218&lt;&gt;"",名簿!S218,"")</f>
        <v/>
      </c>
      <c r="L213" s="379" t="str">
        <f>IF(現場!C217&lt;&gt;"",現場!C217,"")</f>
        <v/>
      </c>
      <c r="M213" s="379" t="str">
        <f>IF(現場!D217&lt;&gt;"",現場!D217,"")</f>
        <v/>
      </c>
      <c r="N213" s="379" t="str">
        <f>IF(現場!E217&lt;&gt;"",現場!E217,"")</f>
        <v/>
      </c>
      <c r="O213" s="379" t="str">
        <f>IF(現場!F217&lt;&gt;"",現場!F217,"")</f>
        <v/>
      </c>
      <c r="P213" s="379" t="str">
        <f>IF(現場!G217&lt;&gt;"",現場!G217,"")</f>
        <v/>
      </c>
      <c r="Q213" s="379" t="str">
        <f>IF(現場!H217&lt;&gt;"",現場!H217,"")</f>
        <v/>
      </c>
      <c r="R213" s="379" t="str">
        <f>IF(現場!I217&lt;&gt;"",現場!I217,"")</f>
        <v/>
      </c>
      <c r="S213" s="379" t="str">
        <f>IF(現場!J217&lt;&gt;"",現場!J217,"")</f>
        <v/>
      </c>
      <c r="T213" s="379" t="str">
        <f>IF(現場!K217&lt;&gt;"",現場!K217,"")</f>
        <v/>
      </c>
      <c r="U213" s="379" t="str">
        <f>IF(現場!L217&lt;&gt;"",現場!L217,"")</f>
        <v/>
      </c>
      <c r="V213" s="379" t="str">
        <f>IF(現場!M217&lt;&gt;"",現場!M217,"")</f>
        <v/>
      </c>
      <c r="X213" s="407" t="str">
        <f>IF(名簿!E218&lt;&gt;"",名簿!E218,"")</f>
        <v/>
      </c>
      <c r="Y213" s="407" t="str">
        <f>IF(名簿!C218&lt;&gt;"",名簿!C218,"")</f>
        <v/>
      </c>
      <c r="Z213" s="407" t="str">
        <f>IF(名簿!H218&lt;&gt;"",名簿!H218,"")</f>
        <v/>
      </c>
      <c r="AA213" s="407" t="str">
        <f>IF(名簿!S218&lt;&gt;"",名簿!S218,"")</f>
        <v/>
      </c>
      <c r="AB213" s="407" t="s">
        <v>1792</v>
      </c>
      <c r="AC213" s="407" t="str">
        <f>IF(名簿!M218&lt;&gt;"",名簿!M218,"")</f>
        <v/>
      </c>
      <c r="AD213" s="407" t="str">
        <f>IF(名簿!N218&lt;&gt;"",名簿!N218,"")</f>
        <v/>
      </c>
      <c r="AE213" s="407" t="str">
        <f>IF(名簿!O218&lt;&gt;"",名簿!O218,"")</f>
        <v/>
      </c>
      <c r="AF213" s="407" t="str">
        <f>IF(名簿!P218&lt;&gt;"",名簿!P218,"")</f>
        <v/>
      </c>
      <c r="AN213" s="551" t="str">
        <f>テーブル2[[#This Row],[災害発生時の
体制]]&amp;テーブル2[[#This Row],[班長代理①②③を選択]]</f>
        <v/>
      </c>
      <c r="AO213">
        <f>IF(テーブル2[[#This Row],[班長代理①②③を選択]]&lt;&gt;"",COUNTIF(AN:AN,AN213),0)</f>
        <v>0</v>
      </c>
      <c r="AQ213" s="521" t="str">
        <f>テーブル2[[#This Row],[災害発生時の
体制]]&amp;テーブル2[[#This Row],[班長]]</f>
        <v/>
      </c>
      <c r="AR213" s="519">
        <f>IF(テーブル2[[#This Row],[班長]]="○",COUNTIF(AQ:AQ,AQ213),0)</f>
        <v>0</v>
      </c>
    </row>
    <row r="214" spans="2:44" x14ac:dyDescent="0.15">
      <c r="B214" s="378" t="str">
        <f>IF(名簿!C219&lt;&gt;"",名簿!C219,"")</f>
        <v/>
      </c>
      <c r="C214" s="378" t="str">
        <f>IF(名簿!F219&lt;&gt;"",名簿!F219,"")</f>
        <v/>
      </c>
      <c r="D214" s="378" t="str">
        <f>IF(名簿!G219&lt;&gt;"",名簿!G219,"")</f>
        <v/>
      </c>
      <c r="E214" s="378" t="str">
        <f>IF(名簿!J219&lt;&gt;"",名簿!J219,"")</f>
        <v/>
      </c>
      <c r="F214" s="378" t="str">
        <f>IF(名簿!L219&lt;&gt;"",名簿!L219,"")</f>
        <v/>
      </c>
      <c r="G214" s="378" t="str">
        <f>IF(名簿!I219&lt;&gt;"",名簿!I219,"")</f>
        <v/>
      </c>
      <c r="H214" s="378" t="str">
        <f>IF(名簿!K219&lt;&gt;"",名簿!K219,"")</f>
        <v/>
      </c>
      <c r="I214" s="378" t="str">
        <f>IF(名簿!H219&lt;&gt;"",名簿!H219,"")</f>
        <v/>
      </c>
      <c r="J214" s="378" t="str">
        <f>IF(名簿!S219&lt;&gt;"",名簿!S219,"")</f>
        <v/>
      </c>
      <c r="L214" s="379" t="str">
        <f>IF(現場!C218&lt;&gt;"",現場!C218,"")</f>
        <v/>
      </c>
      <c r="M214" s="379" t="str">
        <f>IF(現場!D218&lt;&gt;"",現場!D218,"")</f>
        <v/>
      </c>
      <c r="N214" s="379" t="str">
        <f>IF(現場!E218&lt;&gt;"",現場!E218,"")</f>
        <v/>
      </c>
      <c r="O214" s="379" t="str">
        <f>IF(現場!F218&lt;&gt;"",現場!F218,"")</f>
        <v/>
      </c>
      <c r="P214" s="379" t="str">
        <f>IF(現場!G218&lt;&gt;"",現場!G218,"")</f>
        <v/>
      </c>
      <c r="Q214" s="379" t="str">
        <f>IF(現場!H218&lt;&gt;"",現場!H218,"")</f>
        <v/>
      </c>
      <c r="R214" s="379" t="str">
        <f>IF(現場!I218&lt;&gt;"",現場!I218,"")</f>
        <v/>
      </c>
      <c r="S214" s="379" t="str">
        <f>IF(現場!J218&lt;&gt;"",現場!J218,"")</f>
        <v/>
      </c>
      <c r="T214" s="379" t="str">
        <f>IF(現場!K218&lt;&gt;"",現場!K218,"")</f>
        <v/>
      </c>
      <c r="U214" s="379" t="str">
        <f>IF(現場!L218&lt;&gt;"",現場!L218,"")</f>
        <v/>
      </c>
      <c r="V214" s="379" t="str">
        <f>IF(現場!M218&lt;&gt;"",現場!M218,"")</f>
        <v/>
      </c>
      <c r="X214" s="407" t="str">
        <f>IF(名簿!E219&lt;&gt;"",名簿!E219,"")</f>
        <v/>
      </c>
      <c r="Y214" s="407" t="str">
        <f>IF(名簿!C219&lt;&gt;"",名簿!C219,"")</f>
        <v/>
      </c>
      <c r="Z214" s="407" t="str">
        <f>IF(名簿!H219&lt;&gt;"",名簿!H219,"")</f>
        <v/>
      </c>
      <c r="AA214" s="407" t="str">
        <f>IF(名簿!S219&lt;&gt;"",名簿!S219,"")</f>
        <v/>
      </c>
      <c r="AB214" s="407" t="s">
        <v>1792</v>
      </c>
      <c r="AC214" s="407" t="str">
        <f>IF(名簿!M219&lt;&gt;"",名簿!M219,"")</f>
        <v/>
      </c>
      <c r="AD214" s="407" t="str">
        <f>IF(名簿!N219&lt;&gt;"",名簿!N219,"")</f>
        <v/>
      </c>
      <c r="AE214" s="407" t="str">
        <f>IF(名簿!O219&lt;&gt;"",名簿!O219,"")</f>
        <v/>
      </c>
      <c r="AF214" s="407" t="str">
        <f>IF(名簿!P219&lt;&gt;"",名簿!P219,"")</f>
        <v/>
      </c>
      <c r="AN214" s="551" t="str">
        <f>テーブル2[[#This Row],[災害発生時の
体制]]&amp;テーブル2[[#This Row],[班長代理①②③を選択]]</f>
        <v/>
      </c>
      <c r="AO214">
        <f>IF(テーブル2[[#This Row],[班長代理①②③を選択]]&lt;&gt;"",COUNTIF(AN:AN,AN214),0)</f>
        <v>0</v>
      </c>
      <c r="AQ214" s="521" t="str">
        <f>テーブル2[[#This Row],[災害発生時の
体制]]&amp;テーブル2[[#This Row],[班長]]</f>
        <v/>
      </c>
      <c r="AR214" s="519">
        <f>IF(テーブル2[[#This Row],[班長]]="○",COUNTIF(AQ:AQ,AQ214),0)</f>
        <v>0</v>
      </c>
    </row>
    <row r="215" spans="2:44" x14ac:dyDescent="0.15">
      <c r="B215" s="378" t="str">
        <f>IF(名簿!C220&lt;&gt;"",名簿!C220,"")</f>
        <v/>
      </c>
      <c r="C215" s="378" t="str">
        <f>IF(名簿!F220&lt;&gt;"",名簿!F220,"")</f>
        <v/>
      </c>
      <c r="D215" s="378" t="str">
        <f>IF(名簿!G220&lt;&gt;"",名簿!G220,"")</f>
        <v/>
      </c>
      <c r="E215" s="378" t="str">
        <f>IF(名簿!J220&lt;&gt;"",名簿!J220,"")</f>
        <v/>
      </c>
      <c r="F215" s="378" t="str">
        <f>IF(名簿!L220&lt;&gt;"",名簿!L220,"")</f>
        <v/>
      </c>
      <c r="G215" s="378" t="str">
        <f>IF(名簿!I220&lt;&gt;"",名簿!I220,"")</f>
        <v/>
      </c>
      <c r="H215" s="378" t="str">
        <f>IF(名簿!K220&lt;&gt;"",名簿!K220,"")</f>
        <v/>
      </c>
      <c r="I215" s="378" t="str">
        <f>IF(名簿!H220&lt;&gt;"",名簿!H220,"")</f>
        <v/>
      </c>
      <c r="J215" s="378" t="str">
        <f>IF(名簿!S220&lt;&gt;"",名簿!S220,"")</f>
        <v/>
      </c>
      <c r="L215" s="379" t="str">
        <f>IF(現場!C219&lt;&gt;"",現場!C219,"")</f>
        <v/>
      </c>
      <c r="M215" s="379" t="str">
        <f>IF(現場!D219&lt;&gt;"",現場!D219,"")</f>
        <v/>
      </c>
      <c r="N215" s="379" t="str">
        <f>IF(現場!E219&lt;&gt;"",現場!E219,"")</f>
        <v/>
      </c>
      <c r="O215" s="379" t="str">
        <f>IF(現場!F219&lt;&gt;"",現場!F219,"")</f>
        <v/>
      </c>
      <c r="P215" s="379" t="str">
        <f>IF(現場!G219&lt;&gt;"",現場!G219,"")</f>
        <v/>
      </c>
      <c r="Q215" s="379" t="str">
        <f>IF(現場!H219&lt;&gt;"",現場!H219,"")</f>
        <v/>
      </c>
      <c r="R215" s="379" t="str">
        <f>IF(現場!I219&lt;&gt;"",現場!I219,"")</f>
        <v/>
      </c>
      <c r="S215" s="379" t="str">
        <f>IF(現場!J219&lt;&gt;"",現場!J219,"")</f>
        <v/>
      </c>
      <c r="T215" s="379" t="str">
        <f>IF(現場!K219&lt;&gt;"",現場!K219,"")</f>
        <v/>
      </c>
      <c r="U215" s="379" t="str">
        <f>IF(現場!L219&lt;&gt;"",現場!L219,"")</f>
        <v/>
      </c>
      <c r="V215" s="379" t="str">
        <f>IF(現場!M219&lt;&gt;"",現場!M219,"")</f>
        <v/>
      </c>
      <c r="X215" s="407" t="str">
        <f>IF(名簿!E220&lt;&gt;"",名簿!E220,"")</f>
        <v/>
      </c>
      <c r="Y215" s="407" t="str">
        <f>IF(名簿!C220&lt;&gt;"",名簿!C220,"")</f>
        <v/>
      </c>
      <c r="Z215" s="407" t="str">
        <f>IF(名簿!H220&lt;&gt;"",名簿!H220,"")</f>
        <v/>
      </c>
      <c r="AA215" s="407" t="str">
        <f>IF(名簿!S220&lt;&gt;"",名簿!S220,"")</f>
        <v/>
      </c>
      <c r="AB215" s="407" t="s">
        <v>1792</v>
      </c>
      <c r="AC215" s="407" t="str">
        <f>IF(名簿!M220&lt;&gt;"",名簿!M220,"")</f>
        <v/>
      </c>
      <c r="AD215" s="407" t="str">
        <f>IF(名簿!N220&lt;&gt;"",名簿!N220,"")</f>
        <v/>
      </c>
      <c r="AE215" s="407" t="str">
        <f>IF(名簿!O220&lt;&gt;"",名簿!O220,"")</f>
        <v/>
      </c>
      <c r="AF215" s="407" t="str">
        <f>IF(名簿!P220&lt;&gt;"",名簿!P220,"")</f>
        <v/>
      </c>
      <c r="AN215" s="551" t="str">
        <f>テーブル2[[#This Row],[災害発生時の
体制]]&amp;テーブル2[[#This Row],[班長代理①②③を選択]]</f>
        <v/>
      </c>
      <c r="AO215">
        <f>IF(テーブル2[[#This Row],[班長代理①②③を選択]]&lt;&gt;"",COUNTIF(AN:AN,AN215),0)</f>
        <v>0</v>
      </c>
      <c r="AQ215" s="521" t="str">
        <f>テーブル2[[#This Row],[災害発生時の
体制]]&amp;テーブル2[[#This Row],[班長]]</f>
        <v/>
      </c>
      <c r="AR215" s="519">
        <f>IF(テーブル2[[#This Row],[班長]]="○",COUNTIF(AQ:AQ,AQ215),0)</f>
        <v>0</v>
      </c>
    </row>
    <row r="216" spans="2:44" x14ac:dyDescent="0.15">
      <c r="B216" s="378" t="str">
        <f>IF(名簿!C221&lt;&gt;"",名簿!C221,"")</f>
        <v/>
      </c>
      <c r="C216" s="378" t="str">
        <f>IF(名簿!F221&lt;&gt;"",名簿!F221,"")</f>
        <v/>
      </c>
      <c r="D216" s="378" t="str">
        <f>IF(名簿!G221&lt;&gt;"",名簿!G221,"")</f>
        <v/>
      </c>
      <c r="E216" s="378" t="str">
        <f>IF(名簿!J221&lt;&gt;"",名簿!J221,"")</f>
        <v/>
      </c>
      <c r="F216" s="378" t="str">
        <f>IF(名簿!L221&lt;&gt;"",名簿!L221,"")</f>
        <v/>
      </c>
      <c r="G216" s="378" t="str">
        <f>IF(名簿!I221&lt;&gt;"",名簿!I221,"")</f>
        <v/>
      </c>
      <c r="H216" s="378" t="str">
        <f>IF(名簿!K221&lt;&gt;"",名簿!K221,"")</f>
        <v/>
      </c>
      <c r="I216" s="378" t="str">
        <f>IF(名簿!H221&lt;&gt;"",名簿!H221,"")</f>
        <v/>
      </c>
      <c r="J216" s="378" t="str">
        <f>IF(名簿!S221&lt;&gt;"",名簿!S221,"")</f>
        <v/>
      </c>
      <c r="L216" s="379" t="str">
        <f>IF(現場!C220&lt;&gt;"",現場!C220,"")</f>
        <v/>
      </c>
      <c r="M216" s="379" t="str">
        <f>IF(現場!D220&lt;&gt;"",現場!D220,"")</f>
        <v/>
      </c>
      <c r="N216" s="379" t="str">
        <f>IF(現場!E220&lt;&gt;"",現場!E220,"")</f>
        <v/>
      </c>
      <c r="O216" s="379" t="str">
        <f>IF(現場!F220&lt;&gt;"",現場!F220,"")</f>
        <v/>
      </c>
      <c r="P216" s="379" t="str">
        <f>IF(現場!G220&lt;&gt;"",現場!G220,"")</f>
        <v/>
      </c>
      <c r="Q216" s="379" t="str">
        <f>IF(現場!H220&lt;&gt;"",現場!H220,"")</f>
        <v/>
      </c>
      <c r="R216" s="379" t="str">
        <f>IF(現場!I220&lt;&gt;"",現場!I220,"")</f>
        <v/>
      </c>
      <c r="S216" s="379" t="str">
        <f>IF(現場!J220&lt;&gt;"",現場!J220,"")</f>
        <v/>
      </c>
      <c r="T216" s="379" t="str">
        <f>IF(現場!K220&lt;&gt;"",現場!K220,"")</f>
        <v/>
      </c>
      <c r="U216" s="379" t="str">
        <f>IF(現場!L220&lt;&gt;"",現場!L220,"")</f>
        <v/>
      </c>
      <c r="V216" s="379" t="str">
        <f>IF(現場!M220&lt;&gt;"",現場!M220,"")</f>
        <v/>
      </c>
      <c r="X216" s="407" t="str">
        <f>IF(名簿!E221&lt;&gt;"",名簿!E221,"")</f>
        <v/>
      </c>
      <c r="Y216" s="407" t="str">
        <f>IF(名簿!C221&lt;&gt;"",名簿!C221,"")</f>
        <v/>
      </c>
      <c r="Z216" s="407" t="str">
        <f>IF(名簿!H221&lt;&gt;"",名簿!H221,"")</f>
        <v/>
      </c>
      <c r="AA216" s="407" t="str">
        <f>IF(名簿!S221&lt;&gt;"",名簿!S221,"")</f>
        <v/>
      </c>
      <c r="AB216" s="407" t="s">
        <v>1792</v>
      </c>
      <c r="AC216" s="407" t="str">
        <f>IF(名簿!M221&lt;&gt;"",名簿!M221,"")</f>
        <v/>
      </c>
      <c r="AD216" s="407" t="str">
        <f>IF(名簿!N221&lt;&gt;"",名簿!N221,"")</f>
        <v/>
      </c>
      <c r="AE216" s="407" t="str">
        <f>IF(名簿!O221&lt;&gt;"",名簿!O221,"")</f>
        <v/>
      </c>
      <c r="AF216" s="407" t="str">
        <f>IF(名簿!P221&lt;&gt;"",名簿!P221,"")</f>
        <v/>
      </c>
      <c r="AN216" s="551" t="str">
        <f>テーブル2[[#This Row],[災害発生時の
体制]]&amp;テーブル2[[#This Row],[班長代理①②③を選択]]</f>
        <v/>
      </c>
      <c r="AO216">
        <f>IF(テーブル2[[#This Row],[班長代理①②③を選択]]&lt;&gt;"",COUNTIF(AN:AN,AN216),0)</f>
        <v>0</v>
      </c>
      <c r="AQ216" s="521" t="str">
        <f>テーブル2[[#This Row],[災害発生時の
体制]]&amp;テーブル2[[#This Row],[班長]]</f>
        <v/>
      </c>
      <c r="AR216" s="519">
        <f>IF(テーブル2[[#This Row],[班長]]="○",COUNTIF(AQ:AQ,AQ216),0)</f>
        <v>0</v>
      </c>
    </row>
    <row r="217" spans="2:44" x14ac:dyDescent="0.15">
      <c r="B217" s="378" t="str">
        <f>IF(名簿!C222&lt;&gt;"",名簿!C222,"")</f>
        <v/>
      </c>
      <c r="C217" s="378" t="str">
        <f>IF(名簿!F222&lt;&gt;"",名簿!F222,"")</f>
        <v/>
      </c>
      <c r="D217" s="378" t="str">
        <f>IF(名簿!G222&lt;&gt;"",名簿!G222,"")</f>
        <v/>
      </c>
      <c r="E217" s="378" t="str">
        <f>IF(名簿!J222&lt;&gt;"",名簿!J222,"")</f>
        <v/>
      </c>
      <c r="F217" s="378" t="str">
        <f>IF(名簿!L222&lt;&gt;"",名簿!L222,"")</f>
        <v/>
      </c>
      <c r="G217" s="378" t="str">
        <f>IF(名簿!I222&lt;&gt;"",名簿!I222,"")</f>
        <v/>
      </c>
      <c r="H217" s="378" t="str">
        <f>IF(名簿!K222&lt;&gt;"",名簿!K222,"")</f>
        <v/>
      </c>
      <c r="I217" s="378" t="str">
        <f>IF(名簿!H222&lt;&gt;"",名簿!H222,"")</f>
        <v/>
      </c>
      <c r="J217" s="378" t="str">
        <f>IF(名簿!S222&lt;&gt;"",名簿!S222,"")</f>
        <v/>
      </c>
      <c r="L217" s="379" t="str">
        <f>IF(現場!C221&lt;&gt;"",現場!C221,"")</f>
        <v/>
      </c>
      <c r="M217" s="379" t="str">
        <f>IF(現場!D221&lt;&gt;"",現場!D221,"")</f>
        <v/>
      </c>
      <c r="N217" s="379" t="str">
        <f>IF(現場!E221&lt;&gt;"",現場!E221,"")</f>
        <v/>
      </c>
      <c r="O217" s="379" t="str">
        <f>IF(現場!F221&lt;&gt;"",現場!F221,"")</f>
        <v/>
      </c>
      <c r="P217" s="379" t="str">
        <f>IF(現場!G221&lt;&gt;"",現場!G221,"")</f>
        <v/>
      </c>
      <c r="Q217" s="379" t="str">
        <f>IF(現場!H221&lt;&gt;"",現場!H221,"")</f>
        <v/>
      </c>
      <c r="R217" s="379" t="str">
        <f>IF(現場!I221&lt;&gt;"",現場!I221,"")</f>
        <v/>
      </c>
      <c r="S217" s="379" t="str">
        <f>IF(現場!J221&lt;&gt;"",現場!J221,"")</f>
        <v/>
      </c>
      <c r="T217" s="379" t="str">
        <f>IF(現場!K221&lt;&gt;"",現場!K221,"")</f>
        <v/>
      </c>
      <c r="U217" s="379" t="str">
        <f>IF(現場!L221&lt;&gt;"",現場!L221,"")</f>
        <v/>
      </c>
      <c r="V217" s="379" t="str">
        <f>IF(現場!M221&lt;&gt;"",現場!M221,"")</f>
        <v/>
      </c>
      <c r="X217" s="407" t="str">
        <f>IF(名簿!E222&lt;&gt;"",名簿!E222,"")</f>
        <v/>
      </c>
      <c r="Y217" s="407" t="str">
        <f>IF(名簿!C222&lt;&gt;"",名簿!C222,"")</f>
        <v/>
      </c>
      <c r="Z217" s="407" t="str">
        <f>IF(名簿!H222&lt;&gt;"",名簿!H222,"")</f>
        <v/>
      </c>
      <c r="AA217" s="407" t="str">
        <f>IF(名簿!S222&lt;&gt;"",名簿!S222,"")</f>
        <v/>
      </c>
      <c r="AB217" s="407" t="s">
        <v>1792</v>
      </c>
      <c r="AC217" s="407" t="str">
        <f>IF(名簿!M222&lt;&gt;"",名簿!M222,"")</f>
        <v/>
      </c>
      <c r="AD217" s="407" t="str">
        <f>IF(名簿!N222&lt;&gt;"",名簿!N222,"")</f>
        <v/>
      </c>
      <c r="AE217" s="407" t="str">
        <f>IF(名簿!O222&lt;&gt;"",名簿!O222,"")</f>
        <v/>
      </c>
      <c r="AF217" s="407" t="str">
        <f>IF(名簿!P222&lt;&gt;"",名簿!P222,"")</f>
        <v/>
      </c>
      <c r="AN217" s="551" t="str">
        <f>テーブル2[[#This Row],[災害発生時の
体制]]&amp;テーブル2[[#This Row],[班長代理①②③を選択]]</f>
        <v/>
      </c>
      <c r="AO217">
        <f>IF(テーブル2[[#This Row],[班長代理①②③を選択]]&lt;&gt;"",COUNTIF(AN:AN,AN217),0)</f>
        <v>0</v>
      </c>
      <c r="AQ217" s="521" t="str">
        <f>テーブル2[[#This Row],[災害発生時の
体制]]&amp;テーブル2[[#This Row],[班長]]</f>
        <v/>
      </c>
      <c r="AR217" s="519">
        <f>IF(テーブル2[[#This Row],[班長]]="○",COUNTIF(AQ:AQ,AQ217),0)</f>
        <v>0</v>
      </c>
    </row>
    <row r="218" spans="2:44" x14ac:dyDescent="0.15">
      <c r="B218" s="378" t="str">
        <f>IF(名簿!C223&lt;&gt;"",名簿!C223,"")</f>
        <v/>
      </c>
      <c r="C218" s="378" t="str">
        <f>IF(名簿!F223&lt;&gt;"",名簿!F223,"")</f>
        <v/>
      </c>
      <c r="D218" s="378" t="str">
        <f>IF(名簿!G223&lt;&gt;"",名簿!G223,"")</f>
        <v/>
      </c>
      <c r="E218" s="378" t="str">
        <f>IF(名簿!J223&lt;&gt;"",名簿!J223,"")</f>
        <v/>
      </c>
      <c r="F218" s="378" t="str">
        <f>IF(名簿!L223&lt;&gt;"",名簿!L223,"")</f>
        <v/>
      </c>
      <c r="G218" s="378" t="str">
        <f>IF(名簿!I223&lt;&gt;"",名簿!I223,"")</f>
        <v/>
      </c>
      <c r="H218" s="378" t="str">
        <f>IF(名簿!K223&lt;&gt;"",名簿!K223,"")</f>
        <v/>
      </c>
      <c r="I218" s="378" t="str">
        <f>IF(名簿!H223&lt;&gt;"",名簿!H223,"")</f>
        <v/>
      </c>
      <c r="J218" s="378" t="str">
        <f>IF(名簿!S223&lt;&gt;"",名簿!S223,"")</f>
        <v/>
      </c>
      <c r="L218" s="379" t="str">
        <f>IF(現場!C222&lt;&gt;"",現場!C222,"")</f>
        <v/>
      </c>
      <c r="M218" s="379" t="str">
        <f>IF(現場!D222&lt;&gt;"",現場!D222,"")</f>
        <v/>
      </c>
      <c r="N218" s="379" t="str">
        <f>IF(現場!E222&lt;&gt;"",現場!E222,"")</f>
        <v/>
      </c>
      <c r="O218" s="379" t="str">
        <f>IF(現場!F222&lt;&gt;"",現場!F222,"")</f>
        <v/>
      </c>
      <c r="P218" s="379" t="str">
        <f>IF(現場!G222&lt;&gt;"",現場!G222,"")</f>
        <v/>
      </c>
      <c r="Q218" s="379" t="str">
        <f>IF(現場!H222&lt;&gt;"",現場!H222,"")</f>
        <v/>
      </c>
      <c r="R218" s="379" t="str">
        <f>IF(現場!I222&lt;&gt;"",現場!I222,"")</f>
        <v/>
      </c>
      <c r="S218" s="379" t="str">
        <f>IF(現場!J222&lt;&gt;"",現場!J222,"")</f>
        <v/>
      </c>
      <c r="T218" s="379" t="str">
        <f>IF(現場!K222&lt;&gt;"",現場!K222,"")</f>
        <v/>
      </c>
      <c r="U218" s="379" t="str">
        <f>IF(現場!L222&lt;&gt;"",現場!L222,"")</f>
        <v/>
      </c>
      <c r="V218" s="379" t="str">
        <f>IF(現場!M222&lt;&gt;"",現場!M222,"")</f>
        <v/>
      </c>
      <c r="X218" s="407" t="str">
        <f>IF(名簿!E223&lt;&gt;"",名簿!E223,"")</f>
        <v/>
      </c>
      <c r="Y218" s="407" t="str">
        <f>IF(名簿!C223&lt;&gt;"",名簿!C223,"")</f>
        <v/>
      </c>
      <c r="Z218" s="407" t="str">
        <f>IF(名簿!H223&lt;&gt;"",名簿!H223,"")</f>
        <v/>
      </c>
      <c r="AA218" s="407" t="str">
        <f>IF(名簿!S223&lt;&gt;"",名簿!S223,"")</f>
        <v/>
      </c>
      <c r="AB218" s="407" t="s">
        <v>1792</v>
      </c>
      <c r="AC218" s="407" t="str">
        <f>IF(名簿!M223&lt;&gt;"",名簿!M223,"")</f>
        <v/>
      </c>
      <c r="AD218" s="407" t="str">
        <f>IF(名簿!N223&lt;&gt;"",名簿!N223,"")</f>
        <v/>
      </c>
      <c r="AE218" s="407" t="str">
        <f>IF(名簿!O223&lt;&gt;"",名簿!O223,"")</f>
        <v/>
      </c>
      <c r="AF218" s="407" t="str">
        <f>IF(名簿!P223&lt;&gt;"",名簿!P223,"")</f>
        <v/>
      </c>
      <c r="AN218" s="551" t="str">
        <f>テーブル2[[#This Row],[災害発生時の
体制]]&amp;テーブル2[[#This Row],[班長代理①②③を選択]]</f>
        <v/>
      </c>
      <c r="AO218">
        <f>IF(テーブル2[[#This Row],[班長代理①②③を選択]]&lt;&gt;"",COUNTIF(AN:AN,AN218),0)</f>
        <v>0</v>
      </c>
      <c r="AQ218" s="521" t="str">
        <f>テーブル2[[#This Row],[災害発生時の
体制]]&amp;テーブル2[[#This Row],[班長]]</f>
        <v/>
      </c>
      <c r="AR218" s="519">
        <f>IF(テーブル2[[#This Row],[班長]]="○",COUNTIF(AQ:AQ,AQ218),0)</f>
        <v>0</v>
      </c>
    </row>
    <row r="219" spans="2:44" x14ac:dyDescent="0.15">
      <c r="B219" s="378" t="str">
        <f>IF(名簿!C224&lt;&gt;"",名簿!C224,"")</f>
        <v/>
      </c>
      <c r="C219" s="378" t="str">
        <f>IF(名簿!F224&lt;&gt;"",名簿!F224,"")</f>
        <v/>
      </c>
      <c r="D219" s="378" t="str">
        <f>IF(名簿!G224&lt;&gt;"",名簿!G224,"")</f>
        <v/>
      </c>
      <c r="E219" s="378" t="str">
        <f>IF(名簿!J224&lt;&gt;"",名簿!J224,"")</f>
        <v/>
      </c>
      <c r="F219" s="378" t="str">
        <f>IF(名簿!L224&lt;&gt;"",名簿!L224,"")</f>
        <v/>
      </c>
      <c r="G219" s="378" t="str">
        <f>IF(名簿!I224&lt;&gt;"",名簿!I224,"")</f>
        <v/>
      </c>
      <c r="H219" s="378" t="str">
        <f>IF(名簿!K224&lt;&gt;"",名簿!K224,"")</f>
        <v/>
      </c>
      <c r="I219" s="378" t="str">
        <f>IF(名簿!H224&lt;&gt;"",名簿!H224,"")</f>
        <v/>
      </c>
      <c r="J219" s="378" t="str">
        <f>IF(名簿!S224&lt;&gt;"",名簿!S224,"")</f>
        <v/>
      </c>
      <c r="L219" s="379" t="str">
        <f>IF(現場!C223&lt;&gt;"",現場!C223,"")</f>
        <v/>
      </c>
      <c r="M219" s="379" t="str">
        <f>IF(現場!D223&lt;&gt;"",現場!D223,"")</f>
        <v/>
      </c>
      <c r="N219" s="379" t="str">
        <f>IF(現場!E223&lt;&gt;"",現場!E223,"")</f>
        <v/>
      </c>
      <c r="O219" s="379" t="str">
        <f>IF(現場!F223&lt;&gt;"",現場!F223,"")</f>
        <v/>
      </c>
      <c r="P219" s="379" t="str">
        <f>IF(現場!G223&lt;&gt;"",現場!G223,"")</f>
        <v/>
      </c>
      <c r="Q219" s="379" t="str">
        <f>IF(現場!H223&lt;&gt;"",現場!H223,"")</f>
        <v/>
      </c>
      <c r="R219" s="379" t="str">
        <f>IF(現場!I223&lt;&gt;"",現場!I223,"")</f>
        <v/>
      </c>
      <c r="S219" s="379" t="str">
        <f>IF(現場!J223&lt;&gt;"",現場!J223,"")</f>
        <v/>
      </c>
      <c r="T219" s="379" t="str">
        <f>IF(現場!K223&lt;&gt;"",現場!K223,"")</f>
        <v/>
      </c>
      <c r="U219" s="379" t="str">
        <f>IF(現場!L223&lt;&gt;"",現場!L223,"")</f>
        <v/>
      </c>
      <c r="V219" s="379" t="str">
        <f>IF(現場!M223&lt;&gt;"",現場!M223,"")</f>
        <v/>
      </c>
      <c r="X219" s="407" t="str">
        <f>IF(名簿!E224&lt;&gt;"",名簿!E224,"")</f>
        <v/>
      </c>
      <c r="Y219" s="407" t="str">
        <f>IF(名簿!C224&lt;&gt;"",名簿!C224,"")</f>
        <v/>
      </c>
      <c r="Z219" s="407" t="str">
        <f>IF(名簿!H224&lt;&gt;"",名簿!H224,"")</f>
        <v/>
      </c>
      <c r="AA219" s="407" t="str">
        <f>IF(名簿!S224&lt;&gt;"",名簿!S224,"")</f>
        <v/>
      </c>
      <c r="AB219" s="407" t="s">
        <v>1792</v>
      </c>
      <c r="AC219" s="407" t="str">
        <f>IF(名簿!M224&lt;&gt;"",名簿!M224,"")</f>
        <v/>
      </c>
      <c r="AD219" s="407" t="str">
        <f>IF(名簿!N224&lt;&gt;"",名簿!N224,"")</f>
        <v/>
      </c>
      <c r="AE219" s="407" t="str">
        <f>IF(名簿!O224&lt;&gt;"",名簿!O224,"")</f>
        <v/>
      </c>
      <c r="AF219" s="407" t="str">
        <f>IF(名簿!P224&lt;&gt;"",名簿!P224,"")</f>
        <v/>
      </c>
      <c r="AN219" s="551" t="str">
        <f>テーブル2[[#This Row],[災害発生時の
体制]]&amp;テーブル2[[#This Row],[班長代理①②③を選択]]</f>
        <v/>
      </c>
      <c r="AO219">
        <f>IF(テーブル2[[#This Row],[班長代理①②③を選択]]&lt;&gt;"",COUNTIF(AN:AN,AN219),0)</f>
        <v>0</v>
      </c>
      <c r="AQ219" s="521" t="str">
        <f>テーブル2[[#This Row],[災害発生時の
体制]]&amp;テーブル2[[#This Row],[班長]]</f>
        <v/>
      </c>
      <c r="AR219" s="519">
        <f>IF(テーブル2[[#This Row],[班長]]="○",COUNTIF(AQ:AQ,AQ219),0)</f>
        <v>0</v>
      </c>
    </row>
    <row r="220" spans="2:44" x14ac:dyDescent="0.15">
      <c r="B220" s="378" t="str">
        <f>IF(名簿!C225&lt;&gt;"",名簿!C225,"")</f>
        <v/>
      </c>
      <c r="C220" s="378" t="str">
        <f>IF(名簿!F225&lt;&gt;"",名簿!F225,"")</f>
        <v/>
      </c>
      <c r="D220" s="378" t="str">
        <f>IF(名簿!G225&lt;&gt;"",名簿!G225,"")</f>
        <v/>
      </c>
      <c r="E220" s="378" t="str">
        <f>IF(名簿!J225&lt;&gt;"",名簿!J225,"")</f>
        <v/>
      </c>
      <c r="F220" s="378" t="str">
        <f>IF(名簿!L225&lt;&gt;"",名簿!L225,"")</f>
        <v/>
      </c>
      <c r="G220" s="378" t="str">
        <f>IF(名簿!I225&lt;&gt;"",名簿!I225,"")</f>
        <v/>
      </c>
      <c r="H220" s="378" t="str">
        <f>IF(名簿!K225&lt;&gt;"",名簿!K225,"")</f>
        <v/>
      </c>
      <c r="I220" s="378" t="str">
        <f>IF(名簿!H225&lt;&gt;"",名簿!H225,"")</f>
        <v/>
      </c>
      <c r="J220" s="378" t="str">
        <f>IF(名簿!S225&lt;&gt;"",名簿!S225,"")</f>
        <v/>
      </c>
      <c r="L220" s="379" t="str">
        <f>IF(現場!C224&lt;&gt;"",現場!C224,"")</f>
        <v/>
      </c>
      <c r="M220" s="379" t="str">
        <f>IF(現場!D224&lt;&gt;"",現場!D224,"")</f>
        <v/>
      </c>
      <c r="N220" s="379" t="str">
        <f>IF(現場!E224&lt;&gt;"",現場!E224,"")</f>
        <v/>
      </c>
      <c r="O220" s="379" t="str">
        <f>IF(現場!F224&lt;&gt;"",現場!F224,"")</f>
        <v/>
      </c>
      <c r="P220" s="379" t="str">
        <f>IF(現場!G224&lt;&gt;"",現場!G224,"")</f>
        <v/>
      </c>
      <c r="Q220" s="379" t="str">
        <f>IF(現場!H224&lt;&gt;"",現場!H224,"")</f>
        <v/>
      </c>
      <c r="R220" s="379" t="str">
        <f>IF(現場!I224&lt;&gt;"",現場!I224,"")</f>
        <v/>
      </c>
      <c r="S220" s="379" t="str">
        <f>IF(現場!J224&lt;&gt;"",現場!J224,"")</f>
        <v/>
      </c>
      <c r="T220" s="379" t="str">
        <f>IF(現場!K224&lt;&gt;"",現場!K224,"")</f>
        <v/>
      </c>
      <c r="U220" s="379" t="str">
        <f>IF(現場!L224&lt;&gt;"",現場!L224,"")</f>
        <v/>
      </c>
      <c r="V220" s="379" t="str">
        <f>IF(現場!M224&lt;&gt;"",現場!M224,"")</f>
        <v/>
      </c>
      <c r="X220" s="407" t="str">
        <f>IF(名簿!E225&lt;&gt;"",名簿!E225,"")</f>
        <v/>
      </c>
      <c r="Y220" s="407" t="str">
        <f>IF(名簿!C225&lt;&gt;"",名簿!C225,"")</f>
        <v/>
      </c>
      <c r="Z220" s="407" t="str">
        <f>IF(名簿!H225&lt;&gt;"",名簿!H225,"")</f>
        <v/>
      </c>
      <c r="AA220" s="407" t="str">
        <f>IF(名簿!S225&lt;&gt;"",名簿!S225,"")</f>
        <v/>
      </c>
      <c r="AB220" s="407" t="s">
        <v>1792</v>
      </c>
      <c r="AC220" s="407" t="str">
        <f>IF(名簿!M225&lt;&gt;"",名簿!M225,"")</f>
        <v/>
      </c>
      <c r="AD220" s="407" t="str">
        <f>IF(名簿!N225&lt;&gt;"",名簿!N225,"")</f>
        <v/>
      </c>
      <c r="AE220" s="407" t="str">
        <f>IF(名簿!O225&lt;&gt;"",名簿!O225,"")</f>
        <v/>
      </c>
      <c r="AF220" s="407" t="str">
        <f>IF(名簿!P225&lt;&gt;"",名簿!P225,"")</f>
        <v/>
      </c>
      <c r="AN220" s="551" t="str">
        <f>テーブル2[[#This Row],[災害発生時の
体制]]&amp;テーブル2[[#This Row],[班長代理①②③を選択]]</f>
        <v/>
      </c>
      <c r="AO220">
        <f>IF(テーブル2[[#This Row],[班長代理①②③を選択]]&lt;&gt;"",COUNTIF(AN:AN,AN220),0)</f>
        <v>0</v>
      </c>
      <c r="AQ220" s="521" t="str">
        <f>テーブル2[[#This Row],[災害発生時の
体制]]&amp;テーブル2[[#This Row],[班長]]</f>
        <v/>
      </c>
      <c r="AR220" s="519">
        <f>IF(テーブル2[[#This Row],[班長]]="○",COUNTIF(AQ:AQ,AQ220),0)</f>
        <v>0</v>
      </c>
    </row>
    <row r="221" spans="2:44" x14ac:dyDescent="0.15">
      <c r="B221" s="378" t="str">
        <f>IF(名簿!C226&lt;&gt;"",名簿!C226,"")</f>
        <v/>
      </c>
      <c r="C221" s="378" t="str">
        <f>IF(名簿!F226&lt;&gt;"",名簿!F226,"")</f>
        <v/>
      </c>
      <c r="D221" s="378" t="str">
        <f>IF(名簿!G226&lt;&gt;"",名簿!G226,"")</f>
        <v/>
      </c>
      <c r="E221" s="378" t="str">
        <f>IF(名簿!J226&lt;&gt;"",名簿!J226,"")</f>
        <v/>
      </c>
      <c r="F221" s="378" t="str">
        <f>IF(名簿!L226&lt;&gt;"",名簿!L226,"")</f>
        <v/>
      </c>
      <c r="G221" s="378" t="str">
        <f>IF(名簿!I226&lt;&gt;"",名簿!I226,"")</f>
        <v/>
      </c>
      <c r="H221" s="378" t="str">
        <f>IF(名簿!K226&lt;&gt;"",名簿!K226,"")</f>
        <v/>
      </c>
      <c r="I221" s="378" t="str">
        <f>IF(名簿!H226&lt;&gt;"",名簿!H226,"")</f>
        <v/>
      </c>
      <c r="J221" s="378" t="str">
        <f>IF(名簿!S226&lt;&gt;"",名簿!S226,"")</f>
        <v/>
      </c>
      <c r="L221" s="379" t="str">
        <f>IF(現場!C225&lt;&gt;"",現場!C225,"")</f>
        <v/>
      </c>
      <c r="M221" s="379" t="str">
        <f>IF(現場!D225&lt;&gt;"",現場!D225,"")</f>
        <v/>
      </c>
      <c r="N221" s="379" t="str">
        <f>IF(現場!E225&lt;&gt;"",現場!E225,"")</f>
        <v/>
      </c>
      <c r="O221" s="379" t="str">
        <f>IF(現場!F225&lt;&gt;"",現場!F225,"")</f>
        <v/>
      </c>
      <c r="P221" s="379" t="str">
        <f>IF(現場!G225&lt;&gt;"",現場!G225,"")</f>
        <v/>
      </c>
      <c r="Q221" s="379" t="str">
        <f>IF(現場!H225&lt;&gt;"",現場!H225,"")</f>
        <v/>
      </c>
      <c r="R221" s="379" t="str">
        <f>IF(現場!I225&lt;&gt;"",現場!I225,"")</f>
        <v/>
      </c>
      <c r="S221" s="379" t="str">
        <f>IF(現場!J225&lt;&gt;"",現場!J225,"")</f>
        <v/>
      </c>
      <c r="T221" s="379" t="str">
        <f>IF(現場!K225&lt;&gt;"",現場!K225,"")</f>
        <v/>
      </c>
      <c r="U221" s="379" t="str">
        <f>IF(現場!L225&lt;&gt;"",現場!L225,"")</f>
        <v/>
      </c>
      <c r="V221" s="379" t="str">
        <f>IF(現場!M225&lt;&gt;"",現場!M225,"")</f>
        <v/>
      </c>
      <c r="X221" s="407" t="str">
        <f>IF(名簿!E226&lt;&gt;"",名簿!E226,"")</f>
        <v/>
      </c>
      <c r="Y221" s="407" t="str">
        <f>IF(名簿!C226&lt;&gt;"",名簿!C226,"")</f>
        <v/>
      </c>
      <c r="Z221" s="407" t="str">
        <f>IF(名簿!H226&lt;&gt;"",名簿!H226,"")</f>
        <v/>
      </c>
      <c r="AA221" s="407" t="str">
        <f>IF(名簿!S226&lt;&gt;"",名簿!S226,"")</f>
        <v/>
      </c>
      <c r="AB221" s="407" t="s">
        <v>1792</v>
      </c>
      <c r="AC221" s="407" t="str">
        <f>IF(名簿!M226&lt;&gt;"",名簿!M226,"")</f>
        <v/>
      </c>
      <c r="AD221" s="407" t="str">
        <f>IF(名簿!N226&lt;&gt;"",名簿!N226,"")</f>
        <v/>
      </c>
      <c r="AE221" s="407" t="str">
        <f>IF(名簿!O226&lt;&gt;"",名簿!O226,"")</f>
        <v/>
      </c>
      <c r="AF221" s="407" t="str">
        <f>IF(名簿!P226&lt;&gt;"",名簿!P226,"")</f>
        <v/>
      </c>
      <c r="AN221" s="551" t="str">
        <f>テーブル2[[#This Row],[災害発生時の
体制]]&amp;テーブル2[[#This Row],[班長代理①②③を選択]]</f>
        <v/>
      </c>
      <c r="AO221">
        <f>IF(テーブル2[[#This Row],[班長代理①②③を選択]]&lt;&gt;"",COUNTIF(AN:AN,AN221),0)</f>
        <v>0</v>
      </c>
      <c r="AQ221" s="521" t="str">
        <f>テーブル2[[#This Row],[災害発生時の
体制]]&amp;テーブル2[[#This Row],[班長]]</f>
        <v/>
      </c>
      <c r="AR221" s="519">
        <f>IF(テーブル2[[#This Row],[班長]]="○",COUNTIF(AQ:AQ,AQ221),0)</f>
        <v>0</v>
      </c>
    </row>
    <row r="222" spans="2:44" x14ac:dyDescent="0.15">
      <c r="B222" s="378" t="str">
        <f>IF(名簿!C227&lt;&gt;"",名簿!C227,"")</f>
        <v/>
      </c>
      <c r="C222" s="378" t="str">
        <f>IF(名簿!F227&lt;&gt;"",名簿!F227,"")</f>
        <v/>
      </c>
      <c r="D222" s="378" t="str">
        <f>IF(名簿!G227&lt;&gt;"",名簿!G227,"")</f>
        <v/>
      </c>
      <c r="E222" s="378" t="str">
        <f>IF(名簿!J227&lt;&gt;"",名簿!J227,"")</f>
        <v/>
      </c>
      <c r="F222" s="378" t="str">
        <f>IF(名簿!L227&lt;&gt;"",名簿!L227,"")</f>
        <v/>
      </c>
      <c r="G222" s="378" t="str">
        <f>IF(名簿!I227&lt;&gt;"",名簿!I227,"")</f>
        <v/>
      </c>
      <c r="H222" s="378" t="str">
        <f>IF(名簿!K227&lt;&gt;"",名簿!K227,"")</f>
        <v/>
      </c>
      <c r="I222" s="378" t="str">
        <f>IF(名簿!H227&lt;&gt;"",名簿!H227,"")</f>
        <v/>
      </c>
      <c r="J222" s="378" t="str">
        <f>IF(名簿!S227&lt;&gt;"",名簿!S227,"")</f>
        <v/>
      </c>
      <c r="L222" s="379" t="str">
        <f>IF(現場!C226&lt;&gt;"",現場!C226,"")</f>
        <v/>
      </c>
      <c r="M222" s="379" t="str">
        <f>IF(現場!D226&lt;&gt;"",現場!D226,"")</f>
        <v/>
      </c>
      <c r="N222" s="379" t="str">
        <f>IF(現場!E226&lt;&gt;"",現場!E226,"")</f>
        <v/>
      </c>
      <c r="O222" s="379" t="str">
        <f>IF(現場!F226&lt;&gt;"",現場!F226,"")</f>
        <v/>
      </c>
      <c r="P222" s="379" t="str">
        <f>IF(現場!G226&lt;&gt;"",現場!G226,"")</f>
        <v/>
      </c>
      <c r="Q222" s="379" t="str">
        <f>IF(現場!H226&lt;&gt;"",現場!H226,"")</f>
        <v/>
      </c>
      <c r="R222" s="379" t="str">
        <f>IF(現場!I226&lt;&gt;"",現場!I226,"")</f>
        <v/>
      </c>
      <c r="S222" s="379" t="str">
        <f>IF(現場!J226&lt;&gt;"",現場!J226,"")</f>
        <v/>
      </c>
      <c r="T222" s="379" t="str">
        <f>IF(現場!K226&lt;&gt;"",現場!K226,"")</f>
        <v/>
      </c>
      <c r="U222" s="379" t="str">
        <f>IF(現場!L226&lt;&gt;"",現場!L226,"")</f>
        <v/>
      </c>
      <c r="V222" s="379" t="str">
        <f>IF(現場!M226&lt;&gt;"",現場!M226,"")</f>
        <v/>
      </c>
      <c r="X222" s="407" t="str">
        <f>IF(名簿!E227&lt;&gt;"",名簿!E227,"")</f>
        <v/>
      </c>
      <c r="Y222" s="407" t="str">
        <f>IF(名簿!C227&lt;&gt;"",名簿!C227,"")</f>
        <v/>
      </c>
      <c r="Z222" s="407" t="str">
        <f>IF(名簿!H227&lt;&gt;"",名簿!H227,"")</f>
        <v/>
      </c>
      <c r="AA222" s="407" t="str">
        <f>IF(名簿!S227&lt;&gt;"",名簿!S227,"")</f>
        <v/>
      </c>
      <c r="AB222" s="407" t="s">
        <v>1792</v>
      </c>
      <c r="AC222" s="407" t="str">
        <f>IF(名簿!M227&lt;&gt;"",名簿!M227,"")</f>
        <v/>
      </c>
      <c r="AD222" s="407" t="str">
        <f>IF(名簿!N227&lt;&gt;"",名簿!N227,"")</f>
        <v/>
      </c>
      <c r="AE222" s="407" t="str">
        <f>IF(名簿!O227&lt;&gt;"",名簿!O227,"")</f>
        <v/>
      </c>
      <c r="AF222" s="407" t="str">
        <f>IF(名簿!P227&lt;&gt;"",名簿!P227,"")</f>
        <v/>
      </c>
      <c r="AN222" s="551" t="str">
        <f>テーブル2[[#This Row],[災害発生時の
体制]]&amp;テーブル2[[#This Row],[班長代理①②③を選択]]</f>
        <v/>
      </c>
      <c r="AO222">
        <f>IF(テーブル2[[#This Row],[班長代理①②③を選択]]&lt;&gt;"",COUNTIF(AN:AN,AN222),0)</f>
        <v>0</v>
      </c>
      <c r="AQ222" s="521" t="str">
        <f>テーブル2[[#This Row],[災害発生時の
体制]]&amp;テーブル2[[#This Row],[班長]]</f>
        <v/>
      </c>
      <c r="AR222" s="519">
        <f>IF(テーブル2[[#This Row],[班長]]="○",COUNTIF(AQ:AQ,AQ222),0)</f>
        <v>0</v>
      </c>
    </row>
    <row r="223" spans="2:44" x14ac:dyDescent="0.15">
      <c r="B223" s="378" t="str">
        <f>IF(名簿!C228&lt;&gt;"",名簿!C228,"")</f>
        <v/>
      </c>
      <c r="C223" s="378" t="str">
        <f>IF(名簿!F228&lt;&gt;"",名簿!F228,"")</f>
        <v/>
      </c>
      <c r="D223" s="378" t="str">
        <f>IF(名簿!G228&lt;&gt;"",名簿!G228,"")</f>
        <v/>
      </c>
      <c r="E223" s="378" t="str">
        <f>IF(名簿!J228&lt;&gt;"",名簿!J228,"")</f>
        <v/>
      </c>
      <c r="F223" s="378" t="str">
        <f>IF(名簿!L228&lt;&gt;"",名簿!L228,"")</f>
        <v/>
      </c>
      <c r="G223" s="378" t="str">
        <f>IF(名簿!I228&lt;&gt;"",名簿!I228,"")</f>
        <v/>
      </c>
      <c r="H223" s="378" t="str">
        <f>IF(名簿!K228&lt;&gt;"",名簿!K228,"")</f>
        <v/>
      </c>
      <c r="I223" s="378" t="str">
        <f>IF(名簿!H228&lt;&gt;"",名簿!H228,"")</f>
        <v/>
      </c>
      <c r="J223" s="378" t="str">
        <f>IF(名簿!S228&lt;&gt;"",名簿!S228,"")</f>
        <v/>
      </c>
      <c r="L223" s="379" t="str">
        <f>IF(現場!C227&lt;&gt;"",現場!C227,"")</f>
        <v/>
      </c>
      <c r="M223" s="379" t="str">
        <f>IF(現場!D227&lt;&gt;"",現場!D227,"")</f>
        <v/>
      </c>
      <c r="N223" s="379" t="str">
        <f>IF(現場!E227&lt;&gt;"",現場!E227,"")</f>
        <v/>
      </c>
      <c r="O223" s="379" t="str">
        <f>IF(現場!F227&lt;&gt;"",現場!F227,"")</f>
        <v/>
      </c>
      <c r="P223" s="379" t="str">
        <f>IF(現場!G227&lt;&gt;"",現場!G227,"")</f>
        <v/>
      </c>
      <c r="Q223" s="379" t="str">
        <f>IF(現場!H227&lt;&gt;"",現場!H227,"")</f>
        <v/>
      </c>
      <c r="R223" s="379" t="str">
        <f>IF(現場!I227&lt;&gt;"",現場!I227,"")</f>
        <v/>
      </c>
      <c r="S223" s="379" t="str">
        <f>IF(現場!J227&lt;&gt;"",現場!J227,"")</f>
        <v/>
      </c>
      <c r="T223" s="379" t="str">
        <f>IF(現場!K227&lt;&gt;"",現場!K227,"")</f>
        <v/>
      </c>
      <c r="U223" s="379" t="str">
        <f>IF(現場!L227&lt;&gt;"",現場!L227,"")</f>
        <v/>
      </c>
      <c r="V223" s="379" t="str">
        <f>IF(現場!M227&lt;&gt;"",現場!M227,"")</f>
        <v/>
      </c>
      <c r="X223" s="407" t="str">
        <f>IF(名簿!E228&lt;&gt;"",名簿!E228,"")</f>
        <v/>
      </c>
      <c r="Y223" s="407" t="str">
        <f>IF(名簿!C228&lt;&gt;"",名簿!C228,"")</f>
        <v/>
      </c>
      <c r="Z223" s="407" t="str">
        <f>IF(名簿!H228&lt;&gt;"",名簿!H228,"")</f>
        <v/>
      </c>
      <c r="AA223" s="407" t="str">
        <f>IF(名簿!S228&lt;&gt;"",名簿!S228,"")</f>
        <v/>
      </c>
      <c r="AB223" s="407" t="s">
        <v>1792</v>
      </c>
      <c r="AC223" s="407" t="str">
        <f>IF(名簿!M228&lt;&gt;"",名簿!M228,"")</f>
        <v/>
      </c>
      <c r="AD223" s="407" t="str">
        <f>IF(名簿!N228&lt;&gt;"",名簿!N228,"")</f>
        <v/>
      </c>
      <c r="AE223" s="407" t="str">
        <f>IF(名簿!O228&lt;&gt;"",名簿!O228,"")</f>
        <v/>
      </c>
      <c r="AF223" s="407" t="str">
        <f>IF(名簿!P228&lt;&gt;"",名簿!P228,"")</f>
        <v/>
      </c>
      <c r="AN223" s="551" t="str">
        <f>テーブル2[[#This Row],[災害発生時の
体制]]&amp;テーブル2[[#This Row],[班長代理①②③を選択]]</f>
        <v/>
      </c>
      <c r="AO223">
        <f>IF(テーブル2[[#This Row],[班長代理①②③を選択]]&lt;&gt;"",COUNTIF(AN:AN,AN223),0)</f>
        <v>0</v>
      </c>
      <c r="AQ223" s="521" t="str">
        <f>テーブル2[[#This Row],[災害発生時の
体制]]&amp;テーブル2[[#This Row],[班長]]</f>
        <v/>
      </c>
      <c r="AR223" s="519">
        <f>IF(テーブル2[[#This Row],[班長]]="○",COUNTIF(AQ:AQ,AQ223),0)</f>
        <v>0</v>
      </c>
    </row>
    <row r="224" spans="2:44" x14ac:dyDescent="0.15">
      <c r="B224" s="378" t="str">
        <f>IF(名簿!C229&lt;&gt;"",名簿!C229,"")</f>
        <v/>
      </c>
      <c r="C224" s="378" t="str">
        <f>IF(名簿!F229&lt;&gt;"",名簿!F229,"")</f>
        <v/>
      </c>
      <c r="D224" s="378" t="str">
        <f>IF(名簿!G229&lt;&gt;"",名簿!G229,"")</f>
        <v/>
      </c>
      <c r="E224" s="378" t="str">
        <f>IF(名簿!J229&lt;&gt;"",名簿!J229,"")</f>
        <v/>
      </c>
      <c r="F224" s="378" t="str">
        <f>IF(名簿!L229&lt;&gt;"",名簿!L229,"")</f>
        <v/>
      </c>
      <c r="G224" s="378" t="str">
        <f>IF(名簿!I229&lt;&gt;"",名簿!I229,"")</f>
        <v/>
      </c>
      <c r="H224" s="378" t="str">
        <f>IF(名簿!K229&lt;&gt;"",名簿!K229,"")</f>
        <v/>
      </c>
      <c r="I224" s="378" t="str">
        <f>IF(名簿!H229&lt;&gt;"",名簿!H229,"")</f>
        <v/>
      </c>
      <c r="J224" s="378" t="str">
        <f>IF(名簿!S229&lt;&gt;"",名簿!S229,"")</f>
        <v/>
      </c>
      <c r="L224" s="379" t="str">
        <f>IF(現場!C228&lt;&gt;"",現場!C228,"")</f>
        <v/>
      </c>
      <c r="M224" s="379" t="str">
        <f>IF(現場!D228&lt;&gt;"",現場!D228,"")</f>
        <v/>
      </c>
      <c r="N224" s="379" t="str">
        <f>IF(現場!E228&lt;&gt;"",現場!E228,"")</f>
        <v/>
      </c>
      <c r="O224" s="379" t="str">
        <f>IF(現場!F228&lt;&gt;"",現場!F228,"")</f>
        <v/>
      </c>
      <c r="P224" s="379" t="str">
        <f>IF(現場!G228&lt;&gt;"",現場!G228,"")</f>
        <v/>
      </c>
      <c r="Q224" s="379" t="str">
        <f>IF(現場!H228&lt;&gt;"",現場!H228,"")</f>
        <v/>
      </c>
      <c r="R224" s="379" t="str">
        <f>IF(現場!I228&lt;&gt;"",現場!I228,"")</f>
        <v/>
      </c>
      <c r="S224" s="379" t="str">
        <f>IF(現場!J228&lt;&gt;"",現場!J228,"")</f>
        <v/>
      </c>
      <c r="T224" s="379" t="str">
        <f>IF(現場!K228&lt;&gt;"",現場!K228,"")</f>
        <v/>
      </c>
      <c r="U224" s="379" t="str">
        <f>IF(現場!L228&lt;&gt;"",現場!L228,"")</f>
        <v/>
      </c>
      <c r="V224" s="379" t="str">
        <f>IF(現場!M228&lt;&gt;"",現場!M228,"")</f>
        <v/>
      </c>
      <c r="X224" s="407" t="str">
        <f>IF(名簿!E229&lt;&gt;"",名簿!E229,"")</f>
        <v/>
      </c>
      <c r="Y224" s="407" t="str">
        <f>IF(名簿!C229&lt;&gt;"",名簿!C229,"")</f>
        <v/>
      </c>
      <c r="Z224" s="407" t="str">
        <f>IF(名簿!H229&lt;&gt;"",名簿!H229,"")</f>
        <v/>
      </c>
      <c r="AA224" s="407" t="str">
        <f>IF(名簿!S229&lt;&gt;"",名簿!S229,"")</f>
        <v/>
      </c>
      <c r="AB224" s="407" t="s">
        <v>1792</v>
      </c>
      <c r="AC224" s="407" t="str">
        <f>IF(名簿!M229&lt;&gt;"",名簿!M229,"")</f>
        <v/>
      </c>
      <c r="AD224" s="407" t="str">
        <f>IF(名簿!N229&lt;&gt;"",名簿!N229,"")</f>
        <v/>
      </c>
      <c r="AE224" s="407" t="str">
        <f>IF(名簿!O229&lt;&gt;"",名簿!O229,"")</f>
        <v/>
      </c>
      <c r="AF224" s="407" t="str">
        <f>IF(名簿!P229&lt;&gt;"",名簿!P229,"")</f>
        <v/>
      </c>
      <c r="AN224" s="551" t="str">
        <f>テーブル2[[#This Row],[災害発生時の
体制]]&amp;テーブル2[[#This Row],[班長代理①②③を選択]]</f>
        <v/>
      </c>
      <c r="AO224">
        <f>IF(テーブル2[[#This Row],[班長代理①②③を選択]]&lt;&gt;"",COUNTIF(AN:AN,AN224),0)</f>
        <v>0</v>
      </c>
      <c r="AQ224" s="521" t="str">
        <f>テーブル2[[#This Row],[災害発生時の
体制]]&amp;テーブル2[[#This Row],[班長]]</f>
        <v/>
      </c>
      <c r="AR224" s="519">
        <f>IF(テーブル2[[#This Row],[班長]]="○",COUNTIF(AQ:AQ,AQ224),0)</f>
        <v>0</v>
      </c>
    </row>
    <row r="225" spans="2:44" x14ac:dyDescent="0.15">
      <c r="B225" s="378" t="str">
        <f>IF(名簿!C230&lt;&gt;"",名簿!C230,"")</f>
        <v/>
      </c>
      <c r="C225" s="378" t="str">
        <f>IF(名簿!F230&lt;&gt;"",名簿!F230,"")</f>
        <v/>
      </c>
      <c r="D225" s="378" t="str">
        <f>IF(名簿!G230&lt;&gt;"",名簿!G230,"")</f>
        <v/>
      </c>
      <c r="E225" s="378" t="str">
        <f>IF(名簿!J230&lt;&gt;"",名簿!J230,"")</f>
        <v/>
      </c>
      <c r="F225" s="378" t="str">
        <f>IF(名簿!L230&lt;&gt;"",名簿!L230,"")</f>
        <v/>
      </c>
      <c r="G225" s="378" t="str">
        <f>IF(名簿!I230&lt;&gt;"",名簿!I230,"")</f>
        <v/>
      </c>
      <c r="H225" s="378" t="str">
        <f>IF(名簿!K230&lt;&gt;"",名簿!K230,"")</f>
        <v/>
      </c>
      <c r="I225" s="378" t="str">
        <f>IF(名簿!H230&lt;&gt;"",名簿!H230,"")</f>
        <v/>
      </c>
      <c r="J225" s="378" t="str">
        <f>IF(名簿!S230&lt;&gt;"",名簿!S230,"")</f>
        <v/>
      </c>
      <c r="L225" s="379" t="str">
        <f>IF(現場!C229&lt;&gt;"",現場!C229,"")</f>
        <v/>
      </c>
      <c r="M225" s="379" t="str">
        <f>IF(現場!D229&lt;&gt;"",現場!D229,"")</f>
        <v/>
      </c>
      <c r="N225" s="379" t="str">
        <f>IF(現場!E229&lt;&gt;"",現場!E229,"")</f>
        <v/>
      </c>
      <c r="O225" s="379" t="str">
        <f>IF(現場!F229&lt;&gt;"",現場!F229,"")</f>
        <v/>
      </c>
      <c r="P225" s="379" t="str">
        <f>IF(現場!G229&lt;&gt;"",現場!G229,"")</f>
        <v/>
      </c>
      <c r="Q225" s="379" t="str">
        <f>IF(現場!H229&lt;&gt;"",現場!H229,"")</f>
        <v/>
      </c>
      <c r="R225" s="379" t="str">
        <f>IF(現場!I229&lt;&gt;"",現場!I229,"")</f>
        <v/>
      </c>
      <c r="S225" s="379" t="str">
        <f>IF(現場!J229&lt;&gt;"",現場!J229,"")</f>
        <v/>
      </c>
      <c r="T225" s="379" t="str">
        <f>IF(現場!K229&lt;&gt;"",現場!K229,"")</f>
        <v/>
      </c>
      <c r="U225" s="379" t="str">
        <f>IF(現場!L229&lt;&gt;"",現場!L229,"")</f>
        <v/>
      </c>
      <c r="V225" s="379" t="str">
        <f>IF(現場!M229&lt;&gt;"",現場!M229,"")</f>
        <v/>
      </c>
      <c r="X225" s="407" t="str">
        <f>IF(名簿!E230&lt;&gt;"",名簿!E230,"")</f>
        <v/>
      </c>
      <c r="Y225" s="407" t="str">
        <f>IF(名簿!C230&lt;&gt;"",名簿!C230,"")</f>
        <v/>
      </c>
      <c r="Z225" s="407" t="str">
        <f>IF(名簿!H230&lt;&gt;"",名簿!H230,"")</f>
        <v/>
      </c>
      <c r="AA225" s="407" t="str">
        <f>IF(名簿!S230&lt;&gt;"",名簿!S230,"")</f>
        <v/>
      </c>
      <c r="AB225" s="407" t="s">
        <v>1792</v>
      </c>
      <c r="AC225" s="407" t="str">
        <f>IF(名簿!M230&lt;&gt;"",名簿!M230,"")</f>
        <v/>
      </c>
      <c r="AD225" s="407" t="str">
        <f>IF(名簿!N230&lt;&gt;"",名簿!N230,"")</f>
        <v/>
      </c>
      <c r="AE225" s="407" t="str">
        <f>IF(名簿!O230&lt;&gt;"",名簿!O230,"")</f>
        <v/>
      </c>
      <c r="AF225" s="407" t="str">
        <f>IF(名簿!P230&lt;&gt;"",名簿!P230,"")</f>
        <v/>
      </c>
      <c r="AN225" s="551" t="str">
        <f>テーブル2[[#This Row],[災害発生時の
体制]]&amp;テーブル2[[#This Row],[班長代理①②③を選択]]</f>
        <v/>
      </c>
      <c r="AO225">
        <f>IF(テーブル2[[#This Row],[班長代理①②③を選択]]&lt;&gt;"",COUNTIF(AN:AN,AN225),0)</f>
        <v>0</v>
      </c>
      <c r="AQ225" s="521" t="str">
        <f>テーブル2[[#This Row],[災害発生時の
体制]]&amp;テーブル2[[#This Row],[班長]]</f>
        <v/>
      </c>
      <c r="AR225" s="519">
        <f>IF(テーブル2[[#This Row],[班長]]="○",COUNTIF(AQ:AQ,AQ225),0)</f>
        <v>0</v>
      </c>
    </row>
    <row r="226" spans="2:44" x14ac:dyDescent="0.15">
      <c r="B226" s="378" t="str">
        <f>IF(名簿!C231&lt;&gt;"",名簿!C231,"")</f>
        <v/>
      </c>
      <c r="C226" s="378" t="str">
        <f>IF(名簿!F231&lt;&gt;"",名簿!F231,"")</f>
        <v/>
      </c>
      <c r="D226" s="378" t="str">
        <f>IF(名簿!G231&lt;&gt;"",名簿!G231,"")</f>
        <v/>
      </c>
      <c r="E226" s="378" t="str">
        <f>IF(名簿!J231&lt;&gt;"",名簿!J231,"")</f>
        <v/>
      </c>
      <c r="F226" s="378" t="str">
        <f>IF(名簿!L231&lt;&gt;"",名簿!L231,"")</f>
        <v/>
      </c>
      <c r="G226" s="378" t="str">
        <f>IF(名簿!I231&lt;&gt;"",名簿!I231,"")</f>
        <v/>
      </c>
      <c r="H226" s="378" t="str">
        <f>IF(名簿!K231&lt;&gt;"",名簿!K231,"")</f>
        <v/>
      </c>
      <c r="I226" s="378" t="str">
        <f>IF(名簿!H231&lt;&gt;"",名簿!H231,"")</f>
        <v/>
      </c>
      <c r="J226" s="378" t="str">
        <f>IF(名簿!S231&lt;&gt;"",名簿!S231,"")</f>
        <v/>
      </c>
      <c r="L226" s="379" t="str">
        <f>IF(現場!C230&lt;&gt;"",現場!C230,"")</f>
        <v/>
      </c>
      <c r="M226" s="379" t="str">
        <f>IF(現場!D230&lt;&gt;"",現場!D230,"")</f>
        <v/>
      </c>
      <c r="N226" s="379" t="str">
        <f>IF(現場!E230&lt;&gt;"",現場!E230,"")</f>
        <v/>
      </c>
      <c r="O226" s="379" t="str">
        <f>IF(現場!F230&lt;&gt;"",現場!F230,"")</f>
        <v/>
      </c>
      <c r="P226" s="379" t="str">
        <f>IF(現場!G230&lt;&gt;"",現場!G230,"")</f>
        <v/>
      </c>
      <c r="Q226" s="379" t="str">
        <f>IF(現場!H230&lt;&gt;"",現場!H230,"")</f>
        <v/>
      </c>
      <c r="R226" s="379" t="str">
        <f>IF(現場!I230&lt;&gt;"",現場!I230,"")</f>
        <v/>
      </c>
      <c r="S226" s="379" t="str">
        <f>IF(現場!J230&lt;&gt;"",現場!J230,"")</f>
        <v/>
      </c>
      <c r="T226" s="379" t="str">
        <f>IF(現場!K230&lt;&gt;"",現場!K230,"")</f>
        <v/>
      </c>
      <c r="U226" s="379" t="str">
        <f>IF(現場!L230&lt;&gt;"",現場!L230,"")</f>
        <v/>
      </c>
      <c r="V226" s="379" t="str">
        <f>IF(現場!M230&lt;&gt;"",現場!M230,"")</f>
        <v/>
      </c>
      <c r="X226" s="407" t="str">
        <f>IF(名簿!E231&lt;&gt;"",名簿!E231,"")</f>
        <v/>
      </c>
      <c r="Y226" s="407" t="str">
        <f>IF(名簿!C231&lt;&gt;"",名簿!C231,"")</f>
        <v/>
      </c>
      <c r="Z226" s="407" t="str">
        <f>IF(名簿!H231&lt;&gt;"",名簿!H231,"")</f>
        <v/>
      </c>
      <c r="AA226" s="407" t="str">
        <f>IF(名簿!S231&lt;&gt;"",名簿!S231,"")</f>
        <v/>
      </c>
      <c r="AB226" s="407" t="s">
        <v>1792</v>
      </c>
      <c r="AC226" s="407" t="str">
        <f>IF(名簿!M231&lt;&gt;"",名簿!M231,"")</f>
        <v/>
      </c>
      <c r="AD226" s="407" t="str">
        <f>IF(名簿!N231&lt;&gt;"",名簿!N231,"")</f>
        <v/>
      </c>
      <c r="AE226" s="407" t="str">
        <f>IF(名簿!O231&lt;&gt;"",名簿!O231,"")</f>
        <v/>
      </c>
      <c r="AF226" s="407" t="str">
        <f>IF(名簿!P231&lt;&gt;"",名簿!P231,"")</f>
        <v/>
      </c>
      <c r="AN226" s="551" t="str">
        <f>テーブル2[[#This Row],[災害発生時の
体制]]&amp;テーブル2[[#This Row],[班長代理①②③を選択]]</f>
        <v/>
      </c>
      <c r="AO226">
        <f>IF(テーブル2[[#This Row],[班長代理①②③を選択]]&lt;&gt;"",COUNTIF(AN:AN,AN226),0)</f>
        <v>0</v>
      </c>
      <c r="AQ226" s="521" t="str">
        <f>テーブル2[[#This Row],[災害発生時の
体制]]&amp;テーブル2[[#This Row],[班長]]</f>
        <v/>
      </c>
      <c r="AR226" s="519">
        <f>IF(テーブル2[[#This Row],[班長]]="○",COUNTIF(AQ:AQ,AQ226),0)</f>
        <v>0</v>
      </c>
    </row>
    <row r="227" spans="2:44" x14ac:dyDescent="0.15">
      <c r="B227" s="378" t="str">
        <f>IF(名簿!C232&lt;&gt;"",名簿!C232,"")</f>
        <v/>
      </c>
      <c r="C227" s="378" t="str">
        <f>IF(名簿!F232&lt;&gt;"",名簿!F232,"")</f>
        <v/>
      </c>
      <c r="D227" s="378" t="str">
        <f>IF(名簿!G232&lt;&gt;"",名簿!G232,"")</f>
        <v/>
      </c>
      <c r="E227" s="378" t="str">
        <f>IF(名簿!J232&lt;&gt;"",名簿!J232,"")</f>
        <v/>
      </c>
      <c r="F227" s="378" t="str">
        <f>IF(名簿!L232&lt;&gt;"",名簿!L232,"")</f>
        <v/>
      </c>
      <c r="G227" s="378" t="str">
        <f>IF(名簿!I232&lt;&gt;"",名簿!I232,"")</f>
        <v/>
      </c>
      <c r="H227" s="378" t="str">
        <f>IF(名簿!K232&lt;&gt;"",名簿!K232,"")</f>
        <v/>
      </c>
      <c r="I227" s="378" t="str">
        <f>IF(名簿!H232&lt;&gt;"",名簿!H232,"")</f>
        <v/>
      </c>
      <c r="J227" s="378" t="str">
        <f>IF(名簿!S232&lt;&gt;"",名簿!S232,"")</f>
        <v/>
      </c>
      <c r="L227" s="379" t="str">
        <f>IF(現場!C231&lt;&gt;"",現場!C231,"")</f>
        <v/>
      </c>
      <c r="M227" s="379" t="str">
        <f>IF(現場!D231&lt;&gt;"",現場!D231,"")</f>
        <v/>
      </c>
      <c r="N227" s="379" t="str">
        <f>IF(現場!E231&lt;&gt;"",現場!E231,"")</f>
        <v/>
      </c>
      <c r="O227" s="379" t="str">
        <f>IF(現場!F231&lt;&gt;"",現場!F231,"")</f>
        <v/>
      </c>
      <c r="P227" s="379" t="str">
        <f>IF(現場!G231&lt;&gt;"",現場!G231,"")</f>
        <v/>
      </c>
      <c r="Q227" s="379" t="str">
        <f>IF(現場!H231&lt;&gt;"",現場!H231,"")</f>
        <v/>
      </c>
      <c r="R227" s="379" t="str">
        <f>IF(現場!I231&lt;&gt;"",現場!I231,"")</f>
        <v/>
      </c>
      <c r="S227" s="379" t="str">
        <f>IF(現場!J231&lt;&gt;"",現場!J231,"")</f>
        <v/>
      </c>
      <c r="T227" s="379" t="str">
        <f>IF(現場!K231&lt;&gt;"",現場!K231,"")</f>
        <v/>
      </c>
      <c r="U227" s="379" t="str">
        <f>IF(現場!L231&lt;&gt;"",現場!L231,"")</f>
        <v/>
      </c>
      <c r="V227" s="379" t="str">
        <f>IF(現場!M231&lt;&gt;"",現場!M231,"")</f>
        <v/>
      </c>
      <c r="X227" s="407" t="str">
        <f>IF(名簿!E232&lt;&gt;"",名簿!E232,"")</f>
        <v/>
      </c>
      <c r="Y227" s="407" t="str">
        <f>IF(名簿!C232&lt;&gt;"",名簿!C232,"")</f>
        <v/>
      </c>
      <c r="Z227" s="407" t="str">
        <f>IF(名簿!H232&lt;&gt;"",名簿!H232,"")</f>
        <v/>
      </c>
      <c r="AA227" s="407" t="str">
        <f>IF(名簿!S232&lt;&gt;"",名簿!S232,"")</f>
        <v/>
      </c>
      <c r="AB227" s="407" t="s">
        <v>1792</v>
      </c>
      <c r="AC227" s="407" t="str">
        <f>IF(名簿!M232&lt;&gt;"",名簿!M232,"")</f>
        <v/>
      </c>
      <c r="AD227" s="407" t="str">
        <f>IF(名簿!N232&lt;&gt;"",名簿!N232,"")</f>
        <v/>
      </c>
      <c r="AE227" s="407" t="str">
        <f>IF(名簿!O232&lt;&gt;"",名簿!O232,"")</f>
        <v/>
      </c>
      <c r="AF227" s="407" t="str">
        <f>IF(名簿!P232&lt;&gt;"",名簿!P232,"")</f>
        <v/>
      </c>
      <c r="AN227" s="551" t="str">
        <f>テーブル2[[#This Row],[災害発生時の
体制]]&amp;テーブル2[[#This Row],[班長代理①②③を選択]]</f>
        <v/>
      </c>
      <c r="AO227">
        <f>IF(テーブル2[[#This Row],[班長代理①②③を選択]]&lt;&gt;"",COUNTIF(AN:AN,AN227),0)</f>
        <v>0</v>
      </c>
      <c r="AQ227" s="521" t="str">
        <f>テーブル2[[#This Row],[災害発生時の
体制]]&amp;テーブル2[[#This Row],[班長]]</f>
        <v/>
      </c>
      <c r="AR227" s="519">
        <f>IF(テーブル2[[#This Row],[班長]]="○",COUNTIF(AQ:AQ,AQ227),0)</f>
        <v>0</v>
      </c>
    </row>
    <row r="228" spans="2:44" x14ac:dyDescent="0.15">
      <c r="B228" s="378" t="str">
        <f>IF(名簿!C233&lt;&gt;"",名簿!C233,"")</f>
        <v/>
      </c>
      <c r="C228" s="378" t="str">
        <f>IF(名簿!F233&lt;&gt;"",名簿!F233,"")</f>
        <v/>
      </c>
      <c r="D228" s="378" t="str">
        <f>IF(名簿!G233&lt;&gt;"",名簿!G233,"")</f>
        <v/>
      </c>
      <c r="E228" s="378" t="str">
        <f>IF(名簿!J233&lt;&gt;"",名簿!J233,"")</f>
        <v/>
      </c>
      <c r="F228" s="378" t="str">
        <f>IF(名簿!L233&lt;&gt;"",名簿!L233,"")</f>
        <v/>
      </c>
      <c r="G228" s="378" t="str">
        <f>IF(名簿!I233&lt;&gt;"",名簿!I233,"")</f>
        <v/>
      </c>
      <c r="H228" s="378" t="str">
        <f>IF(名簿!K233&lt;&gt;"",名簿!K233,"")</f>
        <v/>
      </c>
      <c r="I228" s="378" t="str">
        <f>IF(名簿!H233&lt;&gt;"",名簿!H233,"")</f>
        <v/>
      </c>
      <c r="J228" s="378" t="str">
        <f>IF(名簿!S233&lt;&gt;"",名簿!S233,"")</f>
        <v/>
      </c>
      <c r="L228" s="379" t="str">
        <f>IF(現場!C232&lt;&gt;"",現場!C232,"")</f>
        <v/>
      </c>
      <c r="M228" s="379" t="str">
        <f>IF(現場!D232&lt;&gt;"",現場!D232,"")</f>
        <v/>
      </c>
      <c r="N228" s="379" t="str">
        <f>IF(現場!E232&lt;&gt;"",現場!E232,"")</f>
        <v/>
      </c>
      <c r="O228" s="379" t="str">
        <f>IF(現場!F232&lt;&gt;"",現場!F232,"")</f>
        <v/>
      </c>
      <c r="P228" s="379" t="str">
        <f>IF(現場!G232&lt;&gt;"",現場!G232,"")</f>
        <v/>
      </c>
      <c r="Q228" s="379" t="str">
        <f>IF(現場!H232&lt;&gt;"",現場!H232,"")</f>
        <v/>
      </c>
      <c r="R228" s="379" t="str">
        <f>IF(現場!I232&lt;&gt;"",現場!I232,"")</f>
        <v/>
      </c>
      <c r="S228" s="379" t="str">
        <f>IF(現場!J232&lt;&gt;"",現場!J232,"")</f>
        <v/>
      </c>
      <c r="T228" s="379" t="str">
        <f>IF(現場!K232&lt;&gt;"",現場!K232,"")</f>
        <v/>
      </c>
      <c r="U228" s="379" t="str">
        <f>IF(現場!L232&lt;&gt;"",現場!L232,"")</f>
        <v/>
      </c>
      <c r="V228" s="379" t="str">
        <f>IF(現場!M232&lt;&gt;"",現場!M232,"")</f>
        <v/>
      </c>
      <c r="X228" s="407" t="str">
        <f>IF(名簿!E233&lt;&gt;"",名簿!E233,"")</f>
        <v/>
      </c>
      <c r="Y228" s="407" t="str">
        <f>IF(名簿!C233&lt;&gt;"",名簿!C233,"")</f>
        <v/>
      </c>
      <c r="Z228" s="407" t="str">
        <f>IF(名簿!H233&lt;&gt;"",名簿!H233,"")</f>
        <v/>
      </c>
      <c r="AA228" s="407" t="str">
        <f>IF(名簿!S233&lt;&gt;"",名簿!S233,"")</f>
        <v/>
      </c>
      <c r="AB228" s="407" t="s">
        <v>1792</v>
      </c>
      <c r="AC228" s="407" t="str">
        <f>IF(名簿!M233&lt;&gt;"",名簿!M233,"")</f>
        <v/>
      </c>
      <c r="AD228" s="407" t="str">
        <f>IF(名簿!N233&lt;&gt;"",名簿!N233,"")</f>
        <v/>
      </c>
      <c r="AE228" s="407" t="str">
        <f>IF(名簿!O233&lt;&gt;"",名簿!O233,"")</f>
        <v/>
      </c>
      <c r="AF228" s="407" t="str">
        <f>IF(名簿!P233&lt;&gt;"",名簿!P233,"")</f>
        <v/>
      </c>
      <c r="AN228" s="551" t="str">
        <f>テーブル2[[#This Row],[災害発生時の
体制]]&amp;テーブル2[[#This Row],[班長代理①②③を選択]]</f>
        <v/>
      </c>
      <c r="AO228">
        <f>IF(テーブル2[[#This Row],[班長代理①②③を選択]]&lt;&gt;"",COUNTIF(AN:AN,AN228),0)</f>
        <v>0</v>
      </c>
      <c r="AQ228" s="521" t="str">
        <f>テーブル2[[#This Row],[災害発生時の
体制]]&amp;テーブル2[[#This Row],[班長]]</f>
        <v/>
      </c>
      <c r="AR228" s="519">
        <f>IF(テーブル2[[#This Row],[班長]]="○",COUNTIF(AQ:AQ,AQ228),0)</f>
        <v>0</v>
      </c>
    </row>
    <row r="229" spans="2:44" x14ac:dyDescent="0.15">
      <c r="B229" s="378" t="str">
        <f>IF(名簿!C234&lt;&gt;"",名簿!C234,"")</f>
        <v/>
      </c>
      <c r="C229" s="378" t="str">
        <f>IF(名簿!F234&lt;&gt;"",名簿!F234,"")</f>
        <v/>
      </c>
      <c r="D229" s="378" t="str">
        <f>IF(名簿!G234&lt;&gt;"",名簿!G234,"")</f>
        <v/>
      </c>
      <c r="E229" s="378" t="str">
        <f>IF(名簿!J234&lt;&gt;"",名簿!J234,"")</f>
        <v/>
      </c>
      <c r="F229" s="378" t="str">
        <f>IF(名簿!L234&lt;&gt;"",名簿!L234,"")</f>
        <v/>
      </c>
      <c r="G229" s="378" t="str">
        <f>IF(名簿!I234&lt;&gt;"",名簿!I234,"")</f>
        <v/>
      </c>
      <c r="H229" s="378" t="str">
        <f>IF(名簿!K234&lt;&gt;"",名簿!K234,"")</f>
        <v/>
      </c>
      <c r="I229" s="378" t="str">
        <f>IF(名簿!H234&lt;&gt;"",名簿!H234,"")</f>
        <v/>
      </c>
      <c r="J229" s="378" t="str">
        <f>IF(名簿!S234&lt;&gt;"",名簿!S234,"")</f>
        <v/>
      </c>
      <c r="L229" s="379" t="str">
        <f>IF(現場!C233&lt;&gt;"",現場!C233,"")</f>
        <v/>
      </c>
      <c r="M229" s="379" t="str">
        <f>IF(現場!D233&lt;&gt;"",現場!D233,"")</f>
        <v/>
      </c>
      <c r="N229" s="379" t="str">
        <f>IF(現場!E233&lt;&gt;"",現場!E233,"")</f>
        <v/>
      </c>
      <c r="O229" s="379" t="str">
        <f>IF(現場!F233&lt;&gt;"",現場!F233,"")</f>
        <v/>
      </c>
      <c r="P229" s="379" t="str">
        <f>IF(現場!G233&lt;&gt;"",現場!G233,"")</f>
        <v/>
      </c>
      <c r="Q229" s="379" t="str">
        <f>IF(現場!H233&lt;&gt;"",現場!H233,"")</f>
        <v/>
      </c>
      <c r="R229" s="379" t="str">
        <f>IF(現場!I233&lt;&gt;"",現場!I233,"")</f>
        <v/>
      </c>
      <c r="S229" s="379" t="str">
        <f>IF(現場!J233&lt;&gt;"",現場!J233,"")</f>
        <v/>
      </c>
      <c r="T229" s="379" t="str">
        <f>IF(現場!K233&lt;&gt;"",現場!K233,"")</f>
        <v/>
      </c>
      <c r="U229" s="379" t="str">
        <f>IF(現場!L233&lt;&gt;"",現場!L233,"")</f>
        <v/>
      </c>
      <c r="V229" s="379" t="str">
        <f>IF(現場!M233&lt;&gt;"",現場!M233,"")</f>
        <v/>
      </c>
      <c r="X229" s="407" t="str">
        <f>IF(名簿!E234&lt;&gt;"",名簿!E234,"")</f>
        <v/>
      </c>
      <c r="Y229" s="407" t="str">
        <f>IF(名簿!C234&lt;&gt;"",名簿!C234,"")</f>
        <v/>
      </c>
      <c r="Z229" s="407" t="str">
        <f>IF(名簿!H234&lt;&gt;"",名簿!H234,"")</f>
        <v/>
      </c>
      <c r="AA229" s="407" t="str">
        <f>IF(名簿!S234&lt;&gt;"",名簿!S234,"")</f>
        <v/>
      </c>
      <c r="AB229" s="407" t="s">
        <v>1792</v>
      </c>
      <c r="AC229" s="407" t="str">
        <f>IF(名簿!M234&lt;&gt;"",名簿!M234,"")</f>
        <v/>
      </c>
      <c r="AD229" s="407" t="str">
        <f>IF(名簿!N234&lt;&gt;"",名簿!N234,"")</f>
        <v/>
      </c>
      <c r="AE229" s="407" t="str">
        <f>IF(名簿!O234&lt;&gt;"",名簿!O234,"")</f>
        <v/>
      </c>
      <c r="AF229" s="407" t="str">
        <f>IF(名簿!P234&lt;&gt;"",名簿!P234,"")</f>
        <v/>
      </c>
      <c r="AN229" s="551" t="str">
        <f>テーブル2[[#This Row],[災害発生時の
体制]]&amp;テーブル2[[#This Row],[班長代理①②③を選択]]</f>
        <v/>
      </c>
      <c r="AO229">
        <f>IF(テーブル2[[#This Row],[班長代理①②③を選択]]&lt;&gt;"",COUNTIF(AN:AN,AN229),0)</f>
        <v>0</v>
      </c>
      <c r="AQ229" s="521" t="str">
        <f>テーブル2[[#This Row],[災害発生時の
体制]]&amp;テーブル2[[#This Row],[班長]]</f>
        <v/>
      </c>
      <c r="AR229" s="519">
        <f>IF(テーブル2[[#This Row],[班長]]="○",COUNTIF(AQ:AQ,AQ229),0)</f>
        <v>0</v>
      </c>
    </row>
    <row r="230" spans="2:44" x14ac:dyDescent="0.15">
      <c r="B230" s="378" t="str">
        <f>IF(名簿!C235&lt;&gt;"",名簿!C235,"")</f>
        <v/>
      </c>
      <c r="C230" s="378" t="str">
        <f>IF(名簿!F235&lt;&gt;"",名簿!F235,"")</f>
        <v/>
      </c>
      <c r="D230" s="378" t="str">
        <f>IF(名簿!G235&lt;&gt;"",名簿!G235,"")</f>
        <v/>
      </c>
      <c r="E230" s="378" t="str">
        <f>IF(名簿!J235&lt;&gt;"",名簿!J235,"")</f>
        <v/>
      </c>
      <c r="F230" s="378" t="str">
        <f>IF(名簿!L235&lt;&gt;"",名簿!L235,"")</f>
        <v/>
      </c>
      <c r="G230" s="378" t="str">
        <f>IF(名簿!I235&lt;&gt;"",名簿!I235,"")</f>
        <v/>
      </c>
      <c r="H230" s="378" t="str">
        <f>IF(名簿!K235&lt;&gt;"",名簿!K235,"")</f>
        <v/>
      </c>
      <c r="I230" s="378" t="str">
        <f>IF(名簿!H235&lt;&gt;"",名簿!H235,"")</f>
        <v/>
      </c>
      <c r="J230" s="378" t="str">
        <f>IF(名簿!S235&lt;&gt;"",名簿!S235,"")</f>
        <v/>
      </c>
      <c r="L230" s="379" t="str">
        <f>IF(現場!C234&lt;&gt;"",現場!C234,"")</f>
        <v/>
      </c>
      <c r="M230" s="379" t="str">
        <f>IF(現場!D234&lt;&gt;"",現場!D234,"")</f>
        <v/>
      </c>
      <c r="N230" s="379" t="str">
        <f>IF(現場!E234&lt;&gt;"",現場!E234,"")</f>
        <v/>
      </c>
      <c r="O230" s="379" t="str">
        <f>IF(現場!F234&lt;&gt;"",現場!F234,"")</f>
        <v/>
      </c>
      <c r="P230" s="379" t="str">
        <f>IF(現場!G234&lt;&gt;"",現場!G234,"")</f>
        <v/>
      </c>
      <c r="Q230" s="379" t="str">
        <f>IF(現場!H234&lt;&gt;"",現場!H234,"")</f>
        <v/>
      </c>
      <c r="R230" s="379" t="str">
        <f>IF(現場!I234&lt;&gt;"",現場!I234,"")</f>
        <v/>
      </c>
      <c r="S230" s="379" t="str">
        <f>IF(現場!J234&lt;&gt;"",現場!J234,"")</f>
        <v/>
      </c>
      <c r="T230" s="379" t="str">
        <f>IF(現場!K234&lt;&gt;"",現場!K234,"")</f>
        <v/>
      </c>
      <c r="U230" s="379" t="str">
        <f>IF(現場!L234&lt;&gt;"",現場!L234,"")</f>
        <v/>
      </c>
      <c r="V230" s="379" t="str">
        <f>IF(現場!M234&lt;&gt;"",現場!M234,"")</f>
        <v/>
      </c>
      <c r="X230" s="407" t="str">
        <f>IF(名簿!E235&lt;&gt;"",名簿!E235,"")</f>
        <v/>
      </c>
      <c r="Y230" s="407" t="str">
        <f>IF(名簿!C235&lt;&gt;"",名簿!C235,"")</f>
        <v/>
      </c>
      <c r="Z230" s="407" t="str">
        <f>IF(名簿!H235&lt;&gt;"",名簿!H235,"")</f>
        <v/>
      </c>
      <c r="AA230" s="407" t="str">
        <f>IF(名簿!S235&lt;&gt;"",名簿!S235,"")</f>
        <v/>
      </c>
      <c r="AB230" s="407" t="s">
        <v>1792</v>
      </c>
      <c r="AC230" s="407" t="str">
        <f>IF(名簿!M235&lt;&gt;"",名簿!M235,"")</f>
        <v/>
      </c>
      <c r="AD230" s="407" t="str">
        <f>IF(名簿!N235&lt;&gt;"",名簿!N235,"")</f>
        <v/>
      </c>
      <c r="AE230" s="407" t="str">
        <f>IF(名簿!O235&lt;&gt;"",名簿!O235,"")</f>
        <v/>
      </c>
      <c r="AF230" s="407" t="str">
        <f>IF(名簿!P235&lt;&gt;"",名簿!P235,"")</f>
        <v/>
      </c>
      <c r="AN230" s="551" t="str">
        <f>テーブル2[[#This Row],[災害発生時の
体制]]&amp;テーブル2[[#This Row],[班長代理①②③を選択]]</f>
        <v/>
      </c>
      <c r="AO230">
        <f>IF(テーブル2[[#This Row],[班長代理①②③を選択]]&lt;&gt;"",COUNTIF(AN:AN,AN230),0)</f>
        <v>0</v>
      </c>
      <c r="AQ230" s="521" t="str">
        <f>テーブル2[[#This Row],[災害発生時の
体制]]&amp;テーブル2[[#This Row],[班長]]</f>
        <v/>
      </c>
      <c r="AR230" s="519">
        <f>IF(テーブル2[[#This Row],[班長]]="○",COUNTIF(AQ:AQ,AQ230),0)</f>
        <v>0</v>
      </c>
    </row>
    <row r="231" spans="2:44" x14ac:dyDescent="0.15">
      <c r="B231" s="378" t="str">
        <f>IF(名簿!C236&lt;&gt;"",名簿!C236,"")</f>
        <v/>
      </c>
      <c r="C231" s="378" t="str">
        <f>IF(名簿!F236&lt;&gt;"",名簿!F236,"")</f>
        <v/>
      </c>
      <c r="D231" s="378" t="str">
        <f>IF(名簿!G236&lt;&gt;"",名簿!G236,"")</f>
        <v/>
      </c>
      <c r="E231" s="378" t="str">
        <f>IF(名簿!J236&lt;&gt;"",名簿!J236,"")</f>
        <v/>
      </c>
      <c r="F231" s="378" t="str">
        <f>IF(名簿!L236&lt;&gt;"",名簿!L236,"")</f>
        <v/>
      </c>
      <c r="G231" s="378" t="str">
        <f>IF(名簿!I236&lt;&gt;"",名簿!I236,"")</f>
        <v/>
      </c>
      <c r="H231" s="378" t="str">
        <f>IF(名簿!K236&lt;&gt;"",名簿!K236,"")</f>
        <v/>
      </c>
      <c r="I231" s="378" t="str">
        <f>IF(名簿!H236&lt;&gt;"",名簿!H236,"")</f>
        <v/>
      </c>
      <c r="J231" s="378" t="str">
        <f>IF(名簿!S236&lt;&gt;"",名簿!S236,"")</f>
        <v/>
      </c>
      <c r="L231" s="379" t="str">
        <f>IF(現場!C235&lt;&gt;"",現場!C235,"")</f>
        <v/>
      </c>
      <c r="M231" s="379" t="str">
        <f>IF(現場!D235&lt;&gt;"",現場!D235,"")</f>
        <v/>
      </c>
      <c r="N231" s="379" t="str">
        <f>IF(現場!E235&lt;&gt;"",現場!E235,"")</f>
        <v/>
      </c>
      <c r="O231" s="379" t="str">
        <f>IF(現場!F235&lt;&gt;"",現場!F235,"")</f>
        <v/>
      </c>
      <c r="P231" s="379" t="str">
        <f>IF(現場!G235&lt;&gt;"",現場!G235,"")</f>
        <v/>
      </c>
      <c r="Q231" s="379" t="str">
        <f>IF(現場!H235&lt;&gt;"",現場!H235,"")</f>
        <v/>
      </c>
      <c r="R231" s="379" t="str">
        <f>IF(現場!I235&lt;&gt;"",現場!I235,"")</f>
        <v/>
      </c>
      <c r="S231" s="379" t="str">
        <f>IF(現場!J235&lt;&gt;"",現場!J235,"")</f>
        <v/>
      </c>
      <c r="T231" s="379" t="str">
        <f>IF(現場!K235&lt;&gt;"",現場!K235,"")</f>
        <v/>
      </c>
      <c r="U231" s="379" t="str">
        <f>IF(現場!L235&lt;&gt;"",現場!L235,"")</f>
        <v/>
      </c>
      <c r="V231" s="379" t="str">
        <f>IF(現場!M235&lt;&gt;"",現場!M235,"")</f>
        <v/>
      </c>
      <c r="X231" s="407" t="str">
        <f>IF(名簿!E236&lt;&gt;"",名簿!E236,"")</f>
        <v/>
      </c>
      <c r="Y231" s="407" t="str">
        <f>IF(名簿!C236&lt;&gt;"",名簿!C236,"")</f>
        <v/>
      </c>
      <c r="Z231" s="407" t="str">
        <f>IF(名簿!H236&lt;&gt;"",名簿!H236,"")</f>
        <v/>
      </c>
      <c r="AA231" s="407" t="str">
        <f>IF(名簿!S236&lt;&gt;"",名簿!S236,"")</f>
        <v/>
      </c>
      <c r="AB231" s="407" t="s">
        <v>1792</v>
      </c>
      <c r="AC231" s="407" t="str">
        <f>IF(名簿!M236&lt;&gt;"",名簿!M236,"")</f>
        <v/>
      </c>
      <c r="AD231" s="407" t="str">
        <f>IF(名簿!N236&lt;&gt;"",名簿!N236,"")</f>
        <v/>
      </c>
      <c r="AE231" s="407" t="str">
        <f>IF(名簿!O236&lt;&gt;"",名簿!O236,"")</f>
        <v/>
      </c>
      <c r="AF231" s="407" t="str">
        <f>IF(名簿!P236&lt;&gt;"",名簿!P236,"")</f>
        <v/>
      </c>
      <c r="AN231" s="551" t="str">
        <f>テーブル2[[#This Row],[災害発生時の
体制]]&amp;テーブル2[[#This Row],[班長代理①②③を選択]]</f>
        <v/>
      </c>
      <c r="AO231">
        <f>IF(テーブル2[[#This Row],[班長代理①②③を選択]]&lt;&gt;"",COUNTIF(AN:AN,AN231),0)</f>
        <v>0</v>
      </c>
      <c r="AQ231" s="521" t="str">
        <f>テーブル2[[#This Row],[災害発生時の
体制]]&amp;テーブル2[[#This Row],[班長]]</f>
        <v/>
      </c>
      <c r="AR231" s="519">
        <f>IF(テーブル2[[#This Row],[班長]]="○",COUNTIF(AQ:AQ,AQ231),0)</f>
        <v>0</v>
      </c>
    </row>
    <row r="232" spans="2:44" x14ac:dyDescent="0.15">
      <c r="B232" s="378" t="str">
        <f>IF(名簿!C237&lt;&gt;"",名簿!C237,"")</f>
        <v/>
      </c>
      <c r="C232" s="378" t="str">
        <f>IF(名簿!F237&lt;&gt;"",名簿!F237,"")</f>
        <v/>
      </c>
      <c r="D232" s="378" t="str">
        <f>IF(名簿!G237&lt;&gt;"",名簿!G237,"")</f>
        <v/>
      </c>
      <c r="E232" s="378" t="str">
        <f>IF(名簿!J237&lt;&gt;"",名簿!J237,"")</f>
        <v/>
      </c>
      <c r="F232" s="378" t="str">
        <f>IF(名簿!L237&lt;&gt;"",名簿!L237,"")</f>
        <v/>
      </c>
      <c r="G232" s="378" t="str">
        <f>IF(名簿!I237&lt;&gt;"",名簿!I237,"")</f>
        <v/>
      </c>
      <c r="H232" s="378" t="str">
        <f>IF(名簿!K237&lt;&gt;"",名簿!K237,"")</f>
        <v/>
      </c>
      <c r="I232" s="378" t="str">
        <f>IF(名簿!H237&lt;&gt;"",名簿!H237,"")</f>
        <v/>
      </c>
      <c r="J232" s="378" t="str">
        <f>IF(名簿!S237&lt;&gt;"",名簿!S237,"")</f>
        <v/>
      </c>
      <c r="L232" s="379" t="str">
        <f>IF(現場!C236&lt;&gt;"",現場!C236,"")</f>
        <v/>
      </c>
      <c r="M232" s="379" t="str">
        <f>IF(現場!D236&lt;&gt;"",現場!D236,"")</f>
        <v/>
      </c>
      <c r="N232" s="379" t="str">
        <f>IF(現場!E236&lt;&gt;"",現場!E236,"")</f>
        <v/>
      </c>
      <c r="O232" s="379" t="str">
        <f>IF(現場!F236&lt;&gt;"",現場!F236,"")</f>
        <v/>
      </c>
      <c r="P232" s="379" t="str">
        <f>IF(現場!G236&lt;&gt;"",現場!G236,"")</f>
        <v/>
      </c>
      <c r="Q232" s="379" t="str">
        <f>IF(現場!H236&lt;&gt;"",現場!H236,"")</f>
        <v/>
      </c>
      <c r="R232" s="379" t="str">
        <f>IF(現場!I236&lt;&gt;"",現場!I236,"")</f>
        <v/>
      </c>
      <c r="S232" s="379" t="str">
        <f>IF(現場!J236&lt;&gt;"",現場!J236,"")</f>
        <v/>
      </c>
      <c r="T232" s="379" t="str">
        <f>IF(現場!K236&lt;&gt;"",現場!K236,"")</f>
        <v/>
      </c>
      <c r="U232" s="379" t="str">
        <f>IF(現場!L236&lt;&gt;"",現場!L236,"")</f>
        <v/>
      </c>
      <c r="V232" s="379" t="str">
        <f>IF(現場!M236&lt;&gt;"",現場!M236,"")</f>
        <v/>
      </c>
      <c r="X232" s="407" t="str">
        <f>IF(名簿!E237&lt;&gt;"",名簿!E237,"")</f>
        <v/>
      </c>
      <c r="Y232" s="407" t="str">
        <f>IF(名簿!C237&lt;&gt;"",名簿!C237,"")</f>
        <v/>
      </c>
      <c r="Z232" s="407" t="str">
        <f>IF(名簿!H237&lt;&gt;"",名簿!H237,"")</f>
        <v/>
      </c>
      <c r="AA232" s="407" t="str">
        <f>IF(名簿!S237&lt;&gt;"",名簿!S237,"")</f>
        <v/>
      </c>
      <c r="AB232" s="407" t="s">
        <v>1792</v>
      </c>
      <c r="AC232" s="407" t="str">
        <f>IF(名簿!M237&lt;&gt;"",名簿!M237,"")</f>
        <v/>
      </c>
      <c r="AD232" s="407" t="str">
        <f>IF(名簿!N237&lt;&gt;"",名簿!N237,"")</f>
        <v/>
      </c>
      <c r="AE232" s="407" t="str">
        <f>IF(名簿!O237&lt;&gt;"",名簿!O237,"")</f>
        <v/>
      </c>
      <c r="AF232" s="407" t="str">
        <f>IF(名簿!P237&lt;&gt;"",名簿!P237,"")</f>
        <v/>
      </c>
      <c r="AN232" s="551" t="str">
        <f>テーブル2[[#This Row],[災害発生時の
体制]]&amp;テーブル2[[#This Row],[班長代理①②③を選択]]</f>
        <v/>
      </c>
      <c r="AO232">
        <f>IF(テーブル2[[#This Row],[班長代理①②③を選択]]&lt;&gt;"",COUNTIF(AN:AN,AN232),0)</f>
        <v>0</v>
      </c>
      <c r="AQ232" s="521" t="str">
        <f>テーブル2[[#This Row],[災害発生時の
体制]]&amp;テーブル2[[#This Row],[班長]]</f>
        <v/>
      </c>
      <c r="AR232" s="519">
        <f>IF(テーブル2[[#This Row],[班長]]="○",COUNTIF(AQ:AQ,AQ232),0)</f>
        <v>0</v>
      </c>
    </row>
    <row r="233" spans="2:44" x14ac:dyDescent="0.15">
      <c r="B233" s="378" t="str">
        <f>IF(名簿!C238&lt;&gt;"",名簿!C238,"")</f>
        <v/>
      </c>
      <c r="C233" s="378" t="str">
        <f>IF(名簿!F238&lt;&gt;"",名簿!F238,"")</f>
        <v/>
      </c>
      <c r="D233" s="378" t="str">
        <f>IF(名簿!G238&lt;&gt;"",名簿!G238,"")</f>
        <v/>
      </c>
      <c r="E233" s="378" t="str">
        <f>IF(名簿!J238&lt;&gt;"",名簿!J238,"")</f>
        <v/>
      </c>
      <c r="F233" s="378" t="str">
        <f>IF(名簿!L238&lt;&gt;"",名簿!L238,"")</f>
        <v/>
      </c>
      <c r="G233" s="378" t="str">
        <f>IF(名簿!I238&lt;&gt;"",名簿!I238,"")</f>
        <v/>
      </c>
      <c r="H233" s="378" t="str">
        <f>IF(名簿!K238&lt;&gt;"",名簿!K238,"")</f>
        <v/>
      </c>
      <c r="I233" s="378" t="str">
        <f>IF(名簿!H238&lt;&gt;"",名簿!H238,"")</f>
        <v/>
      </c>
      <c r="J233" s="378" t="str">
        <f>IF(名簿!S238&lt;&gt;"",名簿!S238,"")</f>
        <v/>
      </c>
      <c r="L233" s="379" t="str">
        <f>IF(現場!C237&lt;&gt;"",現場!C237,"")</f>
        <v/>
      </c>
      <c r="M233" s="379" t="str">
        <f>IF(現場!D237&lt;&gt;"",現場!D237,"")</f>
        <v/>
      </c>
      <c r="N233" s="379" t="str">
        <f>IF(現場!E237&lt;&gt;"",現場!E237,"")</f>
        <v/>
      </c>
      <c r="O233" s="379" t="str">
        <f>IF(現場!F237&lt;&gt;"",現場!F237,"")</f>
        <v/>
      </c>
      <c r="P233" s="379" t="str">
        <f>IF(現場!G237&lt;&gt;"",現場!G237,"")</f>
        <v/>
      </c>
      <c r="Q233" s="379" t="str">
        <f>IF(現場!H237&lt;&gt;"",現場!H237,"")</f>
        <v/>
      </c>
      <c r="R233" s="379" t="str">
        <f>IF(現場!I237&lt;&gt;"",現場!I237,"")</f>
        <v/>
      </c>
      <c r="S233" s="379" t="str">
        <f>IF(現場!J237&lt;&gt;"",現場!J237,"")</f>
        <v/>
      </c>
      <c r="T233" s="379" t="str">
        <f>IF(現場!K237&lt;&gt;"",現場!K237,"")</f>
        <v/>
      </c>
      <c r="U233" s="379" t="str">
        <f>IF(現場!L237&lt;&gt;"",現場!L237,"")</f>
        <v/>
      </c>
      <c r="V233" s="379" t="str">
        <f>IF(現場!M237&lt;&gt;"",現場!M237,"")</f>
        <v/>
      </c>
      <c r="X233" s="407" t="str">
        <f>IF(名簿!E238&lt;&gt;"",名簿!E238,"")</f>
        <v/>
      </c>
      <c r="Y233" s="407" t="str">
        <f>IF(名簿!C238&lt;&gt;"",名簿!C238,"")</f>
        <v/>
      </c>
      <c r="Z233" s="407" t="str">
        <f>IF(名簿!H238&lt;&gt;"",名簿!H238,"")</f>
        <v/>
      </c>
      <c r="AA233" s="407" t="str">
        <f>IF(名簿!S238&lt;&gt;"",名簿!S238,"")</f>
        <v/>
      </c>
      <c r="AB233" s="407" t="s">
        <v>1792</v>
      </c>
      <c r="AC233" s="407" t="str">
        <f>IF(名簿!M238&lt;&gt;"",名簿!M238,"")</f>
        <v/>
      </c>
      <c r="AD233" s="407" t="str">
        <f>IF(名簿!N238&lt;&gt;"",名簿!N238,"")</f>
        <v/>
      </c>
      <c r="AE233" s="407" t="str">
        <f>IF(名簿!O238&lt;&gt;"",名簿!O238,"")</f>
        <v/>
      </c>
      <c r="AF233" s="407" t="str">
        <f>IF(名簿!P238&lt;&gt;"",名簿!P238,"")</f>
        <v/>
      </c>
      <c r="AN233" s="551" t="str">
        <f>テーブル2[[#This Row],[災害発生時の
体制]]&amp;テーブル2[[#This Row],[班長代理①②③を選択]]</f>
        <v/>
      </c>
      <c r="AO233">
        <f>IF(テーブル2[[#This Row],[班長代理①②③を選択]]&lt;&gt;"",COUNTIF(AN:AN,AN233),0)</f>
        <v>0</v>
      </c>
      <c r="AQ233" s="521" t="str">
        <f>テーブル2[[#This Row],[災害発生時の
体制]]&amp;テーブル2[[#This Row],[班長]]</f>
        <v/>
      </c>
      <c r="AR233" s="519">
        <f>IF(テーブル2[[#This Row],[班長]]="○",COUNTIF(AQ:AQ,AQ233),0)</f>
        <v>0</v>
      </c>
    </row>
    <row r="234" spans="2:44" x14ac:dyDescent="0.15">
      <c r="B234" s="378" t="str">
        <f>IF(名簿!C239&lt;&gt;"",名簿!C239,"")</f>
        <v/>
      </c>
      <c r="C234" s="378" t="str">
        <f>IF(名簿!F239&lt;&gt;"",名簿!F239,"")</f>
        <v/>
      </c>
      <c r="D234" s="378" t="str">
        <f>IF(名簿!G239&lt;&gt;"",名簿!G239,"")</f>
        <v/>
      </c>
      <c r="E234" s="378" t="str">
        <f>IF(名簿!J239&lt;&gt;"",名簿!J239,"")</f>
        <v/>
      </c>
      <c r="F234" s="378" t="str">
        <f>IF(名簿!L239&lt;&gt;"",名簿!L239,"")</f>
        <v/>
      </c>
      <c r="G234" s="378" t="str">
        <f>IF(名簿!I239&lt;&gt;"",名簿!I239,"")</f>
        <v/>
      </c>
      <c r="H234" s="378" t="str">
        <f>IF(名簿!K239&lt;&gt;"",名簿!K239,"")</f>
        <v/>
      </c>
      <c r="I234" s="378" t="str">
        <f>IF(名簿!H239&lt;&gt;"",名簿!H239,"")</f>
        <v/>
      </c>
      <c r="J234" s="378" t="str">
        <f>IF(名簿!S239&lt;&gt;"",名簿!S239,"")</f>
        <v/>
      </c>
      <c r="L234" s="379" t="str">
        <f>IF(現場!C238&lt;&gt;"",現場!C238,"")</f>
        <v/>
      </c>
      <c r="M234" s="379" t="str">
        <f>IF(現場!D238&lt;&gt;"",現場!D238,"")</f>
        <v/>
      </c>
      <c r="N234" s="379" t="str">
        <f>IF(現場!E238&lt;&gt;"",現場!E238,"")</f>
        <v/>
      </c>
      <c r="O234" s="379" t="str">
        <f>IF(現場!F238&lt;&gt;"",現場!F238,"")</f>
        <v/>
      </c>
      <c r="P234" s="379" t="str">
        <f>IF(現場!G238&lt;&gt;"",現場!G238,"")</f>
        <v/>
      </c>
      <c r="Q234" s="379" t="str">
        <f>IF(現場!H238&lt;&gt;"",現場!H238,"")</f>
        <v/>
      </c>
      <c r="R234" s="379" t="str">
        <f>IF(現場!I238&lt;&gt;"",現場!I238,"")</f>
        <v/>
      </c>
      <c r="S234" s="379" t="str">
        <f>IF(現場!J238&lt;&gt;"",現場!J238,"")</f>
        <v/>
      </c>
      <c r="T234" s="379" t="str">
        <f>IF(現場!K238&lt;&gt;"",現場!K238,"")</f>
        <v/>
      </c>
      <c r="U234" s="379" t="str">
        <f>IF(現場!L238&lt;&gt;"",現場!L238,"")</f>
        <v/>
      </c>
      <c r="V234" s="379" t="str">
        <f>IF(現場!M238&lt;&gt;"",現場!M238,"")</f>
        <v/>
      </c>
      <c r="X234" s="407" t="str">
        <f>IF(名簿!E239&lt;&gt;"",名簿!E239,"")</f>
        <v/>
      </c>
      <c r="Y234" s="407" t="str">
        <f>IF(名簿!C239&lt;&gt;"",名簿!C239,"")</f>
        <v/>
      </c>
      <c r="Z234" s="407" t="str">
        <f>IF(名簿!H239&lt;&gt;"",名簿!H239,"")</f>
        <v/>
      </c>
      <c r="AA234" s="407" t="str">
        <f>IF(名簿!S239&lt;&gt;"",名簿!S239,"")</f>
        <v/>
      </c>
      <c r="AB234" s="407" t="s">
        <v>1792</v>
      </c>
      <c r="AC234" s="407" t="str">
        <f>IF(名簿!M239&lt;&gt;"",名簿!M239,"")</f>
        <v/>
      </c>
      <c r="AD234" s="407" t="str">
        <f>IF(名簿!N239&lt;&gt;"",名簿!N239,"")</f>
        <v/>
      </c>
      <c r="AE234" s="407" t="str">
        <f>IF(名簿!O239&lt;&gt;"",名簿!O239,"")</f>
        <v/>
      </c>
      <c r="AF234" s="407" t="str">
        <f>IF(名簿!P239&lt;&gt;"",名簿!P239,"")</f>
        <v/>
      </c>
      <c r="AN234" s="551" t="str">
        <f>テーブル2[[#This Row],[災害発生時の
体制]]&amp;テーブル2[[#This Row],[班長代理①②③を選択]]</f>
        <v/>
      </c>
      <c r="AO234">
        <f>IF(テーブル2[[#This Row],[班長代理①②③を選択]]&lt;&gt;"",COUNTIF(AN:AN,AN234),0)</f>
        <v>0</v>
      </c>
      <c r="AQ234" s="521" t="str">
        <f>テーブル2[[#This Row],[災害発生時の
体制]]&amp;テーブル2[[#This Row],[班長]]</f>
        <v/>
      </c>
      <c r="AR234" s="519">
        <f>IF(テーブル2[[#This Row],[班長]]="○",COUNTIF(AQ:AQ,AQ234),0)</f>
        <v>0</v>
      </c>
    </row>
    <row r="235" spans="2:44" x14ac:dyDescent="0.15">
      <c r="B235" s="378" t="str">
        <f>IF(名簿!C240&lt;&gt;"",名簿!C240,"")</f>
        <v/>
      </c>
      <c r="C235" s="378" t="str">
        <f>IF(名簿!F240&lt;&gt;"",名簿!F240,"")</f>
        <v/>
      </c>
      <c r="D235" s="378" t="str">
        <f>IF(名簿!G240&lt;&gt;"",名簿!G240,"")</f>
        <v/>
      </c>
      <c r="E235" s="378" t="str">
        <f>IF(名簿!J240&lt;&gt;"",名簿!J240,"")</f>
        <v/>
      </c>
      <c r="F235" s="378" t="str">
        <f>IF(名簿!L240&lt;&gt;"",名簿!L240,"")</f>
        <v/>
      </c>
      <c r="G235" s="378" t="str">
        <f>IF(名簿!I240&lt;&gt;"",名簿!I240,"")</f>
        <v/>
      </c>
      <c r="H235" s="378" t="str">
        <f>IF(名簿!K240&lt;&gt;"",名簿!K240,"")</f>
        <v/>
      </c>
      <c r="I235" s="378" t="str">
        <f>IF(名簿!H240&lt;&gt;"",名簿!H240,"")</f>
        <v/>
      </c>
      <c r="J235" s="378" t="str">
        <f>IF(名簿!S240&lt;&gt;"",名簿!S240,"")</f>
        <v/>
      </c>
      <c r="L235" s="379" t="str">
        <f>IF(現場!C239&lt;&gt;"",現場!C239,"")</f>
        <v/>
      </c>
      <c r="M235" s="379" t="str">
        <f>IF(現場!D239&lt;&gt;"",現場!D239,"")</f>
        <v/>
      </c>
      <c r="N235" s="379" t="str">
        <f>IF(現場!E239&lt;&gt;"",現場!E239,"")</f>
        <v/>
      </c>
      <c r="O235" s="379" t="str">
        <f>IF(現場!F239&lt;&gt;"",現場!F239,"")</f>
        <v/>
      </c>
      <c r="P235" s="379" t="str">
        <f>IF(現場!G239&lt;&gt;"",現場!G239,"")</f>
        <v/>
      </c>
      <c r="Q235" s="379" t="str">
        <f>IF(現場!H239&lt;&gt;"",現場!H239,"")</f>
        <v/>
      </c>
      <c r="R235" s="379" t="str">
        <f>IF(現場!I239&lt;&gt;"",現場!I239,"")</f>
        <v/>
      </c>
      <c r="S235" s="379" t="str">
        <f>IF(現場!J239&lt;&gt;"",現場!J239,"")</f>
        <v/>
      </c>
      <c r="T235" s="379" t="str">
        <f>IF(現場!K239&lt;&gt;"",現場!K239,"")</f>
        <v/>
      </c>
      <c r="U235" s="379" t="str">
        <f>IF(現場!L239&lt;&gt;"",現場!L239,"")</f>
        <v/>
      </c>
      <c r="V235" s="379" t="str">
        <f>IF(現場!M239&lt;&gt;"",現場!M239,"")</f>
        <v/>
      </c>
      <c r="X235" s="407" t="str">
        <f>IF(名簿!E240&lt;&gt;"",名簿!E240,"")</f>
        <v/>
      </c>
      <c r="Y235" s="407" t="str">
        <f>IF(名簿!C240&lt;&gt;"",名簿!C240,"")</f>
        <v/>
      </c>
      <c r="Z235" s="407" t="str">
        <f>IF(名簿!H240&lt;&gt;"",名簿!H240,"")</f>
        <v/>
      </c>
      <c r="AA235" s="407" t="str">
        <f>IF(名簿!S240&lt;&gt;"",名簿!S240,"")</f>
        <v/>
      </c>
      <c r="AB235" s="407" t="s">
        <v>1792</v>
      </c>
      <c r="AC235" s="407" t="str">
        <f>IF(名簿!M240&lt;&gt;"",名簿!M240,"")</f>
        <v/>
      </c>
      <c r="AD235" s="407" t="str">
        <f>IF(名簿!N240&lt;&gt;"",名簿!N240,"")</f>
        <v/>
      </c>
      <c r="AE235" s="407" t="str">
        <f>IF(名簿!O240&lt;&gt;"",名簿!O240,"")</f>
        <v/>
      </c>
      <c r="AF235" s="407" t="str">
        <f>IF(名簿!P240&lt;&gt;"",名簿!P240,"")</f>
        <v/>
      </c>
      <c r="AN235" s="551" t="str">
        <f>テーブル2[[#This Row],[災害発生時の
体制]]&amp;テーブル2[[#This Row],[班長代理①②③を選択]]</f>
        <v/>
      </c>
      <c r="AO235">
        <f>IF(テーブル2[[#This Row],[班長代理①②③を選択]]&lt;&gt;"",COUNTIF(AN:AN,AN235),0)</f>
        <v>0</v>
      </c>
      <c r="AQ235" s="521" t="str">
        <f>テーブル2[[#This Row],[災害発生時の
体制]]&amp;テーブル2[[#This Row],[班長]]</f>
        <v/>
      </c>
      <c r="AR235" s="519">
        <f>IF(テーブル2[[#This Row],[班長]]="○",COUNTIF(AQ:AQ,AQ235),0)</f>
        <v>0</v>
      </c>
    </row>
    <row r="236" spans="2:44" x14ac:dyDescent="0.15">
      <c r="B236" s="378" t="str">
        <f>IF(名簿!C241&lt;&gt;"",名簿!C241,"")</f>
        <v/>
      </c>
      <c r="C236" s="378" t="str">
        <f>IF(名簿!F241&lt;&gt;"",名簿!F241,"")</f>
        <v/>
      </c>
      <c r="D236" s="378" t="str">
        <f>IF(名簿!G241&lt;&gt;"",名簿!G241,"")</f>
        <v/>
      </c>
      <c r="E236" s="378" t="str">
        <f>IF(名簿!J241&lt;&gt;"",名簿!J241,"")</f>
        <v/>
      </c>
      <c r="F236" s="378" t="str">
        <f>IF(名簿!L241&lt;&gt;"",名簿!L241,"")</f>
        <v/>
      </c>
      <c r="G236" s="378" t="str">
        <f>IF(名簿!I241&lt;&gt;"",名簿!I241,"")</f>
        <v/>
      </c>
      <c r="H236" s="378" t="str">
        <f>IF(名簿!K241&lt;&gt;"",名簿!K241,"")</f>
        <v/>
      </c>
      <c r="I236" s="378" t="str">
        <f>IF(名簿!H241&lt;&gt;"",名簿!H241,"")</f>
        <v/>
      </c>
      <c r="J236" s="378" t="str">
        <f>IF(名簿!S241&lt;&gt;"",名簿!S241,"")</f>
        <v/>
      </c>
      <c r="L236" s="379" t="str">
        <f>IF(現場!C240&lt;&gt;"",現場!C240,"")</f>
        <v/>
      </c>
      <c r="M236" s="379" t="str">
        <f>IF(現場!D240&lt;&gt;"",現場!D240,"")</f>
        <v/>
      </c>
      <c r="N236" s="379" t="str">
        <f>IF(現場!E240&lt;&gt;"",現場!E240,"")</f>
        <v/>
      </c>
      <c r="O236" s="379" t="str">
        <f>IF(現場!F240&lt;&gt;"",現場!F240,"")</f>
        <v/>
      </c>
      <c r="P236" s="379" t="str">
        <f>IF(現場!G240&lt;&gt;"",現場!G240,"")</f>
        <v/>
      </c>
      <c r="Q236" s="379" t="str">
        <f>IF(現場!H240&lt;&gt;"",現場!H240,"")</f>
        <v/>
      </c>
      <c r="R236" s="379" t="str">
        <f>IF(現場!I240&lt;&gt;"",現場!I240,"")</f>
        <v/>
      </c>
      <c r="S236" s="379" t="str">
        <f>IF(現場!J240&lt;&gt;"",現場!J240,"")</f>
        <v/>
      </c>
      <c r="T236" s="379" t="str">
        <f>IF(現場!K240&lt;&gt;"",現場!K240,"")</f>
        <v/>
      </c>
      <c r="U236" s="379" t="str">
        <f>IF(現場!L240&lt;&gt;"",現場!L240,"")</f>
        <v/>
      </c>
      <c r="V236" s="379" t="str">
        <f>IF(現場!M240&lt;&gt;"",現場!M240,"")</f>
        <v/>
      </c>
      <c r="X236" s="407" t="str">
        <f>IF(名簿!E241&lt;&gt;"",名簿!E241,"")</f>
        <v/>
      </c>
      <c r="Y236" s="407" t="str">
        <f>IF(名簿!C241&lt;&gt;"",名簿!C241,"")</f>
        <v/>
      </c>
      <c r="Z236" s="407" t="str">
        <f>IF(名簿!H241&lt;&gt;"",名簿!H241,"")</f>
        <v/>
      </c>
      <c r="AA236" s="407" t="str">
        <f>IF(名簿!S241&lt;&gt;"",名簿!S241,"")</f>
        <v/>
      </c>
      <c r="AB236" s="407" t="s">
        <v>1792</v>
      </c>
      <c r="AC236" s="407" t="str">
        <f>IF(名簿!M241&lt;&gt;"",名簿!M241,"")</f>
        <v/>
      </c>
      <c r="AD236" s="407" t="str">
        <f>IF(名簿!N241&lt;&gt;"",名簿!N241,"")</f>
        <v/>
      </c>
      <c r="AE236" s="407" t="str">
        <f>IF(名簿!O241&lt;&gt;"",名簿!O241,"")</f>
        <v/>
      </c>
      <c r="AF236" s="407" t="str">
        <f>IF(名簿!P241&lt;&gt;"",名簿!P241,"")</f>
        <v/>
      </c>
      <c r="AN236" s="551" t="str">
        <f>テーブル2[[#This Row],[災害発生時の
体制]]&amp;テーブル2[[#This Row],[班長代理①②③を選択]]</f>
        <v/>
      </c>
      <c r="AO236">
        <f>IF(テーブル2[[#This Row],[班長代理①②③を選択]]&lt;&gt;"",COUNTIF(AN:AN,AN236),0)</f>
        <v>0</v>
      </c>
      <c r="AQ236" s="521" t="str">
        <f>テーブル2[[#This Row],[災害発生時の
体制]]&amp;テーブル2[[#This Row],[班長]]</f>
        <v/>
      </c>
      <c r="AR236" s="519">
        <f>IF(テーブル2[[#This Row],[班長]]="○",COUNTIF(AQ:AQ,AQ236),0)</f>
        <v>0</v>
      </c>
    </row>
    <row r="237" spans="2:44" x14ac:dyDescent="0.15">
      <c r="B237" s="378" t="str">
        <f>IF(名簿!C242&lt;&gt;"",名簿!C242,"")</f>
        <v/>
      </c>
      <c r="C237" s="378" t="str">
        <f>IF(名簿!F242&lt;&gt;"",名簿!F242,"")</f>
        <v/>
      </c>
      <c r="D237" s="378" t="str">
        <f>IF(名簿!G242&lt;&gt;"",名簿!G242,"")</f>
        <v/>
      </c>
      <c r="E237" s="378" t="str">
        <f>IF(名簿!J242&lt;&gt;"",名簿!J242,"")</f>
        <v/>
      </c>
      <c r="F237" s="378" t="str">
        <f>IF(名簿!L242&lt;&gt;"",名簿!L242,"")</f>
        <v/>
      </c>
      <c r="G237" s="378" t="str">
        <f>IF(名簿!I242&lt;&gt;"",名簿!I242,"")</f>
        <v/>
      </c>
      <c r="H237" s="378" t="str">
        <f>IF(名簿!K242&lt;&gt;"",名簿!K242,"")</f>
        <v/>
      </c>
      <c r="I237" s="378" t="str">
        <f>IF(名簿!H242&lt;&gt;"",名簿!H242,"")</f>
        <v/>
      </c>
      <c r="J237" s="378" t="str">
        <f>IF(名簿!S242&lt;&gt;"",名簿!S242,"")</f>
        <v/>
      </c>
      <c r="L237" s="379" t="str">
        <f>IF(現場!C241&lt;&gt;"",現場!C241,"")</f>
        <v/>
      </c>
      <c r="M237" s="379" t="str">
        <f>IF(現場!D241&lt;&gt;"",現場!D241,"")</f>
        <v/>
      </c>
      <c r="N237" s="379" t="str">
        <f>IF(現場!E241&lt;&gt;"",現場!E241,"")</f>
        <v/>
      </c>
      <c r="O237" s="379" t="str">
        <f>IF(現場!F241&lt;&gt;"",現場!F241,"")</f>
        <v/>
      </c>
      <c r="P237" s="379" t="str">
        <f>IF(現場!G241&lt;&gt;"",現場!G241,"")</f>
        <v/>
      </c>
      <c r="Q237" s="379" t="str">
        <f>IF(現場!H241&lt;&gt;"",現場!H241,"")</f>
        <v/>
      </c>
      <c r="R237" s="379" t="str">
        <f>IF(現場!I241&lt;&gt;"",現場!I241,"")</f>
        <v/>
      </c>
      <c r="S237" s="379" t="str">
        <f>IF(現場!J241&lt;&gt;"",現場!J241,"")</f>
        <v/>
      </c>
      <c r="T237" s="379" t="str">
        <f>IF(現場!K241&lt;&gt;"",現場!K241,"")</f>
        <v/>
      </c>
      <c r="U237" s="379" t="str">
        <f>IF(現場!L241&lt;&gt;"",現場!L241,"")</f>
        <v/>
      </c>
      <c r="V237" s="379" t="str">
        <f>IF(現場!M241&lt;&gt;"",現場!M241,"")</f>
        <v/>
      </c>
      <c r="X237" s="407" t="str">
        <f>IF(名簿!E242&lt;&gt;"",名簿!E242,"")</f>
        <v/>
      </c>
      <c r="Y237" s="407" t="str">
        <f>IF(名簿!C242&lt;&gt;"",名簿!C242,"")</f>
        <v/>
      </c>
      <c r="Z237" s="407" t="str">
        <f>IF(名簿!H242&lt;&gt;"",名簿!H242,"")</f>
        <v/>
      </c>
      <c r="AA237" s="407" t="str">
        <f>IF(名簿!S242&lt;&gt;"",名簿!S242,"")</f>
        <v/>
      </c>
      <c r="AB237" s="407" t="s">
        <v>1792</v>
      </c>
      <c r="AC237" s="407" t="str">
        <f>IF(名簿!M242&lt;&gt;"",名簿!M242,"")</f>
        <v/>
      </c>
      <c r="AD237" s="407" t="str">
        <f>IF(名簿!N242&lt;&gt;"",名簿!N242,"")</f>
        <v/>
      </c>
      <c r="AE237" s="407" t="str">
        <f>IF(名簿!O242&lt;&gt;"",名簿!O242,"")</f>
        <v/>
      </c>
      <c r="AF237" s="407" t="str">
        <f>IF(名簿!P242&lt;&gt;"",名簿!P242,"")</f>
        <v/>
      </c>
      <c r="AN237" s="551" t="str">
        <f>テーブル2[[#This Row],[災害発生時の
体制]]&amp;テーブル2[[#This Row],[班長代理①②③を選択]]</f>
        <v/>
      </c>
      <c r="AO237">
        <f>IF(テーブル2[[#This Row],[班長代理①②③を選択]]&lt;&gt;"",COUNTIF(AN:AN,AN237),0)</f>
        <v>0</v>
      </c>
      <c r="AQ237" s="521" t="str">
        <f>テーブル2[[#This Row],[災害発生時の
体制]]&amp;テーブル2[[#This Row],[班長]]</f>
        <v/>
      </c>
      <c r="AR237" s="519">
        <f>IF(テーブル2[[#This Row],[班長]]="○",COUNTIF(AQ:AQ,AQ237),0)</f>
        <v>0</v>
      </c>
    </row>
    <row r="238" spans="2:44" x14ac:dyDescent="0.15">
      <c r="B238" s="378" t="str">
        <f>IF(名簿!C243&lt;&gt;"",名簿!C243,"")</f>
        <v/>
      </c>
      <c r="C238" s="378" t="str">
        <f>IF(名簿!F243&lt;&gt;"",名簿!F243,"")</f>
        <v/>
      </c>
      <c r="D238" s="378" t="str">
        <f>IF(名簿!G243&lt;&gt;"",名簿!G243,"")</f>
        <v/>
      </c>
      <c r="E238" s="378" t="str">
        <f>IF(名簿!J243&lt;&gt;"",名簿!J243,"")</f>
        <v/>
      </c>
      <c r="F238" s="378" t="str">
        <f>IF(名簿!L243&lt;&gt;"",名簿!L243,"")</f>
        <v/>
      </c>
      <c r="G238" s="378" t="str">
        <f>IF(名簿!I243&lt;&gt;"",名簿!I243,"")</f>
        <v/>
      </c>
      <c r="H238" s="378" t="str">
        <f>IF(名簿!K243&lt;&gt;"",名簿!K243,"")</f>
        <v/>
      </c>
      <c r="I238" s="378" t="str">
        <f>IF(名簿!H243&lt;&gt;"",名簿!H243,"")</f>
        <v/>
      </c>
      <c r="J238" s="378" t="str">
        <f>IF(名簿!S243&lt;&gt;"",名簿!S243,"")</f>
        <v/>
      </c>
      <c r="L238" s="379" t="str">
        <f>IF(現場!C242&lt;&gt;"",現場!C242,"")</f>
        <v/>
      </c>
      <c r="M238" s="379" t="str">
        <f>IF(現場!D242&lt;&gt;"",現場!D242,"")</f>
        <v/>
      </c>
      <c r="N238" s="379" t="str">
        <f>IF(現場!E242&lt;&gt;"",現場!E242,"")</f>
        <v/>
      </c>
      <c r="O238" s="379" t="str">
        <f>IF(現場!F242&lt;&gt;"",現場!F242,"")</f>
        <v/>
      </c>
      <c r="P238" s="379" t="str">
        <f>IF(現場!G242&lt;&gt;"",現場!G242,"")</f>
        <v/>
      </c>
      <c r="Q238" s="379" t="str">
        <f>IF(現場!H242&lt;&gt;"",現場!H242,"")</f>
        <v/>
      </c>
      <c r="R238" s="379" t="str">
        <f>IF(現場!I242&lt;&gt;"",現場!I242,"")</f>
        <v/>
      </c>
      <c r="S238" s="379" t="str">
        <f>IF(現場!J242&lt;&gt;"",現場!J242,"")</f>
        <v/>
      </c>
      <c r="T238" s="379" t="str">
        <f>IF(現場!K242&lt;&gt;"",現場!K242,"")</f>
        <v/>
      </c>
      <c r="U238" s="379" t="str">
        <f>IF(現場!L242&lt;&gt;"",現場!L242,"")</f>
        <v/>
      </c>
      <c r="V238" s="379" t="str">
        <f>IF(現場!M242&lt;&gt;"",現場!M242,"")</f>
        <v/>
      </c>
      <c r="X238" s="407" t="str">
        <f>IF(名簿!E243&lt;&gt;"",名簿!E243,"")</f>
        <v/>
      </c>
      <c r="Y238" s="407" t="str">
        <f>IF(名簿!C243&lt;&gt;"",名簿!C243,"")</f>
        <v/>
      </c>
      <c r="Z238" s="407" t="str">
        <f>IF(名簿!H243&lt;&gt;"",名簿!H243,"")</f>
        <v/>
      </c>
      <c r="AA238" s="407" t="str">
        <f>IF(名簿!S243&lt;&gt;"",名簿!S243,"")</f>
        <v/>
      </c>
      <c r="AB238" s="407" t="s">
        <v>1792</v>
      </c>
      <c r="AC238" s="407" t="str">
        <f>IF(名簿!M243&lt;&gt;"",名簿!M243,"")</f>
        <v/>
      </c>
      <c r="AD238" s="407" t="str">
        <f>IF(名簿!N243&lt;&gt;"",名簿!N243,"")</f>
        <v/>
      </c>
      <c r="AE238" s="407" t="str">
        <f>IF(名簿!O243&lt;&gt;"",名簿!O243,"")</f>
        <v/>
      </c>
      <c r="AF238" s="407" t="str">
        <f>IF(名簿!P243&lt;&gt;"",名簿!P243,"")</f>
        <v/>
      </c>
      <c r="AN238" s="551" t="str">
        <f>テーブル2[[#This Row],[災害発生時の
体制]]&amp;テーブル2[[#This Row],[班長代理①②③を選択]]</f>
        <v/>
      </c>
      <c r="AO238">
        <f>IF(テーブル2[[#This Row],[班長代理①②③を選択]]&lt;&gt;"",COUNTIF(AN:AN,AN238),0)</f>
        <v>0</v>
      </c>
      <c r="AQ238" s="521" t="str">
        <f>テーブル2[[#This Row],[災害発生時の
体制]]&amp;テーブル2[[#This Row],[班長]]</f>
        <v/>
      </c>
      <c r="AR238" s="519">
        <f>IF(テーブル2[[#This Row],[班長]]="○",COUNTIF(AQ:AQ,AQ238),0)</f>
        <v>0</v>
      </c>
    </row>
    <row r="239" spans="2:44" x14ac:dyDescent="0.15">
      <c r="B239" s="378" t="str">
        <f>IF(名簿!C244&lt;&gt;"",名簿!C244,"")</f>
        <v/>
      </c>
      <c r="C239" s="378" t="str">
        <f>IF(名簿!F244&lt;&gt;"",名簿!F244,"")</f>
        <v/>
      </c>
      <c r="D239" s="378" t="str">
        <f>IF(名簿!G244&lt;&gt;"",名簿!G244,"")</f>
        <v/>
      </c>
      <c r="E239" s="378" t="str">
        <f>IF(名簿!J244&lt;&gt;"",名簿!J244,"")</f>
        <v/>
      </c>
      <c r="F239" s="378" t="str">
        <f>IF(名簿!L244&lt;&gt;"",名簿!L244,"")</f>
        <v/>
      </c>
      <c r="G239" s="378" t="str">
        <f>IF(名簿!I244&lt;&gt;"",名簿!I244,"")</f>
        <v/>
      </c>
      <c r="H239" s="378" t="str">
        <f>IF(名簿!K244&lt;&gt;"",名簿!K244,"")</f>
        <v/>
      </c>
      <c r="I239" s="378" t="str">
        <f>IF(名簿!H244&lt;&gt;"",名簿!H244,"")</f>
        <v/>
      </c>
      <c r="J239" s="378" t="str">
        <f>IF(名簿!S244&lt;&gt;"",名簿!S244,"")</f>
        <v/>
      </c>
      <c r="L239" s="379" t="str">
        <f>IF(現場!C243&lt;&gt;"",現場!C243,"")</f>
        <v/>
      </c>
      <c r="M239" s="379" t="str">
        <f>IF(現場!D243&lt;&gt;"",現場!D243,"")</f>
        <v/>
      </c>
      <c r="N239" s="379" t="str">
        <f>IF(現場!E243&lt;&gt;"",現場!E243,"")</f>
        <v/>
      </c>
      <c r="O239" s="379" t="str">
        <f>IF(現場!F243&lt;&gt;"",現場!F243,"")</f>
        <v/>
      </c>
      <c r="P239" s="379" t="str">
        <f>IF(現場!G243&lt;&gt;"",現場!G243,"")</f>
        <v/>
      </c>
      <c r="Q239" s="379" t="str">
        <f>IF(現場!H243&lt;&gt;"",現場!H243,"")</f>
        <v/>
      </c>
      <c r="R239" s="379" t="str">
        <f>IF(現場!I243&lt;&gt;"",現場!I243,"")</f>
        <v/>
      </c>
      <c r="S239" s="379" t="str">
        <f>IF(現場!J243&lt;&gt;"",現場!J243,"")</f>
        <v/>
      </c>
      <c r="T239" s="379" t="str">
        <f>IF(現場!K243&lt;&gt;"",現場!K243,"")</f>
        <v/>
      </c>
      <c r="U239" s="379" t="str">
        <f>IF(現場!L243&lt;&gt;"",現場!L243,"")</f>
        <v/>
      </c>
      <c r="V239" s="379" t="str">
        <f>IF(現場!M243&lt;&gt;"",現場!M243,"")</f>
        <v/>
      </c>
      <c r="X239" s="407" t="str">
        <f>IF(名簿!E244&lt;&gt;"",名簿!E244,"")</f>
        <v/>
      </c>
      <c r="Y239" s="407" t="str">
        <f>IF(名簿!C244&lt;&gt;"",名簿!C244,"")</f>
        <v/>
      </c>
      <c r="Z239" s="407" t="str">
        <f>IF(名簿!H244&lt;&gt;"",名簿!H244,"")</f>
        <v/>
      </c>
      <c r="AA239" s="407" t="str">
        <f>IF(名簿!S244&lt;&gt;"",名簿!S244,"")</f>
        <v/>
      </c>
      <c r="AB239" s="407" t="s">
        <v>1792</v>
      </c>
      <c r="AC239" s="407" t="str">
        <f>IF(名簿!M244&lt;&gt;"",名簿!M244,"")</f>
        <v/>
      </c>
      <c r="AD239" s="407" t="str">
        <f>IF(名簿!N244&lt;&gt;"",名簿!N244,"")</f>
        <v/>
      </c>
      <c r="AE239" s="407" t="str">
        <f>IF(名簿!O244&lt;&gt;"",名簿!O244,"")</f>
        <v/>
      </c>
      <c r="AF239" s="407" t="str">
        <f>IF(名簿!P244&lt;&gt;"",名簿!P244,"")</f>
        <v/>
      </c>
      <c r="AN239" s="551" t="str">
        <f>テーブル2[[#This Row],[災害発生時の
体制]]&amp;テーブル2[[#This Row],[班長代理①②③を選択]]</f>
        <v/>
      </c>
      <c r="AO239">
        <f>IF(テーブル2[[#This Row],[班長代理①②③を選択]]&lt;&gt;"",COUNTIF(AN:AN,AN239),0)</f>
        <v>0</v>
      </c>
      <c r="AQ239" s="521" t="str">
        <f>テーブル2[[#This Row],[災害発生時の
体制]]&amp;テーブル2[[#This Row],[班長]]</f>
        <v/>
      </c>
      <c r="AR239" s="519">
        <f>IF(テーブル2[[#This Row],[班長]]="○",COUNTIF(AQ:AQ,AQ239),0)</f>
        <v>0</v>
      </c>
    </row>
    <row r="240" spans="2:44" x14ac:dyDescent="0.15">
      <c r="B240" s="378" t="str">
        <f>IF(名簿!C245&lt;&gt;"",名簿!C245,"")</f>
        <v/>
      </c>
      <c r="C240" s="378" t="str">
        <f>IF(名簿!F245&lt;&gt;"",名簿!F245,"")</f>
        <v/>
      </c>
      <c r="D240" s="378" t="str">
        <f>IF(名簿!G245&lt;&gt;"",名簿!G245,"")</f>
        <v/>
      </c>
      <c r="E240" s="378" t="str">
        <f>IF(名簿!J245&lt;&gt;"",名簿!J245,"")</f>
        <v/>
      </c>
      <c r="F240" s="378" t="str">
        <f>IF(名簿!L245&lt;&gt;"",名簿!L245,"")</f>
        <v/>
      </c>
      <c r="G240" s="378" t="str">
        <f>IF(名簿!I245&lt;&gt;"",名簿!I245,"")</f>
        <v/>
      </c>
      <c r="H240" s="378" t="str">
        <f>IF(名簿!K245&lt;&gt;"",名簿!K245,"")</f>
        <v/>
      </c>
      <c r="I240" s="378" t="str">
        <f>IF(名簿!H245&lt;&gt;"",名簿!H245,"")</f>
        <v/>
      </c>
      <c r="J240" s="378" t="str">
        <f>IF(名簿!S245&lt;&gt;"",名簿!S245,"")</f>
        <v/>
      </c>
      <c r="L240" s="379" t="str">
        <f>IF(現場!C244&lt;&gt;"",現場!C244,"")</f>
        <v/>
      </c>
      <c r="M240" s="379" t="str">
        <f>IF(現場!D244&lt;&gt;"",現場!D244,"")</f>
        <v/>
      </c>
      <c r="N240" s="379" t="str">
        <f>IF(現場!E244&lt;&gt;"",現場!E244,"")</f>
        <v/>
      </c>
      <c r="O240" s="379" t="str">
        <f>IF(現場!F244&lt;&gt;"",現場!F244,"")</f>
        <v/>
      </c>
      <c r="P240" s="379" t="str">
        <f>IF(現場!G244&lt;&gt;"",現場!G244,"")</f>
        <v/>
      </c>
      <c r="Q240" s="379" t="str">
        <f>IF(現場!H244&lt;&gt;"",現場!H244,"")</f>
        <v/>
      </c>
      <c r="R240" s="379" t="str">
        <f>IF(現場!I244&lt;&gt;"",現場!I244,"")</f>
        <v/>
      </c>
      <c r="S240" s="379" t="str">
        <f>IF(現場!J244&lt;&gt;"",現場!J244,"")</f>
        <v/>
      </c>
      <c r="T240" s="379" t="str">
        <f>IF(現場!K244&lt;&gt;"",現場!K244,"")</f>
        <v/>
      </c>
      <c r="U240" s="379" t="str">
        <f>IF(現場!L244&lt;&gt;"",現場!L244,"")</f>
        <v/>
      </c>
      <c r="V240" s="379" t="str">
        <f>IF(現場!M244&lt;&gt;"",現場!M244,"")</f>
        <v/>
      </c>
      <c r="X240" s="407" t="str">
        <f>IF(名簿!E245&lt;&gt;"",名簿!E245,"")</f>
        <v/>
      </c>
      <c r="Y240" s="407" t="str">
        <f>IF(名簿!C245&lt;&gt;"",名簿!C245,"")</f>
        <v/>
      </c>
      <c r="Z240" s="407" t="str">
        <f>IF(名簿!H245&lt;&gt;"",名簿!H245,"")</f>
        <v/>
      </c>
      <c r="AA240" s="407" t="str">
        <f>IF(名簿!S245&lt;&gt;"",名簿!S245,"")</f>
        <v/>
      </c>
      <c r="AB240" s="407" t="s">
        <v>1792</v>
      </c>
      <c r="AC240" s="407" t="str">
        <f>IF(名簿!M245&lt;&gt;"",名簿!M245,"")</f>
        <v/>
      </c>
      <c r="AD240" s="407" t="str">
        <f>IF(名簿!N245&lt;&gt;"",名簿!N245,"")</f>
        <v/>
      </c>
      <c r="AE240" s="407" t="str">
        <f>IF(名簿!O245&lt;&gt;"",名簿!O245,"")</f>
        <v/>
      </c>
      <c r="AF240" s="407" t="str">
        <f>IF(名簿!P245&lt;&gt;"",名簿!P245,"")</f>
        <v/>
      </c>
      <c r="AN240" s="551" t="str">
        <f>テーブル2[[#This Row],[災害発生時の
体制]]&amp;テーブル2[[#This Row],[班長代理①②③を選択]]</f>
        <v/>
      </c>
      <c r="AO240">
        <f>IF(テーブル2[[#This Row],[班長代理①②③を選択]]&lt;&gt;"",COUNTIF(AN:AN,AN240),0)</f>
        <v>0</v>
      </c>
      <c r="AQ240" s="521" t="str">
        <f>テーブル2[[#This Row],[災害発生時の
体制]]&amp;テーブル2[[#This Row],[班長]]</f>
        <v/>
      </c>
      <c r="AR240" s="519">
        <f>IF(テーブル2[[#This Row],[班長]]="○",COUNTIF(AQ:AQ,AQ240),0)</f>
        <v>0</v>
      </c>
    </row>
    <row r="241" spans="2:44" x14ac:dyDescent="0.15">
      <c r="B241" s="378" t="str">
        <f>IF(名簿!C246&lt;&gt;"",名簿!C246,"")</f>
        <v/>
      </c>
      <c r="C241" s="378" t="str">
        <f>IF(名簿!F246&lt;&gt;"",名簿!F246,"")</f>
        <v/>
      </c>
      <c r="D241" s="378" t="str">
        <f>IF(名簿!G246&lt;&gt;"",名簿!G246,"")</f>
        <v/>
      </c>
      <c r="E241" s="378" t="str">
        <f>IF(名簿!J246&lt;&gt;"",名簿!J246,"")</f>
        <v/>
      </c>
      <c r="F241" s="378" t="str">
        <f>IF(名簿!L246&lt;&gt;"",名簿!L246,"")</f>
        <v/>
      </c>
      <c r="G241" s="378" t="str">
        <f>IF(名簿!I246&lt;&gt;"",名簿!I246,"")</f>
        <v/>
      </c>
      <c r="H241" s="378" t="str">
        <f>IF(名簿!K246&lt;&gt;"",名簿!K246,"")</f>
        <v/>
      </c>
      <c r="I241" s="378" t="str">
        <f>IF(名簿!H246&lt;&gt;"",名簿!H246,"")</f>
        <v/>
      </c>
      <c r="J241" s="378" t="str">
        <f>IF(名簿!S246&lt;&gt;"",名簿!S246,"")</f>
        <v/>
      </c>
      <c r="L241" s="379" t="str">
        <f>IF(現場!C245&lt;&gt;"",現場!C245,"")</f>
        <v/>
      </c>
      <c r="M241" s="379" t="str">
        <f>IF(現場!D245&lt;&gt;"",現場!D245,"")</f>
        <v/>
      </c>
      <c r="N241" s="379" t="str">
        <f>IF(現場!E245&lt;&gt;"",現場!E245,"")</f>
        <v/>
      </c>
      <c r="O241" s="379" t="str">
        <f>IF(現場!F245&lt;&gt;"",現場!F245,"")</f>
        <v/>
      </c>
      <c r="P241" s="379" t="str">
        <f>IF(現場!G245&lt;&gt;"",現場!G245,"")</f>
        <v/>
      </c>
      <c r="Q241" s="379" t="str">
        <f>IF(現場!H245&lt;&gt;"",現場!H245,"")</f>
        <v/>
      </c>
      <c r="R241" s="379" t="str">
        <f>IF(現場!I245&lt;&gt;"",現場!I245,"")</f>
        <v/>
      </c>
      <c r="S241" s="379" t="str">
        <f>IF(現場!J245&lt;&gt;"",現場!J245,"")</f>
        <v/>
      </c>
      <c r="T241" s="379" t="str">
        <f>IF(現場!K245&lt;&gt;"",現場!K245,"")</f>
        <v/>
      </c>
      <c r="U241" s="379" t="str">
        <f>IF(現場!L245&lt;&gt;"",現場!L245,"")</f>
        <v/>
      </c>
      <c r="V241" s="379" t="str">
        <f>IF(現場!M245&lt;&gt;"",現場!M245,"")</f>
        <v/>
      </c>
      <c r="X241" s="407" t="str">
        <f>IF(名簿!E246&lt;&gt;"",名簿!E246,"")</f>
        <v/>
      </c>
      <c r="Y241" s="407" t="str">
        <f>IF(名簿!C246&lt;&gt;"",名簿!C246,"")</f>
        <v/>
      </c>
      <c r="Z241" s="407" t="str">
        <f>IF(名簿!H246&lt;&gt;"",名簿!H246,"")</f>
        <v/>
      </c>
      <c r="AA241" s="407" t="str">
        <f>IF(名簿!S246&lt;&gt;"",名簿!S246,"")</f>
        <v/>
      </c>
      <c r="AB241" s="407" t="s">
        <v>1792</v>
      </c>
      <c r="AC241" s="407" t="str">
        <f>IF(名簿!M246&lt;&gt;"",名簿!M246,"")</f>
        <v/>
      </c>
      <c r="AD241" s="407" t="str">
        <f>IF(名簿!N246&lt;&gt;"",名簿!N246,"")</f>
        <v/>
      </c>
      <c r="AE241" s="407" t="str">
        <f>IF(名簿!O246&lt;&gt;"",名簿!O246,"")</f>
        <v/>
      </c>
      <c r="AF241" s="407" t="str">
        <f>IF(名簿!P246&lt;&gt;"",名簿!P246,"")</f>
        <v/>
      </c>
      <c r="AN241" s="551" t="str">
        <f>テーブル2[[#This Row],[災害発生時の
体制]]&amp;テーブル2[[#This Row],[班長代理①②③を選択]]</f>
        <v/>
      </c>
      <c r="AO241">
        <f>IF(テーブル2[[#This Row],[班長代理①②③を選択]]&lt;&gt;"",COUNTIF(AN:AN,AN241),0)</f>
        <v>0</v>
      </c>
      <c r="AQ241" s="521" t="str">
        <f>テーブル2[[#This Row],[災害発生時の
体制]]&amp;テーブル2[[#This Row],[班長]]</f>
        <v/>
      </c>
      <c r="AR241" s="519">
        <f>IF(テーブル2[[#This Row],[班長]]="○",COUNTIF(AQ:AQ,AQ241),0)</f>
        <v>0</v>
      </c>
    </row>
    <row r="242" spans="2:44" x14ac:dyDescent="0.15">
      <c r="B242" s="378" t="str">
        <f>IF(名簿!C247&lt;&gt;"",名簿!C247,"")</f>
        <v/>
      </c>
      <c r="C242" s="378" t="str">
        <f>IF(名簿!F247&lt;&gt;"",名簿!F247,"")</f>
        <v/>
      </c>
      <c r="D242" s="378" t="str">
        <f>IF(名簿!G247&lt;&gt;"",名簿!G247,"")</f>
        <v/>
      </c>
      <c r="E242" s="378" t="str">
        <f>IF(名簿!J247&lt;&gt;"",名簿!J247,"")</f>
        <v/>
      </c>
      <c r="F242" s="378" t="str">
        <f>IF(名簿!L247&lt;&gt;"",名簿!L247,"")</f>
        <v/>
      </c>
      <c r="G242" s="378" t="str">
        <f>IF(名簿!I247&lt;&gt;"",名簿!I247,"")</f>
        <v/>
      </c>
      <c r="H242" s="378" t="str">
        <f>IF(名簿!K247&lt;&gt;"",名簿!K247,"")</f>
        <v/>
      </c>
      <c r="I242" s="378" t="str">
        <f>IF(名簿!H247&lt;&gt;"",名簿!H247,"")</f>
        <v/>
      </c>
      <c r="J242" s="378" t="str">
        <f>IF(名簿!S247&lt;&gt;"",名簿!S247,"")</f>
        <v/>
      </c>
      <c r="L242" s="379" t="str">
        <f>IF(現場!C246&lt;&gt;"",現場!C246,"")</f>
        <v/>
      </c>
      <c r="M242" s="379" t="str">
        <f>IF(現場!D246&lt;&gt;"",現場!D246,"")</f>
        <v/>
      </c>
      <c r="N242" s="379" t="str">
        <f>IF(現場!E246&lt;&gt;"",現場!E246,"")</f>
        <v/>
      </c>
      <c r="O242" s="379" t="str">
        <f>IF(現場!F246&lt;&gt;"",現場!F246,"")</f>
        <v/>
      </c>
      <c r="P242" s="379" t="str">
        <f>IF(現場!G246&lt;&gt;"",現場!G246,"")</f>
        <v/>
      </c>
      <c r="Q242" s="379" t="str">
        <f>IF(現場!H246&lt;&gt;"",現場!H246,"")</f>
        <v/>
      </c>
      <c r="R242" s="379" t="str">
        <f>IF(現場!I246&lt;&gt;"",現場!I246,"")</f>
        <v/>
      </c>
      <c r="S242" s="379" t="str">
        <f>IF(現場!J246&lt;&gt;"",現場!J246,"")</f>
        <v/>
      </c>
      <c r="T242" s="379" t="str">
        <f>IF(現場!K246&lt;&gt;"",現場!K246,"")</f>
        <v/>
      </c>
      <c r="U242" s="379" t="str">
        <f>IF(現場!L246&lt;&gt;"",現場!L246,"")</f>
        <v/>
      </c>
      <c r="V242" s="379" t="str">
        <f>IF(現場!M246&lt;&gt;"",現場!M246,"")</f>
        <v/>
      </c>
      <c r="X242" s="407" t="str">
        <f>IF(名簿!E247&lt;&gt;"",名簿!E247,"")</f>
        <v/>
      </c>
      <c r="Y242" s="407" t="str">
        <f>IF(名簿!C247&lt;&gt;"",名簿!C247,"")</f>
        <v/>
      </c>
      <c r="Z242" s="407" t="str">
        <f>IF(名簿!H247&lt;&gt;"",名簿!H247,"")</f>
        <v/>
      </c>
      <c r="AA242" s="407" t="str">
        <f>IF(名簿!S247&lt;&gt;"",名簿!S247,"")</f>
        <v/>
      </c>
      <c r="AB242" s="407" t="s">
        <v>1792</v>
      </c>
      <c r="AC242" s="407" t="str">
        <f>IF(名簿!M247&lt;&gt;"",名簿!M247,"")</f>
        <v/>
      </c>
      <c r="AD242" s="407" t="str">
        <f>IF(名簿!N247&lt;&gt;"",名簿!N247,"")</f>
        <v/>
      </c>
      <c r="AE242" s="407" t="str">
        <f>IF(名簿!O247&lt;&gt;"",名簿!O247,"")</f>
        <v/>
      </c>
      <c r="AF242" s="407" t="str">
        <f>IF(名簿!P247&lt;&gt;"",名簿!P247,"")</f>
        <v/>
      </c>
      <c r="AN242" s="551" t="str">
        <f>テーブル2[[#This Row],[災害発生時の
体制]]&amp;テーブル2[[#This Row],[班長代理①②③を選択]]</f>
        <v/>
      </c>
      <c r="AO242">
        <f>IF(テーブル2[[#This Row],[班長代理①②③を選択]]&lt;&gt;"",COUNTIF(AN:AN,AN242),0)</f>
        <v>0</v>
      </c>
      <c r="AQ242" s="521" t="str">
        <f>テーブル2[[#This Row],[災害発生時の
体制]]&amp;テーブル2[[#This Row],[班長]]</f>
        <v/>
      </c>
      <c r="AR242" s="519">
        <f>IF(テーブル2[[#This Row],[班長]]="○",COUNTIF(AQ:AQ,AQ242),0)</f>
        <v>0</v>
      </c>
    </row>
    <row r="243" spans="2:44" x14ac:dyDescent="0.15">
      <c r="B243" s="378" t="str">
        <f>IF(名簿!C248&lt;&gt;"",名簿!C248,"")</f>
        <v/>
      </c>
      <c r="C243" s="378" t="str">
        <f>IF(名簿!F248&lt;&gt;"",名簿!F248,"")</f>
        <v/>
      </c>
      <c r="D243" s="378" t="str">
        <f>IF(名簿!G248&lt;&gt;"",名簿!G248,"")</f>
        <v/>
      </c>
      <c r="E243" s="378" t="str">
        <f>IF(名簿!J248&lt;&gt;"",名簿!J248,"")</f>
        <v/>
      </c>
      <c r="F243" s="378" t="str">
        <f>IF(名簿!L248&lt;&gt;"",名簿!L248,"")</f>
        <v/>
      </c>
      <c r="G243" s="378" t="str">
        <f>IF(名簿!I248&lt;&gt;"",名簿!I248,"")</f>
        <v/>
      </c>
      <c r="H243" s="378" t="str">
        <f>IF(名簿!K248&lt;&gt;"",名簿!K248,"")</f>
        <v/>
      </c>
      <c r="I243" s="378" t="str">
        <f>IF(名簿!H248&lt;&gt;"",名簿!H248,"")</f>
        <v/>
      </c>
      <c r="J243" s="378" t="str">
        <f>IF(名簿!S248&lt;&gt;"",名簿!S248,"")</f>
        <v/>
      </c>
      <c r="L243" s="379" t="str">
        <f>IF(現場!C247&lt;&gt;"",現場!C247,"")</f>
        <v/>
      </c>
      <c r="M243" s="379" t="str">
        <f>IF(現場!D247&lt;&gt;"",現場!D247,"")</f>
        <v/>
      </c>
      <c r="N243" s="379" t="str">
        <f>IF(現場!E247&lt;&gt;"",現場!E247,"")</f>
        <v/>
      </c>
      <c r="O243" s="379" t="str">
        <f>IF(現場!F247&lt;&gt;"",現場!F247,"")</f>
        <v/>
      </c>
      <c r="P243" s="379" t="str">
        <f>IF(現場!G247&lt;&gt;"",現場!G247,"")</f>
        <v/>
      </c>
      <c r="Q243" s="379" t="str">
        <f>IF(現場!H247&lt;&gt;"",現場!H247,"")</f>
        <v/>
      </c>
      <c r="R243" s="379" t="str">
        <f>IF(現場!I247&lt;&gt;"",現場!I247,"")</f>
        <v/>
      </c>
      <c r="S243" s="379" t="str">
        <f>IF(現場!J247&lt;&gt;"",現場!J247,"")</f>
        <v/>
      </c>
      <c r="T243" s="379" t="str">
        <f>IF(現場!K247&lt;&gt;"",現場!K247,"")</f>
        <v/>
      </c>
      <c r="U243" s="379" t="str">
        <f>IF(現場!L247&lt;&gt;"",現場!L247,"")</f>
        <v/>
      </c>
      <c r="V243" s="379" t="str">
        <f>IF(現場!M247&lt;&gt;"",現場!M247,"")</f>
        <v/>
      </c>
      <c r="X243" s="407" t="str">
        <f>IF(名簿!E248&lt;&gt;"",名簿!E248,"")</f>
        <v/>
      </c>
      <c r="Y243" s="407" t="str">
        <f>IF(名簿!C248&lt;&gt;"",名簿!C248,"")</f>
        <v/>
      </c>
      <c r="Z243" s="407" t="str">
        <f>IF(名簿!H248&lt;&gt;"",名簿!H248,"")</f>
        <v/>
      </c>
      <c r="AA243" s="407" t="str">
        <f>IF(名簿!S248&lt;&gt;"",名簿!S248,"")</f>
        <v/>
      </c>
      <c r="AB243" s="407" t="s">
        <v>1792</v>
      </c>
      <c r="AC243" s="407" t="str">
        <f>IF(名簿!M248&lt;&gt;"",名簿!M248,"")</f>
        <v/>
      </c>
      <c r="AD243" s="407" t="str">
        <f>IF(名簿!N248&lt;&gt;"",名簿!N248,"")</f>
        <v/>
      </c>
      <c r="AE243" s="407" t="str">
        <f>IF(名簿!O248&lt;&gt;"",名簿!O248,"")</f>
        <v/>
      </c>
      <c r="AF243" s="407" t="str">
        <f>IF(名簿!P248&lt;&gt;"",名簿!P248,"")</f>
        <v/>
      </c>
      <c r="AN243" s="551" t="str">
        <f>テーブル2[[#This Row],[災害発生時の
体制]]&amp;テーブル2[[#This Row],[班長代理①②③を選択]]</f>
        <v/>
      </c>
      <c r="AO243">
        <f>IF(テーブル2[[#This Row],[班長代理①②③を選択]]&lt;&gt;"",COUNTIF(AN:AN,AN243),0)</f>
        <v>0</v>
      </c>
      <c r="AQ243" s="521" t="str">
        <f>テーブル2[[#This Row],[災害発生時の
体制]]&amp;テーブル2[[#This Row],[班長]]</f>
        <v/>
      </c>
      <c r="AR243" s="519">
        <f>IF(テーブル2[[#This Row],[班長]]="○",COUNTIF(AQ:AQ,AQ243),0)</f>
        <v>0</v>
      </c>
    </row>
    <row r="244" spans="2:44" x14ac:dyDescent="0.15">
      <c r="B244" s="378" t="str">
        <f>IF(名簿!C249&lt;&gt;"",名簿!C249,"")</f>
        <v/>
      </c>
      <c r="C244" s="378" t="str">
        <f>IF(名簿!F249&lt;&gt;"",名簿!F249,"")</f>
        <v/>
      </c>
      <c r="D244" s="378" t="str">
        <f>IF(名簿!G249&lt;&gt;"",名簿!G249,"")</f>
        <v/>
      </c>
      <c r="E244" s="378" t="str">
        <f>IF(名簿!J249&lt;&gt;"",名簿!J249,"")</f>
        <v/>
      </c>
      <c r="F244" s="378" t="str">
        <f>IF(名簿!L249&lt;&gt;"",名簿!L249,"")</f>
        <v/>
      </c>
      <c r="G244" s="378" t="str">
        <f>IF(名簿!I249&lt;&gt;"",名簿!I249,"")</f>
        <v/>
      </c>
      <c r="H244" s="378" t="str">
        <f>IF(名簿!K249&lt;&gt;"",名簿!K249,"")</f>
        <v/>
      </c>
      <c r="I244" s="378" t="str">
        <f>IF(名簿!H249&lt;&gt;"",名簿!H249,"")</f>
        <v/>
      </c>
      <c r="J244" s="378" t="str">
        <f>IF(名簿!S249&lt;&gt;"",名簿!S249,"")</f>
        <v/>
      </c>
      <c r="L244" s="379" t="str">
        <f>IF(現場!C248&lt;&gt;"",現場!C248,"")</f>
        <v/>
      </c>
      <c r="M244" s="379" t="str">
        <f>IF(現場!D248&lt;&gt;"",現場!D248,"")</f>
        <v/>
      </c>
      <c r="N244" s="379" t="str">
        <f>IF(現場!E248&lt;&gt;"",現場!E248,"")</f>
        <v/>
      </c>
      <c r="O244" s="379" t="str">
        <f>IF(現場!F248&lt;&gt;"",現場!F248,"")</f>
        <v/>
      </c>
      <c r="P244" s="379" t="str">
        <f>IF(現場!G248&lt;&gt;"",現場!G248,"")</f>
        <v/>
      </c>
      <c r="Q244" s="379" t="str">
        <f>IF(現場!H248&lt;&gt;"",現場!H248,"")</f>
        <v/>
      </c>
      <c r="R244" s="379" t="str">
        <f>IF(現場!I248&lt;&gt;"",現場!I248,"")</f>
        <v/>
      </c>
      <c r="S244" s="379" t="str">
        <f>IF(現場!J248&lt;&gt;"",現場!J248,"")</f>
        <v/>
      </c>
      <c r="T244" s="379" t="str">
        <f>IF(現場!K248&lt;&gt;"",現場!K248,"")</f>
        <v/>
      </c>
      <c r="U244" s="379" t="str">
        <f>IF(現場!L248&lt;&gt;"",現場!L248,"")</f>
        <v/>
      </c>
      <c r="V244" s="379" t="str">
        <f>IF(現場!M248&lt;&gt;"",現場!M248,"")</f>
        <v/>
      </c>
      <c r="X244" s="407" t="str">
        <f>IF(名簿!E249&lt;&gt;"",名簿!E249,"")</f>
        <v/>
      </c>
      <c r="Y244" s="407" t="str">
        <f>IF(名簿!C249&lt;&gt;"",名簿!C249,"")</f>
        <v/>
      </c>
      <c r="Z244" s="407" t="str">
        <f>IF(名簿!H249&lt;&gt;"",名簿!H249,"")</f>
        <v/>
      </c>
      <c r="AA244" s="407" t="str">
        <f>IF(名簿!S249&lt;&gt;"",名簿!S249,"")</f>
        <v/>
      </c>
      <c r="AB244" s="407" t="s">
        <v>1792</v>
      </c>
      <c r="AC244" s="407" t="str">
        <f>IF(名簿!M249&lt;&gt;"",名簿!M249,"")</f>
        <v/>
      </c>
      <c r="AD244" s="407" t="str">
        <f>IF(名簿!N249&lt;&gt;"",名簿!N249,"")</f>
        <v/>
      </c>
      <c r="AE244" s="407" t="str">
        <f>IF(名簿!O249&lt;&gt;"",名簿!O249,"")</f>
        <v/>
      </c>
      <c r="AF244" s="407" t="str">
        <f>IF(名簿!P249&lt;&gt;"",名簿!P249,"")</f>
        <v/>
      </c>
      <c r="AN244" s="551" t="str">
        <f>テーブル2[[#This Row],[災害発生時の
体制]]&amp;テーブル2[[#This Row],[班長代理①②③を選択]]</f>
        <v/>
      </c>
      <c r="AO244">
        <f>IF(テーブル2[[#This Row],[班長代理①②③を選択]]&lt;&gt;"",COUNTIF(AN:AN,AN244),0)</f>
        <v>0</v>
      </c>
      <c r="AQ244" s="521" t="str">
        <f>テーブル2[[#This Row],[災害発生時の
体制]]&amp;テーブル2[[#This Row],[班長]]</f>
        <v/>
      </c>
      <c r="AR244" s="519">
        <f>IF(テーブル2[[#This Row],[班長]]="○",COUNTIF(AQ:AQ,AQ244),0)</f>
        <v>0</v>
      </c>
    </row>
    <row r="245" spans="2:44" x14ac:dyDescent="0.15">
      <c r="B245" s="378" t="str">
        <f>IF(名簿!C250&lt;&gt;"",名簿!C250,"")</f>
        <v/>
      </c>
      <c r="C245" s="378" t="str">
        <f>IF(名簿!F250&lt;&gt;"",名簿!F250,"")</f>
        <v/>
      </c>
      <c r="D245" s="378" t="str">
        <f>IF(名簿!G250&lt;&gt;"",名簿!G250,"")</f>
        <v/>
      </c>
      <c r="E245" s="378" t="str">
        <f>IF(名簿!J250&lt;&gt;"",名簿!J250,"")</f>
        <v/>
      </c>
      <c r="F245" s="378" t="str">
        <f>IF(名簿!L250&lt;&gt;"",名簿!L250,"")</f>
        <v/>
      </c>
      <c r="G245" s="378" t="str">
        <f>IF(名簿!I250&lt;&gt;"",名簿!I250,"")</f>
        <v/>
      </c>
      <c r="H245" s="378" t="str">
        <f>IF(名簿!K250&lt;&gt;"",名簿!K250,"")</f>
        <v/>
      </c>
      <c r="I245" s="378" t="str">
        <f>IF(名簿!H250&lt;&gt;"",名簿!H250,"")</f>
        <v/>
      </c>
      <c r="J245" s="378" t="str">
        <f>IF(名簿!S250&lt;&gt;"",名簿!S250,"")</f>
        <v/>
      </c>
      <c r="L245" s="379" t="str">
        <f>IF(現場!C249&lt;&gt;"",現場!C249,"")</f>
        <v/>
      </c>
      <c r="M245" s="379" t="str">
        <f>IF(現場!D249&lt;&gt;"",現場!D249,"")</f>
        <v/>
      </c>
      <c r="N245" s="379" t="str">
        <f>IF(現場!E249&lt;&gt;"",現場!E249,"")</f>
        <v/>
      </c>
      <c r="O245" s="379" t="str">
        <f>IF(現場!F249&lt;&gt;"",現場!F249,"")</f>
        <v/>
      </c>
      <c r="P245" s="379" t="str">
        <f>IF(現場!G249&lt;&gt;"",現場!G249,"")</f>
        <v/>
      </c>
      <c r="Q245" s="379" t="str">
        <f>IF(現場!H249&lt;&gt;"",現場!H249,"")</f>
        <v/>
      </c>
      <c r="R245" s="379" t="str">
        <f>IF(現場!I249&lt;&gt;"",現場!I249,"")</f>
        <v/>
      </c>
      <c r="S245" s="379" t="str">
        <f>IF(現場!J249&lt;&gt;"",現場!J249,"")</f>
        <v/>
      </c>
      <c r="T245" s="379" t="str">
        <f>IF(現場!K249&lt;&gt;"",現場!K249,"")</f>
        <v/>
      </c>
      <c r="U245" s="379" t="str">
        <f>IF(現場!L249&lt;&gt;"",現場!L249,"")</f>
        <v/>
      </c>
      <c r="V245" s="379" t="str">
        <f>IF(現場!M249&lt;&gt;"",現場!M249,"")</f>
        <v/>
      </c>
      <c r="X245" s="407" t="str">
        <f>IF(名簿!E250&lt;&gt;"",名簿!E250,"")</f>
        <v/>
      </c>
      <c r="Y245" s="407" t="str">
        <f>IF(名簿!C250&lt;&gt;"",名簿!C250,"")</f>
        <v/>
      </c>
      <c r="Z245" s="407" t="str">
        <f>IF(名簿!H250&lt;&gt;"",名簿!H250,"")</f>
        <v/>
      </c>
      <c r="AA245" s="407" t="str">
        <f>IF(名簿!S250&lt;&gt;"",名簿!S250,"")</f>
        <v/>
      </c>
      <c r="AB245" s="407" t="s">
        <v>1792</v>
      </c>
      <c r="AC245" s="407" t="str">
        <f>IF(名簿!M250&lt;&gt;"",名簿!M250,"")</f>
        <v/>
      </c>
      <c r="AD245" s="407" t="str">
        <f>IF(名簿!N250&lt;&gt;"",名簿!N250,"")</f>
        <v/>
      </c>
      <c r="AE245" s="407" t="str">
        <f>IF(名簿!O250&lt;&gt;"",名簿!O250,"")</f>
        <v/>
      </c>
      <c r="AF245" s="407" t="str">
        <f>IF(名簿!P250&lt;&gt;"",名簿!P250,"")</f>
        <v/>
      </c>
      <c r="AN245" s="551" t="str">
        <f>テーブル2[[#This Row],[災害発生時の
体制]]&amp;テーブル2[[#This Row],[班長代理①②③を選択]]</f>
        <v/>
      </c>
      <c r="AO245">
        <f>IF(テーブル2[[#This Row],[班長代理①②③を選択]]&lt;&gt;"",COUNTIF(AN:AN,AN245),0)</f>
        <v>0</v>
      </c>
      <c r="AQ245" s="521" t="str">
        <f>テーブル2[[#This Row],[災害発生時の
体制]]&amp;テーブル2[[#This Row],[班長]]</f>
        <v/>
      </c>
      <c r="AR245" s="519">
        <f>IF(テーブル2[[#This Row],[班長]]="○",COUNTIF(AQ:AQ,AQ245),0)</f>
        <v>0</v>
      </c>
    </row>
    <row r="246" spans="2:44" x14ac:dyDescent="0.15">
      <c r="B246" s="378" t="str">
        <f>IF(名簿!C251&lt;&gt;"",名簿!C251,"")</f>
        <v/>
      </c>
      <c r="C246" s="378" t="str">
        <f>IF(名簿!F251&lt;&gt;"",名簿!F251,"")</f>
        <v/>
      </c>
      <c r="D246" s="378" t="str">
        <f>IF(名簿!G251&lt;&gt;"",名簿!G251,"")</f>
        <v/>
      </c>
      <c r="E246" s="378" t="str">
        <f>IF(名簿!J251&lt;&gt;"",名簿!J251,"")</f>
        <v/>
      </c>
      <c r="F246" s="378" t="str">
        <f>IF(名簿!L251&lt;&gt;"",名簿!L251,"")</f>
        <v/>
      </c>
      <c r="G246" s="378" t="str">
        <f>IF(名簿!I251&lt;&gt;"",名簿!I251,"")</f>
        <v/>
      </c>
      <c r="H246" s="378" t="str">
        <f>IF(名簿!K251&lt;&gt;"",名簿!K251,"")</f>
        <v/>
      </c>
      <c r="I246" s="378" t="str">
        <f>IF(名簿!H251&lt;&gt;"",名簿!H251,"")</f>
        <v/>
      </c>
      <c r="J246" s="378" t="str">
        <f>IF(名簿!S251&lt;&gt;"",名簿!S251,"")</f>
        <v/>
      </c>
      <c r="L246" s="379" t="str">
        <f>IF(現場!C250&lt;&gt;"",現場!C250,"")</f>
        <v/>
      </c>
      <c r="M246" s="379" t="str">
        <f>IF(現場!D250&lt;&gt;"",現場!D250,"")</f>
        <v/>
      </c>
      <c r="N246" s="379" t="str">
        <f>IF(現場!E250&lt;&gt;"",現場!E250,"")</f>
        <v/>
      </c>
      <c r="O246" s="379" t="str">
        <f>IF(現場!F250&lt;&gt;"",現場!F250,"")</f>
        <v/>
      </c>
      <c r="P246" s="379" t="str">
        <f>IF(現場!G250&lt;&gt;"",現場!G250,"")</f>
        <v/>
      </c>
      <c r="Q246" s="379" t="str">
        <f>IF(現場!H250&lt;&gt;"",現場!H250,"")</f>
        <v/>
      </c>
      <c r="R246" s="379" t="str">
        <f>IF(現場!I250&lt;&gt;"",現場!I250,"")</f>
        <v/>
      </c>
      <c r="S246" s="379" t="str">
        <f>IF(現場!J250&lt;&gt;"",現場!J250,"")</f>
        <v/>
      </c>
      <c r="T246" s="379" t="str">
        <f>IF(現場!K250&lt;&gt;"",現場!K250,"")</f>
        <v/>
      </c>
      <c r="U246" s="379" t="str">
        <f>IF(現場!L250&lt;&gt;"",現場!L250,"")</f>
        <v/>
      </c>
      <c r="V246" s="379" t="str">
        <f>IF(現場!M250&lt;&gt;"",現場!M250,"")</f>
        <v/>
      </c>
      <c r="X246" s="407" t="str">
        <f>IF(名簿!E251&lt;&gt;"",名簿!E251,"")</f>
        <v/>
      </c>
      <c r="Y246" s="407" t="str">
        <f>IF(名簿!C251&lt;&gt;"",名簿!C251,"")</f>
        <v/>
      </c>
      <c r="Z246" s="407" t="str">
        <f>IF(名簿!H251&lt;&gt;"",名簿!H251,"")</f>
        <v/>
      </c>
      <c r="AA246" s="407" t="str">
        <f>IF(名簿!S251&lt;&gt;"",名簿!S251,"")</f>
        <v/>
      </c>
      <c r="AB246" s="407" t="s">
        <v>1792</v>
      </c>
      <c r="AC246" s="407" t="str">
        <f>IF(名簿!M251&lt;&gt;"",名簿!M251,"")</f>
        <v/>
      </c>
      <c r="AD246" s="407" t="str">
        <f>IF(名簿!N251&lt;&gt;"",名簿!N251,"")</f>
        <v/>
      </c>
      <c r="AE246" s="407" t="str">
        <f>IF(名簿!O251&lt;&gt;"",名簿!O251,"")</f>
        <v/>
      </c>
      <c r="AF246" s="407" t="str">
        <f>IF(名簿!P251&lt;&gt;"",名簿!P251,"")</f>
        <v/>
      </c>
      <c r="AN246" s="551" t="str">
        <f>テーブル2[[#This Row],[災害発生時の
体制]]&amp;テーブル2[[#This Row],[班長代理①②③を選択]]</f>
        <v/>
      </c>
      <c r="AO246">
        <f>IF(テーブル2[[#This Row],[班長代理①②③を選択]]&lt;&gt;"",COUNTIF(AN:AN,AN246),0)</f>
        <v>0</v>
      </c>
      <c r="AQ246" s="521" t="str">
        <f>テーブル2[[#This Row],[災害発生時の
体制]]&amp;テーブル2[[#This Row],[班長]]</f>
        <v/>
      </c>
      <c r="AR246" s="519">
        <f>IF(テーブル2[[#This Row],[班長]]="○",COUNTIF(AQ:AQ,AQ246),0)</f>
        <v>0</v>
      </c>
    </row>
    <row r="247" spans="2:44" x14ac:dyDescent="0.15">
      <c r="B247" s="378" t="str">
        <f>IF(名簿!C252&lt;&gt;"",名簿!C252,"")</f>
        <v/>
      </c>
      <c r="C247" s="378" t="str">
        <f>IF(名簿!F252&lt;&gt;"",名簿!F252,"")</f>
        <v/>
      </c>
      <c r="D247" s="378" t="str">
        <f>IF(名簿!G252&lt;&gt;"",名簿!G252,"")</f>
        <v/>
      </c>
      <c r="E247" s="378" t="str">
        <f>IF(名簿!J252&lt;&gt;"",名簿!J252,"")</f>
        <v/>
      </c>
      <c r="F247" s="378" t="str">
        <f>IF(名簿!L252&lt;&gt;"",名簿!L252,"")</f>
        <v/>
      </c>
      <c r="G247" s="378" t="str">
        <f>IF(名簿!I252&lt;&gt;"",名簿!I252,"")</f>
        <v/>
      </c>
      <c r="H247" s="378" t="str">
        <f>IF(名簿!K252&lt;&gt;"",名簿!K252,"")</f>
        <v/>
      </c>
      <c r="I247" s="378" t="str">
        <f>IF(名簿!H252&lt;&gt;"",名簿!H252,"")</f>
        <v/>
      </c>
      <c r="J247" s="378" t="str">
        <f>IF(名簿!S252&lt;&gt;"",名簿!S252,"")</f>
        <v/>
      </c>
      <c r="L247" s="379" t="str">
        <f>IF(現場!C251&lt;&gt;"",現場!C251,"")</f>
        <v/>
      </c>
      <c r="M247" s="379" t="str">
        <f>IF(現場!D251&lt;&gt;"",現場!D251,"")</f>
        <v/>
      </c>
      <c r="N247" s="379" t="str">
        <f>IF(現場!E251&lt;&gt;"",現場!E251,"")</f>
        <v/>
      </c>
      <c r="O247" s="379" t="str">
        <f>IF(現場!F251&lt;&gt;"",現場!F251,"")</f>
        <v/>
      </c>
      <c r="P247" s="379" t="str">
        <f>IF(現場!G251&lt;&gt;"",現場!G251,"")</f>
        <v/>
      </c>
      <c r="Q247" s="379" t="str">
        <f>IF(現場!H251&lt;&gt;"",現場!H251,"")</f>
        <v/>
      </c>
      <c r="R247" s="379" t="str">
        <f>IF(現場!I251&lt;&gt;"",現場!I251,"")</f>
        <v/>
      </c>
      <c r="S247" s="379" t="str">
        <f>IF(現場!J251&lt;&gt;"",現場!J251,"")</f>
        <v/>
      </c>
      <c r="T247" s="379" t="str">
        <f>IF(現場!K251&lt;&gt;"",現場!K251,"")</f>
        <v/>
      </c>
      <c r="U247" s="379" t="str">
        <f>IF(現場!L251&lt;&gt;"",現場!L251,"")</f>
        <v/>
      </c>
      <c r="V247" s="379" t="str">
        <f>IF(現場!M251&lt;&gt;"",現場!M251,"")</f>
        <v/>
      </c>
      <c r="X247" s="407" t="str">
        <f>IF(名簿!E252&lt;&gt;"",名簿!E252,"")</f>
        <v/>
      </c>
      <c r="Y247" s="407" t="str">
        <f>IF(名簿!C252&lt;&gt;"",名簿!C252,"")</f>
        <v/>
      </c>
      <c r="Z247" s="407" t="str">
        <f>IF(名簿!H252&lt;&gt;"",名簿!H252,"")</f>
        <v/>
      </c>
      <c r="AA247" s="407" t="str">
        <f>IF(名簿!S252&lt;&gt;"",名簿!S252,"")</f>
        <v/>
      </c>
      <c r="AB247" s="407" t="s">
        <v>1792</v>
      </c>
      <c r="AC247" s="407" t="str">
        <f>IF(名簿!M252&lt;&gt;"",名簿!M252,"")</f>
        <v/>
      </c>
      <c r="AD247" s="407" t="str">
        <f>IF(名簿!N252&lt;&gt;"",名簿!N252,"")</f>
        <v/>
      </c>
      <c r="AE247" s="407" t="str">
        <f>IF(名簿!O252&lt;&gt;"",名簿!O252,"")</f>
        <v/>
      </c>
      <c r="AF247" s="407" t="str">
        <f>IF(名簿!P252&lt;&gt;"",名簿!P252,"")</f>
        <v/>
      </c>
      <c r="AN247" s="551" t="str">
        <f>テーブル2[[#This Row],[災害発生時の
体制]]&amp;テーブル2[[#This Row],[班長代理①②③を選択]]</f>
        <v/>
      </c>
      <c r="AO247">
        <f>IF(テーブル2[[#This Row],[班長代理①②③を選択]]&lt;&gt;"",COUNTIF(AN:AN,AN247),0)</f>
        <v>0</v>
      </c>
      <c r="AQ247" s="521" t="str">
        <f>テーブル2[[#This Row],[災害発生時の
体制]]&amp;テーブル2[[#This Row],[班長]]</f>
        <v/>
      </c>
      <c r="AR247" s="519">
        <f>IF(テーブル2[[#This Row],[班長]]="○",COUNTIF(AQ:AQ,AQ247),0)</f>
        <v>0</v>
      </c>
    </row>
    <row r="248" spans="2:44" x14ac:dyDescent="0.15">
      <c r="B248" s="378" t="str">
        <f>IF(名簿!C253&lt;&gt;"",名簿!C253,"")</f>
        <v/>
      </c>
      <c r="C248" s="378" t="str">
        <f>IF(名簿!F253&lt;&gt;"",名簿!F253,"")</f>
        <v/>
      </c>
      <c r="D248" s="378" t="str">
        <f>IF(名簿!G253&lt;&gt;"",名簿!G253,"")</f>
        <v/>
      </c>
      <c r="E248" s="378" t="str">
        <f>IF(名簿!J253&lt;&gt;"",名簿!J253,"")</f>
        <v/>
      </c>
      <c r="F248" s="378" t="str">
        <f>IF(名簿!L253&lt;&gt;"",名簿!L253,"")</f>
        <v/>
      </c>
      <c r="G248" s="378" t="str">
        <f>IF(名簿!I253&lt;&gt;"",名簿!I253,"")</f>
        <v/>
      </c>
      <c r="H248" s="378" t="str">
        <f>IF(名簿!K253&lt;&gt;"",名簿!K253,"")</f>
        <v/>
      </c>
      <c r="I248" s="378" t="str">
        <f>IF(名簿!H253&lt;&gt;"",名簿!H253,"")</f>
        <v/>
      </c>
      <c r="J248" s="378" t="str">
        <f>IF(名簿!S253&lt;&gt;"",名簿!S253,"")</f>
        <v/>
      </c>
      <c r="L248" s="379" t="str">
        <f>IF(現場!C252&lt;&gt;"",現場!C252,"")</f>
        <v/>
      </c>
      <c r="M248" s="379" t="str">
        <f>IF(現場!D252&lt;&gt;"",現場!D252,"")</f>
        <v/>
      </c>
      <c r="N248" s="379" t="str">
        <f>IF(現場!E252&lt;&gt;"",現場!E252,"")</f>
        <v/>
      </c>
      <c r="O248" s="379" t="str">
        <f>IF(現場!F252&lt;&gt;"",現場!F252,"")</f>
        <v/>
      </c>
      <c r="P248" s="379" t="str">
        <f>IF(現場!G252&lt;&gt;"",現場!G252,"")</f>
        <v/>
      </c>
      <c r="Q248" s="379" t="str">
        <f>IF(現場!H252&lt;&gt;"",現場!H252,"")</f>
        <v/>
      </c>
      <c r="R248" s="379" t="str">
        <f>IF(現場!I252&lt;&gt;"",現場!I252,"")</f>
        <v/>
      </c>
      <c r="S248" s="379" t="str">
        <f>IF(現場!J252&lt;&gt;"",現場!J252,"")</f>
        <v/>
      </c>
      <c r="T248" s="379" t="str">
        <f>IF(現場!K252&lt;&gt;"",現場!K252,"")</f>
        <v/>
      </c>
      <c r="U248" s="379" t="str">
        <f>IF(現場!L252&lt;&gt;"",現場!L252,"")</f>
        <v/>
      </c>
      <c r="V248" s="379" t="str">
        <f>IF(現場!M252&lt;&gt;"",現場!M252,"")</f>
        <v/>
      </c>
      <c r="X248" s="407" t="str">
        <f>IF(名簿!E253&lt;&gt;"",名簿!E253,"")</f>
        <v/>
      </c>
      <c r="Y248" s="407" t="str">
        <f>IF(名簿!C253&lt;&gt;"",名簿!C253,"")</f>
        <v/>
      </c>
      <c r="Z248" s="407" t="str">
        <f>IF(名簿!H253&lt;&gt;"",名簿!H253,"")</f>
        <v/>
      </c>
      <c r="AA248" s="407" t="str">
        <f>IF(名簿!S253&lt;&gt;"",名簿!S253,"")</f>
        <v/>
      </c>
      <c r="AB248" s="407" t="s">
        <v>1792</v>
      </c>
      <c r="AC248" s="407" t="str">
        <f>IF(名簿!M253&lt;&gt;"",名簿!M253,"")</f>
        <v/>
      </c>
      <c r="AD248" s="407" t="str">
        <f>IF(名簿!N253&lt;&gt;"",名簿!N253,"")</f>
        <v/>
      </c>
      <c r="AE248" s="407" t="str">
        <f>IF(名簿!O253&lt;&gt;"",名簿!O253,"")</f>
        <v/>
      </c>
      <c r="AF248" s="407" t="str">
        <f>IF(名簿!P253&lt;&gt;"",名簿!P253,"")</f>
        <v/>
      </c>
      <c r="AN248" s="551" t="str">
        <f>テーブル2[[#This Row],[災害発生時の
体制]]&amp;テーブル2[[#This Row],[班長代理①②③を選択]]</f>
        <v/>
      </c>
      <c r="AO248">
        <f>IF(テーブル2[[#This Row],[班長代理①②③を選択]]&lt;&gt;"",COUNTIF(AN:AN,AN248),0)</f>
        <v>0</v>
      </c>
      <c r="AQ248" s="521" t="str">
        <f>テーブル2[[#This Row],[災害発生時の
体制]]&amp;テーブル2[[#This Row],[班長]]</f>
        <v/>
      </c>
      <c r="AR248" s="519">
        <f>IF(テーブル2[[#This Row],[班長]]="○",COUNTIF(AQ:AQ,AQ248),0)</f>
        <v>0</v>
      </c>
    </row>
    <row r="249" spans="2:44" x14ac:dyDescent="0.15">
      <c r="B249" s="378" t="str">
        <f>IF(名簿!C254&lt;&gt;"",名簿!C254,"")</f>
        <v/>
      </c>
      <c r="C249" s="378" t="str">
        <f>IF(名簿!F254&lt;&gt;"",名簿!F254,"")</f>
        <v/>
      </c>
      <c r="D249" s="378" t="str">
        <f>IF(名簿!G254&lt;&gt;"",名簿!G254,"")</f>
        <v/>
      </c>
      <c r="E249" s="378" t="str">
        <f>IF(名簿!J254&lt;&gt;"",名簿!J254,"")</f>
        <v/>
      </c>
      <c r="F249" s="378" t="str">
        <f>IF(名簿!L254&lt;&gt;"",名簿!L254,"")</f>
        <v/>
      </c>
      <c r="G249" s="378" t="str">
        <f>IF(名簿!I254&lt;&gt;"",名簿!I254,"")</f>
        <v/>
      </c>
      <c r="H249" s="378" t="str">
        <f>IF(名簿!K254&lt;&gt;"",名簿!K254,"")</f>
        <v/>
      </c>
      <c r="I249" s="378" t="str">
        <f>IF(名簿!H254&lt;&gt;"",名簿!H254,"")</f>
        <v/>
      </c>
      <c r="J249" s="378" t="str">
        <f>IF(名簿!S254&lt;&gt;"",名簿!S254,"")</f>
        <v/>
      </c>
      <c r="L249" s="379" t="str">
        <f>IF(現場!C253&lt;&gt;"",現場!C253,"")</f>
        <v/>
      </c>
      <c r="M249" s="379" t="str">
        <f>IF(現場!D253&lt;&gt;"",現場!D253,"")</f>
        <v/>
      </c>
      <c r="N249" s="379" t="str">
        <f>IF(現場!E253&lt;&gt;"",現場!E253,"")</f>
        <v/>
      </c>
      <c r="O249" s="379" t="str">
        <f>IF(現場!F253&lt;&gt;"",現場!F253,"")</f>
        <v/>
      </c>
      <c r="P249" s="379" t="str">
        <f>IF(現場!G253&lt;&gt;"",現場!G253,"")</f>
        <v/>
      </c>
      <c r="Q249" s="379" t="str">
        <f>IF(現場!H253&lt;&gt;"",現場!H253,"")</f>
        <v/>
      </c>
      <c r="R249" s="379" t="str">
        <f>IF(現場!I253&lt;&gt;"",現場!I253,"")</f>
        <v/>
      </c>
      <c r="S249" s="379" t="str">
        <f>IF(現場!J253&lt;&gt;"",現場!J253,"")</f>
        <v/>
      </c>
      <c r="T249" s="379" t="str">
        <f>IF(現場!K253&lt;&gt;"",現場!K253,"")</f>
        <v/>
      </c>
      <c r="U249" s="379" t="str">
        <f>IF(現場!L253&lt;&gt;"",現場!L253,"")</f>
        <v/>
      </c>
      <c r="V249" s="379" t="str">
        <f>IF(現場!M253&lt;&gt;"",現場!M253,"")</f>
        <v/>
      </c>
      <c r="X249" s="407" t="str">
        <f>IF(名簿!E254&lt;&gt;"",名簿!E254,"")</f>
        <v/>
      </c>
      <c r="Y249" s="407" t="str">
        <f>IF(名簿!C254&lt;&gt;"",名簿!C254,"")</f>
        <v/>
      </c>
      <c r="Z249" s="407" t="str">
        <f>IF(名簿!H254&lt;&gt;"",名簿!H254,"")</f>
        <v/>
      </c>
      <c r="AA249" s="407" t="str">
        <f>IF(名簿!S254&lt;&gt;"",名簿!S254,"")</f>
        <v/>
      </c>
      <c r="AB249" s="407" t="s">
        <v>1792</v>
      </c>
      <c r="AC249" s="407" t="str">
        <f>IF(名簿!M254&lt;&gt;"",名簿!M254,"")</f>
        <v/>
      </c>
      <c r="AD249" s="407" t="str">
        <f>IF(名簿!N254&lt;&gt;"",名簿!N254,"")</f>
        <v/>
      </c>
      <c r="AE249" s="407" t="str">
        <f>IF(名簿!O254&lt;&gt;"",名簿!O254,"")</f>
        <v/>
      </c>
      <c r="AF249" s="407" t="str">
        <f>IF(名簿!P254&lt;&gt;"",名簿!P254,"")</f>
        <v/>
      </c>
      <c r="AN249" s="551" t="str">
        <f>テーブル2[[#This Row],[災害発生時の
体制]]&amp;テーブル2[[#This Row],[班長代理①②③を選択]]</f>
        <v/>
      </c>
      <c r="AO249">
        <f>IF(テーブル2[[#This Row],[班長代理①②③を選択]]&lt;&gt;"",COUNTIF(AN:AN,AN249),0)</f>
        <v>0</v>
      </c>
      <c r="AQ249" s="521" t="str">
        <f>テーブル2[[#This Row],[災害発生時の
体制]]&amp;テーブル2[[#This Row],[班長]]</f>
        <v/>
      </c>
      <c r="AR249" s="519">
        <f>IF(テーブル2[[#This Row],[班長]]="○",COUNTIF(AQ:AQ,AQ249),0)</f>
        <v>0</v>
      </c>
    </row>
    <row r="250" spans="2:44" x14ac:dyDescent="0.15">
      <c r="B250" s="378" t="str">
        <f>IF(名簿!C255&lt;&gt;"",名簿!C255,"")</f>
        <v/>
      </c>
      <c r="C250" s="378" t="str">
        <f>IF(名簿!F255&lt;&gt;"",名簿!F255,"")</f>
        <v/>
      </c>
      <c r="D250" s="378" t="str">
        <f>IF(名簿!G255&lt;&gt;"",名簿!G255,"")</f>
        <v/>
      </c>
      <c r="E250" s="378" t="str">
        <f>IF(名簿!J255&lt;&gt;"",名簿!J255,"")</f>
        <v/>
      </c>
      <c r="F250" s="378" t="str">
        <f>IF(名簿!L255&lt;&gt;"",名簿!L255,"")</f>
        <v/>
      </c>
      <c r="G250" s="378" t="str">
        <f>IF(名簿!I255&lt;&gt;"",名簿!I255,"")</f>
        <v/>
      </c>
      <c r="H250" s="378" t="str">
        <f>IF(名簿!K255&lt;&gt;"",名簿!K255,"")</f>
        <v/>
      </c>
      <c r="I250" s="378" t="str">
        <f>IF(名簿!H255&lt;&gt;"",名簿!H255,"")</f>
        <v/>
      </c>
      <c r="J250" s="378" t="str">
        <f>IF(名簿!S255&lt;&gt;"",名簿!S255,"")</f>
        <v/>
      </c>
      <c r="L250" s="379" t="str">
        <f>IF(現場!C254&lt;&gt;"",現場!C254,"")</f>
        <v/>
      </c>
      <c r="M250" s="379" t="str">
        <f>IF(現場!D254&lt;&gt;"",現場!D254,"")</f>
        <v/>
      </c>
      <c r="N250" s="379" t="str">
        <f>IF(現場!E254&lt;&gt;"",現場!E254,"")</f>
        <v/>
      </c>
      <c r="O250" s="379" t="str">
        <f>IF(現場!F254&lt;&gt;"",現場!F254,"")</f>
        <v/>
      </c>
      <c r="P250" s="379" t="str">
        <f>IF(現場!G254&lt;&gt;"",現場!G254,"")</f>
        <v/>
      </c>
      <c r="Q250" s="379" t="str">
        <f>IF(現場!H254&lt;&gt;"",現場!H254,"")</f>
        <v/>
      </c>
      <c r="R250" s="379" t="str">
        <f>IF(現場!I254&lt;&gt;"",現場!I254,"")</f>
        <v/>
      </c>
      <c r="S250" s="379" t="str">
        <f>IF(現場!J254&lt;&gt;"",現場!J254,"")</f>
        <v/>
      </c>
      <c r="T250" s="379" t="str">
        <f>IF(現場!K254&lt;&gt;"",現場!K254,"")</f>
        <v/>
      </c>
      <c r="U250" s="379" t="str">
        <f>IF(現場!L254&lt;&gt;"",現場!L254,"")</f>
        <v/>
      </c>
      <c r="V250" s="379" t="str">
        <f>IF(現場!M254&lt;&gt;"",現場!M254,"")</f>
        <v/>
      </c>
      <c r="X250" s="407" t="str">
        <f>IF(名簿!E255&lt;&gt;"",名簿!E255,"")</f>
        <v/>
      </c>
      <c r="Y250" s="407" t="str">
        <f>IF(名簿!C255&lt;&gt;"",名簿!C255,"")</f>
        <v/>
      </c>
      <c r="Z250" s="407" t="str">
        <f>IF(名簿!H255&lt;&gt;"",名簿!H255,"")</f>
        <v/>
      </c>
      <c r="AA250" s="407" t="str">
        <f>IF(名簿!S255&lt;&gt;"",名簿!S255,"")</f>
        <v/>
      </c>
      <c r="AB250" s="407" t="s">
        <v>1792</v>
      </c>
      <c r="AC250" s="407" t="str">
        <f>IF(名簿!M255&lt;&gt;"",名簿!M255,"")</f>
        <v/>
      </c>
      <c r="AD250" s="407" t="str">
        <f>IF(名簿!N255&lt;&gt;"",名簿!N255,"")</f>
        <v/>
      </c>
      <c r="AE250" s="407" t="str">
        <f>IF(名簿!O255&lt;&gt;"",名簿!O255,"")</f>
        <v/>
      </c>
      <c r="AF250" s="407" t="str">
        <f>IF(名簿!P255&lt;&gt;"",名簿!P255,"")</f>
        <v/>
      </c>
      <c r="AN250" s="551" t="str">
        <f>テーブル2[[#This Row],[災害発生時の
体制]]&amp;テーブル2[[#This Row],[班長代理①②③を選択]]</f>
        <v/>
      </c>
      <c r="AO250">
        <f>IF(テーブル2[[#This Row],[班長代理①②③を選択]]&lt;&gt;"",COUNTIF(AN:AN,AN250),0)</f>
        <v>0</v>
      </c>
      <c r="AQ250" s="521" t="str">
        <f>テーブル2[[#This Row],[災害発生時の
体制]]&amp;テーブル2[[#This Row],[班長]]</f>
        <v/>
      </c>
      <c r="AR250" s="519">
        <f>IF(テーブル2[[#This Row],[班長]]="○",COUNTIF(AQ:AQ,AQ250),0)</f>
        <v>0</v>
      </c>
    </row>
    <row r="251" spans="2:44" x14ac:dyDescent="0.15">
      <c r="B251" s="378" t="str">
        <f>IF(名簿!C256&lt;&gt;"",名簿!C256,"")</f>
        <v/>
      </c>
      <c r="C251" s="378" t="str">
        <f>IF(名簿!F256&lt;&gt;"",名簿!F256,"")</f>
        <v/>
      </c>
      <c r="D251" s="378" t="str">
        <f>IF(名簿!G256&lt;&gt;"",名簿!G256,"")</f>
        <v/>
      </c>
      <c r="E251" s="378" t="str">
        <f>IF(名簿!J256&lt;&gt;"",名簿!J256,"")</f>
        <v/>
      </c>
      <c r="F251" s="378" t="str">
        <f>IF(名簿!L256&lt;&gt;"",名簿!L256,"")</f>
        <v/>
      </c>
      <c r="G251" s="378" t="str">
        <f>IF(名簿!I256&lt;&gt;"",名簿!I256,"")</f>
        <v/>
      </c>
      <c r="H251" s="378" t="str">
        <f>IF(名簿!K256&lt;&gt;"",名簿!K256,"")</f>
        <v/>
      </c>
      <c r="I251" s="378" t="str">
        <f>IF(名簿!H256&lt;&gt;"",名簿!H256,"")</f>
        <v/>
      </c>
      <c r="J251" s="378" t="str">
        <f>IF(名簿!S256&lt;&gt;"",名簿!S256,"")</f>
        <v/>
      </c>
      <c r="L251" s="379" t="str">
        <f>IF(現場!C255&lt;&gt;"",現場!C255,"")</f>
        <v/>
      </c>
      <c r="M251" s="379" t="str">
        <f>IF(現場!D255&lt;&gt;"",現場!D255,"")</f>
        <v/>
      </c>
      <c r="N251" s="379" t="str">
        <f>IF(現場!E255&lt;&gt;"",現場!E255,"")</f>
        <v/>
      </c>
      <c r="O251" s="379" t="str">
        <f>IF(現場!F255&lt;&gt;"",現場!F255,"")</f>
        <v/>
      </c>
      <c r="P251" s="379" t="str">
        <f>IF(現場!G255&lt;&gt;"",現場!G255,"")</f>
        <v/>
      </c>
      <c r="Q251" s="379" t="str">
        <f>IF(現場!H255&lt;&gt;"",現場!H255,"")</f>
        <v/>
      </c>
      <c r="R251" s="379" t="str">
        <f>IF(現場!I255&lt;&gt;"",現場!I255,"")</f>
        <v/>
      </c>
      <c r="S251" s="379" t="str">
        <f>IF(現場!J255&lt;&gt;"",現場!J255,"")</f>
        <v/>
      </c>
      <c r="T251" s="379" t="str">
        <f>IF(現場!K255&lt;&gt;"",現場!K255,"")</f>
        <v/>
      </c>
      <c r="U251" s="379" t="str">
        <f>IF(現場!L255&lt;&gt;"",現場!L255,"")</f>
        <v/>
      </c>
      <c r="V251" s="379" t="str">
        <f>IF(現場!M255&lt;&gt;"",現場!M255,"")</f>
        <v/>
      </c>
      <c r="X251" s="407" t="str">
        <f>IF(名簿!E256&lt;&gt;"",名簿!E256,"")</f>
        <v/>
      </c>
      <c r="Y251" s="407" t="str">
        <f>IF(名簿!C256&lt;&gt;"",名簿!C256,"")</f>
        <v/>
      </c>
      <c r="Z251" s="407" t="str">
        <f>IF(名簿!H256&lt;&gt;"",名簿!H256,"")</f>
        <v/>
      </c>
      <c r="AA251" s="407" t="str">
        <f>IF(名簿!S256&lt;&gt;"",名簿!S256,"")</f>
        <v/>
      </c>
      <c r="AB251" s="407" t="s">
        <v>1792</v>
      </c>
      <c r="AC251" s="407" t="str">
        <f>IF(名簿!M256&lt;&gt;"",名簿!M256,"")</f>
        <v/>
      </c>
      <c r="AD251" s="407" t="str">
        <f>IF(名簿!N256&lt;&gt;"",名簿!N256,"")</f>
        <v/>
      </c>
      <c r="AE251" s="407" t="str">
        <f>IF(名簿!O256&lt;&gt;"",名簿!O256,"")</f>
        <v/>
      </c>
      <c r="AF251" s="407" t="str">
        <f>IF(名簿!P256&lt;&gt;"",名簿!P256,"")</f>
        <v/>
      </c>
      <c r="AN251" s="551" t="str">
        <f>テーブル2[[#This Row],[災害発生時の
体制]]&amp;テーブル2[[#This Row],[班長代理①②③を選択]]</f>
        <v/>
      </c>
      <c r="AO251">
        <f>IF(テーブル2[[#This Row],[班長代理①②③を選択]]&lt;&gt;"",COUNTIF(AN:AN,AN251),0)</f>
        <v>0</v>
      </c>
      <c r="AQ251" s="521" t="str">
        <f>テーブル2[[#This Row],[災害発生時の
体制]]&amp;テーブル2[[#This Row],[班長]]</f>
        <v/>
      </c>
      <c r="AR251" s="519">
        <f>IF(テーブル2[[#This Row],[班長]]="○",COUNTIF(AQ:AQ,AQ251),0)</f>
        <v>0</v>
      </c>
    </row>
    <row r="252" spans="2:44" x14ac:dyDescent="0.15">
      <c r="B252" s="378" t="str">
        <f>IF(名簿!C257&lt;&gt;"",名簿!C257,"")</f>
        <v/>
      </c>
      <c r="C252" s="378" t="str">
        <f>IF(名簿!F257&lt;&gt;"",名簿!F257,"")</f>
        <v/>
      </c>
      <c r="D252" s="378" t="str">
        <f>IF(名簿!G257&lt;&gt;"",名簿!G257,"")</f>
        <v/>
      </c>
      <c r="E252" s="378" t="str">
        <f>IF(名簿!J257&lt;&gt;"",名簿!J257,"")</f>
        <v/>
      </c>
      <c r="F252" s="378" t="str">
        <f>IF(名簿!L257&lt;&gt;"",名簿!L257,"")</f>
        <v/>
      </c>
      <c r="G252" s="378" t="str">
        <f>IF(名簿!I257&lt;&gt;"",名簿!I257,"")</f>
        <v/>
      </c>
      <c r="H252" s="378" t="str">
        <f>IF(名簿!K257&lt;&gt;"",名簿!K257,"")</f>
        <v/>
      </c>
      <c r="I252" s="378" t="str">
        <f>IF(名簿!H257&lt;&gt;"",名簿!H257,"")</f>
        <v/>
      </c>
      <c r="J252" s="378" t="str">
        <f>IF(名簿!S257&lt;&gt;"",名簿!S257,"")</f>
        <v/>
      </c>
      <c r="L252" s="379" t="str">
        <f>IF(現場!C256&lt;&gt;"",現場!C256,"")</f>
        <v/>
      </c>
      <c r="M252" s="379" t="str">
        <f>IF(現場!D256&lt;&gt;"",現場!D256,"")</f>
        <v/>
      </c>
      <c r="N252" s="379" t="str">
        <f>IF(現場!E256&lt;&gt;"",現場!E256,"")</f>
        <v/>
      </c>
      <c r="O252" s="379" t="str">
        <f>IF(現場!F256&lt;&gt;"",現場!F256,"")</f>
        <v/>
      </c>
      <c r="P252" s="379" t="str">
        <f>IF(現場!G256&lt;&gt;"",現場!G256,"")</f>
        <v/>
      </c>
      <c r="Q252" s="379" t="str">
        <f>IF(現場!H256&lt;&gt;"",現場!H256,"")</f>
        <v/>
      </c>
      <c r="R252" s="379" t="str">
        <f>IF(現場!I256&lt;&gt;"",現場!I256,"")</f>
        <v/>
      </c>
      <c r="S252" s="379" t="str">
        <f>IF(現場!J256&lt;&gt;"",現場!J256,"")</f>
        <v/>
      </c>
      <c r="T252" s="379" t="str">
        <f>IF(現場!K256&lt;&gt;"",現場!K256,"")</f>
        <v/>
      </c>
      <c r="U252" s="379" t="str">
        <f>IF(現場!L256&lt;&gt;"",現場!L256,"")</f>
        <v/>
      </c>
      <c r="V252" s="379" t="str">
        <f>IF(現場!M256&lt;&gt;"",現場!M256,"")</f>
        <v/>
      </c>
      <c r="X252" s="407" t="str">
        <f>IF(名簿!E257&lt;&gt;"",名簿!E257,"")</f>
        <v/>
      </c>
      <c r="Y252" s="407" t="str">
        <f>IF(名簿!C257&lt;&gt;"",名簿!C257,"")</f>
        <v/>
      </c>
      <c r="Z252" s="407" t="str">
        <f>IF(名簿!H257&lt;&gt;"",名簿!H257,"")</f>
        <v/>
      </c>
      <c r="AA252" s="407" t="str">
        <f>IF(名簿!S257&lt;&gt;"",名簿!S257,"")</f>
        <v/>
      </c>
      <c r="AB252" s="407" t="s">
        <v>1792</v>
      </c>
      <c r="AC252" s="407" t="str">
        <f>IF(名簿!M257&lt;&gt;"",名簿!M257,"")</f>
        <v/>
      </c>
      <c r="AD252" s="407" t="str">
        <f>IF(名簿!N257&lt;&gt;"",名簿!N257,"")</f>
        <v/>
      </c>
      <c r="AE252" s="407" t="str">
        <f>IF(名簿!O257&lt;&gt;"",名簿!O257,"")</f>
        <v/>
      </c>
      <c r="AF252" s="407" t="str">
        <f>IF(名簿!P257&lt;&gt;"",名簿!P257,"")</f>
        <v/>
      </c>
      <c r="AN252" s="551" t="str">
        <f>テーブル2[[#This Row],[災害発生時の
体制]]&amp;テーブル2[[#This Row],[班長代理①②③を選択]]</f>
        <v/>
      </c>
      <c r="AO252">
        <f>IF(テーブル2[[#This Row],[班長代理①②③を選択]]&lt;&gt;"",COUNTIF(AN:AN,AN252),0)</f>
        <v>0</v>
      </c>
      <c r="AQ252" s="521" t="str">
        <f>テーブル2[[#This Row],[災害発生時の
体制]]&amp;テーブル2[[#This Row],[班長]]</f>
        <v/>
      </c>
      <c r="AR252" s="519">
        <f>IF(テーブル2[[#This Row],[班長]]="○",COUNTIF(AQ:AQ,AQ252),0)</f>
        <v>0</v>
      </c>
    </row>
    <row r="253" spans="2:44" x14ac:dyDescent="0.15">
      <c r="B253" s="378" t="str">
        <f>IF(名簿!C258&lt;&gt;"",名簿!C258,"")</f>
        <v/>
      </c>
      <c r="C253" s="378" t="str">
        <f>IF(名簿!F258&lt;&gt;"",名簿!F258,"")</f>
        <v/>
      </c>
      <c r="D253" s="378" t="str">
        <f>IF(名簿!G258&lt;&gt;"",名簿!G258,"")</f>
        <v/>
      </c>
      <c r="E253" s="378" t="str">
        <f>IF(名簿!J258&lt;&gt;"",名簿!J258,"")</f>
        <v/>
      </c>
      <c r="F253" s="378" t="str">
        <f>IF(名簿!L258&lt;&gt;"",名簿!L258,"")</f>
        <v/>
      </c>
      <c r="G253" s="378" t="str">
        <f>IF(名簿!I258&lt;&gt;"",名簿!I258,"")</f>
        <v/>
      </c>
      <c r="H253" s="378" t="str">
        <f>IF(名簿!K258&lt;&gt;"",名簿!K258,"")</f>
        <v/>
      </c>
      <c r="I253" s="378" t="str">
        <f>IF(名簿!H258&lt;&gt;"",名簿!H258,"")</f>
        <v/>
      </c>
      <c r="J253" s="378" t="str">
        <f>IF(名簿!S258&lt;&gt;"",名簿!S258,"")</f>
        <v/>
      </c>
      <c r="L253" s="379" t="str">
        <f>IF(現場!C257&lt;&gt;"",現場!C257,"")</f>
        <v/>
      </c>
      <c r="M253" s="379" t="str">
        <f>IF(現場!D257&lt;&gt;"",現場!D257,"")</f>
        <v/>
      </c>
      <c r="N253" s="379" t="str">
        <f>IF(現場!E257&lt;&gt;"",現場!E257,"")</f>
        <v/>
      </c>
      <c r="O253" s="379" t="str">
        <f>IF(現場!F257&lt;&gt;"",現場!F257,"")</f>
        <v/>
      </c>
      <c r="P253" s="379" t="str">
        <f>IF(現場!G257&lt;&gt;"",現場!G257,"")</f>
        <v/>
      </c>
      <c r="Q253" s="379" t="str">
        <f>IF(現場!H257&lt;&gt;"",現場!H257,"")</f>
        <v/>
      </c>
      <c r="R253" s="379" t="str">
        <f>IF(現場!I257&lt;&gt;"",現場!I257,"")</f>
        <v/>
      </c>
      <c r="S253" s="379" t="str">
        <f>IF(現場!J257&lt;&gt;"",現場!J257,"")</f>
        <v/>
      </c>
      <c r="T253" s="379" t="str">
        <f>IF(現場!K257&lt;&gt;"",現場!K257,"")</f>
        <v/>
      </c>
      <c r="U253" s="379" t="str">
        <f>IF(現場!L257&lt;&gt;"",現場!L257,"")</f>
        <v/>
      </c>
      <c r="V253" s="379" t="str">
        <f>IF(現場!M257&lt;&gt;"",現場!M257,"")</f>
        <v/>
      </c>
      <c r="X253" s="407" t="str">
        <f>IF(名簿!E258&lt;&gt;"",名簿!E258,"")</f>
        <v/>
      </c>
      <c r="Y253" s="407" t="str">
        <f>IF(名簿!C258&lt;&gt;"",名簿!C258,"")</f>
        <v/>
      </c>
      <c r="Z253" s="407" t="str">
        <f>IF(名簿!H258&lt;&gt;"",名簿!H258,"")</f>
        <v/>
      </c>
      <c r="AA253" s="407" t="str">
        <f>IF(名簿!S258&lt;&gt;"",名簿!S258,"")</f>
        <v/>
      </c>
      <c r="AB253" s="407" t="s">
        <v>1792</v>
      </c>
      <c r="AC253" s="407" t="str">
        <f>IF(名簿!M258&lt;&gt;"",名簿!M258,"")</f>
        <v/>
      </c>
      <c r="AD253" s="407" t="str">
        <f>IF(名簿!N258&lt;&gt;"",名簿!N258,"")</f>
        <v/>
      </c>
      <c r="AE253" s="407" t="str">
        <f>IF(名簿!O258&lt;&gt;"",名簿!O258,"")</f>
        <v/>
      </c>
      <c r="AF253" s="407" t="str">
        <f>IF(名簿!P258&lt;&gt;"",名簿!P258,"")</f>
        <v/>
      </c>
      <c r="AN253" s="551" t="str">
        <f>テーブル2[[#This Row],[災害発生時の
体制]]&amp;テーブル2[[#This Row],[班長代理①②③を選択]]</f>
        <v/>
      </c>
      <c r="AO253">
        <f>IF(テーブル2[[#This Row],[班長代理①②③を選択]]&lt;&gt;"",COUNTIF(AN:AN,AN253),0)</f>
        <v>0</v>
      </c>
      <c r="AQ253" s="521" t="str">
        <f>テーブル2[[#This Row],[災害発生時の
体制]]&amp;テーブル2[[#This Row],[班長]]</f>
        <v/>
      </c>
      <c r="AR253" s="519">
        <f>IF(テーブル2[[#This Row],[班長]]="○",COUNTIF(AQ:AQ,AQ253),0)</f>
        <v>0</v>
      </c>
    </row>
    <row r="254" spans="2:44" x14ac:dyDescent="0.15">
      <c r="B254" s="378" t="str">
        <f>IF(名簿!C259&lt;&gt;"",名簿!C259,"")</f>
        <v/>
      </c>
      <c r="C254" s="378" t="str">
        <f>IF(名簿!F259&lt;&gt;"",名簿!F259,"")</f>
        <v/>
      </c>
      <c r="D254" s="378" t="str">
        <f>IF(名簿!G259&lt;&gt;"",名簿!G259,"")</f>
        <v/>
      </c>
      <c r="E254" s="378" t="str">
        <f>IF(名簿!J259&lt;&gt;"",名簿!J259,"")</f>
        <v/>
      </c>
      <c r="F254" s="378" t="str">
        <f>IF(名簿!L259&lt;&gt;"",名簿!L259,"")</f>
        <v/>
      </c>
      <c r="G254" s="378" t="str">
        <f>IF(名簿!I259&lt;&gt;"",名簿!I259,"")</f>
        <v/>
      </c>
      <c r="H254" s="378" t="str">
        <f>IF(名簿!K259&lt;&gt;"",名簿!K259,"")</f>
        <v/>
      </c>
      <c r="I254" s="378" t="str">
        <f>IF(名簿!H259&lt;&gt;"",名簿!H259,"")</f>
        <v/>
      </c>
      <c r="J254" s="378" t="str">
        <f>IF(名簿!S259&lt;&gt;"",名簿!S259,"")</f>
        <v/>
      </c>
      <c r="L254" s="379" t="str">
        <f>IF(現場!C258&lt;&gt;"",現場!C258,"")</f>
        <v/>
      </c>
      <c r="M254" s="379" t="str">
        <f>IF(現場!D258&lt;&gt;"",現場!D258,"")</f>
        <v/>
      </c>
      <c r="N254" s="379" t="str">
        <f>IF(現場!E258&lt;&gt;"",現場!E258,"")</f>
        <v/>
      </c>
      <c r="O254" s="379" t="str">
        <f>IF(現場!F258&lt;&gt;"",現場!F258,"")</f>
        <v/>
      </c>
      <c r="P254" s="379" t="str">
        <f>IF(現場!G258&lt;&gt;"",現場!G258,"")</f>
        <v/>
      </c>
      <c r="Q254" s="379" t="str">
        <f>IF(現場!H258&lt;&gt;"",現場!H258,"")</f>
        <v/>
      </c>
      <c r="R254" s="379" t="str">
        <f>IF(現場!I258&lt;&gt;"",現場!I258,"")</f>
        <v/>
      </c>
      <c r="S254" s="379" t="str">
        <f>IF(現場!J258&lt;&gt;"",現場!J258,"")</f>
        <v/>
      </c>
      <c r="T254" s="379" t="str">
        <f>IF(現場!K258&lt;&gt;"",現場!K258,"")</f>
        <v/>
      </c>
      <c r="U254" s="379" t="str">
        <f>IF(現場!L258&lt;&gt;"",現場!L258,"")</f>
        <v/>
      </c>
      <c r="V254" s="379" t="str">
        <f>IF(現場!M258&lt;&gt;"",現場!M258,"")</f>
        <v/>
      </c>
      <c r="X254" s="407" t="str">
        <f>IF(名簿!E259&lt;&gt;"",名簿!E259,"")</f>
        <v/>
      </c>
      <c r="Y254" s="407" t="str">
        <f>IF(名簿!C259&lt;&gt;"",名簿!C259,"")</f>
        <v/>
      </c>
      <c r="Z254" s="407" t="str">
        <f>IF(名簿!H259&lt;&gt;"",名簿!H259,"")</f>
        <v/>
      </c>
      <c r="AA254" s="407" t="str">
        <f>IF(名簿!S259&lt;&gt;"",名簿!S259,"")</f>
        <v/>
      </c>
      <c r="AB254" s="407" t="s">
        <v>1792</v>
      </c>
      <c r="AC254" s="407" t="str">
        <f>IF(名簿!M259&lt;&gt;"",名簿!M259,"")</f>
        <v/>
      </c>
      <c r="AD254" s="407" t="str">
        <f>IF(名簿!N259&lt;&gt;"",名簿!N259,"")</f>
        <v/>
      </c>
      <c r="AE254" s="407" t="str">
        <f>IF(名簿!O259&lt;&gt;"",名簿!O259,"")</f>
        <v/>
      </c>
      <c r="AF254" s="407" t="str">
        <f>IF(名簿!P259&lt;&gt;"",名簿!P259,"")</f>
        <v/>
      </c>
      <c r="AN254" s="551" t="str">
        <f>テーブル2[[#This Row],[災害発生時の
体制]]&amp;テーブル2[[#This Row],[班長代理①②③を選択]]</f>
        <v/>
      </c>
      <c r="AO254">
        <f>IF(テーブル2[[#This Row],[班長代理①②③を選択]]&lt;&gt;"",COUNTIF(AN:AN,AN254),0)</f>
        <v>0</v>
      </c>
      <c r="AQ254" s="521" t="str">
        <f>テーブル2[[#This Row],[災害発生時の
体制]]&amp;テーブル2[[#This Row],[班長]]</f>
        <v/>
      </c>
      <c r="AR254" s="519">
        <f>IF(テーブル2[[#This Row],[班長]]="○",COUNTIF(AQ:AQ,AQ254),0)</f>
        <v>0</v>
      </c>
    </row>
    <row r="255" spans="2:44" x14ac:dyDescent="0.15">
      <c r="B255" s="378" t="str">
        <f>IF(名簿!C260&lt;&gt;"",名簿!C260,"")</f>
        <v/>
      </c>
      <c r="C255" s="378" t="str">
        <f>IF(名簿!F260&lt;&gt;"",名簿!F260,"")</f>
        <v/>
      </c>
      <c r="D255" s="378" t="str">
        <f>IF(名簿!G260&lt;&gt;"",名簿!G260,"")</f>
        <v/>
      </c>
      <c r="E255" s="378" t="str">
        <f>IF(名簿!J260&lt;&gt;"",名簿!J260,"")</f>
        <v/>
      </c>
      <c r="F255" s="378" t="str">
        <f>IF(名簿!L260&lt;&gt;"",名簿!L260,"")</f>
        <v/>
      </c>
      <c r="G255" s="378" t="str">
        <f>IF(名簿!I260&lt;&gt;"",名簿!I260,"")</f>
        <v/>
      </c>
      <c r="H255" s="378" t="str">
        <f>IF(名簿!K260&lt;&gt;"",名簿!K260,"")</f>
        <v/>
      </c>
      <c r="I255" s="378" t="str">
        <f>IF(名簿!H260&lt;&gt;"",名簿!H260,"")</f>
        <v/>
      </c>
      <c r="J255" s="378" t="str">
        <f>IF(名簿!S260&lt;&gt;"",名簿!S260,"")</f>
        <v/>
      </c>
      <c r="L255" s="379" t="str">
        <f>IF(現場!C259&lt;&gt;"",現場!C259,"")</f>
        <v/>
      </c>
      <c r="M255" s="379" t="str">
        <f>IF(現場!D259&lt;&gt;"",現場!D259,"")</f>
        <v/>
      </c>
      <c r="N255" s="379" t="str">
        <f>IF(現場!E259&lt;&gt;"",現場!E259,"")</f>
        <v/>
      </c>
      <c r="O255" s="379" t="str">
        <f>IF(現場!F259&lt;&gt;"",現場!F259,"")</f>
        <v/>
      </c>
      <c r="P255" s="379" t="str">
        <f>IF(現場!G259&lt;&gt;"",現場!G259,"")</f>
        <v/>
      </c>
      <c r="Q255" s="379" t="str">
        <f>IF(現場!H259&lt;&gt;"",現場!H259,"")</f>
        <v/>
      </c>
      <c r="R255" s="379" t="str">
        <f>IF(現場!I259&lt;&gt;"",現場!I259,"")</f>
        <v/>
      </c>
      <c r="S255" s="379" t="str">
        <f>IF(現場!J259&lt;&gt;"",現場!J259,"")</f>
        <v/>
      </c>
      <c r="T255" s="379" t="str">
        <f>IF(現場!K259&lt;&gt;"",現場!K259,"")</f>
        <v/>
      </c>
      <c r="U255" s="379" t="str">
        <f>IF(現場!L259&lt;&gt;"",現場!L259,"")</f>
        <v/>
      </c>
      <c r="V255" s="379" t="str">
        <f>IF(現場!M259&lt;&gt;"",現場!M259,"")</f>
        <v/>
      </c>
      <c r="X255" s="407" t="str">
        <f>IF(名簿!E260&lt;&gt;"",名簿!E260,"")</f>
        <v/>
      </c>
      <c r="Y255" s="407" t="str">
        <f>IF(名簿!C260&lt;&gt;"",名簿!C260,"")</f>
        <v/>
      </c>
      <c r="Z255" s="407" t="str">
        <f>IF(名簿!H260&lt;&gt;"",名簿!H260,"")</f>
        <v/>
      </c>
      <c r="AA255" s="407" t="str">
        <f>IF(名簿!S260&lt;&gt;"",名簿!S260,"")</f>
        <v/>
      </c>
      <c r="AB255" s="407" t="s">
        <v>1792</v>
      </c>
      <c r="AC255" s="407" t="str">
        <f>IF(名簿!M260&lt;&gt;"",名簿!M260,"")</f>
        <v/>
      </c>
      <c r="AD255" s="407" t="str">
        <f>IF(名簿!N260&lt;&gt;"",名簿!N260,"")</f>
        <v/>
      </c>
      <c r="AE255" s="407" t="str">
        <f>IF(名簿!O260&lt;&gt;"",名簿!O260,"")</f>
        <v/>
      </c>
      <c r="AF255" s="407" t="str">
        <f>IF(名簿!P260&lt;&gt;"",名簿!P260,"")</f>
        <v/>
      </c>
      <c r="AN255" s="551" t="str">
        <f>テーブル2[[#This Row],[災害発生時の
体制]]&amp;テーブル2[[#This Row],[班長代理①②③を選択]]</f>
        <v/>
      </c>
      <c r="AO255">
        <f>IF(テーブル2[[#This Row],[班長代理①②③を選択]]&lt;&gt;"",COUNTIF(AN:AN,AN255),0)</f>
        <v>0</v>
      </c>
      <c r="AQ255" s="521" t="str">
        <f>テーブル2[[#This Row],[災害発生時の
体制]]&amp;テーブル2[[#This Row],[班長]]</f>
        <v/>
      </c>
      <c r="AR255" s="519">
        <f>IF(テーブル2[[#This Row],[班長]]="○",COUNTIF(AQ:AQ,AQ255),0)</f>
        <v>0</v>
      </c>
    </row>
    <row r="256" spans="2:44" x14ac:dyDescent="0.15">
      <c r="B256" s="378" t="str">
        <f>IF(名簿!C261&lt;&gt;"",名簿!C261,"")</f>
        <v/>
      </c>
      <c r="C256" s="378" t="str">
        <f>IF(名簿!F261&lt;&gt;"",名簿!F261,"")</f>
        <v/>
      </c>
      <c r="D256" s="378" t="str">
        <f>IF(名簿!G261&lt;&gt;"",名簿!G261,"")</f>
        <v/>
      </c>
      <c r="E256" s="378" t="str">
        <f>IF(名簿!J261&lt;&gt;"",名簿!J261,"")</f>
        <v/>
      </c>
      <c r="F256" s="378" t="str">
        <f>IF(名簿!L261&lt;&gt;"",名簿!L261,"")</f>
        <v/>
      </c>
      <c r="G256" s="378" t="str">
        <f>IF(名簿!I261&lt;&gt;"",名簿!I261,"")</f>
        <v/>
      </c>
      <c r="H256" s="378" t="str">
        <f>IF(名簿!K261&lt;&gt;"",名簿!K261,"")</f>
        <v/>
      </c>
      <c r="I256" s="378" t="str">
        <f>IF(名簿!H261&lt;&gt;"",名簿!H261,"")</f>
        <v/>
      </c>
      <c r="J256" s="378" t="str">
        <f>IF(名簿!S261&lt;&gt;"",名簿!S261,"")</f>
        <v/>
      </c>
      <c r="L256" s="379" t="str">
        <f>IF(現場!C260&lt;&gt;"",現場!C260,"")</f>
        <v/>
      </c>
      <c r="M256" s="379" t="str">
        <f>IF(現場!D260&lt;&gt;"",現場!D260,"")</f>
        <v/>
      </c>
      <c r="N256" s="379" t="str">
        <f>IF(現場!E260&lt;&gt;"",現場!E260,"")</f>
        <v/>
      </c>
      <c r="O256" s="379" t="str">
        <f>IF(現場!F260&lt;&gt;"",現場!F260,"")</f>
        <v/>
      </c>
      <c r="P256" s="379" t="str">
        <f>IF(現場!G260&lt;&gt;"",現場!G260,"")</f>
        <v/>
      </c>
      <c r="Q256" s="379" t="str">
        <f>IF(現場!H260&lt;&gt;"",現場!H260,"")</f>
        <v/>
      </c>
      <c r="R256" s="379" t="str">
        <f>IF(現場!I260&lt;&gt;"",現場!I260,"")</f>
        <v/>
      </c>
      <c r="S256" s="379" t="str">
        <f>IF(現場!J260&lt;&gt;"",現場!J260,"")</f>
        <v/>
      </c>
      <c r="T256" s="379" t="str">
        <f>IF(現場!K260&lt;&gt;"",現場!K260,"")</f>
        <v/>
      </c>
      <c r="U256" s="379" t="str">
        <f>IF(現場!L260&lt;&gt;"",現場!L260,"")</f>
        <v/>
      </c>
      <c r="V256" s="379" t="str">
        <f>IF(現場!M260&lt;&gt;"",現場!M260,"")</f>
        <v/>
      </c>
      <c r="X256" s="407" t="str">
        <f>IF(名簿!E261&lt;&gt;"",名簿!E261,"")</f>
        <v/>
      </c>
      <c r="Y256" s="407" t="str">
        <f>IF(名簿!C261&lt;&gt;"",名簿!C261,"")</f>
        <v/>
      </c>
      <c r="Z256" s="407" t="str">
        <f>IF(名簿!H261&lt;&gt;"",名簿!H261,"")</f>
        <v/>
      </c>
      <c r="AA256" s="407" t="str">
        <f>IF(名簿!S261&lt;&gt;"",名簿!S261,"")</f>
        <v/>
      </c>
      <c r="AB256" s="407" t="s">
        <v>1792</v>
      </c>
      <c r="AC256" s="407" t="str">
        <f>IF(名簿!M261&lt;&gt;"",名簿!M261,"")</f>
        <v/>
      </c>
      <c r="AD256" s="407" t="str">
        <f>IF(名簿!N261&lt;&gt;"",名簿!N261,"")</f>
        <v/>
      </c>
      <c r="AE256" s="407" t="str">
        <f>IF(名簿!O261&lt;&gt;"",名簿!O261,"")</f>
        <v/>
      </c>
      <c r="AF256" s="407" t="str">
        <f>IF(名簿!P261&lt;&gt;"",名簿!P261,"")</f>
        <v/>
      </c>
      <c r="AN256" s="551" t="str">
        <f>テーブル2[[#This Row],[災害発生時の
体制]]&amp;テーブル2[[#This Row],[班長代理①②③を選択]]</f>
        <v/>
      </c>
      <c r="AO256">
        <f>IF(テーブル2[[#This Row],[班長代理①②③を選択]]&lt;&gt;"",COUNTIF(AN:AN,AN256),0)</f>
        <v>0</v>
      </c>
      <c r="AQ256" s="521" t="str">
        <f>テーブル2[[#This Row],[災害発生時の
体制]]&amp;テーブル2[[#This Row],[班長]]</f>
        <v/>
      </c>
      <c r="AR256" s="519">
        <f>IF(テーブル2[[#This Row],[班長]]="○",COUNTIF(AQ:AQ,AQ256),0)</f>
        <v>0</v>
      </c>
    </row>
    <row r="257" spans="2:44" x14ac:dyDescent="0.15">
      <c r="B257" s="378" t="str">
        <f>IF(名簿!C262&lt;&gt;"",名簿!C262,"")</f>
        <v/>
      </c>
      <c r="C257" s="378" t="str">
        <f>IF(名簿!F262&lt;&gt;"",名簿!F262,"")</f>
        <v/>
      </c>
      <c r="D257" s="378" t="str">
        <f>IF(名簿!G262&lt;&gt;"",名簿!G262,"")</f>
        <v/>
      </c>
      <c r="E257" s="378" t="str">
        <f>IF(名簿!J262&lt;&gt;"",名簿!J262,"")</f>
        <v/>
      </c>
      <c r="F257" s="378" t="str">
        <f>IF(名簿!L262&lt;&gt;"",名簿!L262,"")</f>
        <v/>
      </c>
      <c r="G257" s="378" t="str">
        <f>IF(名簿!I262&lt;&gt;"",名簿!I262,"")</f>
        <v/>
      </c>
      <c r="H257" s="378" t="str">
        <f>IF(名簿!K262&lt;&gt;"",名簿!K262,"")</f>
        <v/>
      </c>
      <c r="I257" s="378" t="str">
        <f>IF(名簿!H262&lt;&gt;"",名簿!H262,"")</f>
        <v/>
      </c>
      <c r="J257" s="378" t="str">
        <f>IF(名簿!S262&lt;&gt;"",名簿!S262,"")</f>
        <v/>
      </c>
      <c r="L257" s="379" t="str">
        <f>IF(現場!C261&lt;&gt;"",現場!C261,"")</f>
        <v/>
      </c>
      <c r="M257" s="379" t="str">
        <f>IF(現場!D261&lt;&gt;"",現場!D261,"")</f>
        <v/>
      </c>
      <c r="N257" s="379" t="str">
        <f>IF(現場!E261&lt;&gt;"",現場!E261,"")</f>
        <v/>
      </c>
      <c r="O257" s="379" t="str">
        <f>IF(現場!F261&lt;&gt;"",現場!F261,"")</f>
        <v/>
      </c>
      <c r="P257" s="379" t="str">
        <f>IF(現場!G261&lt;&gt;"",現場!G261,"")</f>
        <v/>
      </c>
      <c r="Q257" s="379" t="str">
        <f>IF(現場!H261&lt;&gt;"",現場!H261,"")</f>
        <v/>
      </c>
      <c r="R257" s="379" t="str">
        <f>IF(現場!I261&lt;&gt;"",現場!I261,"")</f>
        <v/>
      </c>
      <c r="S257" s="379" t="str">
        <f>IF(現場!J261&lt;&gt;"",現場!J261,"")</f>
        <v/>
      </c>
      <c r="T257" s="379" t="str">
        <f>IF(現場!K261&lt;&gt;"",現場!K261,"")</f>
        <v/>
      </c>
      <c r="U257" s="379" t="str">
        <f>IF(現場!L261&lt;&gt;"",現場!L261,"")</f>
        <v/>
      </c>
      <c r="V257" s="379" t="str">
        <f>IF(現場!M261&lt;&gt;"",現場!M261,"")</f>
        <v/>
      </c>
      <c r="X257" s="407" t="str">
        <f>IF(名簿!E262&lt;&gt;"",名簿!E262,"")</f>
        <v/>
      </c>
      <c r="Y257" s="407" t="str">
        <f>IF(名簿!C262&lt;&gt;"",名簿!C262,"")</f>
        <v/>
      </c>
      <c r="Z257" s="407" t="str">
        <f>IF(名簿!H262&lt;&gt;"",名簿!H262,"")</f>
        <v/>
      </c>
      <c r="AA257" s="407" t="str">
        <f>IF(名簿!S262&lt;&gt;"",名簿!S262,"")</f>
        <v/>
      </c>
      <c r="AB257" s="407" t="s">
        <v>1792</v>
      </c>
      <c r="AC257" s="407" t="str">
        <f>IF(名簿!M262&lt;&gt;"",名簿!M262,"")</f>
        <v/>
      </c>
      <c r="AD257" s="407" t="str">
        <f>IF(名簿!N262&lt;&gt;"",名簿!N262,"")</f>
        <v/>
      </c>
      <c r="AE257" s="407" t="str">
        <f>IF(名簿!O262&lt;&gt;"",名簿!O262,"")</f>
        <v/>
      </c>
      <c r="AF257" s="407" t="str">
        <f>IF(名簿!P262&lt;&gt;"",名簿!P262,"")</f>
        <v/>
      </c>
      <c r="AN257" s="551" t="str">
        <f>テーブル2[[#This Row],[災害発生時の
体制]]&amp;テーブル2[[#This Row],[班長代理①②③を選択]]</f>
        <v/>
      </c>
      <c r="AO257">
        <f>IF(テーブル2[[#This Row],[班長代理①②③を選択]]&lt;&gt;"",COUNTIF(AN:AN,AN257),0)</f>
        <v>0</v>
      </c>
      <c r="AQ257" s="521" t="str">
        <f>テーブル2[[#This Row],[災害発生時の
体制]]&amp;テーブル2[[#This Row],[班長]]</f>
        <v/>
      </c>
      <c r="AR257" s="519">
        <f>IF(テーブル2[[#This Row],[班長]]="○",COUNTIF(AQ:AQ,AQ257),0)</f>
        <v>0</v>
      </c>
    </row>
    <row r="258" spans="2:44" x14ac:dyDescent="0.15">
      <c r="B258" s="378" t="str">
        <f>IF(名簿!C263&lt;&gt;"",名簿!C263,"")</f>
        <v/>
      </c>
      <c r="C258" s="378" t="str">
        <f>IF(名簿!F263&lt;&gt;"",名簿!F263,"")</f>
        <v/>
      </c>
      <c r="D258" s="378" t="str">
        <f>IF(名簿!G263&lt;&gt;"",名簿!G263,"")</f>
        <v/>
      </c>
      <c r="E258" s="378" t="str">
        <f>IF(名簿!J263&lt;&gt;"",名簿!J263,"")</f>
        <v/>
      </c>
      <c r="F258" s="378" t="str">
        <f>IF(名簿!L263&lt;&gt;"",名簿!L263,"")</f>
        <v/>
      </c>
      <c r="G258" s="378" t="str">
        <f>IF(名簿!I263&lt;&gt;"",名簿!I263,"")</f>
        <v/>
      </c>
      <c r="H258" s="378" t="str">
        <f>IF(名簿!K263&lt;&gt;"",名簿!K263,"")</f>
        <v/>
      </c>
      <c r="I258" s="378" t="str">
        <f>IF(名簿!H263&lt;&gt;"",名簿!H263,"")</f>
        <v/>
      </c>
      <c r="J258" s="378" t="str">
        <f>IF(名簿!S263&lt;&gt;"",名簿!S263,"")</f>
        <v/>
      </c>
      <c r="L258" s="379" t="str">
        <f>IF(現場!C262&lt;&gt;"",現場!C262,"")</f>
        <v/>
      </c>
      <c r="M258" s="379" t="str">
        <f>IF(現場!D262&lt;&gt;"",現場!D262,"")</f>
        <v/>
      </c>
      <c r="N258" s="379" t="str">
        <f>IF(現場!E262&lt;&gt;"",現場!E262,"")</f>
        <v/>
      </c>
      <c r="O258" s="379" t="str">
        <f>IF(現場!F262&lt;&gt;"",現場!F262,"")</f>
        <v/>
      </c>
      <c r="P258" s="379" t="str">
        <f>IF(現場!G262&lt;&gt;"",現場!G262,"")</f>
        <v/>
      </c>
      <c r="Q258" s="379" t="str">
        <f>IF(現場!H262&lt;&gt;"",現場!H262,"")</f>
        <v/>
      </c>
      <c r="R258" s="379" t="str">
        <f>IF(現場!I262&lt;&gt;"",現場!I262,"")</f>
        <v/>
      </c>
      <c r="S258" s="379" t="str">
        <f>IF(現場!J262&lt;&gt;"",現場!J262,"")</f>
        <v/>
      </c>
      <c r="T258" s="379" t="str">
        <f>IF(現場!K262&lt;&gt;"",現場!K262,"")</f>
        <v/>
      </c>
      <c r="U258" s="379" t="str">
        <f>IF(現場!L262&lt;&gt;"",現場!L262,"")</f>
        <v/>
      </c>
      <c r="V258" s="379" t="str">
        <f>IF(現場!M262&lt;&gt;"",現場!M262,"")</f>
        <v/>
      </c>
      <c r="X258" s="407" t="str">
        <f>IF(名簿!E263&lt;&gt;"",名簿!E263,"")</f>
        <v/>
      </c>
      <c r="Y258" s="407" t="str">
        <f>IF(名簿!C263&lt;&gt;"",名簿!C263,"")</f>
        <v/>
      </c>
      <c r="Z258" s="407" t="str">
        <f>IF(名簿!H263&lt;&gt;"",名簿!H263,"")</f>
        <v/>
      </c>
      <c r="AA258" s="407" t="str">
        <f>IF(名簿!S263&lt;&gt;"",名簿!S263,"")</f>
        <v/>
      </c>
      <c r="AB258" s="407" t="s">
        <v>1792</v>
      </c>
      <c r="AC258" s="407" t="str">
        <f>IF(名簿!M263&lt;&gt;"",名簿!M263,"")</f>
        <v/>
      </c>
      <c r="AD258" s="407" t="str">
        <f>IF(名簿!N263&lt;&gt;"",名簿!N263,"")</f>
        <v/>
      </c>
      <c r="AE258" s="407" t="str">
        <f>IF(名簿!O263&lt;&gt;"",名簿!O263,"")</f>
        <v/>
      </c>
      <c r="AF258" s="407" t="str">
        <f>IF(名簿!P263&lt;&gt;"",名簿!P263,"")</f>
        <v/>
      </c>
      <c r="AN258" s="551" t="str">
        <f>テーブル2[[#This Row],[災害発生時の
体制]]&amp;テーブル2[[#This Row],[班長代理①②③を選択]]</f>
        <v/>
      </c>
      <c r="AO258">
        <f>IF(テーブル2[[#This Row],[班長代理①②③を選択]]&lt;&gt;"",COUNTIF(AN:AN,AN258),0)</f>
        <v>0</v>
      </c>
      <c r="AQ258" s="521" t="str">
        <f>テーブル2[[#This Row],[災害発生時の
体制]]&amp;テーブル2[[#This Row],[班長]]</f>
        <v/>
      </c>
      <c r="AR258" s="519">
        <f>IF(テーブル2[[#This Row],[班長]]="○",COUNTIF(AQ:AQ,AQ258),0)</f>
        <v>0</v>
      </c>
    </row>
    <row r="259" spans="2:44" x14ac:dyDescent="0.15">
      <c r="B259" s="378" t="str">
        <f>IF(名簿!C264&lt;&gt;"",名簿!C264,"")</f>
        <v/>
      </c>
      <c r="C259" s="378" t="str">
        <f>IF(名簿!F264&lt;&gt;"",名簿!F264,"")</f>
        <v/>
      </c>
      <c r="D259" s="378" t="str">
        <f>IF(名簿!G264&lt;&gt;"",名簿!G264,"")</f>
        <v/>
      </c>
      <c r="E259" s="378" t="str">
        <f>IF(名簿!J264&lt;&gt;"",名簿!J264,"")</f>
        <v/>
      </c>
      <c r="F259" s="378" t="str">
        <f>IF(名簿!L264&lt;&gt;"",名簿!L264,"")</f>
        <v/>
      </c>
      <c r="G259" s="378" t="str">
        <f>IF(名簿!I264&lt;&gt;"",名簿!I264,"")</f>
        <v/>
      </c>
      <c r="H259" s="378" t="str">
        <f>IF(名簿!K264&lt;&gt;"",名簿!K264,"")</f>
        <v/>
      </c>
      <c r="I259" s="378" t="str">
        <f>IF(名簿!H264&lt;&gt;"",名簿!H264,"")</f>
        <v/>
      </c>
      <c r="J259" s="378" t="str">
        <f>IF(名簿!S264&lt;&gt;"",名簿!S264,"")</f>
        <v/>
      </c>
      <c r="L259" s="379" t="str">
        <f>IF(現場!C263&lt;&gt;"",現場!C263,"")</f>
        <v/>
      </c>
      <c r="M259" s="379" t="str">
        <f>IF(現場!D263&lt;&gt;"",現場!D263,"")</f>
        <v/>
      </c>
      <c r="N259" s="379" t="str">
        <f>IF(現場!E263&lt;&gt;"",現場!E263,"")</f>
        <v/>
      </c>
      <c r="O259" s="379" t="str">
        <f>IF(現場!F263&lt;&gt;"",現場!F263,"")</f>
        <v/>
      </c>
      <c r="P259" s="379" t="str">
        <f>IF(現場!G263&lt;&gt;"",現場!G263,"")</f>
        <v/>
      </c>
      <c r="Q259" s="379" t="str">
        <f>IF(現場!H263&lt;&gt;"",現場!H263,"")</f>
        <v/>
      </c>
      <c r="R259" s="379" t="str">
        <f>IF(現場!I263&lt;&gt;"",現場!I263,"")</f>
        <v/>
      </c>
      <c r="S259" s="379" t="str">
        <f>IF(現場!J263&lt;&gt;"",現場!J263,"")</f>
        <v/>
      </c>
      <c r="T259" s="379" t="str">
        <f>IF(現場!K263&lt;&gt;"",現場!K263,"")</f>
        <v/>
      </c>
      <c r="U259" s="379" t="str">
        <f>IF(現場!L263&lt;&gt;"",現場!L263,"")</f>
        <v/>
      </c>
      <c r="V259" s="379" t="str">
        <f>IF(現場!M263&lt;&gt;"",現場!M263,"")</f>
        <v/>
      </c>
      <c r="X259" s="407" t="str">
        <f>IF(名簿!E264&lt;&gt;"",名簿!E264,"")</f>
        <v/>
      </c>
      <c r="Y259" s="407" t="str">
        <f>IF(名簿!C264&lt;&gt;"",名簿!C264,"")</f>
        <v/>
      </c>
      <c r="Z259" s="407" t="str">
        <f>IF(名簿!H264&lt;&gt;"",名簿!H264,"")</f>
        <v/>
      </c>
      <c r="AA259" s="407" t="str">
        <f>IF(名簿!S264&lt;&gt;"",名簿!S264,"")</f>
        <v/>
      </c>
      <c r="AB259" s="407" t="s">
        <v>1792</v>
      </c>
      <c r="AC259" s="407" t="str">
        <f>IF(名簿!M264&lt;&gt;"",名簿!M264,"")</f>
        <v/>
      </c>
      <c r="AD259" s="407" t="str">
        <f>IF(名簿!N264&lt;&gt;"",名簿!N264,"")</f>
        <v/>
      </c>
      <c r="AE259" s="407" t="str">
        <f>IF(名簿!O264&lt;&gt;"",名簿!O264,"")</f>
        <v/>
      </c>
      <c r="AF259" s="407" t="str">
        <f>IF(名簿!P264&lt;&gt;"",名簿!P264,"")</f>
        <v/>
      </c>
      <c r="AN259" s="551" t="str">
        <f>テーブル2[[#This Row],[災害発生時の
体制]]&amp;テーブル2[[#This Row],[班長代理①②③を選択]]</f>
        <v/>
      </c>
      <c r="AO259">
        <f>IF(テーブル2[[#This Row],[班長代理①②③を選択]]&lt;&gt;"",COUNTIF(AN:AN,AN259),0)</f>
        <v>0</v>
      </c>
      <c r="AQ259" s="521" t="str">
        <f>テーブル2[[#This Row],[災害発生時の
体制]]&amp;テーブル2[[#This Row],[班長]]</f>
        <v/>
      </c>
      <c r="AR259" s="519">
        <f>IF(テーブル2[[#This Row],[班長]]="○",COUNTIF(AQ:AQ,AQ259),0)</f>
        <v>0</v>
      </c>
    </row>
    <row r="260" spans="2:44" x14ac:dyDescent="0.15">
      <c r="B260" s="378" t="str">
        <f>IF(名簿!C265&lt;&gt;"",名簿!C265,"")</f>
        <v/>
      </c>
      <c r="C260" s="378" t="str">
        <f>IF(名簿!F265&lt;&gt;"",名簿!F265,"")</f>
        <v/>
      </c>
      <c r="D260" s="378" t="str">
        <f>IF(名簿!G265&lt;&gt;"",名簿!G265,"")</f>
        <v/>
      </c>
      <c r="E260" s="378" t="str">
        <f>IF(名簿!J265&lt;&gt;"",名簿!J265,"")</f>
        <v/>
      </c>
      <c r="F260" s="378" t="str">
        <f>IF(名簿!L265&lt;&gt;"",名簿!L265,"")</f>
        <v/>
      </c>
      <c r="G260" s="378" t="str">
        <f>IF(名簿!I265&lt;&gt;"",名簿!I265,"")</f>
        <v/>
      </c>
      <c r="H260" s="378" t="str">
        <f>IF(名簿!K265&lt;&gt;"",名簿!K265,"")</f>
        <v/>
      </c>
      <c r="I260" s="378" t="str">
        <f>IF(名簿!H265&lt;&gt;"",名簿!H265,"")</f>
        <v/>
      </c>
      <c r="J260" s="378" t="str">
        <f>IF(名簿!S265&lt;&gt;"",名簿!S265,"")</f>
        <v/>
      </c>
      <c r="L260" s="379" t="str">
        <f>IF(現場!C264&lt;&gt;"",現場!C264,"")</f>
        <v/>
      </c>
      <c r="M260" s="379" t="str">
        <f>IF(現場!D264&lt;&gt;"",現場!D264,"")</f>
        <v/>
      </c>
      <c r="N260" s="379" t="str">
        <f>IF(現場!E264&lt;&gt;"",現場!E264,"")</f>
        <v/>
      </c>
      <c r="O260" s="379" t="str">
        <f>IF(現場!F264&lt;&gt;"",現場!F264,"")</f>
        <v/>
      </c>
      <c r="P260" s="379" t="str">
        <f>IF(現場!G264&lt;&gt;"",現場!G264,"")</f>
        <v/>
      </c>
      <c r="Q260" s="379" t="str">
        <f>IF(現場!H264&lt;&gt;"",現場!H264,"")</f>
        <v/>
      </c>
      <c r="R260" s="379" t="str">
        <f>IF(現場!I264&lt;&gt;"",現場!I264,"")</f>
        <v/>
      </c>
      <c r="S260" s="379" t="str">
        <f>IF(現場!J264&lt;&gt;"",現場!J264,"")</f>
        <v/>
      </c>
      <c r="T260" s="379" t="str">
        <f>IF(現場!K264&lt;&gt;"",現場!K264,"")</f>
        <v/>
      </c>
      <c r="U260" s="379" t="str">
        <f>IF(現場!L264&lt;&gt;"",現場!L264,"")</f>
        <v/>
      </c>
      <c r="V260" s="379" t="str">
        <f>IF(現場!M264&lt;&gt;"",現場!M264,"")</f>
        <v/>
      </c>
      <c r="X260" s="407" t="str">
        <f>IF(名簿!E265&lt;&gt;"",名簿!E265,"")</f>
        <v/>
      </c>
      <c r="Y260" s="407" t="str">
        <f>IF(名簿!C265&lt;&gt;"",名簿!C265,"")</f>
        <v/>
      </c>
      <c r="Z260" s="407" t="str">
        <f>IF(名簿!H265&lt;&gt;"",名簿!H265,"")</f>
        <v/>
      </c>
      <c r="AA260" s="407" t="str">
        <f>IF(名簿!S265&lt;&gt;"",名簿!S265,"")</f>
        <v/>
      </c>
      <c r="AB260" s="407" t="s">
        <v>1792</v>
      </c>
      <c r="AC260" s="407" t="str">
        <f>IF(名簿!M265&lt;&gt;"",名簿!M265,"")</f>
        <v/>
      </c>
      <c r="AD260" s="407" t="str">
        <f>IF(名簿!N265&lt;&gt;"",名簿!N265,"")</f>
        <v/>
      </c>
      <c r="AE260" s="407" t="str">
        <f>IF(名簿!O265&lt;&gt;"",名簿!O265,"")</f>
        <v/>
      </c>
      <c r="AF260" s="407" t="str">
        <f>IF(名簿!P265&lt;&gt;"",名簿!P265,"")</f>
        <v/>
      </c>
      <c r="AN260" s="551" t="str">
        <f>テーブル2[[#This Row],[災害発生時の
体制]]&amp;テーブル2[[#This Row],[班長代理①②③を選択]]</f>
        <v/>
      </c>
      <c r="AO260">
        <f>IF(テーブル2[[#This Row],[班長代理①②③を選択]]&lt;&gt;"",COUNTIF(AN:AN,AN260),0)</f>
        <v>0</v>
      </c>
      <c r="AQ260" s="521" t="str">
        <f>テーブル2[[#This Row],[災害発生時の
体制]]&amp;テーブル2[[#This Row],[班長]]</f>
        <v/>
      </c>
      <c r="AR260" s="519">
        <f>IF(テーブル2[[#This Row],[班長]]="○",COUNTIF(AQ:AQ,AQ260),0)</f>
        <v>0</v>
      </c>
    </row>
    <row r="261" spans="2:44" x14ac:dyDescent="0.15">
      <c r="B261" s="378" t="str">
        <f>IF(名簿!C266&lt;&gt;"",名簿!C266,"")</f>
        <v/>
      </c>
      <c r="C261" s="378" t="str">
        <f>IF(名簿!F266&lt;&gt;"",名簿!F266,"")</f>
        <v/>
      </c>
      <c r="D261" s="378" t="str">
        <f>IF(名簿!G266&lt;&gt;"",名簿!G266,"")</f>
        <v/>
      </c>
      <c r="E261" s="378" t="str">
        <f>IF(名簿!J266&lt;&gt;"",名簿!J266,"")</f>
        <v/>
      </c>
      <c r="F261" s="378" t="str">
        <f>IF(名簿!L266&lt;&gt;"",名簿!L266,"")</f>
        <v/>
      </c>
      <c r="G261" s="378" t="str">
        <f>IF(名簿!I266&lt;&gt;"",名簿!I266,"")</f>
        <v/>
      </c>
      <c r="H261" s="378" t="str">
        <f>IF(名簿!K266&lt;&gt;"",名簿!K266,"")</f>
        <v/>
      </c>
      <c r="I261" s="378" t="str">
        <f>IF(名簿!H266&lt;&gt;"",名簿!H266,"")</f>
        <v/>
      </c>
      <c r="J261" s="378" t="str">
        <f>IF(名簿!S266&lt;&gt;"",名簿!S266,"")</f>
        <v/>
      </c>
      <c r="L261" s="379" t="str">
        <f>IF(現場!C265&lt;&gt;"",現場!C265,"")</f>
        <v/>
      </c>
      <c r="M261" s="379" t="str">
        <f>IF(現場!D265&lt;&gt;"",現場!D265,"")</f>
        <v/>
      </c>
      <c r="N261" s="379" t="str">
        <f>IF(現場!E265&lt;&gt;"",現場!E265,"")</f>
        <v/>
      </c>
      <c r="O261" s="379" t="str">
        <f>IF(現場!F265&lt;&gt;"",現場!F265,"")</f>
        <v/>
      </c>
      <c r="P261" s="379" t="str">
        <f>IF(現場!G265&lt;&gt;"",現場!G265,"")</f>
        <v/>
      </c>
      <c r="Q261" s="379" t="str">
        <f>IF(現場!H265&lt;&gt;"",現場!H265,"")</f>
        <v/>
      </c>
      <c r="R261" s="379" t="str">
        <f>IF(現場!I265&lt;&gt;"",現場!I265,"")</f>
        <v/>
      </c>
      <c r="S261" s="379" t="str">
        <f>IF(現場!J265&lt;&gt;"",現場!J265,"")</f>
        <v/>
      </c>
      <c r="T261" s="379" t="str">
        <f>IF(現場!K265&lt;&gt;"",現場!K265,"")</f>
        <v/>
      </c>
      <c r="U261" s="379" t="str">
        <f>IF(現場!L265&lt;&gt;"",現場!L265,"")</f>
        <v/>
      </c>
      <c r="V261" s="379" t="str">
        <f>IF(現場!M265&lt;&gt;"",現場!M265,"")</f>
        <v/>
      </c>
      <c r="X261" s="407" t="str">
        <f>IF(名簿!E266&lt;&gt;"",名簿!E266,"")</f>
        <v/>
      </c>
      <c r="Y261" s="407" t="str">
        <f>IF(名簿!C266&lt;&gt;"",名簿!C266,"")</f>
        <v/>
      </c>
      <c r="Z261" s="407" t="str">
        <f>IF(名簿!H266&lt;&gt;"",名簿!H266,"")</f>
        <v/>
      </c>
      <c r="AA261" s="407" t="str">
        <f>IF(名簿!S266&lt;&gt;"",名簿!S266,"")</f>
        <v/>
      </c>
      <c r="AB261" s="407" t="s">
        <v>1792</v>
      </c>
      <c r="AC261" s="407" t="str">
        <f>IF(名簿!M266&lt;&gt;"",名簿!M266,"")</f>
        <v/>
      </c>
      <c r="AD261" s="407" t="str">
        <f>IF(名簿!N266&lt;&gt;"",名簿!N266,"")</f>
        <v/>
      </c>
      <c r="AE261" s="407" t="str">
        <f>IF(名簿!O266&lt;&gt;"",名簿!O266,"")</f>
        <v/>
      </c>
      <c r="AF261" s="407" t="str">
        <f>IF(名簿!P266&lt;&gt;"",名簿!P266,"")</f>
        <v/>
      </c>
      <c r="AN261" s="551" t="str">
        <f>テーブル2[[#This Row],[災害発生時の
体制]]&amp;テーブル2[[#This Row],[班長代理①②③を選択]]</f>
        <v/>
      </c>
      <c r="AO261">
        <f>IF(テーブル2[[#This Row],[班長代理①②③を選択]]&lt;&gt;"",COUNTIF(AN:AN,AN261),0)</f>
        <v>0</v>
      </c>
      <c r="AQ261" s="521" t="str">
        <f>テーブル2[[#This Row],[災害発生時の
体制]]&amp;テーブル2[[#This Row],[班長]]</f>
        <v/>
      </c>
      <c r="AR261" s="519">
        <f>IF(テーブル2[[#This Row],[班長]]="○",COUNTIF(AQ:AQ,AQ261),0)</f>
        <v>0</v>
      </c>
    </row>
    <row r="262" spans="2:44" x14ac:dyDescent="0.15">
      <c r="B262" s="378" t="str">
        <f>IF(名簿!C267&lt;&gt;"",名簿!C267,"")</f>
        <v/>
      </c>
      <c r="C262" s="378" t="str">
        <f>IF(名簿!F267&lt;&gt;"",名簿!F267,"")</f>
        <v/>
      </c>
      <c r="D262" s="378" t="str">
        <f>IF(名簿!G267&lt;&gt;"",名簿!G267,"")</f>
        <v/>
      </c>
      <c r="E262" s="378" t="str">
        <f>IF(名簿!J267&lt;&gt;"",名簿!J267,"")</f>
        <v/>
      </c>
      <c r="F262" s="378" t="str">
        <f>IF(名簿!L267&lt;&gt;"",名簿!L267,"")</f>
        <v/>
      </c>
      <c r="G262" s="378" t="str">
        <f>IF(名簿!I267&lt;&gt;"",名簿!I267,"")</f>
        <v/>
      </c>
      <c r="H262" s="378" t="str">
        <f>IF(名簿!K267&lt;&gt;"",名簿!K267,"")</f>
        <v/>
      </c>
      <c r="I262" s="378" t="str">
        <f>IF(名簿!H267&lt;&gt;"",名簿!H267,"")</f>
        <v/>
      </c>
      <c r="J262" s="378" t="str">
        <f>IF(名簿!S267&lt;&gt;"",名簿!S267,"")</f>
        <v/>
      </c>
      <c r="L262" s="379" t="str">
        <f>IF(現場!C266&lt;&gt;"",現場!C266,"")</f>
        <v/>
      </c>
      <c r="M262" s="379" t="str">
        <f>IF(現場!D266&lt;&gt;"",現場!D266,"")</f>
        <v/>
      </c>
      <c r="N262" s="379" t="str">
        <f>IF(現場!E266&lt;&gt;"",現場!E266,"")</f>
        <v/>
      </c>
      <c r="O262" s="379" t="str">
        <f>IF(現場!F266&lt;&gt;"",現場!F266,"")</f>
        <v/>
      </c>
      <c r="P262" s="379" t="str">
        <f>IF(現場!G266&lt;&gt;"",現場!G266,"")</f>
        <v/>
      </c>
      <c r="Q262" s="379" t="str">
        <f>IF(現場!H266&lt;&gt;"",現場!H266,"")</f>
        <v/>
      </c>
      <c r="R262" s="379" t="str">
        <f>IF(現場!I266&lt;&gt;"",現場!I266,"")</f>
        <v/>
      </c>
      <c r="S262" s="379" t="str">
        <f>IF(現場!J266&lt;&gt;"",現場!J266,"")</f>
        <v/>
      </c>
      <c r="T262" s="379" t="str">
        <f>IF(現場!K266&lt;&gt;"",現場!K266,"")</f>
        <v/>
      </c>
      <c r="U262" s="379" t="str">
        <f>IF(現場!L266&lt;&gt;"",現場!L266,"")</f>
        <v/>
      </c>
      <c r="V262" s="379" t="str">
        <f>IF(現場!M266&lt;&gt;"",現場!M266,"")</f>
        <v/>
      </c>
      <c r="X262" s="407" t="str">
        <f>IF(名簿!E267&lt;&gt;"",名簿!E267,"")</f>
        <v/>
      </c>
      <c r="Y262" s="407" t="str">
        <f>IF(名簿!C267&lt;&gt;"",名簿!C267,"")</f>
        <v/>
      </c>
      <c r="Z262" s="407" t="str">
        <f>IF(名簿!H267&lt;&gt;"",名簿!H267,"")</f>
        <v/>
      </c>
      <c r="AA262" s="407" t="str">
        <f>IF(名簿!S267&lt;&gt;"",名簿!S267,"")</f>
        <v/>
      </c>
      <c r="AB262" s="407" t="s">
        <v>1792</v>
      </c>
      <c r="AC262" s="407" t="str">
        <f>IF(名簿!M267&lt;&gt;"",名簿!M267,"")</f>
        <v/>
      </c>
      <c r="AD262" s="407" t="str">
        <f>IF(名簿!N267&lt;&gt;"",名簿!N267,"")</f>
        <v/>
      </c>
      <c r="AE262" s="407" t="str">
        <f>IF(名簿!O267&lt;&gt;"",名簿!O267,"")</f>
        <v/>
      </c>
      <c r="AF262" s="407" t="str">
        <f>IF(名簿!P267&lt;&gt;"",名簿!P267,"")</f>
        <v/>
      </c>
      <c r="AN262" s="551" t="str">
        <f>テーブル2[[#This Row],[災害発生時の
体制]]&amp;テーブル2[[#This Row],[班長代理①②③を選択]]</f>
        <v/>
      </c>
      <c r="AO262">
        <f>IF(テーブル2[[#This Row],[班長代理①②③を選択]]&lt;&gt;"",COUNTIF(AN:AN,AN262),0)</f>
        <v>0</v>
      </c>
      <c r="AQ262" s="521" t="str">
        <f>テーブル2[[#This Row],[災害発生時の
体制]]&amp;テーブル2[[#This Row],[班長]]</f>
        <v/>
      </c>
      <c r="AR262" s="519">
        <f>IF(テーブル2[[#This Row],[班長]]="○",COUNTIF(AQ:AQ,AQ262),0)</f>
        <v>0</v>
      </c>
    </row>
    <row r="263" spans="2:44" x14ac:dyDescent="0.15">
      <c r="B263" s="378" t="str">
        <f>IF(名簿!C268&lt;&gt;"",名簿!C268,"")</f>
        <v/>
      </c>
      <c r="C263" s="378" t="str">
        <f>IF(名簿!F268&lt;&gt;"",名簿!F268,"")</f>
        <v/>
      </c>
      <c r="D263" s="378" t="str">
        <f>IF(名簿!G268&lt;&gt;"",名簿!G268,"")</f>
        <v/>
      </c>
      <c r="E263" s="378" t="str">
        <f>IF(名簿!J268&lt;&gt;"",名簿!J268,"")</f>
        <v/>
      </c>
      <c r="F263" s="378" t="str">
        <f>IF(名簿!L268&lt;&gt;"",名簿!L268,"")</f>
        <v/>
      </c>
      <c r="G263" s="378" t="str">
        <f>IF(名簿!I268&lt;&gt;"",名簿!I268,"")</f>
        <v/>
      </c>
      <c r="H263" s="378" t="str">
        <f>IF(名簿!K268&lt;&gt;"",名簿!K268,"")</f>
        <v/>
      </c>
      <c r="I263" s="378" t="str">
        <f>IF(名簿!H268&lt;&gt;"",名簿!H268,"")</f>
        <v/>
      </c>
      <c r="J263" s="378" t="str">
        <f>IF(名簿!S268&lt;&gt;"",名簿!S268,"")</f>
        <v/>
      </c>
      <c r="L263" s="379" t="str">
        <f>IF(現場!C267&lt;&gt;"",現場!C267,"")</f>
        <v/>
      </c>
      <c r="M263" s="379" t="str">
        <f>IF(現場!D267&lt;&gt;"",現場!D267,"")</f>
        <v/>
      </c>
      <c r="N263" s="379" t="str">
        <f>IF(現場!E267&lt;&gt;"",現場!E267,"")</f>
        <v/>
      </c>
      <c r="O263" s="379" t="str">
        <f>IF(現場!F267&lt;&gt;"",現場!F267,"")</f>
        <v/>
      </c>
      <c r="P263" s="379" t="str">
        <f>IF(現場!G267&lt;&gt;"",現場!G267,"")</f>
        <v/>
      </c>
      <c r="Q263" s="379" t="str">
        <f>IF(現場!H267&lt;&gt;"",現場!H267,"")</f>
        <v/>
      </c>
      <c r="R263" s="379" t="str">
        <f>IF(現場!I267&lt;&gt;"",現場!I267,"")</f>
        <v/>
      </c>
      <c r="S263" s="379" t="str">
        <f>IF(現場!J267&lt;&gt;"",現場!J267,"")</f>
        <v/>
      </c>
      <c r="T263" s="379" t="str">
        <f>IF(現場!K267&lt;&gt;"",現場!K267,"")</f>
        <v/>
      </c>
      <c r="U263" s="379" t="str">
        <f>IF(現場!L267&lt;&gt;"",現場!L267,"")</f>
        <v/>
      </c>
      <c r="V263" s="379" t="str">
        <f>IF(現場!M267&lt;&gt;"",現場!M267,"")</f>
        <v/>
      </c>
      <c r="X263" s="407" t="str">
        <f>IF(名簿!E268&lt;&gt;"",名簿!E268,"")</f>
        <v/>
      </c>
      <c r="Y263" s="407" t="str">
        <f>IF(名簿!C268&lt;&gt;"",名簿!C268,"")</f>
        <v/>
      </c>
      <c r="Z263" s="407" t="str">
        <f>IF(名簿!H268&lt;&gt;"",名簿!H268,"")</f>
        <v/>
      </c>
      <c r="AA263" s="407" t="str">
        <f>IF(名簿!S268&lt;&gt;"",名簿!S268,"")</f>
        <v/>
      </c>
      <c r="AB263" s="407" t="s">
        <v>1792</v>
      </c>
      <c r="AC263" s="407" t="str">
        <f>IF(名簿!M268&lt;&gt;"",名簿!M268,"")</f>
        <v/>
      </c>
      <c r="AD263" s="407" t="str">
        <f>IF(名簿!N268&lt;&gt;"",名簿!N268,"")</f>
        <v/>
      </c>
      <c r="AE263" s="407" t="str">
        <f>IF(名簿!O268&lt;&gt;"",名簿!O268,"")</f>
        <v/>
      </c>
      <c r="AF263" s="407" t="str">
        <f>IF(名簿!P268&lt;&gt;"",名簿!P268,"")</f>
        <v/>
      </c>
      <c r="AN263" s="551" t="str">
        <f>テーブル2[[#This Row],[災害発生時の
体制]]&amp;テーブル2[[#This Row],[班長代理①②③を選択]]</f>
        <v/>
      </c>
      <c r="AO263">
        <f>IF(テーブル2[[#This Row],[班長代理①②③を選択]]&lt;&gt;"",COUNTIF(AN:AN,AN263),0)</f>
        <v>0</v>
      </c>
      <c r="AQ263" s="521" t="str">
        <f>テーブル2[[#This Row],[災害発生時の
体制]]&amp;テーブル2[[#This Row],[班長]]</f>
        <v/>
      </c>
      <c r="AR263" s="519">
        <f>IF(テーブル2[[#This Row],[班長]]="○",COUNTIF(AQ:AQ,AQ263),0)</f>
        <v>0</v>
      </c>
    </row>
    <row r="264" spans="2:44" x14ac:dyDescent="0.15">
      <c r="B264" s="378" t="str">
        <f>IF(名簿!C269&lt;&gt;"",名簿!C269,"")</f>
        <v/>
      </c>
      <c r="C264" s="378" t="str">
        <f>IF(名簿!F269&lt;&gt;"",名簿!F269,"")</f>
        <v/>
      </c>
      <c r="D264" s="378" t="str">
        <f>IF(名簿!G269&lt;&gt;"",名簿!G269,"")</f>
        <v/>
      </c>
      <c r="E264" s="378" t="str">
        <f>IF(名簿!J269&lt;&gt;"",名簿!J269,"")</f>
        <v/>
      </c>
      <c r="F264" s="378" t="str">
        <f>IF(名簿!L269&lt;&gt;"",名簿!L269,"")</f>
        <v/>
      </c>
      <c r="G264" s="378" t="str">
        <f>IF(名簿!I269&lt;&gt;"",名簿!I269,"")</f>
        <v/>
      </c>
      <c r="H264" s="378" t="str">
        <f>IF(名簿!K269&lt;&gt;"",名簿!K269,"")</f>
        <v/>
      </c>
      <c r="I264" s="378" t="str">
        <f>IF(名簿!H269&lt;&gt;"",名簿!H269,"")</f>
        <v/>
      </c>
      <c r="J264" s="378" t="str">
        <f>IF(名簿!S269&lt;&gt;"",名簿!S269,"")</f>
        <v/>
      </c>
      <c r="L264" s="379" t="str">
        <f>IF(現場!C268&lt;&gt;"",現場!C268,"")</f>
        <v/>
      </c>
      <c r="M264" s="379" t="str">
        <f>IF(現場!D268&lt;&gt;"",現場!D268,"")</f>
        <v/>
      </c>
      <c r="N264" s="379" t="str">
        <f>IF(現場!E268&lt;&gt;"",現場!E268,"")</f>
        <v/>
      </c>
      <c r="O264" s="379" t="str">
        <f>IF(現場!F268&lt;&gt;"",現場!F268,"")</f>
        <v/>
      </c>
      <c r="P264" s="379" t="str">
        <f>IF(現場!G268&lt;&gt;"",現場!G268,"")</f>
        <v/>
      </c>
      <c r="Q264" s="379" t="str">
        <f>IF(現場!H268&lt;&gt;"",現場!H268,"")</f>
        <v/>
      </c>
      <c r="R264" s="379" t="str">
        <f>IF(現場!I268&lt;&gt;"",現場!I268,"")</f>
        <v/>
      </c>
      <c r="S264" s="379" t="str">
        <f>IF(現場!J268&lt;&gt;"",現場!J268,"")</f>
        <v/>
      </c>
      <c r="T264" s="379" t="str">
        <f>IF(現場!K268&lt;&gt;"",現場!K268,"")</f>
        <v/>
      </c>
      <c r="U264" s="379" t="str">
        <f>IF(現場!L268&lt;&gt;"",現場!L268,"")</f>
        <v/>
      </c>
      <c r="V264" s="379" t="str">
        <f>IF(現場!M268&lt;&gt;"",現場!M268,"")</f>
        <v/>
      </c>
      <c r="X264" s="407" t="str">
        <f>IF(名簿!E269&lt;&gt;"",名簿!E269,"")</f>
        <v/>
      </c>
      <c r="Y264" s="407" t="str">
        <f>IF(名簿!C269&lt;&gt;"",名簿!C269,"")</f>
        <v/>
      </c>
      <c r="Z264" s="407" t="str">
        <f>IF(名簿!H269&lt;&gt;"",名簿!H269,"")</f>
        <v/>
      </c>
      <c r="AA264" s="407" t="str">
        <f>IF(名簿!S269&lt;&gt;"",名簿!S269,"")</f>
        <v/>
      </c>
      <c r="AB264" s="407" t="s">
        <v>1792</v>
      </c>
      <c r="AC264" s="407" t="str">
        <f>IF(名簿!M269&lt;&gt;"",名簿!M269,"")</f>
        <v/>
      </c>
      <c r="AD264" s="407" t="str">
        <f>IF(名簿!N269&lt;&gt;"",名簿!N269,"")</f>
        <v/>
      </c>
      <c r="AE264" s="407" t="str">
        <f>IF(名簿!O269&lt;&gt;"",名簿!O269,"")</f>
        <v/>
      </c>
      <c r="AF264" s="407" t="str">
        <f>IF(名簿!P269&lt;&gt;"",名簿!P269,"")</f>
        <v/>
      </c>
      <c r="AN264" s="551" t="str">
        <f>テーブル2[[#This Row],[災害発生時の
体制]]&amp;テーブル2[[#This Row],[班長代理①②③を選択]]</f>
        <v/>
      </c>
      <c r="AO264">
        <f>IF(テーブル2[[#This Row],[班長代理①②③を選択]]&lt;&gt;"",COUNTIF(AN:AN,AN264),0)</f>
        <v>0</v>
      </c>
      <c r="AQ264" s="521" t="str">
        <f>テーブル2[[#This Row],[災害発生時の
体制]]&amp;テーブル2[[#This Row],[班長]]</f>
        <v/>
      </c>
      <c r="AR264" s="519">
        <f>IF(テーブル2[[#This Row],[班長]]="○",COUNTIF(AQ:AQ,AQ264),0)</f>
        <v>0</v>
      </c>
    </row>
    <row r="265" spans="2:44" x14ac:dyDescent="0.15">
      <c r="B265" s="378" t="str">
        <f>IF(名簿!C270&lt;&gt;"",名簿!C270,"")</f>
        <v/>
      </c>
      <c r="C265" s="378" t="str">
        <f>IF(名簿!F270&lt;&gt;"",名簿!F270,"")</f>
        <v/>
      </c>
      <c r="D265" s="378" t="str">
        <f>IF(名簿!G270&lt;&gt;"",名簿!G270,"")</f>
        <v/>
      </c>
      <c r="E265" s="378" t="str">
        <f>IF(名簿!J270&lt;&gt;"",名簿!J270,"")</f>
        <v/>
      </c>
      <c r="F265" s="378" t="str">
        <f>IF(名簿!L270&lt;&gt;"",名簿!L270,"")</f>
        <v/>
      </c>
      <c r="G265" s="378" t="str">
        <f>IF(名簿!I270&lt;&gt;"",名簿!I270,"")</f>
        <v/>
      </c>
      <c r="H265" s="378" t="str">
        <f>IF(名簿!K270&lt;&gt;"",名簿!K270,"")</f>
        <v/>
      </c>
      <c r="I265" s="378" t="str">
        <f>IF(名簿!H270&lt;&gt;"",名簿!H270,"")</f>
        <v/>
      </c>
      <c r="J265" s="378" t="str">
        <f>IF(名簿!S270&lt;&gt;"",名簿!S270,"")</f>
        <v/>
      </c>
      <c r="L265" s="379" t="str">
        <f>IF(現場!C269&lt;&gt;"",現場!C269,"")</f>
        <v/>
      </c>
      <c r="M265" s="379" t="str">
        <f>IF(現場!D269&lt;&gt;"",現場!D269,"")</f>
        <v/>
      </c>
      <c r="N265" s="379" t="str">
        <f>IF(現場!E269&lt;&gt;"",現場!E269,"")</f>
        <v/>
      </c>
      <c r="O265" s="379" t="str">
        <f>IF(現場!F269&lt;&gt;"",現場!F269,"")</f>
        <v/>
      </c>
      <c r="P265" s="379" t="str">
        <f>IF(現場!G269&lt;&gt;"",現場!G269,"")</f>
        <v/>
      </c>
      <c r="Q265" s="379" t="str">
        <f>IF(現場!H269&lt;&gt;"",現場!H269,"")</f>
        <v/>
      </c>
      <c r="R265" s="379" t="str">
        <f>IF(現場!I269&lt;&gt;"",現場!I269,"")</f>
        <v/>
      </c>
      <c r="S265" s="379" t="str">
        <f>IF(現場!J269&lt;&gt;"",現場!J269,"")</f>
        <v/>
      </c>
      <c r="T265" s="379" t="str">
        <f>IF(現場!K269&lt;&gt;"",現場!K269,"")</f>
        <v/>
      </c>
      <c r="U265" s="379" t="str">
        <f>IF(現場!L269&lt;&gt;"",現場!L269,"")</f>
        <v/>
      </c>
      <c r="V265" s="379" t="str">
        <f>IF(現場!M269&lt;&gt;"",現場!M269,"")</f>
        <v/>
      </c>
      <c r="X265" s="407" t="str">
        <f>IF(名簿!E270&lt;&gt;"",名簿!E270,"")</f>
        <v/>
      </c>
      <c r="Y265" s="407" t="str">
        <f>IF(名簿!C270&lt;&gt;"",名簿!C270,"")</f>
        <v/>
      </c>
      <c r="Z265" s="407" t="str">
        <f>IF(名簿!H270&lt;&gt;"",名簿!H270,"")</f>
        <v/>
      </c>
      <c r="AA265" s="407" t="str">
        <f>IF(名簿!S270&lt;&gt;"",名簿!S270,"")</f>
        <v/>
      </c>
      <c r="AB265" s="407" t="s">
        <v>1792</v>
      </c>
      <c r="AC265" s="407" t="str">
        <f>IF(名簿!M270&lt;&gt;"",名簿!M270,"")</f>
        <v/>
      </c>
      <c r="AD265" s="407" t="str">
        <f>IF(名簿!N270&lt;&gt;"",名簿!N270,"")</f>
        <v/>
      </c>
      <c r="AE265" s="407" t="str">
        <f>IF(名簿!O270&lt;&gt;"",名簿!O270,"")</f>
        <v/>
      </c>
      <c r="AF265" s="407" t="str">
        <f>IF(名簿!P270&lt;&gt;"",名簿!P270,"")</f>
        <v/>
      </c>
      <c r="AN265" s="551" t="str">
        <f>テーブル2[[#This Row],[災害発生時の
体制]]&amp;テーブル2[[#This Row],[班長代理①②③を選択]]</f>
        <v/>
      </c>
      <c r="AO265">
        <f>IF(テーブル2[[#This Row],[班長代理①②③を選択]]&lt;&gt;"",COUNTIF(AN:AN,AN265),0)</f>
        <v>0</v>
      </c>
      <c r="AQ265" s="521" t="str">
        <f>テーブル2[[#This Row],[災害発生時の
体制]]&amp;テーブル2[[#This Row],[班長]]</f>
        <v/>
      </c>
      <c r="AR265" s="519">
        <f>IF(テーブル2[[#This Row],[班長]]="○",COUNTIF(AQ:AQ,AQ265),0)</f>
        <v>0</v>
      </c>
    </row>
    <row r="266" spans="2:44" x14ac:dyDescent="0.15">
      <c r="B266" s="378" t="str">
        <f>IF(名簿!C271&lt;&gt;"",名簿!C271,"")</f>
        <v/>
      </c>
      <c r="C266" s="378" t="str">
        <f>IF(名簿!F271&lt;&gt;"",名簿!F271,"")</f>
        <v/>
      </c>
      <c r="D266" s="378" t="str">
        <f>IF(名簿!G271&lt;&gt;"",名簿!G271,"")</f>
        <v/>
      </c>
      <c r="E266" s="378" t="str">
        <f>IF(名簿!J271&lt;&gt;"",名簿!J271,"")</f>
        <v/>
      </c>
      <c r="F266" s="378" t="str">
        <f>IF(名簿!L271&lt;&gt;"",名簿!L271,"")</f>
        <v/>
      </c>
      <c r="G266" s="378" t="str">
        <f>IF(名簿!I271&lt;&gt;"",名簿!I271,"")</f>
        <v/>
      </c>
      <c r="H266" s="378" t="str">
        <f>IF(名簿!K271&lt;&gt;"",名簿!K271,"")</f>
        <v/>
      </c>
      <c r="I266" s="378" t="str">
        <f>IF(名簿!H271&lt;&gt;"",名簿!H271,"")</f>
        <v/>
      </c>
      <c r="J266" s="378" t="str">
        <f>IF(名簿!S271&lt;&gt;"",名簿!S271,"")</f>
        <v/>
      </c>
      <c r="L266" s="379" t="str">
        <f>IF(現場!C270&lt;&gt;"",現場!C270,"")</f>
        <v/>
      </c>
      <c r="M266" s="379" t="str">
        <f>IF(現場!D270&lt;&gt;"",現場!D270,"")</f>
        <v/>
      </c>
      <c r="N266" s="379" t="str">
        <f>IF(現場!E270&lt;&gt;"",現場!E270,"")</f>
        <v/>
      </c>
      <c r="O266" s="379" t="str">
        <f>IF(現場!F270&lt;&gt;"",現場!F270,"")</f>
        <v/>
      </c>
      <c r="P266" s="379" t="str">
        <f>IF(現場!G270&lt;&gt;"",現場!G270,"")</f>
        <v/>
      </c>
      <c r="Q266" s="379" t="str">
        <f>IF(現場!H270&lt;&gt;"",現場!H270,"")</f>
        <v/>
      </c>
      <c r="R266" s="379" t="str">
        <f>IF(現場!I270&lt;&gt;"",現場!I270,"")</f>
        <v/>
      </c>
      <c r="S266" s="379" t="str">
        <f>IF(現場!J270&lt;&gt;"",現場!J270,"")</f>
        <v/>
      </c>
      <c r="T266" s="379" t="str">
        <f>IF(現場!K270&lt;&gt;"",現場!K270,"")</f>
        <v/>
      </c>
      <c r="U266" s="379" t="str">
        <f>IF(現場!L270&lt;&gt;"",現場!L270,"")</f>
        <v/>
      </c>
      <c r="V266" s="379" t="str">
        <f>IF(現場!M270&lt;&gt;"",現場!M270,"")</f>
        <v/>
      </c>
      <c r="X266" s="407" t="str">
        <f>IF(名簿!E271&lt;&gt;"",名簿!E271,"")</f>
        <v/>
      </c>
      <c r="Y266" s="407" t="str">
        <f>IF(名簿!C271&lt;&gt;"",名簿!C271,"")</f>
        <v/>
      </c>
      <c r="Z266" s="407" t="str">
        <f>IF(名簿!H271&lt;&gt;"",名簿!H271,"")</f>
        <v/>
      </c>
      <c r="AA266" s="407" t="str">
        <f>IF(名簿!S271&lt;&gt;"",名簿!S271,"")</f>
        <v/>
      </c>
      <c r="AB266" s="407" t="s">
        <v>1792</v>
      </c>
      <c r="AC266" s="407" t="str">
        <f>IF(名簿!M271&lt;&gt;"",名簿!M271,"")</f>
        <v/>
      </c>
      <c r="AD266" s="407" t="str">
        <f>IF(名簿!N271&lt;&gt;"",名簿!N271,"")</f>
        <v/>
      </c>
      <c r="AE266" s="407" t="str">
        <f>IF(名簿!O271&lt;&gt;"",名簿!O271,"")</f>
        <v/>
      </c>
      <c r="AF266" s="407" t="str">
        <f>IF(名簿!P271&lt;&gt;"",名簿!P271,"")</f>
        <v/>
      </c>
      <c r="AN266" s="551" t="str">
        <f>テーブル2[[#This Row],[災害発生時の
体制]]&amp;テーブル2[[#This Row],[班長代理①②③を選択]]</f>
        <v/>
      </c>
      <c r="AO266">
        <f>IF(テーブル2[[#This Row],[班長代理①②③を選択]]&lt;&gt;"",COUNTIF(AN:AN,AN266),0)</f>
        <v>0</v>
      </c>
      <c r="AQ266" s="521" t="str">
        <f>テーブル2[[#This Row],[災害発生時の
体制]]&amp;テーブル2[[#This Row],[班長]]</f>
        <v/>
      </c>
      <c r="AR266" s="519">
        <f>IF(テーブル2[[#This Row],[班長]]="○",COUNTIF(AQ:AQ,AQ266),0)</f>
        <v>0</v>
      </c>
    </row>
    <row r="267" spans="2:44" x14ac:dyDescent="0.15">
      <c r="B267" s="378" t="str">
        <f>IF(名簿!C272&lt;&gt;"",名簿!C272,"")</f>
        <v/>
      </c>
      <c r="C267" s="378" t="str">
        <f>IF(名簿!F272&lt;&gt;"",名簿!F272,"")</f>
        <v/>
      </c>
      <c r="D267" s="378" t="str">
        <f>IF(名簿!G272&lt;&gt;"",名簿!G272,"")</f>
        <v/>
      </c>
      <c r="E267" s="378" t="str">
        <f>IF(名簿!J272&lt;&gt;"",名簿!J272,"")</f>
        <v/>
      </c>
      <c r="F267" s="378" t="str">
        <f>IF(名簿!L272&lt;&gt;"",名簿!L272,"")</f>
        <v/>
      </c>
      <c r="G267" s="378" t="str">
        <f>IF(名簿!I272&lt;&gt;"",名簿!I272,"")</f>
        <v/>
      </c>
      <c r="H267" s="378" t="str">
        <f>IF(名簿!K272&lt;&gt;"",名簿!K272,"")</f>
        <v/>
      </c>
      <c r="I267" s="378" t="str">
        <f>IF(名簿!H272&lt;&gt;"",名簿!H272,"")</f>
        <v/>
      </c>
      <c r="J267" s="378" t="str">
        <f>IF(名簿!S272&lt;&gt;"",名簿!S272,"")</f>
        <v/>
      </c>
      <c r="L267" s="379" t="str">
        <f>IF(現場!C271&lt;&gt;"",現場!C271,"")</f>
        <v/>
      </c>
      <c r="M267" s="379" t="str">
        <f>IF(現場!D271&lt;&gt;"",現場!D271,"")</f>
        <v/>
      </c>
      <c r="N267" s="379" t="str">
        <f>IF(現場!E271&lt;&gt;"",現場!E271,"")</f>
        <v/>
      </c>
      <c r="O267" s="379" t="str">
        <f>IF(現場!F271&lt;&gt;"",現場!F271,"")</f>
        <v/>
      </c>
      <c r="P267" s="379" t="str">
        <f>IF(現場!G271&lt;&gt;"",現場!G271,"")</f>
        <v/>
      </c>
      <c r="Q267" s="379" t="str">
        <f>IF(現場!H271&lt;&gt;"",現場!H271,"")</f>
        <v/>
      </c>
      <c r="R267" s="379" t="str">
        <f>IF(現場!I271&lt;&gt;"",現場!I271,"")</f>
        <v/>
      </c>
      <c r="S267" s="379" t="str">
        <f>IF(現場!J271&lt;&gt;"",現場!J271,"")</f>
        <v/>
      </c>
      <c r="T267" s="379" t="str">
        <f>IF(現場!K271&lt;&gt;"",現場!K271,"")</f>
        <v/>
      </c>
      <c r="U267" s="379" t="str">
        <f>IF(現場!L271&lt;&gt;"",現場!L271,"")</f>
        <v/>
      </c>
      <c r="V267" s="379" t="str">
        <f>IF(現場!M271&lt;&gt;"",現場!M271,"")</f>
        <v/>
      </c>
      <c r="X267" s="407" t="str">
        <f>IF(名簿!E272&lt;&gt;"",名簿!E272,"")</f>
        <v/>
      </c>
      <c r="Y267" s="407" t="str">
        <f>IF(名簿!C272&lt;&gt;"",名簿!C272,"")</f>
        <v/>
      </c>
      <c r="Z267" s="407" t="str">
        <f>IF(名簿!H272&lt;&gt;"",名簿!H272,"")</f>
        <v/>
      </c>
      <c r="AA267" s="407" t="str">
        <f>IF(名簿!S272&lt;&gt;"",名簿!S272,"")</f>
        <v/>
      </c>
      <c r="AB267" s="407" t="s">
        <v>1792</v>
      </c>
      <c r="AC267" s="407" t="str">
        <f>IF(名簿!M272&lt;&gt;"",名簿!M272,"")</f>
        <v/>
      </c>
      <c r="AD267" s="407" t="str">
        <f>IF(名簿!N272&lt;&gt;"",名簿!N272,"")</f>
        <v/>
      </c>
      <c r="AE267" s="407" t="str">
        <f>IF(名簿!O272&lt;&gt;"",名簿!O272,"")</f>
        <v/>
      </c>
      <c r="AF267" s="407" t="str">
        <f>IF(名簿!P272&lt;&gt;"",名簿!P272,"")</f>
        <v/>
      </c>
      <c r="AN267" s="551" t="str">
        <f>テーブル2[[#This Row],[災害発生時の
体制]]&amp;テーブル2[[#This Row],[班長代理①②③を選択]]</f>
        <v/>
      </c>
      <c r="AO267">
        <f>IF(テーブル2[[#This Row],[班長代理①②③を選択]]&lt;&gt;"",COUNTIF(AN:AN,AN267),0)</f>
        <v>0</v>
      </c>
      <c r="AQ267" s="521" t="str">
        <f>テーブル2[[#This Row],[災害発生時の
体制]]&amp;テーブル2[[#This Row],[班長]]</f>
        <v/>
      </c>
      <c r="AR267" s="519">
        <f>IF(テーブル2[[#This Row],[班長]]="○",COUNTIF(AQ:AQ,AQ267),0)</f>
        <v>0</v>
      </c>
    </row>
    <row r="268" spans="2:44" x14ac:dyDescent="0.15">
      <c r="B268" s="378" t="str">
        <f>IF(名簿!C273&lt;&gt;"",名簿!C273,"")</f>
        <v/>
      </c>
      <c r="C268" s="378" t="str">
        <f>IF(名簿!F273&lt;&gt;"",名簿!F273,"")</f>
        <v/>
      </c>
      <c r="D268" s="378" t="str">
        <f>IF(名簿!G273&lt;&gt;"",名簿!G273,"")</f>
        <v/>
      </c>
      <c r="E268" s="378" t="str">
        <f>IF(名簿!J273&lt;&gt;"",名簿!J273,"")</f>
        <v/>
      </c>
      <c r="F268" s="378" t="str">
        <f>IF(名簿!L273&lt;&gt;"",名簿!L273,"")</f>
        <v/>
      </c>
      <c r="G268" s="378" t="str">
        <f>IF(名簿!I273&lt;&gt;"",名簿!I273,"")</f>
        <v/>
      </c>
      <c r="H268" s="378" t="str">
        <f>IF(名簿!K273&lt;&gt;"",名簿!K273,"")</f>
        <v/>
      </c>
      <c r="I268" s="378" t="str">
        <f>IF(名簿!H273&lt;&gt;"",名簿!H273,"")</f>
        <v/>
      </c>
      <c r="J268" s="378" t="str">
        <f>IF(名簿!S273&lt;&gt;"",名簿!S273,"")</f>
        <v/>
      </c>
      <c r="L268" s="379" t="str">
        <f>IF(現場!C272&lt;&gt;"",現場!C272,"")</f>
        <v/>
      </c>
      <c r="M268" s="379" t="str">
        <f>IF(現場!D272&lt;&gt;"",現場!D272,"")</f>
        <v/>
      </c>
      <c r="N268" s="379" t="str">
        <f>IF(現場!E272&lt;&gt;"",現場!E272,"")</f>
        <v/>
      </c>
      <c r="O268" s="379" t="str">
        <f>IF(現場!F272&lt;&gt;"",現場!F272,"")</f>
        <v/>
      </c>
      <c r="P268" s="379" t="str">
        <f>IF(現場!G272&lt;&gt;"",現場!G272,"")</f>
        <v/>
      </c>
      <c r="Q268" s="379" t="str">
        <f>IF(現場!H272&lt;&gt;"",現場!H272,"")</f>
        <v/>
      </c>
      <c r="R268" s="379" t="str">
        <f>IF(現場!I272&lt;&gt;"",現場!I272,"")</f>
        <v/>
      </c>
      <c r="S268" s="379" t="str">
        <f>IF(現場!J272&lt;&gt;"",現場!J272,"")</f>
        <v/>
      </c>
      <c r="T268" s="379" t="str">
        <f>IF(現場!K272&lt;&gt;"",現場!K272,"")</f>
        <v/>
      </c>
      <c r="U268" s="379" t="str">
        <f>IF(現場!L272&lt;&gt;"",現場!L272,"")</f>
        <v/>
      </c>
      <c r="V268" s="379" t="str">
        <f>IF(現場!M272&lt;&gt;"",現場!M272,"")</f>
        <v/>
      </c>
      <c r="X268" s="407" t="str">
        <f>IF(名簿!E273&lt;&gt;"",名簿!E273,"")</f>
        <v/>
      </c>
      <c r="Y268" s="407" t="str">
        <f>IF(名簿!C273&lt;&gt;"",名簿!C273,"")</f>
        <v/>
      </c>
      <c r="Z268" s="407" t="str">
        <f>IF(名簿!H273&lt;&gt;"",名簿!H273,"")</f>
        <v/>
      </c>
      <c r="AA268" s="407" t="str">
        <f>IF(名簿!S273&lt;&gt;"",名簿!S273,"")</f>
        <v/>
      </c>
      <c r="AB268" s="407" t="s">
        <v>1792</v>
      </c>
      <c r="AC268" s="407" t="str">
        <f>IF(名簿!M273&lt;&gt;"",名簿!M273,"")</f>
        <v/>
      </c>
      <c r="AD268" s="407" t="str">
        <f>IF(名簿!N273&lt;&gt;"",名簿!N273,"")</f>
        <v/>
      </c>
      <c r="AE268" s="407" t="str">
        <f>IF(名簿!O273&lt;&gt;"",名簿!O273,"")</f>
        <v/>
      </c>
      <c r="AF268" s="407" t="str">
        <f>IF(名簿!P273&lt;&gt;"",名簿!P273,"")</f>
        <v/>
      </c>
      <c r="AN268" s="551" t="str">
        <f>テーブル2[[#This Row],[災害発生時の
体制]]&amp;テーブル2[[#This Row],[班長代理①②③を選択]]</f>
        <v/>
      </c>
      <c r="AO268">
        <f>IF(テーブル2[[#This Row],[班長代理①②③を選択]]&lt;&gt;"",COUNTIF(AN:AN,AN268),0)</f>
        <v>0</v>
      </c>
      <c r="AQ268" s="521" t="str">
        <f>テーブル2[[#This Row],[災害発生時の
体制]]&amp;テーブル2[[#This Row],[班長]]</f>
        <v/>
      </c>
      <c r="AR268" s="519">
        <f>IF(テーブル2[[#This Row],[班長]]="○",COUNTIF(AQ:AQ,AQ268),0)</f>
        <v>0</v>
      </c>
    </row>
    <row r="269" spans="2:44" x14ac:dyDescent="0.15">
      <c r="B269" s="378" t="str">
        <f>IF(名簿!C274&lt;&gt;"",名簿!C274,"")</f>
        <v/>
      </c>
      <c r="C269" s="378" t="str">
        <f>IF(名簿!F274&lt;&gt;"",名簿!F274,"")</f>
        <v/>
      </c>
      <c r="D269" s="378" t="str">
        <f>IF(名簿!G274&lt;&gt;"",名簿!G274,"")</f>
        <v/>
      </c>
      <c r="E269" s="378" t="str">
        <f>IF(名簿!J274&lt;&gt;"",名簿!J274,"")</f>
        <v/>
      </c>
      <c r="F269" s="378" t="str">
        <f>IF(名簿!L274&lt;&gt;"",名簿!L274,"")</f>
        <v/>
      </c>
      <c r="G269" s="378" t="str">
        <f>IF(名簿!I274&lt;&gt;"",名簿!I274,"")</f>
        <v/>
      </c>
      <c r="H269" s="378" t="str">
        <f>IF(名簿!K274&lt;&gt;"",名簿!K274,"")</f>
        <v/>
      </c>
      <c r="I269" s="378" t="str">
        <f>IF(名簿!H274&lt;&gt;"",名簿!H274,"")</f>
        <v/>
      </c>
      <c r="J269" s="378" t="str">
        <f>IF(名簿!S274&lt;&gt;"",名簿!S274,"")</f>
        <v/>
      </c>
      <c r="L269" s="379" t="str">
        <f>IF(現場!C273&lt;&gt;"",現場!C273,"")</f>
        <v/>
      </c>
      <c r="M269" s="379" t="str">
        <f>IF(現場!D273&lt;&gt;"",現場!D273,"")</f>
        <v/>
      </c>
      <c r="N269" s="379" t="str">
        <f>IF(現場!E273&lt;&gt;"",現場!E273,"")</f>
        <v/>
      </c>
      <c r="O269" s="379" t="str">
        <f>IF(現場!F273&lt;&gt;"",現場!F273,"")</f>
        <v/>
      </c>
      <c r="P269" s="379" t="str">
        <f>IF(現場!G273&lt;&gt;"",現場!G273,"")</f>
        <v/>
      </c>
      <c r="Q269" s="379" t="str">
        <f>IF(現場!H273&lt;&gt;"",現場!H273,"")</f>
        <v/>
      </c>
      <c r="R269" s="379" t="str">
        <f>IF(現場!I273&lt;&gt;"",現場!I273,"")</f>
        <v/>
      </c>
      <c r="S269" s="379" t="str">
        <f>IF(現場!J273&lt;&gt;"",現場!J273,"")</f>
        <v/>
      </c>
      <c r="T269" s="379" t="str">
        <f>IF(現場!K273&lt;&gt;"",現場!K273,"")</f>
        <v/>
      </c>
      <c r="U269" s="379" t="str">
        <f>IF(現場!L273&lt;&gt;"",現場!L273,"")</f>
        <v/>
      </c>
      <c r="V269" s="379" t="str">
        <f>IF(現場!M273&lt;&gt;"",現場!M273,"")</f>
        <v/>
      </c>
      <c r="X269" s="407" t="str">
        <f>IF(名簿!E274&lt;&gt;"",名簿!E274,"")</f>
        <v/>
      </c>
      <c r="Y269" s="407" t="str">
        <f>IF(名簿!C274&lt;&gt;"",名簿!C274,"")</f>
        <v/>
      </c>
      <c r="Z269" s="407" t="str">
        <f>IF(名簿!H274&lt;&gt;"",名簿!H274,"")</f>
        <v/>
      </c>
      <c r="AA269" s="407" t="str">
        <f>IF(名簿!S274&lt;&gt;"",名簿!S274,"")</f>
        <v/>
      </c>
      <c r="AB269" s="407" t="s">
        <v>1792</v>
      </c>
      <c r="AC269" s="407" t="str">
        <f>IF(名簿!M274&lt;&gt;"",名簿!M274,"")</f>
        <v/>
      </c>
      <c r="AD269" s="407" t="str">
        <f>IF(名簿!N274&lt;&gt;"",名簿!N274,"")</f>
        <v/>
      </c>
      <c r="AE269" s="407" t="str">
        <f>IF(名簿!O274&lt;&gt;"",名簿!O274,"")</f>
        <v/>
      </c>
      <c r="AF269" s="407" t="str">
        <f>IF(名簿!P274&lt;&gt;"",名簿!P274,"")</f>
        <v/>
      </c>
      <c r="AN269" s="551" t="str">
        <f>テーブル2[[#This Row],[災害発生時の
体制]]&amp;テーブル2[[#This Row],[班長代理①②③を選択]]</f>
        <v/>
      </c>
      <c r="AO269">
        <f>IF(テーブル2[[#This Row],[班長代理①②③を選択]]&lt;&gt;"",COUNTIF(AN:AN,AN269),0)</f>
        <v>0</v>
      </c>
      <c r="AQ269" s="521" t="str">
        <f>テーブル2[[#This Row],[災害発生時の
体制]]&amp;テーブル2[[#This Row],[班長]]</f>
        <v/>
      </c>
      <c r="AR269" s="519">
        <f>IF(テーブル2[[#This Row],[班長]]="○",COUNTIF(AQ:AQ,AQ269),0)</f>
        <v>0</v>
      </c>
    </row>
    <row r="270" spans="2:44" x14ac:dyDescent="0.15">
      <c r="B270" s="378" t="str">
        <f>IF(名簿!C275&lt;&gt;"",名簿!C275,"")</f>
        <v/>
      </c>
      <c r="C270" s="378" t="str">
        <f>IF(名簿!F275&lt;&gt;"",名簿!F275,"")</f>
        <v/>
      </c>
      <c r="D270" s="378" t="str">
        <f>IF(名簿!G275&lt;&gt;"",名簿!G275,"")</f>
        <v/>
      </c>
      <c r="E270" s="378" t="str">
        <f>IF(名簿!J275&lt;&gt;"",名簿!J275,"")</f>
        <v/>
      </c>
      <c r="F270" s="378" t="str">
        <f>IF(名簿!L275&lt;&gt;"",名簿!L275,"")</f>
        <v/>
      </c>
      <c r="G270" s="378" t="str">
        <f>IF(名簿!I275&lt;&gt;"",名簿!I275,"")</f>
        <v/>
      </c>
      <c r="H270" s="378" t="str">
        <f>IF(名簿!K275&lt;&gt;"",名簿!K275,"")</f>
        <v/>
      </c>
      <c r="I270" s="378" t="str">
        <f>IF(名簿!H275&lt;&gt;"",名簿!H275,"")</f>
        <v/>
      </c>
      <c r="J270" s="378" t="str">
        <f>IF(名簿!S275&lt;&gt;"",名簿!S275,"")</f>
        <v/>
      </c>
      <c r="L270" s="379" t="str">
        <f>IF(現場!C274&lt;&gt;"",現場!C274,"")</f>
        <v/>
      </c>
      <c r="M270" s="379" t="str">
        <f>IF(現場!D274&lt;&gt;"",現場!D274,"")</f>
        <v/>
      </c>
      <c r="N270" s="379" t="str">
        <f>IF(現場!E274&lt;&gt;"",現場!E274,"")</f>
        <v/>
      </c>
      <c r="O270" s="379" t="str">
        <f>IF(現場!F274&lt;&gt;"",現場!F274,"")</f>
        <v/>
      </c>
      <c r="P270" s="379" t="str">
        <f>IF(現場!G274&lt;&gt;"",現場!G274,"")</f>
        <v/>
      </c>
      <c r="Q270" s="379" t="str">
        <f>IF(現場!H274&lt;&gt;"",現場!H274,"")</f>
        <v/>
      </c>
      <c r="R270" s="379" t="str">
        <f>IF(現場!I274&lt;&gt;"",現場!I274,"")</f>
        <v/>
      </c>
      <c r="S270" s="379" t="str">
        <f>IF(現場!J274&lt;&gt;"",現場!J274,"")</f>
        <v/>
      </c>
      <c r="T270" s="379" t="str">
        <f>IF(現場!K274&lt;&gt;"",現場!K274,"")</f>
        <v/>
      </c>
      <c r="U270" s="379" t="str">
        <f>IF(現場!L274&lt;&gt;"",現場!L274,"")</f>
        <v/>
      </c>
      <c r="V270" s="379" t="str">
        <f>IF(現場!M274&lt;&gt;"",現場!M274,"")</f>
        <v/>
      </c>
      <c r="X270" s="407" t="str">
        <f>IF(名簿!E275&lt;&gt;"",名簿!E275,"")</f>
        <v/>
      </c>
      <c r="Y270" s="407" t="str">
        <f>IF(名簿!C275&lt;&gt;"",名簿!C275,"")</f>
        <v/>
      </c>
      <c r="Z270" s="407" t="str">
        <f>IF(名簿!H275&lt;&gt;"",名簿!H275,"")</f>
        <v/>
      </c>
      <c r="AA270" s="407" t="str">
        <f>IF(名簿!S275&lt;&gt;"",名簿!S275,"")</f>
        <v/>
      </c>
      <c r="AB270" s="407" t="s">
        <v>1792</v>
      </c>
      <c r="AC270" s="407" t="str">
        <f>IF(名簿!M275&lt;&gt;"",名簿!M275,"")</f>
        <v/>
      </c>
      <c r="AD270" s="407" t="str">
        <f>IF(名簿!N275&lt;&gt;"",名簿!N275,"")</f>
        <v/>
      </c>
      <c r="AE270" s="407" t="str">
        <f>IF(名簿!O275&lt;&gt;"",名簿!O275,"")</f>
        <v/>
      </c>
      <c r="AF270" s="407" t="str">
        <f>IF(名簿!P275&lt;&gt;"",名簿!P275,"")</f>
        <v/>
      </c>
      <c r="AN270" s="551" t="str">
        <f>テーブル2[[#This Row],[災害発生時の
体制]]&amp;テーブル2[[#This Row],[班長代理①②③を選択]]</f>
        <v/>
      </c>
      <c r="AO270">
        <f>IF(テーブル2[[#This Row],[班長代理①②③を選択]]&lt;&gt;"",COUNTIF(AN:AN,AN270),0)</f>
        <v>0</v>
      </c>
      <c r="AQ270" s="521" t="str">
        <f>テーブル2[[#This Row],[災害発生時の
体制]]&amp;テーブル2[[#This Row],[班長]]</f>
        <v/>
      </c>
      <c r="AR270" s="519">
        <f>IF(テーブル2[[#This Row],[班長]]="○",COUNTIF(AQ:AQ,AQ270),0)</f>
        <v>0</v>
      </c>
    </row>
    <row r="271" spans="2:44" x14ac:dyDescent="0.15">
      <c r="B271" s="378" t="str">
        <f>IF(名簿!C276&lt;&gt;"",名簿!C276,"")</f>
        <v/>
      </c>
      <c r="C271" s="378" t="str">
        <f>IF(名簿!F276&lt;&gt;"",名簿!F276,"")</f>
        <v/>
      </c>
      <c r="D271" s="378" t="str">
        <f>IF(名簿!G276&lt;&gt;"",名簿!G276,"")</f>
        <v/>
      </c>
      <c r="E271" s="378" t="str">
        <f>IF(名簿!J276&lt;&gt;"",名簿!J276,"")</f>
        <v/>
      </c>
      <c r="F271" s="378" t="str">
        <f>IF(名簿!L276&lt;&gt;"",名簿!L276,"")</f>
        <v/>
      </c>
      <c r="G271" s="378" t="str">
        <f>IF(名簿!I276&lt;&gt;"",名簿!I276,"")</f>
        <v/>
      </c>
      <c r="H271" s="378" t="str">
        <f>IF(名簿!K276&lt;&gt;"",名簿!K276,"")</f>
        <v/>
      </c>
      <c r="I271" s="378" t="str">
        <f>IF(名簿!H276&lt;&gt;"",名簿!H276,"")</f>
        <v/>
      </c>
      <c r="J271" s="378" t="str">
        <f>IF(名簿!S276&lt;&gt;"",名簿!S276,"")</f>
        <v/>
      </c>
      <c r="L271" s="379" t="str">
        <f>IF(現場!C275&lt;&gt;"",現場!C275,"")</f>
        <v/>
      </c>
      <c r="M271" s="379" t="str">
        <f>IF(現場!D275&lt;&gt;"",現場!D275,"")</f>
        <v/>
      </c>
      <c r="N271" s="379" t="str">
        <f>IF(現場!E275&lt;&gt;"",現場!E275,"")</f>
        <v/>
      </c>
      <c r="O271" s="379" t="str">
        <f>IF(現場!F275&lt;&gt;"",現場!F275,"")</f>
        <v/>
      </c>
      <c r="P271" s="379" t="str">
        <f>IF(現場!G275&lt;&gt;"",現場!G275,"")</f>
        <v/>
      </c>
      <c r="Q271" s="379" t="str">
        <f>IF(現場!H275&lt;&gt;"",現場!H275,"")</f>
        <v/>
      </c>
      <c r="R271" s="379" t="str">
        <f>IF(現場!I275&lt;&gt;"",現場!I275,"")</f>
        <v/>
      </c>
      <c r="S271" s="379" t="str">
        <f>IF(現場!J275&lt;&gt;"",現場!J275,"")</f>
        <v/>
      </c>
      <c r="T271" s="379" t="str">
        <f>IF(現場!K275&lt;&gt;"",現場!K275,"")</f>
        <v/>
      </c>
      <c r="U271" s="379" t="str">
        <f>IF(現場!L275&lt;&gt;"",現場!L275,"")</f>
        <v/>
      </c>
      <c r="V271" s="379" t="str">
        <f>IF(現場!M275&lt;&gt;"",現場!M275,"")</f>
        <v/>
      </c>
      <c r="X271" s="407" t="str">
        <f>IF(名簿!E276&lt;&gt;"",名簿!E276,"")</f>
        <v/>
      </c>
      <c r="Y271" s="407" t="str">
        <f>IF(名簿!C276&lt;&gt;"",名簿!C276,"")</f>
        <v/>
      </c>
      <c r="Z271" s="407" t="str">
        <f>IF(名簿!H276&lt;&gt;"",名簿!H276,"")</f>
        <v/>
      </c>
      <c r="AA271" s="407" t="str">
        <f>IF(名簿!S276&lt;&gt;"",名簿!S276,"")</f>
        <v/>
      </c>
      <c r="AB271" s="407" t="s">
        <v>1792</v>
      </c>
      <c r="AC271" s="407" t="str">
        <f>IF(名簿!M276&lt;&gt;"",名簿!M276,"")</f>
        <v/>
      </c>
      <c r="AD271" s="407" t="str">
        <f>IF(名簿!N276&lt;&gt;"",名簿!N276,"")</f>
        <v/>
      </c>
      <c r="AE271" s="407" t="str">
        <f>IF(名簿!O276&lt;&gt;"",名簿!O276,"")</f>
        <v/>
      </c>
      <c r="AF271" s="407" t="str">
        <f>IF(名簿!P276&lt;&gt;"",名簿!P276,"")</f>
        <v/>
      </c>
      <c r="AN271" s="551" t="str">
        <f>テーブル2[[#This Row],[災害発生時の
体制]]&amp;テーブル2[[#This Row],[班長代理①②③を選択]]</f>
        <v/>
      </c>
      <c r="AO271">
        <f>IF(テーブル2[[#This Row],[班長代理①②③を選択]]&lt;&gt;"",COUNTIF(AN:AN,AN271),0)</f>
        <v>0</v>
      </c>
      <c r="AQ271" s="521" t="str">
        <f>テーブル2[[#This Row],[災害発生時の
体制]]&amp;テーブル2[[#This Row],[班長]]</f>
        <v/>
      </c>
      <c r="AR271" s="519">
        <f>IF(テーブル2[[#This Row],[班長]]="○",COUNTIF(AQ:AQ,AQ271),0)</f>
        <v>0</v>
      </c>
    </row>
    <row r="272" spans="2:44" x14ac:dyDescent="0.15">
      <c r="B272" s="378" t="str">
        <f>IF(名簿!C277&lt;&gt;"",名簿!C277,"")</f>
        <v/>
      </c>
      <c r="C272" s="378" t="str">
        <f>IF(名簿!F277&lt;&gt;"",名簿!F277,"")</f>
        <v/>
      </c>
      <c r="D272" s="378" t="str">
        <f>IF(名簿!G277&lt;&gt;"",名簿!G277,"")</f>
        <v/>
      </c>
      <c r="E272" s="378" t="str">
        <f>IF(名簿!J277&lt;&gt;"",名簿!J277,"")</f>
        <v/>
      </c>
      <c r="F272" s="378" t="str">
        <f>IF(名簿!L277&lt;&gt;"",名簿!L277,"")</f>
        <v/>
      </c>
      <c r="G272" s="378" t="str">
        <f>IF(名簿!I277&lt;&gt;"",名簿!I277,"")</f>
        <v/>
      </c>
      <c r="H272" s="378" t="str">
        <f>IF(名簿!K277&lt;&gt;"",名簿!K277,"")</f>
        <v/>
      </c>
      <c r="I272" s="378" t="str">
        <f>IF(名簿!H277&lt;&gt;"",名簿!H277,"")</f>
        <v/>
      </c>
      <c r="J272" s="378" t="str">
        <f>IF(名簿!S277&lt;&gt;"",名簿!S277,"")</f>
        <v/>
      </c>
      <c r="L272" s="379" t="str">
        <f>IF(現場!C276&lt;&gt;"",現場!C276,"")</f>
        <v/>
      </c>
      <c r="M272" s="379" t="str">
        <f>IF(現場!D276&lt;&gt;"",現場!D276,"")</f>
        <v/>
      </c>
      <c r="N272" s="379" t="str">
        <f>IF(現場!E276&lt;&gt;"",現場!E276,"")</f>
        <v/>
      </c>
      <c r="O272" s="379" t="str">
        <f>IF(現場!F276&lt;&gt;"",現場!F276,"")</f>
        <v/>
      </c>
      <c r="P272" s="379" t="str">
        <f>IF(現場!G276&lt;&gt;"",現場!G276,"")</f>
        <v/>
      </c>
      <c r="Q272" s="379" t="str">
        <f>IF(現場!H276&lt;&gt;"",現場!H276,"")</f>
        <v/>
      </c>
      <c r="R272" s="379" t="str">
        <f>IF(現場!I276&lt;&gt;"",現場!I276,"")</f>
        <v/>
      </c>
      <c r="S272" s="379" t="str">
        <f>IF(現場!J276&lt;&gt;"",現場!J276,"")</f>
        <v/>
      </c>
      <c r="T272" s="379" t="str">
        <f>IF(現場!K276&lt;&gt;"",現場!K276,"")</f>
        <v/>
      </c>
      <c r="U272" s="379" t="str">
        <f>IF(現場!L276&lt;&gt;"",現場!L276,"")</f>
        <v/>
      </c>
      <c r="V272" s="379" t="str">
        <f>IF(現場!M276&lt;&gt;"",現場!M276,"")</f>
        <v/>
      </c>
      <c r="X272" s="407" t="str">
        <f>IF(名簿!E277&lt;&gt;"",名簿!E277,"")</f>
        <v/>
      </c>
      <c r="Y272" s="407" t="str">
        <f>IF(名簿!C277&lt;&gt;"",名簿!C277,"")</f>
        <v/>
      </c>
      <c r="Z272" s="407" t="str">
        <f>IF(名簿!H277&lt;&gt;"",名簿!H277,"")</f>
        <v/>
      </c>
      <c r="AA272" s="407" t="str">
        <f>IF(名簿!S277&lt;&gt;"",名簿!S277,"")</f>
        <v/>
      </c>
      <c r="AB272" s="407" t="s">
        <v>1792</v>
      </c>
      <c r="AC272" s="407" t="str">
        <f>IF(名簿!M277&lt;&gt;"",名簿!M277,"")</f>
        <v/>
      </c>
      <c r="AD272" s="407" t="str">
        <f>IF(名簿!N277&lt;&gt;"",名簿!N277,"")</f>
        <v/>
      </c>
      <c r="AE272" s="407" t="str">
        <f>IF(名簿!O277&lt;&gt;"",名簿!O277,"")</f>
        <v/>
      </c>
      <c r="AF272" s="407" t="str">
        <f>IF(名簿!P277&lt;&gt;"",名簿!P277,"")</f>
        <v/>
      </c>
      <c r="AN272" s="551" t="str">
        <f>テーブル2[[#This Row],[災害発生時の
体制]]&amp;テーブル2[[#This Row],[班長代理①②③を選択]]</f>
        <v/>
      </c>
      <c r="AO272">
        <f>IF(テーブル2[[#This Row],[班長代理①②③を選択]]&lt;&gt;"",COUNTIF(AN:AN,AN272),0)</f>
        <v>0</v>
      </c>
      <c r="AQ272" s="521" t="str">
        <f>テーブル2[[#This Row],[災害発生時の
体制]]&amp;テーブル2[[#This Row],[班長]]</f>
        <v/>
      </c>
      <c r="AR272" s="519">
        <f>IF(テーブル2[[#This Row],[班長]]="○",COUNTIF(AQ:AQ,AQ272),0)</f>
        <v>0</v>
      </c>
    </row>
    <row r="273" spans="2:44" x14ac:dyDescent="0.15">
      <c r="B273" s="378" t="str">
        <f>IF(名簿!C278&lt;&gt;"",名簿!C278,"")</f>
        <v/>
      </c>
      <c r="C273" s="378" t="str">
        <f>IF(名簿!F278&lt;&gt;"",名簿!F278,"")</f>
        <v/>
      </c>
      <c r="D273" s="378" t="str">
        <f>IF(名簿!G278&lt;&gt;"",名簿!G278,"")</f>
        <v/>
      </c>
      <c r="E273" s="378" t="str">
        <f>IF(名簿!J278&lt;&gt;"",名簿!J278,"")</f>
        <v/>
      </c>
      <c r="F273" s="378" t="str">
        <f>IF(名簿!L278&lt;&gt;"",名簿!L278,"")</f>
        <v/>
      </c>
      <c r="G273" s="378" t="str">
        <f>IF(名簿!I278&lt;&gt;"",名簿!I278,"")</f>
        <v/>
      </c>
      <c r="H273" s="378" t="str">
        <f>IF(名簿!K278&lt;&gt;"",名簿!K278,"")</f>
        <v/>
      </c>
      <c r="I273" s="378" t="str">
        <f>IF(名簿!H278&lt;&gt;"",名簿!H278,"")</f>
        <v/>
      </c>
      <c r="J273" s="378" t="str">
        <f>IF(名簿!S278&lt;&gt;"",名簿!S278,"")</f>
        <v/>
      </c>
      <c r="L273" s="379" t="str">
        <f>IF(現場!C277&lt;&gt;"",現場!C277,"")</f>
        <v/>
      </c>
      <c r="M273" s="379" t="str">
        <f>IF(現場!D277&lt;&gt;"",現場!D277,"")</f>
        <v/>
      </c>
      <c r="N273" s="379" t="str">
        <f>IF(現場!E277&lt;&gt;"",現場!E277,"")</f>
        <v/>
      </c>
      <c r="O273" s="379" t="str">
        <f>IF(現場!F277&lt;&gt;"",現場!F277,"")</f>
        <v/>
      </c>
      <c r="P273" s="379" t="str">
        <f>IF(現場!G277&lt;&gt;"",現場!G277,"")</f>
        <v/>
      </c>
      <c r="Q273" s="379" t="str">
        <f>IF(現場!H277&lt;&gt;"",現場!H277,"")</f>
        <v/>
      </c>
      <c r="R273" s="379" t="str">
        <f>IF(現場!I277&lt;&gt;"",現場!I277,"")</f>
        <v/>
      </c>
      <c r="S273" s="379" t="str">
        <f>IF(現場!J277&lt;&gt;"",現場!J277,"")</f>
        <v/>
      </c>
      <c r="T273" s="379" t="str">
        <f>IF(現場!K277&lt;&gt;"",現場!K277,"")</f>
        <v/>
      </c>
      <c r="U273" s="379" t="str">
        <f>IF(現場!L277&lt;&gt;"",現場!L277,"")</f>
        <v/>
      </c>
      <c r="V273" s="379" t="str">
        <f>IF(現場!M277&lt;&gt;"",現場!M277,"")</f>
        <v/>
      </c>
      <c r="X273" s="407" t="str">
        <f>IF(名簿!E278&lt;&gt;"",名簿!E278,"")</f>
        <v/>
      </c>
      <c r="Y273" s="407" t="str">
        <f>IF(名簿!C278&lt;&gt;"",名簿!C278,"")</f>
        <v/>
      </c>
      <c r="Z273" s="407" t="str">
        <f>IF(名簿!H278&lt;&gt;"",名簿!H278,"")</f>
        <v/>
      </c>
      <c r="AA273" s="407" t="str">
        <f>IF(名簿!S278&lt;&gt;"",名簿!S278,"")</f>
        <v/>
      </c>
      <c r="AB273" s="407" t="s">
        <v>1792</v>
      </c>
      <c r="AC273" s="407" t="str">
        <f>IF(名簿!M278&lt;&gt;"",名簿!M278,"")</f>
        <v/>
      </c>
      <c r="AD273" s="407" t="str">
        <f>IF(名簿!N278&lt;&gt;"",名簿!N278,"")</f>
        <v/>
      </c>
      <c r="AE273" s="407" t="str">
        <f>IF(名簿!O278&lt;&gt;"",名簿!O278,"")</f>
        <v/>
      </c>
      <c r="AF273" s="407" t="str">
        <f>IF(名簿!P278&lt;&gt;"",名簿!P278,"")</f>
        <v/>
      </c>
      <c r="AN273" s="551" t="str">
        <f>テーブル2[[#This Row],[災害発生時の
体制]]&amp;テーブル2[[#This Row],[班長代理①②③を選択]]</f>
        <v/>
      </c>
      <c r="AO273">
        <f>IF(テーブル2[[#This Row],[班長代理①②③を選択]]&lt;&gt;"",COUNTIF(AN:AN,AN273),0)</f>
        <v>0</v>
      </c>
      <c r="AQ273" s="521" t="str">
        <f>テーブル2[[#This Row],[災害発生時の
体制]]&amp;テーブル2[[#This Row],[班長]]</f>
        <v/>
      </c>
      <c r="AR273" s="519">
        <f>IF(テーブル2[[#This Row],[班長]]="○",COUNTIF(AQ:AQ,AQ273),0)</f>
        <v>0</v>
      </c>
    </row>
    <row r="274" spans="2:44" x14ac:dyDescent="0.15">
      <c r="B274" s="378" t="str">
        <f>IF(名簿!C279&lt;&gt;"",名簿!C279,"")</f>
        <v/>
      </c>
      <c r="C274" s="378" t="str">
        <f>IF(名簿!F279&lt;&gt;"",名簿!F279,"")</f>
        <v/>
      </c>
      <c r="D274" s="378" t="str">
        <f>IF(名簿!G279&lt;&gt;"",名簿!G279,"")</f>
        <v/>
      </c>
      <c r="E274" s="378" t="str">
        <f>IF(名簿!J279&lt;&gt;"",名簿!J279,"")</f>
        <v/>
      </c>
      <c r="F274" s="378" t="str">
        <f>IF(名簿!L279&lt;&gt;"",名簿!L279,"")</f>
        <v/>
      </c>
      <c r="G274" s="378" t="str">
        <f>IF(名簿!I279&lt;&gt;"",名簿!I279,"")</f>
        <v/>
      </c>
      <c r="H274" s="378" t="str">
        <f>IF(名簿!K279&lt;&gt;"",名簿!K279,"")</f>
        <v/>
      </c>
      <c r="I274" s="378" t="str">
        <f>IF(名簿!H279&lt;&gt;"",名簿!H279,"")</f>
        <v/>
      </c>
      <c r="J274" s="378" t="str">
        <f>IF(名簿!S279&lt;&gt;"",名簿!S279,"")</f>
        <v/>
      </c>
      <c r="L274" s="379" t="str">
        <f>IF(現場!C278&lt;&gt;"",現場!C278,"")</f>
        <v/>
      </c>
      <c r="M274" s="379" t="str">
        <f>IF(現場!D278&lt;&gt;"",現場!D278,"")</f>
        <v/>
      </c>
      <c r="N274" s="379" t="str">
        <f>IF(現場!E278&lt;&gt;"",現場!E278,"")</f>
        <v/>
      </c>
      <c r="O274" s="379" t="str">
        <f>IF(現場!F278&lt;&gt;"",現場!F278,"")</f>
        <v/>
      </c>
      <c r="P274" s="379" t="str">
        <f>IF(現場!G278&lt;&gt;"",現場!G278,"")</f>
        <v/>
      </c>
      <c r="Q274" s="379" t="str">
        <f>IF(現場!H278&lt;&gt;"",現場!H278,"")</f>
        <v/>
      </c>
      <c r="R274" s="379" t="str">
        <f>IF(現場!I278&lt;&gt;"",現場!I278,"")</f>
        <v/>
      </c>
      <c r="S274" s="379" t="str">
        <f>IF(現場!J278&lt;&gt;"",現場!J278,"")</f>
        <v/>
      </c>
      <c r="T274" s="379" t="str">
        <f>IF(現場!K278&lt;&gt;"",現場!K278,"")</f>
        <v/>
      </c>
      <c r="U274" s="379" t="str">
        <f>IF(現場!L278&lt;&gt;"",現場!L278,"")</f>
        <v/>
      </c>
      <c r="V274" s="379" t="str">
        <f>IF(現場!M278&lt;&gt;"",現場!M278,"")</f>
        <v/>
      </c>
      <c r="X274" s="407" t="str">
        <f>IF(名簿!E279&lt;&gt;"",名簿!E279,"")</f>
        <v/>
      </c>
      <c r="Y274" s="407" t="str">
        <f>IF(名簿!C279&lt;&gt;"",名簿!C279,"")</f>
        <v/>
      </c>
      <c r="Z274" s="407" t="str">
        <f>IF(名簿!H279&lt;&gt;"",名簿!H279,"")</f>
        <v/>
      </c>
      <c r="AA274" s="407" t="str">
        <f>IF(名簿!S279&lt;&gt;"",名簿!S279,"")</f>
        <v/>
      </c>
      <c r="AB274" s="407" t="s">
        <v>1792</v>
      </c>
      <c r="AC274" s="407" t="str">
        <f>IF(名簿!M279&lt;&gt;"",名簿!M279,"")</f>
        <v/>
      </c>
      <c r="AD274" s="407" t="str">
        <f>IF(名簿!N279&lt;&gt;"",名簿!N279,"")</f>
        <v/>
      </c>
      <c r="AE274" s="407" t="str">
        <f>IF(名簿!O279&lt;&gt;"",名簿!O279,"")</f>
        <v/>
      </c>
      <c r="AF274" s="407" t="str">
        <f>IF(名簿!P279&lt;&gt;"",名簿!P279,"")</f>
        <v/>
      </c>
      <c r="AN274" s="551" t="str">
        <f>テーブル2[[#This Row],[災害発生時の
体制]]&amp;テーブル2[[#This Row],[班長代理①②③を選択]]</f>
        <v/>
      </c>
      <c r="AO274">
        <f>IF(テーブル2[[#This Row],[班長代理①②③を選択]]&lt;&gt;"",COUNTIF(AN:AN,AN274),0)</f>
        <v>0</v>
      </c>
      <c r="AQ274" s="521" t="str">
        <f>テーブル2[[#This Row],[災害発生時の
体制]]&amp;テーブル2[[#This Row],[班長]]</f>
        <v/>
      </c>
      <c r="AR274" s="519">
        <f>IF(テーブル2[[#This Row],[班長]]="○",COUNTIF(AQ:AQ,AQ274),0)</f>
        <v>0</v>
      </c>
    </row>
    <row r="275" spans="2:44" x14ac:dyDescent="0.15">
      <c r="B275" s="378" t="str">
        <f>IF(名簿!C280&lt;&gt;"",名簿!C280,"")</f>
        <v/>
      </c>
      <c r="C275" s="378" t="str">
        <f>IF(名簿!F280&lt;&gt;"",名簿!F280,"")</f>
        <v/>
      </c>
      <c r="D275" s="378" t="str">
        <f>IF(名簿!G280&lt;&gt;"",名簿!G280,"")</f>
        <v/>
      </c>
      <c r="E275" s="378" t="str">
        <f>IF(名簿!J280&lt;&gt;"",名簿!J280,"")</f>
        <v/>
      </c>
      <c r="F275" s="378" t="str">
        <f>IF(名簿!L280&lt;&gt;"",名簿!L280,"")</f>
        <v/>
      </c>
      <c r="G275" s="378" t="str">
        <f>IF(名簿!I280&lt;&gt;"",名簿!I280,"")</f>
        <v/>
      </c>
      <c r="H275" s="378" t="str">
        <f>IF(名簿!K280&lt;&gt;"",名簿!K280,"")</f>
        <v/>
      </c>
      <c r="I275" s="378" t="str">
        <f>IF(名簿!H280&lt;&gt;"",名簿!H280,"")</f>
        <v/>
      </c>
      <c r="J275" s="378" t="str">
        <f>IF(名簿!S280&lt;&gt;"",名簿!S280,"")</f>
        <v/>
      </c>
      <c r="L275" s="379" t="str">
        <f>IF(現場!C279&lt;&gt;"",現場!C279,"")</f>
        <v/>
      </c>
      <c r="M275" s="379" t="str">
        <f>IF(現場!D279&lt;&gt;"",現場!D279,"")</f>
        <v/>
      </c>
      <c r="N275" s="379" t="str">
        <f>IF(現場!E279&lt;&gt;"",現場!E279,"")</f>
        <v/>
      </c>
      <c r="O275" s="379" t="str">
        <f>IF(現場!F279&lt;&gt;"",現場!F279,"")</f>
        <v/>
      </c>
      <c r="P275" s="379" t="str">
        <f>IF(現場!G279&lt;&gt;"",現場!G279,"")</f>
        <v/>
      </c>
      <c r="Q275" s="379" t="str">
        <f>IF(現場!H279&lt;&gt;"",現場!H279,"")</f>
        <v/>
      </c>
      <c r="R275" s="379" t="str">
        <f>IF(現場!I279&lt;&gt;"",現場!I279,"")</f>
        <v/>
      </c>
      <c r="S275" s="379" t="str">
        <f>IF(現場!J279&lt;&gt;"",現場!J279,"")</f>
        <v/>
      </c>
      <c r="T275" s="379" t="str">
        <f>IF(現場!K279&lt;&gt;"",現場!K279,"")</f>
        <v/>
      </c>
      <c r="U275" s="379" t="str">
        <f>IF(現場!L279&lt;&gt;"",現場!L279,"")</f>
        <v/>
      </c>
      <c r="V275" s="379" t="str">
        <f>IF(現場!M279&lt;&gt;"",現場!M279,"")</f>
        <v/>
      </c>
      <c r="X275" s="407" t="str">
        <f>IF(名簿!E280&lt;&gt;"",名簿!E280,"")</f>
        <v/>
      </c>
      <c r="Y275" s="407" t="str">
        <f>IF(名簿!C280&lt;&gt;"",名簿!C280,"")</f>
        <v/>
      </c>
      <c r="Z275" s="407" t="str">
        <f>IF(名簿!H280&lt;&gt;"",名簿!H280,"")</f>
        <v/>
      </c>
      <c r="AA275" s="407" t="str">
        <f>IF(名簿!S280&lt;&gt;"",名簿!S280,"")</f>
        <v/>
      </c>
      <c r="AB275" s="407" t="s">
        <v>1792</v>
      </c>
      <c r="AC275" s="407" t="str">
        <f>IF(名簿!M280&lt;&gt;"",名簿!M280,"")</f>
        <v/>
      </c>
      <c r="AD275" s="407" t="str">
        <f>IF(名簿!N280&lt;&gt;"",名簿!N280,"")</f>
        <v/>
      </c>
      <c r="AE275" s="407" t="str">
        <f>IF(名簿!O280&lt;&gt;"",名簿!O280,"")</f>
        <v/>
      </c>
      <c r="AF275" s="407" t="str">
        <f>IF(名簿!P280&lt;&gt;"",名簿!P280,"")</f>
        <v/>
      </c>
      <c r="AN275" s="551" t="str">
        <f>テーブル2[[#This Row],[災害発生時の
体制]]&amp;テーブル2[[#This Row],[班長代理①②③を選択]]</f>
        <v/>
      </c>
      <c r="AO275">
        <f>IF(テーブル2[[#This Row],[班長代理①②③を選択]]&lt;&gt;"",COUNTIF(AN:AN,AN275),0)</f>
        <v>0</v>
      </c>
      <c r="AQ275" s="521" t="str">
        <f>テーブル2[[#This Row],[災害発生時の
体制]]&amp;テーブル2[[#This Row],[班長]]</f>
        <v/>
      </c>
      <c r="AR275" s="519">
        <f>IF(テーブル2[[#This Row],[班長]]="○",COUNTIF(AQ:AQ,AQ275),0)</f>
        <v>0</v>
      </c>
    </row>
    <row r="276" spans="2:44" x14ac:dyDescent="0.15">
      <c r="B276" s="378" t="str">
        <f>IF(名簿!C281&lt;&gt;"",名簿!C281,"")</f>
        <v/>
      </c>
      <c r="C276" s="378" t="str">
        <f>IF(名簿!F281&lt;&gt;"",名簿!F281,"")</f>
        <v/>
      </c>
      <c r="D276" s="378" t="str">
        <f>IF(名簿!G281&lt;&gt;"",名簿!G281,"")</f>
        <v/>
      </c>
      <c r="E276" s="378" t="str">
        <f>IF(名簿!J281&lt;&gt;"",名簿!J281,"")</f>
        <v/>
      </c>
      <c r="F276" s="378" t="str">
        <f>IF(名簿!L281&lt;&gt;"",名簿!L281,"")</f>
        <v/>
      </c>
      <c r="G276" s="378" t="str">
        <f>IF(名簿!I281&lt;&gt;"",名簿!I281,"")</f>
        <v/>
      </c>
      <c r="H276" s="378" t="str">
        <f>IF(名簿!K281&lt;&gt;"",名簿!K281,"")</f>
        <v/>
      </c>
      <c r="I276" s="378" t="str">
        <f>IF(名簿!H281&lt;&gt;"",名簿!H281,"")</f>
        <v/>
      </c>
      <c r="J276" s="378" t="str">
        <f>IF(名簿!S281&lt;&gt;"",名簿!S281,"")</f>
        <v/>
      </c>
      <c r="L276" s="379" t="str">
        <f>IF(現場!C280&lt;&gt;"",現場!C280,"")</f>
        <v/>
      </c>
      <c r="M276" s="379" t="str">
        <f>IF(現場!D280&lt;&gt;"",現場!D280,"")</f>
        <v/>
      </c>
      <c r="N276" s="379" t="str">
        <f>IF(現場!E280&lt;&gt;"",現場!E280,"")</f>
        <v/>
      </c>
      <c r="O276" s="379" t="str">
        <f>IF(現場!F280&lt;&gt;"",現場!F280,"")</f>
        <v/>
      </c>
      <c r="P276" s="379" t="str">
        <f>IF(現場!G280&lt;&gt;"",現場!G280,"")</f>
        <v/>
      </c>
      <c r="Q276" s="379" t="str">
        <f>IF(現場!H280&lt;&gt;"",現場!H280,"")</f>
        <v/>
      </c>
      <c r="R276" s="379" t="str">
        <f>IF(現場!I280&lt;&gt;"",現場!I280,"")</f>
        <v/>
      </c>
      <c r="S276" s="379" t="str">
        <f>IF(現場!J280&lt;&gt;"",現場!J280,"")</f>
        <v/>
      </c>
      <c r="T276" s="379" t="str">
        <f>IF(現場!K280&lt;&gt;"",現場!K280,"")</f>
        <v/>
      </c>
      <c r="U276" s="379" t="str">
        <f>IF(現場!L280&lt;&gt;"",現場!L280,"")</f>
        <v/>
      </c>
      <c r="V276" s="379" t="str">
        <f>IF(現場!M280&lt;&gt;"",現場!M280,"")</f>
        <v/>
      </c>
      <c r="X276" s="407" t="str">
        <f>IF(名簿!E281&lt;&gt;"",名簿!E281,"")</f>
        <v/>
      </c>
      <c r="Y276" s="407" t="str">
        <f>IF(名簿!C281&lt;&gt;"",名簿!C281,"")</f>
        <v/>
      </c>
      <c r="Z276" s="407" t="str">
        <f>IF(名簿!H281&lt;&gt;"",名簿!H281,"")</f>
        <v/>
      </c>
      <c r="AA276" s="407" t="str">
        <f>IF(名簿!S281&lt;&gt;"",名簿!S281,"")</f>
        <v/>
      </c>
      <c r="AB276" s="407" t="s">
        <v>1792</v>
      </c>
      <c r="AC276" s="407" t="str">
        <f>IF(名簿!M281&lt;&gt;"",名簿!M281,"")</f>
        <v/>
      </c>
      <c r="AD276" s="407" t="str">
        <f>IF(名簿!N281&lt;&gt;"",名簿!N281,"")</f>
        <v/>
      </c>
      <c r="AE276" s="407" t="str">
        <f>IF(名簿!O281&lt;&gt;"",名簿!O281,"")</f>
        <v/>
      </c>
      <c r="AF276" s="407" t="str">
        <f>IF(名簿!P281&lt;&gt;"",名簿!P281,"")</f>
        <v/>
      </c>
      <c r="AN276" s="551" t="str">
        <f>テーブル2[[#This Row],[災害発生時の
体制]]&amp;テーブル2[[#This Row],[班長代理①②③を選択]]</f>
        <v/>
      </c>
      <c r="AO276">
        <f>IF(テーブル2[[#This Row],[班長代理①②③を選択]]&lt;&gt;"",COUNTIF(AN:AN,AN276),0)</f>
        <v>0</v>
      </c>
      <c r="AQ276" s="521" t="str">
        <f>テーブル2[[#This Row],[災害発生時の
体制]]&amp;テーブル2[[#This Row],[班長]]</f>
        <v/>
      </c>
      <c r="AR276" s="519">
        <f>IF(テーブル2[[#This Row],[班長]]="○",COUNTIF(AQ:AQ,AQ276),0)</f>
        <v>0</v>
      </c>
    </row>
    <row r="277" spans="2:44" x14ac:dyDescent="0.15">
      <c r="B277" s="378" t="str">
        <f>IF(名簿!C282&lt;&gt;"",名簿!C282,"")</f>
        <v/>
      </c>
      <c r="C277" s="378" t="str">
        <f>IF(名簿!F282&lt;&gt;"",名簿!F282,"")</f>
        <v/>
      </c>
      <c r="D277" s="378" t="str">
        <f>IF(名簿!G282&lt;&gt;"",名簿!G282,"")</f>
        <v/>
      </c>
      <c r="E277" s="378" t="str">
        <f>IF(名簿!J282&lt;&gt;"",名簿!J282,"")</f>
        <v/>
      </c>
      <c r="F277" s="378" t="str">
        <f>IF(名簿!L282&lt;&gt;"",名簿!L282,"")</f>
        <v/>
      </c>
      <c r="G277" s="378" t="str">
        <f>IF(名簿!I282&lt;&gt;"",名簿!I282,"")</f>
        <v/>
      </c>
      <c r="H277" s="378" t="str">
        <f>IF(名簿!K282&lt;&gt;"",名簿!K282,"")</f>
        <v/>
      </c>
      <c r="I277" s="378" t="str">
        <f>IF(名簿!H282&lt;&gt;"",名簿!H282,"")</f>
        <v/>
      </c>
      <c r="J277" s="378" t="str">
        <f>IF(名簿!S282&lt;&gt;"",名簿!S282,"")</f>
        <v/>
      </c>
      <c r="L277" s="379" t="str">
        <f>IF(現場!C281&lt;&gt;"",現場!C281,"")</f>
        <v/>
      </c>
      <c r="M277" s="379" t="str">
        <f>IF(現場!D281&lt;&gt;"",現場!D281,"")</f>
        <v/>
      </c>
      <c r="N277" s="379" t="str">
        <f>IF(現場!E281&lt;&gt;"",現場!E281,"")</f>
        <v/>
      </c>
      <c r="O277" s="379" t="str">
        <f>IF(現場!F281&lt;&gt;"",現場!F281,"")</f>
        <v/>
      </c>
      <c r="P277" s="379" t="str">
        <f>IF(現場!G281&lt;&gt;"",現場!G281,"")</f>
        <v/>
      </c>
      <c r="Q277" s="379" t="str">
        <f>IF(現場!H281&lt;&gt;"",現場!H281,"")</f>
        <v/>
      </c>
      <c r="R277" s="379" t="str">
        <f>IF(現場!I281&lt;&gt;"",現場!I281,"")</f>
        <v/>
      </c>
      <c r="S277" s="379" t="str">
        <f>IF(現場!J281&lt;&gt;"",現場!J281,"")</f>
        <v/>
      </c>
      <c r="T277" s="379" t="str">
        <f>IF(現場!K281&lt;&gt;"",現場!K281,"")</f>
        <v/>
      </c>
      <c r="U277" s="379" t="str">
        <f>IF(現場!L281&lt;&gt;"",現場!L281,"")</f>
        <v/>
      </c>
      <c r="V277" s="379" t="str">
        <f>IF(現場!M281&lt;&gt;"",現場!M281,"")</f>
        <v/>
      </c>
      <c r="X277" s="407" t="str">
        <f>IF(名簿!E282&lt;&gt;"",名簿!E282,"")</f>
        <v/>
      </c>
      <c r="Y277" s="407" t="str">
        <f>IF(名簿!C282&lt;&gt;"",名簿!C282,"")</f>
        <v/>
      </c>
      <c r="Z277" s="407" t="str">
        <f>IF(名簿!H282&lt;&gt;"",名簿!H282,"")</f>
        <v/>
      </c>
      <c r="AA277" s="407" t="str">
        <f>IF(名簿!S282&lt;&gt;"",名簿!S282,"")</f>
        <v/>
      </c>
      <c r="AB277" s="407" t="s">
        <v>1792</v>
      </c>
      <c r="AC277" s="407" t="str">
        <f>IF(名簿!M282&lt;&gt;"",名簿!M282,"")</f>
        <v/>
      </c>
      <c r="AD277" s="407" t="str">
        <f>IF(名簿!N282&lt;&gt;"",名簿!N282,"")</f>
        <v/>
      </c>
      <c r="AE277" s="407" t="str">
        <f>IF(名簿!O282&lt;&gt;"",名簿!O282,"")</f>
        <v/>
      </c>
      <c r="AF277" s="407" t="str">
        <f>IF(名簿!P282&lt;&gt;"",名簿!P282,"")</f>
        <v/>
      </c>
      <c r="AN277" s="551" t="str">
        <f>テーブル2[[#This Row],[災害発生時の
体制]]&amp;テーブル2[[#This Row],[班長代理①②③を選択]]</f>
        <v/>
      </c>
      <c r="AO277">
        <f>IF(テーブル2[[#This Row],[班長代理①②③を選択]]&lt;&gt;"",COUNTIF(AN:AN,AN277),0)</f>
        <v>0</v>
      </c>
      <c r="AQ277" s="521" t="str">
        <f>テーブル2[[#This Row],[災害発生時の
体制]]&amp;テーブル2[[#This Row],[班長]]</f>
        <v/>
      </c>
      <c r="AR277" s="519">
        <f>IF(テーブル2[[#This Row],[班長]]="○",COUNTIF(AQ:AQ,AQ277),0)</f>
        <v>0</v>
      </c>
    </row>
    <row r="278" spans="2:44" x14ac:dyDescent="0.15">
      <c r="B278" s="378" t="str">
        <f>IF(名簿!C283&lt;&gt;"",名簿!C283,"")</f>
        <v/>
      </c>
      <c r="C278" s="378" t="str">
        <f>IF(名簿!F283&lt;&gt;"",名簿!F283,"")</f>
        <v/>
      </c>
      <c r="D278" s="378" t="str">
        <f>IF(名簿!G283&lt;&gt;"",名簿!G283,"")</f>
        <v/>
      </c>
      <c r="E278" s="378" t="str">
        <f>IF(名簿!J283&lt;&gt;"",名簿!J283,"")</f>
        <v/>
      </c>
      <c r="F278" s="378" t="str">
        <f>IF(名簿!L283&lt;&gt;"",名簿!L283,"")</f>
        <v/>
      </c>
      <c r="G278" s="378" t="str">
        <f>IF(名簿!I283&lt;&gt;"",名簿!I283,"")</f>
        <v/>
      </c>
      <c r="H278" s="378" t="str">
        <f>IF(名簿!K283&lt;&gt;"",名簿!K283,"")</f>
        <v/>
      </c>
      <c r="I278" s="378" t="str">
        <f>IF(名簿!H283&lt;&gt;"",名簿!H283,"")</f>
        <v/>
      </c>
      <c r="J278" s="378" t="str">
        <f>IF(名簿!S283&lt;&gt;"",名簿!S283,"")</f>
        <v/>
      </c>
      <c r="L278" s="379" t="str">
        <f>IF(現場!C282&lt;&gt;"",現場!C282,"")</f>
        <v/>
      </c>
      <c r="M278" s="379" t="str">
        <f>IF(現場!D282&lt;&gt;"",現場!D282,"")</f>
        <v/>
      </c>
      <c r="N278" s="379" t="str">
        <f>IF(現場!E282&lt;&gt;"",現場!E282,"")</f>
        <v/>
      </c>
      <c r="O278" s="379" t="str">
        <f>IF(現場!F282&lt;&gt;"",現場!F282,"")</f>
        <v/>
      </c>
      <c r="P278" s="379" t="str">
        <f>IF(現場!G282&lt;&gt;"",現場!G282,"")</f>
        <v/>
      </c>
      <c r="Q278" s="379" t="str">
        <f>IF(現場!H282&lt;&gt;"",現場!H282,"")</f>
        <v/>
      </c>
      <c r="R278" s="379" t="str">
        <f>IF(現場!I282&lt;&gt;"",現場!I282,"")</f>
        <v/>
      </c>
      <c r="S278" s="379" t="str">
        <f>IF(現場!J282&lt;&gt;"",現場!J282,"")</f>
        <v/>
      </c>
      <c r="T278" s="379" t="str">
        <f>IF(現場!K282&lt;&gt;"",現場!K282,"")</f>
        <v/>
      </c>
      <c r="U278" s="379" t="str">
        <f>IF(現場!L282&lt;&gt;"",現場!L282,"")</f>
        <v/>
      </c>
      <c r="V278" s="379" t="str">
        <f>IF(現場!M282&lt;&gt;"",現場!M282,"")</f>
        <v/>
      </c>
      <c r="X278" s="407" t="str">
        <f>IF(名簿!E283&lt;&gt;"",名簿!E283,"")</f>
        <v/>
      </c>
      <c r="Y278" s="407" t="str">
        <f>IF(名簿!C283&lt;&gt;"",名簿!C283,"")</f>
        <v/>
      </c>
      <c r="Z278" s="407" t="str">
        <f>IF(名簿!H283&lt;&gt;"",名簿!H283,"")</f>
        <v/>
      </c>
      <c r="AA278" s="407" t="str">
        <f>IF(名簿!S283&lt;&gt;"",名簿!S283,"")</f>
        <v/>
      </c>
      <c r="AB278" s="407" t="s">
        <v>1792</v>
      </c>
      <c r="AC278" s="407" t="str">
        <f>IF(名簿!M283&lt;&gt;"",名簿!M283,"")</f>
        <v/>
      </c>
      <c r="AD278" s="407" t="str">
        <f>IF(名簿!N283&lt;&gt;"",名簿!N283,"")</f>
        <v/>
      </c>
      <c r="AE278" s="407" t="str">
        <f>IF(名簿!O283&lt;&gt;"",名簿!O283,"")</f>
        <v/>
      </c>
      <c r="AF278" s="407" t="str">
        <f>IF(名簿!P283&lt;&gt;"",名簿!P283,"")</f>
        <v/>
      </c>
      <c r="AN278" s="551" t="str">
        <f>テーブル2[[#This Row],[災害発生時の
体制]]&amp;テーブル2[[#This Row],[班長代理①②③を選択]]</f>
        <v/>
      </c>
      <c r="AO278">
        <f>IF(テーブル2[[#This Row],[班長代理①②③を選択]]&lt;&gt;"",COUNTIF(AN:AN,AN278),0)</f>
        <v>0</v>
      </c>
      <c r="AQ278" s="521" t="str">
        <f>テーブル2[[#This Row],[災害発生時の
体制]]&amp;テーブル2[[#This Row],[班長]]</f>
        <v/>
      </c>
      <c r="AR278" s="519">
        <f>IF(テーブル2[[#This Row],[班長]]="○",COUNTIF(AQ:AQ,AQ278),0)</f>
        <v>0</v>
      </c>
    </row>
    <row r="279" spans="2:44" x14ac:dyDescent="0.15">
      <c r="B279" s="378" t="str">
        <f>IF(名簿!C284&lt;&gt;"",名簿!C284,"")</f>
        <v/>
      </c>
      <c r="C279" s="378" t="str">
        <f>IF(名簿!F284&lt;&gt;"",名簿!F284,"")</f>
        <v/>
      </c>
      <c r="D279" s="378" t="str">
        <f>IF(名簿!G284&lt;&gt;"",名簿!G284,"")</f>
        <v/>
      </c>
      <c r="E279" s="378" t="str">
        <f>IF(名簿!J284&lt;&gt;"",名簿!J284,"")</f>
        <v/>
      </c>
      <c r="F279" s="378" t="str">
        <f>IF(名簿!L284&lt;&gt;"",名簿!L284,"")</f>
        <v/>
      </c>
      <c r="G279" s="378" t="str">
        <f>IF(名簿!I284&lt;&gt;"",名簿!I284,"")</f>
        <v/>
      </c>
      <c r="H279" s="378" t="str">
        <f>IF(名簿!K284&lt;&gt;"",名簿!K284,"")</f>
        <v/>
      </c>
      <c r="I279" s="378" t="str">
        <f>IF(名簿!H284&lt;&gt;"",名簿!H284,"")</f>
        <v/>
      </c>
      <c r="J279" s="378" t="str">
        <f>IF(名簿!S284&lt;&gt;"",名簿!S284,"")</f>
        <v/>
      </c>
      <c r="L279" s="379" t="str">
        <f>IF(現場!C283&lt;&gt;"",現場!C283,"")</f>
        <v/>
      </c>
      <c r="M279" s="379" t="str">
        <f>IF(現場!D283&lt;&gt;"",現場!D283,"")</f>
        <v/>
      </c>
      <c r="N279" s="379" t="str">
        <f>IF(現場!E283&lt;&gt;"",現場!E283,"")</f>
        <v/>
      </c>
      <c r="O279" s="379" t="str">
        <f>IF(現場!F283&lt;&gt;"",現場!F283,"")</f>
        <v/>
      </c>
      <c r="P279" s="379" t="str">
        <f>IF(現場!G283&lt;&gt;"",現場!G283,"")</f>
        <v/>
      </c>
      <c r="Q279" s="379" t="str">
        <f>IF(現場!H283&lt;&gt;"",現場!H283,"")</f>
        <v/>
      </c>
      <c r="R279" s="379" t="str">
        <f>IF(現場!I283&lt;&gt;"",現場!I283,"")</f>
        <v/>
      </c>
      <c r="S279" s="379" t="str">
        <f>IF(現場!J283&lt;&gt;"",現場!J283,"")</f>
        <v/>
      </c>
      <c r="T279" s="379" t="str">
        <f>IF(現場!K283&lt;&gt;"",現場!K283,"")</f>
        <v/>
      </c>
      <c r="U279" s="379" t="str">
        <f>IF(現場!L283&lt;&gt;"",現場!L283,"")</f>
        <v/>
      </c>
      <c r="V279" s="379" t="str">
        <f>IF(現場!M283&lt;&gt;"",現場!M283,"")</f>
        <v/>
      </c>
      <c r="X279" s="407" t="str">
        <f>IF(名簿!E284&lt;&gt;"",名簿!E284,"")</f>
        <v/>
      </c>
      <c r="Y279" s="407" t="str">
        <f>IF(名簿!C284&lt;&gt;"",名簿!C284,"")</f>
        <v/>
      </c>
      <c r="Z279" s="407" t="str">
        <f>IF(名簿!H284&lt;&gt;"",名簿!H284,"")</f>
        <v/>
      </c>
      <c r="AA279" s="407" t="str">
        <f>IF(名簿!S284&lt;&gt;"",名簿!S284,"")</f>
        <v/>
      </c>
      <c r="AB279" s="407" t="s">
        <v>1792</v>
      </c>
      <c r="AC279" s="407" t="str">
        <f>IF(名簿!M284&lt;&gt;"",名簿!M284,"")</f>
        <v/>
      </c>
      <c r="AD279" s="407" t="str">
        <f>IF(名簿!N284&lt;&gt;"",名簿!N284,"")</f>
        <v/>
      </c>
      <c r="AE279" s="407" t="str">
        <f>IF(名簿!O284&lt;&gt;"",名簿!O284,"")</f>
        <v/>
      </c>
      <c r="AF279" s="407" t="str">
        <f>IF(名簿!P284&lt;&gt;"",名簿!P284,"")</f>
        <v/>
      </c>
      <c r="AN279" s="551" t="str">
        <f>テーブル2[[#This Row],[災害発生時の
体制]]&amp;テーブル2[[#This Row],[班長代理①②③を選択]]</f>
        <v/>
      </c>
      <c r="AO279">
        <f>IF(テーブル2[[#This Row],[班長代理①②③を選択]]&lt;&gt;"",COUNTIF(AN:AN,AN279),0)</f>
        <v>0</v>
      </c>
      <c r="AQ279" s="521" t="str">
        <f>テーブル2[[#This Row],[災害発生時の
体制]]&amp;テーブル2[[#This Row],[班長]]</f>
        <v/>
      </c>
      <c r="AR279" s="519">
        <f>IF(テーブル2[[#This Row],[班長]]="○",COUNTIF(AQ:AQ,AQ279),0)</f>
        <v>0</v>
      </c>
    </row>
    <row r="280" spans="2:44" x14ac:dyDescent="0.15">
      <c r="B280" s="378" t="str">
        <f>IF(名簿!C285&lt;&gt;"",名簿!C285,"")</f>
        <v/>
      </c>
      <c r="C280" s="378" t="str">
        <f>IF(名簿!F285&lt;&gt;"",名簿!F285,"")</f>
        <v/>
      </c>
      <c r="D280" s="378" t="str">
        <f>IF(名簿!G285&lt;&gt;"",名簿!G285,"")</f>
        <v/>
      </c>
      <c r="E280" s="378" t="str">
        <f>IF(名簿!J285&lt;&gt;"",名簿!J285,"")</f>
        <v/>
      </c>
      <c r="F280" s="378" t="str">
        <f>IF(名簿!L285&lt;&gt;"",名簿!L285,"")</f>
        <v/>
      </c>
      <c r="G280" s="378" t="str">
        <f>IF(名簿!I285&lt;&gt;"",名簿!I285,"")</f>
        <v/>
      </c>
      <c r="H280" s="378" t="str">
        <f>IF(名簿!K285&lt;&gt;"",名簿!K285,"")</f>
        <v/>
      </c>
      <c r="I280" s="378" t="str">
        <f>IF(名簿!H285&lt;&gt;"",名簿!H285,"")</f>
        <v/>
      </c>
      <c r="J280" s="378" t="str">
        <f>IF(名簿!S285&lt;&gt;"",名簿!S285,"")</f>
        <v/>
      </c>
      <c r="L280" s="379" t="str">
        <f>IF(現場!C284&lt;&gt;"",現場!C284,"")</f>
        <v/>
      </c>
      <c r="M280" s="379" t="str">
        <f>IF(現場!D284&lt;&gt;"",現場!D284,"")</f>
        <v/>
      </c>
      <c r="N280" s="379" t="str">
        <f>IF(現場!E284&lt;&gt;"",現場!E284,"")</f>
        <v/>
      </c>
      <c r="O280" s="379" t="str">
        <f>IF(現場!F284&lt;&gt;"",現場!F284,"")</f>
        <v/>
      </c>
      <c r="P280" s="379" t="str">
        <f>IF(現場!G284&lt;&gt;"",現場!G284,"")</f>
        <v/>
      </c>
      <c r="Q280" s="379" t="str">
        <f>IF(現場!H284&lt;&gt;"",現場!H284,"")</f>
        <v/>
      </c>
      <c r="R280" s="379" t="str">
        <f>IF(現場!I284&lt;&gt;"",現場!I284,"")</f>
        <v/>
      </c>
      <c r="S280" s="379" t="str">
        <f>IF(現場!J284&lt;&gt;"",現場!J284,"")</f>
        <v/>
      </c>
      <c r="T280" s="379" t="str">
        <f>IF(現場!K284&lt;&gt;"",現場!K284,"")</f>
        <v/>
      </c>
      <c r="U280" s="379" t="str">
        <f>IF(現場!L284&lt;&gt;"",現場!L284,"")</f>
        <v/>
      </c>
      <c r="V280" s="379" t="str">
        <f>IF(現場!M284&lt;&gt;"",現場!M284,"")</f>
        <v/>
      </c>
      <c r="X280" s="407" t="str">
        <f>IF(名簿!E285&lt;&gt;"",名簿!E285,"")</f>
        <v/>
      </c>
      <c r="Y280" s="407" t="str">
        <f>IF(名簿!C285&lt;&gt;"",名簿!C285,"")</f>
        <v/>
      </c>
      <c r="Z280" s="407" t="str">
        <f>IF(名簿!H285&lt;&gt;"",名簿!H285,"")</f>
        <v/>
      </c>
      <c r="AA280" s="407" t="str">
        <f>IF(名簿!S285&lt;&gt;"",名簿!S285,"")</f>
        <v/>
      </c>
      <c r="AB280" s="407" t="s">
        <v>1792</v>
      </c>
      <c r="AC280" s="407" t="str">
        <f>IF(名簿!M285&lt;&gt;"",名簿!M285,"")</f>
        <v/>
      </c>
      <c r="AD280" s="407" t="str">
        <f>IF(名簿!N285&lt;&gt;"",名簿!N285,"")</f>
        <v/>
      </c>
      <c r="AE280" s="407" t="str">
        <f>IF(名簿!O285&lt;&gt;"",名簿!O285,"")</f>
        <v/>
      </c>
      <c r="AF280" s="407" t="str">
        <f>IF(名簿!P285&lt;&gt;"",名簿!P285,"")</f>
        <v/>
      </c>
      <c r="AN280" s="551" t="str">
        <f>テーブル2[[#This Row],[災害発生時の
体制]]&amp;テーブル2[[#This Row],[班長代理①②③を選択]]</f>
        <v/>
      </c>
      <c r="AO280">
        <f>IF(テーブル2[[#This Row],[班長代理①②③を選択]]&lt;&gt;"",COUNTIF(AN:AN,AN280),0)</f>
        <v>0</v>
      </c>
      <c r="AQ280" s="521" t="str">
        <f>テーブル2[[#This Row],[災害発生時の
体制]]&amp;テーブル2[[#This Row],[班長]]</f>
        <v/>
      </c>
      <c r="AR280" s="519">
        <f>IF(テーブル2[[#This Row],[班長]]="○",COUNTIF(AQ:AQ,AQ280),0)</f>
        <v>0</v>
      </c>
    </row>
    <row r="281" spans="2:44" x14ac:dyDescent="0.15">
      <c r="B281" s="378" t="str">
        <f>IF(名簿!C286&lt;&gt;"",名簿!C286,"")</f>
        <v/>
      </c>
      <c r="C281" s="378" t="str">
        <f>IF(名簿!F286&lt;&gt;"",名簿!F286,"")</f>
        <v/>
      </c>
      <c r="D281" s="378" t="str">
        <f>IF(名簿!G286&lt;&gt;"",名簿!G286,"")</f>
        <v/>
      </c>
      <c r="E281" s="378" t="str">
        <f>IF(名簿!J286&lt;&gt;"",名簿!J286,"")</f>
        <v/>
      </c>
      <c r="F281" s="378" t="str">
        <f>IF(名簿!L286&lt;&gt;"",名簿!L286,"")</f>
        <v/>
      </c>
      <c r="G281" s="378" t="str">
        <f>IF(名簿!I286&lt;&gt;"",名簿!I286,"")</f>
        <v/>
      </c>
      <c r="H281" s="378" t="str">
        <f>IF(名簿!K286&lt;&gt;"",名簿!K286,"")</f>
        <v/>
      </c>
      <c r="I281" s="378" t="str">
        <f>IF(名簿!H286&lt;&gt;"",名簿!H286,"")</f>
        <v/>
      </c>
      <c r="J281" s="378" t="str">
        <f>IF(名簿!S286&lt;&gt;"",名簿!S286,"")</f>
        <v/>
      </c>
      <c r="L281" s="379" t="str">
        <f>IF(現場!C285&lt;&gt;"",現場!C285,"")</f>
        <v/>
      </c>
      <c r="M281" s="379" t="str">
        <f>IF(現場!D285&lt;&gt;"",現場!D285,"")</f>
        <v/>
      </c>
      <c r="N281" s="379" t="str">
        <f>IF(現場!E285&lt;&gt;"",現場!E285,"")</f>
        <v/>
      </c>
      <c r="O281" s="379" t="str">
        <f>IF(現場!F285&lt;&gt;"",現場!F285,"")</f>
        <v/>
      </c>
      <c r="P281" s="379" t="str">
        <f>IF(現場!G285&lt;&gt;"",現場!G285,"")</f>
        <v/>
      </c>
      <c r="Q281" s="379" t="str">
        <f>IF(現場!H285&lt;&gt;"",現場!H285,"")</f>
        <v/>
      </c>
      <c r="R281" s="379" t="str">
        <f>IF(現場!I285&lt;&gt;"",現場!I285,"")</f>
        <v/>
      </c>
      <c r="S281" s="379" t="str">
        <f>IF(現場!J285&lt;&gt;"",現場!J285,"")</f>
        <v/>
      </c>
      <c r="T281" s="379" t="str">
        <f>IF(現場!K285&lt;&gt;"",現場!K285,"")</f>
        <v/>
      </c>
      <c r="U281" s="379" t="str">
        <f>IF(現場!L285&lt;&gt;"",現場!L285,"")</f>
        <v/>
      </c>
      <c r="V281" s="379" t="str">
        <f>IF(現場!M285&lt;&gt;"",現場!M285,"")</f>
        <v/>
      </c>
      <c r="X281" s="407" t="str">
        <f>IF(名簿!E286&lt;&gt;"",名簿!E286,"")</f>
        <v/>
      </c>
      <c r="Y281" s="407" t="str">
        <f>IF(名簿!C286&lt;&gt;"",名簿!C286,"")</f>
        <v/>
      </c>
      <c r="Z281" s="407" t="str">
        <f>IF(名簿!H286&lt;&gt;"",名簿!H286,"")</f>
        <v/>
      </c>
      <c r="AA281" s="407" t="str">
        <f>IF(名簿!S286&lt;&gt;"",名簿!S286,"")</f>
        <v/>
      </c>
      <c r="AB281" s="407" t="s">
        <v>1792</v>
      </c>
      <c r="AC281" s="407" t="str">
        <f>IF(名簿!M286&lt;&gt;"",名簿!M286,"")</f>
        <v/>
      </c>
      <c r="AD281" s="407" t="str">
        <f>IF(名簿!N286&lt;&gt;"",名簿!N286,"")</f>
        <v/>
      </c>
      <c r="AE281" s="407" t="str">
        <f>IF(名簿!O286&lt;&gt;"",名簿!O286,"")</f>
        <v/>
      </c>
      <c r="AF281" s="407" t="str">
        <f>IF(名簿!P286&lt;&gt;"",名簿!P286,"")</f>
        <v/>
      </c>
      <c r="AN281" s="551" t="str">
        <f>テーブル2[[#This Row],[災害発生時の
体制]]&amp;テーブル2[[#This Row],[班長代理①②③を選択]]</f>
        <v/>
      </c>
      <c r="AO281">
        <f>IF(テーブル2[[#This Row],[班長代理①②③を選択]]&lt;&gt;"",COUNTIF(AN:AN,AN281),0)</f>
        <v>0</v>
      </c>
      <c r="AQ281" s="521" t="str">
        <f>テーブル2[[#This Row],[災害発生時の
体制]]&amp;テーブル2[[#This Row],[班長]]</f>
        <v/>
      </c>
      <c r="AR281" s="519">
        <f>IF(テーブル2[[#This Row],[班長]]="○",COUNTIF(AQ:AQ,AQ281),0)</f>
        <v>0</v>
      </c>
    </row>
    <row r="282" spans="2:44" x14ac:dyDescent="0.15">
      <c r="B282" s="378" t="str">
        <f>IF(名簿!C287&lt;&gt;"",名簿!C287,"")</f>
        <v/>
      </c>
      <c r="C282" s="378" t="str">
        <f>IF(名簿!F287&lt;&gt;"",名簿!F287,"")</f>
        <v/>
      </c>
      <c r="D282" s="378" t="str">
        <f>IF(名簿!G287&lt;&gt;"",名簿!G287,"")</f>
        <v/>
      </c>
      <c r="E282" s="378" t="str">
        <f>IF(名簿!J287&lt;&gt;"",名簿!J287,"")</f>
        <v/>
      </c>
      <c r="F282" s="378" t="str">
        <f>IF(名簿!L287&lt;&gt;"",名簿!L287,"")</f>
        <v/>
      </c>
      <c r="G282" s="378" t="str">
        <f>IF(名簿!I287&lt;&gt;"",名簿!I287,"")</f>
        <v/>
      </c>
      <c r="H282" s="378" t="str">
        <f>IF(名簿!K287&lt;&gt;"",名簿!K287,"")</f>
        <v/>
      </c>
      <c r="I282" s="378" t="str">
        <f>IF(名簿!H287&lt;&gt;"",名簿!H287,"")</f>
        <v/>
      </c>
      <c r="J282" s="378" t="str">
        <f>IF(名簿!S287&lt;&gt;"",名簿!S287,"")</f>
        <v/>
      </c>
      <c r="L282" s="379" t="str">
        <f>IF(現場!C286&lt;&gt;"",現場!C286,"")</f>
        <v/>
      </c>
      <c r="M282" s="379" t="str">
        <f>IF(現場!D286&lt;&gt;"",現場!D286,"")</f>
        <v/>
      </c>
      <c r="N282" s="379" t="str">
        <f>IF(現場!E286&lt;&gt;"",現場!E286,"")</f>
        <v/>
      </c>
      <c r="O282" s="379" t="str">
        <f>IF(現場!F286&lt;&gt;"",現場!F286,"")</f>
        <v/>
      </c>
      <c r="P282" s="379" t="str">
        <f>IF(現場!G286&lt;&gt;"",現場!G286,"")</f>
        <v/>
      </c>
      <c r="Q282" s="379" t="str">
        <f>IF(現場!H286&lt;&gt;"",現場!H286,"")</f>
        <v/>
      </c>
      <c r="R282" s="379" t="str">
        <f>IF(現場!I286&lt;&gt;"",現場!I286,"")</f>
        <v/>
      </c>
      <c r="S282" s="379" t="str">
        <f>IF(現場!J286&lt;&gt;"",現場!J286,"")</f>
        <v/>
      </c>
      <c r="T282" s="379" t="str">
        <f>IF(現場!K286&lt;&gt;"",現場!K286,"")</f>
        <v/>
      </c>
      <c r="U282" s="379" t="str">
        <f>IF(現場!L286&lt;&gt;"",現場!L286,"")</f>
        <v/>
      </c>
      <c r="V282" s="379" t="str">
        <f>IF(現場!M286&lt;&gt;"",現場!M286,"")</f>
        <v/>
      </c>
      <c r="X282" s="407" t="str">
        <f>IF(名簿!E287&lt;&gt;"",名簿!E287,"")</f>
        <v/>
      </c>
      <c r="Y282" s="407" t="str">
        <f>IF(名簿!C287&lt;&gt;"",名簿!C287,"")</f>
        <v/>
      </c>
      <c r="Z282" s="407" t="str">
        <f>IF(名簿!H287&lt;&gt;"",名簿!H287,"")</f>
        <v/>
      </c>
      <c r="AA282" s="407" t="str">
        <f>IF(名簿!S287&lt;&gt;"",名簿!S287,"")</f>
        <v/>
      </c>
      <c r="AB282" s="407" t="s">
        <v>1792</v>
      </c>
      <c r="AC282" s="407" t="str">
        <f>IF(名簿!M287&lt;&gt;"",名簿!M287,"")</f>
        <v/>
      </c>
      <c r="AD282" s="407" t="str">
        <f>IF(名簿!N287&lt;&gt;"",名簿!N287,"")</f>
        <v/>
      </c>
      <c r="AE282" s="407" t="str">
        <f>IF(名簿!O287&lt;&gt;"",名簿!O287,"")</f>
        <v/>
      </c>
      <c r="AF282" s="407" t="str">
        <f>IF(名簿!P287&lt;&gt;"",名簿!P287,"")</f>
        <v/>
      </c>
      <c r="AN282" s="551" t="str">
        <f>テーブル2[[#This Row],[災害発生時の
体制]]&amp;テーブル2[[#This Row],[班長代理①②③を選択]]</f>
        <v/>
      </c>
      <c r="AO282">
        <f>IF(テーブル2[[#This Row],[班長代理①②③を選択]]&lt;&gt;"",COUNTIF(AN:AN,AN282),0)</f>
        <v>0</v>
      </c>
      <c r="AQ282" s="521" t="str">
        <f>テーブル2[[#This Row],[災害発生時の
体制]]&amp;テーブル2[[#This Row],[班長]]</f>
        <v/>
      </c>
      <c r="AR282" s="519">
        <f>IF(テーブル2[[#This Row],[班長]]="○",COUNTIF(AQ:AQ,AQ282),0)</f>
        <v>0</v>
      </c>
    </row>
    <row r="283" spans="2:44" x14ac:dyDescent="0.15">
      <c r="B283" s="378" t="str">
        <f>IF(名簿!C288&lt;&gt;"",名簿!C288,"")</f>
        <v/>
      </c>
      <c r="C283" s="378" t="str">
        <f>IF(名簿!F288&lt;&gt;"",名簿!F288,"")</f>
        <v/>
      </c>
      <c r="D283" s="378" t="str">
        <f>IF(名簿!G288&lt;&gt;"",名簿!G288,"")</f>
        <v/>
      </c>
      <c r="E283" s="378" t="str">
        <f>IF(名簿!J288&lt;&gt;"",名簿!J288,"")</f>
        <v/>
      </c>
      <c r="F283" s="378" t="str">
        <f>IF(名簿!L288&lt;&gt;"",名簿!L288,"")</f>
        <v/>
      </c>
      <c r="G283" s="378" t="str">
        <f>IF(名簿!I288&lt;&gt;"",名簿!I288,"")</f>
        <v/>
      </c>
      <c r="H283" s="378" t="str">
        <f>IF(名簿!K288&lt;&gt;"",名簿!K288,"")</f>
        <v/>
      </c>
      <c r="I283" s="378" t="str">
        <f>IF(名簿!H288&lt;&gt;"",名簿!H288,"")</f>
        <v/>
      </c>
      <c r="J283" s="378" t="str">
        <f>IF(名簿!S288&lt;&gt;"",名簿!S288,"")</f>
        <v/>
      </c>
      <c r="L283" s="379" t="str">
        <f>IF(現場!C287&lt;&gt;"",現場!C287,"")</f>
        <v/>
      </c>
      <c r="M283" s="379" t="str">
        <f>IF(現場!D287&lt;&gt;"",現場!D287,"")</f>
        <v/>
      </c>
      <c r="N283" s="379" t="str">
        <f>IF(現場!E287&lt;&gt;"",現場!E287,"")</f>
        <v/>
      </c>
      <c r="O283" s="379" t="str">
        <f>IF(現場!F287&lt;&gt;"",現場!F287,"")</f>
        <v/>
      </c>
      <c r="P283" s="379" t="str">
        <f>IF(現場!G287&lt;&gt;"",現場!G287,"")</f>
        <v/>
      </c>
      <c r="Q283" s="379" t="str">
        <f>IF(現場!H287&lt;&gt;"",現場!H287,"")</f>
        <v/>
      </c>
      <c r="R283" s="379" t="str">
        <f>IF(現場!I287&lt;&gt;"",現場!I287,"")</f>
        <v/>
      </c>
      <c r="S283" s="379" t="str">
        <f>IF(現場!J287&lt;&gt;"",現場!J287,"")</f>
        <v/>
      </c>
      <c r="T283" s="379" t="str">
        <f>IF(現場!K287&lt;&gt;"",現場!K287,"")</f>
        <v/>
      </c>
      <c r="U283" s="379" t="str">
        <f>IF(現場!L287&lt;&gt;"",現場!L287,"")</f>
        <v/>
      </c>
      <c r="V283" s="379" t="str">
        <f>IF(現場!M287&lt;&gt;"",現場!M287,"")</f>
        <v/>
      </c>
      <c r="X283" s="407" t="str">
        <f>IF(名簿!E288&lt;&gt;"",名簿!E288,"")</f>
        <v/>
      </c>
      <c r="Y283" s="407" t="str">
        <f>IF(名簿!C288&lt;&gt;"",名簿!C288,"")</f>
        <v/>
      </c>
      <c r="Z283" s="407" t="str">
        <f>IF(名簿!H288&lt;&gt;"",名簿!H288,"")</f>
        <v/>
      </c>
      <c r="AA283" s="407" t="str">
        <f>IF(名簿!S288&lt;&gt;"",名簿!S288,"")</f>
        <v/>
      </c>
      <c r="AB283" s="407" t="s">
        <v>1792</v>
      </c>
      <c r="AC283" s="407" t="str">
        <f>IF(名簿!M288&lt;&gt;"",名簿!M288,"")</f>
        <v/>
      </c>
      <c r="AD283" s="407" t="str">
        <f>IF(名簿!N288&lt;&gt;"",名簿!N288,"")</f>
        <v/>
      </c>
      <c r="AE283" s="407" t="str">
        <f>IF(名簿!O288&lt;&gt;"",名簿!O288,"")</f>
        <v/>
      </c>
      <c r="AF283" s="407" t="str">
        <f>IF(名簿!P288&lt;&gt;"",名簿!P288,"")</f>
        <v/>
      </c>
      <c r="AN283" s="551" t="str">
        <f>テーブル2[[#This Row],[災害発生時の
体制]]&amp;テーブル2[[#This Row],[班長代理①②③を選択]]</f>
        <v/>
      </c>
      <c r="AO283">
        <f>IF(テーブル2[[#This Row],[班長代理①②③を選択]]&lt;&gt;"",COUNTIF(AN:AN,AN283),0)</f>
        <v>0</v>
      </c>
      <c r="AQ283" s="521" t="str">
        <f>テーブル2[[#This Row],[災害発生時の
体制]]&amp;テーブル2[[#This Row],[班長]]</f>
        <v/>
      </c>
      <c r="AR283" s="519">
        <f>IF(テーブル2[[#This Row],[班長]]="○",COUNTIF(AQ:AQ,AQ283),0)</f>
        <v>0</v>
      </c>
    </row>
    <row r="284" spans="2:44" x14ac:dyDescent="0.15">
      <c r="B284" s="378" t="str">
        <f>IF(名簿!C289&lt;&gt;"",名簿!C289,"")</f>
        <v/>
      </c>
      <c r="C284" s="378" t="str">
        <f>IF(名簿!F289&lt;&gt;"",名簿!F289,"")</f>
        <v/>
      </c>
      <c r="D284" s="378" t="str">
        <f>IF(名簿!G289&lt;&gt;"",名簿!G289,"")</f>
        <v/>
      </c>
      <c r="E284" s="378" t="str">
        <f>IF(名簿!J289&lt;&gt;"",名簿!J289,"")</f>
        <v/>
      </c>
      <c r="F284" s="378" t="str">
        <f>IF(名簿!L289&lt;&gt;"",名簿!L289,"")</f>
        <v/>
      </c>
      <c r="G284" s="378" t="str">
        <f>IF(名簿!I289&lt;&gt;"",名簿!I289,"")</f>
        <v/>
      </c>
      <c r="H284" s="378" t="str">
        <f>IF(名簿!K289&lt;&gt;"",名簿!K289,"")</f>
        <v/>
      </c>
      <c r="I284" s="378" t="str">
        <f>IF(名簿!H289&lt;&gt;"",名簿!H289,"")</f>
        <v/>
      </c>
      <c r="J284" s="378" t="str">
        <f>IF(名簿!S289&lt;&gt;"",名簿!S289,"")</f>
        <v/>
      </c>
      <c r="L284" s="379" t="str">
        <f>IF(現場!C288&lt;&gt;"",現場!C288,"")</f>
        <v/>
      </c>
      <c r="M284" s="379" t="str">
        <f>IF(現場!D288&lt;&gt;"",現場!D288,"")</f>
        <v/>
      </c>
      <c r="N284" s="379" t="str">
        <f>IF(現場!E288&lt;&gt;"",現場!E288,"")</f>
        <v/>
      </c>
      <c r="O284" s="379" t="str">
        <f>IF(現場!F288&lt;&gt;"",現場!F288,"")</f>
        <v/>
      </c>
      <c r="P284" s="379" t="str">
        <f>IF(現場!G288&lt;&gt;"",現場!G288,"")</f>
        <v/>
      </c>
      <c r="Q284" s="379" t="str">
        <f>IF(現場!H288&lt;&gt;"",現場!H288,"")</f>
        <v/>
      </c>
      <c r="R284" s="379" t="str">
        <f>IF(現場!I288&lt;&gt;"",現場!I288,"")</f>
        <v/>
      </c>
      <c r="S284" s="379" t="str">
        <f>IF(現場!J288&lt;&gt;"",現場!J288,"")</f>
        <v/>
      </c>
      <c r="T284" s="379" t="str">
        <f>IF(現場!K288&lt;&gt;"",現場!K288,"")</f>
        <v/>
      </c>
      <c r="U284" s="379" t="str">
        <f>IF(現場!L288&lt;&gt;"",現場!L288,"")</f>
        <v/>
      </c>
      <c r="V284" s="379" t="str">
        <f>IF(現場!M288&lt;&gt;"",現場!M288,"")</f>
        <v/>
      </c>
      <c r="X284" s="407" t="str">
        <f>IF(名簿!E289&lt;&gt;"",名簿!E289,"")</f>
        <v/>
      </c>
      <c r="Y284" s="407" t="str">
        <f>IF(名簿!C289&lt;&gt;"",名簿!C289,"")</f>
        <v/>
      </c>
      <c r="Z284" s="407" t="str">
        <f>IF(名簿!H289&lt;&gt;"",名簿!H289,"")</f>
        <v/>
      </c>
      <c r="AA284" s="407" t="str">
        <f>IF(名簿!S289&lt;&gt;"",名簿!S289,"")</f>
        <v/>
      </c>
      <c r="AB284" s="407" t="s">
        <v>1792</v>
      </c>
      <c r="AC284" s="407" t="str">
        <f>IF(名簿!M289&lt;&gt;"",名簿!M289,"")</f>
        <v/>
      </c>
      <c r="AD284" s="407" t="str">
        <f>IF(名簿!N289&lt;&gt;"",名簿!N289,"")</f>
        <v/>
      </c>
      <c r="AE284" s="407" t="str">
        <f>IF(名簿!O289&lt;&gt;"",名簿!O289,"")</f>
        <v/>
      </c>
      <c r="AF284" s="407" t="str">
        <f>IF(名簿!P289&lt;&gt;"",名簿!P289,"")</f>
        <v/>
      </c>
      <c r="AN284" s="551" t="str">
        <f>テーブル2[[#This Row],[災害発生時の
体制]]&amp;テーブル2[[#This Row],[班長代理①②③を選択]]</f>
        <v/>
      </c>
      <c r="AO284">
        <f>IF(テーブル2[[#This Row],[班長代理①②③を選択]]&lt;&gt;"",COUNTIF(AN:AN,AN284),0)</f>
        <v>0</v>
      </c>
      <c r="AQ284" s="521" t="str">
        <f>テーブル2[[#This Row],[災害発生時の
体制]]&amp;テーブル2[[#This Row],[班長]]</f>
        <v/>
      </c>
      <c r="AR284" s="519">
        <f>IF(テーブル2[[#This Row],[班長]]="○",COUNTIF(AQ:AQ,AQ284),0)</f>
        <v>0</v>
      </c>
    </row>
    <row r="285" spans="2:44" x14ac:dyDescent="0.15">
      <c r="B285" s="378" t="str">
        <f>IF(名簿!C290&lt;&gt;"",名簿!C290,"")</f>
        <v/>
      </c>
      <c r="C285" s="378" t="str">
        <f>IF(名簿!F290&lt;&gt;"",名簿!F290,"")</f>
        <v/>
      </c>
      <c r="D285" s="378" t="str">
        <f>IF(名簿!G290&lt;&gt;"",名簿!G290,"")</f>
        <v/>
      </c>
      <c r="E285" s="378" t="str">
        <f>IF(名簿!J290&lt;&gt;"",名簿!J290,"")</f>
        <v/>
      </c>
      <c r="F285" s="378" t="str">
        <f>IF(名簿!L290&lt;&gt;"",名簿!L290,"")</f>
        <v/>
      </c>
      <c r="G285" s="378" t="str">
        <f>IF(名簿!I290&lt;&gt;"",名簿!I290,"")</f>
        <v/>
      </c>
      <c r="H285" s="378" t="str">
        <f>IF(名簿!K290&lt;&gt;"",名簿!K290,"")</f>
        <v/>
      </c>
      <c r="I285" s="378" t="str">
        <f>IF(名簿!H290&lt;&gt;"",名簿!H290,"")</f>
        <v/>
      </c>
      <c r="J285" s="378" t="str">
        <f>IF(名簿!S290&lt;&gt;"",名簿!S290,"")</f>
        <v/>
      </c>
      <c r="L285" s="379" t="str">
        <f>IF(現場!C289&lt;&gt;"",現場!C289,"")</f>
        <v/>
      </c>
      <c r="M285" s="379" t="str">
        <f>IF(現場!D289&lt;&gt;"",現場!D289,"")</f>
        <v/>
      </c>
      <c r="N285" s="379" t="str">
        <f>IF(現場!E289&lt;&gt;"",現場!E289,"")</f>
        <v/>
      </c>
      <c r="O285" s="379" t="str">
        <f>IF(現場!F289&lt;&gt;"",現場!F289,"")</f>
        <v/>
      </c>
      <c r="P285" s="379" t="str">
        <f>IF(現場!G289&lt;&gt;"",現場!G289,"")</f>
        <v/>
      </c>
      <c r="Q285" s="379" t="str">
        <f>IF(現場!H289&lt;&gt;"",現場!H289,"")</f>
        <v/>
      </c>
      <c r="R285" s="379" t="str">
        <f>IF(現場!I289&lt;&gt;"",現場!I289,"")</f>
        <v/>
      </c>
      <c r="S285" s="379" t="str">
        <f>IF(現場!J289&lt;&gt;"",現場!J289,"")</f>
        <v/>
      </c>
      <c r="T285" s="379" t="str">
        <f>IF(現場!K289&lt;&gt;"",現場!K289,"")</f>
        <v/>
      </c>
      <c r="U285" s="379" t="str">
        <f>IF(現場!L289&lt;&gt;"",現場!L289,"")</f>
        <v/>
      </c>
      <c r="V285" s="379" t="str">
        <f>IF(現場!M289&lt;&gt;"",現場!M289,"")</f>
        <v/>
      </c>
      <c r="X285" s="407" t="str">
        <f>IF(名簿!E290&lt;&gt;"",名簿!E290,"")</f>
        <v/>
      </c>
      <c r="Y285" s="407" t="str">
        <f>IF(名簿!C290&lt;&gt;"",名簿!C290,"")</f>
        <v/>
      </c>
      <c r="Z285" s="407" t="str">
        <f>IF(名簿!H290&lt;&gt;"",名簿!H290,"")</f>
        <v/>
      </c>
      <c r="AA285" s="407" t="str">
        <f>IF(名簿!S290&lt;&gt;"",名簿!S290,"")</f>
        <v/>
      </c>
      <c r="AB285" s="407" t="s">
        <v>1792</v>
      </c>
      <c r="AC285" s="407" t="str">
        <f>IF(名簿!M290&lt;&gt;"",名簿!M290,"")</f>
        <v/>
      </c>
      <c r="AD285" s="407" t="str">
        <f>IF(名簿!N290&lt;&gt;"",名簿!N290,"")</f>
        <v/>
      </c>
      <c r="AE285" s="407" t="str">
        <f>IF(名簿!O290&lt;&gt;"",名簿!O290,"")</f>
        <v/>
      </c>
      <c r="AF285" s="407" t="str">
        <f>IF(名簿!P290&lt;&gt;"",名簿!P290,"")</f>
        <v/>
      </c>
      <c r="AN285" s="551" t="str">
        <f>テーブル2[[#This Row],[災害発生時の
体制]]&amp;テーブル2[[#This Row],[班長代理①②③を選択]]</f>
        <v/>
      </c>
      <c r="AO285">
        <f>IF(テーブル2[[#This Row],[班長代理①②③を選択]]&lt;&gt;"",COUNTIF(AN:AN,AN285),0)</f>
        <v>0</v>
      </c>
      <c r="AQ285" s="521" t="str">
        <f>テーブル2[[#This Row],[災害発生時の
体制]]&amp;テーブル2[[#This Row],[班長]]</f>
        <v/>
      </c>
      <c r="AR285" s="519">
        <f>IF(テーブル2[[#This Row],[班長]]="○",COUNTIF(AQ:AQ,AQ285),0)</f>
        <v>0</v>
      </c>
    </row>
    <row r="286" spans="2:44" x14ac:dyDescent="0.15">
      <c r="B286" s="378" t="str">
        <f>IF(名簿!C291&lt;&gt;"",名簿!C291,"")</f>
        <v/>
      </c>
      <c r="C286" s="378" t="str">
        <f>IF(名簿!F291&lt;&gt;"",名簿!F291,"")</f>
        <v/>
      </c>
      <c r="D286" s="378" t="str">
        <f>IF(名簿!G291&lt;&gt;"",名簿!G291,"")</f>
        <v/>
      </c>
      <c r="E286" s="378" t="str">
        <f>IF(名簿!J291&lt;&gt;"",名簿!J291,"")</f>
        <v/>
      </c>
      <c r="F286" s="378" t="str">
        <f>IF(名簿!L291&lt;&gt;"",名簿!L291,"")</f>
        <v/>
      </c>
      <c r="G286" s="378" t="str">
        <f>IF(名簿!I291&lt;&gt;"",名簿!I291,"")</f>
        <v/>
      </c>
      <c r="H286" s="378" t="str">
        <f>IF(名簿!K291&lt;&gt;"",名簿!K291,"")</f>
        <v/>
      </c>
      <c r="I286" s="378" t="str">
        <f>IF(名簿!H291&lt;&gt;"",名簿!H291,"")</f>
        <v/>
      </c>
      <c r="J286" s="378" t="str">
        <f>IF(名簿!S291&lt;&gt;"",名簿!S291,"")</f>
        <v/>
      </c>
      <c r="L286" s="379" t="str">
        <f>IF(現場!C290&lt;&gt;"",現場!C290,"")</f>
        <v/>
      </c>
      <c r="M286" s="379" t="str">
        <f>IF(現場!D290&lt;&gt;"",現場!D290,"")</f>
        <v/>
      </c>
      <c r="N286" s="379" t="str">
        <f>IF(現場!E290&lt;&gt;"",現場!E290,"")</f>
        <v/>
      </c>
      <c r="O286" s="379" t="str">
        <f>IF(現場!F290&lt;&gt;"",現場!F290,"")</f>
        <v/>
      </c>
      <c r="P286" s="379" t="str">
        <f>IF(現場!G290&lt;&gt;"",現場!G290,"")</f>
        <v/>
      </c>
      <c r="Q286" s="379" t="str">
        <f>IF(現場!H290&lt;&gt;"",現場!H290,"")</f>
        <v/>
      </c>
      <c r="R286" s="379" t="str">
        <f>IF(現場!I290&lt;&gt;"",現場!I290,"")</f>
        <v/>
      </c>
      <c r="S286" s="379" t="str">
        <f>IF(現場!J290&lt;&gt;"",現場!J290,"")</f>
        <v/>
      </c>
      <c r="T286" s="379" t="str">
        <f>IF(現場!K290&lt;&gt;"",現場!K290,"")</f>
        <v/>
      </c>
      <c r="U286" s="379" t="str">
        <f>IF(現場!L290&lt;&gt;"",現場!L290,"")</f>
        <v/>
      </c>
      <c r="V286" s="379" t="str">
        <f>IF(現場!M290&lt;&gt;"",現場!M290,"")</f>
        <v/>
      </c>
      <c r="X286" s="407" t="str">
        <f>IF(名簿!E291&lt;&gt;"",名簿!E291,"")</f>
        <v/>
      </c>
      <c r="Y286" s="407" t="str">
        <f>IF(名簿!C291&lt;&gt;"",名簿!C291,"")</f>
        <v/>
      </c>
      <c r="Z286" s="407" t="str">
        <f>IF(名簿!H291&lt;&gt;"",名簿!H291,"")</f>
        <v/>
      </c>
      <c r="AA286" s="407" t="str">
        <f>IF(名簿!S291&lt;&gt;"",名簿!S291,"")</f>
        <v/>
      </c>
      <c r="AB286" s="407" t="s">
        <v>1792</v>
      </c>
      <c r="AC286" s="407" t="str">
        <f>IF(名簿!M291&lt;&gt;"",名簿!M291,"")</f>
        <v/>
      </c>
      <c r="AD286" s="407" t="str">
        <f>IF(名簿!N291&lt;&gt;"",名簿!N291,"")</f>
        <v/>
      </c>
      <c r="AE286" s="407" t="str">
        <f>IF(名簿!O291&lt;&gt;"",名簿!O291,"")</f>
        <v/>
      </c>
      <c r="AF286" s="407" t="str">
        <f>IF(名簿!P291&lt;&gt;"",名簿!P291,"")</f>
        <v/>
      </c>
      <c r="AN286" s="551" t="str">
        <f>テーブル2[[#This Row],[災害発生時の
体制]]&amp;テーブル2[[#This Row],[班長代理①②③を選択]]</f>
        <v/>
      </c>
      <c r="AO286">
        <f>IF(テーブル2[[#This Row],[班長代理①②③を選択]]&lt;&gt;"",COUNTIF(AN:AN,AN286),0)</f>
        <v>0</v>
      </c>
      <c r="AQ286" s="521" t="str">
        <f>テーブル2[[#This Row],[災害発生時の
体制]]&amp;テーブル2[[#This Row],[班長]]</f>
        <v/>
      </c>
      <c r="AR286" s="519">
        <f>IF(テーブル2[[#This Row],[班長]]="○",COUNTIF(AQ:AQ,AQ286),0)</f>
        <v>0</v>
      </c>
    </row>
    <row r="287" spans="2:44" x14ac:dyDescent="0.15">
      <c r="B287" s="378" t="str">
        <f>IF(名簿!C292&lt;&gt;"",名簿!C292,"")</f>
        <v/>
      </c>
      <c r="C287" s="378" t="str">
        <f>IF(名簿!F292&lt;&gt;"",名簿!F292,"")</f>
        <v/>
      </c>
      <c r="D287" s="378" t="str">
        <f>IF(名簿!G292&lt;&gt;"",名簿!G292,"")</f>
        <v/>
      </c>
      <c r="E287" s="378" t="str">
        <f>IF(名簿!J292&lt;&gt;"",名簿!J292,"")</f>
        <v/>
      </c>
      <c r="F287" s="378" t="str">
        <f>IF(名簿!L292&lt;&gt;"",名簿!L292,"")</f>
        <v/>
      </c>
      <c r="G287" s="378" t="str">
        <f>IF(名簿!I292&lt;&gt;"",名簿!I292,"")</f>
        <v/>
      </c>
      <c r="H287" s="378" t="str">
        <f>IF(名簿!K292&lt;&gt;"",名簿!K292,"")</f>
        <v/>
      </c>
      <c r="I287" s="378" t="str">
        <f>IF(名簿!H292&lt;&gt;"",名簿!H292,"")</f>
        <v/>
      </c>
      <c r="J287" s="378" t="str">
        <f>IF(名簿!S292&lt;&gt;"",名簿!S292,"")</f>
        <v/>
      </c>
      <c r="L287" s="379" t="str">
        <f>IF(現場!C291&lt;&gt;"",現場!C291,"")</f>
        <v/>
      </c>
      <c r="M287" s="379" t="str">
        <f>IF(現場!D291&lt;&gt;"",現場!D291,"")</f>
        <v/>
      </c>
      <c r="N287" s="379" t="str">
        <f>IF(現場!E291&lt;&gt;"",現場!E291,"")</f>
        <v/>
      </c>
      <c r="O287" s="379" t="str">
        <f>IF(現場!F291&lt;&gt;"",現場!F291,"")</f>
        <v/>
      </c>
      <c r="P287" s="379" t="str">
        <f>IF(現場!G291&lt;&gt;"",現場!G291,"")</f>
        <v/>
      </c>
      <c r="Q287" s="379" t="str">
        <f>IF(現場!H291&lt;&gt;"",現場!H291,"")</f>
        <v/>
      </c>
      <c r="R287" s="379" t="str">
        <f>IF(現場!I291&lt;&gt;"",現場!I291,"")</f>
        <v/>
      </c>
      <c r="S287" s="379" t="str">
        <f>IF(現場!J291&lt;&gt;"",現場!J291,"")</f>
        <v/>
      </c>
      <c r="T287" s="379" t="str">
        <f>IF(現場!K291&lt;&gt;"",現場!K291,"")</f>
        <v/>
      </c>
      <c r="U287" s="379" t="str">
        <f>IF(現場!L291&lt;&gt;"",現場!L291,"")</f>
        <v/>
      </c>
      <c r="V287" s="379" t="str">
        <f>IF(現場!M291&lt;&gt;"",現場!M291,"")</f>
        <v/>
      </c>
      <c r="X287" s="407" t="str">
        <f>IF(名簿!E292&lt;&gt;"",名簿!E292,"")</f>
        <v/>
      </c>
      <c r="Y287" s="407" t="str">
        <f>IF(名簿!C292&lt;&gt;"",名簿!C292,"")</f>
        <v/>
      </c>
      <c r="Z287" s="407" t="str">
        <f>IF(名簿!H292&lt;&gt;"",名簿!H292,"")</f>
        <v/>
      </c>
      <c r="AA287" s="407" t="str">
        <f>IF(名簿!S292&lt;&gt;"",名簿!S292,"")</f>
        <v/>
      </c>
      <c r="AB287" s="407" t="s">
        <v>1792</v>
      </c>
      <c r="AC287" s="407" t="str">
        <f>IF(名簿!M292&lt;&gt;"",名簿!M292,"")</f>
        <v/>
      </c>
      <c r="AD287" s="407" t="str">
        <f>IF(名簿!N292&lt;&gt;"",名簿!N292,"")</f>
        <v/>
      </c>
      <c r="AE287" s="407" t="str">
        <f>IF(名簿!O292&lt;&gt;"",名簿!O292,"")</f>
        <v/>
      </c>
      <c r="AF287" s="407" t="str">
        <f>IF(名簿!P292&lt;&gt;"",名簿!P292,"")</f>
        <v/>
      </c>
      <c r="AN287" s="551" t="str">
        <f>テーブル2[[#This Row],[災害発生時の
体制]]&amp;テーブル2[[#This Row],[班長代理①②③を選択]]</f>
        <v/>
      </c>
      <c r="AO287">
        <f>IF(テーブル2[[#This Row],[班長代理①②③を選択]]&lt;&gt;"",COUNTIF(AN:AN,AN287),0)</f>
        <v>0</v>
      </c>
      <c r="AQ287" s="521" t="str">
        <f>テーブル2[[#This Row],[災害発生時の
体制]]&amp;テーブル2[[#This Row],[班長]]</f>
        <v/>
      </c>
      <c r="AR287" s="519">
        <f>IF(テーブル2[[#This Row],[班長]]="○",COUNTIF(AQ:AQ,AQ287),0)</f>
        <v>0</v>
      </c>
    </row>
    <row r="288" spans="2:44" x14ac:dyDescent="0.15">
      <c r="B288" s="378" t="str">
        <f>IF(名簿!C293&lt;&gt;"",名簿!C293,"")</f>
        <v/>
      </c>
      <c r="C288" s="378" t="str">
        <f>IF(名簿!F293&lt;&gt;"",名簿!F293,"")</f>
        <v/>
      </c>
      <c r="D288" s="378" t="str">
        <f>IF(名簿!G293&lt;&gt;"",名簿!G293,"")</f>
        <v/>
      </c>
      <c r="E288" s="378" t="str">
        <f>IF(名簿!J293&lt;&gt;"",名簿!J293,"")</f>
        <v/>
      </c>
      <c r="F288" s="378" t="str">
        <f>IF(名簿!L293&lt;&gt;"",名簿!L293,"")</f>
        <v/>
      </c>
      <c r="G288" s="378" t="str">
        <f>IF(名簿!I293&lt;&gt;"",名簿!I293,"")</f>
        <v/>
      </c>
      <c r="H288" s="378" t="str">
        <f>IF(名簿!K293&lt;&gt;"",名簿!K293,"")</f>
        <v/>
      </c>
      <c r="I288" s="378" t="str">
        <f>IF(名簿!H293&lt;&gt;"",名簿!H293,"")</f>
        <v/>
      </c>
      <c r="J288" s="378" t="str">
        <f>IF(名簿!S293&lt;&gt;"",名簿!S293,"")</f>
        <v/>
      </c>
      <c r="L288" s="379" t="str">
        <f>IF(現場!C292&lt;&gt;"",現場!C292,"")</f>
        <v/>
      </c>
      <c r="M288" s="379" t="str">
        <f>IF(現場!D292&lt;&gt;"",現場!D292,"")</f>
        <v/>
      </c>
      <c r="N288" s="379" t="str">
        <f>IF(現場!E292&lt;&gt;"",現場!E292,"")</f>
        <v/>
      </c>
      <c r="O288" s="379" t="str">
        <f>IF(現場!F292&lt;&gt;"",現場!F292,"")</f>
        <v/>
      </c>
      <c r="P288" s="379" t="str">
        <f>IF(現場!G292&lt;&gt;"",現場!G292,"")</f>
        <v/>
      </c>
      <c r="Q288" s="379" t="str">
        <f>IF(現場!H292&lt;&gt;"",現場!H292,"")</f>
        <v/>
      </c>
      <c r="R288" s="379" t="str">
        <f>IF(現場!I292&lt;&gt;"",現場!I292,"")</f>
        <v/>
      </c>
      <c r="S288" s="379" t="str">
        <f>IF(現場!J292&lt;&gt;"",現場!J292,"")</f>
        <v/>
      </c>
      <c r="T288" s="379" t="str">
        <f>IF(現場!K292&lt;&gt;"",現場!K292,"")</f>
        <v/>
      </c>
      <c r="U288" s="379" t="str">
        <f>IF(現場!L292&lt;&gt;"",現場!L292,"")</f>
        <v/>
      </c>
      <c r="V288" s="379" t="str">
        <f>IF(現場!M292&lt;&gt;"",現場!M292,"")</f>
        <v/>
      </c>
      <c r="X288" s="407" t="str">
        <f>IF(名簿!E293&lt;&gt;"",名簿!E293,"")</f>
        <v/>
      </c>
      <c r="Y288" s="407" t="str">
        <f>IF(名簿!C293&lt;&gt;"",名簿!C293,"")</f>
        <v/>
      </c>
      <c r="Z288" s="407" t="str">
        <f>IF(名簿!H293&lt;&gt;"",名簿!H293,"")</f>
        <v/>
      </c>
      <c r="AA288" s="407" t="str">
        <f>IF(名簿!S293&lt;&gt;"",名簿!S293,"")</f>
        <v/>
      </c>
      <c r="AB288" s="407" t="s">
        <v>1792</v>
      </c>
      <c r="AC288" s="407" t="str">
        <f>IF(名簿!M293&lt;&gt;"",名簿!M293,"")</f>
        <v/>
      </c>
      <c r="AD288" s="407" t="str">
        <f>IF(名簿!N293&lt;&gt;"",名簿!N293,"")</f>
        <v/>
      </c>
      <c r="AE288" s="407" t="str">
        <f>IF(名簿!O293&lt;&gt;"",名簿!O293,"")</f>
        <v/>
      </c>
      <c r="AF288" s="407" t="str">
        <f>IF(名簿!P293&lt;&gt;"",名簿!P293,"")</f>
        <v/>
      </c>
      <c r="AN288" s="551" t="str">
        <f>テーブル2[[#This Row],[災害発生時の
体制]]&amp;テーブル2[[#This Row],[班長代理①②③を選択]]</f>
        <v/>
      </c>
      <c r="AO288">
        <f>IF(テーブル2[[#This Row],[班長代理①②③を選択]]&lt;&gt;"",COUNTIF(AN:AN,AN288),0)</f>
        <v>0</v>
      </c>
      <c r="AQ288" s="521" t="str">
        <f>テーブル2[[#This Row],[災害発生時の
体制]]&amp;テーブル2[[#This Row],[班長]]</f>
        <v/>
      </c>
      <c r="AR288" s="519">
        <f>IF(テーブル2[[#This Row],[班長]]="○",COUNTIF(AQ:AQ,AQ288),0)</f>
        <v>0</v>
      </c>
    </row>
    <row r="289" spans="2:44" x14ac:dyDescent="0.15">
      <c r="B289" s="378" t="str">
        <f>IF(名簿!C294&lt;&gt;"",名簿!C294,"")</f>
        <v/>
      </c>
      <c r="C289" s="378" t="str">
        <f>IF(名簿!F294&lt;&gt;"",名簿!F294,"")</f>
        <v/>
      </c>
      <c r="D289" s="378" t="str">
        <f>IF(名簿!G294&lt;&gt;"",名簿!G294,"")</f>
        <v/>
      </c>
      <c r="E289" s="378" t="str">
        <f>IF(名簿!J294&lt;&gt;"",名簿!J294,"")</f>
        <v/>
      </c>
      <c r="F289" s="378" t="str">
        <f>IF(名簿!L294&lt;&gt;"",名簿!L294,"")</f>
        <v/>
      </c>
      <c r="G289" s="378" t="str">
        <f>IF(名簿!I294&lt;&gt;"",名簿!I294,"")</f>
        <v/>
      </c>
      <c r="H289" s="378" t="str">
        <f>IF(名簿!K294&lt;&gt;"",名簿!K294,"")</f>
        <v/>
      </c>
      <c r="I289" s="378" t="str">
        <f>IF(名簿!H294&lt;&gt;"",名簿!H294,"")</f>
        <v/>
      </c>
      <c r="J289" s="378" t="str">
        <f>IF(名簿!S294&lt;&gt;"",名簿!S294,"")</f>
        <v/>
      </c>
      <c r="L289" s="379" t="str">
        <f>IF(現場!C293&lt;&gt;"",現場!C293,"")</f>
        <v/>
      </c>
      <c r="M289" s="379" t="str">
        <f>IF(現場!D293&lt;&gt;"",現場!D293,"")</f>
        <v/>
      </c>
      <c r="N289" s="379" t="str">
        <f>IF(現場!E293&lt;&gt;"",現場!E293,"")</f>
        <v/>
      </c>
      <c r="O289" s="379" t="str">
        <f>IF(現場!F293&lt;&gt;"",現場!F293,"")</f>
        <v/>
      </c>
      <c r="P289" s="379" t="str">
        <f>IF(現場!G293&lt;&gt;"",現場!G293,"")</f>
        <v/>
      </c>
      <c r="Q289" s="379" t="str">
        <f>IF(現場!H293&lt;&gt;"",現場!H293,"")</f>
        <v/>
      </c>
      <c r="R289" s="379" t="str">
        <f>IF(現場!I293&lt;&gt;"",現場!I293,"")</f>
        <v/>
      </c>
      <c r="S289" s="379" t="str">
        <f>IF(現場!J293&lt;&gt;"",現場!J293,"")</f>
        <v/>
      </c>
      <c r="T289" s="379" t="str">
        <f>IF(現場!K293&lt;&gt;"",現場!K293,"")</f>
        <v/>
      </c>
      <c r="U289" s="379" t="str">
        <f>IF(現場!L293&lt;&gt;"",現場!L293,"")</f>
        <v/>
      </c>
      <c r="V289" s="379" t="str">
        <f>IF(現場!M293&lt;&gt;"",現場!M293,"")</f>
        <v/>
      </c>
      <c r="X289" s="407" t="str">
        <f>IF(名簿!E294&lt;&gt;"",名簿!E294,"")</f>
        <v/>
      </c>
      <c r="Y289" s="407" t="str">
        <f>IF(名簿!C294&lt;&gt;"",名簿!C294,"")</f>
        <v/>
      </c>
      <c r="Z289" s="407" t="str">
        <f>IF(名簿!H294&lt;&gt;"",名簿!H294,"")</f>
        <v/>
      </c>
      <c r="AA289" s="407" t="str">
        <f>IF(名簿!S294&lt;&gt;"",名簿!S294,"")</f>
        <v/>
      </c>
      <c r="AB289" s="407" t="s">
        <v>1792</v>
      </c>
      <c r="AC289" s="407" t="str">
        <f>IF(名簿!M294&lt;&gt;"",名簿!M294,"")</f>
        <v/>
      </c>
      <c r="AD289" s="407" t="str">
        <f>IF(名簿!N294&lt;&gt;"",名簿!N294,"")</f>
        <v/>
      </c>
      <c r="AE289" s="407" t="str">
        <f>IF(名簿!O294&lt;&gt;"",名簿!O294,"")</f>
        <v/>
      </c>
      <c r="AF289" s="407" t="str">
        <f>IF(名簿!P294&lt;&gt;"",名簿!P294,"")</f>
        <v/>
      </c>
      <c r="AN289" s="551" t="str">
        <f>テーブル2[[#This Row],[災害発生時の
体制]]&amp;テーブル2[[#This Row],[班長代理①②③を選択]]</f>
        <v/>
      </c>
      <c r="AO289">
        <f>IF(テーブル2[[#This Row],[班長代理①②③を選択]]&lt;&gt;"",COUNTIF(AN:AN,AN289),0)</f>
        <v>0</v>
      </c>
      <c r="AQ289" s="521" t="str">
        <f>テーブル2[[#This Row],[災害発生時の
体制]]&amp;テーブル2[[#This Row],[班長]]</f>
        <v/>
      </c>
      <c r="AR289" s="519">
        <f>IF(テーブル2[[#This Row],[班長]]="○",COUNTIF(AQ:AQ,AQ289),0)</f>
        <v>0</v>
      </c>
    </row>
    <row r="290" spans="2:44" x14ac:dyDescent="0.15">
      <c r="B290" s="378" t="str">
        <f>IF(名簿!C295&lt;&gt;"",名簿!C295,"")</f>
        <v/>
      </c>
      <c r="C290" s="378" t="str">
        <f>IF(名簿!F295&lt;&gt;"",名簿!F295,"")</f>
        <v/>
      </c>
      <c r="D290" s="378" t="str">
        <f>IF(名簿!G295&lt;&gt;"",名簿!G295,"")</f>
        <v/>
      </c>
      <c r="E290" s="378" t="str">
        <f>IF(名簿!J295&lt;&gt;"",名簿!J295,"")</f>
        <v/>
      </c>
      <c r="F290" s="378" t="str">
        <f>IF(名簿!L295&lt;&gt;"",名簿!L295,"")</f>
        <v/>
      </c>
      <c r="G290" s="378" t="str">
        <f>IF(名簿!I295&lt;&gt;"",名簿!I295,"")</f>
        <v/>
      </c>
      <c r="H290" s="378" t="str">
        <f>IF(名簿!K295&lt;&gt;"",名簿!K295,"")</f>
        <v/>
      </c>
      <c r="I290" s="378" t="str">
        <f>IF(名簿!H295&lt;&gt;"",名簿!H295,"")</f>
        <v/>
      </c>
      <c r="J290" s="378" t="str">
        <f>IF(名簿!S295&lt;&gt;"",名簿!S295,"")</f>
        <v/>
      </c>
      <c r="L290" s="379" t="str">
        <f>IF(現場!C294&lt;&gt;"",現場!C294,"")</f>
        <v/>
      </c>
      <c r="M290" s="379" t="str">
        <f>IF(現場!D294&lt;&gt;"",現場!D294,"")</f>
        <v/>
      </c>
      <c r="N290" s="379" t="str">
        <f>IF(現場!E294&lt;&gt;"",現場!E294,"")</f>
        <v/>
      </c>
      <c r="O290" s="379" t="str">
        <f>IF(現場!F294&lt;&gt;"",現場!F294,"")</f>
        <v/>
      </c>
      <c r="P290" s="379" t="str">
        <f>IF(現場!G294&lt;&gt;"",現場!G294,"")</f>
        <v/>
      </c>
      <c r="Q290" s="379" t="str">
        <f>IF(現場!H294&lt;&gt;"",現場!H294,"")</f>
        <v/>
      </c>
      <c r="R290" s="379" t="str">
        <f>IF(現場!I294&lt;&gt;"",現場!I294,"")</f>
        <v/>
      </c>
      <c r="S290" s="379" t="str">
        <f>IF(現場!J294&lt;&gt;"",現場!J294,"")</f>
        <v/>
      </c>
      <c r="T290" s="379" t="str">
        <f>IF(現場!K294&lt;&gt;"",現場!K294,"")</f>
        <v/>
      </c>
      <c r="U290" s="379" t="str">
        <f>IF(現場!L294&lt;&gt;"",現場!L294,"")</f>
        <v/>
      </c>
      <c r="V290" s="379" t="str">
        <f>IF(現場!M294&lt;&gt;"",現場!M294,"")</f>
        <v/>
      </c>
      <c r="X290" s="407" t="str">
        <f>IF(名簿!E295&lt;&gt;"",名簿!E295,"")</f>
        <v/>
      </c>
      <c r="Y290" s="407" t="str">
        <f>IF(名簿!C295&lt;&gt;"",名簿!C295,"")</f>
        <v/>
      </c>
      <c r="Z290" s="407" t="str">
        <f>IF(名簿!H295&lt;&gt;"",名簿!H295,"")</f>
        <v/>
      </c>
      <c r="AA290" s="407" t="str">
        <f>IF(名簿!S295&lt;&gt;"",名簿!S295,"")</f>
        <v/>
      </c>
      <c r="AB290" s="407" t="s">
        <v>1792</v>
      </c>
      <c r="AC290" s="407" t="str">
        <f>IF(名簿!M295&lt;&gt;"",名簿!M295,"")</f>
        <v/>
      </c>
      <c r="AD290" s="407" t="str">
        <f>IF(名簿!N295&lt;&gt;"",名簿!N295,"")</f>
        <v/>
      </c>
      <c r="AE290" s="407" t="str">
        <f>IF(名簿!O295&lt;&gt;"",名簿!O295,"")</f>
        <v/>
      </c>
      <c r="AF290" s="407" t="str">
        <f>IF(名簿!P295&lt;&gt;"",名簿!P295,"")</f>
        <v/>
      </c>
      <c r="AN290" s="551" t="str">
        <f>テーブル2[[#This Row],[災害発生時の
体制]]&amp;テーブル2[[#This Row],[班長代理①②③を選択]]</f>
        <v/>
      </c>
      <c r="AO290">
        <f>IF(テーブル2[[#This Row],[班長代理①②③を選択]]&lt;&gt;"",COUNTIF(AN:AN,AN290),0)</f>
        <v>0</v>
      </c>
      <c r="AQ290" s="521" t="str">
        <f>テーブル2[[#This Row],[災害発生時の
体制]]&amp;テーブル2[[#This Row],[班長]]</f>
        <v/>
      </c>
      <c r="AR290" s="519">
        <f>IF(テーブル2[[#This Row],[班長]]="○",COUNTIF(AQ:AQ,AQ290),0)</f>
        <v>0</v>
      </c>
    </row>
    <row r="291" spans="2:44" x14ac:dyDescent="0.15">
      <c r="B291" s="378" t="str">
        <f>IF(名簿!C296&lt;&gt;"",名簿!C296,"")</f>
        <v/>
      </c>
      <c r="C291" s="378" t="str">
        <f>IF(名簿!F296&lt;&gt;"",名簿!F296,"")</f>
        <v/>
      </c>
      <c r="D291" s="378" t="str">
        <f>IF(名簿!G296&lt;&gt;"",名簿!G296,"")</f>
        <v/>
      </c>
      <c r="E291" s="378" t="str">
        <f>IF(名簿!J296&lt;&gt;"",名簿!J296,"")</f>
        <v/>
      </c>
      <c r="F291" s="378" t="str">
        <f>IF(名簿!L296&lt;&gt;"",名簿!L296,"")</f>
        <v/>
      </c>
      <c r="G291" s="378" t="str">
        <f>IF(名簿!I296&lt;&gt;"",名簿!I296,"")</f>
        <v/>
      </c>
      <c r="H291" s="378" t="str">
        <f>IF(名簿!K296&lt;&gt;"",名簿!K296,"")</f>
        <v/>
      </c>
      <c r="I291" s="378" t="str">
        <f>IF(名簿!H296&lt;&gt;"",名簿!H296,"")</f>
        <v/>
      </c>
      <c r="J291" s="378" t="str">
        <f>IF(名簿!S296&lt;&gt;"",名簿!S296,"")</f>
        <v/>
      </c>
      <c r="L291" s="379" t="str">
        <f>IF(現場!C295&lt;&gt;"",現場!C295,"")</f>
        <v/>
      </c>
      <c r="M291" s="379" t="str">
        <f>IF(現場!D295&lt;&gt;"",現場!D295,"")</f>
        <v/>
      </c>
      <c r="N291" s="379" t="str">
        <f>IF(現場!E295&lt;&gt;"",現場!E295,"")</f>
        <v/>
      </c>
      <c r="O291" s="379" t="str">
        <f>IF(現場!F295&lt;&gt;"",現場!F295,"")</f>
        <v/>
      </c>
      <c r="P291" s="379" t="str">
        <f>IF(現場!G295&lt;&gt;"",現場!G295,"")</f>
        <v/>
      </c>
      <c r="Q291" s="379" t="str">
        <f>IF(現場!H295&lt;&gt;"",現場!H295,"")</f>
        <v/>
      </c>
      <c r="R291" s="379" t="str">
        <f>IF(現場!I295&lt;&gt;"",現場!I295,"")</f>
        <v/>
      </c>
      <c r="S291" s="379" t="str">
        <f>IF(現場!J295&lt;&gt;"",現場!J295,"")</f>
        <v/>
      </c>
      <c r="T291" s="379" t="str">
        <f>IF(現場!K295&lt;&gt;"",現場!K295,"")</f>
        <v/>
      </c>
      <c r="U291" s="379" t="str">
        <f>IF(現場!L295&lt;&gt;"",現場!L295,"")</f>
        <v/>
      </c>
      <c r="V291" s="379" t="str">
        <f>IF(現場!M295&lt;&gt;"",現場!M295,"")</f>
        <v/>
      </c>
      <c r="X291" s="407" t="str">
        <f>IF(名簿!E296&lt;&gt;"",名簿!E296,"")</f>
        <v/>
      </c>
      <c r="Y291" s="407" t="str">
        <f>IF(名簿!C296&lt;&gt;"",名簿!C296,"")</f>
        <v/>
      </c>
      <c r="Z291" s="407" t="str">
        <f>IF(名簿!H296&lt;&gt;"",名簿!H296,"")</f>
        <v/>
      </c>
      <c r="AA291" s="407" t="str">
        <f>IF(名簿!S296&lt;&gt;"",名簿!S296,"")</f>
        <v/>
      </c>
      <c r="AB291" s="407" t="s">
        <v>1792</v>
      </c>
      <c r="AC291" s="407" t="str">
        <f>IF(名簿!M296&lt;&gt;"",名簿!M296,"")</f>
        <v/>
      </c>
      <c r="AD291" s="407" t="str">
        <f>IF(名簿!N296&lt;&gt;"",名簿!N296,"")</f>
        <v/>
      </c>
      <c r="AE291" s="407" t="str">
        <f>IF(名簿!O296&lt;&gt;"",名簿!O296,"")</f>
        <v/>
      </c>
      <c r="AF291" s="407" t="str">
        <f>IF(名簿!P296&lt;&gt;"",名簿!P296,"")</f>
        <v/>
      </c>
      <c r="AN291" s="551" t="str">
        <f>テーブル2[[#This Row],[災害発生時の
体制]]&amp;テーブル2[[#This Row],[班長代理①②③を選択]]</f>
        <v/>
      </c>
      <c r="AO291">
        <f>IF(テーブル2[[#This Row],[班長代理①②③を選択]]&lt;&gt;"",COUNTIF(AN:AN,AN291),0)</f>
        <v>0</v>
      </c>
      <c r="AQ291" s="521" t="str">
        <f>テーブル2[[#This Row],[災害発生時の
体制]]&amp;テーブル2[[#This Row],[班長]]</f>
        <v/>
      </c>
      <c r="AR291" s="519">
        <f>IF(テーブル2[[#This Row],[班長]]="○",COUNTIF(AQ:AQ,AQ291),0)</f>
        <v>0</v>
      </c>
    </row>
    <row r="292" spans="2:44" x14ac:dyDescent="0.15">
      <c r="B292" s="378" t="str">
        <f>IF(名簿!C297&lt;&gt;"",名簿!C297,"")</f>
        <v/>
      </c>
      <c r="C292" s="378" t="str">
        <f>IF(名簿!F297&lt;&gt;"",名簿!F297,"")</f>
        <v/>
      </c>
      <c r="D292" s="378" t="str">
        <f>IF(名簿!G297&lt;&gt;"",名簿!G297,"")</f>
        <v/>
      </c>
      <c r="E292" s="378" t="str">
        <f>IF(名簿!J297&lt;&gt;"",名簿!J297,"")</f>
        <v/>
      </c>
      <c r="F292" s="378" t="str">
        <f>IF(名簿!L297&lt;&gt;"",名簿!L297,"")</f>
        <v/>
      </c>
      <c r="G292" s="378" t="str">
        <f>IF(名簿!I297&lt;&gt;"",名簿!I297,"")</f>
        <v/>
      </c>
      <c r="H292" s="378" t="str">
        <f>IF(名簿!K297&lt;&gt;"",名簿!K297,"")</f>
        <v/>
      </c>
      <c r="I292" s="378" t="str">
        <f>IF(名簿!H297&lt;&gt;"",名簿!H297,"")</f>
        <v/>
      </c>
      <c r="J292" s="378" t="str">
        <f>IF(名簿!S297&lt;&gt;"",名簿!S297,"")</f>
        <v/>
      </c>
      <c r="L292" s="379" t="str">
        <f>IF(現場!C296&lt;&gt;"",現場!C296,"")</f>
        <v/>
      </c>
      <c r="M292" s="379" t="str">
        <f>IF(現場!D296&lt;&gt;"",現場!D296,"")</f>
        <v/>
      </c>
      <c r="N292" s="379" t="str">
        <f>IF(現場!E296&lt;&gt;"",現場!E296,"")</f>
        <v/>
      </c>
      <c r="O292" s="379" t="str">
        <f>IF(現場!F296&lt;&gt;"",現場!F296,"")</f>
        <v/>
      </c>
      <c r="P292" s="379" t="str">
        <f>IF(現場!G296&lt;&gt;"",現場!G296,"")</f>
        <v/>
      </c>
      <c r="Q292" s="379" t="str">
        <f>IF(現場!H296&lt;&gt;"",現場!H296,"")</f>
        <v/>
      </c>
      <c r="R292" s="379" t="str">
        <f>IF(現場!I296&lt;&gt;"",現場!I296,"")</f>
        <v/>
      </c>
      <c r="S292" s="379" t="str">
        <f>IF(現場!J296&lt;&gt;"",現場!J296,"")</f>
        <v/>
      </c>
      <c r="T292" s="379" t="str">
        <f>IF(現場!K296&lt;&gt;"",現場!K296,"")</f>
        <v/>
      </c>
      <c r="U292" s="379" t="str">
        <f>IF(現場!L296&lt;&gt;"",現場!L296,"")</f>
        <v/>
      </c>
      <c r="V292" s="379" t="str">
        <f>IF(現場!M296&lt;&gt;"",現場!M296,"")</f>
        <v/>
      </c>
      <c r="X292" s="407" t="str">
        <f>IF(名簿!E297&lt;&gt;"",名簿!E297,"")</f>
        <v/>
      </c>
      <c r="Y292" s="407" t="str">
        <f>IF(名簿!C297&lt;&gt;"",名簿!C297,"")</f>
        <v/>
      </c>
      <c r="Z292" s="407" t="str">
        <f>IF(名簿!H297&lt;&gt;"",名簿!H297,"")</f>
        <v/>
      </c>
      <c r="AA292" s="407" t="str">
        <f>IF(名簿!S297&lt;&gt;"",名簿!S297,"")</f>
        <v/>
      </c>
      <c r="AB292" s="407" t="s">
        <v>1792</v>
      </c>
      <c r="AC292" s="407" t="str">
        <f>IF(名簿!M297&lt;&gt;"",名簿!M297,"")</f>
        <v/>
      </c>
      <c r="AD292" s="407" t="str">
        <f>IF(名簿!N297&lt;&gt;"",名簿!N297,"")</f>
        <v/>
      </c>
      <c r="AE292" s="407" t="str">
        <f>IF(名簿!O297&lt;&gt;"",名簿!O297,"")</f>
        <v/>
      </c>
      <c r="AF292" s="407" t="str">
        <f>IF(名簿!P297&lt;&gt;"",名簿!P297,"")</f>
        <v/>
      </c>
      <c r="AN292" s="551" t="str">
        <f>テーブル2[[#This Row],[災害発生時の
体制]]&amp;テーブル2[[#This Row],[班長代理①②③を選択]]</f>
        <v/>
      </c>
      <c r="AO292">
        <f>IF(テーブル2[[#This Row],[班長代理①②③を選択]]&lt;&gt;"",COUNTIF(AN:AN,AN292),0)</f>
        <v>0</v>
      </c>
      <c r="AQ292" s="521" t="str">
        <f>テーブル2[[#This Row],[災害発生時の
体制]]&amp;テーブル2[[#This Row],[班長]]</f>
        <v/>
      </c>
      <c r="AR292" s="519">
        <f>IF(テーブル2[[#This Row],[班長]]="○",COUNTIF(AQ:AQ,AQ292),0)</f>
        <v>0</v>
      </c>
    </row>
    <row r="293" spans="2:44" x14ac:dyDescent="0.15">
      <c r="B293" s="378" t="str">
        <f>IF(名簿!C298&lt;&gt;"",名簿!C298,"")</f>
        <v/>
      </c>
      <c r="C293" s="378" t="str">
        <f>IF(名簿!F298&lt;&gt;"",名簿!F298,"")</f>
        <v/>
      </c>
      <c r="D293" s="378" t="str">
        <f>IF(名簿!G298&lt;&gt;"",名簿!G298,"")</f>
        <v/>
      </c>
      <c r="E293" s="378" t="str">
        <f>IF(名簿!J298&lt;&gt;"",名簿!J298,"")</f>
        <v/>
      </c>
      <c r="F293" s="378" t="str">
        <f>IF(名簿!L298&lt;&gt;"",名簿!L298,"")</f>
        <v/>
      </c>
      <c r="G293" s="378" t="str">
        <f>IF(名簿!I298&lt;&gt;"",名簿!I298,"")</f>
        <v/>
      </c>
      <c r="H293" s="378" t="str">
        <f>IF(名簿!K298&lt;&gt;"",名簿!K298,"")</f>
        <v/>
      </c>
      <c r="I293" s="378" t="str">
        <f>IF(名簿!H298&lt;&gt;"",名簿!H298,"")</f>
        <v/>
      </c>
      <c r="J293" s="378" t="str">
        <f>IF(名簿!S298&lt;&gt;"",名簿!S298,"")</f>
        <v/>
      </c>
      <c r="L293" s="379" t="str">
        <f>IF(現場!C297&lt;&gt;"",現場!C297,"")</f>
        <v/>
      </c>
      <c r="M293" s="379" t="str">
        <f>IF(現場!D297&lt;&gt;"",現場!D297,"")</f>
        <v/>
      </c>
      <c r="N293" s="379" t="str">
        <f>IF(現場!E297&lt;&gt;"",現場!E297,"")</f>
        <v/>
      </c>
      <c r="O293" s="379" t="str">
        <f>IF(現場!F297&lt;&gt;"",現場!F297,"")</f>
        <v/>
      </c>
      <c r="P293" s="379" t="str">
        <f>IF(現場!G297&lt;&gt;"",現場!G297,"")</f>
        <v/>
      </c>
      <c r="Q293" s="379" t="str">
        <f>IF(現場!H297&lt;&gt;"",現場!H297,"")</f>
        <v/>
      </c>
      <c r="R293" s="379" t="str">
        <f>IF(現場!I297&lt;&gt;"",現場!I297,"")</f>
        <v/>
      </c>
      <c r="S293" s="379" t="str">
        <f>IF(現場!J297&lt;&gt;"",現場!J297,"")</f>
        <v/>
      </c>
      <c r="T293" s="379" t="str">
        <f>IF(現場!K297&lt;&gt;"",現場!K297,"")</f>
        <v/>
      </c>
      <c r="U293" s="379" t="str">
        <f>IF(現場!L297&lt;&gt;"",現場!L297,"")</f>
        <v/>
      </c>
      <c r="V293" s="379" t="str">
        <f>IF(現場!M297&lt;&gt;"",現場!M297,"")</f>
        <v/>
      </c>
      <c r="X293" s="407" t="str">
        <f>IF(名簿!E298&lt;&gt;"",名簿!E298,"")</f>
        <v/>
      </c>
      <c r="Y293" s="407" t="str">
        <f>IF(名簿!C298&lt;&gt;"",名簿!C298,"")</f>
        <v/>
      </c>
      <c r="Z293" s="407" t="str">
        <f>IF(名簿!H298&lt;&gt;"",名簿!H298,"")</f>
        <v/>
      </c>
      <c r="AA293" s="407" t="str">
        <f>IF(名簿!S298&lt;&gt;"",名簿!S298,"")</f>
        <v/>
      </c>
      <c r="AB293" s="407" t="s">
        <v>1792</v>
      </c>
      <c r="AC293" s="407" t="str">
        <f>IF(名簿!M298&lt;&gt;"",名簿!M298,"")</f>
        <v/>
      </c>
      <c r="AD293" s="407" t="str">
        <f>IF(名簿!N298&lt;&gt;"",名簿!N298,"")</f>
        <v/>
      </c>
      <c r="AE293" s="407" t="str">
        <f>IF(名簿!O298&lt;&gt;"",名簿!O298,"")</f>
        <v/>
      </c>
      <c r="AF293" s="407" t="str">
        <f>IF(名簿!P298&lt;&gt;"",名簿!P298,"")</f>
        <v/>
      </c>
      <c r="AN293" s="551" t="str">
        <f>テーブル2[[#This Row],[災害発生時の
体制]]&amp;テーブル2[[#This Row],[班長代理①②③を選択]]</f>
        <v/>
      </c>
      <c r="AO293">
        <f>IF(テーブル2[[#This Row],[班長代理①②③を選択]]&lt;&gt;"",COUNTIF(AN:AN,AN293),0)</f>
        <v>0</v>
      </c>
      <c r="AQ293" s="521" t="str">
        <f>テーブル2[[#This Row],[災害発生時の
体制]]&amp;テーブル2[[#This Row],[班長]]</f>
        <v/>
      </c>
      <c r="AR293" s="519">
        <f>IF(テーブル2[[#This Row],[班長]]="○",COUNTIF(AQ:AQ,AQ293),0)</f>
        <v>0</v>
      </c>
    </row>
    <row r="294" spans="2:44" x14ac:dyDescent="0.15">
      <c r="B294" s="378" t="str">
        <f>IF(名簿!C299&lt;&gt;"",名簿!C299,"")</f>
        <v/>
      </c>
      <c r="C294" s="378" t="str">
        <f>IF(名簿!F299&lt;&gt;"",名簿!F299,"")</f>
        <v/>
      </c>
      <c r="D294" s="378" t="str">
        <f>IF(名簿!G299&lt;&gt;"",名簿!G299,"")</f>
        <v/>
      </c>
      <c r="E294" s="378" t="str">
        <f>IF(名簿!J299&lt;&gt;"",名簿!J299,"")</f>
        <v/>
      </c>
      <c r="F294" s="378" t="str">
        <f>IF(名簿!L299&lt;&gt;"",名簿!L299,"")</f>
        <v/>
      </c>
      <c r="G294" s="378" t="str">
        <f>IF(名簿!I299&lt;&gt;"",名簿!I299,"")</f>
        <v/>
      </c>
      <c r="H294" s="378" t="str">
        <f>IF(名簿!K299&lt;&gt;"",名簿!K299,"")</f>
        <v/>
      </c>
      <c r="I294" s="378" t="str">
        <f>IF(名簿!H299&lt;&gt;"",名簿!H299,"")</f>
        <v/>
      </c>
      <c r="J294" s="378" t="str">
        <f>IF(名簿!S299&lt;&gt;"",名簿!S299,"")</f>
        <v/>
      </c>
      <c r="L294" s="379" t="str">
        <f>IF(現場!C298&lt;&gt;"",現場!C298,"")</f>
        <v/>
      </c>
      <c r="M294" s="379" t="str">
        <f>IF(現場!D298&lt;&gt;"",現場!D298,"")</f>
        <v/>
      </c>
      <c r="N294" s="379" t="str">
        <f>IF(現場!E298&lt;&gt;"",現場!E298,"")</f>
        <v/>
      </c>
      <c r="O294" s="379" t="str">
        <f>IF(現場!F298&lt;&gt;"",現場!F298,"")</f>
        <v/>
      </c>
      <c r="P294" s="379" t="str">
        <f>IF(現場!G298&lt;&gt;"",現場!G298,"")</f>
        <v/>
      </c>
      <c r="Q294" s="379" t="str">
        <f>IF(現場!H298&lt;&gt;"",現場!H298,"")</f>
        <v/>
      </c>
      <c r="R294" s="379" t="str">
        <f>IF(現場!I298&lt;&gt;"",現場!I298,"")</f>
        <v/>
      </c>
      <c r="S294" s="379" t="str">
        <f>IF(現場!J298&lt;&gt;"",現場!J298,"")</f>
        <v/>
      </c>
      <c r="T294" s="379" t="str">
        <f>IF(現場!K298&lt;&gt;"",現場!K298,"")</f>
        <v/>
      </c>
      <c r="U294" s="379" t="str">
        <f>IF(現場!L298&lt;&gt;"",現場!L298,"")</f>
        <v/>
      </c>
      <c r="V294" s="379" t="str">
        <f>IF(現場!M298&lt;&gt;"",現場!M298,"")</f>
        <v/>
      </c>
      <c r="X294" s="407" t="str">
        <f>IF(名簿!E299&lt;&gt;"",名簿!E299,"")</f>
        <v/>
      </c>
      <c r="Y294" s="407" t="str">
        <f>IF(名簿!C299&lt;&gt;"",名簿!C299,"")</f>
        <v/>
      </c>
      <c r="Z294" s="407" t="str">
        <f>IF(名簿!H299&lt;&gt;"",名簿!H299,"")</f>
        <v/>
      </c>
      <c r="AA294" s="407" t="str">
        <f>IF(名簿!S299&lt;&gt;"",名簿!S299,"")</f>
        <v/>
      </c>
      <c r="AB294" s="407" t="s">
        <v>1792</v>
      </c>
      <c r="AC294" s="407" t="str">
        <f>IF(名簿!M299&lt;&gt;"",名簿!M299,"")</f>
        <v/>
      </c>
      <c r="AD294" s="407" t="str">
        <f>IF(名簿!N299&lt;&gt;"",名簿!N299,"")</f>
        <v/>
      </c>
      <c r="AE294" s="407" t="str">
        <f>IF(名簿!O299&lt;&gt;"",名簿!O299,"")</f>
        <v/>
      </c>
      <c r="AF294" s="407" t="str">
        <f>IF(名簿!P299&lt;&gt;"",名簿!P299,"")</f>
        <v/>
      </c>
      <c r="AN294" s="551" t="str">
        <f>テーブル2[[#This Row],[災害発生時の
体制]]&amp;テーブル2[[#This Row],[班長代理①②③を選択]]</f>
        <v/>
      </c>
      <c r="AO294">
        <f>IF(テーブル2[[#This Row],[班長代理①②③を選択]]&lt;&gt;"",COUNTIF(AN:AN,AN294),0)</f>
        <v>0</v>
      </c>
      <c r="AQ294" s="521" t="str">
        <f>テーブル2[[#This Row],[災害発生時の
体制]]&amp;テーブル2[[#This Row],[班長]]</f>
        <v/>
      </c>
      <c r="AR294" s="519">
        <f>IF(テーブル2[[#This Row],[班長]]="○",COUNTIF(AQ:AQ,AQ294),0)</f>
        <v>0</v>
      </c>
    </row>
    <row r="295" spans="2:44" x14ac:dyDescent="0.15">
      <c r="B295" s="378" t="str">
        <f>IF(名簿!C300&lt;&gt;"",名簿!C300,"")</f>
        <v/>
      </c>
      <c r="C295" s="378" t="str">
        <f>IF(名簿!F300&lt;&gt;"",名簿!F300,"")</f>
        <v/>
      </c>
      <c r="D295" s="378" t="str">
        <f>IF(名簿!G300&lt;&gt;"",名簿!G300,"")</f>
        <v/>
      </c>
      <c r="E295" s="378" t="str">
        <f>IF(名簿!J300&lt;&gt;"",名簿!J300,"")</f>
        <v/>
      </c>
      <c r="F295" s="378" t="str">
        <f>IF(名簿!L300&lt;&gt;"",名簿!L300,"")</f>
        <v/>
      </c>
      <c r="G295" s="378" t="str">
        <f>IF(名簿!I300&lt;&gt;"",名簿!I300,"")</f>
        <v/>
      </c>
      <c r="H295" s="378" t="str">
        <f>IF(名簿!K300&lt;&gt;"",名簿!K300,"")</f>
        <v/>
      </c>
      <c r="I295" s="378" t="str">
        <f>IF(名簿!H300&lt;&gt;"",名簿!H300,"")</f>
        <v/>
      </c>
      <c r="J295" s="378" t="str">
        <f>IF(名簿!S300&lt;&gt;"",名簿!S300,"")</f>
        <v/>
      </c>
      <c r="L295" s="379" t="str">
        <f>IF(現場!C299&lt;&gt;"",現場!C299,"")</f>
        <v/>
      </c>
      <c r="M295" s="379" t="str">
        <f>IF(現場!D299&lt;&gt;"",現場!D299,"")</f>
        <v/>
      </c>
      <c r="N295" s="379" t="str">
        <f>IF(現場!E299&lt;&gt;"",現場!E299,"")</f>
        <v/>
      </c>
      <c r="O295" s="379" t="str">
        <f>IF(現場!F299&lt;&gt;"",現場!F299,"")</f>
        <v/>
      </c>
      <c r="P295" s="379" t="str">
        <f>IF(現場!G299&lt;&gt;"",現場!G299,"")</f>
        <v/>
      </c>
      <c r="Q295" s="379" t="str">
        <f>IF(現場!H299&lt;&gt;"",現場!H299,"")</f>
        <v/>
      </c>
      <c r="R295" s="379" t="str">
        <f>IF(現場!I299&lt;&gt;"",現場!I299,"")</f>
        <v/>
      </c>
      <c r="S295" s="379" t="str">
        <f>IF(現場!J299&lt;&gt;"",現場!J299,"")</f>
        <v/>
      </c>
      <c r="T295" s="379" t="str">
        <f>IF(現場!K299&lt;&gt;"",現場!K299,"")</f>
        <v/>
      </c>
      <c r="U295" s="379" t="str">
        <f>IF(現場!L299&lt;&gt;"",現場!L299,"")</f>
        <v/>
      </c>
      <c r="V295" s="379" t="str">
        <f>IF(現場!M299&lt;&gt;"",現場!M299,"")</f>
        <v/>
      </c>
      <c r="X295" s="407" t="str">
        <f>IF(名簿!E300&lt;&gt;"",名簿!E300,"")</f>
        <v/>
      </c>
      <c r="Y295" s="407" t="str">
        <f>IF(名簿!C300&lt;&gt;"",名簿!C300,"")</f>
        <v/>
      </c>
      <c r="Z295" s="407" t="str">
        <f>IF(名簿!H300&lt;&gt;"",名簿!H300,"")</f>
        <v/>
      </c>
      <c r="AA295" s="407" t="str">
        <f>IF(名簿!S300&lt;&gt;"",名簿!S300,"")</f>
        <v/>
      </c>
      <c r="AB295" s="407" t="s">
        <v>1792</v>
      </c>
      <c r="AC295" s="407" t="str">
        <f>IF(名簿!M300&lt;&gt;"",名簿!M300,"")</f>
        <v/>
      </c>
      <c r="AD295" s="407" t="str">
        <f>IF(名簿!N300&lt;&gt;"",名簿!N300,"")</f>
        <v/>
      </c>
      <c r="AE295" s="407" t="str">
        <f>IF(名簿!O300&lt;&gt;"",名簿!O300,"")</f>
        <v/>
      </c>
      <c r="AF295" s="407" t="str">
        <f>IF(名簿!P300&lt;&gt;"",名簿!P300,"")</f>
        <v/>
      </c>
      <c r="AN295" s="551" t="str">
        <f>テーブル2[[#This Row],[災害発生時の
体制]]&amp;テーブル2[[#This Row],[班長代理①②③を選択]]</f>
        <v/>
      </c>
      <c r="AO295">
        <f>IF(テーブル2[[#This Row],[班長代理①②③を選択]]&lt;&gt;"",COUNTIF(AN:AN,AN295),0)</f>
        <v>0</v>
      </c>
      <c r="AQ295" s="521" t="str">
        <f>テーブル2[[#This Row],[災害発生時の
体制]]&amp;テーブル2[[#This Row],[班長]]</f>
        <v/>
      </c>
      <c r="AR295" s="519">
        <f>IF(テーブル2[[#This Row],[班長]]="○",COUNTIF(AQ:AQ,AQ295),0)</f>
        <v>0</v>
      </c>
    </row>
    <row r="296" spans="2:44" x14ac:dyDescent="0.15">
      <c r="B296" s="378" t="str">
        <f>IF(名簿!C301&lt;&gt;"",名簿!C301,"")</f>
        <v/>
      </c>
      <c r="C296" s="378" t="str">
        <f>IF(名簿!F301&lt;&gt;"",名簿!F301,"")</f>
        <v/>
      </c>
      <c r="D296" s="378" t="str">
        <f>IF(名簿!G301&lt;&gt;"",名簿!G301,"")</f>
        <v/>
      </c>
      <c r="E296" s="378" t="str">
        <f>IF(名簿!J301&lt;&gt;"",名簿!J301,"")</f>
        <v/>
      </c>
      <c r="F296" s="378" t="str">
        <f>IF(名簿!L301&lt;&gt;"",名簿!L301,"")</f>
        <v/>
      </c>
      <c r="G296" s="378" t="str">
        <f>IF(名簿!I301&lt;&gt;"",名簿!I301,"")</f>
        <v/>
      </c>
      <c r="H296" s="378" t="str">
        <f>IF(名簿!K301&lt;&gt;"",名簿!K301,"")</f>
        <v/>
      </c>
      <c r="I296" s="378" t="str">
        <f>IF(名簿!H301&lt;&gt;"",名簿!H301,"")</f>
        <v/>
      </c>
      <c r="J296" s="378" t="str">
        <f>IF(名簿!S301&lt;&gt;"",名簿!S301,"")</f>
        <v/>
      </c>
      <c r="L296" s="379" t="str">
        <f>IF(現場!C300&lt;&gt;"",現場!C300,"")</f>
        <v/>
      </c>
      <c r="M296" s="379" t="str">
        <f>IF(現場!D300&lt;&gt;"",現場!D300,"")</f>
        <v/>
      </c>
      <c r="N296" s="379" t="str">
        <f>IF(現場!E300&lt;&gt;"",現場!E300,"")</f>
        <v/>
      </c>
      <c r="O296" s="379" t="str">
        <f>IF(現場!F300&lt;&gt;"",現場!F300,"")</f>
        <v/>
      </c>
      <c r="P296" s="379" t="str">
        <f>IF(現場!G300&lt;&gt;"",現場!G300,"")</f>
        <v/>
      </c>
      <c r="Q296" s="379" t="str">
        <f>IF(現場!H300&lt;&gt;"",現場!H300,"")</f>
        <v/>
      </c>
      <c r="R296" s="379" t="str">
        <f>IF(現場!I300&lt;&gt;"",現場!I300,"")</f>
        <v/>
      </c>
      <c r="S296" s="379" t="str">
        <f>IF(現場!J300&lt;&gt;"",現場!J300,"")</f>
        <v/>
      </c>
      <c r="T296" s="379" t="str">
        <f>IF(現場!K300&lt;&gt;"",現場!K300,"")</f>
        <v/>
      </c>
      <c r="U296" s="379" t="str">
        <f>IF(現場!L300&lt;&gt;"",現場!L300,"")</f>
        <v/>
      </c>
      <c r="V296" s="379" t="str">
        <f>IF(現場!M300&lt;&gt;"",現場!M300,"")</f>
        <v/>
      </c>
      <c r="X296" s="407" t="str">
        <f>IF(名簿!E301&lt;&gt;"",名簿!E301,"")</f>
        <v/>
      </c>
      <c r="Y296" s="407" t="str">
        <f>IF(名簿!C301&lt;&gt;"",名簿!C301,"")</f>
        <v/>
      </c>
      <c r="Z296" s="407" t="str">
        <f>IF(名簿!H301&lt;&gt;"",名簿!H301,"")</f>
        <v/>
      </c>
      <c r="AA296" s="407" t="str">
        <f>IF(名簿!S301&lt;&gt;"",名簿!S301,"")</f>
        <v/>
      </c>
      <c r="AB296" s="407" t="s">
        <v>1792</v>
      </c>
      <c r="AC296" s="407" t="str">
        <f>IF(名簿!M301&lt;&gt;"",名簿!M301,"")</f>
        <v/>
      </c>
      <c r="AD296" s="407" t="str">
        <f>IF(名簿!N301&lt;&gt;"",名簿!N301,"")</f>
        <v/>
      </c>
      <c r="AE296" s="407" t="str">
        <f>IF(名簿!O301&lt;&gt;"",名簿!O301,"")</f>
        <v/>
      </c>
      <c r="AF296" s="407" t="str">
        <f>IF(名簿!P301&lt;&gt;"",名簿!P301,"")</f>
        <v/>
      </c>
      <c r="AN296" s="551" t="str">
        <f>テーブル2[[#This Row],[災害発生時の
体制]]&amp;テーブル2[[#This Row],[班長代理①②③を選択]]</f>
        <v/>
      </c>
      <c r="AO296">
        <f>IF(テーブル2[[#This Row],[班長代理①②③を選択]]&lt;&gt;"",COUNTIF(AN:AN,AN296),0)</f>
        <v>0</v>
      </c>
      <c r="AQ296" s="521" t="str">
        <f>テーブル2[[#This Row],[災害発生時の
体制]]&amp;テーブル2[[#This Row],[班長]]</f>
        <v/>
      </c>
      <c r="AR296" s="519">
        <f>IF(テーブル2[[#This Row],[班長]]="○",COUNTIF(AQ:AQ,AQ296),0)</f>
        <v>0</v>
      </c>
    </row>
    <row r="297" spans="2:44" x14ac:dyDescent="0.15">
      <c r="B297" s="378" t="str">
        <f>IF(名簿!C302&lt;&gt;"",名簿!C302,"")</f>
        <v/>
      </c>
      <c r="C297" s="378" t="str">
        <f>IF(名簿!F302&lt;&gt;"",名簿!F302,"")</f>
        <v/>
      </c>
      <c r="D297" s="378" t="str">
        <f>IF(名簿!G302&lt;&gt;"",名簿!G302,"")</f>
        <v/>
      </c>
      <c r="E297" s="378" t="str">
        <f>IF(名簿!J302&lt;&gt;"",名簿!J302,"")</f>
        <v/>
      </c>
      <c r="F297" s="378" t="str">
        <f>IF(名簿!L302&lt;&gt;"",名簿!L302,"")</f>
        <v/>
      </c>
      <c r="G297" s="378" t="str">
        <f>IF(名簿!I302&lt;&gt;"",名簿!I302,"")</f>
        <v/>
      </c>
      <c r="H297" s="378" t="str">
        <f>IF(名簿!K302&lt;&gt;"",名簿!K302,"")</f>
        <v/>
      </c>
      <c r="I297" s="378" t="str">
        <f>IF(名簿!H302&lt;&gt;"",名簿!H302,"")</f>
        <v/>
      </c>
      <c r="J297" s="378" t="str">
        <f>IF(名簿!S302&lt;&gt;"",名簿!S302,"")</f>
        <v/>
      </c>
      <c r="L297" s="379" t="str">
        <f>IF(現場!C301&lt;&gt;"",現場!C301,"")</f>
        <v/>
      </c>
      <c r="M297" s="379" t="str">
        <f>IF(現場!D301&lt;&gt;"",現場!D301,"")</f>
        <v/>
      </c>
      <c r="N297" s="379" t="str">
        <f>IF(現場!E301&lt;&gt;"",現場!E301,"")</f>
        <v/>
      </c>
      <c r="O297" s="379" t="str">
        <f>IF(現場!F301&lt;&gt;"",現場!F301,"")</f>
        <v/>
      </c>
      <c r="P297" s="379" t="str">
        <f>IF(現場!G301&lt;&gt;"",現場!G301,"")</f>
        <v/>
      </c>
      <c r="Q297" s="379" t="str">
        <f>IF(現場!H301&lt;&gt;"",現場!H301,"")</f>
        <v/>
      </c>
      <c r="R297" s="379" t="str">
        <f>IF(現場!I301&lt;&gt;"",現場!I301,"")</f>
        <v/>
      </c>
      <c r="S297" s="379" t="str">
        <f>IF(現場!J301&lt;&gt;"",現場!J301,"")</f>
        <v/>
      </c>
      <c r="T297" s="379" t="str">
        <f>IF(現場!K301&lt;&gt;"",現場!K301,"")</f>
        <v/>
      </c>
      <c r="U297" s="379" t="str">
        <f>IF(現場!L301&lt;&gt;"",現場!L301,"")</f>
        <v/>
      </c>
      <c r="V297" s="379" t="str">
        <f>IF(現場!M301&lt;&gt;"",現場!M301,"")</f>
        <v/>
      </c>
      <c r="X297" s="407" t="str">
        <f>IF(名簿!E302&lt;&gt;"",名簿!E302,"")</f>
        <v/>
      </c>
      <c r="Y297" s="407" t="str">
        <f>IF(名簿!C302&lt;&gt;"",名簿!C302,"")</f>
        <v/>
      </c>
      <c r="Z297" s="407" t="str">
        <f>IF(名簿!H302&lt;&gt;"",名簿!H302,"")</f>
        <v/>
      </c>
      <c r="AA297" s="407" t="str">
        <f>IF(名簿!S302&lt;&gt;"",名簿!S302,"")</f>
        <v/>
      </c>
      <c r="AB297" s="407" t="s">
        <v>1792</v>
      </c>
      <c r="AC297" s="407" t="str">
        <f>IF(名簿!M302&lt;&gt;"",名簿!M302,"")</f>
        <v/>
      </c>
      <c r="AD297" s="407" t="str">
        <f>IF(名簿!N302&lt;&gt;"",名簿!N302,"")</f>
        <v/>
      </c>
      <c r="AE297" s="407" t="str">
        <f>IF(名簿!O302&lt;&gt;"",名簿!O302,"")</f>
        <v/>
      </c>
      <c r="AF297" s="407" t="str">
        <f>IF(名簿!P302&lt;&gt;"",名簿!P302,"")</f>
        <v/>
      </c>
      <c r="AN297" s="551" t="str">
        <f>テーブル2[[#This Row],[災害発生時の
体制]]&amp;テーブル2[[#This Row],[班長代理①②③を選択]]</f>
        <v/>
      </c>
      <c r="AO297">
        <f>IF(テーブル2[[#This Row],[班長代理①②③を選択]]&lt;&gt;"",COUNTIF(AN:AN,AN297),0)</f>
        <v>0</v>
      </c>
      <c r="AQ297" s="521" t="str">
        <f>テーブル2[[#This Row],[災害発生時の
体制]]&amp;テーブル2[[#This Row],[班長]]</f>
        <v/>
      </c>
      <c r="AR297" s="519">
        <f>IF(テーブル2[[#This Row],[班長]]="○",COUNTIF(AQ:AQ,AQ297),0)</f>
        <v>0</v>
      </c>
    </row>
    <row r="298" spans="2:44" x14ac:dyDescent="0.15">
      <c r="B298" s="378" t="str">
        <f>IF(名簿!C303&lt;&gt;"",名簿!C303,"")</f>
        <v/>
      </c>
      <c r="C298" s="378" t="str">
        <f>IF(名簿!F303&lt;&gt;"",名簿!F303,"")</f>
        <v/>
      </c>
      <c r="D298" s="378" t="str">
        <f>IF(名簿!G303&lt;&gt;"",名簿!G303,"")</f>
        <v/>
      </c>
      <c r="E298" s="378" t="str">
        <f>IF(名簿!J303&lt;&gt;"",名簿!J303,"")</f>
        <v/>
      </c>
      <c r="F298" s="378" t="str">
        <f>IF(名簿!L303&lt;&gt;"",名簿!L303,"")</f>
        <v/>
      </c>
      <c r="G298" s="378" t="str">
        <f>IF(名簿!I303&lt;&gt;"",名簿!I303,"")</f>
        <v/>
      </c>
      <c r="H298" s="378" t="str">
        <f>IF(名簿!K303&lt;&gt;"",名簿!K303,"")</f>
        <v/>
      </c>
      <c r="I298" s="378" t="str">
        <f>IF(名簿!H303&lt;&gt;"",名簿!H303,"")</f>
        <v/>
      </c>
      <c r="J298" s="378" t="str">
        <f>IF(名簿!S303&lt;&gt;"",名簿!S303,"")</f>
        <v/>
      </c>
      <c r="L298" s="379" t="str">
        <f>IF(現場!C302&lt;&gt;"",現場!C302,"")</f>
        <v/>
      </c>
      <c r="M298" s="379" t="str">
        <f>IF(現場!D302&lt;&gt;"",現場!D302,"")</f>
        <v/>
      </c>
      <c r="N298" s="379" t="str">
        <f>IF(現場!E302&lt;&gt;"",現場!E302,"")</f>
        <v/>
      </c>
      <c r="O298" s="379" t="str">
        <f>IF(現場!F302&lt;&gt;"",現場!F302,"")</f>
        <v/>
      </c>
      <c r="P298" s="379" t="str">
        <f>IF(現場!G302&lt;&gt;"",現場!G302,"")</f>
        <v/>
      </c>
      <c r="Q298" s="379" t="str">
        <f>IF(現場!H302&lt;&gt;"",現場!H302,"")</f>
        <v/>
      </c>
      <c r="R298" s="379" t="str">
        <f>IF(現場!I302&lt;&gt;"",現場!I302,"")</f>
        <v/>
      </c>
      <c r="S298" s="379" t="str">
        <f>IF(現場!J302&lt;&gt;"",現場!J302,"")</f>
        <v/>
      </c>
      <c r="T298" s="379" t="str">
        <f>IF(現場!K302&lt;&gt;"",現場!K302,"")</f>
        <v/>
      </c>
      <c r="U298" s="379" t="str">
        <f>IF(現場!L302&lt;&gt;"",現場!L302,"")</f>
        <v/>
      </c>
      <c r="V298" s="379" t="str">
        <f>IF(現場!M302&lt;&gt;"",現場!M302,"")</f>
        <v/>
      </c>
      <c r="X298" s="407" t="str">
        <f>IF(名簿!E303&lt;&gt;"",名簿!E303,"")</f>
        <v/>
      </c>
      <c r="Y298" s="407" t="str">
        <f>IF(名簿!C303&lt;&gt;"",名簿!C303,"")</f>
        <v/>
      </c>
      <c r="Z298" s="407" t="str">
        <f>IF(名簿!H303&lt;&gt;"",名簿!H303,"")</f>
        <v/>
      </c>
      <c r="AA298" s="407" t="str">
        <f>IF(名簿!S303&lt;&gt;"",名簿!S303,"")</f>
        <v/>
      </c>
      <c r="AB298" s="407" t="s">
        <v>1792</v>
      </c>
      <c r="AC298" s="407" t="str">
        <f>IF(名簿!M303&lt;&gt;"",名簿!M303,"")</f>
        <v/>
      </c>
      <c r="AD298" s="407" t="str">
        <f>IF(名簿!N303&lt;&gt;"",名簿!N303,"")</f>
        <v/>
      </c>
      <c r="AE298" s="407" t="str">
        <f>IF(名簿!O303&lt;&gt;"",名簿!O303,"")</f>
        <v/>
      </c>
      <c r="AF298" s="407" t="str">
        <f>IF(名簿!P303&lt;&gt;"",名簿!P303,"")</f>
        <v/>
      </c>
      <c r="AN298" s="551" t="str">
        <f>テーブル2[[#This Row],[災害発生時の
体制]]&amp;テーブル2[[#This Row],[班長代理①②③を選択]]</f>
        <v/>
      </c>
      <c r="AO298">
        <f>IF(テーブル2[[#This Row],[班長代理①②③を選択]]&lt;&gt;"",COUNTIF(AN:AN,AN298),0)</f>
        <v>0</v>
      </c>
      <c r="AQ298" s="521" t="str">
        <f>テーブル2[[#This Row],[災害発生時の
体制]]&amp;テーブル2[[#This Row],[班長]]</f>
        <v/>
      </c>
      <c r="AR298" s="519">
        <f>IF(テーブル2[[#This Row],[班長]]="○",COUNTIF(AQ:AQ,AQ298),0)</f>
        <v>0</v>
      </c>
    </row>
    <row r="299" spans="2:44" x14ac:dyDescent="0.15">
      <c r="B299" s="378" t="str">
        <f>IF(名簿!C304&lt;&gt;"",名簿!C304,"")</f>
        <v/>
      </c>
      <c r="C299" s="378" t="str">
        <f>IF(名簿!F304&lt;&gt;"",名簿!F304,"")</f>
        <v/>
      </c>
      <c r="D299" s="378" t="str">
        <f>IF(名簿!G304&lt;&gt;"",名簿!G304,"")</f>
        <v/>
      </c>
      <c r="E299" s="378" t="str">
        <f>IF(名簿!J304&lt;&gt;"",名簿!J304,"")</f>
        <v/>
      </c>
      <c r="F299" s="378" t="str">
        <f>IF(名簿!L304&lt;&gt;"",名簿!L304,"")</f>
        <v/>
      </c>
      <c r="G299" s="378" t="str">
        <f>IF(名簿!I304&lt;&gt;"",名簿!I304,"")</f>
        <v/>
      </c>
      <c r="H299" s="378" t="str">
        <f>IF(名簿!K304&lt;&gt;"",名簿!K304,"")</f>
        <v/>
      </c>
      <c r="I299" s="378" t="str">
        <f>IF(名簿!H304&lt;&gt;"",名簿!H304,"")</f>
        <v/>
      </c>
      <c r="J299" s="378" t="str">
        <f>IF(名簿!S304&lt;&gt;"",名簿!S304,"")</f>
        <v/>
      </c>
      <c r="L299" s="379" t="str">
        <f>IF(現場!C303&lt;&gt;"",現場!C303,"")</f>
        <v/>
      </c>
      <c r="M299" s="379" t="str">
        <f>IF(現場!D303&lt;&gt;"",現場!D303,"")</f>
        <v/>
      </c>
      <c r="N299" s="379" t="str">
        <f>IF(現場!E303&lt;&gt;"",現場!E303,"")</f>
        <v/>
      </c>
      <c r="O299" s="379" t="str">
        <f>IF(現場!F303&lt;&gt;"",現場!F303,"")</f>
        <v/>
      </c>
      <c r="P299" s="379" t="str">
        <f>IF(現場!G303&lt;&gt;"",現場!G303,"")</f>
        <v/>
      </c>
      <c r="Q299" s="379" t="str">
        <f>IF(現場!H303&lt;&gt;"",現場!H303,"")</f>
        <v/>
      </c>
      <c r="R299" s="379" t="str">
        <f>IF(現場!I303&lt;&gt;"",現場!I303,"")</f>
        <v/>
      </c>
      <c r="S299" s="379" t="str">
        <f>IF(現場!J303&lt;&gt;"",現場!J303,"")</f>
        <v/>
      </c>
      <c r="T299" s="379" t="str">
        <f>IF(現場!K303&lt;&gt;"",現場!K303,"")</f>
        <v/>
      </c>
      <c r="U299" s="379" t="str">
        <f>IF(現場!L303&lt;&gt;"",現場!L303,"")</f>
        <v/>
      </c>
      <c r="V299" s="379" t="str">
        <f>IF(現場!M303&lt;&gt;"",現場!M303,"")</f>
        <v/>
      </c>
      <c r="X299" s="407" t="str">
        <f>IF(名簿!E304&lt;&gt;"",名簿!E304,"")</f>
        <v/>
      </c>
      <c r="Y299" s="407" t="str">
        <f>IF(名簿!C304&lt;&gt;"",名簿!C304,"")</f>
        <v/>
      </c>
      <c r="Z299" s="407" t="str">
        <f>IF(名簿!H304&lt;&gt;"",名簿!H304,"")</f>
        <v/>
      </c>
      <c r="AA299" s="407" t="str">
        <f>IF(名簿!S304&lt;&gt;"",名簿!S304,"")</f>
        <v/>
      </c>
      <c r="AB299" s="407" t="s">
        <v>1792</v>
      </c>
      <c r="AC299" s="407" t="str">
        <f>IF(名簿!M304&lt;&gt;"",名簿!M304,"")</f>
        <v/>
      </c>
      <c r="AD299" s="407" t="str">
        <f>IF(名簿!N304&lt;&gt;"",名簿!N304,"")</f>
        <v/>
      </c>
      <c r="AE299" s="407" t="str">
        <f>IF(名簿!O304&lt;&gt;"",名簿!O304,"")</f>
        <v/>
      </c>
      <c r="AF299" s="407" t="str">
        <f>IF(名簿!P304&lt;&gt;"",名簿!P304,"")</f>
        <v/>
      </c>
      <c r="AN299" s="551" t="str">
        <f>テーブル2[[#This Row],[災害発生時の
体制]]&amp;テーブル2[[#This Row],[班長代理①②③を選択]]</f>
        <v/>
      </c>
      <c r="AO299">
        <f>IF(テーブル2[[#This Row],[班長代理①②③を選択]]&lt;&gt;"",COUNTIF(AN:AN,AN299),0)</f>
        <v>0</v>
      </c>
      <c r="AQ299" s="521" t="str">
        <f>テーブル2[[#This Row],[災害発生時の
体制]]&amp;テーブル2[[#This Row],[班長]]</f>
        <v/>
      </c>
      <c r="AR299" s="519">
        <f>IF(テーブル2[[#This Row],[班長]]="○",COUNTIF(AQ:AQ,AQ299),0)</f>
        <v>0</v>
      </c>
    </row>
    <row r="300" spans="2:44" x14ac:dyDescent="0.15">
      <c r="B300" s="378" t="str">
        <f>IF(名簿!C305&lt;&gt;"",名簿!C305,"")</f>
        <v/>
      </c>
      <c r="C300" s="378" t="str">
        <f>IF(名簿!F305&lt;&gt;"",名簿!F305,"")</f>
        <v/>
      </c>
      <c r="D300" s="378" t="str">
        <f>IF(名簿!G305&lt;&gt;"",名簿!G305,"")</f>
        <v/>
      </c>
      <c r="E300" s="378" t="str">
        <f>IF(名簿!J305&lt;&gt;"",名簿!J305,"")</f>
        <v/>
      </c>
      <c r="F300" s="378" t="str">
        <f>IF(名簿!L305&lt;&gt;"",名簿!L305,"")</f>
        <v/>
      </c>
      <c r="G300" s="378" t="str">
        <f>IF(名簿!I305&lt;&gt;"",名簿!I305,"")</f>
        <v/>
      </c>
      <c r="H300" s="378" t="str">
        <f>IF(名簿!K305&lt;&gt;"",名簿!K305,"")</f>
        <v/>
      </c>
      <c r="I300" s="378" t="str">
        <f>IF(名簿!H305&lt;&gt;"",名簿!H305,"")</f>
        <v/>
      </c>
      <c r="J300" s="378" t="str">
        <f>IF(名簿!S305&lt;&gt;"",名簿!S305,"")</f>
        <v/>
      </c>
      <c r="L300" s="379" t="str">
        <f>IF(現場!C304&lt;&gt;"",現場!C304,"")</f>
        <v/>
      </c>
      <c r="M300" s="379" t="str">
        <f>IF(現場!D304&lt;&gt;"",現場!D304,"")</f>
        <v/>
      </c>
      <c r="N300" s="379" t="str">
        <f>IF(現場!E304&lt;&gt;"",現場!E304,"")</f>
        <v/>
      </c>
      <c r="O300" s="379" t="str">
        <f>IF(現場!F304&lt;&gt;"",現場!F304,"")</f>
        <v/>
      </c>
      <c r="P300" s="379" t="str">
        <f>IF(現場!G304&lt;&gt;"",現場!G304,"")</f>
        <v/>
      </c>
      <c r="Q300" s="379" t="str">
        <f>IF(現場!H304&lt;&gt;"",現場!H304,"")</f>
        <v/>
      </c>
      <c r="R300" s="379" t="str">
        <f>IF(現場!I304&lt;&gt;"",現場!I304,"")</f>
        <v/>
      </c>
      <c r="S300" s="379" t="str">
        <f>IF(現場!J304&lt;&gt;"",現場!J304,"")</f>
        <v/>
      </c>
      <c r="T300" s="379" t="str">
        <f>IF(現場!K304&lt;&gt;"",現場!K304,"")</f>
        <v/>
      </c>
      <c r="U300" s="379" t="str">
        <f>IF(現場!L304&lt;&gt;"",現場!L304,"")</f>
        <v/>
      </c>
      <c r="V300" s="379" t="str">
        <f>IF(現場!M304&lt;&gt;"",現場!M304,"")</f>
        <v/>
      </c>
      <c r="X300" s="407" t="str">
        <f>IF(名簿!E305&lt;&gt;"",名簿!E305,"")</f>
        <v/>
      </c>
      <c r="Y300" s="407" t="str">
        <f>IF(名簿!C305&lt;&gt;"",名簿!C305,"")</f>
        <v/>
      </c>
      <c r="Z300" s="407" t="str">
        <f>IF(名簿!H305&lt;&gt;"",名簿!H305,"")</f>
        <v/>
      </c>
      <c r="AA300" s="407" t="str">
        <f>IF(名簿!S305&lt;&gt;"",名簿!S305,"")</f>
        <v/>
      </c>
      <c r="AB300" s="407" t="s">
        <v>1792</v>
      </c>
      <c r="AC300" s="407" t="str">
        <f>IF(名簿!M305&lt;&gt;"",名簿!M305,"")</f>
        <v/>
      </c>
      <c r="AD300" s="407" t="str">
        <f>IF(名簿!N305&lt;&gt;"",名簿!N305,"")</f>
        <v/>
      </c>
      <c r="AE300" s="407" t="str">
        <f>IF(名簿!O305&lt;&gt;"",名簿!O305,"")</f>
        <v/>
      </c>
      <c r="AF300" s="407" t="str">
        <f>IF(名簿!P305&lt;&gt;"",名簿!P305,"")</f>
        <v/>
      </c>
      <c r="AN300" s="551" t="str">
        <f>テーブル2[[#This Row],[災害発生時の
体制]]&amp;テーブル2[[#This Row],[班長代理①②③を選択]]</f>
        <v/>
      </c>
      <c r="AO300">
        <f>IF(テーブル2[[#This Row],[班長代理①②③を選択]]&lt;&gt;"",COUNTIF(AN:AN,AN300),0)</f>
        <v>0</v>
      </c>
      <c r="AQ300" s="521" t="str">
        <f>テーブル2[[#This Row],[災害発生時の
体制]]&amp;テーブル2[[#This Row],[班長]]</f>
        <v/>
      </c>
      <c r="AR300" s="519">
        <f>IF(テーブル2[[#This Row],[班長]]="○",COUNTIF(AQ:AQ,AQ300),0)</f>
        <v>0</v>
      </c>
    </row>
    <row r="301" spans="2:44" x14ac:dyDescent="0.15">
      <c r="B301" s="378" t="str">
        <f>IF(名簿!C306&lt;&gt;"",名簿!C306,"")</f>
        <v/>
      </c>
      <c r="C301" s="378" t="str">
        <f>IF(名簿!F306&lt;&gt;"",名簿!F306,"")</f>
        <v/>
      </c>
      <c r="D301" s="378" t="str">
        <f>IF(名簿!G306&lt;&gt;"",名簿!G306,"")</f>
        <v/>
      </c>
      <c r="E301" s="378" t="str">
        <f>IF(名簿!J306&lt;&gt;"",名簿!J306,"")</f>
        <v/>
      </c>
      <c r="F301" s="378" t="str">
        <f>IF(名簿!L306&lt;&gt;"",名簿!L306,"")</f>
        <v/>
      </c>
      <c r="G301" s="378" t="str">
        <f>IF(名簿!I306&lt;&gt;"",名簿!I306,"")</f>
        <v/>
      </c>
      <c r="H301" s="378" t="str">
        <f>IF(名簿!K306&lt;&gt;"",名簿!K306,"")</f>
        <v/>
      </c>
      <c r="I301" s="378" t="str">
        <f>IF(名簿!H306&lt;&gt;"",名簿!H306,"")</f>
        <v/>
      </c>
      <c r="J301" s="378" t="str">
        <f>IF(名簿!S306&lt;&gt;"",名簿!S306,"")</f>
        <v/>
      </c>
      <c r="L301" s="379" t="str">
        <f>IF(現場!C305&lt;&gt;"",現場!C305,"")</f>
        <v/>
      </c>
      <c r="M301" s="379" t="str">
        <f>IF(現場!D305&lt;&gt;"",現場!D305,"")</f>
        <v/>
      </c>
      <c r="N301" s="379" t="str">
        <f>IF(現場!E305&lt;&gt;"",現場!E305,"")</f>
        <v/>
      </c>
      <c r="O301" s="379" t="str">
        <f>IF(現場!F305&lt;&gt;"",現場!F305,"")</f>
        <v/>
      </c>
      <c r="P301" s="379" t="str">
        <f>IF(現場!G305&lt;&gt;"",現場!G305,"")</f>
        <v/>
      </c>
      <c r="Q301" s="379" t="str">
        <f>IF(現場!H305&lt;&gt;"",現場!H305,"")</f>
        <v/>
      </c>
      <c r="R301" s="379" t="str">
        <f>IF(現場!I305&lt;&gt;"",現場!I305,"")</f>
        <v/>
      </c>
      <c r="S301" s="379" t="str">
        <f>IF(現場!J305&lt;&gt;"",現場!J305,"")</f>
        <v/>
      </c>
      <c r="T301" s="379" t="str">
        <f>IF(現場!K305&lt;&gt;"",現場!K305,"")</f>
        <v/>
      </c>
      <c r="U301" s="379" t="str">
        <f>IF(現場!L305&lt;&gt;"",現場!L305,"")</f>
        <v/>
      </c>
      <c r="V301" s="379" t="str">
        <f>IF(現場!M305&lt;&gt;"",現場!M305,"")</f>
        <v/>
      </c>
      <c r="X301" s="407" t="str">
        <f>IF(名簿!E306&lt;&gt;"",名簿!E306,"")</f>
        <v/>
      </c>
      <c r="Y301" s="407" t="str">
        <f>IF(名簿!C306&lt;&gt;"",名簿!C306,"")</f>
        <v/>
      </c>
      <c r="Z301" s="407" t="str">
        <f>IF(名簿!H306&lt;&gt;"",名簿!H306,"")</f>
        <v/>
      </c>
      <c r="AA301" s="407" t="str">
        <f>IF(名簿!S306&lt;&gt;"",名簿!S306,"")</f>
        <v/>
      </c>
      <c r="AB301" s="407" t="s">
        <v>1792</v>
      </c>
      <c r="AC301" s="407" t="str">
        <f>IF(名簿!M306&lt;&gt;"",名簿!M306,"")</f>
        <v/>
      </c>
      <c r="AD301" s="407" t="str">
        <f>IF(名簿!N306&lt;&gt;"",名簿!N306,"")</f>
        <v/>
      </c>
      <c r="AE301" s="407" t="str">
        <f>IF(名簿!O306&lt;&gt;"",名簿!O306,"")</f>
        <v/>
      </c>
      <c r="AF301" s="407" t="str">
        <f>IF(名簿!P306&lt;&gt;"",名簿!P306,"")</f>
        <v/>
      </c>
      <c r="AN301" s="551" t="str">
        <f>テーブル2[[#This Row],[災害発生時の
体制]]&amp;テーブル2[[#This Row],[班長代理①②③を選択]]</f>
        <v/>
      </c>
      <c r="AO301">
        <f>IF(テーブル2[[#This Row],[班長代理①②③を選択]]&lt;&gt;"",COUNTIF(AN:AN,AN301),0)</f>
        <v>0</v>
      </c>
      <c r="AQ301" s="521" t="str">
        <f>テーブル2[[#This Row],[災害発生時の
体制]]&amp;テーブル2[[#This Row],[班長]]</f>
        <v/>
      </c>
      <c r="AR301" s="519">
        <f>IF(テーブル2[[#This Row],[班長]]="○",COUNTIF(AQ:AQ,AQ301),0)</f>
        <v>0</v>
      </c>
    </row>
    <row r="302" spans="2:44" x14ac:dyDescent="0.15">
      <c r="B302" s="378" t="str">
        <f>IF(名簿!C307&lt;&gt;"",名簿!C307,"")</f>
        <v/>
      </c>
      <c r="C302" s="378" t="str">
        <f>IF(名簿!F307&lt;&gt;"",名簿!F307,"")</f>
        <v/>
      </c>
      <c r="D302" s="378" t="str">
        <f>IF(名簿!G307&lt;&gt;"",名簿!G307,"")</f>
        <v/>
      </c>
      <c r="E302" s="378" t="str">
        <f>IF(名簿!J307&lt;&gt;"",名簿!J307,"")</f>
        <v/>
      </c>
      <c r="F302" s="378" t="str">
        <f>IF(名簿!L307&lt;&gt;"",名簿!L307,"")</f>
        <v/>
      </c>
      <c r="G302" s="378" t="str">
        <f>IF(名簿!I307&lt;&gt;"",名簿!I307,"")</f>
        <v/>
      </c>
      <c r="H302" s="378" t="str">
        <f>IF(名簿!K307&lt;&gt;"",名簿!K307,"")</f>
        <v/>
      </c>
      <c r="I302" s="378" t="str">
        <f>IF(名簿!H307&lt;&gt;"",名簿!H307,"")</f>
        <v/>
      </c>
      <c r="J302" s="378" t="str">
        <f>IF(名簿!S307&lt;&gt;"",名簿!S307,"")</f>
        <v/>
      </c>
      <c r="L302" s="379" t="str">
        <f>IF(現場!C306&lt;&gt;"",現場!C306,"")</f>
        <v/>
      </c>
      <c r="M302" s="379" t="str">
        <f>IF(現場!D306&lt;&gt;"",現場!D306,"")</f>
        <v/>
      </c>
      <c r="N302" s="379" t="str">
        <f>IF(現場!E306&lt;&gt;"",現場!E306,"")</f>
        <v/>
      </c>
      <c r="O302" s="379" t="str">
        <f>IF(現場!F306&lt;&gt;"",現場!F306,"")</f>
        <v/>
      </c>
      <c r="P302" s="379" t="str">
        <f>IF(現場!G306&lt;&gt;"",現場!G306,"")</f>
        <v/>
      </c>
      <c r="Q302" s="379" t="str">
        <f>IF(現場!H306&lt;&gt;"",現場!H306,"")</f>
        <v/>
      </c>
      <c r="R302" s="379" t="str">
        <f>IF(現場!I306&lt;&gt;"",現場!I306,"")</f>
        <v/>
      </c>
      <c r="S302" s="379" t="str">
        <f>IF(現場!J306&lt;&gt;"",現場!J306,"")</f>
        <v/>
      </c>
      <c r="T302" s="379" t="str">
        <f>IF(現場!K306&lt;&gt;"",現場!K306,"")</f>
        <v/>
      </c>
      <c r="U302" s="379" t="str">
        <f>IF(現場!L306&lt;&gt;"",現場!L306,"")</f>
        <v/>
      </c>
      <c r="V302" s="379" t="str">
        <f>IF(現場!M306&lt;&gt;"",現場!M306,"")</f>
        <v/>
      </c>
      <c r="X302" s="407" t="str">
        <f>IF(名簿!E307&lt;&gt;"",名簿!E307,"")</f>
        <v/>
      </c>
      <c r="Y302" s="407" t="str">
        <f>IF(名簿!C307&lt;&gt;"",名簿!C307,"")</f>
        <v/>
      </c>
      <c r="Z302" s="407" t="str">
        <f>IF(名簿!H307&lt;&gt;"",名簿!H307,"")</f>
        <v/>
      </c>
      <c r="AA302" s="407" t="str">
        <f>IF(名簿!S307&lt;&gt;"",名簿!S307,"")</f>
        <v/>
      </c>
      <c r="AB302" s="407" t="s">
        <v>1792</v>
      </c>
      <c r="AC302" s="407" t="str">
        <f>IF(名簿!M307&lt;&gt;"",名簿!M307,"")</f>
        <v/>
      </c>
      <c r="AD302" s="407" t="str">
        <f>IF(名簿!N307&lt;&gt;"",名簿!N307,"")</f>
        <v/>
      </c>
      <c r="AE302" s="407" t="str">
        <f>IF(名簿!O307&lt;&gt;"",名簿!O307,"")</f>
        <v/>
      </c>
      <c r="AF302" s="407" t="str">
        <f>IF(名簿!P307&lt;&gt;"",名簿!P307,"")</f>
        <v/>
      </c>
      <c r="AN302" s="551" t="str">
        <f>テーブル2[[#This Row],[災害発生時の
体制]]&amp;テーブル2[[#This Row],[班長代理①②③を選択]]</f>
        <v/>
      </c>
      <c r="AO302">
        <f>IF(テーブル2[[#This Row],[班長代理①②③を選択]]&lt;&gt;"",COUNTIF(AN:AN,AN302),0)</f>
        <v>0</v>
      </c>
      <c r="AQ302" s="521" t="str">
        <f>テーブル2[[#This Row],[災害発生時の
体制]]&amp;テーブル2[[#This Row],[班長]]</f>
        <v/>
      </c>
      <c r="AR302" s="519">
        <f>IF(テーブル2[[#This Row],[班長]]="○",COUNTIF(AQ:AQ,AQ302),0)</f>
        <v>0</v>
      </c>
    </row>
    <row r="303" spans="2:44" x14ac:dyDescent="0.15">
      <c r="B303" s="378" t="str">
        <f>IF(名簿!C308&lt;&gt;"",名簿!C308,"")</f>
        <v/>
      </c>
      <c r="C303" s="378" t="str">
        <f>IF(名簿!F308&lt;&gt;"",名簿!F308,"")</f>
        <v/>
      </c>
      <c r="D303" s="378" t="str">
        <f>IF(名簿!G308&lt;&gt;"",名簿!G308,"")</f>
        <v/>
      </c>
      <c r="E303" s="378" t="str">
        <f>IF(名簿!J308&lt;&gt;"",名簿!J308,"")</f>
        <v/>
      </c>
      <c r="F303" s="378" t="str">
        <f>IF(名簿!L308&lt;&gt;"",名簿!L308,"")</f>
        <v/>
      </c>
      <c r="G303" s="378" t="str">
        <f>IF(名簿!I308&lt;&gt;"",名簿!I308,"")</f>
        <v/>
      </c>
      <c r="H303" s="378" t="str">
        <f>IF(名簿!K308&lt;&gt;"",名簿!K308,"")</f>
        <v/>
      </c>
      <c r="I303" s="378" t="str">
        <f>IF(名簿!H308&lt;&gt;"",名簿!H308,"")</f>
        <v/>
      </c>
      <c r="J303" s="378" t="str">
        <f>IF(名簿!S308&lt;&gt;"",名簿!S308,"")</f>
        <v/>
      </c>
      <c r="L303" s="379" t="str">
        <f>IF(現場!C307&lt;&gt;"",現場!C307,"")</f>
        <v/>
      </c>
      <c r="M303" s="379" t="str">
        <f>IF(現場!D307&lt;&gt;"",現場!D307,"")</f>
        <v/>
      </c>
      <c r="N303" s="379" t="str">
        <f>IF(現場!E307&lt;&gt;"",現場!E307,"")</f>
        <v/>
      </c>
      <c r="O303" s="379" t="str">
        <f>IF(現場!F307&lt;&gt;"",現場!F307,"")</f>
        <v/>
      </c>
      <c r="P303" s="379" t="str">
        <f>IF(現場!G307&lt;&gt;"",現場!G307,"")</f>
        <v/>
      </c>
      <c r="Q303" s="379" t="str">
        <f>IF(現場!H307&lt;&gt;"",現場!H307,"")</f>
        <v/>
      </c>
      <c r="R303" s="379" t="str">
        <f>IF(現場!I307&lt;&gt;"",現場!I307,"")</f>
        <v/>
      </c>
      <c r="S303" s="379" t="str">
        <f>IF(現場!J307&lt;&gt;"",現場!J307,"")</f>
        <v/>
      </c>
      <c r="T303" s="379" t="str">
        <f>IF(現場!K307&lt;&gt;"",現場!K307,"")</f>
        <v/>
      </c>
      <c r="U303" s="379" t="str">
        <f>IF(現場!L307&lt;&gt;"",現場!L307,"")</f>
        <v/>
      </c>
      <c r="V303" s="379" t="str">
        <f>IF(現場!M307&lt;&gt;"",現場!M307,"")</f>
        <v/>
      </c>
      <c r="X303" s="407" t="str">
        <f>IF(名簿!E308&lt;&gt;"",名簿!E308,"")</f>
        <v/>
      </c>
      <c r="Y303" s="407" t="str">
        <f>IF(名簿!C308&lt;&gt;"",名簿!C308,"")</f>
        <v/>
      </c>
      <c r="Z303" s="407" t="str">
        <f>IF(名簿!H308&lt;&gt;"",名簿!H308,"")</f>
        <v/>
      </c>
      <c r="AA303" s="407" t="str">
        <f>IF(名簿!S308&lt;&gt;"",名簿!S308,"")</f>
        <v/>
      </c>
      <c r="AB303" s="407" t="s">
        <v>1792</v>
      </c>
      <c r="AC303" s="407" t="str">
        <f>IF(名簿!M308&lt;&gt;"",名簿!M308,"")</f>
        <v/>
      </c>
      <c r="AD303" s="407" t="str">
        <f>IF(名簿!N308&lt;&gt;"",名簿!N308,"")</f>
        <v/>
      </c>
      <c r="AE303" s="407" t="str">
        <f>IF(名簿!O308&lt;&gt;"",名簿!O308,"")</f>
        <v/>
      </c>
      <c r="AF303" s="407" t="str">
        <f>IF(名簿!P308&lt;&gt;"",名簿!P308,"")</f>
        <v/>
      </c>
      <c r="AN303" s="551" t="str">
        <f>テーブル2[[#This Row],[災害発生時の
体制]]&amp;テーブル2[[#This Row],[班長代理①②③を選択]]</f>
        <v/>
      </c>
      <c r="AO303">
        <f>IF(テーブル2[[#This Row],[班長代理①②③を選択]]&lt;&gt;"",COUNTIF(AN:AN,AN303),0)</f>
        <v>0</v>
      </c>
      <c r="AQ303" s="521" t="str">
        <f>テーブル2[[#This Row],[災害発生時の
体制]]&amp;テーブル2[[#This Row],[班長]]</f>
        <v/>
      </c>
      <c r="AR303" s="519">
        <f>IF(テーブル2[[#This Row],[班長]]="○",COUNTIF(AQ:AQ,AQ303),0)</f>
        <v>0</v>
      </c>
    </row>
    <row r="304" spans="2:44" x14ac:dyDescent="0.15">
      <c r="B304" s="378" t="str">
        <f>IF(名簿!C309&lt;&gt;"",名簿!C309,"")</f>
        <v/>
      </c>
      <c r="C304" s="378" t="str">
        <f>IF(名簿!F309&lt;&gt;"",名簿!F309,"")</f>
        <v/>
      </c>
      <c r="D304" s="378" t="str">
        <f>IF(名簿!G309&lt;&gt;"",名簿!G309,"")</f>
        <v/>
      </c>
      <c r="E304" s="378" t="str">
        <f>IF(名簿!J309&lt;&gt;"",名簿!J309,"")</f>
        <v/>
      </c>
      <c r="F304" s="378" t="str">
        <f>IF(名簿!L309&lt;&gt;"",名簿!L309,"")</f>
        <v/>
      </c>
      <c r="G304" s="378" t="str">
        <f>IF(名簿!I309&lt;&gt;"",名簿!I309,"")</f>
        <v/>
      </c>
      <c r="H304" s="378" t="str">
        <f>IF(名簿!K309&lt;&gt;"",名簿!K309,"")</f>
        <v/>
      </c>
      <c r="I304" s="378" t="str">
        <f>IF(名簿!H309&lt;&gt;"",名簿!H309,"")</f>
        <v/>
      </c>
      <c r="J304" s="378" t="str">
        <f>IF(名簿!S309&lt;&gt;"",名簿!S309,"")</f>
        <v/>
      </c>
      <c r="L304" s="379" t="str">
        <f>IF(現場!C308&lt;&gt;"",現場!C308,"")</f>
        <v/>
      </c>
      <c r="M304" s="379" t="str">
        <f>IF(現場!D308&lt;&gt;"",現場!D308,"")</f>
        <v/>
      </c>
      <c r="N304" s="379" t="str">
        <f>IF(現場!E308&lt;&gt;"",現場!E308,"")</f>
        <v/>
      </c>
      <c r="O304" s="379" t="str">
        <f>IF(現場!F308&lt;&gt;"",現場!F308,"")</f>
        <v/>
      </c>
      <c r="P304" s="379" t="str">
        <f>IF(現場!G308&lt;&gt;"",現場!G308,"")</f>
        <v/>
      </c>
      <c r="Q304" s="379" t="str">
        <f>IF(現場!H308&lt;&gt;"",現場!H308,"")</f>
        <v/>
      </c>
      <c r="R304" s="379" t="str">
        <f>IF(現場!I308&lt;&gt;"",現場!I308,"")</f>
        <v/>
      </c>
      <c r="S304" s="379" t="str">
        <f>IF(現場!J308&lt;&gt;"",現場!J308,"")</f>
        <v/>
      </c>
      <c r="T304" s="379" t="str">
        <f>IF(現場!K308&lt;&gt;"",現場!K308,"")</f>
        <v/>
      </c>
      <c r="U304" s="379" t="str">
        <f>IF(現場!L308&lt;&gt;"",現場!L308,"")</f>
        <v/>
      </c>
      <c r="V304" s="379" t="str">
        <f>IF(現場!M308&lt;&gt;"",現場!M308,"")</f>
        <v/>
      </c>
      <c r="X304" s="407" t="str">
        <f>IF(名簿!E309&lt;&gt;"",名簿!E309,"")</f>
        <v/>
      </c>
      <c r="Y304" s="407" t="str">
        <f>IF(名簿!C309&lt;&gt;"",名簿!C309,"")</f>
        <v/>
      </c>
      <c r="Z304" s="407" t="str">
        <f>IF(名簿!H309&lt;&gt;"",名簿!H309,"")</f>
        <v/>
      </c>
      <c r="AA304" s="407" t="str">
        <f>IF(名簿!S309&lt;&gt;"",名簿!S309,"")</f>
        <v/>
      </c>
      <c r="AB304" s="407" t="s">
        <v>1792</v>
      </c>
      <c r="AC304" s="407" t="str">
        <f>IF(名簿!M309&lt;&gt;"",名簿!M309,"")</f>
        <v/>
      </c>
      <c r="AD304" s="407" t="str">
        <f>IF(名簿!N309&lt;&gt;"",名簿!N309,"")</f>
        <v/>
      </c>
      <c r="AE304" s="407" t="str">
        <f>IF(名簿!O309&lt;&gt;"",名簿!O309,"")</f>
        <v/>
      </c>
      <c r="AF304" s="407" t="str">
        <f>IF(名簿!P309&lt;&gt;"",名簿!P309,"")</f>
        <v/>
      </c>
      <c r="AN304" s="551" t="str">
        <f>テーブル2[[#This Row],[災害発生時の
体制]]&amp;テーブル2[[#This Row],[班長代理①②③を選択]]</f>
        <v/>
      </c>
      <c r="AO304">
        <f>IF(テーブル2[[#This Row],[班長代理①②③を選択]]&lt;&gt;"",COUNTIF(AN:AN,AN304),0)</f>
        <v>0</v>
      </c>
      <c r="AQ304" s="521" t="str">
        <f>テーブル2[[#This Row],[災害発生時の
体制]]&amp;テーブル2[[#This Row],[班長]]</f>
        <v/>
      </c>
      <c r="AR304" s="519">
        <f>IF(テーブル2[[#This Row],[班長]]="○",COUNTIF(AQ:AQ,AQ304),0)</f>
        <v>0</v>
      </c>
    </row>
    <row r="305" spans="2:44" x14ac:dyDescent="0.15">
      <c r="B305" s="378" t="str">
        <f>IF(名簿!C310&lt;&gt;"",名簿!C310,"")</f>
        <v/>
      </c>
      <c r="C305" s="378" t="str">
        <f>IF(名簿!F310&lt;&gt;"",名簿!F310,"")</f>
        <v/>
      </c>
      <c r="D305" s="378" t="str">
        <f>IF(名簿!G310&lt;&gt;"",名簿!G310,"")</f>
        <v/>
      </c>
      <c r="E305" s="378" t="str">
        <f>IF(名簿!J310&lt;&gt;"",名簿!J310,"")</f>
        <v/>
      </c>
      <c r="F305" s="378" t="str">
        <f>IF(名簿!L310&lt;&gt;"",名簿!L310,"")</f>
        <v/>
      </c>
      <c r="G305" s="378" t="str">
        <f>IF(名簿!I310&lt;&gt;"",名簿!I310,"")</f>
        <v/>
      </c>
      <c r="H305" s="378" t="str">
        <f>IF(名簿!K310&lt;&gt;"",名簿!K310,"")</f>
        <v/>
      </c>
      <c r="I305" s="378" t="str">
        <f>IF(名簿!H310&lt;&gt;"",名簿!H310,"")</f>
        <v/>
      </c>
      <c r="J305" s="378" t="str">
        <f>IF(名簿!S310&lt;&gt;"",名簿!S310,"")</f>
        <v/>
      </c>
      <c r="L305" s="379" t="str">
        <f>IF(現場!C309&lt;&gt;"",現場!C309,"")</f>
        <v/>
      </c>
      <c r="M305" s="379" t="str">
        <f>IF(現場!D309&lt;&gt;"",現場!D309,"")</f>
        <v/>
      </c>
      <c r="N305" s="379" t="str">
        <f>IF(現場!E309&lt;&gt;"",現場!E309,"")</f>
        <v/>
      </c>
      <c r="O305" s="379" t="str">
        <f>IF(現場!F309&lt;&gt;"",現場!F309,"")</f>
        <v/>
      </c>
      <c r="P305" s="379" t="str">
        <f>IF(現場!G309&lt;&gt;"",現場!G309,"")</f>
        <v/>
      </c>
      <c r="Q305" s="379" t="str">
        <f>IF(現場!H309&lt;&gt;"",現場!H309,"")</f>
        <v/>
      </c>
      <c r="R305" s="379" t="str">
        <f>IF(現場!I309&lt;&gt;"",現場!I309,"")</f>
        <v/>
      </c>
      <c r="S305" s="379" t="str">
        <f>IF(現場!J309&lt;&gt;"",現場!J309,"")</f>
        <v/>
      </c>
      <c r="T305" s="379" t="str">
        <f>IF(現場!K309&lt;&gt;"",現場!K309,"")</f>
        <v/>
      </c>
      <c r="U305" s="379" t="str">
        <f>IF(現場!L309&lt;&gt;"",現場!L309,"")</f>
        <v/>
      </c>
      <c r="V305" s="379" t="str">
        <f>IF(現場!M309&lt;&gt;"",現場!M309,"")</f>
        <v/>
      </c>
      <c r="X305" s="407" t="str">
        <f>IF(名簿!E310&lt;&gt;"",名簿!E310,"")</f>
        <v/>
      </c>
      <c r="Y305" s="407" t="str">
        <f>IF(名簿!C310&lt;&gt;"",名簿!C310,"")</f>
        <v/>
      </c>
      <c r="Z305" s="407" t="str">
        <f>IF(名簿!H310&lt;&gt;"",名簿!H310,"")</f>
        <v/>
      </c>
      <c r="AA305" s="407" t="str">
        <f>IF(名簿!S310&lt;&gt;"",名簿!S310,"")</f>
        <v/>
      </c>
      <c r="AB305" s="407" t="s">
        <v>1792</v>
      </c>
      <c r="AC305" s="407" t="str">
        <f>IF(名簿!M310&lt;&gt;"",名簿!M310,"")</f>
        <v/>
      </c>
      <c r="AD305" s="407" t="str">
        <f>IF(名簿!N310&lt;&gt;"",名簿!N310,"")</f>
        <v/>
      </c>
      <c r="AE305" s="407" t="str">
        <f>IF(名簿!O310&lt;&gt;"",名簿!O310,"")</f>
        <v/>
      </c>
      <c r="AF305" s="407" t="str">
        <f>IF(名簿!P310&lt;&gt;"",名簿!P310,"")</f>
        <v/>
      </c>
      <c r="AN305" s="551" t="str">
        <f>テーブル2[[#This Row],[災害発生時の
体制]]&amp;テーブル2[[#This Row],[班長代理①②③を選択]]</f>
        <v/>
      </c>
      <c r="AO305">
        <f>IF(テーブル2[[#This Row],[班長代理①②③を選択]]&lt;&gt;"",COUNTIF(AN:AN,AN305),0)</f>
        <v>0</v>
      </c>
      <c r="AQ305" s="521" t="str">
        <f>テーブル2[[#This Row],[災害発生時の
体制]]&amp;テーブル2[[#This Row],[班長]]</f>
        <v/>
      </c>
      <c r="AR305" s="519">
        <f>IF(テーブル2[[#This Row],[班長]]="○",COUNTIF(AQ:AQ,AQ305),0)</f>
        <v>0</v>
      </c>
    </row>
    <row r="306" spans="2:44" x14ac:dyDescent="0.15">
      <c r="B306" s="378" t="str">
        <f>IF(名簿!C311&lt;&gt;"",名簿!C311,"")</f>
        <v/>
      </c>
      <c r="C306" s="378" t="str">
        <f>IF(名簿!F311&lt;&gt;"",名簿!F311,"")</f>
        <v/>
      </c>
      <c r="D306" s="378" t="str">
        <f>IF(名簿!G311&lt;&gt;"",名簿!G311,"")</f>
        <v/>
      </c>
      <c r="E306" s="378" t="str">
        <f>IF(名簿!J311&lt;&gt;"",名簿!J311,"")</f>
        <v/>
      </c>
      <c r="F306" s="378" t="str">
        <f>IF(名簿!L311&lt;&gt;"",名簿!L311,"")</f>
        <v/>
      </c>
      <c r="G306" s="378" t="str">
        <f>IF(名簿!I311&lt;&gt;"",名簿!I311,"")</f>
        <v/>
      </c>
      <c r="H306" s="378" t="str">
        <f>IF(名簿!K311&lt;&gt;"",名簿!K311,"")</f>
        <v/>
      </c>
      <c r="I306" s="378" t="str">
        <f>IF(名簿!H311&lt;&gt;"",名簿!H311,"")</f>
        <v/>
      </c>
      <c r="J306" s="378" t="str">
        <f>IF(名簿!S311&lt;&gt;"",名簿!S311,"")</f>
        <v/>
      </c>
      <c r="L306" s="379" t="str">
        <f>IF(現場!C310&lt;&gt;"",現場!C310,"")</f>
        <v/>
      </c>
      <c r="M306" s="379" t="str">
        <f>IF(現場!D310&lt;&gt;"",現場!D310,"")</f>
        <v/>
      </c>
      <c r="N306" s="379" t="str">
        <f>IF(現場!E310&lt;&gt;"",現場!E310,"")</f>
        <v/>
      </c>
      <c r="O306" s="379" t="str">
        <f>IF(現場!F310&lt;&gt;"",現場!F310,"")</f>
        <v/>
      </c>
      <c r="P306" s="379" t="str">
        <f>IF(現場!G310&lt;&gt;"",現場!G310,"")</f>
        <v/>
      </c>
      <c r="Q306" s="379" t="str">
        <f>IF(現場!H310&lt;&gt;"",現場!H310,"")</f>
        <v/>
      </c>
      <c r="R306" s="379" t="str">
        <f>IF(現場!I310&lt;&gt;"",現場!I310,"")</f>
        <v/>
      </c>
      <c r="S306" s="379" t="str">
        <f>IF(現場!J310&lt;&gt;"",現場!J310,"")</f>
        <v/>
      </c>
      <c r="T306" s="379" t="str">
        <f>IF(現場!K310&lt;&gt;"",現場!K310,"")</f>
        <v/>
      </c>
      <c r="U306" s="379" t="str">
        <f>IF(現場!L310&lt;&gt;"",現場!L310,"")</f>
        <v/>
      </c>
      <c r="V306" s="379" t="str">
        <f>IF(現場!M310&lt;&gt;"",現場!M310,"")</f>
        <v/>
      </c>
      <c r="X306" s="407" t="str">
        <f>IF(名簿!E311&lt;&gt;"",名簿!E311,"")</f>
        <v/>
      </c>
      <c r="Y306" s="407" t="str">
        <f>IF(名簿!C311&lt;&gt;"",名簿!C311,"")</f>
        <v/>
      </c>
      <c r="Z306" s="407" t="str">
        <f>IF(名簿!H311&lt;&gt;"",名簿!H311,"")</f>
        <v/>
      </c>
      <c r="AA306" s="407" t="str">
        <f>IF(名簿!S311&lt;&gt;"",名簿!S311,"")</f>
        <v/>
      </c>
      <c r="AB306" s="407" t="s">
        <v>1792</v>
      </c>
      <c r="AC306" s="407" t="str">
        <f>IF(名簿!M311&lt;&gt;"",名簿!M311,"")</f>
        <v/>
      </c>
      <c r="AD306" s="407" t="str">
        <f>IF(名簿!N311&lt;&gt;"",名簿!N311,"")</f>
        <v/>
      </c>
      <c r="AE306" s="407" t="str">
        <f>IF(名簿!O311&lt;&gt;"",名簿!O311,"")</f>
        <v/>
      </c>
      <c r="AF306" s="407" t="str">
        <f>IF(名簿!P311&lt;&gt;"",名簿!P311,"")</f>
        <v/>
      </c>
      <c r="AN306" s="551" t="str">
        <f>テーブル2[[#This Row],[災害発生時の
体制]]&amp;テーブル2[[#This Row],[班長代理①②③を選択]]</f>
        <v/>
      </c>
      <c r="AO306">
        <f>IF(テーブル2[[#This Row],[班長代理①②③を選択]]&lt;&gt;"",COUNTIF(AN:AN,AN306),0)</f>
        <v>0</v>
      </c>
      <c r="AQ306" s="521" t="str">
        <f>テーブル2[[#This Row],[災害発生時の
体制]]&amp;テーブル2[[#This Row],[班長]]</f>
        <v/>
      </c>
      <c r="AR306" s="519">
        <f>IF(テーブル2[[#This Row],[班長]]="○",COUNTIF(AQ:AQ,AQ306),0)</f>
        <v>0</v>
      </c>
    </row>
    <row r="307" spans="2:44" x14ac:dyDescent="0.15">
      <c r="B307" s="378" t="str">
        <f>IF(名簿!C312&lt;&gt;"",名簿!C312,"")</f>
        <v/>
      </c>
      <c r="C307" s="378" t="str">
        <f>IF(名簿!F312&lt;&gt;"",名簿!F312,"")</f>
        <v/>
      </c>
      <c r="D307" s="378" t="str">
        <f>IF(名簿!G312&lt;&gt;"",名簿!G312,"")</f>
        <v/>
      </c>
      <c r="E307" s="378" t="str">
        <f>IF(名簿!J312&lt;&gt;"",名簿!J312,"")</f>
        <v/>
      </c>
      <c r="F307" s="378" t="str">
        <f>IF(名簿!L312&lt;&gt;"",名簿!L312,"")</f>
        <v/>
      </c>
      <c r="G307" s="378" t="str">
        <f>IF(名簿!I312&lt;&gt;"",名簿!I312,"")</f>
        <v/>
      </c>
      <c r="H307" s="378" t="str">
        <f>IF(名簿!K312&lt;&gt;"",名簿!K312,"")</f>
        <v/>
      </c>
      <c r="I307" s="378" t="str">
        <f>IF(名簿!H312&lt;&gt;"",名簿!H312,"")</f>
        <v/>
      </c>
      <c r="J307" s="378" t="str">
        <f>IF(名簿!S312&lt;&gt;"",名簿!S312,"")</f>
        <v/>
      </c>
      <c r="L307" s="379" t="str">
        <f>IF(現場!C311&lt;&gt;"",現場!C311,"")</f>
        <v/>
      </c>
      <c r="M307" s="379" t="str">
        <f>IF(現場!D311&lt;&gt;"",現場!D311,"")</f>
        <v/>
      </c>
      <c r="N307" s="379" t="str">
        <f>IF(現場!E311&lt;&gt;"",現場!E311,"")</f>
        <v/>
      </c>
      <c r="O307" s="379" t="str">
        <f>IF(現場!F311&lt;&gt;"",現場!F311,"")</f>
        <v/>
      </c>
      <c r="P307" s="379" t="str">
        <f>IF(現場!G311&lt;&gt;"",現場!G311,"")</f>
        <v/>
      </c>
      <c r="Q307" s="379" t="str">
        <f>IF(現場!H311&lt;&gt;"",現場!H311,"")</f>
        <v/>
      </c>
      <c r="R307" s="379" t="str">
        <f>IF(現場!I311&lt;&gt;"",現場!I311,"")</f>
        <v/>
      </c>
      <c r="S307" s="379" t="str">
        <f>IF(現場!J311&lt;&gt;"",現場!J311,"")</f>
        <v/>
      </c>
      <c r="T307" s="379" t="str">
        <f>IF(現場!K311&lt;&gt;"",現場!K311,"")</f>
        <v/>
      </c>
      <c r="U307" s="379" t="str">
        <f>IF(現場!L311&lt;&gt;"",現場!L311,"")</f>
        <v/>
      </c>
      <c r="V307" s="379" t="str">
        <f>IF(現場!M311&lt;&gt;"",現場!M311,"")</f>
        <v/>
      </c>
      <c r="X307" s="407" t="str">
        <f>IF(名簿!E312&lt;&gt;"",名簿!E312,"")</f>
        <v/>
      </c>
      <c r="Y307" s="407" t="str">
        <f>IF(名簿!C312&lt;&gt;"",名簿!C312,"")</f>
        <v/>
      </c>
      <c r="Z307" s="407" t="str">
        <f>IF(名簿!H312&lt;&gt;"",名簿!H312,"")</f>
        <v/>
      </c>
      <c r="AA307" s="407" t="str">
        <f>IF(名簿!S312&lt;&gt;"",名簿!S312,"")</f>
        <v/>
      </c>
      <c r="AB307" s="407" t="s">
        <v>1792</v>
      </c>
      <c r="AC307" s="407" t="str">
        <f>IF(名簿!M312&lt;&gt;"",名簿!M312,"")</f>
        <v/>
      </c>
      <c r="AD307" s="407" t="str">
        <f>IF(名簿!N312&lt;&gt;"",名簿!N312,"")</f>
        <v/>
      </c>
      <c r="AE307" s="407" t="str">
        <f>IF(名簿!O312&lt;&gt;"",名簿!O312,"")</f>
        <v/>
      </c>
      <c r="AF307" s="407" t="str">
        <f>IF(名簿!P312&lt;&gt;"",名簿!P312,"")</f>
        <v/>
      </c>
      <c r="AN307" s="551" t="str">
        <f>テーブル2[[#This Row],[災害発生時の
体制]]&amp;テーブル2[[#This Row],[班長代理①②③を選択]]</f>
        <v/>
      </c>
      <c r="AO307">
        <f>IF(テーブル2[[#This Row],[班長代理①②③を選択]]&lt;&gt;"",COUNTIF(AN:AN,AN307),0)</f>
        <v>0</v>
      </c>
      <c r="AQ307" s="521" t="str">
        <f>テーブル2[[#This Row],[災害発生時の
体制]]&amp;テーブル2[[#This Row],[班長]]</f>
        <v/>
      </c>
      <c r="AR307" s="519">
        <f>IF(テーブル2[[#This Row],[班長]]="○",COUNTIF(AQ:AQ,AQ307),0)</f>
        <v>0</v>
      </c>
    </row>
    <row r="308" spans="2:44" x14ac:dyDescent="0.15">
      <c r="B308" s="378" t="str">
        <f>IF(名簿!C313&lt;&gt;"",名簿!C313,"")</f>
        <v/>
      </c>
      <c r="C308" s="378" t="str">
        <f>IF(名簿!F313&lt;&gt;"",名簿!F313,"")</f>
        <v/>
      </c>
      <c r="D308" s="378" t="str">
        <f>IF(名簿!G313&lt;&gt;"",名簿!G313,"")</f>
        <v/>
      </c>
      <c r="E308" s="378" t="str">
        <f>IF(名簿!J313&lt;&gt;"",名簿!J313,"")</f>
        <v/>
      </c>
      <c r="F308" s="378" t="str">
        <f>IF(名簿!L313&lt;&gt;"",名簿!L313,"")</f>
        <v/>
      </c>
      <c r="G308" s="378" t="str">
        <f>IF(名簿!I313&lt;&gt;"",名簿!I313,"")</f>
        <v/>
      </c>
      <c r="H308" s="378" t="str">
        <f>IF(名簿!K313&lt;&gt;"",名簿!K313,"")</f>
        <v/>
      </c>
      <c r="I308" s="378" t="str">
        <f>IF(名簿!H313&lt;&gt;"",名簿!H313,"")</f>
        <v/>
      </c>
      <c r="J308" s="378" t="str">
        <f>IF(名簿!S313&lt;&gt;"",名簿!S313,"")</f>
        <v/>
      </c>
      <c r="L308" s="379" t="str">
        <f>IF(現場!C312&lt;&gt;"",現場!C312,"")</f>
        <v/>
      </c>
      <c r="M308" s="379" t="str">
        <f>IF(現場!D312&lt;&gt;"",現場!D312,"")</f>
        <v/>
      </c>
      <c r="N308" s="379" t="str">
        <f>IF(現場!E312&lt;&gt;"",現場!E312,"")</f>
        <v/>
      </c>
      <c r="O308" s="379" t="str">
        <f>IF(現場!F312&lt;&gt;"",現場!F312,"")</f>
        <v/>
      </c>
      <c r="P308" s="379" t="str">
        <f>IF(現場!G312&lt;&gt;"",現場!G312,"")</f>
        <v/>
      </c>
      <c r="Q308" s="379" t="str">
        <f>IF(現場!H312&lt;&gt;"",現場!H312,"")</f>
        <v/>
      </c>
      <c r="R308" s="379" t="str">
        <f>IF(現場!I312&lt;&gt;"",現場!I312,"")</f>
        <v/>
      </c>
      <c r="S308" s="379" t="str">
        <f>IF(現場!J312&lt;&gt;"",現場!J312,"")</f>
        <v/>
      </c>
      <c r="T308" s="379" t="str">
        <f>IF(現場!K312&lt;&gt;"",現場!K312,"")</f>
        <v/>
      </c>
      <c r="U308" s="379" t="str">
        <f>IF(現場!L312&lt;&gt;"",現場!L312,"")</f>
        <v/>
      </c>
      <c r="V308" s="379" t="str">
        <f>IF(現場!M312&lt;&gt;"",現場!M312,"")</f>
        <v/>
      </c>
      <c r="X308" s="407" t="str">
        <f>IF(名簿!E313&lt;&gt;"",名簿!E313,"")</f>
        <v/>
      </c>
      <c r="Y308" s="407" t="str">
        <f>IF(名簿!C313&lt;&gt;"",名簿!C313,"")</f>
        <v/>
      </c>
      <c r="Z308" s="407" t="str">
        <f>IF(名簿!H313&lt;&gt;"",名簿!H313,"")</f>
        <v/>
      </c>
      <c r="AA308" s="407" t="str">
        <f>IF(名簿!S313&lt;&gt;"",名簿!S313,"")</f>
        <v/>
      </c>
      <c r="AB308" s="407" t="s">
        <v>1792</v>
      </c>
      <c r="AC308" s="407" t="str">
        <f>IF(名簿!M313&lt;&gt;"",名簿!M313,"")</f>
        <v/>
      </c>
      <c r="AD308" s="407" t="str">
        <f>IF(名簿!N313&lt;&gt;"",名簿!N313,"")</f>
        <v/>
      </c>
      <c r="AE308" s="407" t="str">
        <f>IF(名簿!O313&lt;&gt;"",名簿!O313,"")</f>
        <v/>
      </c>
      <c r="AF308" s="407" t="str">
        <f>IF(名簿!P313&lt;&gt;"",名簿!P313,"")</f>
        <v/>
      </c>
      <c r="AN308" s="551" t="str">
        <f>テーブル2[[#This Row],[災害発生時の
体制]]&amp;テーブル2[[#This Row],[班長代理①②③を選択]]</f>
        <v/>
      </c>
      <c r="AO308">
        <f>IF(テーブル2[[#This Row],[班長代理①②③を選択]]&lt;&gt;"",COUNTIF(AN:AN,AN308),0)</f>
        <v>0</v>
      </c>
      <c r="AQ308" s="521" t="str">
        <f>テーブル2[[#This Row],[災害発生時の
体制]]&amp;テーブル2[[#This Row],[班長]]</f>
        <v/>
      </c>
      <c r="AR308" s="519">
        <f>IF(テーブル2[[#This Row],[班長]]="○",COUNTIF(AQ:AQ,AQ308),0)</f>
        <v>0</v>
      </c>
    </row>
    <row r="309" spans="2:44" x14ac:dyDescent="0.15">
      <c r="B309" s="378" t="str">
        <f>IF(名簿!C314&lt;&gt;"",名簿!C314,"")</f>
        <v/>
      </c>
      <c r="C309" s="378" t="str">
        <f>IF(名簿!F314&lt;&gt;"",名簿!F314,"")</f>
        <v/>
      </c>
      <c r="D309" s="378" t="str">
        <f>IF(名簿!G314&lt;&gt;"",名簿!G314,"")</f>
        <v/>
      </c>
      <c r="E309" s="378" t="str">
        <f>IF(名簿!J314&lt;&gt;"",名簿!J314,"")</f>
        <v/>
      </c>
      <c r="F309" s="378" t="str">
        <f>IF(名簿!L314&lt;&gt;"",名簿!L314,"")</f>
        <v/>
      </c>
      <c r="G309" s="378" t="str">
        <f>IF(名簿!I314&lt;&gt;"",名簿!I314,"")</f>
        <v/>
      </c>
      <c r="H309" s="378" t="str">
        <f>IF(名簿!K314&lt;&gt;"",名簿!K314,"")</f>
        <v/>
      </c>
      <c r="I309" s="378" t="str">
        <f>IF(名簿!H314&lt;&gt;"",名簿!H314,"")</f>
        <v/>
      </c>
      <c r="J309" s="378" t="str">
        <f>IF(名簿!S314&lt;&gt;"",名簿!S314,"")</f>
        <v/>
      </c>
      <c r="L309" s="379" t="str">
        <f>IF(現場!C313&lt;&gt;"",現場!C313,"")</f>
        <v/>
      </c>
      <c r="M309" s="379" t="str">
        <f>IF(現場!D313&lt;&gt;"",現場!D313,"")</f>
        <v/>
      </c>
      <c r="N309" s="379" t="str">
        <f>IF(現場!E313&lt;&gt;"",現場!E313,"")</f>
        <v/>
      </c>
      <c r="O309" s="379" t="str">
        <f>IF(現場!F313&lt;&gt;"",現場!F313,"")</f>
        <v/>
      </c>
      <c r="P309" s="379" t="str">
        <f>IF(現場!G313&lt;&gt;"",現場!G313,"")</f>
        <v/>
      </c>
      <c r="Q309" s="379" t="str">
        <f>IF(現場!H313&lt;&gt;"",現場!H313,"")</f>
        <v/>
      </c>
      <c r="R309" s="379" t="str">
        <f>IF(現場!I313&lt;&gt;"",現場!I313,"")</f>
        <v/>
      </c>
      <c r="S309" s="379" t="str">
        <f>IF(現場!J313&lt;&gt;"",現場!J313,"")</f>
        <v/>
      </c>
      <c r="T309" s="379" t="str">
        <f>IF(現場!K313&lt;&gt;"",現場!K313,"")</f>
        <v/>
      </c>
      <c r="U309" s="379" t="str">
        <f>IF(現場!L313&lt;&gt;"",現場!L313,"")</f>
        <v/>
      </c>
      <c r="V309" s="379" t="str">
        <f>IF(現場!M313&lt;&gt;"",現場!M313,"")</f>
        <v/>
      </c>
      <c r="X309" s="407" t="str">
        <f>IF(名簿!E314&lt;&gt;"",名簿!E314,"")</f>
        <v/>
      </c>
      <c r="Y309" s="407" t="str">
        <f>IF(名簿!C314&lt;&gt;"",名簿!C314,"")</f>
        <v/>
      </c>
      <c r="Z309" s="407" t="str">
        <f>IF(名簿!H314&lt;&gt;"",名簿!H314,"")</f>
        <v/>
      </c>
      <c r="AA309" s="407" t="str">
        <f>IF(名簿!S314&lt;&gt;"",名簿!S314,"")</f>
        <v/>
      </c>
      <c r="AB309" s="407" t="s">
        <v>1792</v>
      </c>
      <c r="AC309" s="407" t="str">
        <f>IF(名簿!M314&lt;&gt;"",名簿!M314,"")</f>
        <v/>
      </c>
      <c r="AD309" s="407" t="str">
        <f>IF(名簿!N314&lt;&gt;"",名簿!N314,"")</f>
        <v/>
      </c>
      <c r="AE309" s="407" t="str">
        <f>IF(名簿!O314&lt;&gt;"",名簿!O314,"")</f>
        <v/>
      </c>
      <c r="AF309" s="407" t="str">
        <f>IF(名簿!P314&lt;&gt;"",名簿!P314,"")</f>
        <v/>
      </c>
      <c r="AN309" s="551" t="str">
        <f>テーブル2[[#This Row],[災害発生時の
体制]]&amp;テーブル2[[#This Row],[班長代理①②③を選択]]</f>
        <v/>
      </c>
      <c r="AO309">
        <f>IF(テーブル2[[#This Row],[班長代理①②③を選択]]&lt;&gt;"",COUNTIF(AN:AN,AN309),0)</f>
        <v>0</v>
      </c>
      <c r="AQ309" s="521" t="str">
        <f>テーブル2[[#This Row],[災害発生時の
体制]]&amp;テーブル2[[#This Row],[班長]]</f>
        <v/>
      </c>
      <c r="AR309" s="519">
        <f>IF(テーブル2[[#This Row],[班長]]="○",COUNTIF(AQ:AQ,AQ309),0)</f>
        <v>0</v>
      </c>
    </row>
    <row r="310" spans="2:44" x14ac:dyDescent="0.15">
      <c r="B310" s="378" t="str">
        <f>IF(名簿!C315&lt;&gt;"",名簿!C315,"")</f>
        <v/>
      </c>
      <c r="C310" s="378" t="str">
        <f>IF(名簿!F315&lt;&gt;"",名簿!F315,"")</f>
        <v/>
      </c>
      <c r="D310" s="378" t="str">
        <f>IF(名簿!G315&lt;&gt;"",名簿!G315,"")</f>
        <v/>
      </c>
      <c r="E310" s="378" t="str">
        <f>IF(名簿!J315&lt;&gt;"",名簿!J315,"")</f>
        <v/>
      </c>
      <c r="F310" s="378" t="str">
        <f>IF(名簿!L315&lt;&gt;"",名簿!L315,"")</f>
        <v/>
      </c>
      <c r="G310" s="378" t="str">
        <f>IF(名簿!I315&lt;&gt;"",名簿!I315,"")</f>
        <v/>
      </c>
      <c r="H310" s="378" t="str">
        <f>IF(名簿!K315&lt;&gt;"",名簿!K315,"")</f>
        <v/>
      </c>
      <c r="I310" s="378" t="str">
        <f>IF(名簿!H315&lt;&gt;"",名簿!H315,"")</f>
        <v/>
      </c>
      <c r="J310" s="378" t="str">
        <f>IF(名簿!S315&lt;&gt;"",名簿!S315,"")</f>
        <v/>
      </c>
      <c r="L310" s="379" t="str">
        <f>IF(現場!C314&lt;&gt;"",現場!C314,"")</f>
        <v/>
      </c>
      <c r="M310" s="379" t="str">
        <f>IF(現場!D314&lt;&gt;"",現場!D314,"")</f>
        <v/>
      </c>
      <c r="N310" s="379" t="str">
        <f>IF(現場!E314&lt;&gt;"",現場!E314,"")</f>
        <v/>
      </c>
      <c r="O310" s="379" t="str">
        <f>IF(現場!F314&lt;&gt;"",現場!F314,"")</f>
        <v/>
      </c>
      <c r="P310" s="379" t="str">
        <f>IF(現場!G314&lt;&gt;"",現場!G314,"")</f>
        <v/>
      </c>
      <c r="Q310" s="379" t="str">
        <f>IF(現場!H314&lt;&gt;"",現場!H314,"")</f>
        <v/>
      </c>
      <c r="R310" s="379" t="str">
        <f>IF(現場!I314&lt;&gt;"",現場!I314,"")</f>
        <v/>
      </c>
      <c r="S310" s="379" t="str">
        <f>IF(現場!J314&lt;&gt;"",現場!J314,"")</f>
        <v/>
      </c>
      <c r="T310" s="379" t="str">
        <f>IF(現場!K314&lt;&gt;"",現場!K314,"")</f>
        <v/>
      </c>
      <c r="U310" s="379" t="str">
        <f>IF(現場!L314&lt;&gt;"",現場!L314,"")</f>
        <v/>
      </c>
      <c r="V310" s="379" t="str">
        <f>IF(現場!M314&lt;&gt;"",現場!M314,"")</f>
        <v/>
      </c>
      <c r="X310" s="407" t="str">
        <f>IF(名簿!E315&lt;&gt;"",名簿!E315,"")</f>
        <v/>
      </c>
      <c r="Y310" s="407" t="str">
        <f>IF(名簿!C315&lt;&gt;"",名簿!C315,"")</f>
        <v/>
      </c>
      <c r="Z310" s="407" t="str">
        <f>IF(名簿!H315&lt;&gt;"",名簿!H315,"")</f>
        <v/>
      </c>
      <c r="AA310" s="407" t="str">
        <f>IF(名簿!S315&lt;&gt;"",名簿!S315,"")</f>
        <v/>
      </c>
      <c r="AB310" s="407" t="s">
        <v>1792</v>
      </c>
      <c r="AC310" s="407" t="str">
        <f>IF(名簿!M315&lt;&gt;"",名簿!M315,"")</f>
        <v/>
      </c>
      <c r="AD310" s="407" t="str">
        <f>IF(名簿!N315&lt;&gt;"",名簿!N315,"")</f>
        <v/>
      </c>
      <c r="AE310" s="407" t="str">
        <f>IF(名簿!O315&lt;&gt;"",名簿!O315,"")</f>
        <v/>
      </c>
      <c r="AF310" s="407" t="str">
        <f>IF(名簿!P315&lt;&gt;"",名簿!P315,"")</f>
        <v/>
      </c>
      <c r="AN310" s="551" t="str">
        <f>テーブル2[[#This Row],[災害発生時の
体制]]&amp;テーブル2[[#This Row],[班長代理①②③を選択]]</f>
        <v/>
      </c>
      <c r="AO310">
        <f>IF(テーブル2[[#This Row],[班長代理①②③を選択]]&lt;&gt;"",COUNTIF(AN:AN,AN310),0)</f>
        <v>0</v>
      </c>
      <c r="AQ310" s="521" t="str">
        <f>テーブル2[[#This Row],[災害発生時の
体制]]&amp;テーブル2[[#This Row],[班長]]</f>
        <v/>
      </c>
      <c r="AR310" s="519">
        <f>IF(テーブル2[[#This Row],[班長]]="○",COUNTIF(AQ:AQ,AQ310),0)</f>
        <v>0</v>
      </c>
    </row>
    <row r="311" spans="2:44" x14ac:dyDescent="0.15">
      <c r="B311" s="378" t="str">
        <f>IF(名簿!C316&lt;&gt;"",名簿!C316,"")</f>
        <v/>
      </c>
      <c r="C311" s="378" t="str">
        <f>IF(名簿!F316&lt;&gt;"",名簿!F316,"")</f>
        <v/>
      </c>
      <c r="D311" s="378" t="str">
        <f>IF(名簿!G316&lt;&gt;"",名簿!G316,"")</f>
        <v/>
      </c>
      <c r="E311" s="378" t="str">
        <f>IF(名簿!J316&lt;&gt;"",名簿!J316,"")</f>
        <v/>
      </c>
      <c r="F311" s="378" t="str">
        <f>IF(名簿!L316&lt;&gt;"",名簿!L316,"")</f>
        <v/>
      </c>
      <c r="G311" s="378" t="str">
        <f>IF(名簿!I316&lt;&gt;"",名簿!I316,"")</f>
        <v/>
      </c>
      <c r="H311" s="378" t="str">
        <f>IF(名簿!K316&lt;&gt;"",名簿!K316,"")</f>
        <v/>
      </c>
      <c r="I311" s="378" t="str">
        <f>IF(名簿!H316&lt;&gt;"",名簿!H316,"")</f>
        <v/>
      </c>
      <c r="J311" s="378" t="str">
        <f>IF(名簿!S316&lt;&gt;"",名簿!S316,"")</f>
        <v/>
      </c>
      <c r="L311" s="379" t="str">
        <f>IF(現場!C315&lt;&gt;"",現場!C315,"")</f>
        <v/>
      </c>
      <c r="M311" s="379" t="str">
        <f>IF(現場!D315&lt;&gt;"",現場!D315,"")</f>
        <v/>
      </c>
      <c r="N311" s="379" t="str">
        <f>IF(現場!E315&lt;&gt;"",現場!E315,"")</f>
        <v/>
      </c>
      <c r="O311" s="379" t="str">
        <f>IF(現場!F315&lt;&gt;"",現場!F315,"")</f>
        <v/>
      </c>
      <c r="P311" s="379" t="str">
        <f>IF(現場!G315&lt;&gt;"",現場!G315,"")</f>
        <v/>
      </c>
      <c r="Q311" s="379" t="str">
        <f>IF(現場!H315&lt;&gt;"",現場!H315,"")</f>
        <v/>
      </c>
      <c r="R311" s="379" t="str">
        <f>IF(現場!I315&lt;&gt;"",現場!I315,"")</f>
        <v/>
      </c>
      <c r="S311" s="379" t="str">
        <f>IF(現場!J315&lt;&gt;"",現場!J315,"")</f>
        <v/>
      </c>
      <c r="T311" s="379" t="str">
        <f>IF(現場!K315&lt;&gt;"",現場!K315,"")</f>
        <v/>
      </c>
      <c r="U311" s="379" t="str">
        <f>IF(現場!L315&lt;&gt;"",現場!L315,"")</f>
        <v/>
      </c>
      <c r="V311" s="379" t="str">
        <f>IF(現場!M315&lt;&gt;"",現場!M315,"")</f>
        <v/>
      </c>
      <c r="X311" s="407" t="str">
        <f>IF(名簿!E316&lt;&gt;"",名簿!E316,"")</f>
        <v/>
      </c>
      <c r="Y311" s="407" t="str">
        <f>IF(名簿!C316&lt;&gt;"",名簿!C316,"")</f>
        <v/>
      </c>
      <c r="Z311" s="407" t="str">
        <f>IF(名簿!H316&lt;&gt;"",名簿!H316,"")</f>
        <v/>
      </c>
      <c r="AA311" s="407" t="str">
        <f>IF(名簿!S316&lt;&gt;"",名簿!S316,"")</f>
        <v/>
      </c>
      <c r="AB311" s="407" t="s">
        <v>1792</v>
      </c>
      <c r="AC311" s="407" t="str">
        <f>IF(名簿!M316&lt;&gt;"",名簿!M316,"")</f>
        <v/>
      </c>
      <c r="AD311" s="407" t="str">
        <f>IF(名簿!N316&lt;&gt;"",名簿!N316,"")</f>
        <v/>
      </c>
      <c r="AE311" s="407" t="str">
        <f>IF(名簿!O316&lt;&gt;"",名簿!O316,"")</f>
        <v/>
      </c>
      <c r="AF311" s="407" t="str">
        <f>IF(名簿!P316&lt;&gt;"",名簿!P316,"")</f>
        <v/>
      </c>
      <c r="AN311" s="551" t="str">
        <f>テーブル2[[#This Row],[災害発生時の
体制]]&amp;テーブル2[[#This Row],[班長代理①②③を選択]]</f>
        <v/>
      </c>
      <c r="AO311">
        <f>IF(テーブル2[[#This Row],[班長代理①②③を選択]]&lt;&gt;"",COUNTIF(AN:AN,AN311),0)</f>
        <v>0</v>
      </c>
      <c r="AQ311" s="521" t="str">
        <f>テーブル2[[#This Row],[災害発生時の
体制]]&amp;テーブル2[[#This Row],[班長]]</f>
        <v/>
      </c>
      <c r="AR311" s="519">
        <f>IF(テーブル2[[#This Row],[班長]]="○",COUNTIF(AQ:AQ,AQ311),0)</f>
        <v>0</v>
      </c>
    </row>
    <row r="312" spans="2:44" x14ac:dyDescent="0.15">
      <c r="B312" s="378" t="str">
        <f>IF(名簿!C317&lt;&gt;"",名簿!C317,"")</f>
        <v/>
      </c>
      <c r="C312" s="378" t="str">
        <f>IF(名簿!F317&lt;&gt;"",名簿!F317,"")</f>
        <v/>
      </c>
      <c r="D312" s="378" t="str">
        <f>IF(名簿!G317&lt;&gt;"",名簿!G317,"")</f>
        <v/>
      </c>
      <c r="E312" s="378" t="str">
        <f>IF(名簿!J317&lt;&gt;"",名簿!J317,"")</f>
        <v/>
      </c>
      <c r="F312" s="378" t="str">
        <f>IF(名簿!L317&lt;&gt;"",名簿!L317,"")</f>
        <v/>
      </c>
      <c r="G312" s="378" t="str">
        <f>IF(名簿!I317&lt;&gt;"",名簿!I317,"")</f>
        <v/>
      </c>
      <c r="H312" s="378" t="str">
        <f>IF(名簿!K317&lt;&gt;"",名簿!K317,"")</f>
        <v/>
      </c>
      <c r="I312" s="378" t="str">
        <f>IF(名簿!H317&lt;&gt;"",名簿!H317,"")</f>
        <v/>
      </c>
      <c r="J312" s="378" t="str">
        <f>IF(名簿!S317&lt;&gt;"",名簿!S317,"")</f>
        <v/>
      </c>
      <c r="L312" s="379" t="str">
        <f>IF(現場!C316&lt;&gt;"",現場!C316,"")</f>
        <v/>
      </c>
      <c r="M312" s="379" t="str">
        <f>IF(現場!D316&lt;&gt;"",現場!D316,"")</f>
        <v/>
      </c>
      <c r="N312" s="379" t="str">
        <f>IF(現場!E316&lt;&gt;"",現場!E316,"")</f>
        <v/>
      </c>
      <c r="O312" s="379" t="str">
        <f>IF(現場!F316&lt;&gt;"",現場!F316,"")</f>
        <v/>
      </c>
      <c r="P312" s="379" t="str">
        <f>IF(現場!G316&lt;&gt;"",現場!G316,"")</f>
        <v/>
      </c>
      <c r="Q312" s="379" t="str">
        <f>IF(現場!H316&lt;&gt;"",現場!H316,"")</f>
        <v/>
      </c>
      <c r="R312" s="379" t="str">
        <f>IF(現場!I316&lt;&gt;"",現場!I316,"")</f>
        <v/>
      </c>
      <c r="S312" s="379" t="str">
        <f>IF(現場!J316&lt;&gt;"",現場!J316,"")</f>
        <v/>
      </c>
      <c r="T312" s="379" t="str">
        <f>IF(現場!K316&lt;&gt;"",現場!K316,"")</f>
        <v/>
      </c>
      <c r="U312" s="379" t="str">
        <f>IF(現場!L316&lt;&gt;"",現場!L316,"")</f>
        <v/>
      </c>
      <c r="V312" s="379" t="str">
        <f>IF(現場!M316&lt;&gt;"",現場!M316,"")</f>
        <v/>
      </c>
      <c r="X312" s="407" t="str">
        <f>IF(名簿!E317&lt;&gt;"",名簿!E317,"")</f>
        <v/>
      </c>
      <c r="Y312" s="407" t="str">
        <f>IF(名簿!C317&lt;&gt;"",名簿!C317,"")</f>
        <v/>
      </c>
      <c r="Z312" s="407" t="str">
        <f>IF(名簿!H317&lt;&gt;"",名簿!H317,"")</f>
        <v/>
      </c>
      <c r="AA312" s="407" t="str">
        <f>IF(名簿!S317&lt;&gt;"",名簿!S317,"")</f>
        <v/>
      </c>
      <c r="AB312" s="407" t="s">
        <v>1792</v>
      </c>
      <c r="AC312" s="407" t="str">
        <f>IF(名簿!M317&lt;&gt;"",名簿!M317,"")</f>
        <v/>
      </c>
      <c r="AD312" s="407" t="str">
        <f>IF(名簿!N317&lt;&gt;"",名簿!N317,"")</f>
        <v/>
      </c>
      <c r="AE312" s="407" t="str">
        <f>IF(名簿!O317&lt;&gt;"",名簿!O317,"")</f>
        <v/>
      </c>
      <c r="AF312" s="407" t="str">
        <f>IF(名簿!P317&lt;&gt;"",名簿!P317,"")</f>
        <v/>
      </c>
      <c r="AN312" s="551" t="str">
        <f>テーブル2[[#This Row],[災害発生時の
体制]]&amp;テーブル2[[#This Row],[班長代理①②③を選択]]</f>
        <v/>
      </c>
      <c r="AO312">
        <f>IF(テーブル2[[#This Row],[班長代理①②③を選択]]&lt;&gt;"",COUNTIF(AN:AN,AN312),0)</f>
        <v>0</v>
      </c>
      <c r="AQ312" s="521" t="str">
        <f>テーブル2[[#This Row],[災害発生時の
体制]]&amp;テーブル2[[#This Row],[班長]]</f>
        <v/>
      </c>
      <c r="AR312" s="519">
        <f>IF(テーブル2[[#This Row],[班長]]="○",COUNTIF(AQ:AQ,AQ312),0)</f>
        <v>0</v>
      </c>
    </row>
    <row r="313" spans="2:44" x14ac:dyDescent="0.15">
      <c r="B313" s="378" t="str">
        <f>IF(名簿!C318&lt;&gt;"",名簿!C318,"")</f>
        <v/>
      </c>
      <c r="C313" s="378" t="str">
        <f>IF(名簿!F318&lt;&gt;"",名簿!F318,"")</f>
        <v/>
      </c>
      <c r="D313" s="378" t="str">
        <f>IF(名簿!G318&lt;&gt;"",名簿!G318,"")</f>
        <v/>
      </c>
      <c r="E313" s="378" t="str">
        <f>IF(名簿!J318&lt;&gt;"",名簿!J318,"")</f>
        <v/>
      </c>
      <c r="F313" s="378" t="str">
        <f>IF(名簿!L318&lt;&gt;"",名簿!L318,"")</f>
        <v/>
      </c>
      <c r="G313" s="378" t="str">
        <f>IF(名簿!I318&lt;&gt;"",名簿!I318,"")</f>
        <v/>
      </c>
      <c r="H313" s="378" t="str">
        <f>IF(名簿!K318&lt;&gt;"",名簿!K318,"")</f>
        <v/>
      </c>
      <c r="I313" s="378" t="str">
        <f>IF(名簿!H318&lt;&gt;"",名簿!H318,"")</f>
        <v/>
      </c>
      <c r="J313" s="378" t="str">
        <f>IF(名簿!S318&lt;&gt;"",名簿!S318,"")</f>
        <v/>
      </c>
      <c r="L313" s="379" t="str">
        <f>IF(現場!C317&lt;&gt;"",現場!C317,"")</f>
        <v/>
      </c>
      <c r="M313" s="379" t="str">
        <f>IF(現場!D317&lt;&gt;"",現場!D317,"")</f>
        <v/>
      </c>
      <c r="N313" s="379" t="str">
        <f>IF(現場!E317&lt;&gt;"",現場!E317,"")</f>
        <v/>
      </c>
      <c r="O313" s="379" t="str">
        <f>IF(現場!F317&lt;&gt;"",現場!F317,"")</f>
        <v/>
      </c>
      <c r="P313" s="379" t="str">
        <f>IF(現場!G317&lt;&gt;"",現場!G317,"")</f>
        <v/>
      </c>
      <c r="Q313" s="379" t="str">
        <f>IF(現場!H317&lt;&gt;"",現場!H317,"")</f>
        <v/>
      </c>
      <c r="R313" s="379" t="str">
        <f>IF(現場!I317&lt;&gt;"",現場!I317,"")</f>
        <v/>
      </c>
      <c r="S313" s="379" t="str">
        <f>IF(現場!J317&lt;&gt;"",現場!J317,"")</f>
        <v/>
      </c>
      <c r="T313" s="379" t="str">
        <f>IF(現場!K317&lt;&gt;"",現場!K317,"")</f>
        <v/>
      </c>
      <c r="U313" s="379" t="str">
        <f>IF(現場!L317&lt;&gt;"",現場!L317,"")</f>
        <v/>
      </c>
      <c r="V313" s="379" t="str">
        <f>IF(現場!M317&lt;&gt;"",現場!M317,"")</f>
        <v/>
      </c>
      <c r="X313" s="407" t="str">
        <f>IF(名簿!E318&lt;&gt;"",名簿!E318,"")</f>
        <v/>
      </c>
      <c r="Y313" s="407" t="str">
        <f>IF(名簿!C318&lt;&gt;"",名簿!C318,"")</f>
        <v/>
      </c>
      <c r="Z313" s="407" t="str">
        <f>IF(名簿!H318&lt;&gt;"",名簿!H318,"")</f>
        <v/>
      </c>
      <c r="AA313" s="407" t="str">
        <f>IF(名簿!S318&lt;&gt;"",名簿!S318,"")</f>
        <v/>
      </c>
      <c r="AB313" s="407" t="s">
        <v>1792</v>
      </c>
      <c r="AC313" s="407" t="str">
        <f>IF(名簿!M318&lt;&gt;"",名簿!M318,"")</f>
        <v/>
      </c>
      <c r="AD313" s="407" t="str">
        <f>IF(名簿!N318&lt;&gt;"",名簿!N318,"")</f>
        <v/>
      </c>
      <c r="AE313" s="407" t="str">
        <f>IF(名簿!O318&lt;&gt;"",名簿!O318,"")</f>
        <v/>
      </c>
      <c r="AF313" s="407" t="str">
        <f>IF(名簿!P318&lt;&gt;"",名簿!P318,"")</f>
        <v/>
      </c>
      <c r="AN313" s="551" t="str">
        <f>テーブル2[[#This Row],[災害発生時の
体制]]&amp;テーブル2[[#This Row],[班長代理①②③を選択]]</f>
        <v/>
      </c>
      <c r="AO313">
        <f>IF(テーブル2[[#This Row],[班長代理①②③を選択]]&lt;&gt;"",COUNTIF(AN:AN,AN313),0)</f>
        <v>0</v>
      </c>
      <c r="AQ313" s="521" t="str">
        <f>テーブル2[[#This Row],[災害発生時の
体制]]&amp;テーブル2[[#This Row],[班長]]</f>
        <v/>
      </c>
      <c r="AR313" s="519">
        <f>IF(テーブル2[[#This Row],[班長]]="○",COUNTIF(AQ:AQ,AQ313),0)</f>
        <v>0</v>
      </c>
    </row>
    <row r="314" spans="2:44" x14ac:dyDescent="0.15">
      <c r="B314" s="378" t="str">
        <f>IF(名簿!C319&lt;&gt;"",名簿!C319,"")</f>
        <v/>
      </c>
      <c r="C314" s="378" t="str">
        <f>IF(名簿!F319&lt;&gt;"",名簿!F319,"")</f>
        <v/>
      </c>
      <c r="D314" s="378" t="str">
        <f>IF(名簿!G319&lt;&gt;"",名簿!G319,"")</f>
        <v/>
      </c>
      <c r="E314" s="378" t="str">
        <f>IF(名簿!J319&lt;&gt;"",名簿!J319,"")</f>
        <v/>
      </c>
      <c r="F314" s="378" t="str">
        <f>IF(名簿!L319&lt;&gt;"",名簿!L319,"")</f>
        <v/>
      </c>
      <c r="G314" s="378" t="str">
        <f>IF(名簿!I319&lt;&gt;"",名簿!I319,"")</f>
        <v/>
      </c>
      <c r="H314" s="378" t="str">
        <f>IF(名簿!K319&lt;&gt;"",名簿!K319,"")</f>
        <v/>
      </c>
      <c r="I314" s="378" t="str">
        <f>IF(名簿!H319&lt;&gt;"",名簿!H319,"")</f>
        <v/>
      </c>
      <c r="J314" s="378" t="str">
        <f>IF(名簿!S319&lt;&gt;"",名簿!S319,"")</f>
        <v/>
      </c>
      <c r="L314" s="379" t="str">
        <f>IF(現場!C318&lt;&gt;"",現場!C318,"")</f>
        <v/>
      </c>
      <c r="M314" s="379" t="str">
        <f>IF(現場!D318&lt;&gt;"",現場!D318,"")</f>
        <v/>
      </c>
      <c r="N314" s="379" t="str">
        <f>IF(現場!E318&lt;&gt;"",現場!E318,"")</f>
        <v/>
      </c>
      <c r="O314" s="379" t="str">
        <f>IF(現場!F318&lt;&gt;"",現場!F318,"")</f>
        <v/>
      </c>
      <c r="P314" s="379" t="str">
        <f>IF(現場!G318&lt;&gt;"",現場!G318,"")</f>
        <v/>
      </c>
      <c r="Q314" s="379" t="str">
        <f>IF(現場!H318&lt;&gt;"",現場!H318,"")</f>
        <v/>
      </c>
      <c r="R314" s="379" t="str">
        <f>IF(現場!I318&lt;&gt;"",現場!I318,"")</f>
        <v/>
      </c>
      <c r="S314" s="379" t="str">
        <f>IF(現場!J318&lt;&gt;"",現場!J318,"")</f>
        <v/>
      </c>
      <c r="T314" s="379" t="str">
        <f>IF(現場!K318&lt;&gt;"",現場!K318,"")</f>
        <v/>
      </c>
      <c r="U314" s="379" t="str">
        <f>IF(現場!L318&lt;&gt;"",現場!L318,"")</f>
        <v/>
      </c>
      <c r="V314" s="379" t="str">
        <f>IF(現場!M318&lt;&gt;"",現場!M318,"")</f>
        <v/>
      </c>
      <c r="X314" s="407" t="str">
        <f>IF(名簿!E319&lt;&gt;"",名簿!E319,"")</f>
        <v/>
      </c>
      <c r="Y314" s="407" t="str">
        <f>IF(名簿!C319&lt;&gt;"",名簿!C319,"")</f>
        <v/>
      </c>
      <c r="Z314" s="407" t="str">
        <f>IF(名簿!H319&lt;&gt;"",名簿!H319,"")</f>
        <v/>
      </c>
      <c r="AA314" s="407" t="str">
        <f>IF(名簿!S319&lt;&gt;"",名簿!S319,"")</f>
        <v/>
      </c>
      <c r="AB314" s="407" t="s">
        <v>1792</v>
      </c>
      <c r="AC314" s="407" t="str">
        <f>IF(名簿!M319&lt;&gt;"",名簿!M319,"")</f>
        <v/>
      </c>
      <c r="AD314" s="407" t="str">
        <f>IF(名簿!N319&lt;&gt;"",名簿!N319,"")</f>
        <v/>
      </c>
      <c r="AE314" s="407" t="str">
        <f>IF(名簿!O319&lt;&gt;"",名簿!O319,"")</f>
        <v/>
      </c>
      <c r="AF314" s="407" t="str">
        <f>IF(名簿!P319&lt;&gt;"",名簿!P319,"")</f>
        <v/>
      </c>
      <c r="AN314" s="551" t="str">
        <f>テーブル2[[#This Row],[災害発生時の
体制]]&amp;テーブル2[[#This Row],[班長代理①②③を選択]]</f>
        <v/>
      </c>
      <c r="AO314">
        <f>IF(テーブル2[[#This Row],[班長代理①②③を選択]]&lt;&gt;"",COUNTIF(AN:AN,AN314),0)</f>
        <v>0</v>
      </c>
      <c r="AQ314" s="521" t="str">
        <f>テーブル2[[#This Row],[災害発生時の
体制]]&amp;テーブル2[[#This Row],[班長]]</f>
        <v/>
      </c>
      <c r="AR314" s="519">
        <f>IF(テーブル2[[#This Row],[班長]]="○",COUNTIF(AQ:AQ,AQ314),0)</f>
        <v>0</v>
      </c>
    </row>
    <row r="315" spans="2:44" x14ac:dyDescent="0.15">
      <c r="B315" s="378" t="str">
        <f>IF(名簿!C320&lt;&gt;"",名簿!C320,"")</f>
        <v/>
      </c>
      <c r="C315" s="378" t="str">
        <f>IF(名簿!F320&lt;&gt;"",名簿!F320,"")</f>
        <v/>
      </c>
      <c r="D315" s="378" t="str">
        <f>IF(名簿!G320&lt;&gt;"",名簿!G320,"")</f>
        <v/>
      </c>
      <c r="E315" s="378" t="str">
        <f>IF(名簿!J320&lt;&gt;"",名簿!J320,"")</f>
        <v/>
      </c>
      <c r="F315" s="378" t="str">
        <f>IF(名簿!L320&lt;&gt;"",名簿!L320,"")</f>
        <v/>
      </c>
      <c r="G315" s="378" t="str">
        <f>IF(名簿!I320&lt;&gt;"",名簿!I320,"")</f>
        <v/>
      </c>
      <c r="H315" s="378" t="str">
        <f>IF(名簿!K320&lt;&gt;"",名簿!K320,"")</f>
        <v/>
      </c>
      <c r="I315" s="378" t="str">
        <f>IF(名簿!H320&lt;&gt;"",名簿!H320,"")</f>
        <v/>
      </c>
      <c r="J315" s="378" t="str">
        <f>IF(名簿!S320&lt;&gt;"",名簿!S320,"")</f>
        <v/>
      </c>
      <c r="L315" s="379" t="str">
        <f>IF(現場!C319&lt;&gt;"",現場!C319,"")</f>
        <v/>
      </c>
      <c r="M315" s="379" t="str">
        <f>IF(現場!D319&lt;&gt;"",現場!D319,"")</f>
        <v/>
      </c>
      <c r="N315" s="379" t="str">
        <f>IF(現場!E319&lt;&gt;"",現場!E319,"")</f>
        <v/>
      </c>
      <c r="O315" s="379" t="str">
        <f>IF(現場!F319&lt;&gt;"",現場!F319,"")</f>
        <v/>
      </c>
      <c r="P315" s="379" t="str">
        <f>IF(現場!G319&lt;&gt;"",現場!G319,"")</f>
        <v/>
      </c>
      <c r="Q315" s="379" t="str">
        <f>IF(現場!H319&lt;&gt;"",現場!H319,"")</f>
        <v/>
      </c>
      <c r="R315" s="379" t="str">
        <f>IF(現場!I319&lt;&gt;"",現場!I319,"")</f>
        <v/>
      </c>
      <c r="S315" s="379" t="str">
        <f>IF(現場!J319&lt;&gt;"",現場!J319,"")</f>
        <v/>
      </c>
      <c r="T315" s="379" t="str">
        <f>IF(現場!K319&lt;&gt;"",現場!K319,"")</f>
        <v/>
      </c>
      <c r="U315" s="379" t="str">
        <f>IF(現場!L319&lt;&gt;"",現場!L319,"")</f>
        <v/>
      </c>
      <c r="V315" s="379" t="str">
        <f>IF(現場!M319&lt;&gt;"",現場!M319,"")</f>
        <v/>
      </c>
      <c r="X315" s="407" t="str">
        <f>IF(名簿!E320&lt;&gt;"",名簿!E320,"")</f>
        <v/>
      </c>
      <c r="Y315" s="407" t="str">
        <f>IF(名簿!C320&lt;&gt;"",名簿!C320,"")</f>
        <v/>
      </c>
      <c r="Z315" s="407" t="str">
        <f>IF(名簿!H320&lt;&gt;"",名簿!H320,"")</f>
        <v/>
      </c>
      <c r="AA315" s="407" t="str">
        <f>IF(名簿!S320&lt;&gt;"",名簿!S320,"")</f>
        <v/>
      </c>
      <c r="AB315" s="407" t="s">
        <v>1792</v>
      </c>
      <c r="AC315" s="407" t="str">
        <f>IF(名簿!M320&lt;&gt;"",名簿!M320,"")</f>
        <v/>
      </c>
      <c r="AD315" s="407" t="str">
        <f>IF(名簿!N320&lt;&gt;"",名簿!N320,"")</f>
        <v/>
      </c>
      <c r="AE315" s="407" t="str">
        <f>IF(名簿!O320&lt;&gt;"",名簿!O320,"")</f>
        <v/>
      </c>
      <c r="AF315" s="407" t="str">
        <f>IF(名簿!P320&lt;&gt;"",名簿!P320,"")</f>
        <v/>
      </c>
      <c r="AN315" s="551" t="str">
        <f>テーブル2[[#This Row],[災害発生時の
体制]]&amp;テーブル2[[#This Row],[班長代理①②③を選択]]</f>
        <v/>
      </c>
      <c r="AO315">
        <f>IF(テーブル2[[#This Row],[班長代理①②③を選択]]&lt;&gt;"",COUNTIF(AN:AN,AN315),0)</f>
        <v>0</v>
      </c>
      <c r="AQ315" s="521" t="str">
        <f>テーブル2[[#This Row],[災害発生時の
体制]]&amp;テーブル2[[#This Row],[班長]]</f>
        <v/>
      </c>
      <c r="AR315" s="519">
        <f>IF(テーブル2[[#This Row],[班長]]="○",COUNTIF(AQ:AQ,AQ315),0)</f>
        <v>0</v>
      </c>
    </row>
    <row r="316" spans="2:44" x14ac:dyDescent="0.15">
      <c r="B316" s="378" t="str">
        <f>IF(名簿!C321&lt;&gt;"",名簿!C321,"")</f>
        <v/>
      </c>
      <c r="C316" s="378" t="str">
        <f>IF(名簿!F321&lt;&gt;"",名簿!F321,"")</f>
        <v/>
      </c>
      <c r="D316" s="378" t="str">
        <f>IF(名簿!G321&lt;&gt;"",名簿!G321,"")</f>
        <v/>
      </c>
      <c r="E316" s="378" t="str">
        <f>IF(名簿!J321&lt;&gt;"",名簿!J321,"")</f>
        <v/>
      </c>
      <c r="F316" s="378" t="str">
        <f>IF(名簿!L321&lt;&gt;"",名簿!L321,"")</f>
        <v/>
      </c>
      <c r="G316" s="378" t="str">
        <f>IF(名簿!I321&lt;&gt;"",名簿!I321,"")</f>
        <v/>
      </c>
      <c r="H316" s="378" t="str">
        <f>IF(名簿!K321&lt;&gt;"",名簿!K321,"")</f>
        <v/>
      </c>
      <c r="I316" s="378" t="str">
        <f>IF(名簿!H321&lt;&gt;"",名簿!H321,"")</f>
        <v/>
      </c>
      <c r="J316" s="378" t="str">
        <f>IF(名簿!S321&lt;&gt;"",名簿!S321,"")</f>
        <v/>
      </c>
      <c r="L316" s="379" t="str">
        <f>IF(現場!C320&lt;&gt;"",現場!C320,"")</f>
        <v/>
      </c>
      <c r="M316" s="379" t="str">
        <f>IF(現場!D320&lt;&gt;"",現場!D320,"")</f>
        <v/>
      </c>
      <c r="N316" s="379" t="str">
        <f>IF(現場!E320&lt;&gt;"",現場!E320,"")</f>
        <v/>
      </c>
      <c r="O316" s="379" t="str">
        <f>IF(現場!F320&lt;&gt;"",現場!F320,"")</f>
        <v/>
      </c>
      <c r="P316" s="379" t="str">
        <f>IF(現場!G320&lt;&gt;"",現場!G320,"")</f>
        <v/>
      </c>
      <c r="Q316" s="379" t="str">
        <f>IF(現場!H320&lt;&gt;"",現場!H320,"")</f>
        <v/>
      </c>
      <c r="R316" s="379" t="str">
        <f>IF(現場!I320&lt;&gt;"",現場!I320,"")</f>
        <v/>
      </c>
      <c r="S316" s="379" t="str">
        <f>IF(現場!J320&lt;&gt;"",現場!J320,"")</f>
        <v/>
      </c>
      <c r="T316" s="379" t="str">
        <f>IF(現場!K320&lt;&gt;"",現場!K320,"")</f>
        <v/>
      </c>
      <c r="U316" s="379" t="str">
        <f>IF(現場!L320&lt;&gt;"",現場!L320,"")</f>
        <v/>
      </c>
      <c r="V316" s="379" t="str">
        <f>IF(現場!M320&lt;&gt;"",現場!M320,"")</f>
        <v/>
      </c>
      <c r="X316" s="407" t="str">
        <f>IF(名簿!E321&lt;&gt;"",名簿!E321,"")</f>
        <v/>
      </c>
      <c r="Y316" s="407" t="str">
        <f>IF(名簿!C321&lt;&gt;"",名簿!C321,"")</f>
        <v/>
      </c>
      <c r="Z316" s="407" t="str">
        <f>IF(名簿!H321&lt;&gt;"",名簿!H321,"")</f>
        <v/>
      </c>
      <c r="AA316" s="407" t="str">
        <f>IF(名簿!S321&lt;&gt;"",名簿!S321,"")</f>
        <v/>
      </c>
      <c r="AB316" s="407" t="s">
        <v>1792</v>
      </c>
      <c r="AC316" s="407" t="str">
        <f>IF(名簿!M321&lt;&gt;"",名簿!M321,"")</f>
        <v/>
      </c>
      <c r="AD316" s="407" t="str">
        <f>IF(名簿!N321&lt;&gt;"",名簿!N321,"")</f>
        <v/>
      </c>
      <c r="AE316" s="407" t="str">
        <f>IF(名簿!O321&lt;&gt;"",名簿!O321,"")</f>
        <v/>
      </c>
      <c r="AF316" s="407" t="str">
        <f>IF(名簿!P321&lt;&gt;"",名簿!P321,"")</f>
        <v/>
      </c>
      <c r="AN316" s="551" t="str">
        <f>テーブル2[[#This Row],[災害発生時の
体制]]&amp;テーブル2[[#This Row],[班長代理①②③を選択]]</f>
        <v/>
      </c>
      <c r="AO316">
        <f>IF(テーブル2[[#This Row],[班長代理①②③を選択]]&lt;&gt;"",COUNTIF(AN:AN,AN316),0)</f>
        <v>0</v>
      </c>
      <c r="AQ316" s="521" t="str">
        <f>テーブル2[[#This Row],[災害発生時の
体制]]&amp;テーブル2[[#This Row],[班長]]</f>
        <v/>
      </c>
      <c r="AR316" s="519">
        <f>IF(テーブル2[[#This Row],[班長]]="○",COUNTIF(AQ:AQ,AQ316),0)</f>
        <v>0</v>
      </c>
    </row>
    <row r="317" spans="2:44" x14ac:dyDescent="0.15">
      <c r="B317" s="378" t="str">
        <f>IF(名簿!C322&lt;&gt;"",名簿!C322,"")</f>
        <v/>
      </c>
      <c r="C317" s="378" t="str">
        <f>IF(名簿!F322&lt;&gt;"",名簿!F322,"")</f>
        <v/>
      </c>
      <c r="D317" s="378" t="str">
        <f>IF(名簿!G322&lt;&gt;"",名簿!G322,"")</f>
        <v/>
      </c>
      <c r="E317" s="378" t="str">
        <f>IF(名簿!J322&lt;&gt;"",名簿!J322,"")</f>
        <v/>
      </c>
      <c r="F317" s="378" t="str">
        <f>IF(名簿!L322&lt;&gt;"",名簿!L322,"")</f>
        <v/>
      </c>
      <c r="G317" s="378" t="str">
        <f>IF(名簿!I322&lt;&gt;"",名簿!I322,"")</f>
        <v/>
      </c>
      <c r="H317" s="378" t="str">
        <f>IF(名簿!K322&lt;&gt;"",名簿!K322,"")</f>
        <v/>
      </c>
      <c r="I317" s="378" t="str">
        <f>IF(名簿!H322&lt;&gt;"",名簿!H322,"")</f>
        <v/>
      </c>
      <c r="J317" s="378" t="str">
        <f>IF(名簿!S322&lt;&gt;"",名簿!S322,"")</f>
        <v/>
      </c>
      <c r="L317" s="379" t="str">
        <f>IF(現場!C321&lt;&gt;"",現場!C321,"")</f>
        <v/>
      </c>
      <c r="M317" s="379" t="str">
        <f>IF(現場!D321&lt;&gt;"",現場!D321,"")</f>
        <v/>
      </c>
      <c r="N317" s="379" t="str">
        <f>IF(現場!E321&lt;&gt;"",現場!E321,"")</f>
        <v/>
      </c>
      <c r="O317" s="379" t="str">
        <f>IF(現場!F321&lt;&gt;"",現場!F321,"")</f>
        <v/>
      </c>
      <c r="P317" s="379" t="str">
        <f>IF(現場!G321&lt;&gt;"",現場!G321,"")</f>
        <v/>
      </c>
      <c r="Q317" s="379" t="str">
        <f>IF(現場!H321&lt;&gt;"",現場!H321,"")</f>
        <v/>
      </c>
      <c r="R317" s="379" t="str">
        <f>IF(現場!I321&lt;&gt;"",現場!I321,"")</f>
        <v/>
      </c>
      <c r="S317" s="379" t="str">
        <f>IF(現場!J321&lt;&gt;"",現場!J321,"")</f>
        <v/>
      </c>
      <c r="T317" s="379" t="str">
        <f>IF(現場!K321&lt;&gt;"",現場!K321,"")</f>
        <v/>
      </c>
      <c r="U317" s="379" t="str">
        <f>IF(現場!L321&lt;&gt;"",現場!L321,"")</f>
        <v/>
      </c>
      <c r="V317" s="379" t="str">
        <f>IF(現場!M321&lt;&gt;"",現場!M321,"")</f>
        <v/>
      </c>
      <c r="X317" s="407" t="str">
        <f>IF(名簿!E322&lt;&gt;"",名簿!E322,"")</f>
        <v/>
      </c>
      <c r="Y317" s="407" t="str">
        <f>IF(名簿!C322&lt;&gt;"",名簿!C322,"")</f>
        <v/>
      </c>
      <c r="Z317" s="407" t="str">
        <f>IF(名簿!H322&lt;&gt;"",名簿!H322,"")</f>
        <v/>
      </c>
      <c r="AA317" s="407" t="str">
        <f>IF(名簿!S322&lt;&gt;"",名簿!S322,"")</f>
        <v/>
      </c>
      <c r="AB317" s="407" t="s">
        <v>1792</v>
      </c>
      <c r="AC317" s="407" t="str">
        <f>IF(名簿!M322&lt;&gt;"",名簿!M322,"")</f>
        <v/>
      </c>
      <c r="AD317" s="407" t="str">
        <f>IF(名簿!N322&lt;&gt;"",名簿!N322,"")</f>
        <v/>
      </c>
      <c r="AE317" s="407" t="str">
        <f>IF(名簿!O322&lt;&gt;"",名簿!O322,"")</f>
        <v/>
      </c>
      <c r="AF317" s="407" t="str">
        <f>IF(名簿!P322&lt;&gt;"",名簿!P322,"")</f>
        <v/>
      </c>
      <c r="AN317" s="551" t="str">
        <f>テーブル2[[#This Row],[災害発生時の
体制]]&amp;テーブル2[[#This Row],[班長代理①②③を選択]]</f>
        <v/>
      </c>
      <c r="AO317">
        <f>IF(テーブル2[[#This Row],[班長代理①②③を選択]]&lt;&gt;"",COUNTIF(AN:AN,AN317),0)</f>
        <v>0</v>
      </c>
      <c r="AQ317" s="521" t="str">
        <f>テーブル2[[#This Row],[災害発生時の
体制]]&amp;テーブル2[[#This Row],[班長]]</f>
        <v/>
      </c>
      <c r="AR317" s="519">
        <f>IF(テーブル2[[#This Row],[班長]]="○",COUNTIF(AQ:AQ,AQ317),0)</f>
        <v>0</v>
      </c>
    </row>
    <row r="318" spans="2:44" x14ac:dyDescent="0.15">
      <c r="B318" s="378" t="str">
        <f>IF(名簿!C323&lt;&gt;"",名簿!C323,"")</f>
        <v/>
      </c>
      <c r="C318" s="378" t="str">
        <f>IF(名簿!F323&lt;&gt;"",名簿!F323,"")</f>
        <v/>
      </c>
      <c r="D318" s="378" t="str">
        <f>IF(名簿!G323&lt;&gt;"",名簿!G323,"")</f>
        <v/>
      </c>
      <c r="E318" s="378" t="str">
        <f>IF(名簿!J323&lt;&gt;"",名簿!J323,"")</f>
        <v/>
      </c>
      <c r="F318" s="378" t="str">
        <f>IF(名簿!L323&lt;&gt;"",名簿!L323,"")</f>
        <v/>
      </c>
      <c r="G318" s="378" t="str">
        <f>IF(名簿!I323&lt;&gt;"",名簿!I323,"")</f>
        <v/>
      </c>
      <c r="H318" s="378" t="str">
        <f>IF(名簿!K323&lt;&gt;"",名簿!K323,"")</f>
        <v/>
      </c>
      <c r="I318" s="378" t="str">
        <f>IF(名簿!H323&lt;&gt;"",名簿!H323,"")</f>
        <v/>
      </c>
      <c r="J318" s="378" t="str">
        <f>IF(名簿!S323&lt;&gt;"",名簿!S323,"")</f>
        <v/>
      </c>
      <c r="L318" s="379" t="str">
        <f>IF(現場!C322&lt;&gt;"",現場!C322,"")</f>
        <v/>
      </c>
      <c r="M318" s="379" t="str">
        <f>IF(現場!D322&lt;&gt;"",現場!D322,"")</f>
        <v/>
      </c>
      <c r="N318" s="379" t="str">
        <f>IF(現場!E322&lt;&gt;"",現場!E322,"")</f>
        <v/>
      </c>
      <c r="O318" s="379" t="str">
        <f>IF(現場!F322&lt;&gt;"",現場!F322,"")</f>
        <v/>
      </c>
      <c r="P318" s="379" t="str">
        <f>IF(現場!G322&lt;&gt;"",現場!G322,"")</f>
        <v/>
      </c>
      <c r="Q318" s="379" t="str">
        <f>IF(現場!H322&lt;&gt;"",現場!H322,"")</f>
        <v/>
      </c>
      <c r="R318" s="379" t="str">
        <f>IF(現場!I322&lt;&gt;"",現場!I322,"")</f>
        <v/>
      </c>
      <c r="S318" s="379" t="str">
        <f>IF(現場!J322&lt;&gt;"",現場!J322,"")</f>
        <v/>
      </c>
      <c r="T318" s="379" t="str">
        <f>IF(現場!K322&lt;&gt;"",現場!K322,"")</f>
        <v/>
      </c>
      <c r="U318" s="379" t="str">
        <f>IF(現場!L322&lt;&gt;"",現場!L322,"")</f>
        <v/>
      </c>
      <c r="V318" s="379" t="str">
        <f>IF(現場!M322&lt;&gt;"",現場!M322,"")</f>
        <v/>
      </c>
      <c r="X318" s="407" t="str">
        <f>IF(名簿!E323&lt;&gt;"",名簿!E323,"")</f>
        <v/>
      </c>
      <c r="Y318" s="407" t="str">
        <f>IF(名簿!C323&lt;&gt;"",名簿!C323,"")</f>
        <v/>
      </c>
      <c r="Z318" s="407" t="str">
        <f>IF(名簿!H323&lt;&gt;"",名簿!H323,"")</f>
        <v/>
      </c>
      <c r="AA318" s="407" t="str">
        <f>IF(名簿!S323&lt;&gt;"",名簿!S323,"")</f>
        <v/>
      </c>
      <c r="AB318" s="407" t="s">
        <v>1792</v>
      </c>
      <c r="AC318" s="407" t="str">
        <f>IF(名簿!M323&lt;&gt;"",名簿!M323,"")</f>
        <v/>
      </c>
      <c r="AD318" s="407" t="str">
        <f>IF(名簿!N323&lt;&gt;"",名簿!N323,"")</f>
        <v/>
      </c>
      <c r="AE318" s="407" t="str">
        <f>IF(名簿!O323&lt;&gt;"",名簿!O323,"")</f>
        <v/>
      </c>
      <c r="AF318" s="407" t="str">
        <f>IF(名簿!P323&lt;&gt;"",名簿!P323,"")</f>
        <v/>
      </c>
      <c r="AN318" s="551" t="str">
        <f>テーブル2[[#This Row],[災害発生時の
体制]]&amp;テーブル2[[#This Row],[班長代理①②③を選択]]</f>
        <v/>
      </c>
      <c r="AO318">
        <f>IF(テーブル2[[#This Row],[班長代理①②③を選択]]&lt;&gt;"",COUNTIF(AN:AN,AN318),0)</f>
        <v>0</v>
      </c>
      <c r="AQ318" s="521" t="str">
        <f>テーブル2[[#This Row],[災害発生時の
体制]]&amp;テーブル2[[#This Row],[班長]]</f>
        <v/>
      </c>
      <c r="AR318" s="519">
        <f>IF(テーブル2[[#This Row],[班長]]="○",COUNTIF(AQ:AQ,AQ318),0)</f>
        <v>0</v>
      </c>
    </row>
    <row r="319" spans="2:44" x14ac:dyDescent="0.15">
      <c r="B319" s="378" t="str">
        <f>IF(名簿!C324&lt;&gt;"",名簿!C324,"")</f>
        <v/>
      </c>
      <c r="C319" s="378" t="str">
        <f>IF(名簿!F324&lt;&gt;"",名簿!F324,"")</f>
        <v/>
      </c>
      <c r="D319" s="378" t="str">
        <f>IF(名簿!G324&lt;&gt;"",名簿!G324,"")</f>
        <v/>
      </c>
      <c r="E319" s="378" t="str">
        <f>IF(名簿!J324&lt;&gt;"",名簿!J324,"")</f>
        <v/>
      </c>
      <c r="F319" s="378" t="str">
        <f>IF(名簿!L324&lt;&gt;"",名簿!L324,"")</f>
        <v/>
      </c>
      <c r="G319" s="378" t="str">
        <f>IF(名簿!I324&lt;&gt;"",名簿!I324,"")</f>
        <v/>
      </c>
      <c r="H319" s="378" t="str">
        <f>IF(名簿!K324&lt;&gt;"",名簿!K324,"")</f>
        <v/>
      </c>
      <c r="I319" s="378" t="str">
        <f>IF(名簿!H324&lt;&gt;"",名簿!H324,"")</f>
        <v/>
      </c>
      <c r="J319" s="378" t="str">
        <f>IF(名簿!S324&lt;&gt;"",名簿!S324,"")</f>
        <v/>
      </c>
      <c r="L319" s="379" t="str">
        <f>IF(現場!C323&lt;&gt;"",現場!C323,"")</f>
        <v/>
      </c>
      <c r="M319" s="379" t="str">
        <f>IF(現場!D323&lt;&gt;"",現場!D323,"")</f>
        <v/>
      </c>
      <c r="N319" s="379" t="str">
        <f>IF(現場!E323&lt;&gt;"",現場!E323,"")</f>
        <v/>
      </c>
      <c r="O319" s="379" t="str">
        <f>IF(現場!F323&lt;&gt;"",現場!F323,"")</f>
        <v/>
      </c>
      <c r="P319" s="379" t="str">
        <f>IF(現場!G323&lt;&gt;"",現場!G323,"")</f>
        <v/>
      </c>
      <c r="Q319" s="379" t="str">
        <f>IF(現場!H323&lt;&gt;"",現場!H323,"")</f>
        <v/>
      </c>
      <c r="R319" s="379" t="str">
        <f>IF(現場!I323&lt;&gt;"",現場!I323,"")</f>
        <v/>
      </c>
      <c r="S319" s="379" t="str">
        <f>IF(現場!J323&lt;&gt;"",現場!J323,"")</f>
        <v/>
      </c>
      <c r="T319" s="379" t="str">
        <f>IF(現場!K323&lt;&gt;"",現場!K323,"")</f>
        <v/>
      </c>
      <c r="U319" s="379" t="str">
        <f>IF(現場!L323&lt;&gt;"",現場!L323,"")</f>
        <v/>
      </c>
      <c r="V319" s="379" t="str">
        <f>IF(現場!M323&lt;&gt;"",現場!M323,"")</f>
        <v/>
      </c>
      <c r="X319" s="407" t="str">
        <f>IF(名簿!E324&lt;&gt;"",名簿!E324,"")</f>
        <v/>
      </c>
      <c r="Y319" s="407" t="str">
        <f>IF(名簿!C324&lt;&gt;"",名簿!C324,"")</f>
        <v/>
      </c>
      <c r="Z319" s="407" t="str">
        <f>IF(名簿!H324&lt;&gt;"",名簿!H324,"")</f>
        <v/>
      </c>
      <c r="AA319" s="407" t="str">
        <f>IF(名簿!S324&lt;&gt;"",名簿!S324,"")</f>
        <v/>
      </c>
      <c r="AB319" s="407" t="s">
        <v>1792</v>
      </c>
      <c r="AC319" s="407" t="str">
        <f>IF(名簿!M324&lt;&gt;"",名簿!M324,"")</f>
        <v/>
      </c>
      <c r="AD319" s="407" t="str">
        <f>IF(名簿!N324&lt;&gt;"",名簿!N324,"")</f>
        <v/>
      </c>
      <c r="AE319" s="407" t="str">
        <f>IF(名簿!O324&lt;&gt;"",名簿!O324,"")</f>
        <v/>
      </c>
      <c r="AF319" s="407" t="str">
        <f>IF(名簿!P324&lt;&gt;"",名簿!P324,"")</f>
        <v/>
      </c>
      <c r="AN319" s="551" t="str">
        <f>テーブル2[[#This Row],[災害発生時の
体制]]&amp;テーブル2[[#This Row],[班長代理①②③を選択]]</f>
        <v/>
      </c>
      <c r="AO319">
        <f>IF(テーブル2[[#This Row],[班長代理①②③を選択]]&lt;&gt;"",COUNTIF(AN:AN,AN319),0)</f>
        <v>0</v>
      </c>
      <c r="AQ319" s="521" t="str">
        <f>テーブル2[[#This Row],[災害発生時の
体制]]&amp;テーブル2[[#This Row],[班長]]</f>
        <v/>
      </c>
      <c r="AR319" s="519">
        <f>IF(テーブル2[[#This Row],[班長]]="○",COUNTIF(AQ:AQ,AQ319),0)</f>
        <v>0</v>
      </c>
    </row>
    <row r="320" spans="2:44" x14ac:dyDescent="0.15">
      <c r="B320" s="378" t="str">
        <f>IF(名簿!C325&lt;&gt;"",名簿!C325,"")</f>
        <v/>
      </c>
      <c r="C320" s="378" t="str">
        <f>IF(名簿!F325&lt;&gt;"",名簿!F325,"")</f>
        <v/>
      </c>
      <c r="D320" s="378" t="str">
        <f>IF(名簿!G325&lt;&gt;"",名簿!G325,"")</f>
        <v/>
      </c>
      <c r="E320" s="378" t="str">
        <f>IF(名簿!J325&lt;&gt;"",名簿!J325,"")</f>
        <v/>
      </c>
      <c r="F320" s="378" t="str">
        <f>IF(名簿!L325&lt;&gt;"",名簿!L325,"")</f>
        <v/>
      </c>
      <c r="G320" s="378" t="str">
        <f>IF(名簿!I325&lt;&gt;"",名簿!I325,"")</f>
        <v/>
      </c>
      <c r="H320" s="378" t="str">
        <f>IF(名簿!K325&lt;&gt;"",名簿!K325,"")</f>
        <v/>
      </c>
      <c r="I320" s="378" t="str">
        <f>IF(名簿!H325&lt;&gt;"",名簿!H325,"")</f>
        <v/>
      </c>
      <c r="J320" s="378" t="str">
        <f>IF(名簿!S325&lt;&gt;"",名簿!S325,"")</f>
        <v/>
      </c>
      <c r="L320" s="379" t="str">
        <f>IF(現場!C324&lt;&gt;"",現場!C324,"")</f>
        <v/>
      </c>
      <c r="M320" s="379" t="str">
        <f>IF(現場!D324&lt;&gt;"",現場!D324,"")</f>
        <v/>
      </c>
      <c r="N320" s="379" t="str">
        <f>IF(現場!E324&lt;&gt;"",現場!E324,"")</f>
        <v/>
      </c>
      <c r="O320" s="379" t="str">
        <f>IF(現場!F324&lt;&gt;"",現場!F324,"")</f>
        <v/>
      </c>
      <c r="P320" s="379" t="str">
        <f>IF(現場!G324&lt;&gt;"",現場!G324,"")</f>
        <v/>
      </c>
      <c r="Q320" s="379" t="str">
        <f>IF(現場!H324&lt;&gt;"",現場!H324,"")</f>
        <v/>
      </c>
      <c r="R320" s="379" t="str">
        <f>IF(現場!I324&lt;&gt;"",現場!I324,"")</f>
        <v/>
      </c>
      <c r="S320" s="379" t="str">
        <f>IF(現場!J324&lt;&gt;"",現場!J324,"")</f>
        <v/>
      </c>
      <c r="T320" s="379" t="str">
        <f>IF(現場!K324&lt;&gt;"",現場!K324,"")</f>
        <v/>
      </c>
      <c r="U320" s="379" t="str">
        <f>IF(現場!L324&lt;&gt;"",現場!L324,"")</f>
        <v/>
      </c>
      <c r="V320" s="379" t="str">
        <f>IF(現場!M324&lt;&gt;"",現場!M324,"")</f>
        <v/>
      </c>
      <c r="X320" s="407" t="str">
        <f>IF(名簿!E325&lt;&gt;"",名簿!E325,"")</f>
        <v/>
      </c>
      <c r="Y320" s="407" t="str">
        <f>IF(名簿!C325&lt;&gt;"",名簿!C325,"")</f>
        <v/>
      </c>
      <c r="Z320" s="407" t="str">
        <f>IF(名簿!H325&lt;&gt;"",名簿!H325,"")</f>
        <v/>
      </c>
      <c r="AA320" s="407" t="str">
        <f>IF(名簿!S325&lt;&gt;"",名簿!S325,"")</f>
        <v/>
      </c>
      <c r="AB320" s="407" t="s">
        <v>1792</v>
      </c>
      <c r="AC320" s="407" t="str">
        <f>IF(名簿!M325&lt;&gt;"",名簿!M325,"")</f>
        <v/>
      </c>
      <c r="AD320" s="407" t="str">
        <f>IF(名簿!N325&lt;&gt;"",名簿!N325,"")</f>
        <v/>
      </c>
      <c r="AE320" s="407" t="str">
        <f>IF(名簿!O325&lt;&gt;"",名簿!O325,"")</f>
        <v/>
      </c>
      <c r="AF320" s="407" t="str">
        <f>IF(名簿!P325&lt;&gt;"",名簿!P325,"")</f>
        <v/>
      </c>
      <c r="AN320" s="551" t="str">
        <f>テーブル2[[#This Row],[災害発生時の
体制]]&amp;テーブル2[[#This Row],[班長代理①②③を選択]]</f>
        <v/>
      </c>
      <c r="AO320">
        <f>IF(テーブル2[[#This Row],[班長代理①②③を選択]]&lt;&gt;"",COUNTIF(AN:AN,AN320),0)</f>
        <v>0</v>
      </c>
      <c r="AQ320" s="521" t="str">
        <f>テーブル2[[#This Row],[災害発生時の
体制]]&amp;テーブル2[[#This Row],[班長]]</f>
        <v/>
      </c>
      <c r="AR320" s="519">
        <f>IF(テーブル2[[#This Row],[班長]]="○",COUNTIF(AQ:AQ,AQ320),0)</f>
        <v>0</v>
      </c>
    </row>
    <row r="321" spans="2:44" x14ac:dyDescent="0.15">
      <c r="B321" s="378" t="str">
        <f>IF(名簿!C326&lt;&gt;"",名簿!C326,"")</f>
        <v/>
      </c>
      <c r="C321" s="378" t="str">
        <f>IF(名簿!F326&lt;&gt;"",名簿!F326,"")</f>
        <v/>
      </c>
      <c r="D321" s="378" t="str">
        <f>IF(名簿!G326&lt;&gt;"",名簿!G326,"")</f>
        <v/>
      </c>
      <c r="E321" s="378" t="str">
        <f>IF(名簿!J326&lt;&gt;"",名簿!J326,"")</f>
        <v/>
      </c>
      <c r="F321" s="378" t="str">
        <f>IF(名簿!L326&lt;&gt;"",名簿!L326,"")</f>
        <v/>
      </c>
      <c r="G321" s="378" t="str">
        <f>IF(名簿!I326&lt;&gt;"",名簿!I326,"")</f>
        <v/>
      </c>
      <c r="H321" s="378" t="str">
        <f>IF(名簿!K326&lt;&gt;"",名簿!K326,"")</f>
        <v/>
      </c>
      <c r="I321" s="378" t="str">
        <f>IF(名簿!H326&lt;&gt;"",名簿!H326,"")</f>
        <v/>
      </c>
      <c r="J321" s="378" t="str">
        <f>IF(名簿!S326&lt;&gt;"",名簿!S326,"")</f>
        <v/>
      </c>
      <c r="L321" s="379" t="str">
        <f>IF(現場!C325&lt;&gt;"",現場!C325,"")</f>
        <v/>
      </c>
      <c r="M321" s="379" t="str">
        <f>IF(現場!D325&lt;&gt;"",現場!D325,"")</f>
        <v/>
      </c>
      <c r="N321" s="379" t="str">
        <f>IF(現場!E325&lt;&gt;"",現場!E325,"")</f>
        <v/>
      </c>
      <c r="O321" s="379" t="str">
        <f>IF(現場!F325&lt;&gt;"",現場!F325,"")</f>
        <v/>
      </c>
      <c r="P321" s="379" t="str">
        <f>IF(現場!G325&lt;&gt;"",現場!G325,"")</f>
        <v/>
      </c>
      <c r="Q321" s="379" t="str">
        <f>IF(現場!H325&lt;&gt;"",現場!H325,"")</f>
        <v/>
      </c>
      <c r="R321" s="379" t="str">
        <f>IF(現場!I325&lt;&gt;"",現場!I325,"")</f>
        <v/>
      </c>
      <c r="S321" s="379" t="str">
        <f>IF(現場!J325&lt;&gt;"",現場!J325,"")</f>
        <v/>
      </c>
      <c r="T321" s="379" t="str">
        <f>IF(現場!K325&lt;&gt;"",現場!K325,"")</f>
        <v/>
      </c>
      <c r="U321" s="379" t="str">
        <f>IF(現場!L325&lt;&gt;"",現場!L325,"")</f>
        <v/>
      </c>
      <c r="V321" s="379" t="str">
        <f>IF(現場!M325&lt;&gt;"",現場!M325,"")</f>
        <v/>
      </c>
      <c r="X321" s="407" t="str">
        <f>IF(名簿!E326&lt;&gt;"",名簿!E326,"")</f>
        <v/>
      </c>
      <c r="Y321" s="407" t="str">
        <f>IF(名簿!C326&lt;&gt;"",名簿!C326,"")</f>
        <v/>
      </c>
      <c r="Z321" s="407" t="str">
        <f>IF(名簿!H326&lt;&gt;"",名簿!H326,"")</f>
        <v/>
      </c>
      <c r="AA321" s="407" t="str">
        <f>IF(名簿!S326&lt;&gt;"",名簿!S326,"")</f>
        <v/>
      </c>
      <c r="AB321" s="407" t="s">
        <v>1792</v>
      </c>
      <c r="AC321" s="407" t="str">
        <f>IF(名簿!M326&lt;&gt;"",名簿!M326,"")</f>
        <v/>
      </c>
      <c r="AD321" s="407" t="str">
        <f>IF(名簿!N326&lt;&gt;"",名簿!N326,"")</f>
        <v/>
      </c>
      <c r="AE321" s="407" t="str">
        <f>IF(名簿!O326&lt;&gt;"",名簿!O326,"")</f>
        <v/>
      </c>
      <c r="AF321" s="407" t="str">
        <f>IF(名簿!P326&lt;&gt;"",名簿!P326,"")</f>
        <v/>
      </c>
      <c r="AN321" s="551" t="str">
        <f>テーブル2[[#This Row],[災害発生時の
体制]]&amp;テーブル2[[#This Row],[班長代理①②③を選択]]</f>
        <v/>
      </c>
      <c r="AO321">
        <f>IF(テーブル2[[#This Row],[班長代理①②③を選択]]&lt;&gt;"",COUNTIF(AN:AN,AN321),0)</f>
        <v>0</v>
      </c>
      <c r="AQ321" s="521" t="str">
        <f>テーブル2[[#This Row],[災害発生時の
体制]]&amp;テーブル2[[#This Row],[班長]]</f>
        <v/>
      </c>
      <c r="AR321" s="519">
        <f>IF(テーブル2[[#This Row],[班長]]="○",COUNTIF(AQ:AQ,AQ321),0)</f>
        <v>0</v>
      </c>
    </row>
    <row r="322" spans="2:44" x14ac:dyDescent="0.15">
      <c r="B322" s="378" t="str">
        <f>IF(名簿!C327&lt;&gt;"",名簿!C327,"")</f>
        <v/>
      </c>
      <c r="C322" s="378" t="str">
        <f>IF(名簿!F327&lt;&gt;"",名簿!F327,"")</f>
        <v/>
      </c>
      <c r="D322" s="378" t="str">
        <f>IF(名簿!G327&lt;&gt;"",名簿!G327,"")</f>
        <v/>
      </c>
      <c r="E322" s="378" t="str">
        <f>IF(名簿!J327&lt;&gt;"",名簿!J327,"")</f>
        <v/>
      </c>
      <c r="F322" s="378" t="str">
        <f>IF(名簿!L327&lt;&gt;"",名簿!L327,"")</f>
        <v/>
      </c>
      <c r="G322" s="378" t="str">
        <f>IF(名簿!I327&lt;&gt;"",名簿!I327,"")</f>
        <v/>
      </c>
      <c r="H322" s="378" t="str">
        <f>IF(名簿!K327&lt;&gt;"",名簿!K327,"")</f>
        <v/>
      </c>
      <c r="I322" s="378" t="str">
        <f>IF(名簿!H327&lt;&gt;"",名簿!H327,"")</f>
        <v/>
      </c>
      <c r="J322" s="378" t="str">
        <f>IF(名簿!S327&lt;&gt;"",名簿!S327,"")</f>
        <v/>
      </c>
      <c r="L322" s="379" t="str">
        <f>IF(現場!C326&lt;&gt;"",現場!C326,"")</f>
        <v/>
      </c>
      <c r="M322" s="379" t="str">
        <f>IF(現場!D326&lt;&gt;"",現場!D326,"")</f>
        <v/>
      </c>
      <c r="N322" s="379" t="str">
        <f>IF(現場!E326&lt;&gt;"",現場!E326,"")</f>
        <v/>
      </c>
      <c r="O322" s="379" t="str">
        <f>IF(現場!F326&lt;&gt;"",現場!F326,"")</f>
        <v/>
      </c>
      <c r="P322" s="379" t="str">
        <f>IF(現場!G326&lt;&gt;"",現場!G326,"")</f>
        <v/>
      </c>
      <c r="Q322" s="379" t="str">
        <f>IF(現場!H326&lt;&gt;"",現場!H326,"")</f>
        <v/>
      </c>
      <c r="R322" s="379" t="str">
        <f>IF(現場!I326&lt;&gt;"",現場!I326,"")</f>
        <v/>
      </c>
      <c r="S322" s="379" t="str">
        <f>IF(現場!J326&lt;&gt;"",現場!J326,"")</f>
        <v/>
      </c>
      <c r="T322" s="379" t="str">
        <f>IF(現場!K326&lt;&gt;"",現場!K326,"")</f>
        <v/>
      </c>
      <c r="U322" s="379" t="str">
        <f>IF(現場!L326&lt;&gt;"",現場!L326,"")</f>
        <v/>
      </c>
      <c r="V322" s="379" t="str">
        <f>IF(現場!M326&lt;&gt;"",現場!M326,"")</f>
        <v/>
      </c>
      <c r="X322" s="407" t="str">
        <f>IF(名簿!E327&lt;&gt;"",名簿!E327,"")</f>
        <v/>
      </c>
      <c r="Y322" s="407" t="str">
        <f>IF(名簿!C327&lt;&gt;"",名簿!C327,"")</f>
        <v/>
      </c>
      <c r="Z322" s="407" t="str">
        <f>IF(名簿!H327&lt;&gt;"",名簿!H327,"")</f>
        <v/>
      </c>
      <c r="AA322" s="407" t="str">
        <f>IF(名簿!S327&lt;&gt;"",名簿!S327,"")</f>
        <v/>
      </c>
      <c r="AB322" s="407" t="s">
        <v>1792</v>
      </c>
      <c r="AC322" s="407" t="str">
        <f>IF(名簿!M327&lt;&gt;"",名簿!M327,"")</f>
        <v/>
      </c>
      <c r="AD322" s="407" t="str">
        <f>IF(名簿!N327&lt;&gt;"",名簿!N327,"")</f>
        <v/>
      </c>
      <c r="AE322" s="407" t="str">
        <f>IF(名簿!O327&lt;&gt;"",名簿!O327,"")</f>
        <v/>
      </c>
      <c r="AF322" s="407" t="str">
        <f>IF(名簿!P327&lt;&gt;"",名簿!P327,"")</f>
        <v/>
      </c>
      <c r="AN322" s="551" t="str">
        <f>テーブル2[[#This Row],[災害発生時の
体制]]&amp;テーブル2[[#This Row],[班長代理①②③を選択]]</f>
        <v/>
      </c>
      <c r="AO322">
        <f>IF(テーブル2[[#This Row],[班長代理①②③を選択]]&lt;&gt;"",COUNTIF(AN:AN,AN322),0)</f>
        <v>0</v>
      </c>
      <c r="AQ322" s="521" t="str">
        <f>テーブル2[[#This Row],[災害発生時の
体制]]&amp;テーブル2[[#This Row],[班長]]</f>
        <v/>
      </c>
      <c r="AR322" s="519">
        <f>IF(テーブル2[[#This Row],[班長]]="○",COUNTIF(AQ:AQ,AQ322),0)</f>
        <v>0</v>
      </c>
    </row>
    <row r="323" spans="2:44" x14ac:dyDescent="0.15">
      <c r="B323" s="378" t="str">
        <f>IF(名簿!C328&lt;&gt;"",名簿!C328,"")</f>
        <v/>
      </c>
      <c r="C323" s="378" t="str">
        <f>IF(名簿!F328&lt;&gt;"",名簿!F328,"")</f>
        <v/>
      </c>
      <c r="D323" s="378" t="str">
        <f>IF(名簿!G328&lt;&gt;"",名簿!G328,"")</f>
        <v/>
      </c>
      <c r="E323" s="378" t="str">
        <f>IF(名簿!J328&lt;&gt;"",名簿!J328,"")</f>
        <v/>
      </c>
      <c r="F323" s="378" t="str">
        <f>IF(名簿!L328&lt;&gt;"",名簿!L328,"")</f>
        <v/>
      </c>
      <c r="G323" s="378" t="str">
        <f>IF(名簿!I328&lt;&gt;"",名簿!I328,"")</f>
        <v/>
      </c>
      <c r="H323" s="378" t="str">
        <f>IF(名簿!K328&lt;&gt;"",名簿!K328,"")</f>
        <v/>
      </c>
      <c r="I323" s="378" t="str">
        <f>IF(名簿!H328&lt;&gt;"",名簿!H328,"")</f>
        <v/>
      </c>
      <c r="J323" s="378" t="str">
        <f>IF(名簿!S328&lt;&gt;"",名簿!S328,"")</f>
        <v/>
      </c>
      <c r="L323" s="379" t="str">
        <f>IF(現場!C327&lt;&gt;"",現場!C327,"")</f>
        <v/>
      </c>
      <c r="M323" s="379" t="str">
        <f>IF(現場!D327&lt;&gt;"",現場!D327,"")</f>
        <v/>
      </c>
      <c r="N323" s="379" t="str">
        <f>IF(現場!E327&lt;&gt;"",現場!E327,"")</f>
        <v/>
      </c>
      <c r="O323" s="379" t="str">
        <f>IF(現場!F327&lt;&gt;"",現場!F327,"")</f>
        <v/>
      </c>
      <c r="P323" s="379" t="str">
        <f>IF(現場!G327&lt;&gt;"",現場!G327,"")</f>
        <v/>
      </c>
      <c r="Q323" s="379" t="str">
        <f>IF(現場!H327&lt;&gt;"",現場!H327,"")</f>
        <v/>
      </c>
      <c r="R323" s="379" t="str">
        <f>IF(現場!I327&lt;&gt;"",現場!I327,"")</f>
        <v/>
      </c>
      <c r="S323" s="379" t="str">
        <f>IF(現場!J327&lt;&gt;"",現場!J327,"")</f>
        <v/>
      </c>
      <c r="T323" s="379" t="str">
        <f>IF(現場!K327&lt;&gt;"",現場!K327,"")</f>
        <v/>
      </c>
      <c r="U323" s="379" t="str">
        <f>IF(現場!L327&lt;&gt;"",現場!L327,"")</f>
        <v/>
      </c>
      <c r="V323" s="379" t="str">
        <f>IF(現場!M327&lt;&gt;"",現場!M327,"")</f>
        <v/>
      </c>
      <c r="X323" s="407" t="str">
        <f>IF(名簿!E328&lt;&gt;"",名簿!E328,"")</f>
        <v/>
      </c>
      <c r="Y323" s="407" t="str">
        <f>IF(名簿!C328&lt;&gt;"",名簿!C328,"")</f>
        <v/>
      </c>
      <c r="Z323" s="407" t="str">
        <f>IF(名簿!H328&lt;&gt;"",名簿!H328,"")</f>
        <v/>
      </c>
      <c r="AA323" s="407" t="str">
        <f>IF(名簿!S328&lt;&gt;"",名簿!S328,"")</f>
        <v/>
      </c>
      <c r="AB323" s="407" t="s">
        <v>1792</v>
      </c>
      <c r="AC323" s="407" t="str">
        <f>IF(名簿!M328&lt;&gt;"",名簿!M328,"")</f>
        <v/>
      </c>
      <c r="AD323" s="407" t="str">
        <f>IF(名簿!N328&lt;&gt;"",名簿!N328,"")</f>
        <v/>
      </c>
      <c r="AE323" s="407" t="str">
        <f>IF(名簿!O328&lt;&gt;"",名簿!O328,"")</f>
        <v/>
      </c>
      <c r="AF323" s="407" t="str">
        <f>IF(名簿!P328&lt;&gt;"",名簿!P328,"")</f>
        <v/>
      </c>
      <c r="AN323" s="551" t="str">
        <f>テーブル2[[#This Row],[災害発生時の
体制]]&amp;テーブル2[[#This Row],[班長代理①②③を選択]]</f>
        <v/>
      </c>
      <c r="AO323">
        <f>IF(テーブル2[[#This Row],[班長代理①②③を選択]]&lt;&gt;"",COUNTIF(AN:AN,AN323),0)</f>
        <v>0</v>
      </c>
      <c r="AQ323" s="521" t="str">
        <f>テーブル2[[#This Row],[災害発生時の
体制]]&amp;テーブル2[[#This Row],[班長]]</f>
        <v/>
      </c>
      <c r="AR323" s="519">
        <f>IF(テーブル2[[#This Row],[班長]]="○",COUNTIF(AQ:AQ,AQ323),0)</f>
        <v>0</v>
      </c>
    </row>
    <row r="324" spans="2:44" x14ac:dyDescent="0.15">
      <c r="B324" s="378" t="str">
        <f>IF(名簿!C329&lt;&gt;"",名簿!C329,"")</f>
        <v/>
      </c>
      <c r="C324" s="378" t="str">
        <f>IF(名簿!F329&lt;&gt;"",名簿!F329,"")</f>
        <v/>
      </c>
      <c r="D324" s="378" t="str">
        <f>IF(名簿!G329&lt;&gt;"",名簿!G329,"")</f>
        <v/>
      </c>
      <c r="E324" s="378" t="str">
        <f>IF(名簿!J329&lt;&gt;"",名簿!J329,"")</f>
        <v/>
      </c>
      <c r="F324" s="378" t="str">
        <f>IF(名簿!L329&lt;&gt;"",名簿!L329,"")</f>
        <v/>
      </c>
      <c r="G324" s="378" t="str">
        <f>IF(名簿!I329&lt;&gt;"",名簿!I329,"")</f>
        <v/>
      </c>
      <c r="H324" s="378" t="str">
        <f>IF(名簿!K329&lt;&gt;"",名簿!K329,"")</f>
        <v/>
      </c>
      <c r="I324" s="378" t="str">
        <f>IF(名簿!H329&lt;&gt;"",名簿!H329,"")</f>
        <v/>
      </c>
      <c r="J324" s="378" t="str">
        <f>IF(名簿!S329&lt;&gt;"",名簿!S329,"")</f>
        <v/>
      </c>
      <c r="L324" s="379" t="str">
        <f>IF(現場!C328&lt;&gt;"",現場!C328,"")</f>
        <v/>
      </c>
      <c r="M324" s="379" t="str">
        <f>IF(現場!D328&lt;&gt;"",現場!D328,"")</f>
        <v/>
      </c>
      <c r="N324" s="379" t="str">
        <f>IF(現場!E328&lt;&gt;"",現場!E328,"")</f>
        <v/>
      </c>
      <c r="O324" s="379" t="str">
        <f>IF(現場!F328&lt;&gt;"",現場!F328,"")</f>
        <v/>
      </c>
      <c r="P324" s="379" t="str">
        <f>IF(現場!G328&lt;&gt;"",現場!G328,"")</f>
        <v/>
      </c>
      <c r="Q324" s="379" t="str">
        <f>IF(現場!H328&lt;&gt;"",現場!H328,"")</f>
        <v/>
      </c>
      <c r="R324" s="379" t="str">
        <f>IF(現場!I328&lt;&gt;"",現場!I328,"")</f>
        <v/>
      </c>
      <c r="S324" s="379" t="str">
        <f>IF(現場!J328&lt;&gt;"",現場!J328,"")</f>
        <v/>
      </c>
      <c r="T324" s="379" t="str">
        <f>IF(現場!K328&lt;&gt;"",現場!K328,"")</f>
        <v/>
      </c>
      <c r="U324" s="379" t="str">
        <f>IF(現場!L328&lt;&gt;"",現場!L328,"")</f>
        <v/>
      </c>
      <c r="V324" s="379" t="str">
        <f>IF(現場!M328&lt;&gt;"",現場!M328,"")</f>
        <v/>
      </c>
      <c r="X324" s="407" t="str">
        <f>IF(名簿!E329&lt;&gt;"",名簿!E329,"")</f>
        <v/>
      </c>
      <c r="Y324" s="407" t="str">
        <f>IF(名簿!C329&lt;&gt;"",名簿!C329,"")</f>
        <v/>
      </c>
      <c r="Z324" s="407" t="str">
        <f>IF(名簿!H329&lt;&gt;"",名簿!H329,"")</f>
        <v/>
      </c>
      <c r="AA324" s="407" t="str">
        <f>IF(名簿!S329&lt;&gt;"",名簿!S329,"")</f>
        <v/>
      </c>
      <c r="AB324" s="407" t="s">
        <v>1792</v>
      </c>
      <c r="AC324" s="407" t="str">
        <f>IF(名簿!M329&lt;&gt;"",名簿!M329,"")</f>
        <v/>
      </c>
      <c r="AD324" s="407" t="str">
        <f>IF(名簿!N329&lt;&gt;"",名簿!N329,"")</f>
        <v/>
      </c>
      <c r="AE324" s="407" t="str">
        <f>IF(名簿!O329&lt;&gt;"",名簿!O329,"")</f>
        <v/>
      </c>
      <c r="AF324" s="407" t="str">
        <f>IF(名簿!P329&lt;&gt;"",名簿!P329,"")</f>
        <v/>
      </c>
      <c r="AN324" s="551" t="str">
        <f>テーブル2[[#This Row],[災害発生時の
体制]]&amp;テーブル2[[#This Row],[班長代理①②③を選択]]</f>
        <v/>
      </c>
      <c r="AO324">
        <f>IF(テーブル2[[#This Row],[班長代理①②③を選択]]&lt;&gt;"",COUNTIF(AN:AN,AN324),0)</f>
        <v>0</v>
      </c>
      <c r="AQ324" s="521" t="str">
        <f>テーブル2[[#This Row],[災害発生時の
体制]]&amp;テーブル2[[#This Row],[班長]]</f>
        <v/>
      </c>
      <c r="AR324" s="519">
        <f>IF(テーブル2[[#This Row],[班長]]="○",COUNTIF(AQ:AQ,AQ324),0)</f>
        <v>0</v>
      </c>
    </row>
    <row r="325" spans="2:44" x14ac:dyDescent="0.15">
      <c r="B325" s="378" t="str">
        <f>IF(名簿!C330&lt;&gt;"",名簿!C330,"")</f>
        <v/>
      </c>
      <c r="C325" s="378" t="str">
        <f>IF(名簿!F330&lt;&gt;"",名簿!F330,"")</f>
        <v/>
      </c>
      <c r="D325" s="378" t="str">
        <f>IF(名簿!G330&lt;&gt;"",名簿!G330,"")</f>
        <v/>
      </c>
      <c r="E325" s="378" t="str">
        <f>IF(名簿!J330&lt;&gt;"",名簿!J330,"")</f>
        <v/>
      </c>
      <c r="F325" s="378" t="str">
        <f>IF(名簿!L330&lt;&gt;"",名簿!L330,"")</f>
        <v/>
      </c>
      <c r="G325" s="378" t="str">
        <f>IF(名簿!I330&lt;&gt;"",名簿!I330,"")</f>
        <v/>
      </c>
      <c r="H325" s="378" t="str">
        <f>IF(名簿!K330&lt;&gt;"",名簿!K330,"")</f>
        <v/>
      </c>
      <c r="I325" s="378" t="str">
        <f>IF(名簿!H330&lt;&gt;"",名簿!H330,"")</f>
        <v/>
      </c>
      <c r="J325" s="378" t="str">
        <f>IF(名簿!S330&lt;&gt;"",名簿!S330,"")</f>
        <v/>
      </c>
      <c r="L325" s="379" t="str">
        <f>IF(現場!C329&lt;&gt;"",現場!C329,"")</f>
        <v/>
      </c>
      <c r="M325" s="379" t="str">
        <f>IF(現場!D329&lt;&gt;"",現場!D329,"")</f>
        <v/>
      </c>
      <c r="N325" s="379" t="str">
        <f>IF(現場!E329&lt;&gt;"",現場!E329,"")</f>
        <v/>
      </c>
      <c r="O325" s="379" t="str">
        <f>IF(現場!F329&lt;&gt;"",現場!F329,"")</f>
        <v/>
      </c>
      <c r="P325" s="379" t="str">
        <f>IF(現場!G329&lt;&gt;"",現場!G329,"")</f>
        <v/>
      </c>
      <c r="Q325" s="379" t="str">
        <f>IF(現場!H329&lt;&gt;"",現場!H329,"")</f>
        <v/>
      </c>
      <c r="R325" s="379" t="str">
        <f>IF(現場!I329&lt;&gt;"",現場!I329,"")</f>
        <v/>
      </c>
      <c r="S325" s="379" t="str">
        <f>IF(現場!J329&lt;&gt;"",現場!J329,"")</f>
        <v/>
      </c>
      <c r="T325" s="379" t="str">
        <f>IF(現場!K329&lt;&gt;"",現場!K329,"")</f>
        <v/>
      </c>
      <c r="U325" s="379" t="str">
        <f>IF(現場!L329&lt;&gt;"",現場!L329,"")</f>
        <v/>
      </c>
      <c r="V325" s="379" t="str">
        <f>IF(現場!M329&lt;&gt;"",現場!M329,"")</f>
        <v/>
      </c>
      <c r="X325" s="407" t="str">
        <f>IF(名簿!E330&lt;&gt;"",名簿!E330,"")</f>
        <v/>
      </c>
      <c r="Y325" s="407" t="str">
        <f>IF(名簿!C330&lt;&gt;"",名簿!C330,"")</f>
        <v/>
      </c>
      <c r="Z325" s="407" t="str">
        <f>IF(名簿!H330&lt;&gt;"",名簿!H330,"")</f>
        <v/>
      </c>
      <c r="AA325" s="407" t="str">
        <f>IF(名簿!S330&lt;&gt;"",名簿!S330,"")</f>
        <v/>
      </c>
      <c r="AB325" s="407" t="s">
        <v>1792</v>
      </c>
      <c r="AC325" s="407" t="str">
        <f>IF(名簿!M330&lt;&gt;"",名簿!M330,"")</f>
        <v/>
      </c>
      <c r="AD325" s="407" t="str">
        <f>IF(名簿!N330&lt;&gt;"",名簿!N330,"")</f>
        <v/>
      </c>
      <c r="AE325" s="407" t="str">
        <f>IF(名簿!O330&lt;&gt;"",名簿!O330,"")</f>
        <v/>
      </c>
      <c r="AF325" s="407" t="str">
        <f>IF(名簿!P330&lt;&gt;"",名簿!P330,"")</f>
        <v/>
      </c>
      <c r="AN325" s="551" t="str">
        <f>テーブル2[[#This Row],[災害発生時の
体制]]&amp;テーブル2[[#This Row],[班長代理①②③を選択]]</f>
        <v/>
      </c>
      <c r="AO325">
        <f>IF(テーブル2[[#This Row],[班長代理①②③を選択]]&lt;&gt;"",COUNTIF(AN:AN,AN325),0)</f>
        <v>0</v>
      </c>
      <c r="AQ325" s="521" t="str">
        <f>テーブル2[[#This Row],[災害発生時の
体制]]&amp;テーブル2[[#This Row],[班長]]</f>
        <v/>
      </c>
      <c r="AR325" s="519">
        <f>IF(テーブル2[[#This Row],[班長]]="○",COUNTIF(AQ:AQ,AQ325),0)</f>
        <v>0</v>
      </c>
    </row>
    <row r="326" spans="2:44" x14ac:dyDescent="0.15">
      <c r="B326" s="378" t="str">
        <f>IF(名簿!C331&lt;&gt;"",名簿!C331,"")</f>
        <v/>
      </c>
      <c r="C326" s="378" t="str">
        <f>IF(名簿!F331&lt;&gt;"",名簿!F331,"")</f>
        <v/>
      </c>
      <c r="D326" s="378" t="str">
        <f>IF(名簿!G331&lt;&gt;"",名簿!G331,"")</f>
        <v/>
      </c>
      <c r="E326" s="378" t="str">
        <f>IF(名簿!J331&lt;&gt;"",名簿!J331,"")</f>
        <v/>
      </c>
      <c r="F326" s="378" t="str">
        <f>IF(名簿!L331&lt;&gt;"",名簿!L331,"")</f>
        <v/>
      </c>
      <c r="G326" s="378" t="str">
        <f>IF(名簿!I331&lt;&gt;"",名簿!I331,"")</f>
        <v/>
      </c>
      <c r="H326" s="378" t="str">
        <f>IF(名簿!K331&lt;&gt;"",名簿!K331,"")</f>
        <v/>
      </c>
      <c r="I326" s="378" t="str">
        <f>IF(名簿!H331&lt;&gt;"",名簿!H331,"")</f>
        <v/>
      </c>
      <c r="J326" s="378" t="str">
        <f>IF(名簿!S331&lt;&gt;"",名簿!S331,"")</f>
        <v/>
      </c>
      <c r="L326" s="379" t="str">
        <f>IF(現場!C330&lt;&gt;"",現場!C330,"")</f>
        <v/>
      </c>
      <c r="M326" s="379" t="str">
        <f>IF(現場!D330&lt;&gt;"",現場!D330,"")</f>
        <v/>
      </c>
      <c r="N326" s="379" t="str">
        <f>IF(現場!E330&lt;&gt;"",現場!E330,"")</f>
        <v/>
      </c>
      <c r="O326" s="379" t="str">
        <f>IF(現場!F330&lt;&gt;"",現場!F330,"")</f>
        <v/>
      </c>
      <c r="P326" s="379" t="str">
        <f>IF(現場!G330&lt;&gt;"",現場!G330,"")</f>
        <v/>
      </c>
      <c r="Q326" s="379" t="str">
        <f>IF(現場!H330&lt;&gt;"",現場!H330,"")</f>
        <v/>
      </c>
      <c r="R326" s="379" t="str">
        <f>IF(現場!I330&lt;&gt;"",現場!I330,"")</f>
        <v/>
      </c>
      <c r="S326" s="379" t="str">
        <f>IF(現場!J330&lt;&gt;"",現場!J330,"")</f>
        <v/>
      </c>
      <c r="T326" s="379" t="str">
        <f>IF(現場!K330&lt;&gt;"",現場!K330,"")</f>
        <v/>
      </c>
      <c r="U326" s="379" t="str">
        <f>IF(現場!L330&lt;&gt;"",現場!L330,"")</f>
        <v/>
      </c>
      <c r="V326" s="379" t="str">
        <f>IF(現場!M330&lt;&gt;"",現場!M330,"")</f>
        <v/>
      </c>
      <c r="X326" s="407" t="str">
        <f>IF(名簿!E331&lt;&gt;"",名簿!E331,"")</f>
        <v/>
      </c>
      <c r="Y326" s="407" t="str">
        <f>IF(名簿!C331&lt;&gt;"",名簿!C331,"")</f>
        <v/>
      </c>
      <c r="Z326" s="407" t="str">
        <f>IF(名簿!H331&lt;&gt;"",名簿!H331,"")</f>
        <v/>
      </c>
      <c r="AA326" s="407" t="str">
        <f>IF(名簿!S331&lt;&gt;"",名簿!S331,"")</f>
        <v/>
      </c>
      <c r="AB326" s="407" t="s">
        <v>1792</v>
      </c>
      <c r="AC326" s="407" t="str">
        <f>IF(名簿!M331&lt;&gt;"",名簿!M331,"")</f>
        <v/>
      </c>
      <c r="AD326" s="407" t="str">
        <f>IF(名簿!N331&lt;&gt;"",名簿!N331,"")</f>
        <v/>
      </c>
      <c r="AE326" s="407" t="str">
        <f>IF(名簿!O331&lt;&gt;"",名簿!O331,"")</f>
        <v/>
      </c>
      <c r="AF326" s="407" t="str">
        <f>IF(名簿!P331&lt;&gt;"",名簿!P331,"")</f>
        <v/>
      </c>
      <c r="AN326" s="551" t="str">
        <f>テーブル2[[#This Row],[災害発生時の
体制]]&amp;テーブル2[[#This Row],[班長代理①②③を選択]]</f>
        <v/>
      </c>
      <c r="AO326">
        <f>IF(テーブル2[[#This Row],[班長代理①②③を選択]]&lt;&gt;"",COUNTIF(AN:AN,AN326),0)</f>
        <v>0</v>
      </c>
      <c r="AQ326" s="521" t="str">
        <f>テーブル2[[#This Row],[災害発生時の
体制]]&amp;テーブル2[[#This Row],[班長]]</f>
        <v/>
      </c>
      <c r="AR326" s="519">
        <f>IF(テーブル2[[#This Row],[班長]]="○",COUNTIF(AQ:AQ,AQ326),0)</f>
        <v>0</v>
      </c>
    </row>
    <row r="327" spans="2:44" x14ac:dyDescent="0.15">
      <c r="B327" s="378" t="str">
        <f>IF(名簿!C332&lt;&gt;"",名簿!C332,"")</f>
        <v/>
      </c>
      <c r="C327" s="378" t="str">
        <f>IF(名簿!F332&lt;&gt;"",名簿!F332,"")</f>
        <v/>
      </c>
      <c r="D327" s="378" t="str">
        <f>IF(名簿!G332&lt;&gt;"",名簿!G332,"")</f>
        <v/>
      </c>
      <c r="E327" s="378" t="str">
        <f>IF(名簿!J332&lt;&gt;"",名簿!J332,"")</f>
        <v/>
      </c>
      <c r="F327" s="378" t="str">
        <f>IF(名簿!L332&lt;&gt;"",名簿!L332,"")</f>
        <v/>
      </c>
      <c r="G327" s="378" t="str">
        <f>IF(名簿!I332&lt;&gt;"",名簿!I332,"")</f>
        <v/>
      </c>
      <c r="H327" s="378" t="str">
        <f>IF(名簿!K332&lt;&gt;"",名簿!K332,"")</f>
        <v/>
      </c>
      <c r="I327" s="378" t="str">
        <f>IF(名簿!H332&lt;&gt;"",名簿!H332,"")</f>
        <v/>
      </c>
      <c r="J327" s="378" t="str">
        <f>IF(名簿!S332&lt;&gt;"",名簿!S332,"")</f>
        <v/>
      </c>
      <c r="L327" s="379" t="str">
        <f>IF(現場!C331&lt;&gt;"",現場!C331,"")</f>
        <v/>
      </c>
      <c r="M327" s="379" t="str">
        <f>IF(現場!D331&lt;&gt;"",現場!D331,"")</f>
        <v/>
      </c>
      <c r="N327" s="379" t="str">
        <f>IF(現場!E331&lt;&gt;"",現場!E331,"")</f>
        <v/>
      </c>
      <c r="O327" s="379" t="str">
        <f>IF(現場!F331&lt;&gt;"",現場!F331,"")</f>
        <v/>
      </c>
      <c r="P327" s="379" t="str">
        <f>IF(現場!G331&lt;&gt;"",現場!G331,"")</f>
        <v/>
      </c>
      <c r="Q327" s="379" t="str">
        <f>IF(現場!H331&lt;&gt;"",現場!H331,"")</f>
        <v/>
      </c>
      <c r="R327" s="379" t="str">
        <f>IF(現場!I331&lt;&gt;"",現場!I331,"")</f>
        <v/>
      </c>
      <c r="S327" s="379" t="str">
        <f>IF(現場!J331&lt;&gt;"",現場!J331,"")</f>
        <v/>
      </c>
      <c r="T327" s="379" t="str">
        <f>IF(現場!K331&lt;&gt;"",現場!K331,"")</f>
        <v/>
      </c>
      <c r="U327" s="379" t="str">
        <f>IF(現場!L331&lt;&gt;"",現場!L331,"")</f>
        <v/>
      </c>
      <c r="V327" s="379" t="str">
        <f>IF(現場!M331&lt;&gt;"",現場!M331,"")</f>
        <v/>
      </c>
      <c r="X327" s="407" t="str">
        <f>IF(名簿!E332&lt;&gt;"",名簿!E332,"")</f>
        <v/>
      </c>
      <c r="Y327" s="407" t="str">
        <f>IF(名簿!C332&lt;&gt;"",名簿!C332,"")</f>
        <v/>
      </c>
      <c r="Z327" s="407" t="str">
        <f>IF(名簿!H332&lt;&gt;"",名簿!H332,"")</f>
        <v/>
      </c>
      <c r="AA327" s="407" t="str">
        <f>IF(名簿!S332&lt;&gt;"",名簿!S332,"")</f>
        <v/>
      </c>
      <c r="AB327" s="407" t="s">
        <v>1792</v>
      </c>
      <c r="AC327" s="407" t="str">
        <f>IF(名簿!M332&lt;&gt;"",名簿!M332,"")</f>
        <v/>
      </c>
      <c r="AD327" s="407" t="str">
        <f>IF(名簿!N332&lt;&gt;"",名簿!N332,"")</f>
        <v/>
      </c>
      <c r="AE327" s="407" t="str">
        <f>IF(名簿!O332&lt;&gt;"",名簿!O332,"")</f>
        <v/>
      </c>
      <c r="AF327" s="407" t="str">
        <f>IF(名簿!P332&lt;&gt;"",名簿!P332,"")</f>
        <v/>
      </c>
      <c r="AN327" s="551" t="str">
        <f>テーブル2[[#This Row],[災害発生時の
体制]]&amp;テーブル2[[#This Row],[班長代理①②③を選択]]</f>
        <v/>
      </c>
      <c r="AO327">
        <f>IF(テーブル2[[#This Row],[班長代理①②③を選択]]&lt;&gt;"",COUNTIF(AN:AN,AN327),0)</f>
        <v>0</v>
      </c>
      <c r="AQ327" s="521" t="str">
        <f>テーブル2[[#This Row],[災害発生時の
体制]]&amp;テーブル2[[#This Row],[班長]]</f>
        <v/>
      </c>
      <c r="AR327" s="519">
        <f>IF(テーブル2[[#This Row],[班長]]="○",COUNTIF(AQ:AQ,AQ327),0)</f>
        <v>0</v>
      </c>
    </row>
    <row r="328" spans="2:44" x14ac:dyDescent="0.15">
      <c r="B328" s="378" t="str">
        <f>IF(名簿!C333&lt;&gt;"",名簿!C333,"")</f>
        <v/>
      </c>
      <c r="C328" s="378" t="str">
        <f>IF(名簿!F333&lt;&gt;"",名簿!F333,"")</f>
        <v/>
      </c>
      <c r="D328" s="378" t="str">
        <f>IF(名簿!G333&lt;&gt;"",名簿!G333,"")</f>
        <v/>
      </c>
      <c r="E328" s="378" t="str">
        <f>IF(名簿!J333&lt;&gt;"",名簿!J333,"")</f>
        <v/>
      </c>
      <c r="F328" s="378" t="str">
        <f>IF(名簿!L333&lt;&gt;"",名簿!L333,"")</f>
        <v/>
      </c>
      <c r="G328" s="378" t="str">
        <f>IF(名簿!I333&lt;&gt;"",名簿!I333,"")</f>
        <v/>
      </c>
      <c r="H328" s="378" t="str">
        <f>IF(名簿!K333&lt;&gt;"",名簿!K333,"")</f>
        <v/>
      </c>
      <c r="I328" s="378" t="str">
        <f>IF(名簿!H333&lt;&gt;"",名簿!H333,"")</f>
        <v/>
      </c>
      <c r="J328" s="378" t="str">
        <f>IF(名簿!S333&lt;&gt;"",名簿!S333,"")</f>
        <v/>
      </c>
      <c r="L328" s="379" t="str">
        <f>IF(現場!C332&lt;&gt;"",現場!C332,"")</f>
        <v/>
      </c>
      <c r="M328" s="379" t="str">
        <f>IF(現場!D332&lt;&gt;"",現場!D332,"")</f>
        <v/>
      </c>
      <c r="N328" s="379" t="str">
        <f>IF(現場!E332&lt;&gt;"",現場!E332,"")</f>
        <v/>
      </c>
      <c r="O328" s="379" t="str">
        <f>IF(現場!F332&lt;&gt;"",現場!F332,"")</f>
        <v/>
      </c>
      <c r="P328" s="379" t="str">
        <f>IF(現場!G332&lt;&gt;"",現場!G332,"")</f>
        <v/>
      </c>
      <c r="Q328" s="379" t="str">
        <f>IF(現場!H332&lt;&gt;"",現場!H332,"")</f>
        <v/>
      </c>
      <c r="R328" s="379" t="str">
        <f>IF(現場!I332&lt;&gt;"",現場!I332,"")</f>
        <v/>
      </c>
      <c r="S328" s="379" t="str">
        <f>IF(現場!J332&lt;&gt;"",現場!J332,"")</f>
        <v/>
      </c>
      <c r="T328" s="379" t="str">
        <f>IF(現場!K332&lt;&gt;"",現場!K332,"")</f>
        <v/>
      </c>
      <c r="U328" s="379" t="str">
        <f>IF(現場!L332&lt;&gt;"",現場!L332,"")</f>
        <v/>
      </c>
      <c r="V328" s="379" t="str">
        <f>IF(現場!M332&lt;&gt;"",現場!M332,"")</f>
        <v/>
      </c>
      <c r="X328" s="407" t="str">
        <f>IF(名簿!E333&lt;&gt;"",名簿!E333,"")</f>
        <v/>
      </c>
      <c r="Y328" s="407" t="str">
        <f>IF(名簿!C333&lt;&gt;"",名簿!C333,"")</f>
        <v/>
      </c>
      <c r="Z328" s="407" t="str">
        <f>IF(名簿!H333&lt;&gt;"",名簿!H333,"")</f>
        <v/>
      </c>
      <c r="AA328" s="407" t="str">
        <f>IF(名簿!S333&lt;&gt;"",名簿!S333,"")</f>
        <v/>
      </c>
      <c r="AB328" s="407" t="s">
        <v>1792</v>
      </c>
      <c r="AC328" s="407" t="str">
        <f>IF(名簿!M333&lt;&gt;"",名簿!M333,"")</f>
        <v/>
      </c>
      <c r="AD328" s="407" t="str">
        <f>IF(名簿!N333&lt;&gt;"",名簿!N333,"")</f>
        <v/>
      </c>
      <c r="AE328" s="407" t="str">
        <f>IF(名簿!O333&lt;&gt;"",名簿!O333,"")</f>
        <v/>
      </c>
      <c r="AF328" s="407" t="str">
        <f>IF(名簿!P333&lt;&gt;"",名簿!P333,"")</f>
        <v/>
      </c>
      <c r="AN328" s="551" t="str">
        <f>テーブル2[[#This Row],[災害発生時の
体制]]&amp;テーブル2[[#This Row],[班長代理①②③を選択]]</f>
        <v/>
      </c>
      <c r="AO328">
        <f>IF(テーブル2[[#This Row],[班長代理①②③を選択]]&lt;&gt;"",COUNTIF(AN:AN,AN328),0)</f>
        <v>0</v>
      </c>
      <c r="AQ328" s="521" t="str">
        <f>テーブル2[[#This Row],[災害発生時の
体制]]&amp;テーブル2[[#This Row],[班長]]</f>
        <v/>
      </c>
      <c r="AR328" s="519">
        <f>IF(テーブル2[[#This Row],[班長]]="○",COUNTIF(AQ:AQ,AQ328),0)</f>
        <v>0</v>
      </c>
    </row>
    <row r="329" spans="2:44" x14ac:dyDescent="0.15">
      <c r="B329" s="378" t="str">
        <f>IF(名簿!C334&lt;&gt;"",名簿!C334,"")</f>
        <v/>
      </c>
      <c r="C329" s="378" t="str">
        <f>IF(名簿!F334&lt;&gt;"",名簿!F334,"")</f>
        <v/>
      </c>
      <c r="D329" s="378" t="str">
        <f>IF(名簿!G334&lt;&gt;"",名簿!G334,"")</f>
        <v/>
      </c>
      <c r="E329" s="378" t="str">
        <f>IF(名簿!J334&lt;&gt;"",名簿!J334,"")</f>
        <v/>
      </c>
      <c r="F329" s="378" t="str">
        <f>IF(名簿!L334&lt;&gt;"",名簿!L334,"")</f>
        <v/>
      </c>
      <c r="G329" s="378" t="str">
        <f>IF(名簿!I334&lt;&gt;"",名簿!I334,"")</f>
        <v/>
      </c>
      <c r="H329" s="378" t="str">
        <f>IF(名簿!K334&lt;&gt;"",名簿!K334,"")</f>
        <v/>
      </c>
      <c r="I329" s="378" t="str">
        <f>IF(名簿!H334&lt;&gt;"",名簿!H334,"")</f>
        <v/>
      </c>
      <c r="J329" s="378" t="str">
        <f>IF(名簿!S334&lt;&gt;"",名簿!S334,"")</f>
        <v/>
      </c>
      <c r="L329" s="379" t="str">
        <f>IF(現場!C333&lt;&gt;"",現場!C333,"")</f>
        <v/>
      </c>
      <c r="M329" s="379" t="str">
        <f>IF(現場!D333&lt;&gt;"",現場!D333,"")</f>
        <v/>
      </c>
      <c r="N329" s="379" t="str">
        <f>IF(現場!E333&lt;&gt;"",現場!E333,"")</f>
        <v/>
      </c>
      <c r="O329" s="379" t="str">
        <f>IF(現場!F333&lt;&gt;"",現場!F333,"")</f>
        <v/>
      </c>
      <c r="P329" s="379" t="str">
        <f>IF(現場!G333&lt;&gt;"",現場!G333,"")</f>
        <v/>
      </c>
      <c r="Q329" s="379" t="str">
        <f>IF(現場!H333&lt;&gt;"",現場!H333,"")</f>
        <v/>
      </c>
      <c r="R329" s="379" t="str">
        <f>IF(現場!I333&lt;&gt;"",現場!I333,"")</f>
        <v/>
      </c>
      <c r="S329" s="379" t="str">
        <f>IF(現場!J333&lt;&gt;"",現場!J333,"")</f>
        <v/>
      </c>
      <c r="T329" s="379" t="str">
        <f>IF(現場!K333&lt;&gt;"",現場!K333,"")</f>
        <v/>
      </c>
      <c r="U329" s="379" t="str">
        <f>IF(現場!L333&lt;&gt;"",現場!L333,"")</f>
        <v/>
      </c>
      <c r="V329" s="379" t="str">
        <f>IF(現場!M333&lt;&gt;"",現場!M333,"")</f>
        <v/>
      </c>
      <c r="X329" s="407" t="str">
        <f>IF(名簿!E334&lt;&gt;"",名簿!E334,"")</f>
        <v/>
      </c>
      <c r="Y329" s="407" t="str">
        <f>IF(名簿!C334&lt;&gt;"",名簿!C334,"")</f>
        <v/>
      </c>
      <c r="Z329" s="407" t="str">
        <f>IF(名簿!H334&lt;&gt;"",名簿!H334,"")</f>
        <v/>
      </c>
      <c r="AA329" s="407" t="str">
        <f>IF(名簿!S334&lt;&gt;"",名簿!S334,"")</f>
        <v/>
      </c>
      <c r="AB329" s="407" t="s">
        <v>1792</v>
      </c>
      <c r="AC329" s="407" t="str">
        <f>IF(名簿!M334&lt;&gt;"",名簿!M334,"")</f>
        <v/>
      </c>
      <c r="AD329" s="407" t="str">
        <f>IF(名簿!N334&lt;&gt;"",名簿!N334,"")</f>
        <v/>
      </c>
      <c r="AE329" s="407" t="str">
        <f>IF(名簿!O334&lt;&gt;"",名簿!O334,"")</f>
        <v/>
      </c>
      <c r="AF329" s="407" t="str">
        <f>IF(名簿!P334&lt;&gt;"",名簿!P334,"")</f>
        <v/>
      </c>
      <c r="AN329" s="551" t="str">
        <f>テーブル2[[#This Row],[災害発生時の
体制]]&amp;テーブル2[[#This Row],[班長代理①②③を選択]]</f>
        <v/>
      </c>
      <c r="AO329">
        <f>IF(テーブル2[[#This Row],[班長代理①②③を選択]]&lt;&gt;"",COUNTIF(AN:AN,AN329),0)</f>
        <v>0</v>
      </c>
      <c r="AQ329" s="521" t="str">
        <f>テーブル2[[#This Row],[災害発生時の
体制]]&amp;テーブル2[[#This Row],[班長]]</f>
        <v/>
      </c>
      <c r="AR329" s="519">
        <f>IF(テーブル2[[#This Row],[班長]]="○",COUNTIF(AQ:AQ,AQ329),0)</f>
        <v>0</v>
      </c>
    </row>
    <row r="330" spans="2:44" x14ac:dyDescent="0.15">
      <c r="B330" s="378" t="str">
        <f>IF(名簿!C335&lt;&gt;"",名簿!C335,"")</f>
        <v/>
      </c>
      <c r="C330" s="378" t="str">
        <f>IF(名簿!F335&lt;&gt;"",名簿!F335,"")</f>
        <v/>
      </c>
      <c r="D330" s="378" t="str">
        <f>IF(名簿!G335&lt;&gt;"",名簿!G335,"")</f>
        <v/>
      </c>
      <c r="E330" s="378" t="str">
        <f>IF(名簿!J335&lt;&gt;"",名簿!J335,"")</f>
        <v/>
      </c>
      <c r="F330" s="378" t="str">
        <f>IF(名簿!L335&lt;&gt;"",名簿!L335,"")</f>
        <v/>
      </c>
      <c r="G330" s="378" t="str">
        <f>IF(名簿!I335&lt;&gt;"",名簿!I335,"")</f>
        <v/>
      </c>
      <c r="H330" s="378" t="str">
        <f>IF(名簿!K335&lt;&gt;"",名簿!K335,"")</f>
        <v/>
      </c>
      <c r="I330" s="378" t="str">
        <f>IF(名簿!H335&lt;&gt;"",名簿!H335,"")</f>
        <v/>
      </c>
      <c r="J330" s="378" t="str">
        <f>IF(名簿!S335&lt;&gt;"",名簿!S335,"")</f>
        <v/>
      </c>
      <c r="L330" s="379" t="str">
        <f>IF(現場!C334&lt;&gt;"",現場!C334,"")</f>
        <v/>
      </c>
      <c r="M330" s="379" t="str">
        <f>IF(現場!D334&lt;&gt;"",現場!D334,"")</f>
        <v/>
      </c>
      <c r="N330" s="379" t="str">
        <f>IF(現場!E334&lt;&gt;"",現場!E334,"")</f>
        <v/>
      </c>
      <c r="O330" s="379" t="str">
        <f>IF(現場!F334&lt;&gt;"",現場!F334,"")</f>
        <v/>
      </c>
      <c r="P330" s="379" t="str">
        <f>IF(現場!G334&lt;&gt;"",現場!G334,"")</f>
        <v/>
      </c>
      <c r="Q330" s="379" t="str">
        <f>IF(現場!H334&lt;&gt;"",現場!H334,"")</f>
        <v/>
      </c>
      <c r="R330" s="379" t="str">
        <f>IF(現場!I334&lt;&gt;"",現場!I334,"")</f>
        <v/>
      </c>
      <c r="S330" s="379" t="str">
        <f>IF(現場!J334&lt;&gt;"",現場!J334,"")</f>
        <v/>
      </c>
      <c r="T330" s="379" t="str">
        <f>IF(現場!K334&lt;&gt;"",現場!K334,"")</f>
        <v/>
      </c>
      <c r="U330" s="379" t="str">
        <f>IF(現場!L334&lt;&gt;"",現場!L334,"")</f>
        <v/>
      </c>
      <c r="V330" s="379" t="str">
        <f>IF(現場!M334&lt;&gt;"",現場!M334,"")</f>
        <v/>
      </c>
      <c r="X330" s="407" t="str">
        <f>IF(名簿!E335&lt;&gt;"",名簿!E335,"")</f>
        <v/>
      </c>
      <c r="Y330" s="407" t="str">
        <f>IF(名簿!C335&lt;&gt;"",名簿!C335,"")</f>
        <v/>
      </c>
      <c r="Z330" s="407" t="str">
        <f>IF(名簿!H335&lt;&gt;"",名簿!H335,"")</f>
        <v/>
      </c>
      <c r="AA330" s="407" t="str">
        <f>IF(名簿!S335&lt;&gt;"",名簿!S335,"")</f>
        <v/>
      </c>
      <c r="AB330" s="407" t="s">
        <v>1792</v>
      </c>
      <c r="AC330" s="407" t="str">
        <f>IF(名簿!M335&lt;&gt;"",名簿!M335,"")</f>
        <v/>
      </c>
      <c r="AD330" s="407" t="str">
        <f>IF(名簿!N335&lt;&gt;"",名簿!N335,"")</f>
        <v/>
      </c>
      <c r="AE330" s="407" t="str">
        <f>IF(名簿!O335&lt;&gt;"",名簿!O335,"")</f>
        <v/>
      </c>
      <c r="AF330" s="407" t="str">
        <f>IF(名簿!P335&lt;&gt;"",名簿!P335,"")</f>
        <v/>
      </c>
      <c r="AN330" s="551" t="str">
        <f>テーブル2[[#This Row],[災害発生時の
体制]]&amp;テーブル2[[#This Row],[班長代理①②③を選択]]</f>
        <v/>
      </c>
      <c r="AO330">
        <f>IF(テーブル2[[#This Row],[班長代理①②③を選択]]&lt;&gt;"",COUNTIF(AN:AN,AN330),0)</f>
        <v>0</v>
      </c>
      <c r="AQ330" s="521" t="str">
        <f>テーブル2[[#This Row],[災害発生時の
体制]]&amp;テーブル2[[#This Row],[班長]]</f>
        <v/>
      </c>
      <c r="AR330" s="519">
        <f>IF(テーブル2[[#This Row],[班長]]="○",COUNTIF(AQ:AQ,AQ330),0)</f>
        <v>0</v>
      </c>
    </row>
    <row r="331" spans="2:44" x14ac:dyDescent="0.15">
      <c r="B331" s="378" t="str">
        <f>IF(名簿!C336&lt;&gt;"",名簿!C336,"")</f>
        <v/>
      </c>
      <c r="C331" s="378" t="str">
        <f>IF(名簿!F336&lt;&gt;"",名簿!F336,"")</f>
        <v/>
      </c>
      <c r="D331" s="378" t="str">
        <f>IF(名簿!G336&lt;&gt;"",名簿!G336,"")</f>
        <v/>
      </c>
      <c r="E331" s="378" t="str">
        <f>IF(名簿!J336&lt;&gt;"",名簿!J336,"")</f>
        <v/>
      </c>
      <c r="F331" s="378" t="str">
        <f>IF(名簿!L336&lt;&gt;"",名簿!L336,"")</f>
        <v/>
      </c>
      <c r="G331" s="378" t="str">
        <f>IF(名簿!I336&lt;&gt;"",名簿!I336,"")</f>
        <v/>
      </c>
      <c r="H331" s="378" t="str">
        <f>IF(名簿!K336&lt;&gt;"",名簿!K336,"")</f>
        <v/>
      </c>
      <c r="I331" s="378" t="str">
        <f>IF(名簿!H336&lt;&gt;"",名簿!H336,"")</f>
        <v/>
      </c>
      <c r="J331" s="378" t="str">
        <f>IF(名簿!S336&lt;&gt;"",名簿!S336,"")</f>
        <v/>
      </c>
      <c r="L331" s="379" t="str">
        <f>IF(現場!C335&lt;&gt;"",現場!C335,"")</f>
        <v/>
      </c>
      <c r="M331" s="379" t="str">
        <f>IF(現場!D335&lt;&gt;"",現場!D335,"")</f>
        <v/>
      </c>
      <c r="N331" s="379" t="str">
        <f>IF(現場!E335&lt;&gt;"",現場!E335,"")</f>
        <v/>
      </c>
      <c r="O331" s="379" t="str">
        <f>IF(現場!F335&lt;&gt;"",現場!F335,"")</f>
        <v/>
      </c>
      <c r="P331" s="379" t="str">
        <f>IF(現場!G335&lt;&gt;"",現場!G335,"")</f>
        <v/>
      </c>
      <c r="Q331" s="379" t="str">
        <f>IF(現場!H335&lt;&gt;"",現場!H335,"")</f>
        <v/>
      </c>
      <c r="R331" s="379" t="str">
        <f>IF(現場!I335&lt;&gt;"",現場!I335,"")</f>
        <v/>
      </c>
      <c r="S331" s="379" t="str">
        <f>IF(現場!J335&lt;&gt;"",現場!J335,"")</f>
        <v/>
      </c>
      <c r="T331" s="379" t="str">
        <f>IF(現場!K335&lt;&gt;"",現場!K335,"")</f>
        <v/>
      </c>
      <c r="U331" s="379" t="str">
        <f>IF(現場!L335&lt;&gt;"",現場!L335,"")</f>
        <v/>
      </c>
      <c r="V331" s="379" t="str">
        <f>IF(現場!M335&lt;&gt;"",現場!M335,"")</f>
        <v/>
      </c>
      <c r="X331" s="407" t="str">
        <f>IF(名簿!E336&lt;&gt;"",名簿!E336,"")</f>
        <v/>
      </c>
      <c r="Y331" s="407" t="str">
        <f>IF(名簿!C336&lt;&gt;"",名簿!C336,"")</f>
        <v/>
      </c>
      <c r="Z331" s="407" t="str">
        <f>IF(名簿!H336&lt;&gt;"",名簿!H336,"")</f>
        <v/>
      </c>
      <c r="AA331" s="407" t="str">
        <f>IF(名簿!S336&lt;&gt;"",名簿!S336,"")</f>
        <v/>
      </c>
      <c r="AB331" s="407" t="s">
        <v>1792</v>
      </c>
      <c r="AC331" s="407" t="str">
        <f>IF(名簿!M336&lt;&gt;"",名簿!M336,"")</f>
        <v/>
      </c>
      <c r="AD331" s="407" t="str">
        <f>IF(名簿!N336&lt;&gt;"",名簿!N336,"")</f>
        <v/>
      </c>
      <c r="AE331" s="407" t="str">
        <f>IF(名簿!O336&lt;&gt;"",名簿!O336,"")</f>
        <v/>
      </c>
      <c r="AF331" s="407" t="str">
        <f>IF(名簿!P336&lt;&gt;"",名簿!P336,"")</f>
        <v/>
      </c>
      <c r="AN331" s="551" t="str">
        <f>テーブル2[[#This Row],[災害発生時の
体制]]&amp;テーブル2[[#This Row],[班長代理①②③を選択]]</f>
        <v/>
      </c>
      <c r="AO331">
        <f>IF(テーブル2[[#This Row],[班長代理①②③を選択]]&lt;&gt;"",COUNTIF(AN:AN,AN331),0)</f>
        <v>0</v>
      </c>
      <c r="AQ331" s="521" t="str">
        <f>テーブル2[[#This Row],[災害発生時の
体制]]&amp;テーブル2[[#This Row],[班長]]</f>
        <v/>
      </c>
      <c r="AR331" s="519">
        <f>IF(テーブル2[[#This Row],[班長]]="○",COUNTIF(AQ:AQ,AQ331),0)</f>
        <v>0</v>
      </c>
    </row>
    <row r="332" spans="2:44" x14ac:dyDescent="0.15">
      <c r="B332" s="378" t="str">
        <f>IF(名簿!C337&lt;&gt;"",名簿!C337,"")</f>
        <v/>
      </c>
      <c r="C332" s="378" t="str">
        <f>IF(名簿!F337&lt;&gt;"",名簿!F337,"")</f>
        <v/>
      </c>
      <c r="D332" s="378" t="str">
        <f>IF(名簿!G337&lt;&gt;"",名簿!G337,"")</f>
        <v/>
      </c>
      <c r="E332" s="378" t="str">
        <f>IF(名簿!J337&lt;&gt;"",名簿!J337,"")</f>
        <v/>
      </c>
      <c r="F332" s="378" t="str">
        <f>IF(名簿!L337&lt;&gt;"",名簿!L337,"")</f>
        <v/>
      </c>
      <c r="G332" s="378" t="str">
        <f>IF(名簿!I337&lt;&gt;"",名簿!I337,"")</f>
        <v/>
      </c>
      <c r="H332" s="378" t="str">
        <f>IF(名簿!K337&lt;&gt;"",名簿!K337,"")</f>
        <v/>
      </c>
      <c r="I332" s="378" t="str">
        <f>IF(名簿!H337&lt;&gt;"",名簿!H337,"")</f>
        <v/>
      </c>
      <c r="J332" s="378" t="str">
        <f>IF(名簿!S337&lt;&gt;"",名簿!S337,"")</f>
        <v/>
      </c>
      <c r="L332" s="379" t="str">
        <f>IF(現場!C336&lt;&gt;"",現場!C336,"")</f>
        <v/>
      </c>
      <c r="M332" s="379" t="str">
        <f>IF(現場!D336&lt;&gt;"",現場!D336,"")</f>
        <v/>
      </c>
      <c r="N332" s="379" t="str">
        <f>IF(現場!E336&lt;&gt;"",現場!E336,"")</f>
        <v/>
      </c>
      <c r="O332" s="379" t="str">
        <f>IF(現場!F336&lt;&gt;"",現場!F336,"")</f>
        <v/>
      </c>
      <c r="P332" s="379" t="str">
        <f>IF(現場!G336&lt;&gt;"",現場!G336,"")</f>
        <v/>
      </c>
      <c r="Q332" s="379" t="str">
        <f>IF(現場!H336&lt;&gt;"",現場!H336,"")</f>
        <v/>
      </c>
      <c r="R332" s="379" t="str">
        <f>IF(現場!I336&lt;&gt;"",現場!I336,"")</f>
        <v/>
      </c>
      <c r="S332" s="379" t="str">
        <f>IF(現場!J336&lt;&gt;"",現場!J336,"")</f>
        <v/>
      </c>
      <c r="T332" s="379" t="str">
        <f>IF(現場!K336&lt;&gt;"",現場!K336,"")</f>
        <v/>
      </c>
      <c r="U332" s="379" t="str">
        <f>IF(現場!L336&lt;&gt;"",現場!L336,"")</f>
        <v/>
      </c>
      <c r="V332" s="379" t="str">
        <f>IF(現場!M336&lt;&gt;"",現場!M336,"")</f>
        <v/>
      </c>
      <c r="X332" s="407" t="str">
        <f>IF(名簿!E337&lt;&gt;"",名簿!E337,"")</f>
        <v/>
      </c>
      <c r="Y332" s="407" t="str">
        <f>IF(名簿!C337&lt;&gt;"",名簿!C337,"")</f>
        <v/>
      </c>
      <c r="Z332" s="407" t="str">
        <f>IF(名簿!H337&lt;&gt;"",名簿!H337,"")</f>
        <v/>
      </c>
      <c r="AA332" s="407" t="str">
        <f>IF(名簿!S337&lt;&gt;"",名簿!S337,"")</f>
        <v/>
      </c>
      <c r="AB332" s="407" t="s">
        <v>1792</v>
      </c>
      <c r="AC332" s="407" t="str">
        <f>IF(名簿!M337&lt;&gt;"",名簿!M337,"")</f>
        <v/>
      </c>
      <c r="AD332" s="407" t="str">
        <f>IF(名簿!N337&lt;&gt;"",名簿!N337,"")</f>
        <v/>
      </c>
      <c r="AE332" s="407" t="str">
        <f>IF(名簿!O337&lt;&gt;"",名簿!O337,"")</f>
        <v/>
      </c>
      <c r="AF332" s="407" t="str">
        <f>IF(名簿!P337&lt;&gt;"",名簿!P337,"")</f>
        <v/>
      </c>
      <c r="AN332" s="551" t="str">
        <f>テーブル2[[#This Row],[災害発生時の
体制]]&amp;テーブル2[[#This Row],[班長代理①②③を選択]]</f>
        <v/>
      </c>
      <c r="AO332">
        <f>IF(テーブル2[[#This Row],[班長代理①②③を選択]]&lt;&gt;"",COUNTIF(AN:AN,AN332),0)</f>
        <v>0</v>
      </c>
      <c r="AQ332" s="521" t="str">
        <f>テーブル2[[#This Row],[災害発生時の
体制]]&amp;テーブル2[[#This Row],[班長]]</f>
        <v/>
      </c>
      <c r="AR332" s="519">
        <f>IF(テーブル2[[#This Row],[班長]]="○",COUNTIF(AQ:AQ,AQ332),0)</f>
        <v>0</v>
      </c>
    </row>
    <row r="333" spans="2:44" x14ac:dyDescent="0.15">
      <c r="B333" s="378" t="str">
        <f>IF(名簿!C338&lt;&gt;"",名簿!C338,"")</f>
        <v/>
      </c>
      <c r="C333" s="378" t="str">
        <f>IF(名簿!F338&lt;&gt;"",名簿!F338,"")</f>
        <v/>
      </c>
      <c r="D333" s="378" t="str">
        <f>IF(名簿!G338&lt;&gt;"",名簿!G338,"")</f>
        <v/>
      </c>
      <c r="E333" s="378" t="str">
        <f>IF(名簿!J338&lt;&gt;"",名簿!J338,"")</f>
        <v/>
      </c>
      <c r="F333" s="378" t="str">
        <f>IF(名簿!L338&lt;&gt;"",名簿!L338,"")</f>
        <v/>
      </c>
      <c r="G333" s="378" t="str">
        <f>IF(名簿!I338&lt;&gt;"",名簿!I338,"")</f>
        <v/>
      </c>
      <c r="H333" s="378" t="str">
        <f>IF(名簿!K338&lt;&gt;"",名簿!K338,"")</f>
        <v/>
      </c>
      <c r="I333" s="378" t="str">
        <f>IF(名簿!H338&lt;&gt;"",名簿!H338,"")</f>
        <v/>
      </c>
      <c r="J333" s="378" t="str">
        <f>IF(名簿!S338&lt;&gt;"",名簿!S338,"")</f>
        <v/>
      </c>
      <c r="L333" s="379" t="str">
        <f>IF(現場!C337&lt;&gt;"",現場!C337,"")</f>
        <v/>
      </c>
      <c r="M333" s="379" t="str">
        <f>IF(現場!D337&lt;&gt;"",現場!D337,"")</f>
        <v/>
      </c>
      <c r="N333" s="379" t="str">
        <f>IF(現場!E337&lt;&gt;"",現場!E337,"")</f>
        <v/>
      </c>
      <c r="O333" s="379" t="str">
        <f>IF(現場!F337&lt;&gt;"",現場!F337,"")</f>
        <v/>
      </c>
      <c r="P333" s="379" t="str">
        <f>IF(現場!G337&lt;&gt;"",現場!G337,"")</f>
        <v/>
      </c>
      <c r="Q333" s="379" t="str">
        <f>IF(現場!H337&lt;&gt;"",現場!H337,"")</f>
        <v/>
      </c>
      <c r="R333" s="379" t="str">
        <f>IF(現場!I337&lt;&gt;"",現場!I337,"")</f>
        <v/>
      </c>
      <c r="S333" s="379" t="str">
        <f>IF(現場!J337&lt;&gt;"",現場!J337,"")</f>
        <v/>
      </c>
      <c r="T333" s="379" t="str">
        <f>IF(現場!K337&lt;&gt;"",現場!K337,"")</f>
        <v/>
      </c>
      <c r="U333" s="379" t="str">
        <f>IF(現場!L337&lt;&gt;"",現場!L337,"")</f>
        <v/>
      </c>
      <c r="V333" s="379" t="str">
        <f>IF(現場!M337&lt;&gt;"",現場!M337,"")</f>
        <v/>
      </c>
      <c r="X333" s="407" t="str">
        <f>IF(名簿!E338&lt;&gt;"",名簿!E338,"")</f>
        <v/>
      </c>
      <c r="Y333" s="407" t="str">
        <f>IF(名簿!C338&lt;&gt;"",名簿!C338,"")</f>
        <v/>
      </c>
      <c r="Z333" s="407" t="str">
        <f>IF(名簿!H338&lt;&gt;"",名簿!H338,"")</f>
        <v/>
      </c>
      <c r="AA333" s="407" t="str">
        <f>IF(名簿!S338&lt;&gt;"",名簿!S338,"")</f>
        <v/>
      </c>
      <c r="AB333" s="407" t="s">
        <v>1792</v>
      </c>
      <c r="AC333" s="407" t="str">
        <f>IF(名簿!M338&lt;&gt;"",名簿!M338,"")</f>
        <v/>
      </c>
      <c r="AD333" s="407" t="str">
        <f>IF(名簿!N338&lt;&gt;"",名簿!N338,"")</f>
        <v/>
      </c>
      <c r="AE333" s="407" t="str">
        <f>IF(名簿!O338&lt;&gt;"",名簿!O338,"")</f>
        <v/>
      </c>
      <c r="AF333" s="407" t="str">
        <f>IF(名簿!P338&lt;&gt;"",名簿!P338,"")</f>
        <v/>
      </c>
      <c r="AN333" s="551" t="str">
        <f>テーブル2[[#This Row],[災害発生時の
体制]]&amp;テーブル2[[#This Row],[班長代理①②③を選択]]</f>
        <v/>
      </c>
      <c r="AO333">
        <f>IF(テーブル2[[#This Row],[班長代理①②③を選択]]&lt;&gt;"",COUNTIF(AN:AN,AN333),0)</f>
        <v>0</v>
      </c>
      <c r="AQ333" s="521" t="str">
        <f>テーブル2[[#This Row],[災害発生時の
体制]]&amp;テーブル2[[#This Row],[班長]]</f>
        <v/>
      </c>
      <c r="AR333" s="519">
        <f>IF(テーブル2[[#This Row],[班長]]="○",COUNTIF(AQ:AQ,AQ333),0)</f>
        <v>0</v>
      </c>
    </row>
    <row r="334" spans="2:44" x14ac:dyDescent="0.15">
      <c r="B334" s="378" t="str">
        <f>IF(名簿!C339&lt;&gt;"",名簿!C339,"")</f>
        <v/>
      </c>
      <c r="C334" s="378" t="str">
        <f>IF(名簿!F339&lt;&gt;"",名簿!F339,"")</f>
        <v/>
      </c>
      <c r="D334" s="378" t="str">
        <f>IF(名簿!G339&lt;&gt;"",名簿!G339,"")</f>
        <v/>
      </c>
      <c r="E334" s="378" t="str">
        <f>IF(名簿!J339&lt;&gt;"",名簿!J339,"")</f>
        <v/>
      </c>
      <c r="F334" s="378" t="str">
        <f>IF(名簿!L339&lt;&gt;"",名簿!L339,"")</f>
        <v/>
      </c>
      <c r="G334" s="378" t="str">
        <f>IF(名簿!I339&lt;&gt;"",名簿!I339,"")</f>
        <v/>
      </c>
      <c r="H334" s="378" t="str">
        <f>IF(名簿!K339&lt;&gt;"",名簿!K339,"")</f>
        <v/>
      </c>
      <c r="I334" s="378" t="str">
        <f>IF(名簿!H339&lt;&gt;"",名簿!H339,"")</f>
        <v/>
      </c>
      <c r="J334" s="378" t="str">
        <f>IF(名簿!S339&lt;&gt;"",名簿!S339,"")</f>
        <v/>
      </c>
      <c r="L334" s="379" t="str">
        <f>IF(現場!C338&lt;&gt;"",現場!C338,"")</f>
        <v/>
      </c>
      <c r="M334" s="379" t="str">
        <f>IF(現場!D338&lt;&gt;"",現場!D338,"")</f>
        <v/>
      </c>
      <c r="N334" s="379" t="str">
        <f>IF(現場!E338&lt;&gt;"",現場!E338,"")</f>
        <v/>
      </c>
      <c r="O334" s="379" t="str">
        <f>IF(現場!F338&lt;&gt;"",現場!F338,"")</f>
        <v/>
      </c>
      <c r="P334" s="379" t="str">
        <f>IF(現場!G338&lt;&gt;"",現場!G338,"")</f>
        <v/>
      </c>
      <c r="Q334" s="379" t="str">
        <f>IF(現場!H338&lt;&gt;"",現場!H338,"")</f>
        <v/>
      </c>
      <c r="R334" s="379" t="str">
        <f>IF(現場!I338&lt;&gt;"",現場!I338,"")</f>
        <v/>
      </c>
      <c r="S334" s="379" t="str">
        <f>IF(現場!J338&lt;&gt;"",現場!J338,"")</f>
        <v/>
      </c>
      <c r="T334" s="379" t="str">
        <f>IF(現場!K338&lt;&gt;"",現場!K338,"")</f>
        <v/>
      </c>
      <c r="U334" s="379" t="str">
        <f>IF(現場!L338&lt;&gt;"",現場!L338,"")</f>
        <v/>
      </c>
      <c r="V334" s="379" t="str">
        <f>IF(現場!M338&lt;&gt;"",現場!M338,"")</f>
        <v/>
      </c>
      <c r="X334" s="407" t="str">
        <f>IF(名簿!E339&lt;&gt;"",名簿!E339,"")</f>
        <v/>
      </c>
      <c r="Y334" s="407" t="str">
        <f>IF(名簿!C339&lt;&gt;"",名簿!C339,"")</f>
        <v/>
      </c>
      <c r="Z334" s="407" t="str">
        <f>IF(名簿!H339&lt;&gt;"",名簿!H339,"")</f>
        <v/>
      </c>
      <c r="AA334" s="407" t="str">
        <f>IF(名簿!S339&lt;&gt;"",名簿!S339,"")</f>
        <v/>
      </c>
      <c r="AB334" s="407" t="s">
        <v>1792</v>
      </c>
      <c r="AC334" s="407" t="str">
        <f>IF(名簿!M339&lt;&gt;"",名簿!M339,"")</f>
        <v/>
      </c>
      <c r="AD334" s="407" t="str">
        <f>IF(名簿!N339&lt;&gt;"",名簿!N339,"")</f>
        <v/>
      </c>
      <c r="AE334" s="407" t="str">
        <f>IF(名簿!O339&lt;&gt;"",名簿!O339,"")</f>
        <v/>
      </c>
      <c r="AF334" s="407" t="str">
        <f>IF(名簿!P339&lt;&gt;"",名簿!P339,"")</f>
        <v/>
      </c>
      <c r="AN334" s="551" t="str">
        <f>テーブル2[[#This Row],[災害発生時の
体制]]&amp;テーブル2[[#This Row],[班長代理①②③を選択]]</f>
        <v/>
      </c>
      <c r="AO334">
        <f>IF(テーブル2[[#This Row],[班長代理①②③を選択]]&lt;&gt;"",COUNTIF(AN:AN,AN334),0)</f>
        <v>0</v>
      </c>
      <c r="AQ334" s="521" t="str">
        <f>テーブル2[[#This Row],[災害発生時の
体制]]&amp;テーブル2[[#This Row],[班長]]</f>
        <v/>
      </c>
      <c r="AR334" s="519">
        <f>IF(テーブル2[[#This Row],[班長]]="○",COUNTIF(AQ:AQ,AQ334),0)</f>
        <v>0</v>
      </c>
    </row>
    <row r="335" spans="2:44" x14ac:dyDescent="0.15">
      <c r="B335" s="378" t="str">
        <f>IF(名簿!C340&lt;&gt;"",名簿!C340,"")</f>
        <v/>
      </c>
      <c r="C335" s="378" t="str">
        <f>IF(名簿!F340&lt;&gt;"",名簿!F340,"")</f>
        <v/>
      </c>
      <c r="D335" s="378" t="str">
        <f>IF(名簿!G340&lt;&gt;"",名簿!G340,"")</f>
        <v/>
      </c>
      <c r="E335" s="378" t="str">
        <f>IF(名簿!J340&lt;&gt;"",名簿!J340,"")</f>
        <v/>
      </c>
      <c r="F335" s="378" t="str">
        <f>IF(名簿!L340&lt;&gt;"",名簿!L340,"")</f>
        <v/>
      </c>
      <c r="G335" s="378" t="str">
        <f>IF(名簿!I340&lt;&gt;"",名簿!I340,"")</f>
        <v/>
      </c>
      <c r="H335" s="378" t="str">
        <f>IF(名簿!K340&lt;&gt;"",名簿!K340,"")</f>
        <v/>
      </c>
      <c r="I335" s="378" t="str">
        <f>IF(名簿!H340&lt;&gt;"",名簿!H340,"")</f>
        <v/>
      </c>
      <c r="J335" s="378" t="str">
        <f>IF(名簿!S340&lt;&gt;"",名簿!S340,"")</f>
        <v/>
      </c>
      <c r="L335" s="379" t="str">
        <f>IF(現場!C339&lt;&gt;"",現場!C339,"")</f>
        <v/>
      </c>
      <c r="M335" s="379" t="str">
        <f>IF(現場!D339&lt;&gt;"",現場!D339,"")</f>
        <v/>
      </c>
      <c r="N335" s="379" t="str">
        <f>IF(現場!E339&lt;&gt;"",現場!E339,"")</f>
        <v/>
      </c>
      <c r="O335" s="379" t="str">
        <f>IF(現場!F339&lt;&gt;"",現場!F339,"")</f>
        <v/>
      </c>
      <c r="P335" s="379" t="str">
        <f>IF(現場!G339&lt;&gt;"",現場!G339,"")</f>
        <v/>
      </c>
      <c r="Q335" s="379" t="str">
        <f>IF(現場!H339&lt;&gt;"",現場!H339,"")</f>
        <v/>
      </c>
      <c r="R335" s="379" t="str">
        <f>IF(現場!I339&lt;&gt;"",現場!I339,"")</f>
        <v/>
      </c>
      <c r="S335" s="379" t="str">
        <f>IF(現場!J339&lt;&gt;"",現場!J339,"")</f>
        <v/>
      </c>
      <c r="T335" s="379" t="str">
        <f>IF(現場!K339&lt;&gt;"",現場!K339,"")</f>
        <v/>
      </c>
      <c r="U335" s="379" t="str">
        <f>IF(現場!L339&lt;&gt;"",現場!L339,"")</f>
        <v/>
      </c>
      <c r="V335" s="379" t="str">
        <f>IF(現場!M339&lt;&gt;"",現場!M339,"")</f>
        <v/>
      </c>
      <c r="X335" s="407" t="str">
        <f>IF(名簿!E340&lt;&gt;"",名簿!E340,"")</f>
        <v/>
      </c>
      <c r="Y335" s="407" t="str">
        <f>IF(名簿!C340&lt;&gt;"",名簿!C340,"")</f>
        <v/>
      </c>
      <c r="Z335" s="407" t="str">
        <f>IF(名簿!H340&lt;&gt;"",名簿!H340,"")</f>
        <v/>
      </c>
      <c r="AA335" s="407" t="str">
        <f>IF(名簿!S340&lt;&gt;"",名簿!S340,"")</f>
        <v/>
      </c>
      <c r="AB335" s="407" t="s">
        <v>1792</v>
      </c>
      <c r="AC335" s="407" t="str">
        <f>IF(名簿!M340&lt;&gt;"",名簿!M340,"")</f>
        <v/>
      </c>
      <c r="AD335" s="407" t="str">
        <f>IF(名簿!N340&lt;&gt;"",名簿!N340,"")</f>
        <v/>
      </c>
      <c r="AE335" s="407" t="str">
        <f>IF(名簿!O340&lt;&gt;"",名簿!O340,"")</f>
        <v/>
      </c>
      <c r="AF335" s="407" t="str">
        <f>IF(名簿!P340&lt;&gt;"",名簿!P340,"")</f>
        <v/>
      </c>
      <c r="AN335" s="551" t="str">
        <f>テーブル2[[#This Row],[災害発生時の
体制]]&amp;テーブル2[[#This Row],[班長代理①②③を選択]]</f>
        <v/>
      </c>
      <c r="AO335">
        <f>IF(テーブル2[[#This Row],[班長代理①②③を選択]]&lt;&gt;"",COUNTIF(AN:AN,AN335),0)</f>
        <v>0</v>
      </c>
      <c r="AQ335" s="521" t="str">
        <f>テーブル2[[#This Row],[災害発生時の
体制]]&amp;テーブル2[[#This Row],[班長]]</f>
        <v/>
      </c>
      <c r="AR335" s="519">
        <f>IF(テーブル2[[#This Row],[班長]]="○",COUNTIF(AQ:AQ,AQ335),0)</f>
        <v>0</v>
      </c>
    </row>
    <row r="336" spans="2:44" x14ac:dyDescent="0.15">
      <c r="B336" s="378" t="str">
        <f>IF(名簿!C341&lt;&gt;"",名簿!C341,"")</f>
        <v/>
      </c>
      <c r="C336" s="378" t="str">
        <f>IF(名簿!F341&lt;&gt;"",名簿!F341,"")</f>
        <v/>
      </c>
      <c r="D336" s="378" t="str">
        <f>IF(名簿!G341&lt;&gt;"",名簿!G341,"")</f>
        <v/>
      </c>
      <c r="E336" s="378" t="str">
        <f>IF(名簿!J341&lt;&gt;"",名簿!J341,"")</f>
        <v/>
      </c>
      <c r="F336" s="378" t="str">
        <f>IF(名簿!L341&lt;&gt;"",名簿!L341,"")</f>
        <v/>
      </c>
      <c r="G336" s="378" t="str">
        <f>IF(名簿!I341&lt;&gt;"",名簿!I341,"")</f>
        <v/>
      </c>
      <c r="H336" s="378" t="str">
        <f>IF(名簿!K341&lt;&gt;"",名簿!K341,"")</f>
        <v/>
      </c>
      <c r="I336" s="378" t="str">
        <f>IF(名簿!H341&lt;&gt;"",名簿!H341,"")</f>
        <v/>
      </c>
      <c r="J336" s="378" t="str">
        <f>IF(名簿!S341&lt;&gt;"",名簿!S341,"")</f>
        <v/>
      </c>
      <c r="L336" s="379" t="str">
        <f>IF(現場!C340&lt;&gt;"",現場!C340,"")</f>
        <v/>
      </c>
      <c r="M336" s="379" t="str">
        <f>IF(現場!D340&lt;&gt;"",現場!D340,"")</f>
        <v/>
      </c>
      <c r="N336" s="379" t="str">
        <f>IF(現場!E340&lt;&gt;"",現場!E340,"")</f>
        <v/>
      </c>
      <c r="O336" s="379" t="str">
        <f>IF(現場!F340&lt;&gt;"",現場!F340,"")</f>
        <v/>
      </c>
      <c r="P336" s="379" t="str">
        <f>IF(現場!G340&lt;&gt;"",現場!G340,"")</f>
        <v/>
      </c>
      <c r="Q336" s="379" t="str">
        <f>IF(現場!H340&lt;&gt;"",現場!H340,"")</f>
        <v/>
      </c>
      <c r="R336" s="379" t="str">
        <f>IF(現場!I340&lt;&gt;"",現場!I340,"")</f>
        <v/>
      </c>
      <c r="S336" s="379" t="str">
        <f>IF(現場!J340&lt;&gt;"",現場!J340,"")</f>
        <v/>
      </c>
      <c r="T336" s="379" t="str">
        <f>IF(現場!K340&lt;&gt;"",現場!K340,"")</f>
        <v/>
      </c>
      <c r="U336" s="379" t="str">
        <f>IF(現場!L340&lt;&gt;"",現場!L340,"")</f>
        <v/>
      </c>
      <c r="V336" s="379" t="str">
        <f>IF(現場!M340&lt;&gt;"",現場!M340,"")</f>
        <v/>
      </c>
      <c r="X336" s="407" t="str">
        <f>IF(名簿!E341&lt;&gt;"",名簿!E341,"")</f>
        <v/>
      </c>
      <c r="Y336" s="407" t="str">
        <f>IF(名簿!C341&lt;&gt;"",名簿!C341,"")</f>
        <v/>
      </c>
      <c r="Z336" s="407" t="str">
        <f>IF(名簿!H341&lt;&gt;"",名簿!H341,"")</f>
        <v/>
      </c>
      <c r="AA336" s="407" t="str">
        <f>IF(名簿!S341&lt;&gt;"",名簿!S341,"")</f>
        <v/>
      </c>
      <c r="AB336" s="407" t="s">
        <v>1792</v>
      </c>
      <c r="AC336" s="407" t="str">
        <f>IF(名簿!M341&lt;&gt;"",名簿!M341,"")</f>
        <v/>
      </c>
      <c r="AD336" s="407" t="str">
        <f>IF(名簿!N341&lt;&gt;"",名簿!N341,"")</f>
        <v/>
      </c>
      <c r="AE336" s="407" t="str">
        <f>IF(名簿!O341&lt;&gt;"",名簿!O341,"")</f>
        <v/>
      </c>
      <c r="AF336" s="407" t="str">
        <f>IF(名簿!P341&lt;&gt;"",名簿!P341,"")</f>
        <v/>
      </c>
      <c r="AN336" s="551" t="str">
        <f>テーブル2[[#This Row],[災害発生時の
体制]]&amp;テーブル2[[#This Row],[班長代理①②③を選択]]</f>
        <v/>
      </c>
      <c r="AO336">
        <f>IF(テーブル2[[#This Row],[班長代理①②③を選択]]&lt;&gt;"",COUNTIF(AN:AN,AN336),0)</f>
        <v>0</v>
      </c>
      <c r="AQ336" s="521" t="str">
        <f>テーブル2[[#This Row],[災害発生時の
体制]]&amp;テーブル2[[#This Row],[班長]]</f>
        <v/>
      </c>
      <c r="AR336" s="519">
        <f>IF(テーブル2[[#This Row],[班長]]="○",COUNTIF(AQ:AQ,AQ336),0)</f>
        <v>0</v>
      </c>
    </row>
    <row r="337" spans="2:44" x14ac:dyDescent="0.15">
      <c r="B337" s="378" t="str">
        <f>IF(名簿!C342&lt;&gt;"",名簿!C342,"")</f>
        <v/>
      </c>
      <c r="C337" s="378" t="str">
        <f>IF(名簿!F342&lt;&gt;"",名簿!F342,"")</f>
        <v/>
      </c>
      <c r="D337" s="378" t="str">
        <f>IF(名簿!G342&lt;&gt;"",名簿!G342,"")</f>
        <v/>
      </c>
      <c r="E337" s="378" t="str">
        <f>IF(名簿!J342&lt;&gt;"",名簿!J342,"")</f>
        <v/>
      </c>
      <c r="F337" s="378" t="str">
        <f>IF(名簿!L342&lt;&gt;"",名簿!L342,"")</f>
        <v/>
      </c>
      <c r="G337" s="378" t="str">
        <f>IF(名簿!I342&lt;&gt;"",名簿!I342,"")</f>
        <v/>
      </c>
      <c r="H337" s="378" t="str">
        <f>IF(名簿!K342&lt;&gt;"",名簿!K342,"")</f>
        <v/>
      </c>
      <c r="I337" s="378" t="str">
        <f>IF(名簿!H342&lt;&gt;"",名簿!H342,"")</f>
        <v/>
      </c>
      <c r="J337" s="378" t="str">
        <f>IF(名簿!S342&lt;&gt;"",名簿!S342,"")</f>
        <v/>
      </c>
      <c r="L337" s="379" t="str">
        <f>IF(現場!C341&lt;&gt;"",現場!C341,"")</f>
        <v/>
      </c>
      <c r="M337" s="379" t="str">
        <f>IF(現場!D341&lt;&gt;"",現場!D341,"")</f>
        <v/>
      </c>
      <c r="N337" s="379" t="str">
        <f>IF(現場!E341&lt;&gt;"",現場!E341,"")</f>
        <v/>
      </c>
      <c r="O337" s="379" t="str">
        <f>IF(現場!F341&lt;&gt;"",現場!F341,"")</f>
        <v/>
      </c>
      <c r="P337" s="379" t="str">
        <f>IF(現場!G341&lt;&gt;"",現場!G341,"")</f>
        <v/>
      </c>
      <c r="Q337" s="379" t="str">
        <f>IF(現場!H341&lt;&gt;"",現場!H341,"")</f>
        <v/>
      </c>
      <c r="R337" s="379" t="str">
        <f>IF(現場!I341&lt;&gt;"",現場!I341,"")</f>
        <v/>
      </c>
      <c r="S337" s="379" t="str">
        <f>IF(現場!J341&lt;&gt;"",現場!J341,"")</f>
        <v/>
      </c>
      <c r="T337" s="379" t="str">
        <f>IF(現場!K341&lt;&gt;"",現場!K341,"")</f>
        <v/>
      </c>
      <c r="U337" s="379" t="str">
        <f>IF(現場!L341&lt;&gt;"",現場!L341,"")</f>
        <v/>
      </c>
      <c r="V337" s="379" t="str">
        <f>IF(現場!M341&lt;&gt;"",現場!M341,"")</f>
        <v/>
      </c>
      <c r="X337" s="407" t="str">
        <f>IF(名簿!E342&lt;&gt;"",名簿!E342,"")</f>
        <v/>
      </c>
      <c r="Y337" s="407" t="str">
        <f>IF(名簿!C342&lt;&gt;"",名簿!C342,"")</f>
        <v/>
      </c>
      <c r="Z337" s="407" t="str">
        <f>IF(名簿!H342&lt;&gt;"",名簿!H342,"")</f>
        <v/>
      </c>
      <c r="AA337" s="407" t="str">
        <f>IF(名簿!S342&lt;&gt;"",名簿!S342,"")</f>
        <v/>
      </c>
      <c r="AB337" s="407" t="s">
        <v>1792</v>
      </c>
      <c r="AC337" s="407" t="str">
        <f>IF(名簿!M342&lt;&gt;"",名簿!M342,"")</f>
        <v/>
      </c>
      <c r="AD337" s="407" t="str">
        <f>IF(名簿!N342&lt;&gt;"",名簿!N342,"")</f>
        <v/>
      </c>
      <c r="AE337" s="407" t="str">
        <f>IF(名簿!O342&lt;&gt;"",名簿!O342,"")</f>
        <v/>
      </c>
      <c r="AF337" s="407" t="str">
        <f>IF(名簿!P342&lt;&gt;"",名簿!P342,"")</f>
        <v/>
      </c>
      <c r="AN337" s="551" t="str">
        <f>テーブル2[[#This Row],[災害発生時の
体制]]&amp;テーブル2[[#This Row],[班長代理①②③を選択]]</f>
        <v/>
      </c>
      <c r="AO337">
        <f>IF(テーブル2[[#This Row],[班長代理①②③を選択]]&lt;&gt;"",COUNTIF(AN:AN,AN337),0)</f>
        <v>0</v>
      </c>
      <c r="AQ337" s="521" t="str">
        <f>テーブル2[[#This Row],[災害発生時の
体制]]&amp;テーブル2[[#This Row],[班長]]</f>
        <v/>
      </c>
      <c r="AR337" s="519">
        <f>IF(テーブル2[[#This Row],[班長]]="○",COUNTIF(AQ:AQ,AQ337),0)</f>
        <v>0</v>
      </c>
    </row>
    <row r="338" spans="2:44" x14ac:dyDescent="0.15">
      <c r="B338" s="378" t="str">
        <f>IF(名簿!C343&lt;&gt;"",名簿!C343,"")</f>
        <v/>
      </c>
      <c r="C338" s="378" t="str">
        <f>IF(名簿!F343&lt;&gt;"",名簿!F343,"")</f>
        <v/>
      </c>
      <c r="D338" s="378" t="str">
        <f>IF(名簿!G343&lt;&gt;"",名簿!G343,"")</f>
        <v/>
      </c>
      <c r="E338" s="378" t="str">
        <f>IF(名簿!J343&lt;&gt;"",名簿!J343,"")</f>
        <v/>
      </c>
      <c r="F338" s="378" t="str">
        <f>IF(名簿!L343&lt;&gt;"",名簿!L343,"")</f>
        <v/>
      </c>
      <c r="G338" s="378" t="str">
        <f>IF(名簿!I343&lt;&gt;"",名簿!I343,"")</f>
        <v/>
      </c>
      <c r="H338" s="378" t="str">
        <f>IF(名簿!K343&lt;&gt;"",名簿!K343,"")</f>
        <v/>
      </c>
      <c r="I338" s="378" t="str">
        <f>IF(名簿!H343&lt;&gt;"",名簿!H343,"")</f>
        <v/>
      </c>
      <c r="J338" s="378" t="str">
        <f>IF(名簿!S343&lt;&gt;"",名簿!S343,"")</f>
        <v/>
      </c>
      <c r="L338" s="379" t="str">
        <f>IF(現場!C342&lt;&gt;"",現場!C342,"")</f>
        <v/>
      </c>
      <c r="M338" s="379" t="str">
        <f>IF(現場!D342&lt;&gt;"",現場!D342,"")</f>
        <v/>
      </c>
      <c r="N338" s="379" t="str">
        <f>IF(現場!E342&lt;&gt;"",現場!E342,"")</f>
        <v/>
      </c>
      <c r="O338" s="379" t="str">
        <f>IF(現場!F342&lt;&gt;"",現場!F342,"")</f>
        <v/>
      </c>
      <c r="P338" s="379" t="str">
        <f>IF(現場!G342&lt;&gt;"",現場!G342,"")</f>
        <v/>
      </c>
      <c r="Q338" s="379" t="str">
        <f>IF(現場!H342&lt;&gt;"",現場!H342,"")</f>
        <v/>
      </c>
      <c r="R338" s="379" t="str">
        <f>IF(現場!I342&lt;&gt;"",現場!I342,"")</f>
        <v/>
      </c>
      <c r="S338" s="379" t="str">
        <f>IF(現場!J342&lt;&gt;"",現場!J342,"")</f>
        <v/>
      </c>
      <c r="T338" s="379" t="str">
        <f>IF(現場!K342&lt;&gt;"",現場!K342,"")</f>
        <v/>
      </c>
      <c r="U338" s="379" t="str">
        <f>IF(現場!L342&lt;&gt;"",現場!L342,"")</f>
        <v/>
      </c>
      <c r="V338" s="379" t="str">
        <f>IF(現場!M342&lt;&gt;"",現場!M342,"")</f>
        <v/>
      </c>
      <c r="X338" s="407" t="str">
        <f>IF(名簿!E343&lt;&gt;"",名簿!E343,"")</f>
        <v/>
      </c>
      <c r="Y338" s="407" t="str">
        <f>IF(名簿!C343&lt;&gt;"",名簿!C343,"")</f>
        <v/>
      </c>
      <c r="Z338" s="407" t="str">
        <f>IF(名簿!H343&lt;&gt;"",名簿!H343,"")</f>
        <v/>
      </c>
      <c r="AA338" s="407" t="str">
        <f>IF(名簿!S343&lt;&gt;"",名簿!S343,"")</f>
        <v/>
      </c>
      <c r="AB338" s="407" t="s">
        <v>1792</v>
      </c>
      <c r="AC338" s="407" t="str">
        <f>IF(名簿!M343&lt;&gt;"",名簿!M343,"")</f>
        <v/>
      </c>
      <c r="AD338" s="407" t="str">
        <f>IF(名簿!N343&lt;&gt;"",名簿!N343,"")</f>
        <v/>
      </c>
      <c r="AE338" s="407" t="str">
        <f>IF(名簿!O343&lt;&gt;"",名簿!O343,"")</f>
        <v/>
      </c>
      <c r="AF338" s="407" t="str">
        <f>IF(名簿!P343&lt;&gt;"",名簿!P343,"")</f>
        <v/>
      </c>
      <c r="AN338" s="551" t="str">
        <f>テーブル2[[#This Row],[災害発生時の
体制]]&amp;テーブル2[[#This Row],[班長代理①②③を選択]]</f>
        <v/>
      </c>
      <c r="AO338">
        <f>IF(テーブル2[[#This Row],[班長代理①②③を選択]]&lt;&gt;"",COUNTIF(AN:AN,AN338),0)</f>
        <v>0</v>
      </c>
      <c r="AQ338" s="521" t="str">
        <f>テーブル2[[#This Row],[災害発生時の
体制]]&amp;テーブル2[[#This Row],[班長]]</f>
        <v/>
      </c>
      <c r="AR338" s="519">
        <f>IF(テーブル2[[#This Row],[班長]]="○",COUNTIF(AQ:AQ,AQ338),0)</f>
        <v>0</v>
      </c>
    </row>
    <row r="339" spans="2:44" x14ac:dyDescent="0.15">
      <c r="B339" s="378" t="str">
        <f>IF(名簿!C344&lt;&gt;"",名簿!C344,"")</f>
        <v/>
      </c>
      <c r="C339" s="378" t="str">
        <f>IF(名簿!F344&lt;&gt;"",名簿!F344,"")</f>
        <v/>
      </c>
      <c r="D339" s="378" t="str">
        <f>IF(名簿!G344&lt;&gt;"",名簿!G344,"")</f>
        <v/>
      </c>
      <c r="E339" s="378" t="str">
        <f>IF(名簿!J344&lt;&gt;"",名簿!J344,"")</f>
        <v/>
      </c>
      <c r="F339" s="378" t="str">
        <f>IF(名簿!L344&lt;&gt;"",名簿!L344,"")</f>
        <v/>
      </c>
      <c r="G339" s="378" t="str">
        <f>IF(名簿!I344&lt;&gt;"",名簿!I344,"")</f>
        <v/>
      </c>
      <c r="H339" s="378" t="str">
        <f>IF(名簿!K344&lt;&gt;"",名簿!K344,"")</f>
        <v/>
      </c>
      <c r="I339" s="378" t="str">
        <f>IF(名簿!H344&lt;&gt;"",名簿!H344,"")</f>
        <v/>
      </c>
      <c r="J339" s="378" t="str">
        <f>IF(名簿!S344&lt;&gt;"",名簿!S344,"")</f>
        <v/>
      </c>
      <c r="L339" s="379" t="str">
        <f>IF(現場!C343&lt;&gt;"",現場!C343,"")</f>
        <v/>
      </c>
      <c r="M339" s="379" t="str">
        <f>IF(現場!D343&lt;&gt;"",現場!D343,"")</f>
        <v/>
      </c>
      <c r="N339" s="379" t="str">
        <f>IF(現場!E343&lt;&gt;"",現場!E343,"")</f>
        <v/>
      </c>
      <c r="O339" s="379" t="str">
        <f>IF(現場!F343&lt;&gt;"",現場!F343,"")</f>
        <v/>
      </c>
      <c r="P339" s="379" t="str">
        <f>IF(現場!G343&lt;&gt;"",現場!G343,"")</f>
        <v/>
      </c>
      <c r="Q339" s="379" t="str">
        <f>IF(現場!H343&lt;&gt;"",現場!H343,"")</f>
        <v/>
      </c>
      <c r="R339" s="379" t="str">
        <f>IF(現場!I343&lt;&gt;"",現場!I343,"")</f>
        <v/>
      </c>
      <c r="S339" s="379" t="str">
        <f>IF(現場!J343&lt;&gt;"",現場!J343,"")</f>
        <v/>
      </c>
      <c r="T339" s="379" t="str">
        <f>IF(現場!K343&lt;&gt;"",現場!K343,"")</f>
        <v/>
      </c>
      <c r="U339" s="379" t="str">
        <f>IF(現場!L343&lt;&gt;"",現場!L343,"")</f>
        <v/>
      </c>
      <c r="V339" s="379" t="str">
        <f>IF(現場!M343&lt;&gt;"",現場!M343,"")</f>
        <v/>
      </c>
      <c r="X339" s="407" t="str">
        <f>IF(名簿!E344&lt;&gt;"",名簿!E344,"")</f>
        <v/>
      </c>
      <c r="Y339" s="407" t="str">
        <f>IF(名簿!C344&lt;&gt;"",名簿!C344,"")</f>
        <v/>
      </c>
      <c r="Z339" s="407" t="str">
        <f>IF(名簿!H344&lt;&gt;"",名簿!H344,"")</f>
        <v/>
      </c>
      <c r="AA339" s="407" t="str">
        <f>IF(名簿!S344&lt;&gt;"",名簿!S344,"")</f>
        <v/>
      </c>
      <c r="AB339" s="407" t="s">
        <v>1792</v>
      </c>
      <c r="AC339" s="407" t="str">
        <f>IF(名簿!M344&lt;&gt;"",名簿!M344,"")</f>
        <v/>
      </c>
      <c r="AD339" s="407" t="str">
        <f>IF(名簿!N344&lt;&gt;"",名簿!N344,"")</f>
        <v/>
      </c>
      <c r="AE339" s="407" t="str">
        <f>IF(名簿!O344&lt;&gt;"",名簿!O344,"")</f>
        <v/>
      </c>
      <c r="AF339" s="407" t="str">
        <f>IF(名簿!P344&lt;&gt;"",名簿!P344,"")</f>
        <v/>
      </c>
      <c r="AN339" s="551" t="str">
        <f>テーブル2[[#This Row],[災害発生時の
体制]]&amp;テーブル2[[#This Row],[班長代理①②③を選択]]</f>
        <v/>
      </c>
      <c r="AO339">
        <f>IF(テーブル2[[#This Row],[班長代理①②③を選択]]&lt;&gt;"",COUNTIF(AN:AN,AN339),0)</f>
        <v>0</v>
      </c>
      <c r="AQ339" s="521" t="str">
        <f>テーブル2[[#This Row],[災害発生時の
体制]]&amp;テーブル2[[#This Row],[班長]]</f>
        <v/>
      </c>
      <c r="AR339" s="519">
        <f>IF(テーブル2[[#This Row],[班長]]="○",COUNTIF(AQ:AQ,AQ339),0)</f>
        <v>0</v>
      </c>
    </row>
    <row r="340" spans="2:44" x14ac:dyDescent="0.15">
      <c r="B340" s="378" t="str">
        <f>IF(名簿!C345&lt;&gt;"",名簿!C345,"")</f>
        <v/>
      </c>
      <c r="C340" s="378" t="str">
        <f>IF(名簿!F345&lt;&gt;"",名簿!F345,"")</f>
        <v/>
      </c>
      <c r="D340" s="378" t="str">
        <f>IF(名簿!G345&lt;&gt;"",名簿!G345,"")</f>
        <v/>
      </c>
      <c r="E340" s="378" t="str">
        <f>IF(名簿!J345&lt;&gt;"",名簿!J345,"")</f>
        <v/>
      </c>
      <c r="F340" s="378" t="str">
        <f>IF(名簿!L345&lt;&gt;"",名簿!L345,"")</f>
        <v/>
      </c>
      <c r="G340" s="378" t="str">
        <f>IF(名簿!I345&lt;&gt;"",名簿!I345,"")</f>
        <v/>
      </c>
      <c r="H340" s="378" t="str">
        <f>IF(名簿!K345&lt;&gt;"",名簿!K345,"")</f>
        <v/>
      </c>
      <c r="I340" s="378" t="str">
        <f>IF(名簿!H345&lt;&gt;"",名簿!H345,"")</f>
        <v/>
      </c>
      <c r="J340" s="378" t="str">
        <f>IF(名簿!S345&lt;&gt;"",名簿!S345,"")</f>
        <v/>
      </c>
      <c r="L340" s="379" t="str">
        <f>IF(現場!C344&lt;&gt;"",現場!C344,"")</f>
        <v/>
      </c>
      <c r="M340" s="379" t="str">
        <f>IF(現場!D344&lt;&gt;"",現場!D344,"")</f>
        <v/>
      </c>
      <c r="N340" s="379" t="str">
        <f>IF(現場!E344&lt;&gt;"",現場!E344,"")</f>
        <v/>
      </c>
      <c r="O340" s="379" t="str">
        <f>IF(現場!F344&lt;&gt;"",現場!F344,"")</f>
        <v/>
      </c>
      <c r="P340" s="379" t="str">
        <f>IF(現場!G344&lt;&gt;"",現場!G344,"")</f>
        <v/>
      </c>
      <c r="Q340" s="379" t="str">
        <f>IF(現場!H344&lt;&gt;"",現場!H344,"")</f>
        <v/>
      </c>
      <c r="R340" s="379" t="str">
        <f>IF(現場!I344&lt;&gt;"",現場!I344,"")</f>
        <v/>
      </c>
      <c r="S340" s="379" t="str">
        <f>IF(現場!J344&lt;&gt;"",現場!J344,"")</f>
        <v/>
      </c>
      <c r="T340" s="379" t="str">
        <f>IF(現場!K344&lt;&gt;"",現場!K344,"")</f>
        <v/>
      </c>
      <c r="U340" s="379" t="str">
        <f>IF(現場!L344&lt;&gt;"",現場!L344,"")</f>
        <v/>
      </c>
      <c r="V340" s="379" t="str">
        <f>IF(現場!M344&lt;&gt;"",現場!M344,"")</f>
        <v/>
      </c>
      <c r="X340" s="407" t="str">
        <f>IF(名簿!E345&lt;&gt;"",名簿!E345,"")</f>
        <v/>
      </c>
      <c r="Y340" s="407" t="str">
        <f>IF(名簿!C345&lt;&gt;"",名簿!C345,"")</f>
        <v/>
      </c>
      <c r="Z340" s="407" t="str">
        <f>IF(名簿!H345&lt;&gt;"",名簿!H345,"")</f>
        <v/>
      </c>
      <c r="AA340" s="407" t="str">
        <f>IF(名簿!S345&lt;&gt;"",名簿!S345,"")</f>
        <v/>
      </c>
      <c r="AB340" s="407" t="s">
        <v>1792</v>
      </c>
      <c r="AC340" s="407" t="str">
        <f>IF(名簿!M345&lt;&gt;"",名簿!M345,"")</f>
        <v/>
      </c>
      <c r="AD340" s="407" t="str">
        <f>IF(名簿!N345&lt;&gt;"",名簿!N345,"")</f>
        <v/>
      </c>
      <c r="AE340" s="407" t="str">
        <f>IF(名簿!O345&lt;&gt;"",名簿!O345,"")</f>
        <v/>
      </c>
      <c r="AF340" s="407" t="str">
        <f>IF(名簿!P345&lt;&gt;"",名簿!P345,"")</f>
        <v/>
      </c>
      <c r="AN340" s="551" t="str">
        <f>テーブル2[[#This Row],[災害発生時の
体制]]&amp;テーブル2[[#This Row],[班長代理①②③を選択]]</f>
        <v/>
      </c>
      <c r="AO340">
        <f>IF(テーブル2[[#This Row],[班長代理①②③を選択]]&lt;&gt;"",COUNTIF(AN:AN,AN340),0)</f>
        <v>0</v>
      </c>
      <c r="AQ340" s="521" t="str">
        <f>テーブル2[[#This Row],[災害発生時の
体制]]&amp;テーブル2[[#This Row],[班長]]</f>
        <v/>
      </c>
      <c r="AR340" s="519">
        <f>IF(テーブル2[[#This Row],[班長]]="○",COUNTIF(AQ:AQ,AQ340),0)</f>
        <v>0</v>
      </c>
    </row>
    <row r="341" spans="2:44" x14ac:dyDescent="0.15">
      <c r="B341" s="378" t="str">
        <f>IF(名簿!C346&lt;&gt;"",名簿!C346,"")</f>
        <v/>
      </c>
      <c r="C341" s="378" t="str">
        <f>IF(名簿!F346&lt;&gt;"",名簿!F346,"")</f>
        <v/>
      </c>
      <c r="D341" s="378" t="str">
        <f>IF(名簿!G346&lt;&gt;"",名簿!G346,"")</f>
        <v/>
      </c>
      <c r="E341" s="378" t="str">
        <f>IF(名簿!J346&lt;&gt;"",名簿!J346,"")</f>
        <v/>
      </c>
      <c r="F341" s="378" t="str">
        <f>IF(名簿!L346&lt;&gt;"",名簿!L346,"")</f>
        <v/>
      </c>
      <c r="G341" s="378" t="str">
        <f>IF(名簿!I346&lt;&gt;"",名簿!I346,"")</f>
        <v/>
      </c>
      <c r="H341" s="378" t="str">
        <f>IF(名簿!K346&lt;&gt;"",名簿!K346,"")</f>
        <v/>
      </c>
      <c r="I341" s="378" t="str">
        <f>IF(名簿!H346&lt;&gt;"",名簿!H346,"")</f>
        <v/>
      </c>
      <c r="J341" s="378" t="str">
        <f>IF(名簿!S346&lt;&gt;"",名簿!S346,"")</f>
        <v/>
      </c>
      <c r="L341" s="379" t="str">
        <f>IF(現場!C345&lt;&gt;"",現場!C345,"")</f>
        <v/>
      </c>
      <c r="M341" s="379" t="str">
        <f>IF(現場!D345&lt;&gt;"",現場!D345,"")</f>
        <v/>
      </c>
      <c r="N341" s="379" t="str">
        <f>IF(現場!E345&lt;&gt;"",現場!E345,"")</f>
        <v/>
      </c>
      <c r="O341" s="379" t="str">
        <f>IF(現場!F345&lt;&gt;"",現場!F345,"")</f>
        <v/>
      </c>
      <c r="P341" s="379" t="str">
        <f>IF(現場!G345&lt;&gt;"",現場!G345,"")</f>
        <v/>
      </c>
      <c r="Q341" s="379" t="str">
        <f>IF(現場!H345&lt;&gt;"",現場!H345,"")</f>
        <v/>
      </c>
      <c r="R341" s="379" t="str">
        <f>IF(現場!I345&lt;&gt;"",現場!I345,"")</f>
        <v/>
      </c>
      <c r="S341" s="379" t="str">
        <f>IF(現場!J345&lt;&gt;"",現場!J345,"")</f>
        <v/>
      </c>
      <c r="T341" s="379" t="str">
        <f>IF(現場!K345&lt;&gt;"",現場!K345,"")</f>
        <v/>
      </c>
      <c r="U341" s="379" t="str">
        <f>IF(現場!L345&lt;&gt;"",現場!L345,"")</f>
        <v/>
      </c>
      <c r="V341" s="379" t="str">
        <f>IF(現場!M345&lt;&gt;"",現場!M345,"")</f>
        <v/>
      </c>
      <c r="X341" s="407" t="str">
        <f>IF(名簿!E346&lt;&gt;"",名簿!E346,"")</f>
        <v/>
      </c>
      <c r="Y341" s="407" t="str">
        <f>IF(名簿!C346&lt;&gt;"",名簿!C346,"")</f>
        <v/>
      </c>
      <c r="Z341" s="407" t="str">
        <f>IF(名簿!H346&lt;&gt;"",名簿!H346,"")</f>
        <v/>
      </c>
      <c r="AA341" s="407" t="str">
        <f>IF(名簿!S346&lt;&gt;"",名簿!S346,"")</f>
        <v/>
      </c>
      <c r="AB341" s="407" t="s">
        <v>1792</v>
      </c>
      <c r="AC341" s="407" t="str">
        <f>IF(名簿!M346&lt;&gt;"",名簿!M346,"")</f>
        <v/>
      </c>
      <c r="AD341" s="407" t="str">
        <f>IF(名簿!N346&lt;&gt;"",名簿!N346,"")</f>
        <v/>
      </c>
      <c r="AE341" s="407" t="str">
        <f>IF(名簿!O346&lt;&gt;"",名簿!O346,"")</f>
        <v/>
      </c>
      <c r="AF341" s="407" t="str">
        <f>IF(名簿!P346&lt;&gt;"",名簿!P346,"")</f>
        <v/>
      </c>
      <c r="AN341" s="551" t="str">
        <f>テーブル2[[#This Row],[災害発生時の
体制]]&amp;テーブル2[[#This Row],[班長代理①②③を選択]]</f>
        <v/>
      </c>
      <c r="AO341">
        <f>IF(テーブル2[[#This Row],[班長代理①②③を選択]]&lt;&gt;"",COUNTIF(AN:AN,AN341),0)</f>
        <v>0</v>
      </c>
      <c r="AQ341" s="521" t="str">
        <f>テーブル2[[#This Row],[災害発生時の
体制]]&amp;テーブル2[[#This Row],[班長]]</f>
        <v/>
      </c>
      <c r="AR341" s="519">
        <f>IF(テーブル2[[#This Row],[班長]]="○",COUNTIF(AQ:AQ,AQ341),0)</f>
        <v>0</v>
      </c>
    </row>
    <row r="342" spans="2:44" x14ac:dyDescent="0.15">
      <c r="B342" s="378" t="str">
        <f>IF(名簿!C347&lt;&gt;"",名簿!C347,"")</f>
        <v/>
      </c>
      <c r="C342" s="378" t="str">
        <f>IF(名簿!F347&lt;&gt;"",名簿!F347,"")</f>
        <v/>
      </c>
      <c r="D342" s="378" t="str">
        <f>IF(名簿!G347&lt;&gt;"",名簿!G347,"")</f>
        <v/>
      </c>
      <c r="E342" s="378" t="str">
        <f>IF(名簿!J347&lt;&gt;"",名簿!J347,"")</f>
        <v/>
      </c>
      <c r="F342" s="378" t="str">
        <f>IF(名簿!L347&lt;&gt;"",名簿!L347,"")</f>
        <v/>
      </c>
      <c r="G342" s="378" t="str">
        <f>IF(名簿!I347&lt;&gt;"",名簿!I347,"")</f>
        <v/>
      </c>
      <c r="H342" s="378" t="str">
        <f>IF(名簿!K347&lt;&gt;"",名簿!K347,"")</f>
        <v/>
      </c>
      <c r="I342" s="378" t="str">
        <f>IF(名簿!H347&lt;&gt;"",名簿!H347,"")</f>
        <v/>
      </c>
      <c r="J342" s="378" t="str">
        <f>IF(名簿!S347&lt;&gt;"",名簿!S347,"")</f>
        <v/>
      </c>
      <c r="L342" s="379" t="str">
        <f>IF(現場!C346&lt;&gt;"",現場!C346,"")</f>
        <v/>
      </c>
      <c r="M342" s="379" t="str">
        <f>IF(現場!D346&lt;&gt;"",現場!D346,"")</f>
        <v/>
      </c>
      <c r="N342" s="379" t="str">
        <f>IF(現場!E346&lt;&gt;"",現場!E346,"")</f>
        <v/>
      </c>
      <c r="O342" s="379" t="str">
        <f>IF(現場!F346&lt;&gt;"",現場!F346,"")</f>
        <v/>
      </c>
      <c r="P342" s="379" t="str">
        <f>IF(現場!G346&lt;&gt;"",現場!G346,"")</f>
        <v/>
      </c>
      <c r="Q342" s="379" t="str">
        <f>IF(現場!H346&lt;&gt;"",現場!H346,"")</f>
        <v/>
      </c>
      <c r="R342" s="379" t="str">
        <f>IF(現場!I346&lt;&gt;"",現場!I346,"")</f>
        <v/>
      </c>
      <c r="S342" s="379" t="str">
        <f>IF(現場!J346&lt;&gt;"",現場!J346,"")</f>
        <v/>
      </c>
      <c r="T342" s="379" t="str">
        <f>IF(現場!K346&lt;&gt;"",現場!K346,"")</f>
        <v/>
      </c>
      <c r="U342" s="379" t="str">
        <f>IF(現場!L346&lt;&gt;"",現場!L346,"")</f>
        <v/>
      </c>
      <c r="V342" s="379" t="str">
        <f>IF(現場!M346&lt;&gt;"",現場!M346,"")</f>
        <v/>
      </c>
      <c r="X342" s="407" t="str">
        <f>IF(名簿!E347&lt;&gt;"",名簿!E347,"")</f>
        <v/>
      </c>
      <c r="Y342" s="407" t="str">
        <f>IF(名簿!C347&lt;&gt;"",名簿!C347,"")</f>
        <v/>
      </c>
      <c r="Z342" s="407" t="str">
        <f>IF(名簿!H347&lt;&gt;"",名簿!H347,"")</f>
        <v/>
      </c>
      <c r="AA342" s="407" t="str">
        <f>IF(名簿!S347&lt;&gt;"",名簿!S347,"")</f>
        <v/>
      </c>
      <c r="AB342" s="407" t="s">
        <v>1792</v>
      </c>
      <c r="AC342" s="407" t="str">
        <f>IF(名簿!M347&lt;&gt;"",名簿!M347,"")</f>
        <v/>
      </c>
      <c r="AD342" s="407" t="str">
        <f>IF(名簿!N347&lt;&gt;"",名簿!N347,"")</f>
        <v/>
      </c>
      <c r="AE342" s="407" t="str">
        <f>IF(名簿!O347&lt;&gt;"",名簿!O347,"")</f>
        <v/>
      </c>
      <c r="AF342" s="407" t="str">
        <f>IF(名簿!P347&lt;&gt;"",名簿!P347,"")</f>
        <v/>
      </c>
      <c r="AN342" s="551" t="str">
        <f>テーブル2[[#This Row],[災害発生時の
体制]]&amp;テーブル2[[#This Row],[班長代理①②③を選択]]</f>
        <v/>
      </c>
      <c r="AO342">
        <f>IF(テーブル2[[#This Row],[班長代理①②③を選択]]&lt;&gt;"",COUNTIF(AN:AN,AN342),0)</f>
        <v>0</v>
      </c>
      <c r="AQ342" s="521" t="str">
        <f>テーブル2[[#This Row],[災害発生時の
体制]]&amp;テーブル2[[#This Row],[班長]]</f>
        <v/>
      </c>
      <c r="AR342" s="519">
        <f>IF(テーブル2[[#This Row],[班長]]="○",COUNTIF(AQ:AQ,AQ342),0)</f>
        <v>0</v>
      </c>
    </row>
    <row r="343" spans="2:44" x14ac:dyDescent="0.15">
      <c r="B343" s="378" t="str">
        <f>IF(名簿!C348&lt;&gt;"",名簿!C348,"")</f>
        <v/>
      </c>
      <c r="C343" s="378" t="str">
        <f>IF(名簿!F348&lt;&gt;"",名簿!F348,"")</f>
        <v/>
      </c>
      <c r="D343" s="378" t="str">
        <f>IF(名簿!G348&lt;&gt;"",名簿!G348,"")</f>
        <v/>
      </c>
      <c r="E343" s="378" t="str">
        <f>IF(名簿!J348&lt;&gt;"",名簿!J348,"")</f>
        <v/>
      </c>
      <c r="F343" s="378" t="str">
        <f>IF(名簿!L348&lt;&gt;"",名簿!L348,"")</f>
        <v/>
      </c>
      <c r="G343" s="378" t="str">
        <f>IF(名簿!I348&lt;&gt;"",名簿!I348,"")</f>
        <v/>
      </c>
      <c r="H343" s="378" t="str">
        <f>IF(名簿!K348&lt;&gt;"",名簿!K348,"")</f>
        <v/>
      </c>
      <c r="I343" s="378" t="str">
        <f>IF(名簿!H348&lt;&gt;"",名簿!H348,"")</f>
        <v/>
      </c>
      <c r="J343" s="378" t="str">
        <f>IF(名簿!S348&lt;&gt;"",名簿!S348,"")</f>
        <v/>
      </c>
      <c r="L343" s="379" t="str">
        <f>IF(現場!C347&lt;&gt;"",現場!C347,"")</f>
        <v/>
      </c>
      <c r="M343" s="379" t="str">
        <f>IF(現場!D347&lt;&gt;"",現場!D347,"")</f>
        <v/>
      </c>
      <c r="N343" s="379" t="str">
        <f>IF(現場!E347&lt;&gt;"",現場!E347,"")</f>
        <v/>
      </c>
      <c r="O343" s="379" t="str">
        <f>IF(現場!F347&lt;&gt;"",現場!F347,"")</f>
        <v/>
      </c>
      <c r="P343" s="379" t="str">
        <f>IF(現場!G347&lt;&gt;"",現場!G347,"")</f>
        <v/>
      </c>
      <c r="Q343" s="379" t="str">
        <f>IF(現場!H347&lt;&gt;"",現場!H347,"")</f>
        <v/>
      </c>
      <c r="R343" s="379" t="str">
        <f>IF(現場!I347&lt;&gt;"",現場!I347,"")</f>
        <v/>
      </c>
      <c r="S343" s="379" t="str">
        <f>IF(現場!J347&lt;&gt;"",現場!J347,"")</f>
        <v/>
      </c>
      <c r="T343" s="379" t="str">
        <f>IF(現場!K347&lt;&gt;"",現場!K347,"")</f>
        <v/>
      </c>
      <c r="U343" s="379" t="str">
        <f>IF(現場!L347&lt;&gt;"",現場!L347,"")</f>
        <v/>
      </c>
      <c r="V343" s="379" t="str">
        <f>IF(現場!M347&lt;&gt;"",現場!M347,"")</f>
        <v/>
      </c>
      <c r="X343" s="407" t="str">
        <f>IF(名簿!E348&lt;&gt;"",名簿!E348,"")</f>
        <v/>
      </c>
      <c r="Y343" s="407" t="str">
        <f>IF(名簿!C348&lt;&gt;"",名簿!C348,"")</f>
        <v/>
      </c>
      <c r="Z343" s="407" t="str">
        <f>IF(名簿!H348&lt;&gt;"",名簿!H348,"")</f>
        <v/>
      </c>
      <c r="AA343" s="407" t="str">
        <f>IF(名簿!S348&lt;&gt;"",名簿!S348,"")</f>
        <v/>
      </c>
      <c r="AB343" s="407" t="s">
        <v>1792</v>
      </c>
      <c r="AC343" s="407" t="str">
        <f>IF(名簿!M348&lt;&gt;"",名簿!M348,"")</f>
        <v/>
      </c>
      <c r="AD343" s="407" t="str">
        <f>IF(名簿!N348&lt;&gt;"",名簿!N348,"")</f>
        <v/>
      </c>
      <c r="AE343" s="407" t="str">
        <f>IF(名簿!O348&lt;&gt;"",名簿!O348,"")</f>
        <v/>
      </c>
      <c r="AF343" s="407" t="str">
        <f>IF(名簿!P348&lt;&gt;"",名簿!P348,"")</f>
        <v/>
      </c>
      <c r="AN343" s="551" t="str">
        <f>テーブル2[[#This Row],[災害発生時の
体制]]&amp;テーブル2[[#This Row],[班長代理①②③を選択]]</f>
        <v/>
      </c>
      <c r="AO343">
        <f>IF(テーブル2[[#This Row],[班長代理①②③を選択]]&lt;&gt;"",COUNTIF(AN:AN,AN343),0)</f>
        <v>0</v>
      </c>
      <c r="AQ343" s="521" t="str">
        <f>テーブル2[[#This Row],[災害発生時の
体制]]&amp;テーブル2[[#This Row],[班長]]</f>
        <v/>
      </c>
      <c r="AR343" s="519">
        <f>IF(テーブル2[[#This Row],[班長]]="○",COUNTIF(AQ:AQ,AQ343),0)</f>
        <v>0</v>
      </c>
    </row>
    <row r="344" spans="2:44" x14ac:dyDescent="0.15">
      <c r="B344" s="378" t="str">
        <f>IF(名簿!C349&lt;&gt;"",名簿!C349,"")</f>
        <v/>
      </c>
      <c r="C344" s="378" t="str">
        <f>IF(名簿!F349&lt;&gt;"",名簿!F349,"")</f>
        <v/>
      </c>
      <c r="D344" s="378" t="str">
        <f>IF(名簿!G349&lt;&gt;"",名簿!G349,"")</f>
        <v/>
      </c>
      <c r="E344" s="378" t="str">
        <f>IF(名簿!J349&lt;&gt;"",名簿!J349,"")</f>
        <v/>
      </c>
      <c r="F344" s="378" t="str">
        <f>IF(名簿!L349&lt;&gt;"",名簿!L349,"")</f>
        <v/>
      </c>
      <c r="G344" s="378" t="str">
        <f>IF(名簿!I349&lt;&gt;"",名簿!I349,"")</f>
        <v/>
      </c>
      <c r="H344" s="378" t="str">
        <f>IF(名簿!K349&lt;&gt;"",名簿!K349,"")</f>
        <v/>
      </c>
      <c r="I344" s="378" t="str">
        <f>IF(名簿!H349&lt;&gt;"",名簿!H349,"")</f>
        <v/>
      </c>
      <c r="J344" s="378" t="str">
        <f>IF(名簿!S349&lt;&gt;"",名簿!S349,"")</f>
        <v/>
      </c>
      <c r="L344" s="379" t="str">
        <f>IF(現場!C348&lt;&gt;"",現場!C348,"")</f>
        <v/>
      </c>
      <c r="M344" s="379" t="str">
        <f>IF(現場!D348&lt;&gt;"",現場!D348,"")</f>
        <v/>
      </c>
      <c r="N344" s="379" t="str">
        <f>IF(現場!E348&lt;&gt;"",現場!E348,"")</f>
        <v/>
      </c>
      <c r="O344" s="379" t="str">
        <f>IF(現場!F348&lt;&gt;"",現場!F348,"")</f>
        <v/>
      </c>
      <c r="P344" s="379" t="str">
        <f>IF(現場!G348&lt;&gt;"",現場!G348,"")</f>
        <v/>
      </c>
      <c r="Q344" s="379" t="str">
        <f>IF(現場!H348&lt;&gt;"",現場!H348,"")</f>
        <v/>
      </c>
      <c r="R344" s="379" t="str">
        <f>IF(現場!I348&lt;&gt;"",現場!I348,"")</f>
        <v/>
      </c>
      <c r="S344" s="379" t="str">
        <f>IF(現場!J348&lt;&gt;"",現場!J348,"")</f>
        <v/>
      </c>
      <c r="T344" s="379" t="str">
        <f>IF(現場!K348&lt;&gt;"",現場!K348,"")</f>
        <v/>
      </c>
      <c r="U344" s="379" t="str">
        <f>IF(現場!L348&lt;&gt;"",現場!L348,"")</f>
        <v/>
      </c>
      <c r="V344" s="379" t="str">
        <f>IF(現場!M348&lt;&gt;"",現場!M348,"")</f>
        <v/>
      </c>
      <c r="X344" s="407" t="str">
        <f>IF(名簿!E349&lt;&gt;"",名簿!E349,"")</f>
        <v/>
      </c>
      <c r="Y344" s="407" t="str">
        <f>IF(名簿!C349&lt;&gt;"",名簿!C349,"")</f>
        <v/>
      </c>
      <c r="Z344" s="407" t="str">
        <f>IF(名簿!H349&lt;&gt;"",名簿!H349,"")</f>
        <v/>
      </c>
      <c r="AA344" s="407" t="str">
        <f>IF(名簿!S349&lt;&gt;"",名簿!S349,"")</f>
        <v/>
      </c>
      <c r="AB344" s="407" t="s">
        <v>1792</v>
      </c>
      <c r="AC344" s="407" t="str">
        <f>IF(名簿!M349&lt;&gt;"",名簿!M349,"")</f>
        <v/>
      </c>
      <c r="AD344" s="407" t="str">
        <f>IF(名簿!N349&lt;&gt;"",名簿!N349,"")</f>
        <v/>
      </c>
      <c r="AE344" s="407" t="str">
        <f>IF(名簿!O349&lt;&gt;"",名簿!O349,"")</f>
        <v/>
      </c>
      <c r="AF344" s="407" t="str">
        <f>IF(名簿!P349&lt;&gt;"",名簿!P349,"")</f>
        <v/>
      </c>
      <c r="AN344" s="551" t="str">
        <f>テーブル2[[#This Row],[災害発生時の
体制]]&amp;テーブル2[[#This Row],[班長代理①②③を選択]]</f>
        <v/>
      </c>
      <c r="AO344">
        <f>IF(テーブル2[[#This Row],[班長代理①②③を選択]]&lt;&gt;"",COUNTIF(AN:AN,AN344),0)</f>
        <v>0</v>
      </c>
      <c r="AQ344" s="521" t="str">
        <f>テーブル2[[#This Row],[災害発生時の
体制]]&amp;テーブル2[[#This Row],[班長]]</f>
        <v/>
      </c>
      <c r="AR344" s="519">
        <f>IF(テーブル2[[#This Row],[班長]]="○",COUNTIF(AQ:AQ,AQ344),0)</f>
        <v>0</v>
      </c>
    </row>
    <row r="345" spans="2:44" x14ac:dyDescent="0.15">
      <c r="B345" s="378" t="str">
        <f>IF(名簿!C350&lt;&gt;"",名簿!C350,"")</f>
        <v/>
      </c>
      <c r="C345" s="378" t="str">
        <f>IF(名簿!F350&lt;&gt;"",名簿!F350,"")</f>
        <v/>
      </c>
      <c r="D345" s="378" t="str">
        <f>IF(名簿!G350&lt;&gt;"",名簿!G350,"")</f>
        <v/>
      </c>
      <c r="E345" s="378" t="str">
        <f>IF(名簿!J350&lt;&gt;"",名簿!J350,"")</f>
        <v/>
      </c>
      <c r="F345" s="378" t="str">
        <f>IF(名簿!L350&lt;&gt;"",名簿!L350,"")</f>
        <v/>
      </c>
      <c r="G345" s="378" t="str">
        <f>IF(名簿!I350&lt;&gt;"",名簿!I350,"")</f>
        <v/>
      </c>
      <c r="H345" s="378" t="str">
        <f>IF(名簿!K350&lt;&gt;"",名簿!K350,"")</f>
        <v/>
      </c>
      <c r="I345" s="378" t="str">
        <f>IF(名簿!H350&lt;&gt;"",名簿!H350,"")</f>
        <v/>
      </c>
      <c r="J345" s="378" t="str">
        <f>IF(名簿!S350&lt;&gt;"",名簿!S350,"")</f>
        <v/>
      </c>
      <c r="L345" s="379" t="str">
        <f>IF(現場!C349&lt;&gt;"",現場!C349,"")</f>
        <v/>
      </c>
      <c r="M345" s="379" t="str">
        <f>IF(現場!D349&lt;&gt;"",現場!D349,"")</f>
        <v/>
      </c>
      <c r="N345" s="379" t="str">
        <f>IF(現場!E349&lt;&gt;"",現場!E349,"")</f>
        <v/>
      </c>
      <c r="O345" s="379" t="str">
        <f>IF(現場!F349&lt;&gt;"",現場!F349,"")</f>
        <v/>
      </c>
      <c r="P345" s="379" t="str">
        <f>IF(現場!G349&lt;&gt;"",現場!G349,"")</f>
        <v/>
      </c>
      <c r="Q345" s="379" t="str">
        <f>IF(現場!H349&lt;&gt;"",現場!H349,"")</f>
        <v/>
      </c>
      <c r="R345" s="379" t="str">
        <f>IF(現場!I349&lt;&gt;"",現場!I349,"")</f>
        <v/>
      </c>
      <c r="S345" s="379" t="str">
        <f>IF(現場!J349&lt;&gt;"",現場!J349,"")</f>
        <v/>
      </c>
      <c r="T345" s="379" t="str">
        <f>IF(現場!K349&lt;&gt;"",現場!K349,"")</f>
        <v/>
      </c>
      <c r="U345" s="379" t="str">
        <f>IF(現場!L349&lt;&gt;"",現場!L349,"")</f>
        <v/>
      </c>
      <c r="V345" s="379" t="str">
        <f>IF(現場!M349&lt;&gt;"",現場!M349,"")</f>
        <v/>
      </c>
      <c r="X345" s="407" t="str">
        <f>IF(名簿!E350&lt;&gt;"",名簿!E350,"")</f>
        <v/>
      </c>
      <c r="Y345" s="407" t="str">
        <f>IF(名簿!C350&lt;&gt;"",名簿!C350,"")</f>
        <v/>
      </c>
      <c r="Z345" s="407" t="str">
        <f>IF(名簿!H350&lt;&gt;"",名簿!H350,"")</f>
        <v/>
      </c>
      <c r="AA345" s="407" t="str">
        <f>IF(名簿!S350&lt;&gt;"",名簿!S350,"")</f>
        <v/>
      </c>
      <c r="AB345" s="407" t="s">
        <v>1792</v>
      </c>
      <c r="AC345" s="407" t="str">
        <f>IF(名簿!M350&lt;&gt;"",名簿!M350,"")</f>
        <v/>
      </c>
      <c r="AD345" s="407" t="str">
        <f>IF(名簿!N350&lt;&gt;"",名簿!N350,"")</f>
        <v/>
      </c>
      <c r="AE345" s="407" t="str">
        <f>IF(名簿!O350&lt;&gt;"",名簿!O350,"")</f>
        <v/>
      </c>
      <c r="AF345" s="407" t="str">
        <f>IF(名簿!P350&lt;&gt;"",名簿!P350,"")</f>
        <v/>
      </c>
      <c r="AN345" s="551" t="str">
        <f>テーブル2[[#This Row],[災害発生時の
体制]]&amp;テーブル2[[#This Row],[班長代理①②③を選択]]</f>
        <v/>
      </c>
      <c r="AO345">
        <f>IF(テーブル2[[#This Row],[班長代理①②③を選択]]&lt;&gt;"",COUNTIF(AN:AN,AN345),0)</f>
        <v>0</v>
      </c>
      <c r="AQ345" s="521" t="str">
        <f>テーブル2[[#This Row],[災害発生時の
体制]]&amp;テーブル2[[#This Row],[班長]]</f>
        <v/>
      </c>
      <c r="AR345" s="519">
        <f>IF(テーブル2[[#This Row],[班長]]="○",COUNTIF(AQ:AQ,AQ345),0)</f>
        <v>0</v>
      </c>
    </row>
    <row r="346" spans="2:44" x14ac:dyDescent="0.15">
      <c r="B346" s="378" t="str">
        <f>IF(名簿!C351&lt;&gt;"",名簿!C351,"")</f>
        <v/>
      </c>
      <c r="C346" s="378" t="str">
        <f>IF(名簿!F351&lt;&gt;"",名簿!F351,"")</f>
        <v/>
      </c>
      <c r="D346" s="378" t="str">
        <f>IF(名簿!G351&lt;&gt;"",名簿!G351,"")</f>
        <v/>
      </c>
      <c r="E346" s="378" t="str">
        <f>IF(名簿!J351&lt;&gt;"",名簿!J351,"")</f>
        <v/>
      </c>
      <c r="F346" s="378" t="str">
        <f>IF(名簿!L351&lt;&gt;"",名簿!L351,"")</f>
        <v/>
      </c>
      <c r="G346" s="378" t="str">
        <f>IF(名簿!I351&lt;&gt;"",名簿!I351,"")</f>
        <v/>
      </c>
      <c r="H346" s="378" t="str">
        <f>IF(名簿!K351&lt;&gt;"",名簿!K351,"")</f>
        <v/>
      </c>
      <c r="I346" s="378" t="str">
        <f>IF(名簿!H351&lt;&gt;"",名簿!H351,"")</f>
        <v/>
      </c>
      <c r="J346" s="378" t="str">
        <f>IF(名簿!S351&lt;&gt;"",名簿!S351,"")</f>
        <v/>
      </c>
      <c r="L346" s="379" t="str">
        <f>IF(現場!C350&lt;&gt;"",現場!C350,"")</f>
        <v/>
      </c>
      <c r="M346" s="379" t="str">
        <f>IF(現場!D350&lt;&gt;"",現場!D350,"")</f>
        <v/>
      </c>
      <c r="N346" s="379" t="str">
        <f>IF(現場!E350&lt;&gt;"",現場!E350,"")</f>
        <v/>
      </c>
      <c r="O346" s="379" t="str">
        <f>IF(現場!F350&lt;&gt;"",現場!F350,"")</f>
        <v/>
      </c>
      <c r="P346" s="379" t="str">
        <f>IF(現場!G350&lt;&gt;"",現場!G350,"")</f>
        <v/>
      </c>
      <c r="Q346" s="379" t="str">
        <f>IF(現場!H350&lt;&gt;"",現場!H350,"")</f>
        <v/>
      </c>
      <c r="R346" s="379" t="str">
        <f>IF(現場!I350&lt;&gt;"",現場!I350,"")</f>
        <v/>
      </c>
      <c r="S346" s="379" t="str">
        <f>IF(現場!J350&lt;&gt;"",現場!J350,"")</f>
        <v/>
      </c>
      <c r="T346" s="379" t="str">
        <f>IF(現場!K350&lt;&gt;"",現場!K350,"")</f>
        <v/>
      </c>
      <c r="U346" s="379" t="str">
        <f>IF(現場!L350&lt;&gt;"",現場!L350,"")</f>
        <v/>
      </c>
      <c r="V346" s="379" t="str">
        <f>IF(現場!M350&lt;&gt;"",現場!M350,"")</f>
        <v/>
      </c>
      <c r="X346" s="407" t="str">
        <f>IF(名簿!E351&lt;&gt;"",名簿!E351,"")</f>
        <v/>
      </c>
      <c r="Y346" s="407" t="str">
        <f>IF(名簿!C351&lt;&gt;"",名簿!C351,"")</f>
        <v/>
      </c>
      <c r="Z346" s="407" t="str">
        <f>IF(名簿!H351&lt;&gt;"",名簿!H351,"")</f>
        <v/>
      </c>
      <c r="AA346" s="407" t="str">
        <f>IF(名簿!S351&lt;&gt;"",名簿!S351,"")</f>
        <v/>
      </c>
      <c r="AB346" s="407" t="s">
        <v>1792</v>
      </c>
      <c r="AC346" s="407" t="str">
        <f>IF(名簿!M351&lt;&gt;"",名簿!M351,"")</f>
        <v/>
      </c>
      <c r="AD346" s="407" t="str">
        <f>IF(名簿!N351&lt;&gt;"",名簿!N351,"")</f>
        <v/>
      </c>
      <c r="AE346" s="407" t="str">
        <f>IF(名簿!O351&lt;&gt;"",名簿!O351,"")</f>
        <v/>
      </c>
      <c r="AF346" s="407" t="str">
        <f>IF(名簿!P351&lt;&gt;"",名簿!P351,"")</f>
        <v/>
      </c>
      <c r="AN346" s="551" t="str">
        <f>テーブル2[[#This Row],[災害発生時の
体制]]&amp;テーブル2[[#This Row],[班長代理①②③を選択]]</f>
        <v/>
      </c>
      <c r="AO346">
        <f>IF(テーブル2[[#This Row],[班長代理①②③を選択]]&lt;&gt;"",COUNTIF(AN:AN,AN346),0)</f>
        <v>0</v>
      </c>
      <c r="AQ346" s="521" t="str">
        <f>テーブル2[[#This Row],[災害発生時の
体制]]&amp;テーブル2[[#This Row],[班長]]</f>
        <v/>
      </c>
      <c r="AR346" s="519">
        <f>IF(テーブル2[[#This Row],[班長]]="○",COUNTIF(AQ:AQ,AQ346),0)</f>
        <v>0</v>
      </c>
    </row>
    <row r="347" spans="2:44" x14ac:dyDescent="0.15">
      <c r="B347" s="378" t="str">
        <f>IF(名簿!C352&lt;&gt;"",名簿!C352,"")</f>
        <v/>
      </c>
      <c r="C347" s="378" t="str">
        <f>IF(名簿!F352&lt;&gt;"",名簿!F352,"")</f>
        <v/>
      </c>
      <c r="D347" s="378" t="str">
        <f>IF(名簿!G352&lt;&gt;"",名簿!G352,"")</f>
        <v/>
      </c>
      <c r="E347" s="378" t="str">
        <f>IF(名簿!J352&lt;&gt;"",名簿!J352,"")</f>
        <v/>
      </c>
      <c r="F347" s="378" t="str">
        <f>IF(名簿!L352&lt;&gt;"",名簿!L352,"")</f>
        <v/>
      </c>
      <c r="G347" s="378" t="str">
        <f>IF(名簿!I352&lt;&gt;"",名簿!I352,"")</f>
        <v/>
      </c>
      <c r="H347" s="378" t="str">
        <f>IF(名簿!K352&lt;&gt;"",名簿!K352,"")</f>
        <v/>
      </c>
      <c r="I347" s="378" t="str">
        <f>IF(名簿!H352&lt;&gt;"",名簿!H352,"")</f>
        <v/>
      </c>
      <c r="J347" s="378" t="str">
        <f>IF(名簿!S352&lt;&gt;"",名簿!S352,"")</f>
        <v/>
      </c>
      <c r="L347" s="379" t="str">
        <f>IF(現場!C351&lt;&gt;"",現場!C351,"")</f>
        <v/>
      </c>
      <c r="M347" s="379" t="str">
        <f>IF(現場!D351&lt;&gt;"",現場!D351,"")</f>
        <v/>
      </c>
      <c r="N347" s="379" t="str">
        <f>IF(現場!E351&lt;&gt;"",現場!E351,"")</f>
        <v/>
      </c>
      <c r="O347" s="379" t="str">
        <f>IF(現場!F351&lt;&gt;"",現場!F351,"")</f>
        <v/>
      </c>
      <c r="P347" s="379" t="str">
        <f>IF(現場!G351&lt;&gt;"",現場!G351,"")</f>
        <v/>
      </c>
      <c r="Q347" s="379" t="str">
        <f>IF(現場!H351&lt;&gt;"",現場!H351,"")</f>
        <v/>
      </c>
      <c r="R347" s="379" t="str">
        <f>IF(現場!I351&lt;&gt;"",現場!I351,"")</f>
        <v/>
      </c>
      <c r="S347" s="379" t="str">
        <f>IF(現場!J351&lt;&gt;"",現場!J351,"")</f>
        <v/>
      </c>
      <c r="T347" s="379" t="str">
        <f>IF(現場!K351&lt;&gt;"",現場!K351,"")</f>
        <v/>
      </c>
      <c r="U347" s="379" t="str">
        <f>IF(現場!L351&lt;&gt;"",現場!L351,"")</f>
        <v/>
      </c>
      <c r="V347" s="379" t="str">
        <f>IF(現場!M351&lt;&gt;"",現場!M351,"")</f>
        <v/>
      </c>
      <c r="X347" s="407" t="str">
        <f>IF(名簿!E352&lt;&gt;"",名簿!E352,"")</f>
        <v/>
      </c>
      <c r="Y347" s="407" t="str">
        <f>IF(名簿!C352&lt;&gt;"",名簿!C352,"")</f>
        <v/>
      </c>
      <c r="Z347" s="407" t="str">
        <f>IF(名簿!H352&lt;&gt;"",名簿!H352,"")</f>
        <v/>
      </c>
      <c r="AA347" s="407" t="str">
        <f>IF(名簿!S352&lt;&gt;"",名簿!S352,"")</f>
        <v/>
      </c>
      <c r="AB347" s="407" t="s">
        <v>1792</v>
      </c>
      <c r="AC347" s="407" t="str">
        <f>IF(名簿!M352&lt;&gt;"",名簿!M352,"")</f>
        <v/>
      </c>
      <c r="AD347" s="407" t="str">
        <f>IF(名簿!N352&lt;&gt;"",名簿!N352,"")</f>
        <v/>
      </c>
      <c r="AE347" s="407" t="str">
        <f>IF(名簿!O352&lt;&gt;"",名簿!O352,"")</f>
        <v/>
      </c>
      <c r="AF347" s="407" t="str">
        <f>IF(名簿!P352&lt;&gt;"",名簿!P352,"")</f>
        <v/>
      </c>
      <c r="AN347" s="551" t="str">
        <f>テーブル2[[#This Row],[災害発生時の
体制]]&amp;テーブル2[[#This Row],[班長代理①②③を選択]]</f>
        <v/>
      </c>
      <c r="AO347">
        <f>IF(テーブル2[[#This Row],[班長代理①②③を選択]]&lt;&gt;"",COUNTIF(AN:AN,AN347),0)</f>
        <v>0</v>
      </c>
      <c r="AQ347" s="521" t="str">
        <f>テーブル2[[#This Row],[災害発生時の
体制]]&amp;テーブル2[[#This Row],[班長]]</f>
        <v/>
      </c>
      <c r="AR347" s="519">
        <f>IF(テーブル2[[#This Row],[班長]]="○",COUNTIF(AQ:AQ,AQ347),0)</f>
        <v>0</v>
      </c>
    </row>
    <row r="348" spans="2:44" x14ac:dyDescent="0.15">
      <c r="B348" s="378" t="str">
        <f>IF(名簿!C353&lt;&gt;"",名簿!C353,"")</f>
        <v/>
      </c>
      <c r="C348" s="378" t="str">
        <f>IF(名簿!F353&lt;&gt;"",名簿!F353,"")</f>
        <v/>
      </c>
      <c r="D348" s="378" t="str">
        <f>IF(名簿!G353&lt;&gt;"",名簿!G353,"")</f>
        <v/>
      </c>
      <c r="E348" s="378" t="str">
        <f>IF(名簿!J353&lt;&gt;"",名簿!J353,"")</f>
        <v/>
      </c>
      <c r="F348" s="378" t="str">
        <f>IF(名簿!L353&lt;&gt;"",名簿!L353,"")</f>
        <v/>
      </c>
      <c r="G348" s="378" t="str">
        <f>IF(名簿!I353&lt;&gt;"",名簿!I353,"")</f>
        <v/>
      </c>
      <c r="H348" s="378" t="str">
        <f>IF(名簿!K353&lt;&gt;"",名簿!K353,"")</f>
        <v/>
      </c>
      <c r="I348" s="378" t="str">
        <f>IF(名簿!H353&lt;&gt;"",名簿!H353,"")</f>
        <v/>
      </c>
      <c r="J348" s="378" t="str">
        <f>IF(名簿!S353&lt;&gt;"",名簿!S353,"")</f>
        <v/>
      </c>
      <c r="L348" s="379" t="str">
        <f>IF(現場!C352&lt;&gt;"",現場!C352,"")</f>
        <v/>
      </c>
      <c r="M348" s="379" t="str">
        <f>IF(現場!D352&lt;&gt;"",現場!D352,"")</f>
        <v/>
      </c>
      <c r="N348" s="379" t="str">
        <f>IF(現場!E352&lt;&gt;"",現場!E352,"")</f>
        <v/>
      </c>
      <c r="O348" s="379" t="str">
        <f>IF(現場!F352&lt;&gt;"",現場!F352,"")</f>
        <v/>
      </c>
      <c r="P348" s="379" t="str">
        <f>IF(現場!G352&lt;&gt;"",現場!G352,"")</f>
        <v/>
      </c>
      <c r="Q348" s="379" t="str">
        <f>IF(現場!H352&lt;&gt;"",現場!H352,"")</f>
        <v/>
      </c>
      <c r="R348" s="379" t="str">
        <f>IF(現場!I352&lt;&gt;"",現場!I352,"")</f>
        <v/>
      </c>
      <c r="S348" s="379" t="str">
        <f>IF(現場!J352&lt;&gt;"",現場!J352,"")</f>
        <v/>
      </c>
      <c r="T348" s="379" t="str">
        <f>IF(現場!K352&lt;&gt;"",現場!K352,"")</f>
        <v/>
      </c>
      <c r="U348" s="379" t="str">
        <f>IF(現場!L352&lt;&gt;"",現場!L352,"")</f>
        <v/>
      </c>
      <c r="V348" s="379" t="str">
        <f>IF(現場!M352&lt;&gt;"",現場!M352,"")</f>
        <v/>
      </c>
      <c r="X348" s="407" t="str">
        <f>IF(名簿!E353&lt;&gt;"",名簿!E353,"")</f>
        <v/>
      </c>
      <c r="Y348" s="407" t="str">
        <f>IF(名簿!C353&lt;&gt;"",名簿!C353,"")</f>
        <v/>
      </c>
      <c r="Z348" s="407" t="str">
        <f>IF(名簿!H353&lt;&gt;"",名簿!H353,"")</f>
        <v/>
      </c>
      <c r="AA348" s="407" t="str">
        <f>IF(名簿!S353&lt;&gt;"",名簿!S353,"")</f>
        <v/>
      </c>
      <c r="AB348" s="407" t="s">
        <v>1792</v>
      </c>
      <c r="AC348" s="407" t="str">
        <f>IF(名簿!M353&lt;&gt;"",名簿!M353,"")</f>
        <v/>
      </c>
      <c r="AD348" s="407" t="str">
        <f>IF(名簿!N353&lt;&gt;"",名簿!N353,"")</f>
        <v/>
      </c>
      <c r="AE348" s="407" t="str">
        <f>IF(名簿!O353&lt;&gt;"",名簿!O353,"")</f>
        <v/>
      </c>
      <c r="AF348" s="407" t="str">
        <f>IF(名簿!P353&lt;&gt;"",名簿!P353,"")</f>
        <v/>
      </c>
      <c r="AN348" s="551" t="str">
        <f>テーブル2[[#This Row],[災害発生時の
体制]]&amp;テーブル2[[#This Row],[班長代理①②③を選択]]</f>
        <v/>
      </c>
      <c r="AO348">
        <f>IF(テーブル2[[#This Row],[班長代理①②③を選択]]&lt;&gt;"",COUNTIF(AN:AN,AN348),0)</f>
        <v>0</v>
      </c>
      <c r="AQ348" s="521" t="str">
        <f>テーブル2[[#This Row],[災害発生時の
体制]]&amp;テーブル2[[#This Row],[班長]]</f>
        <v/>
      </c>
      <c r="AR348" s="519">
        <f>IF(テーブル2[[#This Row],[班長]]="○",COUNTIF(AQ:AQ,AQ348),0)</f>
        <v>0</v>
      </c>
    </row>
    <row r="349" spans="2:44" x14ac:dyDescent="0.15">
      <c r="B349" s="378" t="str">
        <f>IF(名簿!C354&lt;&gt;"",名簿!C354,"")</f>
        <v/>
      </c>
      <c r="C349" s="378" t="str">
        <f>IF(名簿!F354&lt;&gt;"",名簿!F354,"")</f>
        <v/>
      </c>
      <c r="D349" s="378" t="str">
        <f>IF(名簿!G354&lt;&gt;"",名簿!G354,"")</f>
        <v/>
      </c>
      <c r="E349" s="378" t="str">
        <f>IF(名簿!J354&lt;&gt;"",名簿!J354,"")</f>
        <v/>
      </c>
      <c r="F349" s="378" t="str">
        <f>IF(名簿!L354&lt;&gt;"",名簿!L354,"")</f>
        <v/>
      </c>
      <c r="G349" s="378" t="str">
        <f>IF(名簿!I354&lt;&gt;"",名簿!I354,"")</f>
        <v/>
      </c>
      <c r="H349" s="378" t="str">
        <f>IF(名簿!K354&lt;&gt;"",名簿!K354,"")</f>
        <v/>
      </c>
      <c r="I349" s="378" t="str">
        <f>IF(名簿!H354&lt;&gt;"",名簿!H354,"")</f>
        <v/>
      </c>
      <c r="J349" s="378" t="str">
        <f>IF(名簿!S354&lt;&gt;"",名簿!S354,"")</f>
        <v/>
      </c>
      <c r="L349" s="379" t="str">
        <f>IF(現場!C353&lt;&gt;"",現場!C353,"")</f>
        <v/>
      </c>
      <c r="M349" s="379" t="str">
        <f>IF(現場!D353&lt;&gt;"",現場!D353,"")</f>
        <v/>
      </c>
      <c r="N349" s="379" t="str">
        <f>IF(現場!E353&lt;&gt;"",現場!E353,"")</f>
        <v/>
      </c>
      <c r="O349" s="379" t="str">
        <f>IF(現場!F353&lt;&gt;"",現場!F353,"")</f>
        <v/>
      </c>
      <c r="P349" s="379" t="str">
        <f>IF(現場!G353&lt;&gt;"",現場!G353,"")</f>
        <v/>
      </c>
      <c r="Q349" s="379" t="str">
        <f>IF(現場!H353&lt;&gt;"",現場!H353,"")</f>
        <v/>
      </c>
      <c r="R349" s="379" t="str">
        <f>IF(現場!I353&lt;&gt;"",現場!I353,"")</f>
        <v/>
      </c>
      <c r="S349" s="379" t="str">
        <f>IF(現場!J353&lt;&gt;"",現場!J353,"")</f>
        <v/>
      </c>
      <c r="T349" s="379" t="str">
        <f>IF(現場!K353&lt;&gt;"",現場!K353,"")</f>
        <v/>
      </c>
      <c r="U349" s="379" t="str">
        <f>IF(現場!L353&lt;&gt;"",現場!L353,"")</f>
        <v/>
      </c>
      <c r="V349" s="379" t="str">
        <f>IF(現場!M353&lt;&gt;"",現場!M353,"")</f>
        <v/>
      </c>
      <c r="X349" s="407" t="str">
        <f>IF(名簿!E354&lt;&gt;"",名簿!E354,"")</f>
        <v/>
      </c>
      <c r="Y349" s="407" t="str">
        <f>IF(名簿!C354&lt;&gt;"",名簿!C354,"")</f>
        <v/>
      </c>
      <c r="Z349" s="407" t="str">
        <f>IF(名簿!H354&lt;&gt;"",名簿!H354,"")</f>
        <v/>
      </c>
      <c r="AA349" s="407" t="str">
        <f>IF(名簿!S354&lt;&gt;"",名簿!S354,"")</f>
        <v/>
      </c>
      <c r="AB349" s="407" t="s">
        <v>1792</v>
      </c>
      <c r="AC349" s="407" t="str">
        <f>IF(名簿!M354&lt;&gt;"",名簿!M354,"")</f>
        <v/>
      </c>
      <c r="AD349" s="407" t="str">
        <f>IF(名簿!N354&lt;&gt;"",名簿!N354,"")</f>
        <v/>
      </c>
      <c r="AE349" s="407" t="str">
        <f>IF(名簿!O354&lt;&gt;"",名簿!O354,"")</f>
        <v/>
      </c>
      <c r="AF349" s="407" t="str">
        <f>IF(名簿!P354&lt;&gt;"",名簿!P354,"")</f>
        <v/>
      </c>
      <c r="AN349" s="551" t="str">
        <f>テーブル2[[#This Row],[災害発生時の
体制]]&amp;テーブル2[[#This Row],[班長代理①②③を選択]]</f>
        <v/>
      </c>
      <c r="AO349">
        <f>IF(テーブル2[[#This Row],[班長代理①②③を選択]]&lt;&gt;"",COUNTIF(AN:AN,AN349),0)</f>
        <v>0</v>
      </c>
      <c r="AQ349" s="521" t="str">
        <f>テーブル2[[#This Row],[災害発生時の
体制]]&amp;テーブル2[[#This Row],[班長]]</f>
        <v/>
      </c>
      <c r="AR349" s="519">
        <f>IF(テーブル2[[#This Row],[班長]]="○",COUNTIF(AQ:AQ,AQ349),0)</f>
        <v>0</v>
      </c>
    </row>
    <row r="350" spans="2:44" x14ac:dyDescent="0.15">
      <c r="B350" s="378" t="str">
        <f>IF(名簿!C355&lt;&gt;"",名簿!C355,"")</f>
        <v/>
      </c>
      <c r="C350" s="378" t="str">
        <f>IF(名簿!F355&lt;&gt;"",名簿!F355,"")</f>
        <v/>
      </c>
      <c r="D350" s="378" t="str">
        <f>IF(名簿!G355&lt;&gt;"",名簿!G355,"")</f>
        <v/>
      </c>
      <c r="E350" s="378" t="str">
        <f>IF(名簿!J355&lt;&gt;"",名簿!J355,"")</f>
        <v/>
      </c>
      <c r="F350" s="378" t="str">
        <f>IF(名簿!L355&lt;&gt;"",名簿!L355,"")</f>
        <v/>
      </c>
      <c r="G350" s="378" t="str">
        <f>IF(名簿!I355&lt;&gt;"",名簿!I355,"")</f>
        <v/>
      </c>
      <c r="H350" s="378" t="str">
        <f>IF(名簿!K355&lt;&gt;"",名簿!K355,"")</f>
        <v/>
      </c>
      <c r="I350" s="378" t="str">
        <f>IF(名簿!H355&lt;&gt;"",名簿!H355,"")</f>
        <v/>
      </c>
      <c r="J350" s="378" t="str">
        <f>IF(名簿!S355&lt;&gt;"",名簿!S355,"")</f>
        <v/>
      </c>
      <c r="L350" s="379" t="str">
        <f>IF(現場!C354&lt;&gt;"",現場!C354,"")</f>
        <v/>
      </c>
      <c r="M350" s="379" t="str">
        <f>IF(現場!D354&lt;&gt;"",現場!D354,"")</f>
        <v/>
      </c>
      <c r="N350" s="379" t="str">
        <f>IF(現場!E354&lt;&gt;"",現場!E354,"")</f>
        <v/>
      </c>
      <c r="O350" s="379" t="str">
        <f>IF(現場!F354&lt;&gt;"",現場!F354,"")</f>
        <v/>
      </c>
      <c r="P350" s="379" t="str">
        <f>IF(現場!G354&lt;&gt;"",現場!G354,"")</f>
        <v/>
      </c>
      <c r="Q350" s="379" t="str">
        <f>IF(現場!H354&lt;&gt;"",現場!H354,"")</f>
        <v/>
      </c>
      <c r="R350" s="379" t="str">
        <f>IF(現場!I354&lt;&gt;"",現場!I354,"")</f>
        <v/>
      </c>
      <c r="S350" s="379" t="str">
        <f>IF(現場!J354&lt;&gt;"",現場!J354,"")</f>
        <v/>
      </c>
      <c r="T350" s="379" t="str">
        <f>IF(現場!K354&lt;&gt;"",現場!K354,"")</f>
        <v/>
      </c>
      <c r="U350" s="379" t="str">
        <f>IF(現場!L354&lt;&gt;"",現場!L354,"")</f>
        <v/>
      </c>
      <c r="V350" s="379" t="str">
        <f>IF(現場!M354&lt;&gt;"",現場!M354,"")</f>
        <v/>
      </c>
      <c r="X350" s="407" t="str">
        <f>IF(名簿!E355&lt;&gt;"",名簿!E355,"")</f>
        <v/>
      </c>
      <c r="Y350" s="407" t="str">
        <f>IF(名簿!C355&lt;&gt;"",名簿!C355,"")</f>
        <v/>
      </c>
      <c r="Z350" s="407" t="str">
        <f>IF(名簿!H355&lt;&gt;"",名簿!H355,"")</f>
        <v/>
      </c>
      <c r="AA350" s="407" t="str">
        <f>IF(名簿!S355&lt;&gt;"",名簿!S355,"")</f>
        <v/>
      </c>
      <c r="AB350" s="407" t="s">
        <v>1792</v>
      </c>
      <c r="AC350" s="407" t="str">
        <f>IF(名簿!M355&lt;&gt;"",名簿!M355,"")</f>
        <v/>
      </c>
      <c r="AD350" s="407" t="str">
        <f>IF(名簿!N355&lt;&gt;"",名簿!N355,"")</f>
        <v/>
      </c>
      <c r="AE350" s="407" t="str">
        <f>IF(名簿!O355&lt;&gt;"",名簿!O355,"")</f>
        <v/>
      </c>
      <c r="AF350" s="407" t="str">
        <f>IF(名簿!P355&lt;&gt;"",名簿!P355,"")</f>
        <v/>
      </c>
      <c r="AN350" s="551" t="str">
        <f>テーブル2[[#This Row],[災害発生時の
体制]]&amp;テーブル2[[#This Row],[班長代理①②③を選択]]</f>
        <v/>
      </c>
      <c r="AO350">
        <f>IF(テーブル2[[#This Row],[班長代理①②③を選択]]&lt;&gt;"",COUNTIF(AN:AN,AN350),0)</f>
        <v>0</v>
      </c>
      <c r="AQ350" s="521" t="str">
        <f>テーブル2[[#This Row],[災害発生時の
体制]]&amp;テーブル2[[#This Row],[班長]]</f>
        <v/>
      </c>
      <c r="AR350" s="519">
        <f>IF(テーブル2[[#This Row],[班長]]="○",COUNTIF(AQ:AQ,AQ350),0)</f>
        <v>0</v>
      </c>
    </row>
    <row r="351" spans="2:44" x14ac:dyDescent="0.15">
      <c r="B351" s="378" t="str">
        <f>IF(名簿!C356&lt;&gt;"",名簿!C356,"")</f>
        <v/>
      </c>
      <c r="C351" s="378" t="str">
        <f>IF(名簿!F356&lt;&gt;"",名簿!F356,"")</f>
        <v/>
      </c>
      <c r="D351" s="378" t="str">
        <f>IF(名簿!G356&lt;&gt;"",名簿!G356,"")</f>
        <v/>
      </c>
      <c r="E351" s="378" t="str">
        <f>IF(名簿!J356&lt;&gt;"",名簿!J356,"")</f>
        <v/>
      </c>
      <c r="F351" s="378" t="str">
        <f>IF(名簿!L356&lt;&gt;"",名簿!L356,"")</f>
        <v/>
      </c>
      <c r="G351" s="378" t="str">
        <f>IF(名簿!I356&lt;&gt;"",名簿!I356,"")</f>
        <v/>
      </c>
      <c r="H351" s="378" t="str">
        <f>IF(名簿!K356&lt;&gt;"",名簿!K356,"")</f>
        <v/>
      </c>
      <c r="I351" s="378" t="str">
        <f>IF(名簿!H356&lt;&gt;"",名簿!H356,"")</f>
        <v/>
      </c>
      <c r="J351" s="378" t="str">
        <f>IF(名簿!S356&lt;&gt;"",名簿!S356,"")</f>
        <v/>
      </c>
      <c r="L351" s="379" t="str">
        <f>IF(現場!C355&lt;&gt;"",現場!C355,"")</f>
        <v/>
      </c>
      <c r="M351" s="379" t="str">
        <f>IF(現場!D355&lt;&gt;"",現場!D355,"")</f>
        <v/>
      </c>
      <c r="N351" s="379" t="str">
        <f>IF(現場!E355&lt;&gt;"",現場!E355,"")</f>
        <v/>
      </c>
      <c r="O351" s="379" t="str">
        <f>IF(現場!F355&lt;&gt;"",現場!F355,"")</f>
        <v/>
      </c>
      <c r="P351" s="379" t="str">
        <f>IF(現場!G355&lt;&gt;"",現場!G355,"")</f>
        <v/>
      </c>
      <c r="Q351" s="379" t="str">
        <f>IF(現場!H355&lt;&gt;"",現場!H355,"")</f>
        <v/>
      </c>
      <c r="R351" s="379" t="str">
        <f>IF(現場!I355&lt;&gt;"",現場!I355,"")</f>
        <v/>
      </c>
      <c r="S351" s="379" t="str">
        <f>IF(現場!J355&lt;&gt;"",現場!J355,"")</f>
        <v/>
      </c>
      <c r="T351" s="379" t="str">
        <f>IF(現場!K355&lt;&gt;"",現場!K355,"")</f>
        <v/>
      </c>
      <c r="U351" s="379" t="str">
        <f>IF(現場!L355&lt;&gt;"",現場!L355,"")</f>
        <v/>
      </c>
      <c r="V351" s="379" t="str">
        <f>IF(現場!M355&lt;&gt;"",現場!M355,"")</f>
        <v/>
      </c>
      <c r="X351" s="407" t="str">
        <f>IF(名簿!E356&lt;&gt;"",名簿!E356,"")</f>
        <v/>
      </c>
      <c r="Y351" s="407" t="str">
        <f>IF(名簿!C356&lt;&gt;"",名簿!C356,"")</f>
        <v/>
      </c>
      <c r="Z351" s="407" t="str">
        <f>IF(名簿!H356&lt;&gt;"",名簿!H356,"")</f>
        <v/>
      </c>
      <c r="AA351" s="407" t="str">
        <f>IF(名簿!S356&lt;&gt;"",名簿!S356,"")</f>
        <v/>
      </c>
      <c r="AB351" s="407" t="s">
        <v>1792</v>
      </c>
      <c r="AC351" s="407" t="str">
        <f>IF(名簿!M356&lt;&gt;"",名簿!M356,"")</f>
        <v/>
      </c>
      <c r="AD351" s="407" t="str">
        <f>IF(名簿!N356&lt;&gt;"",名簿!N356,"")</f>
        <v/>
      </c>
      <c r="AE351" s="407" t="str">
        <f>IF(名簿!O356&lt;&gt;"",名簿!O356,"")</f>
        <v/>
      </c>
      <c r="AF351" s="407" t="str">
        <f>IF(名簿!P356&lt;&gt;"",名簿!P356,"")</f>
        <v/>
      </c>
      <c r="AN351" s="551" t="str">
        <f>テーブル2[[#This Row],[災害発生時の
体制]]&amp;テーブル2[[#This Row],[班長代理①②③を選択]]</f>
        <v/>
      </c>
      <c r="AO351">
        <f>IF(テーブル2[[#This Row],[班長代理①②③を選択]]&lt;&gt;"",COUNTIF(AN:AN,AN351),0)</f>
        <v>0</v>
      </c>
      <c r="AQ351" s="521" t="str">
        <f>テーブル2[[#This Row],[災害発生時の
体制]]&amp;テーブル2[[#This Row],[班長]]</f>
        <v/>
      </c>
      <c r="AR351" s="519">
        <f>IF(テーブル2[[#This Row],[班長]]="○",COUNTIF(AQ:AQ,AQ351),0)</f>
        <v>0</v>
      </c>
    </row>
    <row r="352" spans="2:44" x14ac:dyDescent="0.15">
      <c r="B352" s="378" t="str">
        <f>IF(名簿!C357&lt;&gt;"",名簿!C357,"")</f>
        <v/>
      </c>
      <c r="C352" s="378" t="str">
        <f>IF(名簿!F357&lt;&gt;"",名簿!F357,"")</f>
        <v/>
      </c>
      <c r="D352" s="378" t="str">
        <f>IF(名簿!G357&lt;&gt;"",名簿!G357,"")</f>
        <v/>
      </c>
      <c r="E352" s="378" t="str">
        <f>IF(名簿!J357&lt;&gt;"",名簿!J357,"")</f>
        <v/>
      </c>
      <c r="F352" s="378" t="str">
        <f>IF(名簿!L357&lt;&gt;"",名簿!L357,"")</f>
        <v/>
      </c>
      <c r="G352" s="378" t="str">
        <f>IF(名簿!I357&lt;&gt;"",名簿!I357,"")</f>
        <v/>
      </c>
      <c r="H352" s="378" t="str">
        <f>IF(名簿!K357&lt;&gt;"",名簿!K357,"")</f>
        <v/>
      </c>
      <c r="I352" s="378" t="str">
        <f>IF(名簿!H357&lt;&gt;"",名簿!H357,"")</f>
        <v/>
      </c>
      <c r="J352" s="378" t="str">
        <f>IF(名簿!S357&lt;&gt;"",名簿!S357,"")</f>
        <v/>
      </c>
      <c r="L352" s="379" t="str">
        <f>IF(現場!C356&lt;&gt;"",現場!C356,"")</f>
        <v/>
      </c>
      <c r="M352" s="379" t="str">
        <f>IF(現場!D356&lt;&gt;"",現場!D356,"")</f>
        <v/>
      </c>
      <c r="N352" s="379" t="str">
        <f>IF(現場!E356&lt;&gt;"",現場!E356,"")</f>
        <v/>
      </c>
      <c r="O352" s="379" t="str">
        <f>IF(現場!F356&lt;&gt;"",現場!F356,"")</f>
        <v/>
      </c>
      <c r="P352" s="379" t="str">
        <f>IF(現場!G356&lt;&gt;"",現場!G356,"")</f>
        <v/>
      </c>
      <c r="Q352" s="379" t="str">
        <f>IF(現場!H356&lt;&gt;"",現場!H356,"")</f>
        <v/>
      </c>
      <c r="R352" s="379" t="str">
        <f>IF(現場!I356&lt;&gt;"",現場!I356,"")</f>
        <v/>
      </c>
      <c r="S352" s="379" t="str">
        <f>IF(現場!J356&lt;&gt;"",現場!J356,"")</f>
        <v/>
      </c>
      <c r="T352" s="379" t="str">
        <f>IF(現場!K356&lt;&gt;"",現場!K356,"")</f>
        <v/>
      </c>
      <c r="U352" s="379" t="str">
        <f>IF(現場!L356&lt;&gt;"",現場!L356,"")</f>
        <v/>
      </c>
      <c r="V352" s="379" t="str">
        <f>IF(現場!M356&lt;&gt;"",現場!M356,"")</f>
        <v/>
      </c>
      <c r="X352" s="407" t="str">
        <f>IF(名簿!E357&lt;&gt;"",名簿!E357,"")</f>
        <v/>
      </c>
      <c r="Y352" s="407" t="str">
        <f>IF(名簿!C357&lt;&gt;"",名簿!C357,"")</f>
        <v/>
      </c>
      <c r="Z352" s="407" t="str">
        <f>IF(名簿!H357&lt;&gt;"",名簿!H357,"")</f>
        <v/>
      </c>
      <c r="AA352" s="407" t="str">
        <f>IF(名簿!S357&lt;&gt;"",名簿!S357,"")</f>
        <v/>
      </c>
      <c r="AB352" s="407" t="s">
        <v>1792</v>
      </c>
      <c r="AC352" s="407" t="str">
        <f>IF(名簿!M357&lt;&gt;"",名簿!M357,"")</f>
        <v/>
      </c>
      <c r="AD352" s="407" t="str">
        <f>IF(名簿!N357&lt;&gt;"",名簿!N357,"")</f>
        <v/>
      </c>
      <c r="AE352" s="407" t="str">
        <f>IF(名簿!O357&lt;&gt;"",名簿!O357,"")</f>
        <v/>
      </c>
      <c r="AF352" s="407" t="str">
        <f>IF(名簿!P357&lt;&gt;"",名簿!P357,"")</f>
        <v/>
      </c>
      <c r="AN352" s="551" t="str">
        <f>テーブル2[[#This Row],[災害発生時の
体制]]&amp;テーブル2[[#This Row],[班長代理①②③を選択]]</f>
        <v/>
      </c>
      <c r="AO352">
        <f>IF(テーブル2[[#This Row],[班長代理①②③を選択]]&lt;&gt;"",COUNTIF(AN:AN,AN352),0)</f>
        <v>0</v>
      </c>
      <c r="AQ352" s="521" t="str">
        <f>テーブル2[[#This Row],[災害発生時の
体制]]&amp;テーブル2[[#This Row],[班長]]</f>
        <v/>
      </c>
      <c r="AR352" s="519">
        <f>IF(テーブル2[[#This Row],[班長]]="○",COUNTIF(AQ:AQ,AQ352),0)</f>
        <v>0</v>
      </c>
    </row>
    <row r="353" spans="2:44" x14ac:dyDescent="0.15">
      <c r="B353" s="378" t="str">
        <f>IF(名簿!C358&lt;&gt;"",名簿!C358,"")</f>
        <v/>
      </c>
      <c r="C353" s="378" t="str">
        <f>IF(名簿!F358&lt;&gt;"",名簿!F358,"")</f>
        <v/>
      </c>
      <c r="D353" s="378" t="str">
        <f>IF(名簿!G358&lt;&gt;"",名簿!G358,"")</f>
        <v/>
      </c>
      <c r="E353" s="378" t="str">
        <f>IF(名簿!J358&lt;&gt;"",名簿!J358,"")</f>
        <v/>
      </c>
      <c r="F353" s="378" t="str">
        <f>IF(名簿!L358&lt;&gt;"",名簿!L358,"")</f>
        <v/>
      </c>
      <c r="G353" s="378" t="str">
        <f>IF(名簿!I358&lt;&gt;"",名簿!I358,"")</f>
        <v/>
      </c>
      <c r="H353" s="378" t="str">
        <f>IF(名簿!K358&lt;&gt;"",名簿!K358,"")</f>
        <v/>
      </c>
      <c r="I353" s="378" t="str">
        <f>IF(名簿!H358&lt;&gt;"",名簿!H358,"")</f>
        <v/>
      </c>
      <c r="J353" s="378" t="str">
        <f>IF(名簿!S358&lt;&gt;"",名簿!S358,"")</f>
        <v/>
      </c>
      <c r="L353" s="379" t="str">
        <f>IF(現場!C357&lt;&gt;"",現場!C357,"")</f>
        <v/>
      </c>
      <c r="M353" s="379" t="str">
        <f>IF(現場!D357&lt;&gt;"",現場!D357,"")</f>
        <v/>
      </c>
      <c r="N353" s="379" t="str">
        <f>IF(現場!E357&lt;&gt;"",現場!E357,"")</f>
        <v/>
      </c>
      <c r="O353" s="379" t="str">
        <f>IF(現場!F357&lt;&gt;"",現場!F357,"")</f>
        <v/>
      </c>
      <c r="P353" s="379" t="str">
        <f>IF(現場!G357&lt;&gt;"",現場!G357,"")</f>
        <v/>
      </c>
      <c r="Q353" s="379" t="str">
        <f>IF(現場!H357&lt;&gt;"",現場!H357,"")</f>
        <v/>
      </c>
      <c r="R353" s="379" t="str">
        <f>IF(現場!I357&lt;&gt;"",現場!I357,"")</f>
        <v/>
      </c>
      <c r="S353" s="379" t="str">
        <f>IF(現場!J357&lt;&gt;"",現場!J357,"")</f>
        <v/>
      </c>
      <c r="T353" s="379" t="str">
        <f>IF(現場!K357&lt;&gt;"",現場!K357,"")</f>
        <v/>
      </c>
      <c r="U353" s="379" t="str">
        <f>IF(現場!L357&lt;&gt;"",現場!L357,"")</f>
        <v/>
      </c>
      <c r="V353" s="379" t="str">
        <f>IF(現場!M357&lt;&gt;"",現場!M357,"")</f>
        <v/>
      </c>
      <c r="X353" s="407" t="str">
        <f>IF(名簿!E358&lt;&gt;"",名簿!E358,"")</f>
        <v/>
      </c>
      <c r="Y353" s="407" t="str">
        <f>IF(名簿!C358&lt;&gt;"",名簿!C358,"")</f>
        <v/>
      </c>
      <c r="Z353" s="407" t="str">
        <f>IF(名簿!H358&lt;&gt;"",名簿!H358,"")</f>
        <v/>
      </c>
      <c r="AA353" s="407" t="str">
        <f>IF(名簿!S358&lt;&gt;"",名簿!S358,"")</f>
        <v/>
      </c>
      <c r="AB353" s="407" t="s">
        <v>1792</v>
      </c>
      <c r="AC353" s="407" t="str">
        <f>IF(名簿!M358&lt;&gt;"",名簿!M358,"")</f>
        <v/>
      </c>
      <c r="AD353" s="407" t="str">
        <f>IF(名簿!N358&lt;&gt;"",名簿!N358,"")</f>
        <v/>
      </c>
      <c r="AE353" s="407" t="str">
        <f>IF(名簿!O358&lt;&gt;"",名簿!O358,"")</f>
        <v/>
      </c>
      <c r="AF353" s="407" t="str">
        <f>IF(名簿!P358&lt;&gt;"",名簿!P358,"")</f>
        <v/>
      </c>
      <c r="AN353" s="551" t="str">
        <f>テーブル2[[#This Row],[災害発生時の
体制]]&amp;テーブル2[[#This Row],[班長代理①②③を選択]]</f>
        <v/>
      </c>
      <c r="AO353">
        <f>IF(テーブル2[[#This Row],[班長代理①②③を選択]]&lt;&gt;"",COUNTIF(AN:AN,AN353),0)</f>
        <v>0</v>
      </c>
      <c r="AQ353" s="521" t="str">
        <f>テーブル2[[#This Row],[災害発生時の
体制]]&amp;テーブル2[[#This Row],[班長]]</f>
        <v/>
      </c>
      <c r="AR353" s="519">
        <f>IF(テーブル2[[#This Row],[班長]]="○",COUNTIF(AQ:AQ,AQ353),0)</f>
        <v>0</v>
      </c>
    </row>
    <row r="354" spans="2:44" x14ac:dyDescent="0.15">
      <c r="B354" s="378" t="str">
        <f>IF(名簿!C359&lt;&gt;"",名簿!C359,"")</f>
        <v/>
      </c>
      <c r="C354" s="378" t="str">
        <f>IF(名簿!F359&lt;&gt;"",名簿!F359,"")</f>
        <v/>
      </c>
      <c r="D354" s="378" t="str">
        <f>IF(名簿!G359&lt;&gt;"",名簿!G359,"")</f>
        <v/>
      </c>
      <c r="E354" s="378" t="str">
        <f>IF(名簿!J359&lt;&gt;"",名簿!J359,"")</f>
        <v/>
      </c>
      <c r="F354" s="378" t="str">
        <f>IF(名簿!L359&lt;&gt;"",名簿!L359,"")</f>
        <v/>
      </c>
      <c r="G354" s="378" t="str">
        <f>IF(名簿!I359&lt;&gt;"",名簿!I359,"")</f>
        <v/>
      </c>
      <c r="H354" s="378" t="str">
        <f>IF(名簿!K359&lt;&gt;"",名簿!K359,"")</f>
        <v/>
      </c>
      <c r="I354" s="378" t="str">
        <f>IF(名簿!H359&lt;&gt;"",名簿!H359,"")</f>
        <v/>
      </c>
      <c r="J354" s="378" t="str">
        <f>IF(名簿!S359&lt;&gt;"",名簿!S359,"")</f>
        <v/>
      </c>
      <c r="L354" s="379" t="str">
        <f>IF(現場!C358&lt;&gt;"",現場!C358,"")</f>
        <v/>
      </c>
      <c r="M354" s="379" t="str">
        <f>IF(現場!D358&lt;&gt;"",現場!D358,"")</f>
        <v/>
      </c>
      <c r="N354" s="379" t="str">
        <f>IF(現場!E358&lt;&gt;"",現場!E358,"")</f>
        <v/>
      </c>
      <c r="O354" s="379" t="str">
        <f>IF(現場!F358&lt;&gt;"",現場!F358,"")</f>
        <v/>
      </c>
      <c r="P354" s="379" t="str">
        <f>IF(現場!G358&lt;&gt;"",現場!G358,"")</f>
        <v/>
      </c>
      <c r="Q354" s="379" t="str">
        <f>IF(現場!H358&lt;&gt;"",現場!H358,"")</f>
        <v/>
      </c>
      <c r="R354" s="379" t="str">
        <f>IF(現場!I358&lt;&gt;"",現場!I358,"")</f>
        <v/>
      </c>
      <c r="S354" s="379" t="str">
        <f>IF(現場!J358&lt;&gt;"",現場!J358,"")</f>
        <v/>
      </c>
      <c r="T354" s="379" t="str">
        <f>IF(現場!K358&lt;&gt;"",現場!K358,"")</f>
        <v/>
      </c>
      <c r="U354" s="379" t="str">
        <f>IF(現場!L358&lt;&gt;"",現場!L358,"")</f>
        <v/>
      </c>
      <c r="V354" s="379" t="str">
        <f>IF(現場!M358&lt;&gt;"",現場!M358,"")</f>
        <v/>
      </c>
      <c r="X354" s="407" t="str">
        <f>IF(名簿!E359&lt;&gt;"",名簿!E359,"")</f>
        <v/>
      </c>
      <c r="Y354" s="407" t="str">
        <f>IF(名簿!C359&lt;&gt;"",名簿!C359,"")</f>
        <v/>
      </c>
      <c r="Z354" s="407" t="str">
        <f>IF(名簿!H359&lt;&gt;"",名簿!H359,"")</f>
        <v/>
      </c>
      <c r="AA354" s="407" t="str">
        <f>IF(名簿!S359&lt;&gt;"",名簿!S359,"")</f>
        <v/>
      </c>
      <c r="AB354" s="407" t="s">
        <v>1792</v>
      </c>
      <c r="AC354" s="407" t="str">
        <f>IF(名簿!M359&lt;&gt;"",名簿!M359,"")</f>
        <v/>
      </c>
      <c r="AD354" s="407" t="str">
        <f>IF(名簿!N359&lt;&gt;"",名簿!N359,"")</f>
        <v/>
      </c>
      <c r="AE354" s="407" t="str">
        <f>IF(名簿!O359&lt;&gt;"",名簿!O359,"")</f>
        <v/>
      </c>
      <c r="AF354" s="407" t="str">
        <f>IF(名簿!P359&lt;&gt;"",名簿!P359,"")</f>
        <v/>
      </c>
      <c r="AN354" s="551" t="str">
        <f>テーブル2[[#This Row],[災害発生時の
体制]]&amp;テーブル2[[#This Row],[班長代理①②③を選択]]</f>
        <v/>
      </c>
      <c r="AO354">
        <f>IF(テーブル2[[#This Row],[班長代理①②③を選択]]&lt;&gt;"",COUNTIF(AN:AN,AN354),0)</f>
        <v>0</v>
      </c>
      <c r="AQ354" s="521" t="str">
        <f>テーブル2[[#This Row],[災害発生時の
体制]]&amp;テーブル2[[#This Row],[班長]]</f>
        <v/>
      </c>
      <c r="AR354" s="519">
        <f>IF(テーブル2[[#This Row],[班長]]="○",COUNTIF(AQ:AQ,AQ354),0)</f>
        <v>0</v>
      </c>
    </row>
    <row r="355" spans="2:44" x14ac:dyDescent="0.15">
      <c r="B355" s="378" t="str">
        <f>IF(名簿!C360&lt;&gt;"",名簿!C360,"")</f>
        <v/>
      </c>
      <c r="C355" s="378" t="str">
        <f>IF(名簿!F360&lt;&gt;"",名簿!F360,"")</f>
        <v/>
      </c>
      <c r="D355" s="378" t="str">
        <f>IF(名簿!G360&lt;&gt;"",名簿!G360,"")</f>
        <v/>
      </c>
      <c r="E355" s="378" t="str">
        <f>IF(名簿!J360&lt;&gt;"",名簿!J360,"")</f>
        <v/>
      </c>
      <c r="F355" s="378" t="str">
        <f>IF(名簿!L360&lt;&gt;"",名簿!L360,"")</f>
        <v/>
      </c>
      <c r="G355" s="378" t="str">
        <f>IF(名簿!I360&lt;&gt;"",名簿!I360,"")</f>
        <v/>
      </c>
      <c r="H355" s="378" t="str">
        <f>IF(名簿!K360&lt;&gt;"",名簿!K360,"")</f>
        <v/>
      </c>
      <c r="I355" s="378" t="str">
        <f>IF(名簿!H360&lt;&gt;"",名簿!H360,"")</f>
        <v/>
      </c>
      <c r="J355" s="378" t="str">
        <f>IF(名簿!S360&lt;&gt;"",名簿!S360,"")</f>
        <v/>
      </c>
      <c r="L355" s="379" t="str">
        <f>IF(現場!C359&lt;&gt;"",現場!C359,"")</f>
        <v/>
      </c>
      <c r="M355" s="379" t="str">
        <f>IF(現場!D359&lt;&gt;"",現場!D359,"")</f>
        <v/>
      </c>
      <c r="N355" s="379" t="str">
        <f>IF(現場!E359&lt;&gt;"",現場!E359,"")</f>
        <v/>
      </c>
      <c r="O355" s="379" t="str">
        <f>IF(現場!F359&lt;&gt;"",現場!F359,"")</f>
        <v/>
      </c>
      <c r="P355" s="379" t="str">
        <f>IF(現場!G359&lt;&gt;"",現場!G359,"")</f>
        <v/>
      </c>
      <c r="Q355" s="379" t="str">
        <f>IF(現場!H359&lt;&gt;"",現場!H359,"")</f>
        <v/>
      </c>
      <c r="R355" s="379" t="str">
        <f>IF(現場!I359&lt;&gt;"",現場!I359,"")</f>
        <v/>
      </c>
      <c r="S355" s="379" t="str">
        <f>IF(現場!J359&lt;&gt;"",現場!J359,"")</f>
        <v/>
      </c>
      <c r="T355" s="379" t="str">
        <f>IF(現場!K359&lt;&gt;"",現場!K359,"")</f>
        <v/>
      </c>
      <c r="U355" s="379" t="str">
        <f>IF(現場!L359&lt;&gt;"",現場!L359,"")</f>
        <v/>
      </c>
      <c r="V355" s="379" t="str">
        <f>IF(現場!M359&lt;&gt;"",現場!M359,"")</f>
        <v/>
      </c>
      <c r="X355" s="407" t="str">
        <f>IF(名簿!E360&lt;&gt;"",名簿!E360,"")</f>
        <v/>
      </c>
      <c r="Y355" s="407" t="str">
        <f>IF(名簿!C360&lt;&gt;"",名簿!C360,"")</f>
        <v/>
      </c>
      <c r="Z355" s="407" t="str">
        <f>IF(名簿!H360&lt;&gt;"",名簿!H360,"")</f>
        <v/>
      </c>
      <c r="AA355" s="407" t="str">
        <f>IF(名簿!S360&lt;&gt;"",名簿!S360,"")</f>
        <v/>
      </c>
      <c r="AB355" s="407" t="s">
        <v>1792</v>
      </c>
      <c r="AC355" s="407" t="str">
        <f>IF(名簿!M360&lt;&gt;"",名簿!M360,"")</f>
        <v/>
      </c>
      <c r="AD355" s="407" t="str">
        <f>IF(名簿!N360&lt;&gt;"",名簿!N360,"")</f>
        <v/>
      </c>
      <c r="AE355" s="407" t="str">
        <f>IF(名簿!O360&lt;&gt;"",名簿!O360,"")</f>
        <v/>
      </c>
      <c r="AF355" s="407" t="str">
        <f>IF(名簿!P360&lt;&gt;"",名簿!P360,"")</f>
        <v/>
      </c>
      <c r="AN355" s="551" t="str">
        <f>テーブル2[[#This Row],[災害発生時の
体制]]&amp;テーブル2[[#This Row],[班長代理①②③を選択]]</f>
        <v/>
      </c>
      <c r="AO355">
        <f>IF(テーブル2[[#This Row],[班長代理①②③を選択]]&lt;&gt;"",COUNTIF(AN:AN,AN355),0)</f>
        <v>0</v>
      </c>
      <c r="AQ355" s="521" t="str">
        <f>テーブル2[[#This Row],[災害発生時の
体制]]&amp;テーブル2[[#This Row],[班長]]</f>
        <v/>
      </c>
      <c r="AR355" s="519">
        <f>IF(テーブル2[[#This Row],[班長]]="○",COUNTIF(AQ:AQ,AQ355),0)</f>
        <v>0</v>
      </c>
    </row>
    <row r="356" spans="2:44" x14ac:dyDescent="0.15">
      <c r="B356" s="378" t="str">
        <f>IF(名簿!C361&lt;&gt;"",名簿!C361,"")</f>
        <v/>
      </c>
      <c r="C356" s="378" t="str">
        <f>IF(名簿!F361&lt;&gt;"",名簿!F361,"")</f>
        <v/>
      </c>
      <c r="D356" s="378" t="str">
        <f>IF(名簿!G361&lt;&gt;"",名簿!G361,"")</f>
        <v/>
      </c>
      <c r="E356" s="378" t="str">
        <f>IF(名簿!J361&lt;&gt;"",名簿!J361,"")</f>
        <v/>
      </c>
      <c r="F356" s="378" t="str">
        <f>IF(名簿!L361&lt;&gt;"",名簿!L361,"")</f>
        <v/>
      </c>
      <c r="G356" s="378" t="str">
        <f>IF(名簿!I361&lt;&gt;"",名簿!I361,"")</f>
        <v/>
      </c>
      <c r="H356" s="378" t="str">
        <f>IF(名簿!K361&lt;&gt;"",名簿!K361,"")</f>
        <v/>
      </c>
      <c r="I356" s="378" t="str">
        <f>IF(名簿!H361&lt;&gt;"",名簿!H361,"")</f>
        <v/>
      </c>
      <c r="J356" s="378" t="str">
        <f>IF(名簿!S361&lt;&gt;"",名簿!S361,"")</f>
        <v/>
      </c>
      <c r="L356" s="379" t="str">
        <f>IF(現場!C360&lt;&gt;"",現場!C360,"")</f>
        <v/>
      </c>
      <c r="M356" s="379" t="str">
        <f>IF(現場!D360&lt;&gt;"",現場!D360,"")</f>
        <v/>
      </c>
      <c r="N356" s="379" t="str">
        <f>IF(現場!E360&lt;&gt;"",現場!E360,"")</f>
        <v/>
      </c>
      <c r="O356" s="379" t="str">
        <f>IF(現場!F360&lt;&gt;"",現場!F360,"")</f>
        <v/>
      </c>
      <c r="P356" s="379" t="str">
        <f>IF(現場!G360&lt;&gt;"",現場!G360,"")</f>
        <v/>
      </c>
      <c r="Q356" s="379" t="str">
        <f>IF(現場!H360&lt;&gt;"",現場!H360,"")</f>
        <v/>
      </c>
      <c r="R356" s="379" t="str">
        <f>IF(現場!I360&lt;&gt;"",現場!I360,"")</f>
        <v/>
      </c>
      <c r="S356" s="379" t="str">
        <f>IF(現場!J360&lt;&gt;"",現場!J360,"")</f>
        <v/>
      </c>
      <c r="T356" s="379" t="str">
        <f>IF(現場!K360&lt;&gt;"",現場!K360,"")</f>
        <v/>
      </c>
      <c r="U356" s="379" t="str">
        <f>IF(現場!L360&lt;&gt;"",現場!L360,"")</f>
        <v/>
      </c>
      <c r="V356" s="379" t="str">
        <f>IF(現場!M360&lt;&gt;"",現場!M360,"")</f>
        <v/>
      </c>
      <c r="X356" s="407" t="str">
        <f>IF(名簿!E361&lt;&gt;"",名簿!E361,"")</f>
        <v/>
      </c>
      <c r="Y356" s="407" t="str">
        <f>IF(名簿!C361&lt;&gt;"",名簿!C361,"")</f>
        <v/>
      </c>
      <c r="Z356" s="407" t="str">
        <f>IF(名簿!H361&lt;&gt;"",名簿!H361,"")</f>
        <v/>
      </c>
      <c r="AA356" s="407" t="str">
        <f>IF(名簿!S361&lt;&gt;"",名簿!S361,"")</f>
        <v/>
      </c>
      <c r="AB356" s="407" t="s">
        <v>1792</v>
      </c>
      <c r="AC356" s="407" t="str">
        <f>IF(名簿!M361&lt;&gt;"",名簿!M361,"")</f>
        <v/>
      </c>
      <c r="AD356" s="407" t="str">
        <f>IF(名簿!N361&lt;&gt;"",名簿!N361,"")</f>
        <v/>
      </c>
      <c r="AE356" s="407" t="str">
        <f>IF(名簿!O361&lt;&gt;"",名簿!O361,"")</f>
        <v/>
      </c>
      <c r="AF356" s="407" t="str">
        <f>IF(名簿!P361&lt;&gt;"",名簿!P361,"")</f>
        <v/>
      </c>
      <c r="AN356" s="551" t="str">
        <f>テーブル2[[#This Row],[災害発生時の
体制]]&amp;テーブル2[[#This Row],[班長代理①②③を選択]]</f>
        <v/>
      </c>
      <c r="AO356">
        <f>IF(テーブル2[[#This Row],[班長代理①②③を選択]]&lt;&gt;"",COUNTIF(AN:AN,AN356),0)</f>
        <v>0</v>
      </c>
      <c r="AQ356" s="521" t="str">
        <f>テーブル2[[#This Row],[災害発生時の
体制]]&amp;テーブル2[[#This Row],[班長]]</f>
        <v/>
      </c>
      <c r="AR356" s="519">
        <f>IF(テーブル2[[#This Row],[班長]]="○",COUNTIF(AQ:AQ,AQ356),0)</f>
        <v>0</v>
      </c>
    </row>
    <row r="357" spans="2:44" x14ac:dyDescent="0.15">
      <c r="B357" s="378" t="str">
        <f>IF(名簿!C362&lt;&gt;"",名簿!C362,"")</f>
        <v/>
      </c>
      <c r="C357" s="378" t="str">
        <f>IF(名簿!F362&lt;&gt;"",名簿!F362,"")</f>
        <v/>
      </c>
      <c r="D357" s="378" t="str">
        <f>IF(名簿!G362&lt;&gt;"",名簿!G362,"")</f>
        <v/>
      </c>
      <c r="E357" s="378" t="str">
        <f>IF(名簿!J362&lt;&gt;"",名簿!J362,"")</f>
        <v/>
      </c>
      <c r="F357" s="378" t="str">
        <f>IF(名簿!L362&lt;&gt;"",名簿!L362,"")</f>
        <v/>
      </c>
      <c r="G357" s="378" t="str">
        <f>IF(名簿!I362&lt;&gt;"",名簿!I362,"")</f>
        <v/>
      </c>
      <c r="H357" s="378" t="str">
        <f>IF(名簿!K362&lt;&gt;"",名簿!K362,"")</f>
        <v/>
      </c>
      <c r="I357" s="378" t="str">
        <f>IF(名簿!H362&lt;&gt;"",名簿!H362,"")</f>
        <v/>
      </c>
      <c r="J357" s="378" t="str">
        <f>IF(名簿!S362&lt;&gt;"",名簿!S362,"")</f>
        <v/>
      </c>
      <c r="L357" s="379" t="str">
        <f>IF(現場!C361&lt;&gt;"",現場!C361,"")</f>
        <v/>
      </c>
      <c r="M357" s="379" t="str">
        <f>IF(現場!D361&lt;&gt;"",現場!D361,"")</f>
        <v/>
      </c>
      <c r="N357" s="379" t="str">
        <f>IF(現場!E361&lt;&gt;"",現場!E361,"")</f>
        <v/>
      </c>
      <c r="O357" s="379" t="str">
        <f>IF(現場!F361&lt;&gt;"",現場!F361,"")</f>
        <v/>
      </c>
      <c r="P357" s="379" t="str">
        <f>IF(現場!G361&lt;&gt;"",現場!G361,"")</f>
        <v/>
      </c>
      <c r="Q357" s="379" t="str">
        <f>IF(現場!H361&lt;&gt;"",現場!H361,"")</f>
        <v/>
      </c>
      <c r="R357" s="379" t="str">
        <f>IF(現場!I361&lt;&gt;"",現場!I361,"")</f>
        <v/>
      </c>
      <c r="S357" s="379" t="str">
        <f>IF(現場!J361&lt;&gt;"",現場!J361,"")</f>
        <v/>
      </c>
      <c r="T357" s="379" t="str">
        <f>IF(現場!K361&lt;&gt;"",現場!K361,"")</f>
        <v/>
      </c>
      <c r="U357" s="379" t="str">
        <f>IF(現場!L361&lt;&gt;"",現場!L361,"")</f>
        <v/>
      </c>
      <c r="V357" s="379" t="str">
        <f>IF(現場!M361&lt;&gt;"",現場!M361,"")</f>
        <v/>
      </c>
      <c r="X357" s="407" t="str">
        <f>IF(名簿!E362&lt;&gt;"",名簿!E362,"")</f>
        <v/>
      </c>
      <c r="Y357" s="407" t="str">
        <f>IF(名簿!C362&lt;&gt;"",名簿!C362,"")</f>
        <v/>
      </c>
      <c r="Z357" s="407" t="str">
        <f>IF(名簿!H362&lt;&gt;"",名簿!H362,"")</f>
        <v/>
      </c>
      <c r="AA357" s="407" t="str">
        <f>IF(名簿!S362&lt;&gt;"",名簿!S362,"")</f>
        <v/>
      </c>
      <c r="AB357" s="407" t="s">
        <v>1792</v>
      </c>
      <c r="AC357" s="407" t="str">
        <f>IF(名簿!M362&lt;&gt;"",名簿!M362,"")</f>
        <v/>
      </c>
      <c r="AD357" s="407" t="str">
        <f>IF(名簿!N362&lt;&gt;"",名簿!N362,"")</f>
        <v/>
      </c>
      <c r="AE357" s="407" t="str">
        <f>IF(名簿!O362&lt;&gt;"",名簿!O362,"")</f>
        <v/>
      </c>
      <c r="AF357" s="407" t="str">
        <f>IF(名簿!P362&lt;&gt;"",名簿!P362,"")</f>
        <v/>
      </c>
      <c r="AN357" s="551" t="str">
        <f>テーブル2[[#This Row],[災害発生時の
体制]]&amp;テーブル2[[#This Row],[班長代理①②③を選択]]</f>
        <v/>
      </c>
      <c r="AO357">
        <f>IF(テーブル2[[#This Row],[班長代理①②③を選択]]&lt;&gt;"",COUNTIF(AN:AN,AN357),0)</f>
        <v>0</v>
      </c>
      <c r="AQ357" s="521" t="str">
        <f>テーブル2[[#This Row],[災害発生時の
体制]]&amp;テーブル2[[#This Row],[班長]]</f>
        <v/>
      </c>
      <c r="AR357" s="519">
        <f>IF(テーブル2[[#This Row],[班長]]="○",COUNTIF(AQ:AQ,AQ357),0)</f>
        <v>0</v>
      </c>
    </row>
    <row r="358" spans="2:44" x14ac:dyDescent="0.15">
      <c r="B358" s="378" t="str">
        <f>IF(名簿!C363&lt;&gt;"",名簿!C363,"")</f>
        <v/>
      </c>
      <c r="C358" s="378" t="str">
        <f>IF(名簿!F363&lt;&gt;"",名簿!F363,"")</f>
        <v/>
      </c>
      <c r="D358" s="378" t="str">
        <f>IF(名簿!G363&lt;&gt;"",名簿!G363,"")</f>
        <v/>
      </c>
      <c r="E358" s="378" t="str">
        <f>IF(名簿!J363&lt;&gt;"",名簿!J363,"")</f>
        <v/>
      </c>
      <c r="F358" s="378" t="str">
        <f>IF(名簿!L363&lt;&gt;"",名簿!L363,"")</f>
        <v/>
      </c>
      <c r="G358" s="378" t="str">
        <f>IF(名簿!I363&lt;&gt;"",名簿!I363,"")</f>
        <v/>
      </c>
      <c r="H358" s="378" t="str">
        <f>IF(名簿!K363&lt;&gt;"",名簿!K363,"")</f>
        <v/>
      </c>
      <c r="I358" s="378" t="str">
        <f>IF(名簿!H363&lt;&gt;"",名簿!H363,"")</f>
        <v/>
      </c>
      <c r="J358" s="378" t="str">
        <f>IF(名簿!S363&lt;&gt;"",名簿!S363,"")</f>
        <v/>
      </c>
      <c r="L358" s="379" t="str">
        <f>IF(現場!C362&lt;&gt;"",現場!C362,"")</f>
        <v/>
      </c>
      <c r="M358" s="379" t="str">
        <f>IF(現場!D362&lt;&gt;"",現場!D362,"")</f>
        <v/>
      </c>
      <c r="N358" s="379" t="str">
        <f>IF(現場!E362&lt;&gt;"",現場!E362,"")</f>
        <v/>
      </c>
      <c r="O358" s="379" t="str">
        <f>IF(現場!F362&lt;&gt;"",現場!F362,"")</f>
        <v/>
      </c>
      <c r="P358" s="379" t="str">
        <f>IF(現場!G362&lt;&gt;"",現場!G362,"")</f>
        <v/>
      </c>
      <c r="Q358" s="379" t="str">
        <f>IF(現場!H362&lt;&gt;"",現場!H362,"")</f>
        <v/>
      </c>
      <c r="R358" s="379" t="str">
        <f>IF(現場!I362&lt;&gt;"",現場!I362,"")</f>
        <v/>
      </c>
      <c r="S358" s="379" t="str">
        <f>IF(現場!J362&lt;&gt;"",現場!J362,"")</f>
        <v/>
      </c>
      <c r="T358" s="379" t="str">
        <f>IF(現場!K362&lt;&gt;"",現場!K362,"")</f>
        <v/>
      </c>
      <c r="U358" s="379" t="str">
        <f>IF(現場!L362&lt;&gt;"",現場!L362,"")</f>
        <v/>
      </c>
      <c r="V358" s="379" t="str">
        <f>IF(現場!M362&lt;&gt;"",現場!M362,"")</f>
        <v/>
      </c>
      <c r="X358" s="407" t="str">
        <f>IF(名簿!E363&lt;&gt;"",名簿!E363,"")</f>
        <v/>
      </c>
      <c r="Y358" s="407" t="str">
        <f>IF(名簿!C363&lt;&gt;"",名簿!C363,"")</f>
        <v/>
      </c>
      <c r="Z358" s="407" t="str">
        <f>IF(名簿!H363&lt;&gt;"",名簿!H363,"")</f>
        <v/>
      </c>
      <c r="AA358" s="407" t="str">
        <f>IF(名簿!S363&lt;&gt;"",名簿!S363,"")</f>
        <v/>
      </c>
      <c r="AB358" s="407" t="s">
        <v>1792</v>
      </c>
      <c r="AC358" s="407" t="str">
        <f>IF(名簿!M363&lt;&gt;"",名簿!M363,"")</f>
        <v/>
      </c>
      <c r="AD358" s="407" t="str">
        <f>IF(名簿!N363&lt;&gt;"",名簿!N363,"")</f>
        <v/>
      </c>
      <c r="AE358" s="407" t="str">
        <f>IF(名簿!O363&lt;&gt;"",名簿!O363,"")</f>
        <v/>
      </c>
      <c r="AF358" s="407" t="str">
        <f>IF(名簿!P363&lt;&gt;"",名簿!P363,"")</f>
        <v/>
      </c>
      <c r="AN358" s="551" t="str">
        <f>テーブル2[[#This Row],[災害発生時の
体制]]&amp;テーブル2[[#This Row],[班長代理①②③を選択]]</f>
        <v/>
      </c>
      <c r="AO358">
        <f>IF(テーブル2[[#This Row],[班長代理①②③を選択]]&lt;&gt;"",COUNTIF(AN:AN,AN358),0)</f>
        <v>0</v>
      </c>
      <c r="AQ358" s="521" t="str">
        <f>テーブル2[[#This Row],[災害発生時の
体制]]&amp;テーブル2[[#This Row],[班長]]</f>
        <v/>
      </c>
      <c r="AR358" s="519">
        <f>IF(テーブル2[[#This Row],[班長]]="○",COUNTIF(AQ:AQ,AQ358),0)</f>
        <v>0</v>
      </c>
    </row>
    <row r="359" spans="2:44" x14ac:dyDescent="0.15">
      <c r="B359" s="378" t="str">
        <f>IF(名簿!C364&lt;&gt;"",名簿!C364,"")</f>
        <v/>
      </c>
      <c r="C359" s="378" t="str">
        <f>IF(名簿!F364&lt;&gt;"",名簿!F364,"")</f>
        <v/>
      </c>
      <c r="D359" s="378" t="str">
        <f>IF(名簿!G364&lt;&gt;"",名簿!G364,"")</f>
        <v/>
      </c>
      <c r="E359" s="378" t="str">
        <f>IF(名簿!J364&lt;&gt;"",名簿!J364,"")</f>
        <v/>
      </c>
      <c r="F359" s="378" t="str">
        <f>IF(名簿!L364&lt;&gt;"",名簿!L364,"")</f>
        <v/>
      </c>
      <c r="G359" s="378" t="str">
        <f>IF(名簿!I364&lt;&gt;"",名簿!I364,"")</f>
        <v/>
      </c>
      <c r="H359" s="378" t="str">
        <f>IF(名簿!K364&lt;&gt;"",名簿!K364,"")</f>
        <v/>
      </c>
      <c r="I359" s="378" t="str">
        <f>IF(名簿!H364&lt;&gt;"",名簿!H364,"")</f>
        <v/>
      </c>
      <c r="J359" s="378" t="str">
        <f>IF(名簿!S364&lt;&gt;"",名簿!S364,"")</f>
        <v/>
      </c>
      <c r="L359" s="379" t="str">
        <f>IF(現場!C363&lt;&gt;"",現場!C363,"")</f>
        <v/>
      </c>
      <c r="M359" s="379" t="str">
        <f>IF(現場!D363&lt;&gt;"",現場!D363,"")</f>
        <v/>
      </c>
      <c r="N359" s="379" t="str">
        <f>IF(現場!E363&lt;&gt;"",現場!E363,"")</f>
        <v/>
      </c>
      <c r="O359" s="379" t="str">
        <f>IF(現場!F363&lt;&gt;"",現場!F363,"")</f>
        <v/>
      </c>
      <c r="P359" s="379" t="str">
        <f>IF(現場!G363&lt;&gt;"",現場!G363,"")</f>
        <v/>
      </c>
      <c r="Q359" s="379" t="str">
        <f>IF(現場!H363&lt;&gt;"",現場!H363,"")</f>
        <v/>
      </c>
      <c r="R359" s="379" t="str">
        <f>IF(現場!I363&lt;&gt;"",現場!I363,"")</f>
        <v/>
      </c>
      <c r="S359" s="379" t="str">
        <f>IF(現場!J363&lt;&gt;"",現場!J363,"")</f>
        <v/>
      </c>
      <c r="T359" s="379" t="str">
        <f>IF(現場!K363&lt;&gt;"",現場!K363,"")</f>
        <v/>
      </c>
      <c r="U359" s="379" t="str">
        <f>IF(現場!L363&lt;&gt;"",現場!L363,"")</f>
        <v/>
      </c>
      <c r="V359" s="379" t="str">
        <f>IF(現場!M363&lt;&gt;"",現場!M363,"")</f>
        <v/>
      </c>
      <c r="X359" s="407" t="str">
        <f>IF(名簿!E364&lt;&gt;"",名簿!E364,"")</f>
        <v/>
      </c>
      <c r="Y359" s="407" t="str">
        <f>IF(名簿!C364&lt;&gt;"",名簿!C364,"")</f>
        <v/>
      </c>
      <c r="Z359" s="407" t="str">
        <f>IF(名簿!H364&lt;&gt;"",名簿!H364,"")</f>
        <v/>
      </c>
      <c r="AA359" s="407" t="str">
        <f>IF(名簿!S364&lt;&gt;"",名簿!S364,"")</f>
        <v/>
      </c>
      <c r="AB359" s="407" t="s">
        <v>1792</v>
      </c>
      <c r="AC359" s="407" t="str">
        <f>IF(名簿!M364&lt;&gt;"",名簿!M364,"")</f>
        <v/>
      </c>
      <c r="AD359" s="407" t="str">
        <f>IF(名簿!N364&lt;&gt;"",名簿!N364,"")</f>
        <v/>
      </c>
      <c r="AE359" s="407" t="str">
        <f>IF(名簿!O364&lt;&gt;"",名簿!O364,"")</f>
        <v/>
      </c>
      <c r="AF359" s="407" t="str">
        <f>IF(名簿!P364&lt;&gt;"",名簿!P364,"")</f>
        <v/>
      </c>
      <c r="AN359" s="551" t="str">
        <f>テーブル2[[#This Row],[災害発生時の
体制]]&amp;テーブル2[[#This Row],[班長代理①②③を選択]]</f>
        <v/>
      </c>
      <c r="AO359">
        <f>IF(テーブル2[[#This Row],[班長代理①②③を選択]]&lt;&gt;"",COUNTIF(AN:AN,AN359),0)</f>
        <v>0</v>
      </c>
      <c r="AQ359" s="521" t="str">
        <f>テーブル2[[#This Row],[災害発生時の
体制]]&amp;テーブル2[[#This Row],[班長]]</f>
        <v/>
      </c>
      <c r="AR359" s="519">
        <f>IF(テーブル2[[#This Row],[班長]]="○",COUNTIF(AQ:AQ,AQ359),0)</f>
        <v>0</v>
      </c>
    </row>
    <row r="360" spans="2:44" x14ac:dyDescent="0.15">
      <c r="B360" s="378" t="str">
        <f>IF(名簿!C365&lt;&gt;"",名簿!C365,"")</f>
        <v/>
      </c>
      <c r="C360" s="378" t="str">
        <f>IF(名簿!F365&lt;&gt;"",名簿!F365,"")</f>
        <v/>
      </c>
      <c r="D360" s="378" t="str">
        <f>IF(名簿!G365&lt;&gt;"",名簿!G365,"")</f>
        <v/>
      </c>
      <c r="E360" s="378" t="str">
        <f>IF(名簿!J365&lt;&gt;"",名簿!J365,"")</f>
        <v/>
      </c>
      <c r="F360" s="378" t="str">
        <f>IF(名簿!L365&lt;&gt;"",名簿!L365,"")</f>
        <v/>
      </c>
      <c r="G360" s="378" t="str">
        <f>IF(名簿!I365&lt;&gt;"",名簿!I365,"")</f>
        <v/>
      </c>
      <c r="H360" s="378" t="str">
        <f>IF(名簿!K365&lt;&gt;"",名簿!K365,"")</f>
        <v/>
      </c>
      <c r="I360" s="378" t="str">
        <f>IF(名簿!H365&lt;&gt;"",名簿!H365,"")</f>
        <v/>
      </c>
      <c r="J360" s="378" t="str">
        <f>IF(名簿!S365&lt;&gt;"",名簿!S365,"")</f>
        <v/>
      </c>
      <c r="L360" s="379" t="str">
        <f>IF(現場!C364&lt;&gt;"",現場!C364,"")</f>
        <v/>
      </c>
      <c r="M360" s="379" t="str">
        <f>IF(現場!D364&lt;&gt;"",現場!D364,"")</f>
        <v/>
      </c>
      <c r="N360" s="379" t="str">
        <f>IF(現場!E364&lt;&gt;"",現場!E364,"")</f>
        <v/>
      </c>
      <c r="O360" s="379" t="str">
        <f>IF(現場!F364&lt;&gt;"",現場!F364,"")</f>
        <v/>
      </c>
      <c r="P360" s="379" t="str">
        <f>IF(現場!G364&lt;&gt;"",現場!G364,"")</f>
        <v/>
      </c>
      <c r="Q360" s="379" t="str">
        <f>IF(現場!H364&lt;&gt;"",現場!H364,"")</f>
        <v/>
      </c>
      <c r="R360" s="379" t="str">
        <f>IF(現場!I364&lt;&gt;"",現場!I364,"")</f>
        <v/>
      </c>
      <c r="S360" s="379" t="str">
        <f>IF(現場!J364&lt;&gt;"",現場!J364,"")</f>
        <v/>
      </c>
      <c r="T360" s="379" t="str">
        <f>IF(現場!K364&lt;&gt;"",現場!K364,"")</f>
        <v/>
      </c>
      <c r="U360" s="379" t="str">
        <f>IF(現場!L364&lt;&gt;"",現場!L364,"")</f>
        <v/>
      </c>
      <c r="V360" s="379" t="str">
        <f>IF(現場!M364&lt;&gt;"",現場!M364,"")</f>
        <v/>
      </c>
      <c r="X360" s="407" t="str">
        <f>IF(名簿!E365&lt;&gt;"",名簿!E365,"")</f>
        <v/>
      </c>
      <c r="Y360" s="407" t="str">
        <f>IF(名簿!C365&lt;&gt;"",名簿!C365,"")</f>
        <v/>
      </c>
      <c r="Z360" s="407" t="str">
        <f>IF(名簿!H365&lt;&gt;"",名簿!H365,"")</f>
        <v/>
      </c>
      <c r="AA360" s="407" t="str">
        <f>IF(名簿!S365&lt;&gt;"",名簿!S365,"")</f>
        <v/>
      </c>
      <c r="AB360" s="407" t="s">
        <v>1792</v>
      </c>
      <c r="AC360" s="407" t="str">
        <f>IF(名簿!M365&lt;&gt;"",名簿!M365,"")</f>
        <v/>
      </c>
      <c r="AD360" s="407" t="str">
        <f>IF(名簿!N365&lt;&gt;"",名簿!N365,"")</f>
        <v/>
      </c>
      <c r="AE360" s="407" t="str">
        <f>IF(名簿!O365&lt;&gt;"",名簿!O365,"")</f>
        <v/>
      </c>
      <c r="AF360" s="407" t="str">
        <f>IF(名簿!P365&lt;&gt;"",名簿!P365,"")</f>
        <v/>
      </c>
      <c r="AN360" s="551" t="str">
        <f>テーブル2[[#This Row],[災害発生時の
体制]]&amp;テーブル2[[#This Row],[班長代理①②③を選択]]</f>
        <v/>
      </c>
      <c r="AO360">
        <f>IF(テーブル2[[#This Row],[班長代理①②③を選択]]&lt;&gt;"",COUNTIF(AN:AN,AN360),0)</f>
        <v>0</v>
      </c>
      <c r="AQ360" s="521" t="str">
        <f>テーブル2[[#This Row],[災害発生時の
体制]]&amp;テーブル2[[#This Row],[班長]]</f>
        <v/>
      </c>
      <c r="AR360" s="519">
        <f>IF(テーブル2[[#This Row],[班長]]="○",COUNTIF(AQ:AQ,AQ360),0)</f>
        <v>0</v>
      </c>
    </row>
    <row r="361" spans="2:44" x14ac:dyDescent="0.15">
      <c r="B361" s="378" t="str">
        <f>IF(名簿!C366&lt;&gt;"",名簿!C366,"")</f>
        <v/>
      </c>
      <c r="C361" s="378" t="str">
        <f>IF(名簿!F366&lt;&gt;"",名簿!F366,"")</f>
        <v/>
      </c>
      <c r="D361" s="378" t="str">
        <f>IF(名簿!G366&lt;&gt;"",名簿!G366,"")</f>
        <v/>
      </c>
      <c r="E361" s="378" t="str">
        <f>IF(名簿!J366&lt;&gt;"",名簿!J366,"")</f>
        <v/>
      </c>
      <c r="F361" s="378" t="str">
        <f>IF(名簿!L366&lt;&gt;"",名簿!L366,"")</f>
        <v/>
      </c>
      <c r="G361" s="378" t="str">
        <f>IF(名簿!I366&lt;&gt;"",名簿!I366,"")</f>
        <v/>
      </c>
      <c r="H361" s="378" t="str">
        <f>IF(名簿!K366&lt;&gt;"",名簿!K366,"")</f>
        <v/>
      </c>
      <c r="I361" s="378" t="str">
        <f>IF(名簿!H366&lt;&gt;"",名簿!H366,"")</f>
        <v/>
      </c>
      <c r="J361" s="378" t="str">
        <f>IF(名簿!S366&lt;&gt;"",名簿!S366,"")</f>
        <v/>
      </c>
      <c r="L361" s="379" t="str">
        <f>IF(現場!C365&lt;&gt;"",現場!C365,"")</f>
        <v/>
      </c>
      <c r="M361" s="379" t="str">
        <f>IF(現場!D365&lt;&gt;"",現場!D365,"")</f>
        <v/>
      </c>
      <c r="N361" s="379" t="str">
        <f>IF(現場!E365&lt;&gt;"",現場!E365,"")</f>
        <v/>
      </c>
      <c r="O361" s="379" t="str">
        <f>IF(現場!F365&lt;&gt;"",現場!F365,"")</f>
        <v/>
      </c>
      <c r="P361" s="379" t="str">
        <f>IF(現場!G365&lt;&gt;"",現場!G365,"")</f>
        <v/>
      </c>
      <c r="Q361" s="379" t="str">
        <f>IF(現場!H365&lt;&gt;"",現場!H365,"")</f>
        <v/>
      </c>
      <c r="R361" s="379" t="str">
        <f>IF(現場!I365&lt;&gt;"",現場!I365,"")</f>
        <v/>
      </c>
      <c r="S361" s="379" t="str">
        <f>IF(現場!J365&lt;&gt;"",現場!J365,"")</f>
        <v/>
      </c>
      <c r="T361" s="379" t="str">
        <f>IF(現場!K365&lt;&gt;"",現場!K365,"")</f>
        <v/>
      </c>
      <c r="U361" s="379" t="str">
        <f>IF(現場!L365&lt;&gt;"",現場!L365,"")</f>
        <v/>
      </c>
      <c r="V361" s="379" t="str">
        <f>IF(現場!M365&lt;&gt;"",現場!M365,"")</f>
        <v/>
      </c>
      <c r="X361" s="407" t="str">
        <f>IF(名簿!E366&lt;&gt;"",名簿!E366,"")</f>
        <v/>
      </c>
      <c r="Y361" s="407" t="str">
        <f>IF(名簿!C366&lt;&gt;"",名簿!C366,"")</f>
        <v/>
      </c>
      <c r="Z361" s="407" t="str">
        <f>IF(名簿!H366&lt;&gt;"",名簿!H366,"")</f>
        <v/>
      </c>
      <c r="AA361" s="407" t="str">
        <f>IF(名簿!S366&lt;&gt;"",名簿!S366,"")</f>
        <v/>
      </c>
      <c r="AB361" s="407" t="s">
        <v>1792</v>
      </c>
      <c r="AC361" s="407" t="str">
        <f>IF(名簿!M366&lt;&gt;"",名簿!M366,"")</f>
        <v/>
      </c>
      <c r="AD361" s="407" t="str">
        <f>IF(名簿!N366&lt;&gt;"",名簿!N366,"")</f>
        <v/>
      </c>
      <c r="AE361" s="407" t="str">
        <f>IF(名簿!O366&lt;&gt;"",名簿!O366,"")</f>
        <v/>
      </c>
      <c r="AF361" s="407" t="str">
        <f>IF(名簿!P366&lt;&gt;"",名簿!P366,"")</f>
        <v/>
      </c>
      <c r="AN361" s="551" t="str">
        <f>テーブル2[[#This Row],[災害発生時の
体制]]&amp;テーブル2[[#This Row],[班長代理①②③を選択]]</f>
        <v/>
      </c>
      <c r="AO361">
        <f>IF(テーブル2[[#This Row],[班長代理①②③を選択]]&lt;&gt;"",COUNTIF(AN:AN,AN361),0)</f>
        <v>0</v>
      </c>
      <c r="AQ361" s="521" t="str">
        <f>テーブル2[[#This Row],[災害発生時の
体制]]&amp;テーブル2[[#This Row],[班長]]</f>
        <v/>
      </c>
      <c r="AR361" s="519">
        <f>IF(テーブル2[[#This Row],[班長]]="○",COUNTIF(AQ:AQ,AQ361),0)</f>
        <v>0</v>
      </c>
    </row>
    <row r="362" spans="2:44" x14ac:dyDescent="0.15">
      <c r="B362" s="378" t="str">
        <f>IF(名簿!C367&lt;&gt;"",名簿!C367,"")</f>
        <v/>
      </c>
      <c r="C362" s="378" t="str">
        <f>IF(名簿!F367&lt;&gt;"",名簿!F367,"")</f>
        <v/>
      </c>
      <c r="D362" s="378" t="str">
        <f>IF(名簿!G367&lt;&gt;"",名簿!G367,"")</f>
        <v/>
      </c>
      <c r="E362" s="378" t="str">
        <f>IF(名簿!J367&lt;&gt;"",名簿!J367,"")</f>
        <v/>
      </c>
      <c r="F362" s="378" t="str">
        <f>IF(名簿!L367&lt;&gt;"",名簿!L367,"")</f>
        <v/>
      </c>
      <c r="G362" s="378" t="str">
        <f>IF(名簿!I367&lt;&gt;"",名簿!I367,"")</f>
        <v/>
      </c>
      <c r="H362" s="378" t="str">
        <f>IF(名簿!K367&lt;&gt;"",名簿!K367,"")</f>
        <v/>
      </c>
      <c r="I362" s="378" t="str">
        <f>IF(名簿!H367&lt;&gt;"",名簿!H367,"")</f>
        <v/>
      </c>
      <c r="J362" s="378" t="str">
        <f>IF(名簿!S367&lt;&gt;"",名簿!S367,"")</f>
        <v/>
      </c>
      <c r="L362" s="379" t="str">
        <f>IF(現場!C366&lt;&gt;"",現場!C366,"")</f>
        <v/>
      </c>
      <c r="M362" s="379" t="str">
        <f>IF(現場!D366&lt;&gt;"",現場!D366,"")</f>
        <v/>
      </c>
      <c r="N362" s="379" t="str">
        <f>IF(現場!E366&lt;&gt;"",現場!E366,"")</f>
        <v/>
      </c>
      <c r="O362" s="379" t="str">
        <f>IF(現場!F366&lt;&gt;"",現場!F366,"")</f>
        <v/>
      </c>
      <c r="P362" s="379" t="str">
        <f>IF(現場!G366&lt;&gt;"",現場!G366,"")</f>
        <v/>
      </c>
      <c r="Q362" s="379" t="str">
        <f>IF(現場!H366&lt;&gt;"",現場!H366,"")</f>
        <v/>
      </c>
      <c r="R362" s="379" t="str">
        <f>IF(現場!I366&lt;&gt;"",現場!I366,"")</f>
        <v/>
      </c>
      <c r="S362" s="379" t="str">
        <f>IF(現場!J366&lt;&gt;"",現場!J366,"")</f>
        <v/>
      </c>
      <c r="T362" s="379" t="str">
        <f>IF(現場!K366&lt;&gt;"",現場!K366,"")</f>
        <v/>
      </c>
      <c r="U362" s="379" t="str">
        <f>IF(現場!L366&lt;&gt;"",現場!L366,"")</f>
        <v/>
      </c>
      <c r="V362" s="379" t="str">
        <f>IF(現場!M366&lt;&gt;"",現場!M366,"")</f>
        <v/>
      </c>
      <c r="X362" s="407" t="str">
        <f>IF(名簿!E367&lt;&gt;"",名簿!E367,"")</f>
        <v/>
      </c>
      <c r="Y362" s="407" t="str">
        <f>IF(名簿!C367&lt;&gt;"",名簿!C367,"")</f>
        <v/>
      </c>
      <c r="Z362" s="407" t="str">
        <f>IF(名簿!H367&lt;&gt;"",名簿!H367,"")</f>
        <v/>
      </c>
      <c r="AA362" s="407" t="str">
        <f>IF(名簿!S367&lt;&gt;"",名簿!S367,"")</f>
        <v/>
      </c>
      <c r="AB362" s="407" t="s">
        <v>1792</v>
      </c>
      <c r="AC362" s="407" t="str">
        <f>IF(名簿!M367&lt;&gt;"",名簿!M367,"")</f>
        <v/>
      </c>
      <c r="AD362" s="407" t="str">
        <f>IF(名簿!N367&lt;&gt;"",名簿!N367,"")</f>
        <v/>
      </c>
      <c r="AE362" s="407" t="str">
        <f>IF(名簿!O367&lt;&gt;"",名簿!O367,"")</f>
        <v/>
      </c>
      <c r="AF362" s="407" t="str">
        <f>IF(名簿!P367&lt;&gt;"",名簿!P367,"")</f>
        <v/>
      </c>
      <c r="AN362" s="551" t="str">
        <f>テーブル2[[#This Row],[災害発生時の
体制]]&amp;テーブル2[[#This Row],[班長代理①②③を選択]]</f>
        <v/>
      </c>
      <c r="AO362">
        <f>IF(テーブル2[[#This Row],[班長代理①②③を選択]]&lt;&gt;"",COUNTIF(AN:AN,AN362),0)</f>
        <v>0</v>
      </c>
      <c r="AQ362" s="521" t="str">
        <f>テーブル2[[#This Row],[災害発生時の
体制]]&amp;テーブル2[[#This Row],[班長]]</f>
        <v/>
      </c>
      <c r="AR362" s="519">
        <f>IF(テーブル2[[#This Row],[班長]]="○",COUNTIF(AQ:AQ,AQ362),0)</f>
        <v>0</v>
      </c>
    </row>
    <row r="363" spans="2:44" x14ac:dyDescent="0.15">
      <c r="B363" s="378" t="str">
        <f>IF(名簿!C368&lt;&gt;"",名簿!C368,"")</f>
        <v/>
      </c>
      <c r="C363" s="378" t="str">
        <f>IF(名簿!F368&lt;&gt;"",名簿!F368,"")</f>
        <v/>
      </c>
      <c r="D363" s="378" t="str">
        <f>IF(名簿!G368&lt;&gt;"",名簿!G368,"")</f>
        <v/>
      </c>
      <c r="E363" s="378" t="str">
        <f>IF(名簿!J368&lt;&gt;"",名簿!J368,"")</f>
        <v/>
      </c>
      <c r="F363" s="378" t="str">
        <f>IF(名簿!L368&lt;&gt;"",名簿!L368,"")</f>
        <v/>
      </c>
      <c r="G363" s="378" t="str">
        <f>IF(名簿!I368&lt;&gt;"",名簿!I368,"")</f>
        <v/>
      </c>
      <c r="H363" s="378" t="str">
        <f>IF(名簿!K368&lt;&gt;"",名簿!K368,"")</f>
        <v/>
      </c>
      <c r="I363" s="378" t="str">
        <f>IF(名簿!H368&lt;&gt;"",名簿!H368,"")</f>
        <v/>
      </c>
      <c r="J363" s="378" t="str">
        <f>IF(名簿!S368&lt;&gt;"",名簿!S368,"")</f>
        <v/>
      </c>
      <c r="L363" s="379" t="str">
        <f>IF(現場!C367&lt;&gt;"",現場!C367,"")</f>
        <v/>
      </c>
      <c r="M363" s="379" t="str">
        <f>IF(現場!D367&lt;&gt;"",現場!D367,"")</f>
        <v/>
      </c>
      <c r="N363" s="379" t="str">
        <f>IF(現場!E367&lt;&gt;"",現場!E367,"")</f>
        <v/>
      </c>
      <c r="O363" s="379" t="str">
        <f>IF(現場!F367&lt;&gt;"",現場!F367,"")</f>
        <v/>
      </c>
      <c r="P363" s="379" t="str">
        <f>IF(現場!G367&lt;&gt;"",現場!G367,"")</f>
        <v/>
      </c>
      <c r="Q363" s="379" t="str">
        <f>IF(現場!H367&lt;&gt;"",現場!H367,"")</f>
        <v/>
      </c>
      <c r="R363" s="379" t="str">
        <f>IF(現場!I367&lt;&gt;"",現場!I367,"")</f>
        <v/>
      </c>
      <c r="S363" s="379" t="str">
        <f>IF(現場!J367&lt;&gt;"",現場!J367,"")</f>
        <v/>
      </c>
      <c r="T363" s="379" t="str">
        <f>IF(現場!K367&lt;&gt;"",現場!K367,"")</f>
        <v/>
      </c>
      <c r="U363" s="379" t="str">
        <f>IF(現場!L367&lt;&gt;"",現場!L367,"")</f>
        <v/>
      </c>
      <c r="V363" s="379" t="str">
        <f>IF(現場!M367&lt;&gt;"",現場!M367,"")</f>
        <v/>
      </c>
      <c r="X363" s="407" t="str">
        <f>IF(名簿!E368&lt;&gt;"",名簿!E368,"")</f>
        <v/>
      </c>
      <c r="Y363" s="407" t="str">
        <f>IF(名簿!C368&lt;&gt;"",名簿!C368,"")</f>
        <v/>
      </c>
      <c r="Z363" s="407" t="str">
        <f>IF(名簿!H368&lt;&gt;"",名簿!H368,"")</f>
        <v/>
      </c>
      <c r="AA363" s="407" t="str">
        <f>IF(名簿!S368&lt;&gt;"",名簿!S368,"")</f>
        <v/>
      </c>
      <c r="AB363" s="407" t="s">
        <v>1792</v>
      </c>
      <c r="AC363" s="407" t="str">
        <f>IF(名簿!M368&lt;&gt;"",名簿!M368,"")</f>
        <v/>
      </c>
      <c r="AD363" s="407" t="str">
        <f>IF(名簿!N368&lt;&gt;"",名簿!N368,"")</f>
        <v/>
      </c>
      <c r="AE363" s="407" t="str">
        <f>IF(名簿!O368&lt;&gt;"",名簿!O368,"")</f>
        <v/>
      </c>
      <c r="AF363" s="407" t="str">
        <f>IF(名簿!P368&lt;&gt;"",名簿!P368,"")</f>
        <v/>
      </c>
      <c r="AN363" s="551" t="str">
        <f>テーブル2[[#This Row],[災害発生時の
体制]]&amp;テーブル2[[#This Row],[班長代理①②③を選択]]</f>
        <v/>
      </c>
      <c r="AO363">
        <f>IF(テーブル2[[#This Row],[班長代理①②③を選択]]&lt;&gt;"",COUNTIF(AN:AN,AN363),0)</f>
        <v>0</v>
      </c>
      <c r="AQ363" s="521" t="str">
        <f>テーブル2[[#This Row],[災害発生時の
体制]]&amp;テーブル2[[#This Row],[班長]]</f>
        <v/>
      </c>
      <c r="AR363" s="519">
        <f>IF(テーブル2[[#This Row],[班長]]="○",COUNTIF(AQ:AQ,AQ363),0)</f>
        <v>0</v>
      </c>
    </row>
    <row r="364" spans="2:44" x14ac:dyDescent="0.15">
      <c r="B364" s="378" t="str">
        <f>IF(名簿!C369&lt;&gt;"",名簿!C369,"")</f>
        <v/>
      </c>
      <c r="C364" s="378" t="str">
        <f>IF(名簿!F369&lt;&gt;"",名簿!F369,"")</f>
        <v/>
      </c>
      <c r="D364" s="378" t="str">
        <f>IF(名簿!G369&lt;&gt;"",名簿!G369,"")</f>
        <v/>
      </c>
      <c r="E364" s="378" t="str">
        <f>IF(名簿!J369&lt;&gt;"",名簿!J369,"")</f>
        <v/>
      </c>
      <c r="F364" s="378" t="str">
        <f>IF(名簿!L369&lt;&gt;"",名簿!L369,"")</f>
        <v/>
      </c>
      <c r="G364" s="378" t="str">
        <f>IF(名簿!I369&lt;&gt;"",名簿!I369,"")</f>
        <v/>
      </c>
      <c r="H364" s="378" t="str">
        <f>IF(名簿!K369&lt;&gt;"",名簿!K369,"")</f>
        <v/>
      </c>
      <c r="I364" s="378" t="str">
        <f>IF(名簿!H369&lt;&gt;"",名簿!H369,"")</f>
        <v/>
      </c>
      <c r="J364" s="378" t="str">
        <f>IF(名簿!S369&lt;&gt;"",名簿!S369,"")</f>
        <v/>
      </c>
      <c r="L364" s="379" t="str">
        <f>IF(現場!C368&lt;&gt;"",現場!C368,"")</f>
        <v/>
      </c>
      <c r="M364" s="379" t="str">
        <f>IF(現場!D368&lt;&gt;"",現場!D368,"")</f>
        <v/>
      </c>
      <c r="N364" s="379" t="str">
        <f>IF(現場!E368&lt;&gt;"",現場!E368,"")</f>
        <v/>
      </c>
      <c r="O364" s="379" t="str">
        <f>IF(現場!F368&lt;&gt;"",現場!F368,"")</f>
        <v/>
      </c>
      <c r="P364" s="379" t="str">
        <f>IF(現場!G368&lt;&gt;"",現場!G368,"")</f>
        <v/>
      </c>
      <c r="Q364" s="379" t="str">
        <f>IF(現場!H368&lt;&gt;"",現場!H368,"")</f>
        <v/>
      </c>
      <c r="R364" s="379" t="str">
        <f>IF(現場!I368&lt;&gt;"",現場!I368,"")</f>
        <v/>
      </c>
      <c r="S364" s="379" t="str">
        <f>IF(現場!J368&lt;&gt;"",現場!J368,"")</f>
        <v/>
      </c>
      <c r="T364" s="379" t="str">
        <f>IF(現場!K368&lt;&gt;"",現場!K368,"")</f>
        <v/>
      </c>
      <c r="U364" s="379" t="str">
        <f>IF(現場!L368&lt;&gt;"",現場!L368,"")</f>
        <v/>
      </c>
      <c r="V364" s="379" t="str">
        <f>IF(現場!M368&lt;&gt;"",現場!M368,"")</f>
        <v/>
      </c>
      <c r="X364" s="407" t="str">
        <f>IF(名簿!E369&lt;&gt;"",名簿!E369,"")</f>
        <v/>
      </c>
      <c r="Y364" s="407" t="str">
        <f>IF(名簿!C369&lt;&gt;"",名簿!C369,"")</f>
        <v/>
      </c>
      <c r="Z364" s="407" t="str">
        <f>IF(名簿!H369&lt;&gt;"",名簿!H369,"")</f>
        <v/>
      </c>
      <c r="AA364" s="407" t="str">
        <f>IF(名簿!S369&lt;&gt;"",名簿!S369,"")</f>
        <v/>
      </c>
      <c r="AB364" s="407" t="s">
        <v>1792</v>
      </c>
      <c r="AC364" s="407" t="str">
        <f>IF(名簿!M369&lt;&gt;"",名簿!M369,"")</f>
        <v/>
      </c>
      <c r="AD364" s="407" t="str">
        <f>IF(名簿!N369&lt;&gt;"",名簿!N369,"")</f>
        <v/>
      </c>
      <c r="AE364" s="407" t="str">
        <f>IF(名簿!O369&lt;&gt;"",名簿!O369,"")</f>
        <v/>
      </c>
      <c r="AF364" s="407" t="str">
        <f>IF(名簿!P369&lt;&gt;"",名簿!P369,"")</f>
        <v/>
      </c>
      <c r="AN364" s="551" t="str">
        <f>テーブル2[[#This Row],[災害発生時の
体制]]&amp;テーブル2[[#This Row],[班長代理①②③を選択]]</f>
        <v/>
      </c>
      <c r="AO364">
        <f>IF(テーブル2[[#This Row],[班長代理①②③を選択]]&lt;&gt;"",COUNTIF(AN:AN,AN364),0)</f>
        <v>0</v>
      </c>
      <c r="AQ364" s="521" t="str">
        <f>テーブル2[[#This Row],[災害発生時の
体制]]&amp;テーブル2[[#This Row],[班長]]</f>
        <v/>
      </c>
      <c r="AR364" s="519">
        <f>IF(テーブル2[[#This Row],[班長]]="○",COUNTIF(AQ:AQ,AQ364),0)</f>
        <v>0</v>
      </c>
    </row>
    <row r="365" spans="2:44" x14ac:dyDescent="0.15">
      <c r="B365" s="378" t="str">
        <f>IF(名簿!C370&lt;&gt;"",名簿!C370,"")</f>
        <v/>
      </c>
      <c r="C365" s="378" t="str">
        <f>IF(名簿!F370&lt;&gt;"",名簿!F370,"")</f>
        <v/>
      </c>
      <c r="D365" s="378" t="str">
        <f>IF(名簿!G370&lt;&gt;"",名簿!G370,"")</f>
        <v/>
      </c>
      <c r="E365" s="378" t="str">
        <f>IF(名簿!J370&lt;&gt;"",名簿!J370,"")</f>
        <v/>
      </c>
      <c r="F365" s="378" t="str">
        <f>IF(名簿!L370&lt;&gt;"",名簿!L370,"")</f>
        <v/>
      </c>
      <c r="G365" s="378" t="str">
        <f>IF(名簿!I370&lt;&gt;"",名簿!I370,"")</f>
        <v/>
      </c>
      <c r="H365" s="378" t="str">
        <f>IF(名簿!K370&lt;&gt;"",名簿!K370,"")</f>
        <v/>
      </c>
      <c r="I365" s="378" t="str">
        <f>IF(名簿!H370&lt;&gt;"",名簿!H370,"")</f>
        <v/>
      </c>
      <c r="J365" s="378" t="str">
        <f>IF(名簿!S370&lt;&gt;"",名簿!S370,"")</f>
        <v/>
      </c>
      <c r="L365" s="379" t="str">
        <f>IF(現場!C369&lt;&gt;"",現場!C369,"")</f>
        <v/>
      </c>
      <c r="M365" s="379" t="str">
        <f>IF(現場!D369&lt;&gt;"",現場!D369,"")</f>
        <v/>
      </c>
      <c r="N365" s="379" t="str">
        <f>IF(現場!E369&lt;&gt;"",現場!E369,"")</f>
        <v/>
      </c>
      <c r="O365" s="379" t="str">
        <f>IF(現場!F369&lt;&gt;"",現場!F369,"")</f>
        <v/>
      </c>
      <c r="P365" s="379" t="str">
        <f>IF(現場!G369&lt;&gt;"",現場!G369,"")</f>
        <v/>
      </c>
      <c r="Q365" s="379" t="str">
        <f>IF(現場!H369&lt;&gt;"",現場!H369,"")</f>
        <v/>
      </c>
      <c r="R365" s="379" t="str">
        <f>IF(現場!I369&lt;&gt;"",現場!I369,"")</f>
        <v/>
      </c>
      <c r="S365" s="379" t="str">
        <f>IF(現場!J369&lt;&gt;"",現場!J369,"")</f>
        <v/>
      </c>
      <c r="T365" s="379" t="str">
        <f>IF(現場!K369&lt;&gt;"",現場!K369,"")</f>
        <v/>
      </c>
      <c r="U365" s="379" t="str">
        <f>IF(現場!L369&lt;&gt;"",現場!L369,"")</f>
        <v/>
      </c>
      <c r="V365" s="379" t="str">
        <f>IF(現場!M369&lt;&gt;"",現場!M369,"")</f>
        <v/>
      </c>
      <c r="X365" s="407" t="str">
        <f>IF(名簿!E370&lt;&gt;"",名簿!E370,"")</f>
        <v/>
      </c>
      <c r="Y365" s="407" t="str">
        <f>IF(名簿!C370&lt;&gt;"",名簿!C370,"")</f>
        <v/>
      </c>
      <c r="Z365" s="407" t="str">
        <f>IF(名簿!H370&lt;&gt;"",名簿!H370,"")</f>
        <v/>
      </c>
      <c r="AA365" s="407" t="str">
        <f>IF(名簿!S370&lt;&gt;"",名簿!S370,"")</f>
        <v/>
      </c>
      <c r="AB365" s="407" t="s">
        <v>1792</v>
      </c>
      <c r="AC365" s="407" t="str">
        <f>IF(名簿!M370&lt;&gt;"",名簿!M370,"")</f>
        <v/>
      </c>
      <c r="AD365" s="407" t="str">
        <f>IF(名簿!N370&lt;&gt;"",名簿!N370,"")</f>
        <v/>
      </c>
      <c r="AE365" s="407" t="str">
        <f>IF(名簿!O370&lt;&gt;"",名簿!O370,"")</f>
        <v/>
      </c>
      <c r="AF365" s="407" t="str">
        <f>IF(名簿!P370&lt;&gt;"",名簿!P370,"")</f>
        <v/>
      </c>
      <c r="AN365" s="551" t="str">
        <f>テーブル2[[#This Row],[災害発生時の
体制]]&amp;テーブル2[[#This Row],[班長代理①②③を選択]]</f>
        <v/>
      </c>
      <c r="AO365">
        <f>IF(テーブル2[[#This Row],[班長代理①②③を選択]]&lt;&gt;"",COUNTIF(AN:AN,AN365),0)</f>
        <v>0</v>
      </c>
      <c r="AQ365" s="521" t="str">
        <f>テーブル2[[#This Row],[災害発生時の
体制]]&amp;テーブル2[[#This Row],[班長]]</f>
        <v/>
      </c>
      <c r="AR365" s="519">
        <f>IF(テーブル2[[#This Row],[班長]]="○",COUNTIF(AQ:AQ,AQ365),0)</f>
        <v>0</v>
      </c>
    </row>
    <row r="366" spans="2:44" x14ac:dyDescent="0.15">
      <c r="B366" s="378" t="str">
        <f>IF(名簿!C371&lt;&gt;"",名簿!C371,"")</f>
        <v/>
      </c>
      <c r="C366" s="378" t="str">
        <f>IF(名簿!F371&lt;&gt;"",名簿!F371,"")</f>
        <v/>
      </c>
      <c r="D366" s="378" t="str">
        <f>IF(名簿!G371&lt;&gt;"",名簿!G371,"")</f>
        <v/>
      </c>
      <c r="E366" s="378" t="str">
        <f>IF(名簿!J371&lt;&gt;"",名簿!J371,"")</f>
        <v/>
      </c>
      <c r="F366" s="378" t="str">
        <f>IF(名簿!L371&lt;&gt;"",名簿!L371,"")</f>
        <v/>
      </c>
      <c r="G366" s="378" t="str">
        <f>IF(名簿!I371&lt;&gt;"",名簿!I371,"")</f>
        <v/>
      </c>
      <c r="H366" s="378" t="str">
        <f>IF(名簿!K371&lt;&gt;"",名簿!K371,"")</f>
        <v/>
      </c>
      <c r="I366" s="378" t="str">
        <f>IF(名簿!H371&lt;&gt;"",名簿!H371,"")</f>
        <v/>
      </c>
      <c r="J366" s="378" t="str">
        <f>IF(名簿!S371&lt;&gt;"",名簿!S371,"")</f>
        <v/>
      </c>
      <c r="L366" s="379" t="str">
        <f>IF(現場!C370&lt;&gt;"",現場!C370,"")</f>
        <v/>
      </c>
      <c r="M366" s="379" t="str">
        <f>IF(現場!D370&lt;&gt;"",現場!D370,"")</f>
        <v/>
      </c>
      <c r="N366" s="379" t="str">
        <f>IF(現場!E370&lt;&gt;"",現場!E370,"")</f>
        <v/>
      </c>
      <c r="O366" s="379" t="str">
        <f>IF(現場!F370&lt;&gt;"",現場!F370,"")</f>
        <v/>
      </c>
      <c r="P366" s="379" t="str">
        <f>IF(現場!G370&lt;&gt;"",現場!G370,"")</f>
        <v/>
      </c>
      <c r="Q366" s="379" t="str">
        <f>IF(現場!H370&lt;&gt;"",現場!H370,"")</f>
        <v/>
      </c>
      <c r="R366" s="379" t="str">
        <f>IF(現場!I370&lt;&gt;"",現場!I370,"")</f>
        <v/>
      </c>
      <c r="S366" s="379" t="str">
        <f>IF(現場!J370&lt;&gt;"",現場!J370,"")</f>
        <v/>
      </c>
      <c r="T366" s="379" t="str">
        <f>IF(現場!K370&lt;&gt;"",現場!K370,"")</f>
        <v/>
      </c>
      <c r="U366" s="379" t="str">
        <f>IF(現場!L370&lt;&gt;"",現場!L370,"")</f>
        <v/>
      </c>
      <c r="V366" s="379" t="str">
        <f>IF(現場!M370&lt;&gt;"",現場!M370,"")</f>
        <v/>
      </c>
      <c r="X366" s="407" t="str">
        <f>IF(名簿!E371&lt;&gt;"",名簿!E371,"")</f>
        <v/>
      </c>
      <c r="Y366" s="407" t="str">
        <f>IF(名簿!C371&lt;&gt;"",名簿!C371,"")</f>
        <v/>
      </c>
      <c r="Z366" s="407" t="str">
        <f>IF(名簿!H371&lt;&gt;"",名簿!H371,"")</f>
        <v/>
      </c>
      <c r="AA366" s="407" t="str">
        <f>IF(名簿!S371&lt;&gt;"",名簿!S371,"")</f>
        <v/>
      </c>
      <c r="AB366" s="407" t="s">
        <v>1792</v>
      </c>
      <c r="AC366" s="407" t="str">
        <f>IF(名簿!M371&lt;&gt;"",名簿!M371,"")</f>
        <v/>
      </c>
      <c r="AD366" s="407" t="str">
        <f>IF(名簿!N371&lt;&gt;"",名簿!N371,"")</f>
        <v/>
      </c>
      <c r="AE366" s="407" t="str">
        <f>IF(名簿!O371&lt;&gt;"",名簿!O371,"")</f>
        <v/>
      </c>
      <c r="AF366" s="407" t="str">
        <f>IF(名簿!P371&lt;&gt;"",名簿!P371,"")</f>
        <v/>
      </c>
      <c r="AN366" s="551" t="str">
        <f>テーブル2[[#This Row],[災害発生時の
体制]]&amp;テーブル2[[#This Row],[班長代理①②③を選択]]</f>
        <v/>
      </c>
      <c r="AO366">
        <f>IF(テーブル2[[#This Row],[班長代理①②③を選択]]&lt;&gt;"",COUNTIF(AN:AN,AN366),0)</f>
        <v>0</v>
      </c>
      <c r="AQ366" s="521" t="str">
        <f>テーブル2[[#This Row],[災害発生時の
体制]]&amp;テーブル2[[#This Row],[班長]]</f>
        <v/>
      </c>
      <c r="AR366" s="519">
        <f>IF(テーブル2[[#This Row],[班長]]="○",COUNTIF(AQ:AQ,AQ366),0)</f>
        <v>0</v>
      </c>
    </row>
    <row r="367" spans="2:44" x14ac:dyDescent="0.15">
      <c r="B367" s="378" t="str">
        <f>IF(名簿!C372&lt;&gt;"",名簿!C372,"")</f>
        <v/>
      </c>
      <c r="C367" s="378" t="str">
        <f>IF(名簿!F372&lt;&gt;"",名簿!F372,"")</f>
        <v/>
      </c>
      <c r="D367" s="378" t="str">
        <f>IF(名簿!G372&lt;&gt;"",名簿!G372,"")</f>
        <v/>
      </c>
      <c r="E367" s="378" t="str">
        <f>IF(名簿!J372&lt;&gt;"",名簿!J372,"")</f>
        <v/>
      </c>
      <c r="F367" s="378" t="str">
        <f>IF(名簿!L372&lt;&gt;"",名簿!L372,"")</f>
        <v/>
      </c>
      <c r="G367" s="378" t="str">
        <f>IF(名簿!I372&lt;&gt;"",名簿!I372,"")</f>
        <v/>
      </c>
      <c r="H367" s="378" t="str">
        <f>IF(名簿!K372&lt;&gt;"",名簿!K372,"")</f>
        <v/>
      </c>
      <c r="I367" s="378" t="str">
        <f>IF(名簿!H372&lt;&gt;"",名簿!H372,"")</f>
        <v/>
      </c>
      <c r="J367" s="378" t="str">
        <f>IF(名簿!S372&lt;&gt;"",名簿!S372,"")</f>
        <v/>
      </c>
      <c r="L367" s="379" t="str">
        <f>IF(現場!C371&lt;&gt;"",現場!C371,"")</f>
        <v/>
      </c>
      <c r="M367" s="379" t="str">
        <f>IF(現場!D371&lt;&gt;"",現場!D371,"")</f>
        <v/>
      </c>
      <c r="N367" s="379" t="str">
        <f>IF(現場!E371&lt;&gt;"",現場!E371,"")</f>
        <v/>
      </c>
      <c r="O367" s="379" t="str">
        <f>IF(現場!F371&lt;&gt;"",現場!F371,"")</f>
        <v/>
      </c>
      <c r="P367" s="379" t="str">
        <f>IF(現場!G371&lt;&gt;"",現場!G371,"")</f>
        <v/>
      </c>
      <c r="Q367" s="379" t="str">
        <f>IF(現場!H371&lt;&gt;"",現場!H371,"")</f>
        <v/>
      </c>
      <c r="R367" s="379" t="str">
        <f>IF(現場!I371&lt;&gt;"",現場!I371,"")</f>
        <v/>
      </c>
      <c r="S367" s="379" t="str">
        <f>IF(現場!J371&lt;&gt;"",現場!J371,"")</f>
        <v/>
      </c>
      <c r="T367" s="379" t="str">
        <f>IF(現場!K371&lt;&gt;"",現場!K371,"")</f>
        <v/>
      </c>
      <c r="U367" s="379" t="str">
        <f>IF(現場!L371&lt;&gt;"",現場!L371,"")</f>
        <v/>
      </c>
      <c r="V367" s="379" t="str">
        <f>IF(現場!M371&lt;&gt;"",現場!M371,"")</f>
        <v/>
      </c>
      <c r="X367" s="407" t="str">
        <f>IF(名簿!E372&lt;&gt;"",名簿!E372,"")</f>
        <v/>
      </c>
      <c r="Y367" s="407" t="str">
        <f>IF(名簿!C372&lt;&gt;"",名簿!C372,"")</f>
        <v/>
      </c>
      <c r="Z367" s="407" t="str">
        <f>IF(名簿!H372&lt;&gt;"",名簿!H372,"")</f>
        <v/>
      </c>
      <c r="AA367" s="407" t="str">
        <f>IF(名簿!S372&lt;&gt;"",名簿!S372,"")</f>
        <v/>
      </c>
      <c r="AB367" s="407" t="s">
        <v>1792</v>
      </c>
      <c r="AC367" s="407" t="str">
        <f>IF(名簿!M372&lt;&gt;"",名簿!M372,"")</f>
        <v/>
      </c>
      <c r="AD367" s="407" t="str">
        <f>IF(名簿!N372&lt;&gt;"",名簿!N372,"")</f>
        <v/>
      </c>
      <c r="AE367" s="407" t="str">
        <f>IF(名簿!O372&lt;&gt;"",名簿!O372,"")</f>
        <v/>
      </c>
      <c r="AF367" s="407" t="str">
        <f>IF(名簿!P372&lt;&gt;"",名簿!P372,"")</f>
        <v/>
      </c>
      <c r="AN367" s="551" t="str">
        <f>テーブル2[[#This Row],[災害発生時の
体制]]&amp;テーブル2[[#This Row],[班長代理①②③を選択]]</f>
        <v/>
      </c>
      <c r="AO367">
        <f>IF(テーブル2[[#This Row],[班長代理①②③を選択]]&lt;&gt;"",COUNTIF(AN:AN,AN367),0)</f>
        <v>0</v>
      </c>
      <c r="AQ367" s="521" t="str">
        <f>テーブル2[[#This Row],[災害発生時の
体制]]&amp;テーブル2[[#This Row],[班長]]</f>
        <v/>
      </c>
      <c r="AR367" s="519">
        <f>IF(テーブル2[[#This Row],[班長]]="○",COUNTIF(AQ:AQ,AQ367),0)</f>
        <v>0</v>
      </c>
    </row>
    <row r="368" spans="2:44" x14ac:dyDescent="0.15">
      <c r="B368" s="378" t="str">
        <f>IF(名簿!C373&lt;&gt;"",名簿!C373,"")</f>
        <v/>
      </c>
      <c r="C368" s="378" t="str">
        <f>IF(名簿!F373&lt;&gt;"",名簿!F373,"")</f>
        <v/>
      </c>
      <c r="D368" s="378" t="str">
        <f>IF(名簿!G373&lt;&gt;"",名簿!G373,"")</f>
        <v/>
      </c>
      <c r="E368" s="378" t="str">
        <f>IF(名簿!J373&lt;&gt;"",名簿!J373,"")</f>
        <v/>
      </c>
      <c r="F368" s="378" t="str">
        <f>IF(名簿!L373&lt;&gt;"",名簿!L373,"")</f>
        <v/>
      </c>
      <c r="G368" s="378" t="str">
        <f>IF(名簿!I373&lt;&gt;"",名簿!I373,"")</f>
        <v/>
      </c>
      <c r="H368" s="378" t="str">
        <f>IF(名簿!K373&lt;&gt;"",名簿!K373,"")</f>
        <v/>
      </c>
      <c r="I368" s="378" t="str">
        <f>IF(名簿!H373&lt;&gt;"",名簿!H373,"")</f>
        <v/>
      </c>
      <c r="J368" s="378" t="str">
        <f>IF(名簿!S373&lt;&gt;"",名簿!S373,"")</f>
        <v/>
      </c>
      <c r="L368" s="379" t="str">
        <f>IF(現場!C372&lt;&gt;"",現場!C372,"")</f>
        <v/>
      </c>
      <c r="M368" s="379" t="str">
        <f>IF(現場!D372&lt;&gt;"",現場!D372,"")</f>
        <v/>
      </c>
      <c r="N368" s="379" t="str">
        <f>IF(現場!E372&lt;&gt;"",現場!E372,"")</f>
        <v/>
      </c>
      <c r="O368" s="379" t="str">
        <f>IF(現場!F372&lt;&gt;"",現場!F372,"")</f>
        <v/>
      </c>
      <c r="P368" s="379" t="str">
        <f>IF(現場!G372&lt;&gt;"",現場!G372,"")</f>
        <v/>
      </c>
      <c r="Q368" s="379" t="str">
        <f>IF(現場!H372&lt;&gt;"",現場!H372,"")</f>
        <v/>
      </c>
      <c r="R368" s="379" t="str">
        <f>IF(現場!I372&lt;&gt;"",現場!I372,"")</f>
        <v/>
      </c>
      <c r="S368" s="379" t="str">
        <f>IF(現場!J372&lt;&gt;"",現場!J372,"")</f>
        <v/>
      </c>
      <c r="T368" s="379" t="str">
        <f>IF(現場!K372&lt;&gt;"",現場!K372,"")</f>
        <v/>
      </c>
      <c r="U368" s="379" t="str">
        <f>IF(現場!L372&lt;&gt;"",現場!L372,"")</f>
        <v/>
      </c>
      <c r="V368" s="379" t="str">
        <f>IF(現場!M372&lt;&gt;"",現場!M372,"")</f>
        <v/>
      </c>
      <c r="X368" s="407" t="str">
        <f>IF(名簿!E373&lt;&gt;"",名簿!E373,"")</f>
        <v/>
      </c>
      <c r="Y368" s="407" t="str">
        <f>IF(名簿!C373&lt;&gt;"",名簿!C373,"")</f>
        <v/>
      </c>
      <c r="Z368" s="407" t="str">
        <f>IF(名簿!H373&lt;&gt;"",名簿!H373,"")</f>
        <v/>
      </c>
      <c r="AA368" s="407" t="str">
        <f>IF(名簿!S373&lt;&gt;"",名簿!S373,"")</f>
        <v/>
      </c>
      <c r="AB368" s="407" t="s">
        <v>1792</v>
      </c>
      <c r="AC368" s="407" t="str">
        <f>IF(名簿!M373&lt;&gt;"",名簿!M373,"")</f>
        <v/>
      </c>
      <c r="AD368" s="407" t="str">
        <f>IF(名簿!N373&lt;&gt;"",名簿!N373,"")</f>
        <v/>
      </c>
      <c r="AE368" s="407" t="str">
        <f>IF(名簿!O373&lt;&gt;"",名簿!O373,"")</f>
        <v/>
      </c>
      <c r="AF368" s="407" t="str">
        <f>IF(名簿!P373&lt;&gt;"",名簿!P373,"")</f>
        <v/>
      </c>
      <c r="AN368" s="551" t="str">
        <f>テーブル2[[#This Row],[災害発生時の
体制]]&amp;テーブル2[[#This Row],[班長代理①②③を選択]]</f>
        <v/>
      </c>
      <c r="AO368">
        <f>IF(テーブル2[[#This Row],[班長代理①②③を選択]]&lt;&gt;"",COUNTIF(AN:AN,AN368),0)</f>
        <v>0</v>
      </c>
      <c r="AQ368" s="521" t="str">
        <f>テーブル2[[#This Row],[災害発生時の
体制]]&amp;テーブル2[[#This Row],[班長]]</f>
        <v/>
      </c>
      <c r="AR368" s="519">
        <f>IF(テーブル2[[#This Row],[班長]]="○",COUNTIF(AQ:AQ,AQ368),0)</f>
        <v>0</v>
      </c>
    </row>
    <row r="369" spans="2:44" x14ac:dyDescent="0.15">
      <c r="B369" s="378" t="str">
        <f>IF(名簿!C374&lt;&gt;"",名簿!C374,"")</f>
        <v/>
      </c>
      <c r="C369" s="378" t="str">
        <f>IF(名簿!F374&lt;&gt;"",名簿!F374,"")</f>
        <v/>
      </c>
      <c r="D369" s="378" t="str">
        <f>IF(名簿!G374&lt;&gt;"",名簿!G374,"")</f>
        <v/>
      </c>
      <c r="E369" s="378" t="str">
        <f>IF(名簿!J374&lt;&gt;"",名簿!J374,"")</f>
        <v/>
      </c>
      <c r="F369" s="378" t="str">
        <f>IF(名簿!L374&lt;&gt;"",名簿!L374,"")</f>
        <v/>
      </c>
      <c r="G369" s="378" t="str">
        <f>IF(名簿!I374&lt;&gt;"",名簿!I374,"")</f>
        <v/>
      </c>
      <c r="H369" s="378" t="str">
        <f>IF(名簿!K374&lt;&gt;"",名簿!K374,"")</f>
        <v/>
      </c>
      <c r="I369" s="378" t="str">
        <f>IF(名簿!H374&lt;&gt;"",名簿!H374,"")</f>
        <v/>
      </c>
      <c r="J369" s="378" t="str">
        <f>IF(名簿!S374&lt;&gt;"",名簿!S374,"")</f>
        <v/>
      </c>
      <c r="L369" s="379" t="str">
        <f>IF(現場!C373&lt;&gt;"",現場!C373,"")</f>
        <v/>
      </c>
      <c r="M369" s="379" t="str">
        <f>IF(現場!D373&lt;&gt;"",現場!D373,"")</f>
        <v/>
      </c>
      <c r="N369" s="379" t="str">
        <f>IF(現場!E373&lt;&gt;"",現場!E373,"")</f>
        <v/>
      </c>
      <c r="O369" s="379" t="str">
        <f>IF(現場!F373&lt;&gt;"",現場!F373,"")</f>
        <v/>
      </c>
      <c r="P369" s="379" t="str">
        <f>IF(現場!G373&lt;&gt;"",現場!G373,"")</f>
        <v/>
      </c>
      <c r="Q369" s="379" t="str">
        <f>IF(現場!H373&lt;&gt;"",現場!H373,"")</f>
        <v/>
      </c>
      <c r="R369" s="379" t="str">
        <f>IF(現場!I373&lt;&gt;"",現場!I373,"")</f>
        <v/>
      </c>
      <c r="S369" s="379" t="str">
        <f>IF(現場!J373&lt;&gt;"",現場!J373,"")</f>
        <v/>
      </c>
      <c r="T369" s="379" t="str">
        <f>IF(現場!K373&lt;&gt;"",現場!K373,"")</f>
        <v/>
      </c>
      <c r="U369" s="379" t="str">
        <f>IF(現場!L373&lt;&gt;"",現場!L373,"")</f>
        <v/>
      </c>
      <c r="V369" s="379" t="str">
        <f>IF(現場!M373&lt;&gt;"",現場!M373,"")</f>
        <v/>
      </c>
      <c r="X369" s="407" t="str">
        <f>IF(名簿!E374&lt;&gt;"",名簿!E374,"")</f>
        <v/>
      </c>
      <c r="Y369" s="407" t="str">
        <f>IF(名簿!C374&lt;&gt;"",名簿!C374,"")</f>
        <v/>
      </c>
      <c r="Z369" s="407" t="str">
        <f>IF(名簿!H374&lt;&gt;"",名簿!H374,"")</f>
        <v/>
      </c>
      <c r="AA369" s="407" t="str">
        <f>IF(名簿!S374&lt;&gt;"",名簿!S374,"")</f>
        <v/>
      </c>
      <c r="AB369" s="407" t="s">
        <v>1792</v>
      </c>
      <c r="AC369" s="407" t="str">
        <f>IF(名簿!M374&lt;&gt;"",名簿!M374,"")</f>
        <v/>
      </c>
      <c r="AD369" s="407" t="str">
        <f>IF(名簿!N374&lt;&gt;"",名簿!N374,"")</f>
        <v/>
      </c>
      <c r="AE369" s="407" t="str">
        <f>IF(名簿!O374&lt;&gt;"",名簿!O374,"")</f>
        <v/>
      </c>
      <c r="AF369" s="407" t="str">
        <f>IF(名簿!P374&lt;&gt;"",名簿!P374,"")</f>
        <v/>
      </c>
      <c r="AN369" s="551" t="str">
        <f>テーブル2[[#This Row],[災害発生時の
体制]]&amp;テーブル2[[#This Row],[班長代理①②③を選択]]</f>
        <v/>
      </c>
      <c r="AO369">
        <f>IF(テーブル2[[#This Row],[班長代理①②③を選択]]&lt;&gt;"",COUNTIF(AN:AN,AN369),0)</f>
        <v>0</v>
      </c>
      <c r="AQ369" s="521" t="str">
        <f>テーブル2[[#This Row],[災害発生時の
体制]]&amp;テーブル2[[#This Row],[班長]]</f>
        <v/>
      </c>
      <c r="AR369" s="519">
        <f>IF(テーブル2[[#This Row],[班長]]="○",COUNTIF(AQ:AQ,AQ369),0)</f>
        <v>0</v>
      </c>
    </row>
    <row r="370" spans="2:44" x14ac:dyDescent="0.15">
      <c r="B370" s="378" t="str">
        <f>IF(名簿!C375&lt;&gt;"",名簿!C375,"")</f>
        <v/>
      </c>
      <c r="C370" s="378" t="str">
        <f>IF(名簿!F375&lt;&gt;"",名簿!F375,"")</f>
        <v/>
      </c>
      <c r="D370" s="378" t="str">
        <f>IF(名簿!G375&lt;&gt;"",名簿!G375,"")</f>
        <v/>
      </c>
      <c r="E370" s="378" t="str">
        <f>IF(名簿!J375&lt;&gt;"",名簿!J375,"")</f>
        <v/>
      </c>
      <c r="F370" s="378" t="str">
        <f>IF(名簿!L375&lt;&gt;"",名簿!L375,"")</f>
        <v/>
      </c>
      <c r="G370" s="378" t="str">
        <f>IF(名簿!I375&lt;&gt;"",名簿!I375,"")</f>
        <v/>
      </c>
      <c r="H370" s="378" t="str">
        <f>IF(名簿!K375&lt;&gt;"",名簿!K375,"")</f>
        <v/>
      </c>
      <c r="I370" s="378" t="str">
        <f>IF(名簿!H375&lt;&gt;"",名簿!H375,"")</f>
        <v/>
      </c>
      <c r="J370" s="378" t="str">
        <f>IF(名簿!S375&lt;&gt;"",名簿!S375,"")</f>
        <v/>
      </c>
      <c r="L370" s="379" t="str">
        <f>IF(現場!C374&lt;&gt;"",現場!C374,"")</f>
        <v/>
      </c>
      <c r="M370" s="379" t="str">
        <f>IF(現場!D374&lt;&gt;"",現場!D374,"")</f>
        <v/>
      </c>
      <c r="N370" s="379" t="str">
        <f>IF(現場!E374&lt;&gt;"",現場!E374,"")</f>
        <v/>
      </c>
      <c r="O370" s="379" t="str">
        <f>IF(現場!F374&lt;&gt;"",現場!F374,"")</f>
        <v/>
      </c>
      <c r="P370" s="379" t="str">
        <f>IF(現場!G374&lt;&gt;"",現場!G374,"")</f>
        <v/>
      </c>
      <c r="Q370" s="379" t="str">
        <f>IF(現場!H374&lt;&gt;"",現場!H374,"")</f>
        <v/>
      </c>
      <c r="R370" s="379" t="str">
        <f>IF(現場!I374&lt;&gt;"",現場!I374,"")</f>
        <v/>
      </c>
      <c r="S370" s="379" t="str">
        <f>IF(現場!J374&lt;&gt;"",現場!J374,"")</f>
        <v/>
      </c>
      <c r="T370" s="379" t="str">
        <f>IF(現場!K374&lt;&gt;"",現場!K374,"")</f>
        <v/>
      </c>
      <c r="U370" s="379" t="str">
        <f>IF(現場!L374&lt;&gt;"",現場!L374,"")</f>
        <v/>
      </c>
      <c r="V370" s="379" t="str">
        <f>IF(現場!M374&lt;&gt;"",現場!M374,"")</f>
        <v/>
      </c>
      <c r="X370" s="407" t="str">
        <f>IF(名簿!E375&lt;&gt;"",名簿!E375,"")</f>
        <v/>
      </c>
      <c r="Y370" s="407" t="str">
        <f>IF(名簿!C375&lt;&gt;"",名簿!C375,"")</f>
        <v/>
      </c>
      <c r="Z370" s="407" t="str">
        <f>IF(名簿!H375&lt;&gt;"",名簿!H375,"")</f>
        <v/>
      </c>
      <c r="AA370" s="407" t="str">
        <f>IF(名簿!S375&lt;&gt;"",名簿!S375,"")</f>
        <v/>
      </c>
      <c r="AB370" s="407" t="s">
        <v>1792</v>
      </c>
      <c r="AC370" s="407" t="str">
        <f>IF(名簿!M375&lt;&gt;"",名簿!M375,"")</f>
        <v/>
      </c>
      <c r="AD370" s="407" t="str">
        <f>IF(名簿!N375&lt;&gt;"",名簿!N375,"")</f>
        <v/>
      </c>
      <c r="AE370" s="407" t="str">
        <f>IF(名簿!O375&lt;&gt;"",名簿!O375,"")</f>
        <v/>
      </c>
      <c r="AF370" s="407" t="str">
        <f>IF(名簿!P375&lt;&gt;"",名簿!P375,"")</f>
        <v/>
      </c>
      <c r="AN370" s="551" t="str">
        <f>テーブル2[[#This Row],[災害発生時の
体制]]&amp;テーブル2[[#This Row],[班長代理①②③を選択]]</f>
        <v/>
      </c>
      <c r="AO370">
        <f>IF(テーブル2[[#This Row],[班長代理①②③を選択]]&lt;&gt;"",COUNTIF(AN:AN,AN370),0)</f>
        <v>0</v>
      </c>
      <c r="AQ370" s="521" t="str">
        <f>テーブル2[[#This Row],[災害発生時の
体制]]&amp;テーブル2[[#This Row],[班長]]</f>
        <v/>
      </c>
      <c r="AR370" s="519">
        <f>IF(テーブル2[[#This Row],[班長]]="○",COUNTIF(AQ:AQ,AQ370),0)</f>
        <v>0</v>
      </c>
    </row>
    <row r="371" spans="2:44" x14ac:dyDescent="0.15">
      <c r="B371" s="378" t="str">
        <f>IF(名簿!C376&lt;&gt;"",名簿!C376,"")</f>
        <v/>
      </c>
      <c r="C371" s="378" t="str">
        <f>IF(名簿!F376&lt;&gt;"",名簿!F376,"")</f>
        <v/>
      </c>
      <c r="D371" s="378" t="str">
        <f>IF(名簿!G376&lt;&gt;"",名簿!G376,"")</f>
        <v/>
      </c>
      <c r="E371" s="378" t="str">
        <f>IF(名簿!J376&lt;&gt;"",名簿!J376,"")</f>
        <v/>
      </c>
      <c r="F371" s="378" t="str">
        <f>IF(名簿!L376&lt;&gt;"",名簿!L376,"")</f>
        <v/>
      </c>
      <c r="G371" s="378" t="str">
        <f>IF(名簿!I376&lt;&gt;"",名簿!I376,"")</f>
        <v/>
      </c>
      <c r="H371" s="378" t="str">
        <f>IF(名簿!K376&lt;&gt;"",名簿!K376,"")</f>
        <v/>
      </c>
      <c r="I371" s="378" t="str">
        <f>IF(名簿!H376&lt;&gt;"",名簿!H376,"")</f>
        <v/>
      </c>
      <c r="J371" s="378" t="str">
        <f>IF(名簿!S376&lt;&gt;"",名簿!S376,"")</f>
        <v/>
      </c>
      <c r="L371" s="379" t="str">
        <f>IF(現場!C375&lt;&gt;"",現場!C375,"")</f>
        <v/>
      </c>
      <c r="M371" s="379" t="str">
        <f>IF(現場!D375&lt;&gt;"",現場!D375,"")</f>
        <v/>
      </c>
      <c r="N371" s="379" t="str">
        <f>IF(現場!E375&lt;&gt;"",現場!E375,"")</f>
        <v/>
      </c>
      <c r="O371" s="379" t="str">
        <f>IF(現場!F375&lt;&gt;"",現場!F375,"")</f>
        <v/>
      </c>
      <c r="P371" s="379" t="str">
        <f>IF(現場!G375&lt;&gt;"",現場!G375,"")</f>
        <v/>
      </c>
      <c r="Q371" s="379" t="str">
        <f>IF(現場!H375&lt;&gt;"",現場!H375,"")</f>
        <v/>
      </c>
      <c r="R371" s="379" t="str">
        <f>IF(現場!I375&lt;&gt;"",現場!I375,"")</f>
        <v/>
      </c>
      <c r="S371" s="379" t="str">
        <f>IF(現場!J375&lt;&gt;"",現場!J375,"")</f>
        <v/>
      </c>
      <c r="T371" s="379" t="str">
        <f>IF(現場!K375&lt;&gt;"",現場!K375,"")</f>
        <v/>
      </c>
      <c r="U371" s="379" t="str">
        <f>IF(現場!L375&lt;&gt;"",現場!L375,"")</f>
        <v/>
      </c>
      <c r="V371" s="379" t="str">
        <f>IF(現場!M375&lt;&gt;"",現場!M375,"")</f>
        <v/>
      </c>
      <c r="X371" s="407" t="str">
        <f>IF(名簿!E376&lt;&gt;"",名簿!E376,"")</f>
        <v/>
      </c>
      <c r="Y371" s="407" t="str">
        <f>IF(名簿!C376&lt;&gt;"",名簿!C376,"")</f>
        <v/>
      </c>
      <c r="Z371" s="407" t="str">
        <f>IF(名簿!H376&lt;&gt;"",名簿!H376,"")</f>
        <v/>
      </c>
      <c r="AA371" s="407" t="str">
        <f>IF(名簿!S376&lt;&gt;"",名簿!S376,"")</f>
        <v/>
      </c>
      <c r="AB371" s="407" t="s">
        <v>1792</v>
      </c>
      <c r="AC371" s="407" t="str">
        <f>IF(名簿!M376&lt;&gt;"",名簿!M376,"")</f>
        <v/>
      </c>
      <c r="AD371" s="407" t="str">
        <f>IF(名簿!N376&lt;&gt;"",名簿!N376,"")</f>
        <v/>
      </c>
      <c r="AE371" s="407" t="str">
        <f>IF(名簿!O376&lt;&gt;"",名簿!O376,"")</f>
        <v/>
      </c>
      <c r="AF371" s="407" t="str">
        <f>IF(名簿!P376&lt;&gt;"",名簿!P376,"")</f>
        <v/>
      </c>
      <c r="AN371" s="551" t="str">
        <f>テーブル2[[#This Row],[災害発生時の
体制]]&amp;テーブル2[[#This Row],[班長代理①②③を選択]]</f>
        <v/>
      </c>
      <c r="AO371">
        <f>IF(テーブル2[[#This Row],[班長代理①②③を選択]]&lt;&gt;"",COUNTIF(AN:AN,AN371),0)</f>
        <v>0</v>
      </c>
      <c r="AQ371" s="521" t="str">
        <f>テーブル2[[#This Row],[災害発生時の
体制]]&amp;テーブル2[[#This Row],[班長]]</f>
        <v/>
      </c>
      <c r="AR371" s="519">
        <f>IF(テーブル2[[#This Row],[班長]]="○",COUNTIF(AQ:AQ,AQ371),0)</f>
        <v>0</v>
      </c>
    </row>
    <row r="372" spans="2:44" x14ac:dyDescent="0.15">
      <c r="B372" s="378" t="str">
        <f>IF(名簿!C377&lt;&gt;"",名簿!C377,"")</f>
        <v/>
      </c>
      <c r="C372" s="378" t="str">
        <f>IF(名簿!F377&lt;&gt;"",名簿!F377,"")</f>
        <v/>
      </c>
      <c r="D372" s="378" t="str">
        <f>IF(名簿!G377&lt;&gt;"",名簿!G377,"")</f>
        <v/>
      </c>
      <c r="E372" s="378" t="str">
        <f>IF(名簿!J377&lt;&gt;"",名簿!J377,"")</f>
        <v/>
      </c>
      <c r="F372" s="378" t="str">
        <f>IF(名簿!L377&lt;&gt;"",名簿!L377,"")</f>
        <v/>
      </c>
      <c r="G372" s="378" t="str">
        <f>IF(名簿!I377&lt;&gt;"",名簿!I377,"")</f>
        <v/>
      </c>
      <c r="H372" s="378" t="str">
        <f>IF(名簿!K377&lt;&gt;"",名簿!K377,"")</f>
        <v/>
      </c>
      <c r="I372" s="378" t="str">
        <f>IF(名簿!H377&lt;&gt;"",名簿!H377,"")</f>
        <v/>
      </c>
      <c r="J372" s="378" t="str">
        <f>IF(名簿!S377&lt;&gt;"",名簿!S377,"")</f>
        <v/>
      </c>
      <c r="L372" s="379" t="str">
        <f>IF(現場!C376&lt;&gt;"",現場!C376,"")</f>
        <v/>
      </c>
      <c r="M372" s="379" t="str">
        <f>IF(現場!D376&lt;&gt;"",現場!D376,"")</f>
        <v/>
      </c>
      <c r="N372" s="379" t="str">
        <f>IF(現場!E376&lt;&gt;"",現場!E376,"")</f>
        <v/>
      </c>
      <c r="O372" s="379" t="str">
        <f>IF(現場!F376&lt;&gt;"",現場!F376,"")</f>
        <v/>
      </c>
      <c r="P372" s="379" t="str">
        <f>IF(現場!G376&lt;&gt;"",現場!G376,"")</f>
        <v/>
      </c>
      <c r="Q372" s="379" t="str">
        <f>IF(現場!H376&lt;&gt;"",現場!H376,"")</f>
        <v/>
      </c>
      <c r="R372" s="379" t="str">
        <f>IF(現場!I376&lt;&gt;"",現場!I376,"")</f>
        <v/>
      </c>
      <c r="S372" s="379" t="str">
        <f>IF(現場!J376&lt;&gt;"",現場!J376,"")</f>
        <v/>
      </c>
      <c r="T372" s="379" t="str">
        <f>IF(現場!K376&lt;&gt;"",現場!K376,"")</f>
        <v/>
      </c>
      <c r="U372" s="379" t="str">
        <f>IF(現場!L376&lt;&gt;"",現場!L376,"")</f>
        <v/>
      </c>
      <c r="V372" s="379" t="str">
        <f>IF(現場!M376&lt;&gt;"",現場!M376,"")</f>
        <v/>
      </c>
      <c r="X372" s="407" t="str">
        <f>IF(名簿!E377&lt;&gt;"",名簿!E377,"")</f>
        <v/>
      </c>
      <c r="Y372" s="407" t="str">
        <f>IF(名簿!C377&lt;&gt;"",名簿!C377,"")</f>
        <v/>
      </c>
      <c r="Z372" s="407" t="str">
        <f>IF(名簿!H377&lt;&gt;"",名簿!H377,"")</f>
        <v/>
      </c>
      <c r="AA372" s="407" t="str">
        <f>IF(名簿!S377&lt;&gt;"",名簿!S377,"")</f>
        <v/>
      </c>
      <c r="AB372" s="407" t="s">
        <v>1792</v>
      </c>
      <c r="AC372" s="407" t="str">
        <f>IF(名簿!M377&lt;&gt;"",名簿!M377,"")</f>
        <v/>
      </c>
      <c r="AD372" s="407" t="str">
        <f>IF(名簿!N377&lt;&gt;"",名簿!N377,"")</f>
        <v/>
      </c>
      <c r="AE372" s="407" t="str">
        <f>IF(名簿!O377&lt;&gt;"",名簿!O377,"")</f>
        <v/>
      </c>
      <c r="AF372" s="407" t="str">
        <f>IF(名簿!P377&lt;&gt;"",名簿!P377,"")</f>
        <v/>
      </c>
      <c r="AN372" s="551" t="str">
        <f>テーブル2[[#This Row],[災害発生時の
体制]]&amp;テーブル2[[#This Row],[班長代理①②③を選択]]</f>
        <v/>
      </c>
      <c r="AO372">
        <f>IF(テーブル2[[#This Row],[班長代理①②③を選択]]&lt;&gt;"",COUNTIF(AN:AN,AN372),0)</f>
        <v>0</v>
      </c>
      <c r="AQ372" s="521" t="str">
        <f>テーブル2[[#This Row],[災害発生時の
体制]]&amp;テーブル2[[#This Row],[班長]]</f>
        <v/>
      </c>
      <c r="AR372" s="519">
        <f>IF(テーブル2[[#This Row],[班長]]="○",COUNTIF(AQ:AQ,AQ372),0)</f>
        <v>0</v>
      </c>
    </row>
    <row r="373" spans="2:44" x14ac:dyDescent="0.15">
      <c r="B373" s="378" t="str">
        <f>IF(名簿!C378&lt;&gt;"",名簿!C378,"")</f>
        <v/>
      </c>
      <c r="C373" s="378" t="str">
        <f>IF(名簿!F378&lt;&gt;"",名簿!F378,"")</f>
        <v/>
      </c>
      <c r="D373" s="378" t="str">
        <f>IF(名簿!G378&lt;&gt;"",名簿!G378,"")</f>
        <v/>
      </c>
      <c r="E373" s="378" t="str">
        <f>IF(名簿!J378&lt;&gt;"",名簿!J378,"")</f>
        <v/>
      </c>
      <c r="F373" s="378" t="str">
        <f>IF(名簿!L378&lt;&gt;"",名簿!L378,"")</f>
        <v/>
      </c>
      <c r="G373" s="378" t="str">
        <f>IF(名簿!I378&lt;&gt;"",名簿!I378,"")</f>
        <v/>
      </c>
      <c r="H373" s="378" t="str">
        <f>IF(名簿!K378&lt;&gt;"",名簿!K378,"")</f>
        <v/>
      </c>
      <c r="I373" s="378" t="str">
        <f>IF(名簿!H378&lt;&gt;"",名簿!H378,"")</f>
        <v/>
      </c>
      <c r="J373" s="378" t="str">
        <f>IF(名簿!S378&lt;&gt;"",名簿!S378,"")</f>
        <v/>
      </c>
      <c r="L373" s="379" t="str">
        <f>IF(現場!C377&lt;&gt;"",現場!C377,"")</f>
        <v/>
      </c>
      <c r="M373" s="379" t="str">
        <f>IF(現場!D377&lt;&gt;"",現場!D377,"")</f>
        <v/>
      </c>
      <c r="N373" s="379" t="str">
        <f>IF(現場!E377&lt;&gt;"",現場!E377,"")</f>
        <v/>
      </c>
      <c r="O373" s="379" t="str">
        <f>IF(現場!F377&lt;&gt;"",現場!F377,"")</f>
        <v/>
      </c>
      <c r="P373" s="379" t="str">
        <f>IF(現場!G377&lt;&gt;"",現場!G377,"")</f>
        <v/>
      </c>
      <c r="Q373" s="379" t="str">
        <f>IF(現場!H377&lt;&gt;"",現場!H377,"")</f>
        <v/>
      </c>
      <c r="R373" s="379" t="str">
        <f>IF(現場!I377&lt;&gt;"",現場!I377,"")</f>
        <v/>
      </c>
      <c r="S373" s="379" t="str">
        <f>IF(現場!J377&lt;&gt;"",現場!J377,"")</f>
        <v/>
      </c>
      <c r="T373" s="379" t="str">
        <f>IF(現場!K377&lt;&gt;"",現場!K377,"")</f>
        <v/>
      </c>
      <c r="U373" s="379" t="str">
        <f>IF(現場!L377&lt;&gt;"",現場!L377,"")</f>
        <v/>
      </c>
      <c r="V373" s="379" t="str">
        <f>IF(現場!M377&lt;&gt;"",現場!M377,"")</f>
        <v/>
      </c>
      <c r="X373" s="407" t="str">
        <f>IF(名簿!E378&lt;&gt;"",名簿!E378,"")</f>
        <v/>
      </c>
      <c r="Y373" s="407" t="str">
        <f>IF(名簿!C378&lt;&gt;"",名簿!C378,"")</f>
        <v/>
      </c>
      <c r="Z373" s="407" t="str">
        <f>IF(名簿!H378&lt;&gt;"",名簿!H378,"")</f>
        <v/>
      </c>
      <c r="AA373" s="407" t="str">
        <f>IF(名簿!S378&lt;&gt;"",名簿!S378,"")</f>
        <v/>
      </c>
      <c r="AB373" s="407" t="s">
        <v>1792</v>
      </c>
      <c r="AC373" s="407" t="str">
        <f>IF(名簿!M378&lt;&gt;"",名簿!M378,"")</f>
        <v/>
      </c>
      <c r="AD373" s="407" t="str">
        <f>IF(名簿!N378&lt;&gt;"",名簿!N378,"")</f>
        <v/>
      </c>
      <c r="AE373" s="407" t="str">
        <f>IF(名簿!O378&lt;&gt;"",名簿!O378,"")</f>
        <v/>
      </c>
      <c r="AF373" s="407" t="str">
        <f>IF(名簿!P378&lt;&gt;"",名簿!P378,"")</f>
        <v/>
      </c>
      <c r="AN373" s="551" t="str">
        <f>テーブル2[[#This Row],[災害発生時の
体制]]&amp;テーブル2[[#This Row],[班長代理①②③を選択]]</f>
        <v/>
      </c>
      <c r="AO373">
        <f>IF(テーブル2[[#This Row],[班長代理①②③を選択]]&lt;&gt;"",COUNTIF(AN:AN,AN373),0)</f>
        <v>0</v>
      </c>
      <c r="AQ373" s="521" t="str">
        <f>テーブル2[[#This Row],[災害発生時の
体制]]&amp;テーブル2[[#This Row],[班長]]</f>
        <v/>
      </c>
      <c r="AR373" s="519">
        <f>IF(テーブル2[[#This Row],[班長]]="○",COUNTIF(AQ:AQ,AQ373),0)</f>
        <v>0</v>
      </c>
    </row>
    <row r="374" spans="2:44" x14ac:dyDescent="0.15">
      <c r="B374" s="378" t="str">
        <f>IF(名簿!C379&lt;&gt;"",名簿!C379,"")</f>
        <v/>
      </c>
      <c r="C374" s="378" t="str">
        <f>IF(名簿!F379&lt;&gt;"",名簿!F379,"")</f>
        <v/>
      </c>
      <c r="D374" s="378" t="str">
        <f>IF(名簿!G379&lt;&gt;"",名簿!G379,"")</f>
        <v/>
      </c>
      <c r="E374" s="378" t="str">
        <f>IF(名簿!J379&lt;&gt;"",名簿!J379,"")</f>
        <v/>
      </c>
      <c r="F374" s="378" t="str">
        <f>IF(名簿!L379&lt;&gt;"",名簿!L379,"")</f>
        <v/>
      </c>
      <c r="G374" s="378" t="str">
        <f>IF(名簿!I379&lt;&gt;"",名簿!I379,"")</f>
        <v/>
      </c>
      <c r="H374" s="378" t="str">
        <f>IF(名簿!K379&lt;&gt;"",名簿!K379,"")</f>
        <v/>
      </c>
      <c r="I374" s="378" t="str">
        <f>IF(名簿!H379&lt;&gt;"",名簿!H379,"")</f>
        <v/>
      </c>
      <c r="J374" s="378" t="str">
        <f>IF(名簿!S379&lt;&gt;"",名簿!S379,"")</f>
        <v/>
      </c>
      <c r="L374" s="379" t="str">
        <f>IF(現場!C378&lt;&gt;"",現場!C378,"")</f>
        <v/>
      </c>
      <c r="M374" s="379" t="str">
        <f>IF(現場!D378&lt;&gt;"",現場!D378,"")</f>
        <v/>
      </c>
      <c r="N374" s="379" t="str">
        <f>IF(現場!E378&lt;&gt;"",現場!E378,"")</f>
        <v/>
      </c>
      <c r="O374" s="379" t="str">
        <f>IF(現場!F378&lt;&gt;"",現場!F378,"")</f>
        <v/>
      </c>
      <c r="P374" s="379" t="str">
        <f>IF(現場!G378&lt;&gt;"",現場!G378,"")</f>
        <v/>
      </c>
      <c r="Q374" s="379" t="str">
        <f>IF(現場!H378&lt;&gt;"",現場!H378,"")</f>
        <v/>
      </c>
      <c r="R374" s="379" t="str">
        <f>IF(現場!I378&lt;&gt;"",現場!I378,"")</f>
        <v/>
      </c>
      <c r="S374" s="379" t="str">
        <f>IF(現場!J378&lt;&gt;"",現場!J378,"")</f>
        <v/>
      </c>
      <c r="T374" s="379" t="str">
        <f>IF(現場!K378&lt;&gt;"",現場!K378,"")</f>
        <v/>
      </c>
      <c r="U374" s="379" t="str">
        <f>IF(現場!L378&lt;&gt;"",現場!L378,"")</f>
        <v/>
      </c>
      <c r="V374" s="379" t="str">
        <f>IF(現場!M378&lt;&gt;"",現場!M378,"")</f>
        <v/>
      </c>
      <c r="X374" s="407" t="str">
        <f>IF(名簿!E379&lt;&gt;"",名簿!E379,"")</f>
        <v/>
      </c>
      <c r="Y374" s="407" t="str">
        <f>IF(名簿!C379&lt;&gt;"",名簿!C379,"")</f>
        <v/>
      </c>
      <c r="Z374" s="407" t="str">
        <f>IF(名簿!H379&lt;&gt;"",名簿!H379,"")</f>
        <v/>
      </c>
      <c r="AA374" s="407" t="str">
        <f>IF(名簿!S379&lt;&gt;"",名簿!S379,"")</f>
        <v/>
      </c>
      <c r="AB374" s="407" t="s">
        <v>1792</v>
      </c>
      <c r="AC374" s="407" t="str">
        <f>IF(名簿!M379&lt;&gt;"",名簿!M379,"")</f>
        <v/>
      </c>
      <c r="AD374" s="407" t="str">
        <f>IF(名簿!N379&lt;&gt;"",名簿!N379,"")</f>
        <v/>
      </c>
      <c r="AE374" s="407" t="str">
        <f>IF(名簿!O379&lt;&gt;"",名簿!O379,"")</f>
        <v/>
      </c>
      <c r="AF374" s="407" t="str">
        <f>IF(名簿!P379&lt;&gt;"",名簿!P379,"")</f>
        <v/>
      </c>
      <c r="AN374" s="551" t="str">
        <f>テーブル2[[#This Row],[災害発生時の
体制]]&amp;テーブル2[[#This Row],[班長代理①②③を選択]]</f>
        <v/>
      </c>
      <c r="AO374">
        <f>IF(テーブル2[[#This Row],[班長代理①②③を選択]]&lt;&gt;"",COUNTIF(AN:AN,AN374),0)</f>
        <v>0</v>
      </c>
      <c r="AQ374" s="521" t="str">
        <f>テーブル2[[#This Row],[災害発生時の
体制]]&amp;テーブル2[[#This Row],[班長]]</f>
        <v/>
      </c>
      <c r="AR374" s="519">
        <f>IF(テーブル2[[#This Row],[班長]]="○",COUNTIF(AQ:AQ,AQ374),0)</f>
        <v>0</v>
      </c>
    </row>
    <row r="375" spans="2:44" x14ac:dyDescent="0.15">
      <c r="B375" s="378" t="str">
        <f>IF(名簿!C380&lt;&gt;"",名簿!C380,"")</f>
        <v/>
      </c>
      <c r="C375" s="378" t="str">
        <f>IF(名簿!F380&lt;&gt;"",名簿!F380,"")</f>
        <v/>
      </c>
      <c r="D375" s="378" t="str">
        <f>IF(名簿!G380&lt;&gt;"",名簿!G380,"")</f>
        <v/>
      </c>
      <c r="E375" s="378" t="str">
        <f>IF(名簿!J380&lt;&gt;"",名簿!J380,"")</f>
        <v/>
      </c>
      <c r="F375" s="378" t="str">
        <f>IF(名簿!L380&lt;&gt;"",名簿!L380,"")</f>
        <v/>
      </c>
      <c r="G375" s="378" t="str">
        <f>IF(名簿!I380&lt;&gt;"",名簿!I380,"")</f>
        <v/>
      </c>
      <c r="H375" s="378" t="str">
        <f>IF(名簿!K380&lt;&gt;"",名簿!K380,"")</f>
        <v/>
      </c>
      <c r="I375" s="378" t="str">
        <f>IF(名簿!H380&lt;&gt;"",名簿!H380,"")</f>
        <v/>
      </c>
      <c r="J375" s="378" t="str">
        <f>IF(名簿!S380&lt;&gt;"",名簿!S380,"")</f>
        <v/>
      </c>
      <c r="L375" s="379" t="str">
        <f>IF(現場!C379&lt;&gt;"",現場!C379,"")</f>
        <v/>
      </c>
      <c r="M375" s="379" t="str">
        <f>IF(現場!D379&lt;&gt;"",現場!D379,"")</f>
        <v/>
      </c>
      <c r="N375" s="379" t="str">
        <f>IF(現場!E379&lt;&gt;"",現場!E379,"")</f>
        <v/>
      </c>
      <c r="O375" s="379" t="str">
        <f>IF(現場!F379&lt;&gt;"",現場!F379,"")</f>
        <v/>
      </c>
      <c r="P375" s="379" t="str">
        <f>IF(現場!G379&lt;&gt;"",現場!G379,"")</f>
        <v/>
      </c>
      <c r="Q375" s="379" t="str">
        <f>IF(現場!H379&lt;&gt;"",現場!H379,"")</f>
        <v/>
      </c>
      <c r="R375" s="379" t="str">
        <f>IF(現場!I379&lt;&gt;"",現場!I379,"")</f>
        <v/>
      </c>
      <c r="S375" s="379" t="str">
        <f>IF(現場!J379&lt;&gt;"",現場!J379,"")</f>
        <v/>
      </c>
      <c r="T375" s="379" t="str">
        <f>IF(現場!K379&lt;&gt;"",現場!K379,"")</f>
        <v/>
      </c>
      <c r="U375" s="379" t="str">
        <f>IF(現場!L379&lt;&gt;"",現場!L379,"")</f>
        <v/>
      </c>
      <c r="V375" s="379" t="str">
        <f>IF(現場!M379&lt;&gt;"",現場!M379,"")</f>
        <v/>
      </c>
      <c r="X375" s="407" t="str">
        <f>IF(名簿!E380&lt;&gt;"",名簿!E380,"")</f>
        <v/>
      </c>
      <c r="Y375" s="407" t="str">
        <f>IF(名簿!C380&lt;&gt;"",名簿!C380,"")</f>
        <v/>
      </c>
      <c r="Z375" s="407" t="str">
        <f>IF(名簿!H380&lt;&gt;"",名簿!H380,"")</f>
        <v/>
      </c>
      <c r="AA375" s="407" t="str">
        <f>IF(名簿!S380&lt;&gt;"",名簿!S380,"")</f>
        <v/>
      </c>
      <c r="AB375" s="407" t="s">
        <v>1792</v>
      </c>
      <c r="AC375" s="407" t="str">
        <f>IF(名簿!M380&lt;&gt;"",名簿!M380,"")</f>
        <v/>
      </c>
      <c r="AD375" s="407" t="str">
        <f>IF(名簿!N380&lt;&gt;"",名簿!N380,"")</f>
        <v/>
      </c>
      <c r="AE375" s="407" t="str">
        <f>IF(名簿!O380&lt;&gt;"",名簿!O380,"")</f>
        <v/>
      </c>
      <c r="AF375" s="407" t="str">
        <f>IF(名簿!P380&lt;&gt;"",名簿!P380,"")</f>
        <v/>
      </c>
      <c r="AN375" s="551" t="str">
        <f>テーブル2[[#This Row],[災害発生時の
体制]]&amp;テーブル2[[#This Row],[班長代理①②③を選択]]</f>
        <v/>
      </c>
      <c r="AO375">
        <f>IF(テーブル2[[#This Row],[班長代理①②③を選択]]&lt;&gt;"",COUNTIF(AN:AN,AN375),0)</f>
        <v>0</v>
      </c>
      <c r="AQ375" s="521" t="str">
        <f>テーブル2[[#This Row],[災害発生時の
体制]]&amp;テーブル2[[#This Row],[班長]]</f>
        <v/>
      </c>
      <c r="AR375" s="519">
        <f>IF(テーブル2[[#This Row],[班長]]="○",COUNTIF(AQ:AQ,AQ375),0)</f>
        <v>0</v>
      </c>
    </row>
    <row r="376" spans="2:44" x14ac:dyDescent="0.15">
      <c r="B376" s="378" t="str">
        <f>IF(名簿!C381&lt;&gt;"",名簿!C381,"")</f>
        <v/>
      </c>
      <c r="C376" s="378" t="str">
        <f>IF(名簿!F381&lt;&gt;"",名簿!F381,"")</f>
        <v/>
      </c>
      <c r="D376" s="378" t="str">
        <f>IF(名簿!G381&lt;&gt;"",名簿!G381,"")</f>
        <v/>
      </c>
      <c r="E376" s="378" t="str">
        <f>IF(名簿!J381&lt;&gt;"",名簿!J381,"")</f>
        <v/>
      </c>
      <c r="F376" s="378" t="str">
        <f>IF(名簿!L381&lt;&gt;"",名簿!L381,"")</f>
        <v/>
      </c>
      <c r="G376" s="378" t="str">
        <f>IF(名簿!I381&lt;&gt;"",名簿!I381,"")</f>
        <v/>
      </c>
      <c r="H376" s="378" t="str">
        <f>IF(名簿!K381&lt;&gt;"",名簿!K381,"")</f>
        <v/>
      </c>
      <c r="I376" s="378" t="str">
        <f>IF(名簿!H381&lt;&gt;"",名簿!H381,"")</f>
        <v/>
      </c>
      <c r="J376" s="378" t="str">
        <f>IF(名簿!S381&lt;&gt;"",名簿!S381,"")</f>
        <v/>
      </c>
      <c r="L376" s="379" t="str">
        <f>IF(現場!C380&lt;&gt;"",現場!C380,"")</f>
        <v/>
      </c>
      <c r="M376" s="379" t="str">
        <f>IF(現場!D380&lt;&gt;"",現場!D380,"")</f>
        <v/>
      </c>
      <c r="N376" s="379" t="str">
        <f>IF(現場!E380&lt;&gt;"",現場!E380,"")</f>
        <v/>
      </c>
      <c r="O376" s="379" t="str">
        <f>IF(現場!F380&lt;&gt;"",現場!F380,"")</f>
        <v/>
      </c>
      <c r="P376" s="379" t="str">
        <f>IF(現場!G380&lt;&gt;"",現場!G380,"")</f>
        <v/>
      </c>
      <c r="Q376" s="379" t="str">
        <f>IF(現場!H380&lt;&gt;"",現場!H380,"")</f>
        <v/>
      </c>
      <c r="R376" s="379" t="str">
        <f>IF(現場!I380&lt;&gt;"",現場!I380,"")</f>
        <v/>
      </c>
      <c r="S376" s="379" t="str">
        <f>IF(現場!J380&lt;&gt;"",現場!J380,"")</f>
        <v/>
      </c>
      <c r="T376" s="379" t="str">
        <f>IF(現場!K380&lt;&gt;"",現場!K380,"")</f>
        <v/>
      </c>
      <c r="U376" s="379" t="str">
        <f>IF(現場!L380&lt;&gt;"",現場!L380,"")</f>
        <v/>
      </c>
      <c r="V376" s="379" t="str">
        <f>IF(現場!M380&lt;&gt;"",現場!M380,"")</f>
        <v/>
      </c>
      <c r="X376" s="407" t="str">
        <f>IF(名簿!E381&lt;&gt;"",名簿!E381,"")</f>
        <v/>
      </c>
      <c r="Y376" s="407" t="str">
        <f>IF(名簿!C381&lt;&gt;"",名簿!C381,"")</f>
        <v/>
      </c>
      <c r="Z376" s="407" t="str">
        <f>IF(名簿!H381&lt;&gt;"",名簿!H381,"")</f>
        <v/>
      </c>
      <c r="AA376" s="407" t="str">
        <f>IF(名簿!S381&lt;&gt;"",名簿!S381,"")</f>
        <v/>
      </c>
      <c r="AB376" s="407" t="s">
        <v>1792</v>
      </c>
      <c r="AC376" s="407" t="str">
        <f>IF(名簿!M381&lt;&gt;"",名簿!M381,"")</f>
        <v/>
      </c>
      <c r="AD376" s="407" t="str">
        <f>IF(名簿!N381&lt;&gt;"",名簿!N381,"")</f>
        <v/>
      </c>
      <c r="AE376" s="407" t="str">
        <f>IF(名簿!O381&lt;&gt;"",名簿!O381,"")</f>
        <v/>
      </c>
      <c r="AF376" s="407" t="str">
        <f>IF(名簿!P381&lt;&gt;"",名簿!P381,"")</f>
        <v/>
      </c>
      <c r="AN376" s="551" t="str">
        <f>テーブル2[[#This Row],[災害発生時の
体制]]&amp;テーブル2[[#This Row],[班長代理①②③を選択]]</f>
        <v/>
      </c>
      <c r="AO376">
        <f>IF(テーブル2[[#This Row],[班長代理①②③を選択]]&lt;&gt;"",COUNTIF(AN:AN,AN376),0)</f>
        <v>0</v>
      </c>
      <c r="AQ376" s="521" t="str">
        <f>テーブル2[[#This Row],[災害発生時の
体制]]&amp;テーブル2[[#This Row],[班長]]</f>
        <v/>
      </c>
      <c r="AR376" s="519">
        <f>IF(テーブル2[[#This Row],[班長]]="○",COUNTIF(AQ:AQ,AQ376),0)</f>
        <v>0</v>
      </c>
    </row>
    <row r="377" spans="2:44" x14ac:dyDescent="0.15">
      <c r="B377" s="378" t="str">
        <f>IF(名簿!C382&lt;&gt;"",名簿!C382,"")</f>
        <v/>
      </c>
      <c r="C377" s="378" t="str">
        <f>IF(名簿!F382&lt;&gt;"",名簿!F382,"")</f>
        <v/>
      </c>
      <c r="D377" s="378" t="str">
        <f>IF(名簿!G382&lt;&gt;"",名簿!G382,"")</f>
        <v/>
      </c>
      <c r="E377" s="378" t="str">
        <f>IF(名簿!J382&lt;&gt;"",名簿!J382,"")</f>
        <v/>
      </c>
      <c r="F377" s="378" t="str">
        <f>IF(名簿!L382&lt;&gt;"",名簿!L382,"")</f>
        <v/>
      </c>
      <c r="G377" s="378" t="str">
        <f>IF(名簿!I382&lt;&gt;"",名簿!I382,"")</f>
        <v/>
      </c>
      <c r="H377" s="378" t="str">
        <f>IF(名簿!K382&lt;&gt;"",名簿!K382,"")</f>
        <v/>
      </c>
      <c r="I377" s="378" t="str">
        <f>IF(名簿!H382&lt;&gt;"",名簿!H382,"")</f>
        <v/>
      </c>
      <c r="J377" s="378" t="str">
        <f>IF(名簿!S382&lt;&gt;"",名簿!S382,"")</f>
        <v/>
      </c>
      <c r="L377" s="379" t="str">
        <f>IF(現場!C381&lt;&gt;"",現場!C381,"")</f>
        <v/>
      </c>
      <c r="M377" s="379" t="str">
        <f>IF(現場!D381&lt;&gt;"",現場!D381,"")</f>
        <v/>
      </c>
      <c r="N377" s="379" t="str">
        <f>IF(現場!E381&lt;&gt;"",現場!E381,"")</f>
        <v/>
      </c>
      <c r="O377" s="379" t="str">
        <f>IF(現場!F381&lt;&gt;"",現場!F381,"")</f>
        <v/>
      </c>
      <c r="P377" s="379" t="str">
        <f>IF(現場!G381&lt;&gt;"",現場!G381,"")</f>
        <v/>
      </c>
      <c r="Q377" s="379" t="str">
        <f>IF(現場!H381&lt;&gt;"",現場!H381,"")</f>
        <v/>
      </c>
      <c r="R377" s="379" t="str">
        <f>IF(現場!I381&lt;&gt;"",現場!I381,"")</f>
        <v/>
      </c>
      <c r="S377" s="379" t="str">
        <f>IF(現場!J381&lt;&gt;"",現場!J381,"")</f>
        <v/>
      </c>
      <c r="T377" s="379" t="str">
        <f>IF(現場!K381&lt;&gt;"",現場!K381,"")</f>
        <v/>
      </c>
      <c r="U377" s="379" t="str">
        <f>IF(現場!L381&lt;&gt;"",現場!L381,"")</f>
        <v/>
      </c>
      <c r="V377" s="379" t="str">
        <f>IF(現場!M381&lt;&gt;"",現場!M381,"")</f>
        <v/>
      </c>
      <c r="X377" s="407" t="str">
        <f>IF(名簿!E382&lt;&gt;"",名簿!E382,"")</f>
        <v/>
      </c>
      <c r="Y377" s="407" t="str">
        <f>IF(名簿!C382&lt;&gt;"",名簿!C382,"")</f>
        <v/>
      </c>
      <c r="Z377" s="407" t="str">
        <f>IF(名簿!H382&lt;&gt;"",名簿!H382,"")</f>
        <v/>
      </c>
      <c r="AA377" s="407" t="str">
        <f>IF(名簿!S382&lt;&gt;"",名簿!S382,"")</f>
        <v/>
      </c>
      <c r="AB377" s="407" t="s">
        <v>1792</v>
      </c>
      <c r="AC377" s="407" t="str">
        <f>IF(名簿!M382&lt;&gt;"",名簿!M382,"")</f>
        <v/>
      </c>
      <c r="AD377" s="407" t="str">
        <f>IF(名簿!N382&lt;&gt;"",名簿!N382,"")</f>
        <v/>
      </c>
      <c r="AE377" s="407" t="str">
        <f>IF(名簿!O382&lt;&gt;"",名簿!O382,"")</f>
        <v/>
      </c>
      <c r="AF377" s="407" t="str">
        <f>IF(名簿!P382&lt;&gt;"",名簿!P382,"")</f>
        <v/>
      </c>
      <c r="AN377" s="551" t="str">
        <f>テーブル2[[#This Row],[災害発生時の
体制]]&amp;テーブル2[[#This Row],[班長代理①②③を選択]]</f>
        <v/>
      </c>
      <c r="AO377">
        <f>IF(テーブル2[[#This Row],[班長代理①②③を選択]]&lt;&gt;"",COUNTIF(AN:AN,AN377),0)</f>
        <v>0</v>
      </c>
      <c r="AQ377" s="521" t="str">
        <f>テーブル2[[#This Row],[災害発生時の
体制]]&amp;テーブル2[[#This Row],[班長]]</f>
        <v/>
      </c>
      <c r="AR377" s="519">
        <f>IF(テーブル2[[#This Row],[班長]]="○",COUNTIF(AQ:AQ,AQ377),0)</f>
        <v>0</v>
      </c>
    </row>
    <row r="378" spans="2:44" x14ac:dyDescent="0.15">
      <c r="B378" s="378" t="str">
        <f>IF(名簿!C383&lt;&gt;"",名簿!C383,"")</f>
        <v/>
      </c>
      <c r="C378" s="378" t="str">
        <f>IF(名簿!F383&lt;&gt;"",名簿!F383,"")</f>
        <v/>
      </c>
      <c r="D378" s="378" t="str">
        <f>IF(名簿!G383&lt;&gt;"",名簿!G383,"")</f>
        <v/>
      </c>
      <c r="E378" s="378" t="str">
        <f>IF(名簿!J383&lt;&gt;"",名簿!J383,"")</f>
        <v/>
      </c>
      <c r="F378" s="378" t="str">
        <f>IF(名簿!L383&lt;&gt;"",名簿!L383,"")</f>
        <v/>
      </c>
      <c r="G378" s="378" t="str">
        <f>IF(名簿!I383&lt;&gt;"",名簿!I383,"")</f>
        <v/>
      </c>
      <c r="H378" s="378" t="str">
        <f>IF(名簿!K383&lt;&gt;"",名簿!K383,"")</f>
        <v/>
      </c>
      <c r="I378" s="378" t="str">
        <f>IF(名簿!H383&lt;&gt;"",名簿!H383,"")</f>
        <v/>
      </c>
      <c r="J378" s="378" t="str">
        <f>IF(名簿!S383&lt;&gt;"",名簿!S383,"")</f>
        <v/>
      </c>
      <c r="L378" s="379" t="str">
        <f>IF(現場!C382&lt;&gt;"",現場!C382,"")</f>
        <v/>
      </c>
      <c r="M378" s="379" t="str">
        <f>IF(現場!D382&lt;&gt;"",現場!D382,"")</f>
        <v/>
      </c>
      <c r="N378" s="379" t="str">
        <f>IF(現場!E382&lt;&gt;"",現場!E382,"")</f>
        <v/>
      </c>
      <c r="O378" s="379" t="str">
        <f>IF(現場!F382&lt;&gt;"",現場!F382,"")</f>
        <v/>
      </c>
      <c r="P378" s="379" t="str">
        <f>IF(現場!G382&lt;&gt;"",現場!G382,"")</f>
        <v/>
      </c>
      <c r="Q378" s="379" t="str">
        <f>IF(現場!H382&lt;&gt;"",現場!H382,"")</f>
        <v/>
      </c>
      <c r="R378" s="379" t="str">
        <f>IF(現場!I382&lt;&gt;"",現場!I382,"")</f>
        <v/>
      </c>
      <c r="S378" s="379" t="str">
        <f>IF(現場!J382&lt;&gt;"",現場!J382,"")</f>
        <v/>
      </c>
      <c r="T378" s="379" t="str">
        <f>IF(現場!K382&lt;&gt;"",現場!K382,"")</f>
        <v/>
      </c>
      <c r="U378" s="379" t="str">
        <f>IF(現場!L382&lt;&gt;"",現場!L382,"")</f>
        <v/>
      </c>
      <c r="V378" s="379" t="str">
        <f>IF(現場!M382&lt;&gt;"",現場!M382,"")</f>
        <v/>
      </c>
      <c r="X378" s="407" t="str">
        <f>IF(名簿!E383&lt;&gt;"",名簿!E383,"")</f>
        <v/>
      </c>
      <c r="Y378" s="407" t="str">
        <f>IF(名簿!C383&lt;&gt;"",名簿!C383,"")</f>
        <v/>
      </c>
      <c r="Z378" s="407" t="str">
        <f>IF(名簿!H383&lt;&gt;"",名簿!H383,"")</f>
        <v/>
      </c>
      <c r="AA378" s="407" t="str">
        <f>IF(名簿!S383&lt;&gt;"",名簿!S383,"")</f>
        <v/>
      </c>
      <c r="AB378" s="407" t="s">
        <v>1792</v>
      </c>
      <c r="AC378" s="407" t="str">
        <f>IF(名簿!M383&lt;&gt;"",名簿!M383,"")</f>
        <v/>
      </c>
      <c r="AD378" s="407" t="str">
        <f>IF(名簿!N383&lt;&gt;"",名簿!N383,"")</f>
        <v/>
      </c>
      <c r="AE378" s="407" t="str">
        <f>IF(名簿!O383&lt;&gt;"",名簿!O383,"")</f>
        <v/>
      </c>
      <c r="AF378" s="407" t="str">
        <f>IF(名簿!P383&lt;&gt;"",名簿!P383,"")</f>
        <v/>
      </c>
      <c r="AN378" s="551" t="str">
        <f>テーブル2[[#This Row],[災害発生時の
体制]]&amp;テーブル2[[#This Row],[班長代理①②③を選択]]</f>
        <v/>
      </c>
      <c r="AO378">
        <f>IF(テーブル2[[#This Row],[班長代理①②③を選択]]&lt;&gt;"",COUNTIF(AN:AN,AN378),0)</f>
        <v>0</v>
      </c>
      <c r="AQ378" s="521" t="str">
        <f>テーブル2[[#This Row],[災害発生時の
体制]]&amp;テーブル2[[#This Row],[班長]]</f>
        <v/>
      </c>
      <c r="AR378" s="519">
        <f>IF(テーブル2[[#This Row],[班長]]="○",COUNTIF(AQ:AQ,AQ378),0)</f>
        <v>0</v>
      </c>
    </row>
    <row r="379" spans="2:44" x14ac:dyDescent="0.15">
      <c r="B379" s="378" t="str">
        <f>IF(名簿!C384&lt;&gt;"",名簿!C384,"")</f>
        <v/>
      </c>
      <c r="C379" s="378" t="str">
        <f>IF(名簿!F384&lt;&gt;"",名簿!F384,"")</f>
        <v/>
      </c>
      <c r="D379" s="378" t="str">
        <f>IF(名簿!G384&lt;&gt;"",名簿!G384,"")</f>
        <v/>
      </c>
      <c r="E379" s="378" t="str">
        <f>IF(名簿!J384&lt;&gt;"",名簿!J384,"")</f>
        <v/>
      </c>
      <c r="F379" s="378" t="str">
        <f>IF(名簿!L384&lt;&gt;"",名簿!L384,"")</f>
        <v/>
      </c>
      <c r="G379" s="378" t="str">
        <f>IF(名簿!I384&lt;&gt;"",名簿!I384,"")</f>
        <v/>
      </c>
      <c r="H379" s="378" t="str">
        <f>IF(名簿!K384&lt;&gt;"",名簿!K384,"")</f>
        <v/>
      </c>
      <c r="I379" s="378" t="str">
        <f>IF(名簿!H384&lt;&gt;"",名簿!H384,"")</f>
        <v/>
      </c>
      <c r="J379" s="378" t="str">
        <f>IF(名簿!S384&lt;&gt;"",名簿!S384,"")</f>
        <v/>
      </c>
      <c r="L379" s="379" t="str">
        <f>IF(現場!C383&lt;&gt;"",現場!C383,"")</f>
        <v/>
      </c>
      <c r="M379" s="379" t="str">
        <f>IF(現場!D383&lt;&gt;"",現場!D383,"")</f>
        <v/>
      </c>
      <c r="N379" s="379" t="str">
        <f>IF(現場!E383&lt;&gt;"",現場!E383,"")</f>
        <v/>
      </c>
      <c r="O379" s="379" t="str">
        <f>IF(現場!F383&lt;&gt;"",現場!F383,"")</f>
        <v/>
      </c>
      <c r="P379" s="379" t="str">
        <f>IF(現場!G383&lt;&gt;"",現場!G383,"")</f>
        <v/>
      </c>
      <c r="Q379" s="379" t="str">
        <f>IF(現場!H383&lt;&gt;"",現場!H383,"")</f>
        <v/>
      </c>
      <c r="R379" s="379" t="str">
        <f>IF(現場!I383&lt;&gt;"",現場!I383,"")</f>
        <v/>
      </c>
      <c r="S379" s="379" t="str">
        <f>IF(現場!J383&lt;&gt;"",現場!J383,"")</f>
        <v/>
      </c>
      <c r="T379" s="379" t="str">
        <f>IF(現場!K383&lt;&gt;"",現場!K383,"")</f>
        <v/>
      </c>
      <c r="U379" s="379" t="str">
        <f>IF(現場!L383&lt;&gt;"",現場!L383,"")</f>
        <v/>
      </c>
      <c r="V379" s="379" t="str">
        <f>IF(現場!M383&lt;&gt;"",現場!M383,"")</f>
        <v/>
      </c>
      <c r="X379" s="407" t="str">
        <f>IF(名簿!E384&lt;&gt;"",名簿!E384,"")</f>
        <v/>
      </c>
      <c r="Y379" s="407" t="str">
        <f>IF(名簿!C384&lt;&gt;"",名簿!C384,"")</f>
        <v/>
      </c>
      <c r="Z379" s="407" t="str">
        <f>IF(名簿!H384&lt;&gt;"",名簿!H384,"")</f>
        <v/>
      </c>
      <c r="AA379" s="407" t="str">
        <f>IF(名簿!S384&lt;&gt;"",名簿!S384,"")</f>
        <v/>
      </c>
      <c r="AB379" s="407" t="s">
        <v>1792</v>
      </c>
      <c r="AC379" s="407" t="str">
        <f>IF(名簿!M384&lt;&gt;"",名簿!M384,"")</f>
        <v/>
      </c>
      <c r="AD379" s="407" t="str">
        <f>IF(名簿!N384&lt;&gt;"",名簿!N384,"")</f>
        <v/>
      </c>
      <c r="AE379" s="407" t="str">
        <f>IF(名簿!O384&lt;&gt;"",名簿!O384,"")</f>
        <v/>
      </c>
      <c r="AF379" s="407" t="str">
        <f>IF(名簿!P384&lt;&gt;"",名簿!P384,"")</f>
        <v/>
      </c>
      <c r="AN379" s="551" t="str">
        <f>テーブル2[[#This Row],[災害発生時の
体制]]&amp;テーブル2[[#This Row],[班長代理①②③を選択]]</f>
        <v/>
      </c>
      <c r="AO379">
        <f>IF(テーブル2[[#This Row],[班長代理①②③を選択]]&lt;&gt;"",COUNTIF(AN:AN,AN379),0)</f>
        <v>0</v>
      </c>
      <c r="AQ379" s="521" t="str">
        <f>テーブル2[[#This Row],[災害発生時の
体制]]&amp;テーブル2[[#This Row],[班長]]</f>
        <v/>
      </c>
      <c r="AR379" s="519">
        <f>IF(テーブル2[[#This Row],[班長]]="○",COUNTIF(AQ:AQ,AQ379),0)</f>
        <v>0</v>
      </c>
    </row>
    <row r="380" spans="2:44" x14ac:dyDescent="0.15">
      <c r="B380" s="378" t="str">
        <f>IF(名簿!C385&lt;&gt;"",名簿!C385,"")</f>
        <v/>
      </c>
      <c r="C380" s="378" t="str">
        <f>IF(名簿!F385&lt;&gt;"",名簿!F385,"")</f>
        <v/>
      </c>
      <c r="D380" s="378" t="str">
        <f>IF(名簿!G385&lt;&gt;"",名簿!G385,"")</f>
        <v/>
      </c>
      <c r="E380" s="378" t="str">
        <f>IF(名簿!J385&lt;&gt;"",名簿!J385,"")</f>
        <v/>
      </c>
      <c r="F380" s="378" t="str">
        <f>IF(名簿!L385&lt;&gt;"",名簿!L385,"")</f>
        <v/>
      </c>
      <c r="G380" s="378" t="str">
        <f>IF(名簿!I385&lt;&gt;"",名簿!I385,"")</f>
        <v/>
      </c>
      <c r="H380" s="378" t="str">
        <f>IF(名簿!K385&lt;&gt;"",名簿!K385,"")</f>
        <v/>
      </c>
      <c r="I380" s="378" t="str">
        <f>IF(名簿!H385&lt;&gt;"",名簿!H385,"")</f>
        <v/>
      </c>
      <c r="J380" s="378" t="str">
        <f>IF(名簿!S385&lt;&gt;"",名簿!S385,"")</f>
        <v/>
      </c>
      <c r="L380" s="379" t="str">
        <f>IF(現場!C384&lt;&gt;"",現場!C384,"")</f>
        <v/>
      </c>
      <c r="M380" s="379" t="str">
        <f>IF(現場!D384&lt;&gt;"",現場!D384,"")</f>
        <v/>
      </c>
      <c r="N380" s="379" t="str">
        <f>IF(現場!E384&lt;&gt;"",現場!E384,"")</f>
        <v/>
      </c>
      <c r="O380" s="379" t="str">
        <f>IF(現場!F384&lt;&gt;"",現場!F384,"")</f>
        <v/>
      </c>
      <c r="P380" s="379" t="str">
        <f>IF(現場!G384&lt;&gt;"",現場!G384,"")</f>
        <v/>
      </c>
      <c r="Q380" s="379" t="str">
        <f>IF(現場!H384&lt;&gt;"",現場!H384,"")</f>
        <v/>
      </c>
      <c r="R380" s="379" t="str">
        <f>IF(現場!I384&lt;&gt;"",現場!I384,"")</f>
        <v/>
      </c>
      <c r="S380" s="379" t="str">
        <f>IF(現場!J384&lt;&gt;"",現場!J384,"")</f>
        <v/>
      </c>
      <c r="T380" s="379" t="str">
        <f>IF(現場!K384&lt;&gt;"",現場!K384,"")</f>
        <v/>
      </c>
      <c r="U380" s="379" t="str">
        <f>IF(現場!L384&lt;&gt;"",現場!L384,"")</f>
        <v/>
      </c>
      <c r="V380" s="379" t="str">
        <f>IF(現場!M384&lt;&gt;"",現場!M384,"")</f>
        <v/>
      </c>
      <c r="X380" s="407" t="str">
        <f>IF(名簿!E385&lt;&gt;"",名簿!E385,"")</f>
        <v/>
      </c>
      <c r="Y380" s="407" t="str">
        <f>IF(名簿!C385&lt;&gt;"",名簿!C385,"")</f>
        <v/>
      </c>
      <c r="Z380" s="407" t="str">
        <f>IF(名簿!H385&lt;&gt;"",名簿!H385,"")</f>
        <v/>
      </c>
      <c r="AA380" s="407" t="str">
        <f>IF(名簿!S385&lt;&gt;"",名簿!S385,"")</f>
        <v/>
      </c>
      <c r="AB380" s="407" t="s">
        <v>1792</v>
      </c>
      <c r="AC380" s="407" t="str">
        <f>IF(名簿!M385&lt;&gt;"",名簿!M385,"")</f>
        <v/>
      </c>
      <c r="AD380" s="407" t="str">
        <f>IF(名簿!N385&lt;&gt;"",名簿!N385,"")</f>
        <v/>
      </c>
      <c r="AE380" s="407" t="str">
        <f>IF(名簿!O385&lt;&gt;"",名簿!O385,"")</f>
        <v/>
      </c>
      <c r="AF380" s="407" t="str">
        <f>IF(名簿!P385&lt;&gt;"",名簿!P385,"")</f>
        <v/>
      </c>
      <c r="AN380" s="551" t="str">
        <f>テーブル2[[#This Row],[災害発生時の
体制]]&amp;テーブル2[[#This Row],[班長代理①②③を選択]]</f>
        <v/>
      </c>
      <c r="AO380">
        <f>IF(テーブル2[[#This Row],[班長代理①②③を選択]]&lt;&gt;"",COUNTIF(AN:AN,AN380),0)</f>
        <v>0</v>
      </c>
      <c r="AQ380" s="521" t="str">
        <f>テーブル2[[#This Row],[災害発生時の
体制]]&amp;テーブル2[[#This Row],[班長]]</f>
        <v/>
      </c>
      <c r="AR380" s="519">
        <f>IF(テーブル2[[#This Row],[班長]]="○",COUNTIF(AQ:AQ,AQ380),0)</f>
        <v>0</v>
      </c>
    </row>
    <row r="381" spans="2:44" x14ac:dyDescent="0.15">
      <c r="B381" s="378" t="str">
        <f>IF(名簿!C386&lt;&gt;"",名簿!C386,"")</f>
        <v/>
      </c>
      <c r="C381" s="378" t="str">
        <f>IF(名簿!F386&lt;&gt;"",名簿!F386,"")</f>
        <v/>
      </c>
      <c r="D381" s="378" t="str">
        <f>IF(名簿!G386&lt;&gt;"",名簿!G386,"")</f>
        <v/>
      </c>
      <c r="E381" s="378" t="str">
        <f>IF(名簿!J386&lt;&gt;"",名簿!J386,"")</f>
        <v/>
      </c>
      <c r="F381" s="378" t="str">
        <f>IF(名簿!L386&lt;&gt;"",名簿!L386,"")</f>
        <v/>
      </c>
      <c r="G381" s="378" t="str">
        <f>IF(名簿!I386&lt;&gt;"",名簿!I386,"")</f>
        <v/>
      </c>
      <c r="H381" s="378" t="str">
        <f>IF(名簿!K386&lt;&gt;"",名簿!K386,"")</f>
        <v/>
      </c>
      <c r="I381" s="378" t="str">
        <f>IF(名簿!H386&lt;&gt;"",名簿!H386,"")</f>
        <v/>
      </c>
      <c r="J381" s="378" t="str">
        <f>IF(名簿!S386&lt;&gt;"",名簿!S386,"")</f>
        <v/>
      </c>
      <c r="L381" s="379" t="str">
        <f>IF(現場!C385&lt;&gt;"",現場!C385,"")</f>
        <v/>
      </c>
      <c r="M381" s="379" t="str">
        <f>IF(現場!D385&lt;&gt;"",現場!D385,"")</f>
        <v/>
      </c>
      <c r="N381" s="379" t="str">
        <f>IF(現場!E385&lt;&gt;"",現場!E385,"")</f>
        <v/>
      </c>
      <c r="O381" s="379" t="str">
        <f>IF(現場!F385&lt;&gt;"",現場!F385,"")</f>
        <v/>
      </c>
      <c r="P381" s="379" t="str">
        <f>IF(現場!G385&lt;&gt;"",現場!G385,"")</f>
        <v/>
      </c>
      <c r="Q381" s="379" t="str">
        <f>IF(現場!H385&lt;&gt;"",現場!H385,"")</f>
        <v/>
      </c>
      <c r="R381" s="379" t="str">
        <f>IF(現場!I385&lt;&gt;"",現場!I385,"")</f>
        <v/>
      </c>
      <c r="S381" s="379" t="str">
        <f>IF(現場!J385&lt;&gt;"",現場!J385,"")</f>
        <v/>
      </c>
      <c r="T381" s="379" t="str">
        <f>IF(現場!K385&lt;&gt;"",現場!K385,"")</f>
        <v/>
      </c>
      <c r="U381" s="379" t="str">
        <f>IF(現場!L385&lt;&gt;"",現場!L385,"")</f>
        <v/>
      </c>
      <c r="V381" s="379" t="str">
        <f>IF(現場!M385&lt;&gt;"",現場!M385,"")</f>
        <v/>
      </c>
      <c r="X381" s="407" t="str">
        <f>IF(名簿!E386&lt;&gt;"",名簿!E386,"")</f>
        <v/>
      </c>
      <c r="Y381" s="407" t="str">
        <f>IF(名簿!C386&lt;&gt;"",名簿!C386,"")</f>
        <v/>
      </c>
      <c r="Z381" s="407" t="str">
        <f>IF(名簿!H386&lt;&gt;"",名簿!H386,"")</f>
        <v/>
      </c>
      <c r="AA381" s="407" t="str">
        <f>IF(名簿!S386&lt;&gt;"",名簿!S386,"")</f>
        <v/>
      </c>
      <c r="AB381" s="407" t="s">
        <v>1792</v>
      </c>
      <c r="AC381" s="407" t="str">
        <f>IF(名簿!M386&lt;&gt;"",名簿!M386,"")</f>
        <v/>
      </c>
      <c r="AD381" s="407" t="str">
        <f>IF(名簿!N386&lt;&gt;"",名簿!N386,"")</f>
        <v/>
      </c>
      <c r="AE381" s="407" t="str">
        <f>IF(名簿!O386&lt;&gt;"",名簿!O386,"")</f>
        <v/>
      </c>
      <c r="AF381" s="407" t="str">
        <f>IF(名簿!P386&lt;&gt;"",名簿!P386,"")</f>
        <v/>
      </c>
      <c r="AN381" s="551" t="str">
        <f>テーブル2[[#This Row],[災害発生時の
体制]]&amp;テーブル2[[#This Row],[班長代理①②③を選択]]</f>
        <v/>
      </c>
      <c r="AO381">
        <f>IF(テーブル2[[#This Row],[班長代理①②③を選択]]&lt;&gt;"",COUNTIF(AN:AN,AN381),0)</f>
        <v>0</v>
      </c>
      <c r="AQ381" s="521" t="str">
        <f>テーブル2[[#This Row],[災害発生時の
体制]]&amp;テーブル2[[#This Row],[班長]]</f>
        <v/>
      </c>
      <c r="AR381" s="519">
        <f>IF(テーブル2[[#This Row],[班長]]="○",COUNTIF(AQ:AQ,AQ381),0)</f>
        <v>0</v>
      </c>
    </row>
    <row r="382" spans="2:44" x14ac:dyDescent="0.15">
      <c r="B382" s="378" t="str">
        <f>IF(名簿!C387&lt;&gt;"",名簿!C387,"")</f>
        <v/>
      </c>
      <c r="C382" s="378" t="str">
        <f>IF(名簿!F387&lt;&gt;"",名簿!F387,"")</f>
        <v/>
      </c>
      <c r="D382" s="378" t="str">
        <f>IF(名簿!G387&lt;&gt;"",名簿!G387,"")</f>
        <v/>
      </c>
      <c r="E382" s="378" t="str">
        <f>IF(名簿!J387&lt;&gt;"",名簿!J387,"")</f>
        <v/>
      </c>
      <c r="F382" s="378" t="str">
        <f>IF(名簿!L387&lt;&gt;"",名簿!L387,"")</f>
        <v/>
      </c>
      <c r="G382" s="378" t="str">
        <f>IF(名簿!I387&lt;&gt;"",名簿!I387,"")</f>
        <v/>
      </c>
      <c r="H382" s="378" t="str">
        <f>IF(名簿!K387&lt;&gt;"",名簿!K387,"")</f>
        <v/>
      </c>
      <c r="I382" s="378" t="str">
        <f>IF(名簿!H387&lt;&gt;"",名簿!H387,"")</f>
        <v/>
      </c>
      <c r="J382" s="378" t="str">
        <f>IF(名簿!S387&lt;&gt;"",名簿!S387,"")</f>
        <v/>
      </c>
      <c r="L382" s="379" t="str">
        <f>IF(現場!C386&lt;&gt;"",現場!C386,"")</f>
        <v/>
      </c>
      <c r="M382" s="379" t="str">
        <f>IF(現場!D386&lt;&gt;"",現場!D386,"")</f>
        <v/>
      </c>
      <c r="N382" s="379" t="str">
        <f>IF(現場!E386&lt;&gt;"",現場!E386,"")</f>
        <v/>
      </c>
      <c r="O382" s="379" t="str">
        <f>IF(現場!F386&lt;&gt;"",現場!F386,"")</f>
        <v/>
      </c>
      <c r="P382" s="379" t="str">
        <f>IF(現場!G386&lt;&gt;"",現場!G386,"")</f>
        <v/>
      </c>
      <c r="Q382" s="379" t="str">
        <f>IF(現場!H386&lt;&gt;"",現場!H386,"")</f>
        <v/>
      </c>
      <c r="R382" s="379" t="str">
        <f>IF(現場!I386&lt;&gt;"",現場!I386,"")</f>
        <v/>
      </c>
      <c r="S382" s="379" t="str">
        <f>IF(現場!J386&lt;&gt;"",現場!J386,"")</f>
        <v/>
      </c>
      <c r="T382" s="379" t="str">
        <f>IF(現場!K386&lt;&gt;"",現場!K386,"")</f>
        <v/>
      </c>
      <c r="U382" s="379" t="str">
        <f>IF(現場!L386&lt;&gt;"",現場!L386,"")</f>
        <v/>
      </c>
      <c r="V382" s="379" t="str">
        <f>IF(現場!M386&lt;&gt;"",現場!M386,"")</f>
        <v/>
      </c>
      <c r="X382" s="407" t="str">
        <f>IF(名簿!E387&lt;&gt;"",名簿!E387,"")</f>
        <v/>
      </c>
      <c r="Y382" s="407" t="str">
        <f>IF(名簿!C387&lt;&gt;"",名簿!C387,"")</f>
        <v/>
      </c>
      <c r="Z382" s="407" t="str">
        <f>IF(名簿!H387&lt;&gt;"",名簿!H387,"")</f>
        <v/>
      </c>
      <c r="AA382" s="407" t="str">
        <f>IF(名簿!S387&lt;&gt;"",名簿!S387,"")</f>
        <v/>
      </c>
      <c r="AB382" s="407" t="s">
        <v>1792</v>
      </c>
      <c r="AC382" s="407" t="str">
        <f>IF(名簿!M387&lt;&gt;"",名簿!M387,"")</f>
        <v/>
      </c>
      <c r="AD382" s="407" t="str">
        <f>IF(名簿!N387&lt;&gt;"",名簿!N387,"")</f>
        <v/>
      </c>
      <c r="AE382" s="407" t="str">
        <f>IF(名簿!O387&lt;&gt;"",名簿!O387,"")</f>
        <v/>
      </c>
      <c r="AF382" s="407" t="str">
        <f>IF(名簿!P387&lt;&gt;"",名簿!P387,"")</f>
        <v/>
      </c>
      <c r="AN382" s="551" t="str">
        <f>テーブル2[[#This Row],[災害発生時の
体制]]&amp;テーブル2[[#This Row],[班長代理①②③を選択]]</f>
        <v/>
      </c>
      <c r="AO382">
        <f>IF(テーブル2[[#This Row],[班長代理①②③を選択]]&lt;&gt;"",COUNTIF(AN:AN,AN382),0)</f>
        <v>0</v>
      </c>
      <c r="AQ382" s="521" t="str">
        <f>テーブル2[[#This Row],[災害発生時の
体制]]&amp;テーブル2[[#This Row],[班長]]</f>
        <v/>
      </c>
      <c r="AR382" s="519">
        <f>IF(テーブル2[[#This Row],[班長]]="○",COUNTIF(AQ:AQ,AQ382),0)</f>
        <v>0</v>
      </c>
    </row>
    <row r="383" spans="2:44" x14ac:dyDescent="0.15">
      <c r="B383" s="378" t="str">
        <f>IF(名簿!C388&lt;&gt;"",名簿!C388,"")</f>
        <v/>
      </c>
      <c r="C383" s="378" t="str">
        <f>IF(名簿!F388&lt;&gt;"",名簿!F388,"")</f>
        <v/>
      </c>
      <c r="D383" s="378" t="str">
        <f>IF(名簿!G388&lt;&gt;"",名簿!G388,"")</f>
        <v/>
      </c>
      <c r="E383" s="378" t="str">
        <f>IF(名簿!J388&lt;&gt;"",名簿!J388,"")</f>
        <v/>
      </c>
      <c r="F383" s="378" t="str">
        <f>IF(名簿!L388&lt;&gt;"",名簿!L388,"")</f>
        <v/>
      </c>
      <c r="G383" s="378" t="str">
        <f>IF(名簿!I388&lt;&gt;"",名簿!I388,"")</f>
        <v/>
      </c>
      <c r="H383" s="378" t="str">
        <f>IF(名簿!K388&lt;&gt;"",名簿!K388,"")</f>
        <v/>
      </c>
      <c r="I383" s="378" t="str">
        <f>IF(名簿!H388&lt;&gt;"",名簿!H388,"")</f>
        <v/>
      </c>
      <c r="J383" s="378" t="str">
        <f>IF(名簿!S388&lt;&gt;"",名簿!S388,"")</f>
        <v/>
      </c>
      <c r="L383" s="379" t="str">
        <f>IF(現場!C387&lt;&gt;"",現場!C387,"")</f>
        <v/>
      </c>
      <c r="M383" s="379" t="str">
        <f>IF(現場!D387&lt;&gt;"",現場!D387,"")</f>
        <v/>
      </c>
      <c r="N383" s="379" t="str">
        <f>IF(現場!E387&lt;&gt;"",現場!E387,"")</f>
        <v/>
      </c>
      <c r="O383" s="379" t="str">
        <f>IF(現場!F387&lt;&gt;"",現場!F387,"")</f>
        <v/>
      </c>
      <c r="P383" s="379" t="str">
        <f>IF(現場!G387&lt;&gt;"",現場!G387,"")</f>
        <v/>
      </c>
      <c r="Q383" s="379" t="str">
        <f>IF(現場!H387&lt;&gt;"",現場!H387,"")</f>
        <v/>
      </c>
      <c r="R383" s="379" t="str">
        <f>IF(現場!I387&lt;&gt;"",現場!I387,"")</f>
        <v/>
      </c>
      <c r="S383" s="379" t="str">
        <f>IF(現場!J387&lt;&gt;"",現場!J387,"")</f>
        <v/>
      </c>
      <c r="T383" s="379" t="str">
        <f>IF(現場!K387&lt;&gt;"",現場!K387,"")</f>
        <v/>
      </c>
      <c r="U383" s="379" t="str">
        <f>IF(現場!L387&lt;&gt;"",現場!L387,"")</f>
        <v/>
      </c>
      <c r="V383" s="379" t="str">
        <f>IF(現場!M387&lt;&gt;"",現場!M387,"")</f>
        <v/>
      </c>
      <c r="X383" s="407" t="str">
        <f>IF(名簿!E388&lt;&gt;"",名簿!E388,"")</f>
        <v/>
      </c>
      <c r="Y383" s="407" t="str">
        <f>IF(名簿!C388&lt;&gt;"",名簿!C388,"")</f>
        <v/>
      </c>
      <c r="Z383" s="407" t="str">
        <f>IF(名簿!H388&lt;&gt;"",名簿!H388,"")</f>
        <v/>
      </c>
      <c r="AA383" s="407" t="str">
        <f>IF(名簿!S388&lt;&gt;"",名簿!S388,"")</f>
        <v/>
      </c>
      <c r="AB383" s="407" t="s">
        <v>1792</v>
      </c>
      <c r="AC383" s="407" t="str">
        <f>IF(名簿!M388&lt;&gt;"",名簿!M388,"")</f>
        <v/>
      </c>
      <c r="AD383" s="407" t="str">
        <f>IF(名簿!N388&lt;&gt;"",名簿!N388,"")</f>
        <v/>
      </c>
      <c r="AE383" s="407" t="str">
        <f>IF(名簿!O388&lt;&gt;"",名簿!O388,"")</f>
        <v/>
      </c>
      <c r="AF383" s="407" t="str">
        <f>IF(名簿!P388&lt;&gt;"",名簿!P388,"")</f>
        <v/>
      </c>
      <c r="AN383" s="551" t="str">
        <f>テーブル2[[#This Row],[災害発生時の
体制]]&amp;テーブル2[[#This Row],[班長代理①②③を選択]]</f>
        <v/>
      </c>
      <c r="AO383">
        <f>IF(テーブル2[[#This Row],[班長代理①②③を選択]]&lt;&gt;"",COUNTIF(AN:AN,AN383),0)</f>
        <v>0</v>
      </c>
      <c r="AQ383" s="521" t="str">
        <f>テーブル2[[#This Row],[災害発生時の
体制]]&amp;テーブル2[[#This Row],[班長]]</f>
        <v/>
      </c>
      <c r="AR383" s="519">
        <f>IF(テーブル2[[#This Row],[班長]]="○",COUNTIF(AQ:AQ,AQ383),0)</f>
        <v>0</v>
      </c>
    </row>
    <row r="384" spans="2:44" x14ac:dyDescent="0.15">
      <c r="B384" s="378" t="str">
        <f>IF(名簿!C389&lt;&gt;"",名簿!C389,"")</f>
        <v/>
      </c>
      <c r="C384" s="378" t="str">
        <f>IF(名簿!F389&lt;&gt;"",名簿!F389,"")</f>
        <v/>
      </c>
      <c r="D384" s="378" t="str">
        <f>IF(名簿!G389&lt;&gt;"",名簿!G389,"")</f>
        <v/>
      </c>
      <c r="E384" s="378" t="str">
        <f>IF(名簿!J389&lt;&gt;"",名簿!J389,"")</f>
        <v/>
      </c>
      <c r="F384" s="378" t="str">
        <f>IF(名簿!L389&lt;&gt;"",名簿!L389,"")</f>
        <v/>
      </c>
      <c r="G384" s="378" t="str">
        <f>IF(名簿!I389&lt;&gt;"",名簿!I389,"")</f>
        <v/>
      </c>
      <c r="H384" s="378" t="str">
        <f>IF(名簿!K389&lt;&gt;"",名簿!K389,"")</f>
        <v/>
      </c>
      <c r="I384" s="378" t="str">
        <f>IF(名簿!H389&lt;&gt;"",名簿!H389,"")</f>
        <v/>
      </c>
      <c r="J384" s="378" t="str">
        <f>IF(名簿!S389&lt;&gt;"",名簿!S389,"")</f>
        <v/>
      </c>
      <c r="L384" s="379" t="str">
        <f>IF(現場!C388&lt;&gt;"",現場!C388,"")</f>
        <v/>
      </c>
      <c r="M384" s="379" t="str">
        <f>IF(現場!D388&lt;&gt;"",現場!D388,"")</f>
        <v/>
      </c>
      <c r="N384" s="379" t="str">
        <f>IF(現場!E388&lt;&gt;"",現場!E388,"")</f>
        <v/>
      </c>
      <c r="O384" s="379" t="str">
        <f>IF(現場!F388&lt;&gt;"",現場!F388,"")</f>
        <v/>
      </c>
      <c r="P384" s="379" t="str">
        <f>IF(現場!G388&lt;&gt;"",現場!G388,"")</f>
        <v/>
      </c>
      <c r="Q384" s="379" t="str">
        <f>IF(現場!H388&lt;&gt;"",現場!H388,"")</f>
        <v/>
      </c>
      <c r="R384" s="379" t="str">
        <f>IF(現場!I388&lt;&gt;"",現場!I388,"")</f>
        <v/>
      </c>
      <c r="S384" s="379" t="str">
        <f>IF(現場!J388&lt;&gt;"",現場!J388,"")</f>
        <v/>
      </c>
      <c r="T384" s="379" t="str">
        <f>IF(現場!K388&lt;&gt;"",現場!K388,"")</f>
        <v/>
      </c>
      <c r="U384" s="379" t="str">
        <f>IF(現場!L388&lt;&gt;"",現場!L388,"")</f>
        <v/>
      </c>
      <c r="V384" s="379" t="str">
        <f>IF(現場!M388&lt;&gt;"",現場!M388,"")</f>
        <v/>
      </c>
      <c r="X384" s="407" t="str">
        <f>IF(名簿!E389&lt;&gt;"",名簿!E389,"")</f>
        <v/>
      </c>
      <c r="Y384" s="407" t="str">
        <f>IF(名簿!C389&lt;&gt;"",名簿!C389,"")</f>
        <v/>
      </c>
      <c r="Z384" s="407" t="str">
        <f>IF(名簿!H389&lt;&gt;"",名簿!H389,"")</f>
        <v/>
      </c>
      <c r="AA384" s="407" t="str">
        <f>IF(名簿!S389&lt;&gt;"",名簿!S389,"")</f>
        <v/>
      </c>
      <c r="AB384" s="407" t="s">
        <v>1792</v>
      </c>
      <c r="AC384" s="407" t="str">
        <f>IF(名簿!M389&lt;&gt;"",名簿!M389,"")</f>
        <v/>
      </c>
      <c r="AD384" s="407" t="str">
        <f>IF(名簿!N389&lt;&gt;"",名簿!N389,"")</f>
        <v/>
      </c>
      <c r="AE384" s="407" t="str">
        <f>IF(名簿!O389&lt;&gt;"",名簿!O389,"")</f>
        <v/>
      </c>
      <c r="AF384" s="407" t="str">
        <f>IF(名簿!P389&lt;&gt;"",名簿!P389,"")</f>
        <v/>
      </c>
      <c r="AN384" s="551" t="str">
        <f>テーブル2[[#This Row],[災害発生時の
体制]]&amp;テーブル2[[#This Row],[班長代理①②③を選択]]</f>
        <v/>
      </c>
      <c r="AO384">
        <f>IF(テーブル2[[#This Row],[班長代理①②③を選択]]&lt;&gt;"",COUNTIF(AN:AN,AN384),0)</f>
        <v>0</v>
      </c>
      <c r="AQ384" s="521" t="str">
        <f>テーブル2[[#This Row],[災害発生時の
体制]]&amp;テーブル2[[#This Row],[班長]]</f>
        <v/>
      </c>
      <c r="AR384" s="519">
        <f>IF(テーブル2[[#This Row],[班長]]="○",COUNTIF(AQ:AQ,AQ384),0)</f>
        <v>0</v>
      </c>
    </row>
    <row r="385" spans="2:44" x14ac:dyDescent="0.15">
      <c r="B385" s="378" t="str">
        <f>IF(名簿!C390&lt;&gt;"",名簿!C390,"")</f>
        <v/>
      </c>
      <c r="C385" s="378" t="str">
        <f>IF(名簿!F390&lt;&gt;"",名簿!F390,"")</f>
        <v/>
      </c>
      <c r="D385" s="378" t="str">
        <f>IF(名簿!G390&lt;&gt;"",名簿!G390,"")</f>
        <v/>
      </c>
      <c r="E385" s="378" t="str">
        <f>IF(名簿!J390&lt;&gt;"",名簿!J390,"")</f>
        <v/>
      </c>
      <c r="F385" s="378" t="str">
        <f>IF(名簿!L390&lt;&gt;"",名簿!L390,"")</f>
        <v/>
      </c>
      <c r="G385" s="378" t="str">
        <f>IF(名簿!I390&lt;&gt;"",名簿!I390,"")</f>
        <v/>
      </c>
      <c r="H385" s="378" t="str">
        <f>IF(名簿!K390&lt;&gt;"",名簿!K390,"")</f>
        <v/>
      </c>
      <c r="I385" s="378" t="str">
        <f>IF(名簿!H390&lt;&gt;"",名簿!H390,"")</f>
        <v/>
      </c>
      <c r="J385" s="378" t="str">
        <f>IF(名簿!S390&lt;&gt;"",名簿!S390,"")</f>
        <v/>
      </c>
      <c r="L385" s="379" t="str">
        <f>IF(現場!C389&lt;&gt;"",現場!C389,"")</f>
        <v/>
      </c>
      <c r="M385" s="379" t="str">
        <f>IF(現場!D389&lt;&gt;"",現場!D389,"")</f>
        <v/>
      </c>
      <c r="N385" s="379" t="str">
        <f>IF(現場!E389&lt;&gt;"",現場!E389,"")</f>
        <v/>
      </c>
      <c r="O385" s="379" t="str">
        <f>IF(現場!F389&lt;&gt;"",現場!F389,"")</f>
        <v/>
      </c>
      <c r="P385" s="379" t="str">
        <f>IF(現場!G389&lt;&gt;"",現場!G389,"")</f>
        <v/>
      </c>
      <c r="Q385" s="379" t="str">
        <f>IF(現場!H389&lt;&gt;"",現場!H389,"")</f>
        <v/>
      </c>
      <c r="R385" s="379" t="str">
        <f>IF(現場!I389&lt;&gt;"",現場!I389,"")</f>
        <v/>
      </c>
      <c r="S385" s="379" t="str">
        <f>IF(現場!J389&lt;&gt;"",現場!J389,"")</f>
        <v/>
      </c>
      <c r="T385" s="379" t="str">
        <f>IF(現場!K389&lt;&gt;"",現場!K389,"")</f>
        <v/>
      </c>
      <c r="U385" s="379" t="str">
        <f>IF(現場!L389&lt;&gt;"",現場!L389,"")</f>
        <v/>
      </c>
      <c r="V385" s="379" t="str">
        <f>IF(現場!M389&lt;&gt;"",現場!M389,"")</f>
        <v/>
      </c>
      <c r="X385" s="407" t="str">
        <f>IF(名簿!E390&lt;&gt;"",名簿!E390,"")</f>
        <v/>
      </c>
      <c r="Y385" s="407" t="str">
        <f>IF(名簿!C390&lt;&gt;"",名簿!C390,"")</f>
        <v/>
      </c>
      <c r="Z385" s="407" t="str">
        <f>IF(名簿!H390&lt;&gt;"",名簿!H390,"")</f>
        <v/>
      </c>
      <c r="AA385" s="407" t="str">
        <f>IF(名簿!S390&lt;&gt;"",名簿!S390,"")</f>
        <v/>
      </c>
      <c r="AB385" s="407" t="s">
        <v>1792</v>
      </c>
      <c r="AC385" s="407" t="str">
        <f>IF(名簿!M390&lt;&gt;"",名簿!M390,"")</f>
        <v/>
      </c>
      <c r="AD385" s="407" t="str">
        <f>IF(名簿!N390&lt;&gt;"",名簿!N390,"")</f>
        <v/>
      </c>
      <c r="AE385" s="407" t="str">
        <f>IF(名簿!O390&lt;&gt;"",名簿!O390,"")</f>
        <v/>
      </c>
      <c r="AF385" s="407" t="str">
        <f>IF(名簿!P390&lt;&gt;"",名簿!P390,"")</f>
        <v/>
      </c>
      <c r="AN385" s="551" t="str">
        <f>テーブル2[[#This Row],[災害発生時の
体制]]&amp;テーブル2[[#This Row],[班長代理①②③を選択]]</f>
        <v/>
      </c>
      <c r="AO385">
        <f>IF(テーブル2[[#This Row],[班長代理①②③を選択]]&lt;&gt;"",COUNTIF(AN:AN,AN385),0)</f>
        <v>0</v>
      </c>
      <c r="AQ385" s="521" t="str">
        <f>テーブル2[[#This Row],[災害発生時の
体制]]&amp;テーブル2[[#This Row],[班長]]</f>
        <v/>
      </c>
      <c r="AR385" s="519">
        <f>IF(テーブル2[[#This Row],[班長]]="○",COUNTIF(AQ:AQ,AQ385),0)</f>
        <v>0</v>
      </c>
    </row>
    <row r="386" spans="2:44" x14ac:dyDescent="0.15">
      <c r="B386" s="378" t="str">
        <f>IF(名簿!C391&lt;&gt;"",名簿!C391,"")</f>
        <v/>
      </c>
      <c r="C386" s="378" t="str">
        <f>IF(名簿!F391&lt;&gt;"",名簿!F391,"")</f>
        <v/>
      </c>
      <c r="D386" s="378" t="str">
        <f>IF(名簿!G391&lt;&gt;"",名簿!G391,"")</f>
        <v/>
      </c>
      <c r="E386" s="378" t="str">
        <f>IF(名簿!J391&lt;&gt;"",名簿!J391,"")</f>
        <v/>
      </c>
      <c r="F386" s="378" t="str">
        <f>IF(名簿!L391&lt;&gt;"",名簿!L391,"")</f>
        <v/>
      </c>
      <c r="G386" s="378" t="str">
        <f>IF(名簿!I391&lt;&gt;"",名簿!I391,"")</f>
        <v/>
      </c>
      <c r="H386" s="378" t="str">
        <f>IF(名簿!K391&lt;&gt;"",名簿!K391,"")</f>
        <v/>
      </c>
      <c r="I386" s="378" t="str">
        <f>IF(名簿!H391&lt;&gt;"",名簿!H391,"")</f>
        <v/>
      </c>
      <c r="J386" s="378" t="str">
        <f>IF(名簿!S391&lt;&gt;"",名簿!S391,"")</f>
        <v/>
      </c>
      <c r="L386" s="379" t="str">
        <f>IF(現場!C390&lt;&gt;"",現場!C390,"")</f>
        <v/>
      </c>
      <c r="M386" s="379" t="str">
        <f>IF(現場!D390&lt;&gt;"",現場!D390,"")</f>
        <v/>
      </c>
      <c r="N386" s="379" t="str">
        <f>IF(現場!E390&lt;&gt;"",現場!E390,"")</f>
        <v/>
      </c>
      <c r="O386" s="379" t="str">
        <f>IF(現場!F390&lt;&gt;"",現場!F390,"")</f>
        <v/>
      </c>
      <c r="P386" s="379" t="str">
        <f>IF(現場!G390&lt;&gt;"",現場!G390,"")</f>
        <v/>
      </c>
      <c r="Q386" s="379" t="str">
        <f>IF(現場!H390&lt;&gt;"",現場!H390,"")</f>
        <v/>
      </c>
      <c r="R386" s="379" t="str">
        <f>IF(現場!I390&lt;&gt;"",現場!I390,"")</f>
        <v/>
      </c>
      <c r="S386" s="379" t="str">
        <f>IF(現場!J390&lt;&gt;"",現場!J390,"")</f>
        <v/>
      </c>
      <c r="T386" s="379" t="str">
        <f>IF(現場!K390&lt;&gt;"",現場!K390,"")</f>
        <v/>
      </c>
      <c r="U386" s="379" t="str">
        <f>IF(現場!L390&lt;&gt;"",現場!L390,"")</f>
        <v/>
      </c>
      <c r="V386" s="379" t="str">
        <f>IF(現場!M390&lt;&gt;"",現場!M390,"")</f>
        <v/>
      </c>
      <c r="X386" s="407" t="str">
        <f>IF(名簿!E391&lt;&gt;"",名簿!E391,"")</f>
        <v/>
      </c>
      <c r="Y386" s="407" t="str">
        <f>IF(名簿!C391&lt;&gt;"",名簿!C391,"")</f>
        <v/>
      </c>
      <c r="Z386" s="407" t="str">
        <f>IF(名簿!H391&lt;&gt;"",名簿!H391,"")</f>
        <v/>
      </c>
      <c r="AA386" s="407" t="str">
        <f>IF(名簿!S391&lt;&gt;"",名簿!S391,"")</f>
        <v/>
      </c>
      <c r="AB386" s="407" t="s">
        <v>1792</v>
      </c>
      <c r="AC386" s="407" t="str">
        <f>IF(名簿!M391&lt;&gt;"",名簿!M391,"")</f>
        <v/>
      </c>
      <c r="AD386" s="407" t="str">
        <f>IF(名簿!N391&lt;&gt;"",名簿!N391,"")</f>
        <v/>
      </c>
      <c r="AE386" s="407" t="str">
        <f>IF(名簿!O391&lt;&gt;"",名簿!O391,"")</f>
        <v/>
      </c>
      <c r="AF386" s="407" t="str">
        <f>IF(名簿!P391&lt;&gt;"",名簿!P391,"")</f>
        <v/>
      </c>
      <c r="AN386" s="551" t="str">
        <f>テーブル2[[#This Row],[災害発生時の
体制]]&amp;テーブル2[[#This Row],[班長代理①②③を選択]]</f>
        <v/>
      </c>
      <c r="AO386">
        <f>IF(テーブル2[[#This Row],[班長代理①②③を選択]]&lt;&gt;"",COUNTIF(AN:AN,AN386),0)</f>
        <v>0</v>
      </c>
      <c r="AQ386" s="521" t="str">
        <f>テーブル2[[#This Row],[災害発生時の
体制]]&amp;テーブル2[[#This Row],[班長]]</f>
        <v/>
      </c>
      <c r="AR386" s="519">
        <f>IF(テーブル2[[#This Row],[班長]]="○",COUNTIF(AQ:AQ,AQ386),0)</f>
        <v>0</v>
      </c>
    </row>
    <row r="387" spans="2:44" x14ac:dyDescent="0.15">
      <c r="B387" s="378" t="str">
        <f>IF(名簿!C392&lt;&gt;"",名簿!C392,"")</f>
        <v/>
      </c>
      <c r="C387" s="378" t="str">
        <f>IF(名簿!F392&lt;&gt;"",名簿!F392,"")</f>
        <v/>
      </c>
      <c r="D387" s="378" t="str">
        <f>IF(名簿!G392&lt;&gt;"",名簿!G392,"")</f>
        <v/>
      </c>
      <c r="E387" s="378" t="str">
        <f>IF(名簿!J392&lt;&gt;"",名簿!J392,"")</f>
        <v/>
      </c>
      <c r="F387" s="378" t="str">
        <f>IF(名簿!L392&lt;&gt;"",名簿!L392,"")</f>
        <v/>
      </c>
      <c r="G387" s="378" t="str">
        <f>IF(名簿!I392&lt;&gt;"",名簿!I392,"")</f>
        <v/>
      </c>
      <c r="H387" s="378" t="str">
        <f>IF(名簿!K392&lt;&gt;"",名簿!K392,"")</f>
        <v/>
      </c>
      <c r="I387" s="378" t="str">
        <f>IF(名簿!H392&lt;&gt;"",名簿!H392,"")</f>
        <v/>
      </c>
      <c r="J387" s="378" t="str">
        <f>IF(名簿!S392&lt;&gt;"",名簿!S392,"")</f>
        <v/>
      </c>
      <c r="L387" s="379" t="str">
        <f>IF(現場!C391&lt;&gt;"",現場!C391,"")</f>
        <v/>
      </c>
      <c r="M387" s="379" t="str">
        <f>IF(現場!D391&lt;&gt;"",現場!D391,"")</f>
        <v/>
      </c>
      <c r="N387" s="379" t="str">
        <f>IF(現場!E391&lt;&gt;"",現場!E391,"")</f>
        <v/>
      </c>
      <c r="O387" s="379" t="str">
        <f>IF(現場!F391&lt;&gt;"",現場!F391,"")</f>
        <v/>
      </c>
      <c r="P387" s="379" t="str">
        <f>IF(現場!G391&lt;&gt;"",現場!G391,"")</f>
        <v/>
      </c>
      <c r="Q387" s="379" t="str">
        <f>IF(現場!H391&lt;&gt;"",現場!H391,"")</f>
        <v/>
      </c>
      <c r="R387" s="379" t="str">
        <f>IF(現場!I391&lt;&gt;"",現場!I391,"")</f>
        <v/>
      </c>
      <c r="S387" s="379" t="str">
        <f>IF(現場!J391&lt;&gt;"",現場!J391,"")</f>
        <v/>
      </c>
      <c r="T387" s="379" t="str">
        <f>IF(現場!K391&lt;&gt;"",現場!K391,"")</f>
        <v/>
      </c>
      <c r="U387" s="379" t="str">
        <f>IF(現場!L391&lt;&gt;"",現場!L391,"")</f>
        <v/>
      </c>
      <c r="V387" s="379" t="str">
        <f>IF(現場!M391&lt;&gt;"",現場!M391,"")</f>
        <v/>
      </c>
      <c r="X387" s="407" t="str">
        <f>IF(名簿!E392&lt;&gt;"",名簿!E392,"")</f>
        <v/>
      </c>
      <c r="Y387" s="407" t="str">
        <f>IF(名簿!C392&lt;&gt;"",名簿!C392,"")</f>
        <v/>
      </c>
      <c r="Z387" s="407" t="str">
        <f>IF(名簿!H392&lt;&gt;"",名簿!H392,"")</f>
        <v/>
      </c>
      <c r="AA387" s="407" t="str">
        <f>IF(名簿!S392&lt;&gt;"",名簿!S392,"")</f>
        <v/>
      </c>
      <c r="AB387" s="407" t="s">
        <v>1792</v>
      </c>
      <c r="AC387" s="407" t="str">
        <f>IF(名簿!M392&lt;&gt;"",名簿!M392,"")</f>
        <v/>
      </c>
      <c r="AD387" s="407" t="str">
        <f>IF(名簿!N392&lt;&gt;"",名簿!N392,"")</f>
        <v/>
      </c>
      <c r="AE387" s="407" t="str">
        <f>IF(名簿!O392&lt;&gt;"",名簿!O392,"")</f>
        <v/>
      </c>
      <c r="AF387" s="407" t="str">
        <f>IF(名簿!P392&lt;&gt;"",名簿!P392,"")</f>
        <v/>
      </c>
      <c r="AN387" s="551" t="str">
        <f>テーブル2[[#This Row],[災害発生時の
体制]]&amp;テーブル2[[#This Row],[班長代理①②③を選択]]</f>
        <v/>
      </c>
      <c r="AO387">
        <f>IF(テーブル2[[#This Row],[班長代理①②③を選択]]&lt;&gt;"",COUNTIF(AN:AN,AN387),0)</f>
        <v>0</v>
      </c>
      <c r="AQ387" s="521" t="str">
        <f>テーブル2[[#This Row],[災害発生時の
体制]]&amp;テーブル2[[#This Row],[班長]]</f>
        <v/>
      </c>
      <c r="AR387" s="519">
        <f>IF(テーブル2[[#This Row],[班長]]="○",COUNTIF(AQ:AQ,AQ387),0)</f>
        <v>0</v>
      </c>
    </row>
    <row r="388" spans="2:44" x14ac:dyDescent="0.15">
      <c r="B388" s="378" t="str">
        <f>IF(名簿!C393&lt;&gt;"",名簿!C393,"")</f>
        <v/>
      </c>
      <c r="C388" s="378" t="str">
        <f>IF(名簿!F393&lt;&gt;"",名簿!F393,"")</f>
        <v/>
      </c>
      <c r="D388" s="378" t="str">
        <f>IF(名簿!G393&lt;&gt;"",名簿!G393,"")</f>
        <v/>
      </c>
      <c r="E388" s="378" t="str">
        <f>IF(名簿!J393&lt;&gt;"",名簿!J393,"")</f>
        <v/>
      </c>
      <c r="F388" s="378" t="str">
        <f>IF(名簿!L393&lt;&gt;"",名簿!L393,"")</f>
        <v/>
      </c>
      <c r="G388" s="378" t="str">
        <f>IF(名簿!I393&lt;&gt;"",名簿!I393,"")</f>
        <v/>
      </c>
      <c r="H388" s="378" t="str">
        <f>IF(名簿!K393&lt;&gt;"",名簿!K393,"")</f>
        <v/>
      </c>
      <c r="I388" s="378" t="str">
        <f>IF(名簿!H393&lt;&gt;"",名簿!H393,"")</f>
        <v/>
      </c>
      <c r="J388" s="378" t="str">
        <f>IF(名簿!S393&lt;&gt;"",名簿!S393,"")</f>
        <v/>
      </c>
      <c r="L388" s="379" t="str">
        <f>IF(現場!C392&lt;&gt;"",現場!C392,"")</f>
        <v/>
      </c>
      <c r="M388" s="379" t="str">
        <f>IF(現場!D392&lt;&gt;"",現場!D392,"")</f>
        <v/>
      </c>
      <c r="N388" s="379" t="str">
        <f>IF(現場!E392&lt;&gt;"",現場!E392,"")</f>
        <v/>
      </c>
      <c r="O388" s="379" t="str">
        <f>IF(現場!F392&lt;&gt;"",現場!F392,"")</f>
        <v/>
      </c>
      <c r="P388" s="379" t="str">
        <f>IF(現場!G392&lt;&gt;"",現場!G392,"")</f>
        <v/>
      </c>
      <c r="Q388" s="379" t="str">
        <f>IF(現場!H392&lt;&gt;"",現場!H392,"")</f>
        <v/>
      </c>
      <c r="R388" s="379" t="str">
        <f>IF(現場!I392&lt;&gt;"",現場!I392,"")</f>
        <v/>
      </c>
      <c r="S388" s="379" t="str">
        <f>IF(現場!J392&lt;&gt;"",現場!J392,"")</f>
        <v/>
      </c>
      <c r="T388" s="379" t="str">
        <f>IF(現場!K392&lt;&gt;"",現場!K392,"")</f>
        <v/>
      </c>
      <c r="U388" s="379" t="str">
        <f>IF(現場!L392&lt;&gt;"",現場!L392,"")</f>
        <v/>
      </c>
      <c r="V388" s="379" t="str">
        <f>IF(現場!M392&lt;&gt;"",現場!M392,"")</f>
        <v/>
      </c>
      <c r="X388" s="407" t="str">
        <f>IF(名簿!E393&lt;&gt;"",名簿!E393,"")</f>
        <v/>
      </c>
      <c r="Y388" s="407" t="str">
        <f>IF(名簿!C393&lt;&gt;"",名簿!C393,"")</f>
        <v/>
      </c>
      <c r="Z388" s="407" t="str">
        <f>IF(名簿!H393&lt;&gt;"",名簿!H393,"")</f>
        <v/>
      </c>
      <c r="AA388" s="407" t="str">
        <f>IF(名簿!S393&lt;&gt;"",名簿!S393,"")</f>
        <v/>
      </c>
      <c r="AB388" s="407" t="s">
        <v>1792</v>
      </c>
      <c r="AC388" s="407" t="str">
        <f>IF(名簿!M393&lt;&gt;"",名簿!M393,"")</f>
        <v/>
      </c>
      <c r="AD388" s="407" t="str">
        <f>IF(名簿!N393&lt;&gt;"",名簿!N393,"")</f>
        <v/>
      </c>
      <c r="AE388" s="407" t="str">
        <f>IF(名簿!O393&lt;&gt;"",名簿!O393,"")</f>
        <v/>
      </c>
      <c r="AF388" s="407" t="str">
        <f>IF(名簿!P393&lt;&gt;"",名簿!P393,"")</f>
        <v/>
      </c>
      <c r="AN388" s="551" t="str">
        <f>テーブル2[[#This Row],[災害発生時の
体制]]&amp;テーブル2[[#This Row],[班長代理①②③を選択]]</f>
        <v/>
      </c>
      <c r="AO388">
        <f>IF(テーブル2[[#This Row],[班長代理①②③を選択]]&lt;&gt;"",COUNTIF(AN:AN,AN388),0)</f>
        <v>0</v>
      </c>
      <c r="AQ388" s="521" t="str">
        <f>テーブル2[[#This Row],[災害発生時の
体制]]&amp;テーブル2[[#This Row],[班長]]</f>
        <v/>
      </c>
      <c r="AR388" s="519">
        <f>IF(テーブル2[[#This Row],[班長]]="○",COUNTIF(AQ:AQ,AQ388),0)</f>
        <v>0</v>
      </c>
    </row>
    <row r="389" spans="2:44" x14ac:dyDescent="0.15">
      <c r="B389" s="378" t="str">
        <f>IF(名簿!C394&lt;&gt;"",名簿!C394,"")</f>
        <v/>
      </c>
      <c r="C389" s="378" t="str">
        <f>IF(名簿!F394&lt;&gt;"",名簿!F394,"")</f>
        <v/>
      </c>
      <c r="D389" s="378" t="str">
        <f>IF(名簿!G394&lt;&gt;"",名簿!G394,"")</f>
        <v/>
      </c>
      <c r="E389" s="378" t="str">
        <f>IF(名簿!J394&lt;&gt;"",名簿!J394,"")</f>
        <v/>
      </c>
      <c r="F389" s="378" t="str">
        <f>IF(名簿!L394&lt;&gt;"",名簿!L394,"")</f>
        <v/>
      </c>
      <c r="G389" s="378" t="str">
        <f>IF(名簿!I394&lt;&gt;"",名簿!I394,"")</f>
        <v/>
      </c>
      <c r="H389" s="378" t="str">
        <f>IF(名簿!K394&lt;&gt;"",名簿!K394,"")</f>
        <v/>
      </c>
      <c r="I389" s="378" t="str">
        <f>IF(名簿!H394&lt;&gt;"",名簿!H394,"")</f>
        <v/>
      </c>
      <c r="J389" s="378" t="str">
        <f>IF(名簿!S394&lt;&gt;"",名簿!S394,"")</f>
        <v/>
      </c>
      <c r="L389" s="379" t="str">
        <f>IF(現場!C393&lt;&gt;"",現場!C393,"")</f>
        <v/>
      </c>
      <c r="M389" s="379" t="str">
        <f>IF(現場!D393&lt;&gt;"",現場!D393,"")</f>
        <v/>
      </c>
      <c r="N389" s="379" t="str">
        <f>IF(現場!E393&lt;&gt;"",現場!E393,"")</f>
        <v/>
      </c>
      <c r="O389" s="379" t="str">
        <f>IF(現場!F393&lt;&gt;"",現場!F393,"")</f>
        <v/>
      </c>
      <c r="P389" s="379" t="str">
        <f>IF(現場!G393&lt;&gt;"",現場!G393,"")</f>
        <v/>
      </c>
      <c r="Q389" s="379" t="str">
        <f>IF(現場!H393&lt;&gt;"",現場!H393,"")</f>
        <v/>
      </c>
      <c r="R389" s="379" t="str">
        <f>IF(現場!I393&lt;&gt;"",現場!I393,"")</f>
        <v/>
      </c>
      <c r="S389" s="379" t="str">
        <f>IF(現場!J393&lt;&gt;"",現場!J393,"")</f>
        <v/>
      </c>
      <c r="T389" s="379" t="str">
        <f>IF(現場!K393&lt;&gt;"",現場!K393,"")</f>
        <v/>
      </c>
      <c r="U389" s="379" t="str">
        <f>IF(現場!L393&lt;&gt;"",現場!L393,"")</f>
        <v/>
      </c>
      <c r="V389" s="379" t="str">
        <f>IF(現場!M393&lt;&gt;"",現場!M393,"")</f>
        <v/>
      </c>
      <c r="X389" s="407" t="str">
        <f>IF(名簿!E394&lt;&gt;"",名簿!E394,"")</f>
        <v/>
      </c>
      <c r="Y389" s="407" t="str">
        <f>IF(名簿!C394&lt;&gt;"",名簿!C394,"")</f>
        <v/>
      </c>
      <c r="Z389" s="407" t="str">
        <f>IF(名簿!H394&lt;&gt;"",名簿!H394,"")</f>
        <v/>
      </c>
      <c r="AA389" s="407" t="str">
        <f>IF(名簿!S394&lt;&gt;"",名簿!S394,"")</f>
        <v/>
      </c>
      <c r="AB389" s="407" t="s">
        <v>1792</v>
      </c>
      <c r="AC389" s="407" t="str">
        <f>IF(名簿!M394&lt;&gt;"",名簿!M394,"")</f>
        <v/>
      </c>
      <c r="AD389" s="407" t="str">
        <f>IF(名簿!N394&lt;&gt;"",名簿!N394,"")</f>
        <v/>
      </c>
      <c r="AE389" s="407" t="str">
        <f>IF(名簿!O394&lt;&gt;"",名簿!O394,"")</f>
        <v/>
      </c>
      <c r="AF389" s="407" t="str">
        <f>IF(名簿!P394&lt;&gt;"",名簿!P394,"")</f>
        <v/>
      </c>
      <c r="AN389" s="551" t="str">
        <f>テーブル2[[#This Row],[災害発生時の
体制]]&amp;テーブル2[[#This Row],[班長代理①②③を選択]]</f>
        <v/>
      </c>
      <c r="AO389">
        <f>IF(テーブル2[[#This Row],[班長代理①②③を選択]]&lt;&gt;"",COUNTIF(AN:AN,AN389),0)</f>
        <v>0</v>
      </c>
      <c r="AQ389" s="521" t="str">
        <f>テーブル2[[#This Row],[災害発生時の
体制]]&amp;テーブル2[[#This Row],[班長]]</f>
        <v/>
      </c>
      <c r="AR389" s="519">
        <f>IF(テーブル2[[#This Row],[班長]]="○",COUNTIF(AQ:AQ,AQ389),0)</f>
        <v>0</v>
      </c>
    </row>
    <row r="390" spans="2:44" x14ac:dyDescent="0.15">
      <c r="B390" s="378" t="str">
        <f>IF(名簿!C395&lt;&gt;"",名簿!C395,"")</f>
        <v/>
      </c>
      <c r="C390" s="378" t="str">
        <f>IF(名簿!F395&lt;&gt;"",名簿!F395,"")</f>
        <v/>
      </c>
      <c r="D390" s="378" t="str">
        <f>IF(名簿!G395&lt;&gt;"",名簿!G395,"")</f>
        <v/>
      </c>
      <c r="E390" s="378" t="str">
        <f>IF(名簿!J395&lt;&gt;"",名簿!J395,"")</f>
        <v/>
      </c>
      <c r="F390" s="378" t="str">
        <f>IF(名簿!L395&lt;&gt;"",名簿!L395,"")</f>
        <v/>
      </c>
      <c r="G390" s="378" t="str">
        <f>IF(名簿!I395&lt;&gt;"",名簿!I395,"")</f>
        <v/>
      </c>
      <c r="H390" s="378" t="str">
        <f>IF(名簿!K395&lt;&gt;"",名簿!K395,"")</f>
        <v/>
      </c>
      <c r="I390" s="378" t="str">
        <f>IF(名簿!H395&lt;&gt;"",名簿!H395,"")</f>
        <v/>
      </c>
      <c r="J390" s="378" t="str">
        <f>IF(名簿!S395&lt;&gt;"",名簿!S395,"")</f>
        <v/>
      </c>
      <c r="L390" s="379" t="str">
        <f>IF(現場!C394&lt;&gt;"",現場!C394,"")</f>
        <v/>
      </c>
      <c r="M390" s="379" t="str">
        <f>IF(現場!D394&lt;&gt;"",現場!D394,"")</f>
        <v/>
      </c>
      <c r="N390" s="379" t="str">
        <f>IF(現場!E394&lt;&gt;"",現場!E394,"")</f>
        <v/>
      </c>
      <c r="O390" s="379" t="str">
        <f>IF(現場!F394&lt;&gt;"",現場!F394,"")</f>
        <v/>
      </c>
      <c r="P390" s="379" t="str">
        <f>IF(現場!G394&lt;&gt;"",現場!G394,"")</f>
        <v/>
      </c>
      <c r="Q390" s="379" t="str">
        <f>IF(現場!H394&lt;&gt;"",現場!H394,"")</f>
        <v/>
      </c>
      <c r="R390" s="379" t="str">
        <f>IF(現場!I394&lt;&gt;"",現場!I394,"")</f>
        <v/>
      </c>
      <c r="S390" s="379" t="str">
        <f>IF(現場!J394&lt;&gt;"",現場!J394,"")</f>
        <v/>
      </c>
      <c r="T390" s="379" t="str">
        <f>IF(現場!K394&lt;&gt;"",現場!K394,"")</f>
        <v/>
      </c>
      <c r="U390" s="379" t="str">
        <f>IF(現場!L394&lt;&gt;"",現場!L394,"")</f>
        <v/>
      </c>
      <c r="V390" s="379" t="str">
        <f>IF(現場!M394&lt;&gt;"",現場!M394,"")</f>
        <v/>
      </c>
      <c r="X390" s="407" t="str">
        <f>IF(名簿!E395&lt;&gt;"",名簿!E395,"")</f>
        <v/>
      </c>
      <c r="Y390" s="407" t="str">
        <f>IF(名簿!C395&lt;&gt;"",名簿!C395,"")</f>
        <v/>
      </c>
      <c r="Z390" s="407" t="str">
        <f>IF(名簿!H395&lt;&gt;"",名簿!H395,"")</f>
        <v/>
      </c>
      <c r="AA390" s="407" t="str">
        <f>IF(名簿!S395&lt;&gt;"",名簿!S395,"")</f>
        <v/>
      </c>
      <c r="AB390" s="407" t="s">
        <v>1792</v>
      </c>
      <c r="AC390" s="407" t="str">
        <f>IF(名簿!M395&lt;&gt;"",名簿!M395,"")</f>
        <v/>
      </c>
      <c r="AD390" s="407" t="str">
        <f>IF(名簿!N395&lt;&gt;"",名簿!N395,"")</f>
        <v/>
      </c>
      <c r="AE390" s="407" t="str">
        <f>IF(名簿!O395&lt;&gt;"",名簿!O395,"")</f>
        <v/>
      </c>
      <c r="AF390" s="407" t="str">
        <f>IF(名簿!P395&lt;&gt;"",名簿!P395,"")</f>
        <v/>
      </c>
      <c r="AN390" s="551" t="str">
        <f>テーブル2[[#This Row],[災害発生時の
体制]]&amp;テーブル2[[#This Row],[班長代理①②③を選択]]</f>
        <v/>
      </c>
      <c r="AO390">
        <f>IF(テーブル2[[#This Row],[班長代理①②③を選択]]&lt;&gt;"",COUNTIF(AN:AN,AN390),0)</f>
        <v>0</v>
      </c>
      <c r="AQ390" s="521" t="str">
        <f>テーブル2[[#This Row],[災害発生時の
体制]]&amp;テーブル2[[#This Row],[班長]]</f>
        <v/>
      </c>
      <c r="AR390" s="519">
        <f>IF(テーブル2[[#This Row],[班長]]="○",COUNTIF(AQ:AQ,AQ390),0)</f>
        <v>0</v>
      </c>
    </row>
    <row r="391" spans="2:44" x14ac:dyDescent="0.15">
      <c r="B391" s="378" t="str">
        <f>IF(名簿!C396&lt;&gt;"",名簿!C396,"")</f>
        <v/>
      </c>
      <c r="C391" s="378" t="str">
        <f>IF(名簿!F396&lt;&gt;"",名簿!F396,"")</f>
        <v/>
      </c>
      <c r="D391" s="378" t="str">
        <f>IF(名簿!G396&lt;&gt;"",名簿!G396,"")</f>
        <v/>
      </c>
      <c r="E391" s="378" t="str">
        <f>IF(名簿!J396&lt;&gt;"",名簿!J396,"")</f>
        <v/>
      </c>
      <c r="F391" s="378" t="str">
        <f>IF(名簿!L396&lt;&gt;"",名簿!L396,"")</f>
        <v/>
      </c>
      <c r="G391" s="378" t="str">
        <f>IF(名簿!I396&lt;&gt;"",名簿!I396,"")</f>
        <v/>
      </c>
      <c r="H391" s="378" t="str">
        <f>IF(名簿!K396&lt;&gt;"",名簿!K396,"")</f>
        <v/>
      </c>
      <c r="I391" s="378" t="str">
        <f>IF(名簿!H396&lt;&gt;"",名簿!H396,"")</f>
        <v/>
      </c>
      <c r="J391" s="378" t="str">
        <f>IF(名簿!S396&lt;&gt;"",名簿!S396,"")</f>
        <v/>
      </c>
      <c r="L391" s="379" t="str">
        <f>IF(現場!C395&lt;&gt;"",現場!C395,"")</f>
        <v/>
      </c>
      <c r="M391" s="379" t="str">
        <f>IF(現場!D395&lt;&gt;"",現場!D395,"")</f>
        <v/>
      </c>
      <c r="N391" s="379" t="str">
        <f>IF(現場!E395&lt;&gt;"",現場!E395,"")</f>
        <v/>
      </c>
      <c r="O391" s="379" t="str">
        <f>IF(現場!F395&lt;&gt;"",現場!F395,"")</f>
        <v/>
      </c>
      <c r="P391" s="379" t="str">
        <f>IF(現場!G395&lt;&gt;"",現場!G395,"")</f>
        <v/>
      </c>
      <c r="Q391" s="379" t="str">
        <f>IF(現場!H395&lt;&gt;"",現場!H395,"")</f>
        <v/>
      </c>
      <c r="R391" s="379" t="str">
        <f>IF(現場!I395&lt;&gt;"",現場!I395,"")</f>
        <v/>
      </c>
      <c r="S391" s="379" t="str">
        <f>IF(現場!J395&lt;&gt;"",現場!J395,"")</f>
        <v/>
      </c>
      <c r="T391" s="379" t="str">
        <f>IF(現場!K395&lt;&gt;"",現場!K395,"")</f>
        <v/>
      </c>
      <c r="U391" s="379" t="str">
        <f>IF(現場!L395&lt;&gt;"",現場!L395,"")</f>
        <v/>
      </c>
      <c r="V391" s="379" t="str">
        <f>IF(現場!M395&lt;&gt;"",現場!M395,"")</f>
        <v/>
      </c>
      <c r="X391" s="407" t="str">
        <f>IF(名簿!E396&lt;&gt;"",名簿!E396,"")</f>
        <v/>
      </c>
      <c r="Y391" s="407" t="str">
        <f>IF(名簿!C396&lt;&gt;"",名簿!C396,"")</f>
        <v/>
      </c>
      <c r="Z391" s="407" t="str">
        <f>IF(名簿!H396&lt;&gt;"",名簿!H396,"")</f>
        <v/>
      </c>
      <c r="AA391" s="407" t="str">
        <f>IF(名簿!S396&lt;&gt;"",名簿!S396,"")</f>
        <v/>
      </c>
      <c r="AB391" s="407" t="s">
        <v>1792</v>
      </c>
      <c r="AC391" s="407" t="str">
        <f>IF(名簿!M396&lt;&gt;"",名簿!M396,"")</f>
        <v/>
      </c>
      <c r="AD391" s="407" t="str">
        <f>IF(名簿!N396&lt;&gt;"",名簿!N396,"")</f>
        <v/>
      </c>
      <c r="AE391" s="407" t="str">
        <f>IF(名簿!O396&lt;&gt;"",名簿!O396,"")</f>
        <v/>
      </c>
      <c r="AF391" s="407" t="str">
        <f>IF(名簿!P396&lt;&gt;"",名簿!P396,"")</f>
        <v/>
      </c>
      <c r="AN391" s="551" t="str">
        <f>テーブル2[[#This Row],[災害発生時の
体制]]&amp;テーブル2[[#This Row],[班長代理①②③を選択]]</f>
        <v/>
      </c>
      <c r="AO391">
        <f>IF(テーブル2[[#This Row],[班長代理①②③を選択]]&lt;&gt;"",COUNTIF(AN:AN,AN391),0)</f>
        <v>0</v>
      </c>
      <c r="AQ391" s="521" t="str">
        <f>テーブル2[[#This Row],[災害発生時の
体制]]&amp;テーブル2[[#This Row],[班長]]</f>
        <v/>
      </c>
      <c r="AR391" s="519">
        <f>IF(テーブル2[[#This Row],[班長]]="○",COUNTIF(AQ:AQ,AQ391),0)</f>
        <v>0</v>
      </c>
    </row>
    <row r="392" spans="2:44" x14ac:dyDescent="0.15">
      <c r="B392" s="378" t="str">
        <f>IF(名簿!C397&lt;&gt;"",名簿!C397,"")</f>
        <v/>
      </c>
      <c r="C392" s="378" t="str">
        <f>IF(名簿!F397&lt;&gt;"",名簿!F397,"")</f>
        <v/>
      </c>
      <c r="D392" s="378" t="str">
        <f>IF(名簿!G397&lt;&gt;"",名簿!G397,"")</f>
        <v/>
      </c>
      <c r="E392" s="378" t="str">
        <f>IF(名簿!J397&lt;&gt;"",名簿!J397,"")</f>
        <v/>
      </c>
      <c r="F392" s="378" t="str">
        <f>IF(名簿!L397&lt;&gt;"",名簿!L397,"")</f>
        <v/>
      </c>
      <c r="G392" s="378" t="str">
        <f>IF(名簿!I397&lt;&gt;"",名簿!I397,"")</f>
        <v/>
      </c>
      <c r="H392" s="378" t="str">
        <f>IF(名簿!K397&lt;&gt;"",名簿!K397,"")</f>
        <v/>
      </c>
      <c r="I392" s="378" t="str">
        <f>IF(名簿!H397&lt;&gt;"",名簿!H397,"")</f>
        <v/>
      </c>
      <c r="J392" s="378" t="str">
        <f>IF(名簿!S397&lt;&gt;"",名簿!S397,"")</f>
        <v/>
      </c>
      <c r="L392" s="379" t="str">
        <f>IF(現場!C396&lt;&gt;"",現場!C396,"")</f>
        <v/>
      </c>
      <c r="M392" s="379" t="str">
        <f>IF(現場!D396&lt;&gt;"",現場!D396,"")</f>
        <v/>
      </c>
      <c r="N392" s="379" t="str">
        <f>IF(現場!E396&lt;&gt;"",現場!E396,"")</f>
        <v/>
      </c>
      <c r="O392" s="379" t="str">
        <f>IF(現場!F396&lt;&gt;"",現場!F396,"")</f>
        <v/>
      </c>
      <c r="P392" s="379" t="str">
        <f>IF(現場!G396&lt;&gt;"",現場!G396,"")</f>
        <v/>
      </c>
      <c r="Q392" s="379" t="str">
        <f>IF(現場!H396&lt;&gt;"",現場!H396,"")</f>
        <v/>
      </c>
      <c r="R392" s="379" t="str">
        <f>IF(現場!I396&lt;&gt;"",現場!I396,"")</f>
        <v/>
      </c>
      <c r="S392" s="379" t="str">
        <f>IF(現場!J396&lt;&gt;"",現場!J396,"")</f>
        <v/>
      </c>
      <c r="T392" s="379" t="str">
        <f>IF(現場!K396&lt;&gt;"",現場!K396,"")</f>
        <v/>
      </c>
      <c r="U392" s="379" t="str">
        <f>IF(現場!L396&lt;&gt;"",現場!L396,"")</f>
        <v/>
      </c>
      <c r="V392" s="379" t="str">
        <f>IF(現場!M396&lt;&gt;"",現場!M396,"")</f>
        <v/>
      </c>
      <c r="X392" s="407" t="str">
        <f>IF(名簿!E397&lt;&gt;"",名簿!E397,"")</f>
        <v/>
      </c>
      <c r="Y392" s="407" t="str">
        <f>IF(名簿!C397&lt;&gt;"",名簿!C397,"")</f>
        <v/>
      </c>
      <c r="Z392" s="407" t="str">
        <f>IF(名簿!H397&lt;&gt;"",名簿!H397,"")</f>
        <v/>
      </c>
      <c r="AA392" s="407" t="str">
        <f>IF(名簿!S397&lt;&gt;"",名簿!S397,"")</f>
        <v/>
      </c>
      <c r="AB392" s="407" t="s">
        <v>1792</v>
      </c>
      <c r="AC392" s="407" t="str">
        <f>IF(名簿!M397&lt;&gt;"",名簿!M397,"")</f>
        <v/>
      </c>
      <c r="AD392" s="407" t="str">
        <f>IF(名簿!N397&lt;&gt;"",名簿!N397,"")</f>
        <v/>
      </c>
      <c r="AE392" s="407" t="str">
        <f>IF(名簿!O397&lt;&gt;"",名簿!O397,"")</f>
        <v/>
      </c>
      <c r="AF392" s="407" t="str">
        <f>IF(名簿!P397&lt;&gt;"",名簿!P397,"")</f>
        <v/>
      </c>
      <c r="AN392" s="551" t="str">
        <f>テーブル2[[#This Row],[災害発生時の
体制]]&amp;テーブル2[[#This Row],[班長代理①②③を選択]]</f>
        <v/>
      </c>
      <c r="AO392">
        <f>IF(テーブル2[[#This Row],[班長代理①②③を選択]]&lt;&gt;"",COUNTIF(AN:AN,AN392),0)</f>
        <v>0</v>
      </c>
      <c r="AQ392" s="521" t="str">
        <f>テーブル2[[#This Row],[災害発生時の
体制]]&amp;テーブル2[[#This Row],[班長]]</f>
        <v/>
      </c>
      <c r="AR392" s="519">
        <f>IF(テーブル2[[#This Row],[班長]]="○",COUNTIF(AQ:AQ,AQ392),0)</f>
        <v>0</v>
      </c>
    </row>
    <row r="393" spans="2:44" x14ac:dyDescent="0.15">
      <c r="B393" s="378" t="str">
        <f>IF(名簿!C398&lt;&gt;"",名簿!C398,"")</f>
        <v/>
      </c>
      <c r="C393" s="378" t="str">
        <f>IF(名簿!F398&lt;&gt;"",名簿!F398,"")</f>
        <v/>
      </c>
      <c r="D393" s="378" t="str">
        <f>IF(名簿!G398&lt;&gt;"",名簿!G398,"")</f>
        <v/>
      </c>
      <c r="E393" s="378" t="str">
        <f>IF(名簿!J398&lt;&gt;"",名簿!J398,"")</f>
        <v/>
      </c>
      <c r="F393" s="378" t="str">
        <f>IF(名簿!L398&lt;&gt;"",名簿!L398,"")</f>
        <v/>
      </c>
      <c r="G393" s="378" t="str">
        <f>IF(名簿!I398&lt;&gt;"",名簿!I398,"")</f>
        <v/>
      </c>
      <c r="H393" s="378" t="str">
        <f>IF(名簿!K398&lt;&gt;"",名簿!K398,"")</f>
        <v/>
      </c>
      <c r="I393" s="378" t="str">
        <f>IF(名簿!H398&lt;&gt;"",名簿!H398,"")</f>
        <v/>
      </c>
      <c r="J393" s="378" t="str">
        <f>IF(名簿!S398&lt;&gt;"",名簿!S398,"")</f>
        <v/>
      </c>
      <c r="L393" s="379" t="str">
        <f>IF(現場!C397&lt;&gt;"",現場!C397,"")</f>
        <v/>
      </c>
      <c r="M393" s="379" t="str">
        <f>IF(現場!D397&lt;&gt;"",現場!D397,"")</f>
        <v/>
      </c>
      <c r="N393" s="379" t="str">
        <f>IF(現場!E397&lt;&gt;"",現場!E397,"")</f>
        <v/>
      </c>
      <c r="O393" s="379" t="str">
        <f>IF(現場!F397&lt;&gt;"",現場!F397,"")</f>
        <v/>
      </c>
      <c r="P393" s="379" t="str">
        <f>IF(現場!G397&lt;&gt;"",現場!G397,"")</f>
        <v/>
      </c>
      <c r="Q393" s="379" t="str">
        <f>IF(現場!H397&lt;&gt;"",現場!H397,"")</f>
        <v/>
      </c>
      <c r="R393" s="379" t="str">
        <f>IF(現場!I397&lt;&gt;"",現場!I397,"")</f>
        <v/>
      </c>
      <c r="S393" s="379" t="str">
        <f>IF(現場!J397&lt;&gt;"",現場!J397,"")</f>
        <v/>
      </c>
      <c r="T393" s="379" t="str">
        <f>IF(現場!K397&lt;&gt;"",現場!K397,"")</f>
        <v/>
      </c>
      <c r="U393" s="379" t="str">
        <f>IF(現場!L397&lt;&gt;"",現場!L397,"")</f>
        <v/>
      </c>
      <c r="V393" s="379" t="str">
        <f>IF(現場!M397&lt;&gt;"",現場!M397,"")</f>
        <v/>
      </c>
      <c r="X393" s="407" t="str">
        <f>IF(名簿!E398&lt;&gt;"",名簿!E398,"")</f>
        <v/>
      </c>
      <c r="Y393" s="407" t="str">
        <f>IF(名簿!C398&lt;&gt;"",名簿!C398,"")</f>
        <v/>
      </c>
      <c r="Z393" s="407" t="str">
        <f>IF(名簿!H398&lt;&gt;"",名簿!H398,"")</f>
        <v/>
      </c>
      <c r="AA393" s="407" t="str">
        <f>IF(名簿!S398&lt;&gt;"",名簿!S398,"")</f>
        <v/>
      </c>
      <c r="AB393" s="407" t="s">
        <v>1792</v>
      </c>
      <c r="AC393" s="407" t="str">
        <f>IF(名簿!M398&lt;&gt;"",名簿!M398,"")</f>
        <v/>
      </c>
      <c r="AD393" s="407" t="str">
        <f>IF(名簿!N398&lt;&gt;"",名簿!N398,"")</f>
        <v/>
      </c>
      <c r="AE393" s="407" t="str">
        <f>IF(名簿!O398&lt;&gt;"",名簿!O398,"")</f>
        <v/>
      </c>
      <c r="AF393" s="407" t="str">
        <f>IF(名簿!P398&lt;&gt;"",名簿!P398,"")</f>
        <v/>
      </c>
      <c r="AN393" s="551" t="str">
        <f>テーブル2[[#This Row],[災害発生時の
体制]]&amp;テーブル2[[#This Row],[班長代理①②③を選択]]</f>
        <v/>
      </c>
      <c r="AO393">
        <f>IF(テーブル2[[#This Row],[班長代理①②③を選択]]&lt;&gt;"",COUNTIF(AN:AN,AN393),0)</f>
        <v>0</v>
      </c>
      <c r="AQ393" s="521" t="str">
        <f>テーブル2[[#This Row],[災害発生時の
体制]]&amp;テーブル2[[#This Row],[班長]]</f>
        <v/>
      </c>
      <c r="AR393" s="519">
        <f>IF(テーブル2[[#This Row],[班長]]="○",COUNTIF(AQ:AQ,AQ393),0)</f>
        <v>0</v>
      </c>
    </row>
    <row r="394" spans="2:44" x14ac:dyDescent="0.15">
      <c r="B394" s="378" t="str">
        <f>IF(名簿!C399&lt;&gt;"",名簿!C399,"")</f>
        <v/>
      </c>
      <c r="C394" s="378" t="str">
        <f>IF(名簿!F399&lt;&gt;"",名簿!F399,"")</f>
        <v/>
      </c>
      <c r="D394" s="378" t="str">
        <f>IF(名簿!G399&lt;&gt;"",名簿!G399,"")</f>
        <v/>
      </c>
      <c r="E394" s="378" t="str">
        <f>IF(名簿!J399&lt;&gt;"",名簿!J399,"")</f>
        <v/>
      </c>
      <c r="F394" s="378" t="str">
        <f>IF(名簿!L399&lt;&gt;"",名簿!L399,"")</f>
        <v/>
      </c>
      <c r="G394" s="378" t="str">
        <f>IF(名簿!I399&lt;&gt;"",名簿!I399,"")</f>
        <v/>
      </c>
      <c r="H394" s="378" t="str">
        <f>IF(名簿!K399&lt;&gt;"",名簿!K399,"")</f>
        <v/>
      </c>
      <c r="I394" s="378" t="str">
        <f>IF(名簿!H399&lt;&gt;"",名簿!H399,"")</f>
        <v/>
      </c>
      <c r="J394" s="378" t="str">
        <f>IF(名簿!S399&lt;&gt;"",名簿!S399,"")</f>
        <v/>
      </c>
      <c r="L394" s="379" t="str">
        <f>IF(現場!C398&lt;&gt;"",現場!C398,"")</f>
        <v/>
      </c>
      <c r="M394" s="379" t="str">
        <f>IF(現場!D398&lt;&gt;"",現場!D398,"")</f>
        <v/>
      </c>
      <c r="N394" s="379" t="str">
        <f>IF(現場!E398&lt;&gt;"",現場!E398,"")</f>
        <v/>
      </c>
      <c r="O394" s="379" t="str">
        <f>IF(現場!F398&lt;&gt;"",現場!F398,"")</f>
        <v/>
      </c>
      <c r="P394" s="379" t="str">
        <f>IF(現場!G398&lt;&gt;"",現場!G398,"")</f>
        <v/>
      </c>
      <c r="Q394" s="379" t="str">
        <f>IF(現場!H398&lt;&gt;"",現場!H398,"")</f>
        <v/>
      </c>
      <c r="R394" s="379" t="str">
        <f>IF(現場!I398&lt;&gt;"",現場!I398,"")</f>
        <v/>
      </c>
      <c r="S394" s="379" t="str">
        <f>IF(現場!J398&lt;&gt;"",現場!J398,"")</f>
        <v/>
      </c>
      <c r="T394" s="379" t="str">
        <f>IF(現場!K398&lt;&gt;"",現場!K398,"")</f>
        <v/>
      </c>
      <c r="U394" s="379" t="str">
        <f>IF(現場!L398&lt;&gt;"",現場!L398,"")</f>
        <v/>
      </c>
      <c r="V394" s="379" t="str">
        <f>IF(現場!M398&lt;&gt;"",現場!M398,"")</f>
        <v/>
      </c>
      <c r="X394" s="407" t="str">
        <f>IF(名簿!E399&lt;&gt;"",名簿!E399,"")</f>
        <v/>
      </c>
      <c r="Y394" s="407" t="str">
        <f>IF(名簿!C399&lt;&gt;"",名簿!C399,"")</f>
        <v/>
      </c>
      <c r="Z394" s="407" t="str">
        <f>IF(名簿!H399&lt;&gt;"",名簿!H399,"")</f>
        <v/>
      </c>
      <c r="AA394" s="407" t="str">
        <f>IF(名簿!S399&lt;&gt;"",名簿!S399,"")</f>
        <v/>
      </c>
      <c r="AB394" s="407" t="s">
        <v>1792</v>
      </c>
      <c r="AC394" s="407" t="str">
        <f>IF(名簿!M399&lt;&gt;"",名簿!M399,"")</f>
        <v/>
      </c>
      <c r="AD394" s="407" t="str">
        <f>IF(名簿!N399&lt;&gt;"",名簿!N399,"")</f>
        <v/>
      </c>
      <c r="AE394" s="407" t="str">
        <f>IF(名簿!O399&lt;&gt;"",名簿!O399,"")</f>
        <v/>
      </c>
      <c r="AF394" s="407" t="str">
        <f>IF(名簿!P399&lt;&gt;"",名簿!P399,"")</f>
        <v/>
      </c>
      <c r="AN394" s="551" t="str">
        <f>テーブル2[[#This Row],[災害発生時の
体制]]&amp;テーブル2[[#This Row],[班長代理①②③を選択]]</f>
        <v/>
      </c>
      <c r="AO394">
        <f>IF(テーブル2[[#This Row],[班長代理①②③を選択]]&lt;&gt;"",COUNTIF(AN:AN,AN394),0)</f>
        <v>0</v>
      </c>
      <c r="AQ394" s="521" t="str">
        <f>テーブル2[[#This Row],[災害発生時の
体制]]&amp;テーブル2[[#This Row],[班長]]</f>
        <v/>
      </c>
      <c r="AR394" s="519">
        <f>IF(テーブル2[[#This Row],[班長]]="○",COUNTIF(AQ:AQ,AQ394),0)</f>
        <v>0</v>
      </c>
    </row>
    <row r="395" spans="2:44" x14ac:dyDescent="0.15">
      <c r="B395" s="378" t="str">
        <f>IF(名簿!C400&lt;&gt;"",名簿!C400,"")</f>
        <v/>
      </c>
      <c r="C395" s="378" t="str">
        <f>IF(名簿!F400&lt;&gt;"",名簿!F400,"")</f>
        <v/>
      </c>
      <c r="D395" s="378" t="str">
        <f>IF(名簿!G400&lt;&gt;"",名簿!G400,"")</f>
        <v/>
      </c>
      <c r="E395" s="378" t="str">
        <f>IF(名簿!J400&lt;&gt;"",名簿!J400,"")</f>
        <v/>
      </c>
      <c r="F395" s="378" t="str">
        <f>IF(名簿!L400&lt;&gt;"",名簿!L400,"")</f>
        <v/>
      </c>
      <c r="G395" s="378" t="str">
        <f>IF(名簿!I400&lt;&gt;"",名簿!I400,"")</f>
        <v/>
      </c>
      <c r="H395" s="378" t="str">
        <f>IF(名簿!K400&lt;&gt;"",名簿!K400,"")</f>
        <v/>
      </c>
      <c r="I395" s="378" t="str">
        <f>IF(名簿!H400&lt;&gt;"",名簿!H400,"")</f>
        <v/>
      </c>
      <c r="J395" s="378" t="str">
        <f>IF(名簿!S400&lt;&gt;"",名簿!S400,"")</f>
        <v/>
      </c>
      <c r="L395" s="379" t="str">
        <f>IF(現場!C399&lt;&gt;"",現場!C399,"")</f>
        <v/>
      </c>
      <c r="M395" s="379" t="str">
        <f>IF(現場!D399&lt;&gt;"",現場!D399,"")</f>
        <v/>
      </c>
      <c r="N395" s="379" t="str">
        <f>IF(現場!E399&lt;&gt;"",現場!E399,"")</f>
        <v/>
      </c>
      <c r="O395" s="379" t="str">
        <f>IF(現場!F399&lt;&gt;"",現場!F399,"")</f>
        <v/>
      </c>
      <c r="P395" s="379" t="str">
        <f>IF(現場!G399&lt;&gt;"",現場!G399,"")</f>
        <v/>
      </c>
      <c r="Q395" s="379" t="str">
        <f>IF(現場!H399&lt;&gt;"",現場!H399,"")</f>
        <v/>
      </c>
      <c r="R395" s="379" t="str">
        <f>IF(現場!I399&lt;&gt;"",現場!I399,"")</f>
        <v/>
      </c>
      <c r="S395" s="379" t="str">
        <f>IF(現場!J399&lt;&gt;"",現場!J399,"")</f>
        <v/>
      </c>
      <c r="T395" s="379" t="str">
        <f>IF(現場!K399&lt;&gt;"",現場!K399,"")</f>
        <v/>
      </c>
      <c r="U395" s="379" t="str">
        <f>IF(現場!L399&lt;&gt;"",現場!L399,"")</f>
        <v/>
      </c>
      <c r="V395" s="379" t="str">
        <f>IF(現場!M399&lt;&gt;"",現場!M399,"")</f>
        <v/>
      </c>
      <c r="X395" s="407" t="str">
        <f>IF(名簿!E400&lt;&gt;"",名簿!E400,"")</f>
        <v/>
      </c>
      <c r="Y395" s="407" t="str">
        <f>IF(名簿!C400&lt;&gt;"",名簿!C400,"")</f>
        <v/>
      </c>
      <c r="Z395" s="407" t="str">
        <f>IF(名簿!H400&lt;&gt;"",名簿!H400,"")</f>
        <v/>
      </c>
      <c r="AA395" s="407" t="str">
        <f>IF(名簿!S400&lt;&gt;"",名簿!S400,"")</f>
        <v/>
      </c>
      <c r="AB395" s="407" t="s">
        <v>1792</v>
      </c>
      <c r="AC395" s="407" t="str">
        <f>IF(名簿!M400&lt;&gt;"",名簿!M400,"")</f>
        <v/>
      </c>
      <c r="AD395" s="407" t="str">
        <f>IF(名簿!N400&lt;&gt;"",名簿!N400,"")</f>
        <v/>
      </c>
      <c r="AE395" s="407" t="str">
        <f>IF(名簿!O400&lt;&gt;"",名簿!O400,"")</f>
        <v/>
      </c>
      <c r="AF395" s="407" t="str">
        <f>IF(名簿!P400&lt;&gt;"",名簿!P400,"")</f>
        <v/>
      </c>
      <c r="AN395" s="551" t="str">
        <f>テーブル2[[#This Row],[災害発生時の
体制]]&amp;テーブル2[[#This Row],[班長代理①②③を選択]]</f>
        <v/>
      </c>
      <c r="AO395">
        <f>IF(テーブル2[[#This Row],[班長代理①②③を選択]]&lt;&gt;"",COUNTIF(AN:AN,AN395),0)</f>
        <v>0</v>
      </c>
      <c r="AQ395" s="521" t="str">
        <f>テーブル2[[#This Row],[災害発生時の
体制]]&amp;テーブル2[[#This Row],[班長]]</f>
        <v/>
      </c>
      <c r="AR395" s="519">
        <f>IF(テーブル2[[#This Row],[班長]]="○",COUNTIF(AQ:AQ,AQ395),0)</f>
        <v>0</v>
      </c>
    </row>
    <row r="396" spans="2:44" x14ac:dyDescent="0.15">
      <c r="B396" s="378" t="str">
        <f>IF(名簿!C401&lt;&gt;"",名簿!C401,"")</f>
        <v/>
      </c>
      <c r="C396" s="378" t="str">
        <f>IF(名簿!F401&lt;&gt;"",名簿!F401,"")</f>
        <v/>
      </c>
      <c r="D396" s="378" t="str">
        <f>IF(名簿!G401&lt;&gt;"",名簿!G401,"")</f>
        <v/>
      </c>
      <c r="E396" s="378" t="str">
        <f>IF(名簿!J401&lt;&gt;"",名簿!J401,"")</f>
        <v/>
      </c>
      <c r="F396" s="378" t="str">
        <f>IF(名簿!L401&lt;&gt;"",名簿!L401,"")</f>
        <v/>
      </c>
      <c r="G396" s="378" t="str">
        <f>IF(名簿!I401&lt;&gt;"",名簿!I401,"")</f>
        <v/>
      </c>
      <c r="H396" s="378" t="str">
        <f>IF(名簿!K401&lt;&gt;"",名簿!K401,"")</f>
        <v/>
      </c>
      <c r="I396" s="378" t="str">
        <f>IF(名簿!H401&lt;&gt;"",名簿!H401,"")</f>
        <v/>
      </c>
      <c r="J396" s="378" t="str">
        <f>IF(名簿!S401&lt;&gt;"",名簿!S401,"")</f>
        <v/>
      </c>
      <c r="L396" s="379" t="str">
        <f>IF(現場!C400&lt;&gt;"",現場!C400,"")</f>
        <v/>
      </c>
      <c r="M396" s="379" t="str">
        <f>IF(現場!D400&lt;&gt;"",現場!D400,"")</f>
        <v/>
      </c>
      <c r="N396" s="379" t="str">
        <f>IF(現場!E400&lt;&gt;"",現場!E400,"")</f>
        <v/>
      </c>
      <c r="O396" s="379" t="str">
        <f>IF(現場!F400&lt;&gt;"",現場!F400,"")</f>
        <v/>
      </c>
      <c r="P396" s="379" t="str">
        <f>IF(現場!G400&lt;&gt;"",現場!G400,"")</f>
        <v/>
      </c>
      <c r="Q396" s="379" t="str">
        <f>IF(現場!H400&lt;&gt;"",現場!H400,"")</f>
        <v/>
      </c>
      <c r="R396" s="379" t="str">
        <f>IF(現場!I400&lt;&gt;"",現場!I400,"")</f>
        <v/>
      </c>
      <c r="S396" s="379" t="str">
        <f>IF(現場!J400&lt;&gt;"",現場!J400,"")</f>
        <v/>
      </c>
      <c r="T396" s="379" t="str">
        <f>IF(現場!K400&lt;&gt;"",現場!K400,"")</f>
        <v/>
      </c>
      <c r="U396" s="379" t="str">
        <f>IF(現場!L400&lt;&gt;"",現場!L400,"")</f>
        <v/>
      </c>
      <c r="V396" s="379" t="str">
        <f>IF(現場!M400&lt;&gt;"",現場!M400,"")</f>
        <v/>
      </c>
      <c r="X396" s="407" t="str">
        <f>IF(名簿!E401&lt;&gt;"",名簿!E401,"")</f>
        <v/>
      </c>
      <c r="Y396" s="407" t="str">
        <f>IF(名簿!C401&lt;&gt;"",名簿!C401,"")</f>
        <v/>
      </c>
      <c r="Z396" s="407" t="str">
        <f>IF(名簿!H401&lt;&gt;"",名簿!H401,"")</f>
        <v/>
      </c>
      <c r="AA396" s="407" t="str">
        <f>IF(名簿!S401&lt;&gt;"",名簿!S401,"")</f>
        <v/>
      </c>
      <c r="AB396" s="407" t="s">
        <v>1792</v>
      </c>
      <c r="AC396" s="407" t="str">
        <f>IF(名簿!M401&lt;&gt;"",名簿!M401,"")</f>
        <v/>
      </c>
      <c r="AD396" s="407" t="str">
        <f>IF(名簿!N401&lt;&gt;"",名簿!N401,"")</f>
        <v/>
      </c>
      <c r="AE396" s="407" t="str">
        <f>IF(名簿!O401&lt;&gt;"",名簿!O401,"")</f>
        <v/>
      </c>
      <c r="AF396" s="407" t="str">
        <f>IF(名簿!P401&lt;&gt;"",名簿!P401,"")</f>
        <v/>
      </c>
      <c r="AN396" s="551" t="str">
        <f>テーブル2[[#This Row],[災害発生時の
体制]]&amp;テーブル2[[#This Row],[班長代理①②③を選択]]</f>
        <v/>
      </c>
      <c r="AO396">
        <f>IF(テーブル2[[#This Row],[班長代理①②③を選択]]&lt;&gt;"",COUNTIF(AN:AN,AN396),0)</f>
        <v>0</v>
      </c>
      <c r="AQ396" s="521" t="str">
        <f>テーブル2[[#This Row],[災害発生時の
体制]]&amp;テーブル2[[#This Row],[班長]]</f>
        <v/>
      </c>
      <c r="AR396" s="519">
        <f>IF(テーブル2[[#This Row],[班長]]="○",COUNTIF(AQ:AQ,AQ396),0)</f>
        <v>0</v>
      </c>
    </row>
    <row r="397" spans="2:44" x14ac:dyDescent="0.15">
      <c r="B397" s="378" t="str">
        <f>IF(名簿!C402&lt;&gt;"",名簿!C402,"")</f>
        <v/>
      </c>
      <c r="C397" s="378" t="str">
        <f>IF(名簿!F402&lt;&gt;"",名簿!F402,"")</f>
        <v/>
      </c>
      <c r="D397" s="378" t="str">
        <f>IF(名簿!G402&lt;&gt;"",名簿!G402,"")</f>
        <v/>
      </c>
      <c r="E397" s="378" t="str">
        <f>IF(名簿!J402&lt;&gt;"",名簿!J402,"")</f>
        <v/>
      </c>
      <c r="F397" s="378" t="str">
        <f>IF(名簿!L402&lt;&gt;"",名簿!L402,"")</f>
        <v/>
      </c>
      <c r="G397" s="378" t="str">
        <f>IF(名簿!I402&lt;&gt;"",名簿!I402,"")</f>
        <v/>
      </c>
      <c r="H397" s="378" t="str">
        <f>IF(名簿!K402&lt;&gt;"",名簿!K402,"")</f>
        <v/>
      </c>
      <c r="I397" s="378" t="str">
        <f>IF(名簿!H402&lt;&gt;"",名簿!H402,"")</f>
        <v/>
      </c>
      <c r="J397" s="378" t="str">
        <f>IF(名簿!S402&lt;&gt;"",名簿!S402,"")</f>
        <v/>
      </c>
      <c r="L397" s="379" t="str">
        <f>IF(現場!C401&lt;&gt;"",現場!C401,"")</f>
        <v/>
      </c>
      <c r="M397" s="379" t="str">
        <f>IF(現場!D401&lt;&gt;"",現場!D401,"")</f>
        <v/>
      </c>
      <c r="N397" s="379" t="str">
        <f>IF(現場!E401&lt;&gt;"",現場!E401,"")</f>
        <v/>
      </c>
      <c r="O397" s="379" t="str">
        <f>IF(現場!F401&lt;&gt;"",現場!F401,"")</f>
        <v/>
      </c>
      <c r="P397" s="379" t="str">
        <f>IF(現場!G401&lt;&gt;"",現場!G401,"")</f>
        <v/>
      </c>
      <c r="Q397" s="379" t="str">
        <f>IF(現場!H401&lt;&gt;"",現場!H401,"")</f>
        <v/>
      </c>
      <c r="R397" s="379" t="str">
        <f>IF(現場!I401&lt;&gt;"",現場!I401,"")</f>
        <v/>
      </c>
      <c r="S397" s="379" t="str">
        <f>IF(現場!J401&lt;&gt;"",現場!J401,"")</f>
        <v/>
      </c>
      <c r="T397" s="379" t="str">
        <f>IF(現場!K401&lt;&gt;"",現場!K401,"")</f>
        <v/>
      </c>
      <c r="U397" s="379" t="str">
        <f>IF(現場!L401&lt;&gt;"",現場!L401,"")</f>
        <v/>
      </c>
      <c r="V397" s="379" t="str">
        <f>IF(現場!M401&lt;&gt;"",現場!M401,"")</f>
        <v/>
      </c>
      <c r="X397" s="407" t="str">
        <f>IF(名簿!E402&lt;&gt;"",名簿!E402,"")</f>
        <v/>
      </c>
      <c r="Y397" s="407" t="str">
        <f>IF(名簿!C402&lt;&gt;"",名簿!C402,"")</f>
        <v/>
      </c>
      <c r="Z397" s="407" t="str">
        <f>IF(名簿!H402&lt;&gt;"",名簿!H402,"")</f>
        <v/>
      </c>
      <c r="AA397" s="407" t="str">
        <f>IF(名簿!S402&lt;&gt;"",名簿!S402,"")</f>
        <v/>
      </c>
      <c r="AB397" s="407" t="s">
        <v>1792</v>
      </c>
      <c r="AC397" s="407" t="str">
        <f>IF(名簿!M402&lt;&gt;"",名簿!M402,"")</f>
        <v/>
      </c>
      <c r="AD397" s="407" t="str">
        <f>IF(名簿!N402&lt;&gt;"",名簿!N402,"")</f>
        <v/>
      </c>
      <c r="AE397" s="407" t="str">
        <f>IF(名簿!O402&lt;&gt;"",名簿!O402,"")</f>
        <v/>
      </c>
      <c r="AF397" s="407" t="str">
        <f>IF(名簿!P402&lt;&gt;"",名簿!P402,"")</f>
        <v/>
      </c>
      <c r="AN397" s="551" t="str">
        <f>テーブル2[[#This Row],[災害発生時の
体制]]&amp;テーブル2[[#This Row],[班長代理①②③を選択]]</f>
        <v/>
      </c>
      <c r="AO397">
        <f>IF(テーブル2[[#This Row],[班長代理①②③を選択]]&lt;&gt;"",COUNTIF(AN:AN,AN397),0)</f>
        <v>0</v>
      </c>
      <c r="AQ397" s="521" t="str">
        <f>テーブル2[[#This Row],[災害発生時の
体制]]&amp;テーブル2[[#This Row],[班長]]</f>
        <v/>
      </c>
      <c r="AR397" s="519">
        <f>IF(テーブル2[[#This Row],[班長]]="○",COUNTIF(AQ:AQ,AQ397),0)</f>
        <v>0</v>
      </c>
    </row>
    <row r="398" spans="2:44" x14ac:dyDescent="0.15">
      <c r="B398" s="378" t="str">
        <f>IF(名簿!C403&lt;&gt;"",名簿!C403,"")</f>
        <v/>
      </c>
      <c r="C398" s="378" t="str">
        <f>IF(名簿!F403&lt;&gt;"",名簿!F403,"")</f>
        <v/>
      </c>
      <c r="D398" s="378" t="str">
        <f>IF(名簿!G403&lt;&gt;"",名簿!G403,"")</f>
        <v/>
      </c>
      <c r="E398" s="378" t="str">
        <f>IF(名簿!J403&lt;&gt;"",名簿!J403,"")</f>
        <v/>
      </c>
      <c r="F398" s="378" t="str">
        <f>IF(名簿!L403&lt;&gt;"",名簿!L403,"")</f>
        <v/>
      </c>
      <c r="G398" s="378" t="str">
        <f>IF(名簿!I403&lt;&gt;"",名簿!I403,"")</f>
        <v/>
      </c>
      <c r="H398" s="378" t="str">
        <f>IF(名簿!K403&lt;&gt;"",名簿!K403,"")</f>
        <v/>
      </c>
      <c r="I398" s="378" t="str">
        <f>IF(名簿!H403&lt;&gt;"",名簿!H403,"")</f>
        <v/>
      </c>
      <c r="J398" s="378" t="str">
        <f>IF(名簿!S403&lt;&gt;"",名簿!S403,"")</f>
        <v/>
      </c>
      <c r="L398" s="379" t="str">
        <f>IF(現場!C402&lt;&gt;"",現場!C402,"")</f>
        <v/>
      </c>
      <c r="M398" s="379" t="str">
        <f>IF(現場!D402&lt;&gt;"",現場!D402,"")</f>
        <v/>
      </c>
      <c r="N398" s="379" t="str">
        <f>IF(現場!E402&lt;&gt;"",現場!E402,"")</f>
        <v/>
      </c>
      <c r="O398" s="379" t="str">
        <f>IF(現場!F402&lt;&gt;"",現場!F402,"")</f>
        <v/>
      </c>
      <c r="P398" s="379" t="str">
        <f>IF(現場!G402&lt;&gt;"",現場!G402,"")</f>
        <v/>
      </c>
      <c r="Q398" s="379" t="str">
        <f>IF(現場!H402&lt;&gt;"",現場!H402,"")</f>
        <v/>
      </c>
      <c r="R398" s="379" t="str">
        <f>IF(現場!I402&lt;&gt;"",現場!I402,"")</f>
        <v/>
      </c>
      <c r="S398" s="379" t="str">
        <f>IF(現場!J402&lt;&gt;"",現場!J402,"")</f>
        <v/>
      </c>
      <c r="T398" s="379" t="str">
        <f>IF(現場!K402&lt;&gt;"",現場!K402,"")</f>
        <v/>
      </c>
      <c r="U398" s="379" t="str">
        <f>IF(現場!L402&lt;&gt;"",現場!L402,"")</f>
        <v/>
      </c>
      <c r="V398" s="379" t="str">
        <f>IF(現場!M402&lt;&gt;"",現場!M402,"")</f>
        <v/>
      </c>
      <c r="X398" s="407" t="str">
        <f>IF(名簿!E403&lt;&gt;"",名簿!E403,"")</f>
        <v/>
      </c>
      <c r="Y398" s="407" t="str">
        <f>IF(名簿!C403&lt;&gt;"",名簿!C403,"")</f>
        <v/>
      </c>
      <c r="Z398" s="407" t="str">
        <f>IF(名簿!H403&lt;&gt;"",名簿!H403,"")</f>
        <v/>
      </c>
      <c r="AA398" s="407" t="str">
        <f>IF(名簿!S403&lt;&gt;"",名簿!S403,"")</f>
        <v/>
      </c>
      <c r="AB398" s="407" t="s">
        <v>1792</v>
      </c>
      <c r="AC398" s="407" t="str">
        <f>IF(名簿!M403&lt;&gt;"",名簿!M403,"")</f>
        <v/>
      </c>
      <c r="AD398" s="407" t="str">
        <f>IF(名簿!N403&lt;&gt;"",名簿!N403,"")</f>
        <v/>
      </c>
      <c r="AE398" s="407" t="str">
        <f>IF(名簿!O403&lt;&gt;"",名簿!O403,"")</f>
        <v/>
      </c>
      <c r="AF398" s="407" t="str">
        <f>IF(名簿!P403&lt;&gt;"",名簿!P403,"")</f>
        <v/>
      </c>
      <c r="AN398" s="551" t="str">
        <f>テーブル2[[#This Row],[災害発生時の
体制]]&amp;テーブル2[[#This Row],[班長代理①②③を選択]]</f>
        <v/>
      </c>
      <c r="AO398">
        <f>IF(テーブル2[[#This Row],[班長代理①②③を選択]]&lt;&gt;"",COUNTIF(AN:AN,AN398),0)</f>
        <v>0</v>
      </c>
      <c r="AQ398" s="521" t="str">
        <f>テーブル2[[#This Row],[災害発生時の
体制]]&amp;テーブル2[[#This Row],[班長]]</f>
        <v/>
      </c>
      <c r="AR398" s="519">
        <f>IF(テーブル2[[#This Row],[班長]]="○",COUNTIF(AQ:AQ,AQ398),0)</f>
        <v>0</v>
      </c>
    </row>
    <row r="399" spans="2:44" x14ac:dyDescent="0.15">
      <c r="B399" s="378" t="str">
        <f>IF(名簿!C404&lt;&gt;"",名簿!C404,"")</f>
        <v/>
      </c>
      <c r="C399" s="378" t="str">
        <f>IF(名簿!F404&lt;&gt;"",名簿!F404,"")</f>
        <v/>
      </c>
      <c r="D399" s="378" t="str">
        <f>IF(名簿!G404&lt;&gt;"",名簿!G404,"")</f>
        <v/>
      </c>
      <c r="E399" s="378" t="str">
        <f>IF(名簿!J404&lt;&gt;"",名簿!J404,"")</f>
        <v/>
      </c>
      <c r="F399" s="378" t="str">
        <f>IF(名簿!L404&lt;&gt;"",名簿!L404,"")</f>
        <v/>
      </c>
      <c r="G399" s="378" t="str">
        <f>IF(名簿!I404&lt;&gt;"",名簿!I404,"")</f>
        <v/>
      </c>
      <c r="H399" s="378" t="str">
        <f>IF(名簿!K404&lt;&gt;"",名簿!K404,"")</f>
        <v/>
      </c>
      <c r="I399" s="378" t="str">
        <f>IF(名簿!H404&lt;&gt;"",名簿!H404,"")</f>
        <v/>
      </c>
      <c r="J399" s="378" t="str">
        <f>IF(名簿!S404&lt;&gt;"",名簿!S404,"")</f>
        <v/>
      </c>
      <c r="L399" s="379" t="str">
        <f>IF(現場!C403&lt;&gt;"",現場!C403,"")</f>
        <v/>
      </c>
      <c r="M399" s="379" t="str">
        <f>IF(現場!D403&lt;&gt;"",現場!D403,"")</f>
        <v/>
      </c>
      <c r="N399" s="379" t="str">
        <f>IF(現場!E403&lt;&gt;"",現場!E403,"")</f>
        <v/>
      </c>
      <c r="O399" s="379" t="str">
        <f>IF(現場!F403&lt;&gt;"",現場!F403,"")</f>
        <v/>
      </c>
      <c r="P399" s="379" t="str">
        <f>IF(現場!G403&lt;&gt;"",現場!G403,"")</f>
        <v/>
      </c>
      <c r="Q399" s="379" t="str">
        <f>IF(現場!H403&lt;&gt;"",現場!H403,"")</f>
        <v/>
      </c>
      <c r="R399" s="379" t="str">
        <f>IF(現場!I403&lt;&gt;"",現場!I403,"")</f>
        <v/>
      </c>
      <c r="S399" s="379" t="str">
        <f>IF(現場!J403&lt;&gt;"",現場!J403,"")</f>
        <v/>
      </c>
      <c r="T399" s="379" t="str">
        <f>IF(現場!K403&lt;&gt;"",現場!K403,"")</f>
        <v/>
      </c>
      <c r="U399" s="379" t="str">
        <f>IF(現場!L403&lt;&gt;"",現場!L403,"")</f>
        <v/>
      </c>
      <c r="V399" s="379" t="str">
        <f>IF(現場!M403&lt;&gt;"",現場!M403,"")</f>
        <v/>
      </c>
      <c r="X399" s="407" t="str">
        <f>IF(名簿!E404&lt;&gt;"",名簿!E404,"")</f>
        <v/>
      </c>
      <c r="Y399" s="407" t="str">
        <f>IF(名簿!C404&lt;&gt;"",名簿!C404,"")</f>
        <v/>
      </c>
      <c r="Z399" s="407" t="str">
        <f>IF(名簿!H404&lt;&gt;"",名簿!H404,"")</f>
        <v/>
      </c>
      <c r="AA399" s="407" t="str">
        <f>IF(名簿!S404&lt;&gt;"",名簿!S404,"")</f>
        <v/>
      </c>
      <c r="AB399" s="407" t="s">
        <v>1792</v>
      </c>
      <c r="AC399" s="407" t="str">
        <f>IF(名簿!M404&lt;&gt;"",名簿!M404,"")</f>
        <v/>
      </c>
      <c r="AD399" s="407" t="str">
        <f>IF(名簿!N404&lt;&gt;"",名簿!N404,"")</f>
        <v/>
      </c>
      <c r="AE399" s="407" t="str">
        <f>IF(名簿!O404&lt;&gt;"",名簿!O404,"")</f>
        <v/>
      </c>
      <c r="AF399" s="407" t="str">
        <f>IF(名簿!P404&lt;&gt;"",名簿!P404,"")</f>
        <v/>
      </c>
      <c r="AN399" s="551" t="str">
        <f>テーブル2[[#This Row],[災害発生時の
体制]]&amp;テーブル2[[#This Row],[班長代理①②③を選択]]</f>
        <v/>
      </c>
      <c r="AO399">
        <f>IF(テーブル2[[#This Row],[班長代理①②③を選択]]&lt;&gt;"",COUNTIF(AN:AN,AN399),0)</f>
        <v>0</v>
      </c>
      <c r="AQ399" s="521" t="str">
        <f>テーブル2[[#This Row],[災害発生時の
体制]]&amp;テーブル2[[#This Row],[班長]]</f>
        <v/>
      </c>
      <c r="AR399" s="519">
        <f>IF(テーブル2[[#This Row],[班長]]="○",COUNTIF(AQ:AQ,AQ399),0)</f>
        <v>0</v>
      </c>
    </row>
    <row r="400" spans="2:44" x14ac:dyDescent="0.15">
      <c r="B400" s="378" t="str">
        <f>IF(名簿!C405&lt;&gt;"",名簿!C405,"")</f>
        <v/>
      </c>
      <c r="C400" s="378" t="str">
        <f>IF(名簿!F405&lt;&gt;"",名簿!F405,"")</f>
        <v/>
      </c>
      <c r="D400" s="378" t="str">
        <f>IF(名簿!G405&lt;&gt;"",名簿!G405,"")</f>
        <v/>
      </c>
      <c r="E400" s="378" t="str">
        <f>IF(名簿!J405&lt;&gt;"",名簿!J405,"")</f>
        <v/>
      </c>
      <c r="F400" s="378" t="str">
        <f>IF(名簿!L405&lt;&gt;"",名簿!L405,"")</f>
        <v/>
      </c>
      <c r="G400" s="378" t="str">
        <f>IF(名簿!I405&lt;&gt;"",名簿!I405,"")</f>
        <v/>
      </c>
      <c r="H400" s="378" t="str">
        <f>IF(名簿!K405&lt;&gt;"",名簿!K405,"")</f>
        <v/>
      </c>
      <c r="I400" s="378" t="str">
        <f>IF(名簿!H405&lt;&gt;"",名簿!H405,"")</f>
        <v/>
      </c>
      <c r="J400" s="378" t="str">
        <f>IF(名簿!S405&lt;&gt;"",名簿!S405,"")</f>
        <v/>
      </c>
      <c r="L400" s="379" t="str">
        <f>IF(現場!C404&lt;&gt;"",現場!C404,"")</f>
        <v/>
      </c>
      <c r="M400" s="379" t="str">
        <f>IF(現場!D404&lt;&gt;"",現場!D404,"")</f>
        <v/>
      </c>
      <c r="N400" s="379" t="str">
        <f>IF(現場!E404&lt;&gt;"",現場!E404,"")</f>
        <v/>
      </c>
      <c r="O400" s="379" t="str">
        <f>IF(現場!F404&lt;&gt;"",現場!F404,"")</f>
        <v/>
      </c>
      <c r="P400" s="379" t="str">
        <f>IF(現場!G404&lt;&gt;"",現場!G404,"")</f>
        <v/>
      </c>
      <c r="Q400" s="379" t="str">
        <f>IF(現場!H404&lt;&gt;"",現場!H404,"")</f>
        <v/>
      </c>
      <c r="R400" s="379" t="str">
        <f>IF(現場!I404&lt;&gt;"",現場!I404,"")</f>
        <v/>
      </c>
      <c r="S400" s="379" t="str">
        <f>IF(現場!J404&lt;&gt;"",現場!J404,"")</f>
        <v/>
      </c>
      <c r="T400" s="379" t="str">
        <f>IF(現場!K404&lt;&gt;"",現場!K404,"")</f>
        <v/>
      </c>
      <c r="U400" s="379" t="str">
        <f>IF(現場!L404&lt;&gt;"",現場!L404,"")</f>
        <v/>
      </c>
      <c r="V400" s="379" t="str">
        <f>IF(現場!M404&lt;&gt;"",現場!M404,"")</f>
        <v/>
      </c>
      <c r="X400" s="407" t="str">
        <f>IF(名簿!E405&lt;&gt;"",名簿!E405,"")</f>
        <v/>
      </c>
      <c r="Y400" s="407" t="str">
        <f>IF(名簿!C405&lt;&gt;"",名簿!C405,"")</f>
        <v/>
      </c>
      <c r="Z400" s="407" t="str">
        <f>IF(名簿!H405&lt;&gt;"",名簿!H405,"")</f>
        <v/>
      </c>
      <c r="AA400" s="407" t="str">
        <f>IF(名簿!S405&lt;&gt;"",名簿!S405,"")</f>
        <v/>
      </c>
      <c r="AB400" s="407" t="s">
        <v>1792</v>
      </c>
      <c r="AC400" s="407" t="str">
        <f>IF(名簿!M405&lt;&gt;"",名簿!M405,"")</f>
        <v/>
      </c>
      <c r="AD400" s="407" t="str">
        <f>IF(名簿!N405&lt;&gt;"",名簿!N405,"")</f>
        <v/>
      </c>
      <c r="AE400" s="407" t="str">
        <f>IF(名簿!O405&lt;&gt;"",名簿!O405,"")</f>
        <v/>
      </c>
      <c r="AF400" s="407" t="str">
        <f>IF(名簿!P405&lt;&gt;"",名簿!P405,"")</f>
        <v/>
      </c>
      <c r="AN400" s="551" t="str">
        <f>テーブル2[[#This Row],[災害発生時の
体制]]&amp;テーブル2[[#This Row],[班長代理①②③を選択]]</f>
        <v/>
      </c>
      <c r="AO400">
        <f>IF(テーブル2[[#This Row],[班長代理①②③を選択]]&lt;&gt;"",COUNTIF(AN:AN,AN400),0)</f>
        <v>0</v>
      </c>
      <c r="AQ400" s="521" t="str">
        <f>テーブル2[[#This Row],[災害発生時の
体制]]&amp;テーブル2[[#This Row],[班長]]</f>
        <v/>
      </c>
      <c r="AR400" s="519">
        <f>IF(テーブル2[[#This Row],[班長]]="○",COUNTIF(AQ:AQ,AQ400),0)</f>
        <v>0</v>
      </c>
    </row>
    <row r="401" spans="2:44" x14ac:dyDescent="0.15">
      <c r="B401" s="378" t="str">
        <f>IF(名簿!C406&lt;&gt;"",名簿!C406,"")</f>
        <v/>
      </c>
      <c r="C401" s="378" t="str">
        <f>IF(名簿!F406&lt;&gt;"",名簿!F406,"")</f>
        <v/>
      </c>
      <c r="D401" s="378" t="str">
        <f>IF(名簿!G406&lt;&gt;"",名簿!G406,"")</f>
        <v/>
      </c>
      <c r="E401" s="378" t="str">
        <f>IF(名簿!J406&lt;&gt;"",名簿!J406,"")</f>
        <v/>
      </c>
      <c r="F401" s="378" t="str">
        <f>IF(名簿!L406&lt;&gt;"",名簿!L406,"")</f>
        <v/>
      </c>
      <c r="G401" s="378" t="str">
        <f>IF(名簿!I406&lt;&gt;"",名簿!I406,"")</f>
        <v/>
      </c>
      <c r="H401" s="378" t="str">
        <f>IF(名簿!K406&lt;&gt;"",名簿!K406,"")</f>
        <v/>
      </c>
      <c r="I401" s="378" t="str">
        <f>IF(名簿!H406&lt;&gt;"",名簿!H406,"")</f>
        <v/>
      </c>
      <c r="J401" s="378" t="str">
        <f>IF(名簿!S406&lt;&gt;"",名簿!S406,"")</f>
        <v/>
      </c>
      <c r="L401" s="379" t="str">
        <f>IF(現場!C405&lt;&gt;"",現場!C405,"")</f>
        <v/>
      </c>
      <c r="M401" s="379" t="str">
        <f>IF(現場!D405&lt;&gt;"",現場!D405,"")</f>
        <v/>
      </c>
      <c r="N401" s="379" t="str">
        <f>IF(現場!E405&lt;&gt;"",現場!E405,"")</f>
        <v/>
      </c>
      <c r="O401" s="379" t="str">
        <f>IF(現場!F405&lt;&gt;"",現場!F405,"")</f>
        <v/>
      </c>
      <c r="P401" s="379" t="str">
        <f>IF(現場!G405&lt;&gt;"",現場!G405,"")</f>
        <v/>
      </c>
      <c r="Q401" s="379" t="str">
        <f>IF(現場!H405&lt;&gt;"",現場!H405,"")</f>
        <v/>
      </c>
      <c r="R401" s="379" t="str">
        <f>IF(現場!I405&lt;&gt;"",現場!I405,"")</f>
        <v/>
      </c>
      <c r="S401" s="379" t="str">
        <f>IF(現場!J405&lt;&gt;"",現場!J405,"")</f>
        <v/>
      </c>
      <c r="T401" s="379" t="str">
        <f>IF(現場!K405&lt;&gt;"",現場!K405,"")</f>
        <v/>
      </c>
      <c r="U401" s="379" t="str">
        <f>IF(現場!L405&lt;&gt;"",現場!L405,"")</f>
        <v/>
      </c>
      <c r="V401" s="379" t="str">
        <f>IF(現場!M405&lt;&gt;"",現場!M405,"")</f>
        <v/>
      </c>
      <c r="X401" s="407" t="str">
        <f>IF(名簿!E406&lt;&gt;"",名簿!E406,"")</f>
        <v/>
      </c>
      <c r="Y401" s="407" t="str">
        <f>IF(名簿!C406&lt;&gt;"",名簿!C406,"")</f>
        <v/>
      </c>
      <c r="Z401" s="407" t="str">
        <f>IF(名簿!H406&lt;&gt;"",名簿!H406,"")</f>
        <v/>
      </c>
      <c r="AA401" s="407" t="str">
        <f>IF(名簿!S406&lt;&gt;"",名簿!S406,"")</f>
        <v/>
      </c>
      <c r="AB401" s="407" t="s">
        <v>1792</v>
      </c>
      <c r="AC401" s="407" t="str">
        <f>IF(名簿!M406&lt;&gt;"",名簿!M406,"")</f>
        <v/>
      </c>
      <c r="AD401" s="407" t="str">
        <f>IF(名簿!N406&lt;&gt;"",名簿!N406,"")</f>
        <v/>
      </c>
      <c r="AE401" s="407" t="str">
        <f>IF(名簿!O406&lt;&gt;"",名簿!O406,"")</f>
        <v/>
      </c>
      <c r="AF401" s="407" t="str">
        <f>IF(名簿!P406&lt;&gt;"",名簿!P406,"")</f>
        <v/>
      </c>
      <c r="AN401" s="551" t="str">
        <f>テーブル2[[#This Row],[災害発生時の
体制]]&amp;テーブル2[[#This Row],[班長代理①②③を選択]]</f>
        <v/>
      </c>
      <c r="AO401">
        <f>IF(テーブル2[[#This Row],[班長代理①②③を選択]]&lt;&gt;"",COUNTIF(AN:AN,AN401),0)</f>
        <v>0</v>
      </c>
      <c r="AQ401" s="521" t="str">
        <f>テーブル2[[#This Row],[災害発生時の
体制]]&amp;テーブル2[[#This Row],[班長]]</f>
        <v/>
      </c>
      <c r="AR401" s="519">
        <f>IF(テーブル2[[#This Row],[班長]]="○",COUNTIF(AQ:AQ,AQ401),0)</f>
        <v>0</v>
      </c>
    </row>
    <row r="402" spans="2:44" x14ac:dyDescent="0.15">
      <c r="B402" s="378" t="str">
        <f>IF(名簿!C407&lt;&gt;"",名簿!C407,"")</f>
        <v/>
      </c>
      <c r="C402" s="378" t="str">
        <f>IF(名簿!F407&lt;&gt;"",名簿!F407,"")</f>
        <v/>
      </c>
      <c r="D402" s="378" t="str">
        <f>IF(名簿!G407&lt;&gt;"",名簿!G407,"")</f>
        <v/>
      </c>
      <c r="E402" s="378" t="str">
        <f>IF(名簿!J407&lt;&gt;"",名簿!J407,"")</f>
        <v/>
      </c>
      <c r="F402" s="378" t="str">
        <f>IF(名簿!L407&lt;&gt;"",名簿!L407,"")</f>
        <v/>
      </c>
      <c r="G402" s="378" t="str">
        <f>IF(名簿!I407&lt;&gt;"",名簿!I407,"")</f>
        <v/>
      </c>
      <c r="H402" s="378" t="str">
        <f>IF(名簿!K407&lt;&gt;"",名簿!K407,"")</f>
        <v/>
      </c>
      <c r="I402" s="378" t="str">
        <f>IF(名簿!H407&lt;&gt;"",名簿!H407,"")</f>
        <v/>
      </c>
      <c r="J402" s="378" t="str">
        <f>IF(名簿!S407&lt;&gt;"",名簿!S407,"")</f>
        <v/>
      </c>
      <c r="L402" s="379" t="str">
        <f>IF(現場!C406&lt;&gt;"",現場!C406,"")</f>
        <v/>
      </c>
      <c r="M402" s="379" t="str">
        <f>IF(現場!D406&lt;&gt;"",現場!D406,"")</f>
        <v/>
      </c>
      <c r="N402" s="379" t="str">
        <f>IF(現場!E406&lt;&gt;"",現場!E406,"")</f>
        <v/>
      </c>
      <c r="O402" s="379" t="str">
        <f>IF(現場!F406&lt;&gt;"",現場!F406,"")</f>
        <v/>
      </c>
      <c r="P402" s="379" t="str">
        <f>IF(現場!G406&lt;&gt;"",現場!G406,"")</f>
        <v/>
      </c>
      <c r="Q402" s="379" t="str">
        <f>IF(現場!H406&lt;&gt;"",現場!H406,"")</f>
        <v/>
      </c>
      <c r="R402" s="379" t="str">
        <f>IF(現場!I406&lt;&gt;"",現場!I406,"")</f>
        <v/>
      </c>
      <c r="S402" s="379" t="str">
        <f>IF(現場!J406&lt;&gt;"",現場!J406,"")</f>
        <v/>
      </c>
      <c r="T402" s="379" t="str">
        <f>IF(現場!K406&lt;&gt;"",現場!K406,"")</f>
        <v/>
      </c>
      <c r="U402" s="379" t="str">
        <f>IF(現場!L406&lt;&gt;"",現場!L406,"")</f>
        <v/>
      </c>
      <c r="V402" s="379" t="str">
        <f>IF(現場!M406&lt;&gt;"",現場!M406,"")</f>
        <v/>
      </c>
      <c r="X402" s="407" t="str">
        <f>IF(名簿!E407&lt;&gt;"",名簿!E407,"")</f>
        <v/>
      </c>
      <c r="Y402" s="407" t="str">
        <f>IF(名簿!C407&lt;&gt;"",名簿!C407,"")</f>
        <v/>
      </c>
      <c r="Z402" s="407" t="str">
        <f>IF(名簿!H407&lt;&gt;"",名簿!H407,"")</f>
        <v/>
      </c>
      <c r="AA402" s="407" t="str">
        <f>IF(名簿!S407&lt;&gt;"",名簿!S407,"")</f>
        <v/>
      </c>
      <c r="AB402" s="407" t="s">
        <v>1792</v>
      </c>
      <c r="AC402" s="407" t="str">
        <f>IF(名簿!M407&lt;&gt;"",名簿!M407,"")</f>
        <v/>
      </c>
      <c r="AD402" s="407" t="str">
        <f>IF(名簿!N407&lt;&gt;"",名簿!N407,"")</f>
        <v/>
      </c>
      <c r="AE402" s="407" t="str">
        <f>IF(名簿!O407&lt;&gt;"",名簿!O407,"")</f>
        <v/>
      </c>
      <c r="AF402" s="407" t="str">
        <f>IF(名簿!P407&lt;&gt;"",名簿!P407,"")</f>
        <v/>
      </c>
      <c r="AN402" s="551" t="str">
        <f>テーブル2[[#This Row],[災害発生時の
体制]]&amp;テーブル2[[#This Row],[班長代理①②③を選択]]</f>
        <v/>
      </c>
      <c r="AO402">
        <f>IF(テーブル2[[#This Row],[班長代理①②③を選択]]&lt;&gt;"",COUNTIF(AN:AN,AN402),0)</f>
        <v>0</v>
      </c>
      <c r="AQ402" s="521" t="str">
        <f>テーブル2[[#This Row],[災害発生時の
体制]]&amp;テーブル2[[#This Row],[班長]]</f>
        <v/>
      </c>
      <c r="AR402" s="519">
        <f>IF(テーブル2[[#This Row],[班長]]="○",COUNTIF(AQ:AQ,AQ402),0)</f>
        <v>0</v>
      </c>
    </row>
    <row r="403" spans="2:44" x14ac:dyDescent="0.15">
      <c r="B403" s="378" t="str">
        <f>IF(名簿!C408&lt;&gt;"",名簿!C408,"")</f>
        <v/>
      </c>
      <c r="C403" s="378" t="str">
        <f>IF(名簿!F408&lt;&gt;"",名簿!F408,"")</f>
        <v/>
      </c>
      <c r="D403" s="378" t="str">
        <f>IF(名簿!G408&lt;&gt;"",名簿!G408,"")</f>
        <v/>
      </c>
      <c r="E403" s="378" t="str">
        <f>IF(名簿!J408&lt;&gt;"",名簿!J408,"")</f>
        <v/>
      </c>
      <c r="F403" s="378" t="str">
        <f>IF(名簿!L408&lt;&gt;"",名簿!L408,"")</f>
        <v/>
      </c>
      <c r="G403" s="378" t="str">
        <f>IF(名簿!I408&lt;&gt;"",名簿!I408,"")</f>
        <v/>
      </c>
      <c r="H403" s="378" t="str">
        <f>IF(名簿!K408&lt;&gt;"",名簿!K408,"")</f>
        <v/>
      </c>
      <c r="I403" s="378" t="str">
        <f>IF(名簿!H408&lt;&gt;"",名簿!H408,"")</f>
        <v/>
      </c>
      <c r="J403" s="378" t="str">
        <f>IF(名簿!S408&lt;&gt;"",名簿!S408,"")</f>
        <v/>
      </c>
      <c r="L403" s="379" t="str">
        <f>IF(現場!C407&lt;&gt;"",現場!C407,"")</f>
        <v/>
      </c>
      <c r="M403" s="379" t="str">
        <f>IF(現場!D407&lt;&gt;"",現場!D407,"")</f>
        <v/>
      </c>
      <c r="N403" s="379" t="str">
        <f>IF(現場!E407&lt;&gt;"",現場!E407,"")</f>
        <v/>
      </c>
      <c r="O403" s="379" t="str">
        <f>IF(現場!F407&lt;&gt;"",現場!F407,"")</f>
        <v/>
      </c>
      <c r="P403" s="379" t="str">
        <f>IF(現場!G407&lt;&gt;"",現場!G407,"")</f>
        <v/>
      </c>
      <c r="Q403" s="379" t="str">
        <f>IF(現場!H407&lt;&gt;"",現場!H407,"")</f>
        <v/>
      </c>
      <c r="R403" s="379" t="str">
        <f>IF(現場!I407&lt;&gt;"",現場!I407,"")</f>
        <v/>
      </c>
      <c r="S403" s="379" t="str">
        <f>IF(現場!J407&lt;&gt;"",現場!J407,"")</f>
        <v/>
      </c>
      <c r="T403" s="379" t="str">
        <f>IF(現場!K407&lt;&gt;"",現場!K407,"")</f>
        <v/>
      </c>
      <c r="U403" s="379" t="str">
        <f>IF(現場!L407&lt;&gt;"",現場!L407,"")</f>
        <v/>
      </c>
      <c r="V403" s="379" t="str">
        <f>IF(現場!M407&lt;&gt;"",現場!M407,"")</f>
        <v/>
      </c>
      <c r="X403" s="407" t="str">
        <f>IF(名簿!E408&lt;&gt;"",名簿!E408,"")</f>
        <v/>
      </c>
      <c r="Y403" s="407" t="str">
        <f>IF(名簿!C408&lt;&gt;"",名簿!C408,"")</f>
        <v/>
      </c>
      <c r="Z403" s="407" t="str">
        <f>IF(名簿!H408&lt;&gt;"",名簿!H408,"")</f>
        <v/>
      </c>
      <c r="AA403" s="407" t="str">
        <f>IF(名簿!S408&lt;&gt;"",名簿!S408,"")</f>
        <v/>
      </c>
      <c r="AB403" s="407" t="s">
        <v>1792</v>
      </c>
      <c r="AC403" s="407" t="str">
        <f>IF(名簿!M408&lt;&gt;"",名簿!M408,"")</f>
        <v/>
      </c>
      <c r="AD403" s="407" t="str">
        <f>IF(名簿!N408&lt;&gt;"",名簿!N408,"")</f>
        <v/>
      </c>
      <c r="AE403" s="407" t="str">
        <f>IF(名簿!O408&lt;&gt;"",名簿!O408,"")</f>
        <v/>
      </c>
      <c r="AF403" s="407" t="str">
        <f>IF(名簿!P408&lt;&gt;"",名簿!P408,"")</f>
        <v/>
      </c>
      <c r="AN403" s="551" t="str">
        <f>テーブル2[[#This Row],[災害発生時の
体制]]&amp;テーブル2[[#This Row],[班長代理①②③を選択]]</f>
        <v/>
      </c>
      <c r="AO403">
        <f>IF(テーブル2[[#This Row],[班長代理①②③を選択]]&lt;&gt;"",COUNTIF(AN:AN,AN403),0)</f>
        <v>0</v>
      </c>
      <c r="AQ403" s="521" t="str">
        <f>テーブル2[[#This Row],[災害発生時の
体制]]&amp;テーブル2[[#This Row],[班長]]</f>
        <v/>
      </c>
      <c r="AR403" s="519">
        <f>IF(テーブル2[[#This Row],[班長]]="○",COUNTIF(AQ:AQ,AQ403),0)</f>
        <v>0</v>
      </c>
    </row>
    <row r="404" spans="2:44" x14ac:dyDescent="0.15">
      <c r="B404" s="378" t="str">
        <f>IF(名簿!C409&lt;&gt;"",名簿!C409,"")</f>
        <v/>
      </c>
      <c r="C404" s="378" t="str">
        <f>IF(名簿!F409&lt;&gt;"",名簿!F409,"")</f>
        <v/>
      </c>
      <c r="D404" s="378" t="str">
        <f>IF(名簿!G409&lt;&gt;"",名簿!G409,"")</f>
        <v/>
      </c>
      <c r="E404" s="378" t="str">
        <f>IF(名簿!J409&lt;&gt;"",名簿!J409,"")</f>
        <v/>
      </c>
      <c r="F404" s="378" t="str">
        <f>IF(名簿!L409&lt;&gt;"",名簿!L409,"")</f>
        <v/>
      </c>
      <c r="G404" s="378" t="str">
        <f>IF(名簿!I409&lt;&gt;"",名簿!I409,"")</f>
        <v/>
      </c>
      <c r="H404" s="378" t="str">
        <f>IF(名簿!K409&lt;&gt;"",名簿!K409,"")</f>
        <v/>
      </c>
      <c r="I404" s="378" t="str">
        <f>IF(名簿!H409&lt;&gt;"",名簿!H409,"")</f>
        <v/>
      </c>
      <c r="J404" s="378" t="str">
        <f>IF(名簿!S409&lt;&gt;"",名簿!S409,"")</f>
        <v/>
      </c>
      <c r="L404" s="379" t="str">
        <f>IF(現場!C408&lt;&gt;"",現場!C408,"")</f>
        <v/>
      </c>
      <c r="M404" s="379" t="str">
        <f>IF(現場!D408&lt;&gt;"",現場!D408,"")</f>
        <v/>
      </c>
      <c r="N404" s="379" t="str">
        <f>IF(現場!E408&lt;&gt;"",現場!E408,"")</f>
        <v/>
      </c>
      <c r="O404" s="379" t="str">
        <f>IF(現場!F408&lt;&gt;"",現場!F408,"")</f>
        <v/>
      </c>
      <c r="P404" s="379" t="str">
        <f>IF(現場!G408&lt;&gt;"",現場!G408,"")</f>
        <v/>
      </c>
      <c r="Q404" s="379" t="str">
        <f>IF(現場!H408&lt;&gt;"",現場!H408,"")</f>
        <v/>
      </c>
      <c r="R404" s="379" t="str">
        <f>IF(現場!I408&lt;&gt;"",現場!I408,"")</f>
        <v/>
      </c>
      <c r="S404" s="379" t="str">
        <f>IF(現場!J408&lt;&gt;"",現場!J408,"")</f>
        <v/>
      </c>
      <c r="T404" s="379" t="str">
        <f>IF(現場!K408&lt;&gt;"",現場!K408,"")</f>
        <v/>
      </c>
      <c r="U404" s="379" t="str">
        <f>IF(現場!L408&lt;&gt;"",現場!L408,"")</f>
        <v/>
      </c>
      <c r="V404" s="379" t="str">
        <f>IF(現場!M408&lt;&gt;"",現場!M408,"")</f>
        <v/>
      </c>
      <c r="X404" s="407" t="str">
        <f>IF(名簿!E409&lt;&gt;"",名簿!E409,"")</f>
        <v/>
      </c>
      <c r="Y404" s="407" t="str">
        <f>IF(名簿!C409&lt;&gt;"",名簿!C409,"")</f>
        <v/>
      </c>
      <c r="Z404" s="407" t="str">
        <f>IF(名簿!H409&lt;&gt;"",名簿!H409,"")</f>
        <v/>
      </c>
      <c r="AA404" s="407" t="str">
        <f>IF(名簿!S409&lt;&gt;"",名簿!S409,"")</f>
        <v/>
      </c>
      <c r="AB404" s="407" t="s">
        <v>1792</v>
      </c>
      <c r="AC404" s="407" t="str">
        <f>IF(名簿!M409&lt;&gt;"",名簿!M409,"")</f>
        <v/>
      </c>
      <c r="AD404" s="407" t="str">
        <f>IF(名簿!N409&lt;&gt;"",名簿!N409,"")</f>
        <v/>
      </c>
      <c r="AE404" s="407" t="str">
        <f>IF(名簿!O409&lt;&gt;"",名簿!O409,"")</f>
        <v/>
      </c>
      <c r="AF404" s="407" t="str">
        <f>IF(名簿!P409&lt;&gt;"",名簿!P409,"")</f>
        <v/>
      </c>
      <c r="AN404" s="551" t="str">
        <f>テーブル2[[#This Row],[災害発生時の
体制]]&amp;テーブル2[[#This Row],[班長代理①②③を選択]]</f>
        <v/>
      </c>
      <c r="AO404">
        <f>IF(テーブル2[[#This Row],[班長代理①②③を選択]]&lt;&gt;"",COUNTIF(AN:AN,AN404),0)</f>
        <v>0</v>
      </c>
      <c r="AQ404" s="521" t="str">
        <f>テーブル2[[#This Row],[災害発生時の
体制]]&amp;テーブル2[[#This Row],[班長]]</f>
        <v/>
      </c>
      <c r="AR404" s="519">
        <f>IF(テーブル2[[#This Row],[班長]]="○",COUNTIF(AQ:AQ,AQ404),0)</f>
        <v>0</v>
      </c>
    </row>
    <row r="405" spans="2:44" x14ac:dyDescent="0.15">
      <c r="B405" s="378" t="str">
        <f>IF(名簿!C410&lt;&gt;"",名簿!C410,"")</f>
        <v/>
      </c>
      <c r="C405" s="378" t="str">
        <f>IF(名簿!F410&lt;&gt;"",名簿!F410,"")</f>
        <v/>
      </c>
      <c r="D405" s="378" t="str">
        <f>IF(名簿!G410&lt;&gt;"",名簿!G410,"")</f>
        <v/>
      </c>
      <c r="E405" s="378" t="str">
        <f>IF(名簿!J410&lt;&gt;"",名簿!J410,"")</f>
        <v/>
      </c>
      <c r="F405" s="378" t="str">
        <f>IF(名簿!L410&lt;&gt;"",名簿!L410,"")</f>
        <v/>
      </c>
      <c r="G405" s="378" t="str">
        <f>IF(名簿!I410&lt;&gt;"",名簿!I410,"")</f>
        <v/>
      </c>
      <c r="H405" s="378" t="str">
        <f>IF(名簿!K410&lt;&gt;"",名簿!K410,"")</f>
        <v/>
      </c>
      <c r="I405" s="378" t="str">
        <f>IF(名簿!H410&lt;&gt;"",名簿!H410,"")</f>
        <v/>
      </c>
      <c r="J405" s="378" t="str">
        <f>IF(名簿!S410&lt;&gt;"",名簿!S410,"")</f>
        <v/>
      </c>
      <c r="L405" s="379" t="str">
        <f>IF(現場!C409&lt;&gt;"",現場!C409,"")</f>
        <v/>
      </c>
      <c r="M405" s="379" t="str">
        <f>IF(現場!D409&lt;&gt;"",現場!D409,"")</f>
        <v/>
      </c>
      <c r="N405" s="379" t="str">
        <f>IF(現場!E409&lt;&gt;"",現場!E409,"")</f>
        <v/>
      </c>
      <c r="O405" s="379" t="str">
        <f>IF(現場!F409&lt;&gt;"",現場!F409,"")</f>
        <v/>
      </c>
      <c r="P405" s="379" t="str">
        <f>IF(現場!G409&lt;&gt;"",現場!G409,"")</f>
        <v/>
      </c>
      <c r="Q405" s="379" t="str">
        <f>IF(現場!H409&lt;&gt;"",現場!H409,"")</f>
        <v/>
      </c>
      <c r="R405" s="379" t="str">
        <f>IF(現場!I409&lt;&gt;"",現場!I409,"")</f>
        <v/>
      </c>
      <c r="S405" s="379" t="str">
        <f>IF(現場!J409&lt;&gt;"",現場!J409,"")</f>
        <v/>
      </c>
      <c r="T405" s="379" t="str">
        <f>IF(現場!K409&lt;&gt;"",現場!K409,"")</f>
        <v/>
      </c>
      <c r="U405" s="379" t="str">
        <f>IF(現場!L409&lt;&gt;"",現場!L409,"")</f>
        <v/>
      </c>
      <c r="V405" s="379" t="str">
        <f>IF(現場!M409&lt;&gt;"",現場!M409,"")</f>
        <v/>
      </c>
      <c r="X405" s="407" t="str">
        <f>IF(名簿!E410&lt;&gt;"",名簿!E410,"")</f>
        <v/>
      </c>
      <c r="Y405" s="407" t="str">
        <f>IF(名簿!C410&lt;&gt;"",名簿!C410,"")</f>
        <v/>
      </c>
      <c r="Z405" s="407" t="str">
        <f>IF(名簿!H410&lt;&gt;"",名簿!H410,"")</f>
        <v/>
      </c>
      <c r="AA405" s="407" t="str">
        <f>IF(名簿!S410&lt;&gt;"",名簿!S410,"")</f>
        <v/>
      </c>
      <c r="AB405" s="407" t="s">
        <v>1792</v>
      </c>
      <c r="AC405" s="407" t="str">
        <f>IF(名簿!M410&lt;&gt;"",名簿!M410,"")</f>
        <v/>
      </c>
      <c r="AD405" s="407" t="str">
        <f>IF(名簿!N410&lt;&gt;"",名簿!N410,"")</f>
        <v/>
      </c>
      <c r="AE405" s="407" t="str">
        <f>IF(名簿!O410&lt;&gt;"",名簿!O410,"")</f>
        <v/>
      </c>
      <c r="AF405" s="407" t="str">
        <f>IF(名簿!P410&lt;&gt;"",名簿!P410,"")</f>
        <v/>
      </c>
      <c r="AN405" s="551" t="str">
        <f>テーブル2[[#This Row],[災害発生時の
体制]]&amp;テーブル2[[#This Row],[班長代理①②③を選択]]</f>
        <v/>
      </c>
      <c r="AO405">
        <f>IF(テーブル2[[#This Row],[班長代理①②③を選択]]&lt;&gt;"",COUNTIF(AN:AN,AN405),0)</f>
        <v>0</v>
      </c>
      <c r="AQ405" s="521" t="str">
        <f>テーブル2[[#This Row],[災害発生時の
体制]]&amp;テーブル2[[#This Row],[班長]]</f>
        <v/>
      </c>
      <c r="AR405" s="519">
        <f>IF(テーブル2[[#This Row],[班長]]="○",COUNTIF(AQ:AQ,AQ405),0)</f>
        <v>0</v>
      </c>
    </row>
    <row r="406" spans="2:44" x14ac:dyDescent="0.15">
      <c r="B406" s="378" t="str">
        <f>IF(名簿!C411&lt;&gt;"",名簿!C411,"")</f>
        <v/>
      </c>
      <c r="C406" s="378" t="str">
        <f>IF(名簿!F411&lt;&gt;"",名簿!F411,"")</f>
        <v/>
      </c>
      <c r="D406" s="378" t="str">
        <f>IF(名簿!G411&lt;&gt;"",名簿!G411,"")</f>
        <v/>
      </c>
      <c r="E406" s="378" t="str">
        <f>IF(名簿!J411&lt;&gt;"",名簿!J411,"")</f>
        <v/>
      </c>
      <c r="F406" s="378" t="str">
        <f>IF(名簿!L411&lt;&gt;"",名簿!L411,"")</f>
        <v/>
      </c>
      <c r="G406" s="378" t="str">
        <f>IF(名簿!I411&lt;&gt;"",名簿!I411,"")</f>
        <v/>
      </c>
      <c r="H406" s="378" t="str">
        <f>IF(名簿!K411&lt;&gt;"",名簿!K411,"")</f>
        <v/>
      </c>
      <c r="I406" s="378" t="str">
        <f>IF(名簿!H411&lt;&gt;"",名簿!H411,"")</f>
        <v/>
      </c>
      <c r="J406" s="378" t="str">
        <f>IF(名簿!S411&lt;&gt;"",名簿!S411,"")</f>
        <v/>
      </c>
      <c r="L406" s="379" t="str">
        <f>IF(現場!C410&lt;&gt;"",現場!C410,"")</f>
        <v/>
      </c>
      <c r="M406" s="379" t="str">
        <f>IF(現場!D410&lt;&gt;"",現場!D410,"")</f>
        <v/>
      </c>
      <c r="N406" s="379" t="str">
        <f>IF(現場!E410&lt;&gt;"",現場!E410,"")</f>
        <v/>
      </c>
      <c r="O406" s="379" t="str">
        <f>IF(現場!F410&lt;&gt;"",現場!F410,"")</f>
        <v/>
      </c>
      <c r="P406" s="379" t="str">
        <f>IF(現場!G410&lt;&gt;"",現場!G410,"")</f>
        <v/>
      </c>
      <c r="Q406" s="379" t="str">
        <f>IF(現場!H410&lt;&gt;"",現場!H410,"")</f>
        <v/>
      </c>
      <c r="R406" s="379" t="str">
        <f>IF(現場!I410&lt;&gt;"",現場!I410,"")</f>
        <v/>
      </c>
      <c r="S406" s="379" t="str">
        <f>IF(現場!J410&lt;&gt;"",現場!J410,"")</f>
        <v/>
      </c>
      <c r="T406" s="379" t="str">
        <f>IF(現場!K410&lt;&gt;"",現場!K410,"")</f>
        <v/>
      </c>
      <c r="U406" s="379" t="str">
        <f>IF(現場!L410&lt;&gt;"",現場!L410,"")</f>
        <v/>
      </c>
      <c r="V406" s="379" t="str">
        <f>IF(現場!M410&lt;&gt;"",現場!M410,"")</f>
        <v/>
      </c>
      <c r="X406" s="407" t="str">
        <f>IF(名簿!E411&lt;&gt;"",名簿!E411,"")</f>
        <v/>
      </c>
      <c r="Y406" s="407" t="str">
        <f>IF(名簿!C411&lt;&gt;"",名簿!C411,"")</f>
        <v/>
      </c>
      <c r="Z406" s="407" t="str">
        <f>IF(名簿!H411&lt;&gt;"",名簿!H411,"")</f>
        <v/>
      </c>
      <c r="AA406" s="407" t="str">
        <f>IF(名簿!S411&lt;&gt;"",名簿!S411,"")</f>
        <v/>
      </c>
      <c r="AB406" s="407" t="s">
        <v>1792</v>
      </c>
      <c r="AC406" s="407" t="str">
        <f>IF(名簿!M411&lt;&gt;"",名簿!M411,"")</f>
        <v/>
      </c>
      <c r="AD406" s="407" t="str">
        <f>IF(名簿!N411&lt;&gt;"",名簿!N411,"")</f>
        <v/>
      </c>
      <c r="AE406" s="407" t="str">
        <f>IF(名簿!O411&lt;&gt;"",名簿!O411,"")</f>
        <v/>
      </c>
      <c r="AF406" s="407" t="str">
        <f>IF(名簿!P411&lt;&gt;"",名簿!P411,"")</f>
        <v/>
      </c>
      <c r="AN406" s="551" t="str">
        <f>テーブル2[[#This Row],[災害発生時の
体制]]&amp;テーブル2[[#This Row],[班長代理①②③を選択]]</f>
        <v/>
      </c>
      <c r="AO406">
        <f>IF(テーブル2[[#This Row],[班長代理①②③を選択]]&lt;&gt;"",COUNTIF(AN:AN,AN406),0)</f>
        <v>0</v>
      </c>
      <c r="AQ406" s="521" t="str">
        <f>テーブル2[[#This Row],[災害発生時の
体制]]&amp;テーブル2[[#This Row],[班長]]</f>
        <v/>
      </c>
      <c r="AR406" s="519">
        <f>IF(テーブル2[[#This Row],[班長]]="○",COUNTIF(AQ:AQ,AQ406),0)</f>
        <v>0</v>
      </c>
    </row>
    <row r="407" spans="2:44" x14ac:dyDescent="0.15">
      <c r="B407" s="378" t="str">
        <f>IF(名簿!C412&lt;&gt;"",名簿!C412,"")</f>
        <v/>
      </c>
      <c r="C407" s="378" t="str">
        <f>IF(名簿!F412&lt;&gt;"",名簿!F412,"")</f>
        <v/>
      </c>
      <c r="D407" s="378" t="str">
        <f>IF(名簿!G412&lt;&gt;"",名簿!G412,"")</f>
        <v/>
      </c>
      <c r="E407" s="378" t="str">
        <f>IF(名簿!J412&lt;&gt;"",名簿!J412,"")</f>
        <v/>
      </c>
      <c r="F407" s="378" t="str">
        <f>IF(名簿!L412&lt;&gt;"",名簿!L412,"")</f>
        <v/>
      </c>
      <c r="G407" s="378" t="str">
        <f>IF(名簿!I412&lt;&gt;"",名簿!I412,"")</f>
        <v/>
      </c>
      <c r="H407" s="378" t="str">
        <f>IF(名簿!K412&lt;&gt;"",名簿!K412,"")</f>
        <v/>
      </c>
      <c r="I407" s="378" t="str">
        <f>IF(名簿!H412&lt;&gt;"",名簿!H412,"")</f>
        <v/>
      </c>
      <c r="J407" s="378" t="str">
        <f>IF(名簿!S412&lt;&gt;"",名簿!S412,"")</f>
        <v/>
      </c>
      <c r="L407" s="379" t="str">
        <f>IF(現場!C411&lt;&gt;"",現場!C411,"")</f>
        <v/>
      </c>
      <c r="M407" s="379" t="str">
        <f>IF(現場!D411&lt;&gt;"",現場!D411,"")</f>
        <v/>
      </c>
      <c r="N407" s="379" t="str">
        <f>IF(現場!E411&lt;&gt;"",現場!E411,"")</f>
        <v/>
      </c>
      <c r="O407" s="379" t="str">
        <f>IF(現場!F411&lt;&gt;"",現場!F411,"")</f>
        <v/>
      </c>
      <c r="P407" s="379" t="str">
        <f>IF(現場!G411&lt;&gt;"",現場!G411,"")</f>
        <v/>
      </c>
      <c r="Q407" s="379" t="str">
        <f>IF(現場!H411&lt;&gt;"",現場!H411,"")</f>
        <v/>
      </c>
      <c r="R407" s="379" t="str">
        <f>IF(現場!I411&lt;&gt;"",現場!I411,"")</f>
        <v/>
      </c>
      <c r="S407" s="379" t="str">
        <f>IF(現場!J411&lt;&gt;"",現場!J411,"")</f>
        <v/>
      </c>
      <c r="T407" s="379" t="str">
        <f>IF(現場!K411&lt;&gt;"",現場!K411,"")</f>
        <v/>
      </c>
      <c r="U407" s="379" t="str">
        <f>IF(現場!L411&lt;&gt;"",現場!L411,"")</f>
        <v/>
      </c>
      <c r="V407" s="379" t="str">
        <f>IF(現場!M411&lt;&gt;"",現場!M411,"")</f>
        <v/>
      </c>
      <c r="X407" s="407" t="str">
        <f>IF(名簿!E412&lt;&gt;"",名簿!E412,"")</f>
        <v/>
      </c>
      <c r="Y407" s="407" t="str">
        <f>IF(名簿!C412&lt;&gt;"",名簿!C412,"")</f>
        <v/>
      </c>
      <c r="Z407" s="407" t="str">
        <f>IF(名簿!H412&lt;&gt;"",名簿!H412,"")</f>
        <v/>
      </c>
      <c r="AA407" s="407" t="str">
        <f>IF(名簿!S412&lt;&gt;"",名簿!S412,"")</f>
        <v/>
      </c>
      <c r="AB407" s="407" t="s">
        <v>1792</v>
      </c>
      <c r="AC407" s="407" t="str">
        <f>IF(名簿!M412&lt;&gt;"",名簿!M412,"")</f>
        <v/>
      </c>
      <c r="AD407" s="407" t="str">
        <f>IF(名簿!N412&lt;&gt;"",名簿!N412,"")</f>
        <v/>
      </c>
      <c r="AE407" s="407" t="str">
        <f>IF(名簿!O412&lt;&gt;"",名簿!O412,"")</f>
        <v/>
      </c>
      <c r="AF407" s="407" t="str">
        <f>IF(名簿!P412&lt;&gt;"",名簿!P412,"")</f>
        <v/>
      </c>
      <c r="AN407" s="551" t="str">
        <f>テーブル2[[#This Row],[災害発生時の
体制]]&amp;テーブル2[[#This Row],[班長代理①②③を選択]]</f>
        <v/>
      </c>
      <c r="AO407">
        <f>IF(テーブル2[[#This Row],[班長代理①②③を選択]]&lt;&gt;"",COUNTIF(AN:AN,AN407),0)</f>
        <v>0</v>
      </c>
      <c r="AQ407" s="521" t="str">
        <f>テーブル2[[#This Row],[災害発生時の
体制]]&amp;テーブル2[[#This Row],[班長]]</f>
        <v/>
      </c>
      <c r="AR407" s="519">
        <f>IF(テーブル2[[#This Row],[班長]]="○",COUNTIF(AQ:AQ,AQ407),0)</f>
        <v>0</v>
      </c>
    </row>
    <row r="408" spans="2:44" x14ac:dyDescent="0.15">
      <c r="B408" s="378" t="str">
        <f>IF(名簿!C413&lt;&gt;"",名簿!C413,"")</f>
        <v/>
      </c>
      <c r="C408" s="378" t="str">
        <f>IF(名簿!F413&lt;&gt;"",名簿!F413,"")</f>
        <v/>
      </c>
      <c r="D408" s="378" t="str">
        <f>IF(名簿!G413&lt;&gt;"",名簿!G413,"")</f>
        <v/>
      </c>
      <c r="E408" s="378" t="str">
        <f>IF(名簿!J413&lt;&gt;"",名簿!J413,"")</f>
        <v/>
      </c>
      <c r="F408" s="378" t="str">
        <f>IF(名簿!L413&lt;&gt;"",名簿!L413,"")</f>
        <v/>
      </c>
      <c r="G408" s="378" t="str">
        <f>IF(名簿!I413&lt;&gt;"",名簿!I413,"")</f>
        <v/>
      </c>
      <c r="H408" s="378" t="str">
        <f>IF(名簿!K413&lt;&gt;"",名簿!K413,"")</f>
        <v/>
      </c>
      <c r="I408" s="378" t="str">
        <f>IF(名簿!H413&lt;&gt;"",名簿!H413,"")</f>
        <v/>
      </c>
      <c r="J408" s="378" t="str">
        <f>IF(名簿!S413&lt;&gt;"",名簿!S413,"")</f>
        <v/>
      </c>
      <c r="L408" s="379" t="str">
        <f>IF(現場!C412&lt;&gt;"",現場!C412,"")</f>
        <v/>
      </c>
      <c r="M408" s="379" t="str">
        <f>IF(現場!D412&lt;&gt;"",現場!D412,"")</f>
        <v/>
      </c>
      <c r="N408" s="379" t="str">
        <f>IF(現場!E412&lt;&gt;"",現場!E412,"")</f>
        <v/>
      </c>
      <c r="O408" s="379" t="str">
        <f>IF(現場!F412&lt;&gt;"",現場!F412,"")</f>
        <v/>
      </c>
      <c r="P408" s="379" t="str">
        <f>IF(現場!G412&lt;&gt;"",現場!G412,"")</f>
        <v/>
      </c>
      <c r="Q408" s="379" t="str">
        <f>IF(現場!H412&lt;&gt;"",現場!H412,"")</f>
        <v/>
      </c>
      <c r="R408" s="379" t="str">
        <f>IF(現場!I412&lt;&gt;"",現場!I412,"")</f>
        <v/>
      </c>
      <c r="S408" s="379" t="str">
        <f>IF(現場!J412&lt;&gt;"",現場!J412,"")</f>
        <v/>
      </c>
      <c r="T408" s="379" t="str">
        <f>IF(現場!K412&lt;&gt;"",現場!K412,"")</f>
        <v/>
      </c>
      <c r="U408" s="379" t="str">
        <f>IF(現場!L412&lt;&gt;"",現場!L412,"")</f>
        <v/>
      </c>
      <c r="V408" s="379" t="str">
        <f>IF(現場!M412&lt;&gt;"",現場!M412,"")</f>
        <v/>
      </c>
      <c r="X408" s="407" t="str">
        <f>IF(名簿!E413&lt;&gt;"",名簿!E413,"")</f>
        <v/>
      </c>
      <c r="Y408" s="407" t="str">
        <f>IF(名簿!C413&lt;&gt;"",名簿!C413,"")</f>
        <v/>
      </c>
      <c r="Z408" s="407" t="str">
        <f>IF(名簿!H413&lt;&gt;"",名簿!H413,"")</f>
        <v/>
      </c>
      <c r="AA408" s="407" t="str">
        <f>IF(名簿!S413&lt;&gt;"",名簿!S413,"")</f>
        <v/>
      </c>
      <c r="AB408" s="407" t="s">
        <v>1792</v>
      </c>
      <c r="AC408" s="407" t="str">
        <f>IF(名簿!M413&lt;&gt;"",名簿!M413,"")</f>
        <v/>
      </c>
      <c r="AD408" s="407" t="str">
        <f>IF(名簿!N413&lt;&gt;"",名簿!N413,"")</f>
        <v/>
      </c>
      <c r="AE408" s="407" t="str">
        <f>IF(名簿!O413&lt;&gt;"",名簿!O413,"")</f>
        <v/>
      </c>
      <c r="AF408" s="407" t="str">
        <f>IF(名簿!P413&lt;&gt;"",名簿!P413,"")</f>
        <v/>
      </c>
      <c r="AN408" s="551" t="str">
        <f>テーブル2[[#This Row],[災害発生時の
体制]]&amp;テーブル2[[#This Row],[班長代理①②③を選択]]</f>
        <v/>
      </c>
      <c r="AO408">
        <f>IF(テーブル2[[#This Row],[班長代理①②③を選択]]&lt;&gt;"",COUNTIF(AN:AN,AN408),0)</f>
        <v>0</v>
      </c>
      <c r="AQ408" s="521" t="str">
        <f>テーブル2[[#This Row],[災害発生時の
体制]]&amp;テーブル2[[#This Row],[班長]]</f>
        <v/>
      </c>
      <c r="AR408" s="519">
        <f>IF(テーブル2[[#This Row],[班長]]="○",COUNTIF(AQ:AQ,AQ408),0)</f>
        <v>0</v>
      </c>
    </row>
    <row r="409" spans="2:44" x14ac:dyDescent="0.15">
      <c r="B409" s="378" t="str">
        <f>IF(名簿!C414&lt;&gt;"",名簿!C414,"")</f>
        <v/>
      </c>
      <c r="C409" s="378" t="str">
        <f>IF(名簿!F414&lt;&gt;"",名簿!F414,"")</f>
        <v/>
      </c>
      <c r="D409" s="378" t="str">
        <f>IF(名簿!G414&lt;&gt;"",名簿!G414,"")</f>
        <v/>
      </c>
      <c r="E409" s="378" t="str">
        <f>IF(名簿!J414&lt;&gt;"",名簿!J414,"")</f>
        <v/>
      </c>
      <c r="F409" s="378" t="str">
        <f>IF(名簿!L414&lt;&gt;"",名簿!L414,"")</f>
        <v/>
      </c>
      <c r="G409" s="378" t="str">
        <f>IF(名簿!I414&lt;&gt;"",名簿!I414,"")</f>
        <v/>
      </c>
      <c r="H409" s="378" t="str">
        <f>IF(名簿!K414&lt;&gt;"",名簿!K414,"")</f>
        <v/>
      </c>
      <c r="I409" s="378" t="str">
        <f>IF(名簿!H414&lt;&gt;"",名簿!H414,"")</f>
        <v/>
      </c>
      <c r="J409" s="378" t="str">
        <f>IF(名簿!S414&lt;&gt;"",名簿!S414,"")</f>
        <v/>
      </c>
      <c r="L409" s="379" t="str">
        <f>IF(現場!C413&lt;&gt;"",現場!C413,"")</f>
        <v/>
      </c>
      <c r="M409" s="379" t="str">
        <f>IF(現場!D413&lt;&gt;"",現場!D413,"")</f>
        <v/>
      </c>
      <c r="N409" s="379" t="str">
        <f>IF(現場!E413&lt;&gt;"",現場!E413,"")</f>
        <v/>
      </c>
      <c r="O409" s="379" t="str">
        <f>IF(現場!F413&lt;&gt;"",現場!F413,"")</f>
        <v/>
      </c>
      <c r="P409" s="379" t="str">
        <f>IF(現場!G413&lt;&gt;"",現場!G413,"")</f>
        <v/>
      </c>
      <c r="Q409" s="379" t="str">
        <f>IF(現場!H413&lt;&gt;"",現場!H413,"")</f>
        <v/>
      </c>
      <c r="R409" s="379" t="str">
        <f>IF(現場!I413&lt;&gt;"",現場!I413,"")</f>
        <v/>
      </c>
      <c r="S409" s="379" t="str">
        <f>IF(現場!J413&lt;&gt;"",現場!J413,"")</f>
        <v/>
      </c>
      <c r="T409" s="379" t="str">
        <f>IF(現場!K413&lt;&gt;"",現場!K413,"")</f>
        <v/>
      </c>
      <c r="U409" s="379" t="str">
        <f>IF(現場!L413&lt;&gt;"",現場!L413,"")</f>
        <v/>
      </c>
      <c r="V409" s="379" t="str">
        <f>IF(現場!M413&lt;&gt;"",現場!M413,"")</f>
        <v/>
      </c>
      <c r="X409" s="407" t="str">
        <f>IF(名簿!E414&lt;&gt;"",名簿!E414,"")</f>
        <v/>
      </c>
      <c r="Y409" s="407" t="str">
        <f>IF(名簿!C414&lt;&gt;"",名簿!C414,"")</f>
        <v/>
      </c>
      <c r="Z409" s="407" t="str">
        <f>IF(名簿!H414&lt;&gt;"",名簿!H414,"")</f>
        <v/>
      </c>
      <c r="AA409" s="407" t="str">
        <f>IF(名簿!S414&lt;&gt;"",名簿!S414,"")</f>
        <v/>
      </c>
      <c r="AB409" s="407" t="s">
        <v>1792</v>
      </c>
      <c r="AC409" s="407" t="str">
        <f>IF(名簿!M414&lt;&gt;"",名簿!M414,"")</f>
        <v/>
      </c>
      <c r="AD409" s="407" t="str">
        <f>IF(名簿!N414&lt;&gt;"",名簿!N414,"")</f>
        <v/>
      </c>
      <c r="AE409" s="407" t="str">
        <f>IF(名簿!O414&lt;&gt;"",名簿!O414,"")</f>
        <v/>
      </c>
      <c r="AF409" s="407" t="str">
        <f>IF(名簿!P414&lt;&gt;"",名簿!P414,"")</f>
        <v/>
      </c>
      <c r="AN409" s="551" t="str">
        <f>テーブル2[[#This Row],[災害発生時の
体制]]&amp;テーブル2[[#This Row],[班長代理①②③を選択]]</f>
        <v/>
      </c>
      <c r="AO409">
        <f>IF(テーブル2[[#This Row],[班長代理①②③を選択]]&lt;&gt;"",COUNTIF(AN:AN,AN409),0)</f>
        <v>0</v>
      </c>
      <c r="AQ409" s="521" t="str">
        <f>テーブル2[[#This Row],[災害発生時の
体制]]&amp;テーブル2[[#This Row],[班長]]</f>
        <v/>
      </c>
      <c r="AR409" s="519">
        <f>IF(テーブル2[[#This Row],[班長]]="○",COUNTIF(AQ:AQ,AQ409),0)</f>
        <v>0</v>
      </c>
    </row>
    <row r="410" spans="2:44" x14ac:dyDescent="0.15">
      <c r="B410" s="378" t="str">
        <f>IF(名簿!C415&lt;&gt;"",名簿!C415,"")</f>
        <v/>
      </c>
      <c r="C410" s="378" t="str">
        <f>IF(名簿!F415&lt;&gt;"",名簿!F415,"")</f>
        <v/>
      </c>
      <c r="D410" s="378" t="str">
        <f>IF(名簿!G415&lt;&gt;"",名簿!G415,"")</f>
        <v/>
      </c>
      <c r="E410" s="378" t="str">
        <f>IF(名簿!J415&lt;&gt;"",名簿!J415,"")</f>
        <v/>
      </c>
      <c r="F410" s="378" t="str">
        <f>IF(名簿!L415&lt;&gt;"",名簿!L415,"")</f>
        <v/>
      </c>
      <c r="G410" s="378" t="str">
        <f>IF(名簿!I415&lt;&gt;"",名簿!I415,"")</f>
        <v/>
      </c>
      <c r="H410" s="378" t="str">
        <f>IF(名簿!K415&lt;&gt;"",名簿!K415,"")</f>
        <v/>
      </c>
      <c r="I410" s="378" t="str">
        <f>IF(名簿!H415&lt;&gt;"",名簿!H415,"")</f>
        <v/>
      </c>
      <c r="J410" s="378" t="str">
        <f>IF(名簿!S415&lt;&gt;"",名簿!S415,"")</f>
        <v/>
      </c>
      <c r="L410" s="379" t="str">
        <f>IF(現場!C414&lt;&gt;"",現場!C414,"")</f>
        <v/>
      </c>
      <c r="M410" s="379" t="str">
        <f>IF(現場!D414&lt;&gt;"",現場!D414,"")</f>
        <v/>
      </c>
      <c r="N410" s="379" t="str">
        <f>IF(現場!E414&lt;&gt;"",現場!E414,"")</f>
        <v/>
      </c>
      <c r="O410" s="379" t="str">
        <f>IF(現場!F414&lt;&gt;"",現場!F414,"")</f>
        <v/>
      </c>
      <c r="P410" s="379" t="str">
        <f>IF(現場!G414&lt;&gt;"",現場!G414,"")</f>
        <v/>
      </c>
      <c r="Q410" s="379" t="str">
        <f>IF(現場!H414&lt;&gt;"",現場!H414,"")</f>
        <v/>
      </c>
      <c r="R410" s="379" t="str">
        <f>IF(現場!I414&lt;&gt;"",現場!I414,"")</f>
        <v/>
      </c>
      <c r="S410" s="379" t="str">
        <f>IF(現場!J414&lt;&gt;"",現場!J414,"")</f>
        <v/>
      </c>
      <c r="T410" s="379" t="str">
        <f>IF(現場!K414&lt;&gt;"",現場!K414,"")</f>
        <v/>
      </c>
      <c r="U410" s="379" t="str">
        <f>IF(現場!L414&lt;&gt;"",現場!L414,"")</f>
        <v/>
      </c>
      <c r="V410" s="379" t="str">
        <f>IF(現場!M414&lt;&gt;"",現場!M414,"")</f>
        <v/>
      </c>
      <c r="X410" s="407" t="str">
        <f>IF(名簿!E415&lt;&gt;"",名簿!E415,"")</f>
        <v/>
      </c>
      <c r="Y410" s="407" t="str">
        <f>IF(名簿!C415&lt;&gt;"",名簿!C415,"")</f>
        <v/>
      </c>
      <c r="Z410" s="407" t="str">
        <f>IF(名簿!H415&lt;&gt;"",名簿!H415,"")</f>
        <v/>
      </c>
      <c r="AA410" s="407" t="str">
        <f>IF(名簿!S415&lt;&gt;"",名簿!S415,"")</f>
        <v/>
      </c>
      <c r="AB410" s="407" t="s">
        <v>1792</v>
      </c>
      <c r="AC410" s="407" t="str">
        <f>IF(名簿!M415&lt;&gt;"",名簿!M415,"")</f>
        <v/>
      </c>
      <c r="AD410" s="407" t="str">
        <f>IF(名簿!N415&lt;&gt;"",名簿!N415,"")</f>
        <v/>
      </c>
      <c r="AE410" s="407" t="str">
        <f>IF(名簿!O415&lt;&gt;"",名簿!O415,"")</f>
        <v/>
      </c>
      <c r="AF410" s="407" t="str">
        <f>IF(名簿!P415&lt;&gt;"",名簿!P415,"")</f>
        <v/>
      </c>
      <c r="AN410" s="551" t="str">
        <f>テーブル2[[#This Row],[災害発生時の
体制]]&amp;テーブル2[[#This Row],[班長代理①②③を選択]]</f>
        <v/>
      </c>
      <c r="AO410">
        <f>IF(テーブル2[[#This Row],[班長代理①②③を選択]]&lt;&gt;"",COUNTIF(AN:AN,AN410),0)</f>
        <v>0</v>
      </c>
      <c r="AQ410" s="521" t="str">
        <f>テーブル2[[#This Row],[災害発生時の
体制]]&amp;テーブル2[[#This Row],[班長]]</f>
        <v/>
      </c>
      <c r="AR410" s="519">
        <f>IF(テーブル2[[#This Row],[班長]]="○",COUNTIF(AQ:AQ,AQ410),0)</f>
        <v>0</v>
      </c>
    </row>
    <row r="411" spans="2:44" x14ac:dyDescent="0.15">
      <c r="B411" s="378" t="str">
        <f>IF(名簿!C416&lt;&gt;"",名簿!C416,"")</f>
        <v/>
      </c>
      <c r="C411" s="378" t="str">
        <f>IF(名簿!F416&lt;&gt;"",名簿!F416,"")</f>
        <v/>
      </c>
      <c r="D411" s="378" t="str">
        <f>IF(名簿!G416&lt;&gt;"",名簿!G416,"")</f>
        <v/>
      </c>
      <c r="E411" s="378" t="str">
        <f>IF(名簿!J416&lt;&gt;"",名簿!J416,"")</f>
        <v/>
      </c>
      <c r="F411" s="378" t="str">
        <f>IF(名簿!L416&lt;&gt;"",名簿!L416,"")</f>
        <v/>
      </c>
      <c r="G411" s="378" t="str">
        <f>IF(名簿!I416&lt;&gt;"",名簿!I416,"")</f>
        <v/>
      </c>
      <c r="H411" s="378" t="str">
        <f>IF(名簿!K416&lt;&gt;"",名簿!K416,"")</f>
        <v/>
      </c>
      <c r="I411" s="378" t="str">
        <f>IF(名簿!H416&lt;&gt;"",名簿!H416,"")</f>
        <v/>
      </c>
      <c r="J411" s="378" t="str">
        <f>IF(名簿!S416&lt;&gt;"",名簿!S416,"")</f>
        <v/>
      </c>
      <c r="L411" s="379" t="str">
        <f>IF(現場!C415&lt;&gt;"",現場!C415,"")</f>
        <v/>
      </c>
      <c r="M411" s="379" t="str">
        <f>IF(現場!D415&lt;&gt;"",現場!D415,"")</f>
        <v/>
      </c>
      <c r="N411" s="379" t="str">
        <f>IF(現場!E415&lt;&gt;"",現場!E415,"")</f>
        <v/>
      </c>
      <c r="O411" s="379" t="str">
        <f>IF(現場!F415&lt;&gt;"",現場!F415,"")</f>
        <v/>
      </c>
      <c r="P411" s="379" t="str">
        <f>IF(現場!G415&lt;&gt;"",現場!G415,"")</f>
        <v/>
      </c>
      <c r="Q411" s="379" t="str">
        <f>IF(現場!H415&lt;&gt;"",現場!H415,"")</f>
        <v/>
      </c>
      <c r="R411" s="379" t="str">
        <f>IF(現場!I415&lt;&gt;"",現場!I415,"")</f>
        <v/>
      </c>
      <c r="S411" s="379" t="str">
        <f>IF(現場!J415&lt;&gt;"",現場!J415,"")</f>
        <v/>
      </c>
      <c r="T411" s="379" t="str">
        <f>IF(現場!K415&lt;&gt;"",現場!K415,"")</f>
        <v/>
      </c>
      <c r="U411" s="379" t="str">
        <f>IF(現場!L415&lt;&gt;"",現場!L415,"")</f>
        <v/>
      </c>
      <c r="V411" s="379" t="str">
        <f>IF(現場!M415&lt;&gt;"",現場!M415,"")</f>
        <v/>
      </c>
      <c r="X411" s="407" t="str">
        <f>IF(名簿!E416&lt;&gt;"",名簿!E416,"")</f>
        <v/>
      </c>
      <c r="Y411" s="407" t="str">
        <f>IF(名簿!C416&lt;&gt;"",名簿!C416,"")</f>
        <v/>
      </c>
      <c r="Z411" s="407" t="str">
        <f>IF(名簿!H416&lt;&gt;"",名簿!H416,"")</f>
        <v/>
      </c>
      <c r="AA411" s="407" t="str">
        <f>IF(名簿!S416&lt;&gt;"",名簿!S416,"")</f>
        <v/>
      </c>
      <c r="AB411" s="407" t="s">
        <v>1792</v>
      </c>
      <c r="AC411" s="407" t="str">
        <f>IF(名簿!M416&lt;&gt;"",名簿!M416,"")</f>
        <v/>
      </c>
      <c r="AD411" s="407" t="str">
        <f>IF(名簿!N416&lt;&gt;"",名簿!N416,"")</f>
        <v/>
      </c>
      <c r="AE411" s="407" t="str">
        <f>IF(名簿!O416&lt;&gt;"",名簿!O416,"")</f>
        <v/>
      </c>
      <c r="AF411" s="407" t="str">
        <f>IF(名簿!P416&lt;&gt;"",名簿!P416,"")</f>
        <v/>
      </c>
      <c r="AN411" s="551" t="str">
        <f>テーブル2[[#This Row],[災害発生時の
体制]]&amp;テーブル2[[#This Row],[班長代理①②③を選択]]</f>
        <v/>
      </c>
      <c r="AO411">
        <f>IF(テーブル2[[#This Row],[班長代理①②③を選択]]&lt;&gt;"",COUNTIF(AN:AN,AN411),0)</f>
        <v>0</v>
      </c>
      <c r="AQ411" s="521" t="str">
        <f>テーブル2[[#This Row],[災害発生時の
体制]]&amp;テーブル2[[#This Row],[班長]]</f>
        <v/>
      </c>
      <c r="AR411" s="519">
        <f>IF(テーブル2[[#This Row],[班長]]="○",COUNTIF(AQ:AQ,AQ411),0)</f>
        <v>0</v>
      </c>
    </row>
    <row r="412" spans="2:44" x14ac:dyDescent="0.15">
      <c r="B412" s="378" t="str">
        <f>IF(名簿!C417&lt;&gt;"",名簿!C417,"")</f>
        <v/>
      </c>
      <c r="C412" s="378" t="str">
        <f>IF(名簿!F417&lt;&gt;"",名簿!F417,"")</f>
        <v/>
      </c>
      <c r="D412" s="378" t="str">
        <f>IF(名簿!G417&lt;&gt;"",名簿!G417,"")</f>
        <v/>
      </c>
      <c r="E412" s="378" t="str">
        <f>IF(名簿!J417&lt;&gt;"",名簿!J417,"")</f>
        <v/>
      </c>
      <c r="F412" s="378" t="str">
        <f>IF(名簿!L417&lt;&gt;"",名簿!L417,"")</f>
        <v/>
      </c>
      <c r="G412" s="378" t="str">
        <f>IF(名簿!I417&lt;&gt;"",名簿!I417,"")</f>
        <v/>
      </c>
      <c r="H412" s="378" t="str">
        <f>IF(名簿!K417&lt;&gt;"",名簿!K417,"")</f>
        <v/>
      </c>
      <c r="I412" s="378" t="str">
        <f>IF(名簿!H417&lt;&gt;"",名簿!H417,"")</f>
        <v/>
      </c>
      <c r="J412" s="378" t="str">
        <f>IF(名簿!S417&lt;&gt;"",名簿!S417,"")</f>
        <v/>
      </c>
      <c r="L412" s="379" t="str">
        <f>IF(現場!C416&lt;&gt;"",現場!C416,"")</f>
        <v/>
      </c>
      <c r="M412" s="379" t="str">
        <f>IF(現場!D416&lt;&gt;"",現場!D416,"")</f>
        <v/>
      </c>
      <c r="N412" s="379" t="str">
        <f>IF(現場!E416&lt;&gt;"",現場!E416,"")</f>
        <v/>
      </c>
      <c r="O412" s="379" t="str">
        <f>IF(現場!F416&lt;&gt;"",現場!F416,"")</f>
        <v/>
      </c>
      <c r="P412" s="379" t="str">
        <f>IF(現場!G416&lt;&gt;"",現場!G416,"")</f>
        <v/>
      </c>
      <c r="Q412" s="379" t="str">
        <f>IF(現場!H416&lt;&gt;"",現場!H416,"")</f>
        <v/>
      </c>
      <c r="R412" s="379" t="str">
        <f>IF(現場!I416&lt;&gt;"",現場!I416,"")</f>
        <v/>
      </c>
      <c r="S412" s="379" t="str">
        <f>IF(現場!J416&lt;&gt;"",現場!J416,"")</f>
        <v/>
      </c>
      <c r="T412" s="379" t="str">
        <f>IF(現場!K416&lt;&gt;"",現場!K416,"")</f>
        <v/>
      </c>
      <c r="U412" s="379" t="str">
        <f>IF(現場!L416&lt;&gt;"",現場!L416,"")</f>
        <v/>
      </c>
      <c r="V412" s="379" t="str">
        <f>IF(現場!M416&lt;&gt;"",現場!M416,"")</f>
        <v/>
      </c>
      <c r="X412" s="407" t="str">
        <f>IF(名簿!E417&lt;&gt;"",名簿!E417,"")</f>
        <v/>
      </c>
      <c r="Y412" s="407" t="str">
        <f>IF(名簿!C417&lt;&gt;"",名簿!C417,"")</f>
        <v/>
      </c>
      <c r="Z412" s="407" t="str">
        <f>IF(名簿!H417&lt;&gt;"",名簿!H417,"")</f>
        <v/>
      </c>
      <c r="AA412" s="407" t="str">
        <f>IF(名簿!S417&lt;&gt;"",名簿!S417,"")</f>
        <v/>
      </c>
      <c r="AB412" s="407" t="s">
        <v>1792</v>
      </c>
      <c r="AC412" s="407" t="str">
        <f>IF(名簿!M417&lt;&gt;"",名簿!M417,"")</f>
        <v/>
      </c>
      <c r="AD412" s="407" t="str">
        <f>IF(名簿!N417&lt;&gt;"",名簿!N417,"")</f>
        <v/>
      </c>
      <c r="AE412" s="407" t="str">
        <f>IF(名簿!O417&lt;&gt;"",名簿!O417,"")</f>
        <v/>
      </c>
      <c r="AF412" s="407" t="str">
        <f>IF(名簿!P417&lt;&gt;"",名簿!P417,"")</f>
        <v/>
      </c>
      <c r="AN412" s="551" t="str">
        <f>テーブル2[[#This Row],[災害発生時の
体制]]&amp;テーブル2[[#This Row],[班長代理①②③を選択]]</f>
        <v/>
      </c>
      <c r="AO412">
        <f>IF(テーブル2[[#This Row],[班長代理①②③を選択]]&lt;&gt;"",COUNTIF(AN:AN,AN412),0)</f>
        <v>0</v>
      </c>
      <c r="AQ412" s="521" t="str">
        <f>テーブル2[[#This Row],[災害発生時の
体制]]&amp;テーブル2[[#This Row],[班長]]</f>
        <v/>
      </c>
      <c r="AR412" s="519">
        <f>IF(テーブル2[[#This Row],[班長]]="○",COUNTIF(AQ:AQ,AQ412),0)</f>
        <v>0</v>
      </c>
    </row>
    <row r="413" spans="2:44" x14ac:dyDescent="0.15">
      <c r="B413" s="378" t="str">
        <f>IF(名簿!C418&lt;&gt;"",名簿!C418,"")</f>
        <v/>
      </c>
      <c r="C413" s="378" t="str">
        <f>IF(名簿!F418&lt;&gt;"",名簿!F418,"")</f>
        <v/>
      </c>
      <c r="D413" s="378" t="str">
        <f>IF(名簿!G418&lt;&gt;"",名簿!G418,"")</f>
        <v/>
      </c>
      <c r="E413" s="378" t="str">
        <f>IF(名簿!J418&lt;&gt;"",名簿!J418,"")</f>
        <v/>
      </c>
      <c r="F413" s="378" t="str">
        <f>IF(名簿!L418&lt;&gt;"",名簿!L418,"")</f>
        <v/>
      </c>
      <c r="G413" s="378" t="str">
        <f>IF(名簿!I418&lt;&gt;"",名簿!I418,"")</f>
        <v/>
      </c>
      <c r="H413" s="378" t="str">
        <f>IF(名簿!K418&lt;&gt;"",名簿!K418,"")</f>
        <v/>
      </c>
      <c r="I413" s="378" t="str">
        <f>IF(名簿!H418&lt;&gt;"",名簿!H418,"")</f>
        <v/>
      </c>
      <c r="J413" s="378" t="str">
        <f>IF(名簿!S418&lt;&gt;"",名簿!S418,"")</f>
        <v/>
      </c>
      <c r="L413" s="379" t="str">
        <f>IF(現場!C417&lt;&gt;"",現場!C417,"")</f>
        <v/>
      </c>
      <c r="M413" s="379" t="str">
        <f>IF(現場!D417&lt;&gt;"",現場!D417,"")</f>
        <v/>
      </c>
      <c r="N413" s="379" t="str">
        <f>IF(現場!E417&lt;&gt;"",現場!E417,"")</f>
        <v/>
      </c>
      <c r="O413" s="379" t="str">
        <f>IF(現場!F417&lt;&gt;"",現場!F417,"")</f>
        <v/>
      </c>
      <c r="P413" s="379" t="str">
        <f>IF(現場!G417&lt;&gt;"",現場!G417,"")</f>
        <v/>
      </c>
      <c r="Q413" s="379" t="str">
        <f>IF(現場!H417&lt;&gt;"",現場!H417,"")</f>
        <v/>
      </c>
      <c r="R413" s="379" t="str">
        <f>IF(現場!I417&lt;&gt;"",現場!I417,"")</f>
        <v/>
      </c>
      <c r="S413" s="379" t="str">
        <f>IF(現場!J417&lt;&gt;"",現場!J417,"")</f>
        <v/>
      </c>
      <c r="T413" s="379" t="str">
        <f>IF(現場!K417&lt;&gt;"",現場!K417,"")</f>
        <v/>
      </c>
      <c r="U413" s="379" t="str">
        <f>IF(現場!L417&lt;&gt;"",現場!L417,"")</f>
        <v/>
      </c>
      <c r="V413" s="379" t="str">
        <f>IF(現場!M417&lt;&gt;"",現場!M417,"")</f>
        <v/>
      </c>
      <c r="X413" s="407" t="str">
        <f>IF(名簿!E418&lt;&gt;"",名簿!E418,"")</f>
        <v/>
      </c>
      <c r="Y413" s="407" t="str">
        <f>IF(名簿!C418&lt;&gt;"",名簿!C418,"")</f>
        <v/>
      </c>
      <c r="Z413" s="407" t="str">
        <f>IF(名簿!H418&lt;&gt;"",名簿!H418,"")</f>
        <v/>
      </c>
      <c r="AA413" s="407" t="str">
        <f>IF(名簿!S418&lt;&gt;"",名簿!S418,"")</f>
        <v/>
      </c>
      <c r="AB413" s="407" t="s">
        <v>1792</v>
      </c>
      <c r="AC413" s="407" t="str">
        <f>IF(名簿!M418&lt;&gt;"",名簿!M418,"")</f>
        <v/>
      </c>
      <c r="AD413" s="407" t="str">
        <f>IF(名簿!N418&lt;&gt;"",名簿!N418,"")</f>
        <v/>
      </c>
      <c r="AE413" s="407" t="str">
        <f>IF(名簿!O418&lt;&gt;"",名簿!O418,"")</f>
        <v/>
      </c>
      <c r="AF413" s="407" t="str">
        <f>IF(名簿!P418&lt;&gt;"",名簿!P418,"")</f>
        <v/>
      </c>
      <c r="AN413" s="551" t="str">
        <f>テーブル2[[#This Row],[災害発生時の
体制]]&amp;テーブル2[[#This Row],[班長代理①②③を選択]]</f>
        <v/>
      </c>
      <c r="AO413">
        <f>IF(テーブル2[[#This Row],[班長代理①②③を選択]]&lt;&gt;"",COUNTIF(AN:AN,AN413),0)</f>
        <v>0</v>
      </c>
      <c r="AQ413" s="521" t="str">
        <f>テーブル2[[#This Row],[災害発生時の
体制]]&amp;テーブル2[[#This Row],[班長]]</f>
        <v/>
      </c>
      <c r="AR413" s="519">
        <f>IF(テーブル2[[#This Row],[班長]]="○",COUNTIF(AQ:AQ,AQ413),0)</f>
        <v>0</v>
      </c>
    </row>
    <row r="414" spans="2:44" x14ac:dyDescent="0.15">
      <c r="B414" s="378" t="str">
        <f>IF(名簿!C419&lt;&gt;"",名簿!C419,"")</f>
        <v/>
      </c>
      <c r="C414" s="378" t="str">
        <f>IF(名簿!F419&lt;&gt;"",名簿!F419,"")</f>
        <v/>
      </c>
      <c r="D414" s="378" t="str">
        <f>IF(名簿!G419&lt;&gt;"",名簿!G419,"")</f>
        <v/>
      </c>
      <c r="E414" s="378" t="str">
        <f>IF(名簿!J419&lt;&gt;"",名簿!J419,"")</f>
        <v/>
      </c>
      <c r="F414" s="378" t="str">
        <f>IF(名簿!L419&lt;&gt;"",名簿!L419,"")</f>
        <v/>
      </c>
      <c r="G414" s="378" t="str">
        <f>IF(名簿!I419&lt;&gt;"",名簿!I419,"")</f>
        <v/>
      </c>
      <c r="H414" s="378" t="str">
        <f>IF(名簿!K419&lt;&gt;"",名簿!K419,"")</f>
        <v/>
      </c>
      <c r="I414" s="378" t="str">
        <f>IF(名簿!H419&lt;&gt;"",名簿!H419,"")</f>
        <v/>
      </c>
      <c r="J414" s="378" t="str">
        <f>IF(名簿!S419&lt;&gt;"",名簿!S419,"")</f>
        <v/>
      </c>
      <c r="L414" s="379" t="str">
        <f>IF(現場!C418&lt;&gt;"",現場!C418,"")</f>
        <v/>
      </c>
      <c r="M414" s="379" t="str">
        <f>IF(現場!D418&lt;&gt;"",現場!D418,"")</f>
        <v/>
      </c>
      <c r="N414" s="379" t="str">
        <f>IF(現場!E418&lt;&gt;"",現場!E418,"")</f>
        <v/>
      </c>
      <c r="O414" s="379" t="str">
        <f>IF(現場!F418&lt;&gt;"",現場!F418,"")</f>
        <v/>
      </c>
      <c r="P414" s="379" t="str">
        <f>IF(現場!G418&lt;&gt;"",現場!G418,"")</f>
        <v/>
      </c>
      <c r="Q414" s="379" t="str">
        <f>IF(現場!H418&lt;&gt;"",現場!H418,"")</f>
        <v/>
      </c>
      <c r="R414" s="379" t="str">
        <f>IF(現場!I418&lt;&gt;"",現場!I418,"")</f>
        <v/>
      </c>
      <c r="S414" s="379" t="str">
        <f>IF(現場!J418&lt;&gt;"",現場!J418,"")</f>
        <v/>
      </c>
      <c r="T414" s="379" t="str">
        <f>IF(現場!K418&lt;&gt;"",現場!K418,"")</f>
        <v/>
      </c>
      <c r="U414" s="379" t="str">
        <f>IF(現場!L418&lt;&gt;"",現場!L418,"")</f>
        <v/>
      </c>
      <c r="V414" s="379" t="str">
        <f>IF(現場!M418&lt;&gt;"",現場!M418,"")</f>
        <v/>
      </c>
      <c r="X414" s="407" t="str">
        <f>IF(名簿!E419&lt;&gt;"",名簿!E419,"")</f>
        <v/>
      </c>
      <c r="Y414" s="407" t="str">
        <f>IF(名簿!C419&lt;&gt;"",名簿!C419,"")</f>
        <v/>
      </c>
      <c r="Z414" s="407" t="str">
        <f>IF(名簿!H419&lt;&gt;"",名簿!H419,"")</f>
        <v/>
      </c>
      <c r="AA414" s="407" t="str">
        <f>IF(名簿!S419&lt;&gt;"",名簿!S419,"")</f>
        <v/>
      </c>
      <c r="AB414" s="407" t="s">
        <v>1792</v>
      </c>
      <c r="AC414" s="407" t="str">
        <f>IF(名簿!M419&lt;&gt;"",名簿!M419,"")</f>
        <v/>
      </c>
      <c r="AD414" s="407" t="str">
        <f>IF(名簿!N419&lt;&gt;"",名簿!N419,"")</f>
        <v/>
      </c>
      <c r="AE414" s="407" t="str">
        <f>IF(名簿!O419&lt;&gt;"",名簿!O419,"")</f>
        <v/>
      </c>
      <c r="AF414" s="407" t="str">
        <f>IF(名簿!P419&lt;&gt;"",名簿!P419,"")</f>
        <v/>
      </c>
      <c r="AN414" s="551" t="str">
        <f>テーブル2[[#This Row],[災害発生時の
体制]]&amp;テーブル2[[#This Row],[班長代理①②③を選択]]</f>
        <v/>
      </c>
      <c r="AO414">
        <f>IF(テーブル2[[#This Row],[班長代理①②③を選択]]&lt;&gt;"",COUNTIF(AN:AN,AN414),0)</f>
        <v>0</v>
      </c>
      <c r="AQ414" s="521" t="str">
        <f>テーブル2[[#This Row],[災害発生時の
体制]]&amp;テーブル2[[#This Row],[班長]]</f>
        <v/>
      </c>
      <c r="AR414" s="519">
        <f>IF(テーブル2[[#This Row],[班長]]="○",COUNTIF(AQ:AQ,AQ414),0)</f>
        <v>0</v>
      </c>
    </row>
    <row r="415" spans="2:44" x14ac:dyDescent="0.15">
      <c r="B415" s="378" t="str">
        <f>IF(名簿!C420&lt;&gt;"",名簿!C420,"")</f>
        <v/>
      </c>
      <c r="C415" s="378" t="str">
        <f>IF(名簿!F420&lt;&gt;"",名簿!F420,"")</f>
        <v/>
      </c>
      <c r="D415" s="378" t="str">
        <f>IF(名簿!G420&lt;&gt;"",名簿!G420,"")</f>
        <v/>
      </c>
      <c r="E415" s="378" t="str">
        <f>IF(名簿!J420&lt;&gt;"",名簿!J420,"")</f>
        <v/>
      </c>
      <c r="F415" s="378" t="str">
        <f>IF(名簿!L420&lt;&gt;"",名簿!L420,"")</f>
        <v/>
      </c>
      <c r="G415" s="378" t="str">
        <f>IF(名簿!I420&lt;&gt;"",名簿!I420,"")</f>
        <v/>
      </c>
      <c r="H415" s="378" t="str">
        <f>IF(名簿!K420&lt;&gt;"",名簿!K420,"")</f>
        <v/>
      </c>
      <c r="I415" s="378" t="str">
        <f>IF(名簿!H420&lt;&gt;"",名簿!H420,"")</f>
        <v/>
      </c>
      <c r="J415" s="378" t="str">
        <f>IF(名簿!S420&lt;&gt;"",名簿!S420,"")</f>
        <v/>
      </c>
      <c r="L415" s="379" t="str">
        <f>IF(現場!C419&lt;&gt;"",現場!C419,"")</f>
        <v/>
      </c>
      <c r="M415" s="379" t="str">
        <f>IF(現場!D419&lt;&gt;"",現場!D419,"")</f>
        <v/>
      </c>
      <c r="N415" s="379" t="str">
        <f>IF(現場!E419&lt;&gt;"",現場!E419,"")</f>
        <v/>
      </c>
      <c r="O415" s="379" t="str">
        <f>IF(現場!F419&lt;&gt;"",現場!F419,"")</f>
        <v/>
      </c>
      <c r="P415" s="379" t="str">
        <f>IF(現場!G419&lt;&gt;"",現場!G419,"")</f>
        <v/>
      </c>
      <c r="Q415" s="379" t="str">
        <f>IF(現場!H419&lt;&gt;"",現場!H419,"")</f>
        <v/>
      </c>
      <c r="R415" s="379" t="str">
        <f>IF(現場!I419&lt;&gt;"",現場!I419,"")</f>
        <v/>
      </c>
      <c r="S415" s="379" t="str">
        <f>IF(現場!J419&lt;&gt;"",現場!J419,"")</f>
        <v/>
      </c>
      <c r="T415" s="379" t="str">
        <f>IF(現場!K419&lt;&gt;"",現場!K419,"")</f>
        <v/>
      </c>
      <c r="U415" s="379" t="str">
        <f>IF(現場!L419&lt;&gt;"",現場!L419,"")</f>
        <v/>
      </c>
      <c r="V415" s="379" t="str">
        <f>IF(現場!M419&lt;&gt;"",現場!M419,"")</f>
        <v/>
      </c>
      <c r="X415" s="407" t="str">
        <f>IF(名簿!E420&lt;&gt;"",名簿!E420,"")</f>
        <v/>
      </c>
      <c r="Y415" s="407" t="str">
        <f>IF(名簿!C420&lt;&gt;"",名簿!C420,"")</f>
        <v/>
      </c>
      <c r="Z415" s="407" t="str">
        <f>IF(名簿!H420&lt;&gt;"",名簿!H420,"")</f>
        <v/>
      </c>
      <c r="AA415" s="407" t="str">
        <f>IF(名簿!S420&lt;&gt;"",名簿!S420,"")</f>
        <v/>
      </c>
      <c r="AB415" s="407" t="s">
        <v>1792</v>
      </c>
      <c r="AC415" s="407" t="str">
        <f>IF(名簿!M420&lt;&gt;"",名簿!M420,"")</f>
        <v/>
      </c>
      <c r="AD415" s="407" t="str">
        <f>IF(名簿!N420&lt;&gt;"",名簿!N420,"")</f>
        <v/>
      </c>
      <c r="AE415" s="407" t="str">
        <f>IF(名簿!O420&lt;&gt;"",名簿!O420,"")</f>
        <v/>
      </c>
      <c r="AF415" s="407" t="str">
        <f>IF(名簿!P420&lt;&gt;"",名簿!P420,"")</f>
        <v/>
      </c>
      <c r="AN415" s="551" t="str">
        <f>テーブル2[[#This Row],[災害発生時の
体制]]&amp;テーブル2[[#This Row],[班長代理①②③を選択]]</f>
        <v/>
      </c>
      <c r="AO415">
        <f>IF(テーブル2[[#This Row],[班長代理①②③を選択]]&lt;&gt;"",COUNTIF(AN:AN,AN415),0)</f>
        <v>0</v>
      </c>
      <c r="AQ415" s="521" t="str">
        <f>テーブル2[[#This Row],[災害発生時の
体制]]&amp;テーブル2[[#This Row],[班長]]</f>
        <v/>
      </c>
      <c r="AR415" s="519">
        <f>IF(テーブル2[[#This Row],[班長]]="○",COUNTIF(AQ:AQ,AQ415),0)</f>
        <v>0</v>
      </c>
    </row>
    <row r="416" spans="2:44" x14ac:dyDescent="0.15">
      <c r="B416" s="378" t="str">
        <f>IF(名簿!C421&lt;&gt;"",名簿!C421,"")</f>
        <v/>
      </c>
      <c r="C416" s="378" t="str">
        <f>IF(名簿!F421&lt;&gt;"",名簿!F421,"")</f>
        <v/>
      </c>
      <c r="D416" s="378" t="str">
        <f>IF(名簿!G421&lt;&gt;"",名簿!G421,"")</f>
        <v/>
      </c>
      <c r="E416" s="378" t="str">
        <f>IF(名簿!J421&lt;&gt;"",名簿!J421,"")</f>
        <v/>
      </c>
      <c r="F416" s="378" t="str">
        <f>IF(名簿!L421&lt;&gt;"",名簿!L421,"")</f>
        <v/>
      </c>
      <c r="G416" s="378" t="str">
        <f>IF(名簿!I421&lt;&gt;"",名簿!I421,"")</f>
        <v/>
      </c>
      <c r="H416" s="378" t="str">
        <f>IF(名簿!K421&lt;&gt;"",名簿!K421,"")</f>
        <v/>
      </c>
      <c r="I416" s="378" t="str">
        <f>IF(名簿!H421&lt;&gt;"",名簿!H421,"")</f>
        <v/>
      </c>
      <c r="J416" s="378" t="str">
        <f>IF(名簿!S421&lt;&gt;"",名簿!S421,"")</f>
        <v/>
      </c>
      <c r="L416" s="379" t="str">
        <f>IF(現場!C420&lt;&gt;"",現場!C420,"")</f>
        <v/>
      </c>
      <c r="M416" s="379" t="str">
        <f>IF(現場!D420&lt;&gt;"",現場!D420,"")</f>
        <v/>
      </c>
      <c r="N416" s="379" t="str">
        <f>IF(現場!E420&lt;&gt;"",現場!E420,"")</f>
        <v/>
      </c>
      <c r="O416" s="379" t="str">
        <f>IF(現場!F420&lt;&gt;"",現場!F420,"")</f>
        <v/>
      </c>
      <c r="P416" s="379" t="str">
        <f>IF(現場!G420&lt;&gt;"",現場!G420,"")</f>
        <v/>
      </c>
      <c r="Q416" s="379" t="str">
        <f>IF(現場!H420&lt;&gt;"",現場!H420,"")</f>
        <v/>
      </c>
      <c r="R416" s="379" t="str">
        <f>IF(現場!I420&lt;&gt;"",現場!I420,"")</f>
        <v/>
      </c>
      <c r="S416" s="379" t="str">
        <f>IF(現場!J420&lt;&gt;"",現場!J420,"")</f>
        <v/>
      </c>
      <c r="T416" s="379" t="str">
        <f>IF(現場!K420&lt;&gt;"",現場!K420,"")</f>
        <v/>
      </c>
      <c r="U416" s="379" t="str">
        <f>IF(現場!L420&lt;&gt;"",現場!L420,"")</f>
        <v/>
      </c>
      <c r="V416" s="379" t="str">
        <f>IF(現場!M420&lt;&gt;"",現場!M420,"")</f>
        <v/>
      </c>
      <c r="X416" s="407" t="str">
        <f>IF(名簿!E421&lt;&gt;"",名簿!E421,"")</f>
        <v/>
      </c>
      <c r="Y416" s="407" t="str">
        <f>IF(名簿!C421&lt;&gt;"",名簿!C421,"")</f>
        <v/>
      </c>
      <c r="Z416" s="407" t="str">
        <f>IF(名簿!H421&lt;&gt;"",名簿!H421,"")</f>
        <v/>
      </c>
      <c r="AA416" s="407" t="str">
        <f>IF(名簿!S421&lt;&gt;"",名簿!S421,"")</f>
        <v/>
      </c>
      <c r="AB416" s="407" t="s">
        <v>1792</v>
      </c>
      <c r="AC416" s="407" t="str">
        <f>IF(名簿!M421&lt;&gt;"",名簿!M421,"")</f>
        <v/>
      </c>
      <c r="AD416" s="407" t="str">
        <f>IF(名簿!N421&lt;&gt;"",名簿!N421,"")</f>
        <v/>
      </c>
      <c r="AE416" s="407" t="str">
        <f>IF(名簿!O421&lt;&gt;"",名簿!O421,"")</f>
        <v/>
      </c>
      <c r="AF416" s="407" t="str">
        <f>IF(名簿!P421&lt;&gt;"",名簿!P421,"")</f>
        <v/>
      </c>
      <c r="AN416" s="551" t="str">
        <f>テーブル2[[#This Row],[災害発生時の
体制]]&amp;テーブル2[[#This Row],[班長代理①②③を選択]]</f>
        <v/>
      </c>
      <c r="AO416">
        <f>IF(テーブル2[[#This Row],[班長代理①②③を選択]]&lt;&gt;"",COUNTIF(AN:AN,AN416),0)</f>
        <v>0</v>
      </c>
      <c r="AQ416" s="521" t="str">
        <f>テーブル2[[#This Row],[災害発生時の
体制]]&amp;テーブル2[[#This Row],[班長]]</f>
        <v/>
      </c>
      <c r="AR416" s="519">
        <f>IF(テーブル2[[#This Row],[班長]]="○",COUNTIF(AQ:AQ,AQ416),0)</f>
        <v>0</v>
      </c>
    </row>
    <row r="417" spans="2:44" x14ac:dyDescent="0.15">
      <c r="B417" s="378" t="str">
        <f>IF(名簿!C422&lt;&gt;"",名簿!C422,"")</f>
        <v/>
      </c>
      <c r="C417" s="378" t="str">
        <f>IF(名簿!F422&lt;&gt;"",名簿!F422,"")</f>
        <v/>
      </c>
      <c r="D417" s="378" t="str">
        <f>IF(名簿!G422&lt;&gt;"",名簿!G422,"")</f>
        <v/>
      </c>
      <c r="E417" s="378" t="str">
        <f>IF(名簿!J422&lt;&gt;"",名簿!J422,"")</f>
        <v/>
      </c>
      <c r="F417" s="378" t="str">
        <f>IF(名簿!L422&lt;&gt;"",名簿!L422,"")</f>
        <v/>
      </c>
      <c r="G417" s="378" t="str">
        <f>IF(名簿!I422&lt;&gt;"",名簿!I422,"")</f>
        <v/>
      </c>
      <c r="H417" s="378" t="str">
        <f>IF(名簿!K422&lt;&gt;"",名簿!K422,"")</f>
        <v/>
      </c>
      <c r="I417" s="378" t="str">
        <f>IF(名簿!H422&lt;&gt;"",名簿!H422,"")</f>
        <v/>
      </c>
      <c r="J417" s="378" t="str">
        <f>IF(名簿!S422&lt;&gt;"",名簿!S422,"")</f>
        <v/>
      </c>
      <c r="L417" s="379" t="str">
        <f>IF(現場!C421&lt;&gt;"",現場!C421,"")</f>
        <v/>
      </c>
      <c r="M417" s="379" t="str">
        <f>IF(現場!D421&lt;&gt;"",現場!D421,"")</f>
        <v/>
      </c>
      <c r="N417" s="379" t="str">
        <f>IF(現場!E421&lt;&gt;"",現場!E421,"")</f>
        <v/>
      </c>
      <c r="O417" s="379" t="str">
        <f>IF(現場!F421&lt;&gt;"",現場!F421,"")</f>
        <v/>
      </c>
      <c r="P417" s="379" t="str">
        <f>IF(現場!G421&lt;&gt;"",現場!G421,"")</f>
        <v/>
      </c>
      <c r="Q417" s="379" t="str">
        <f>IF(現場!H421&lt;&gt;"",現場!H421,"")</f>
        <v/>
      </c>
      <c r="R417" s="379" t="str">
        <f>IF(現場!I421&lt;&gt;"",現場!I421,"")</f>
        <v/>
      </c>
      <c r="S417" s="379" t="str">
        <f>IF(現場!J421&lt;&gt;"",現場!J421,"")</f>
        <v/>
      </c>
      <c r="T417" s="379" t="str">
        <f>IF(現場!K421&lt;&gt;"",現場!K421,"")</f>
        <v/>
      </c>
      <c r="U417" s="379" t="str">
        <f>IF(現場!L421&lt;&gt;"",現場!L421,"")</f>
        <v/>
      </c>
      <c r="V417" s="379" t="str">
        <f>IF(現場!M421&lt;&gt;"",現場!M421,"")</f>
        <v/>
      </c>
      <c r="X417" s="407" t="str">
        <f>IF(名簿!E422&lt;&gt;"",名簿!E422,"")</f>
        <v/>
      </c>
      <c r="Y417" s="407" t="str">
        <f>IF(名簿!C422&lt;&gt;"",名簿!C422,"")</f>
        <v/>
      </c>
      <c r="Z417" s="407" t="str">
        <f>IF(名簿!H422&lt;&gt;"",名簿!H422,"")</f>
        <v/>
      </c>
      <c r="AA417" s="407" t="str">
        <f>IF(名簿!S422&lt;&gt;"",名簿!S422,"")</f>
        <v/>
      </c>
      <c r="AB417" s="407" t="s">
        <v>1792</v>
      </c>
      <c r="AC417" s="407" t="str">
        <f>IF(名簿!M422&lt;&gt;"",名簿!M422,"")</f>
        <v/>
      </c>
      <c r="AD417" s="407" t="str">
        <f>IF(名簿!N422&lt;&gt;"",名簿!N422,"")</f>
        <v/>
      </c>
      <c r="AE417" s="407" t="str">
        <f>IF(名簿!O422&lt;&gt;"",名簿!O422,"")</f>
        <v/>
      </c>
      <c r="AF417" s="407" t="str">
        <f>IF(名簿!P422&lt;&gt;"",名簿!P422,"")</f>
        <v/>
      </c>
      <c r="AN417" s="551" t="str">
        <f>テーブル2[[#This Row],[災害発生時の
体制]]&amp;テーブル2[[#This Row],[班長代理①②③を選択]]</f>
        <v/>
      </c>
      <c r="AO417">
        <f>IF(テーブル2[[#This Row],[班長代理①②③を選択]]&lt;&gt;"",COUNTIF(AN:AN,AN417),0)</f>
        <v>0</v>
      </c>
      <c r="AQ417" s="521" t="str">
        <f>テーブル2[[#This Row],[災害発生時の
体制]]&amp;テーブル2[[#This Row],[班長]]</f>
        <v/>
      </c>
      <c r="AR417" s="519">
        <f>IF(テーブル2[[#This Row],[班長]]="○",COUNTIF(AQ:AQ,AQ417),0)</f>
        <v>0</v>
      </c>
    </row>
    <row r="418" spans="2:44" x14ac:dyDescent="0.15">
      <c r="B418" s="378" t="str">
        <f>IF(名簿!C423&lt;&gt;"",名簿!C423,"")</f>
        <v/>
      </c>
      <c r="C418" s="378" t="str">
        <f>IF(名簿!F423&lt;&gt;"",名簿!F423,"")</f>
        <v/>
      </c>
      <c r="D418" s="378" t="str">
        <f>IF(名簿!G423&lt;&gt;"",名簿!G423,"")</f>
        <v/>
      </c>
      <c r="E418" s="378" t="str">
        <f>IF(名簿!J423&lt;&gt;"",名簿!J423,"")</f>
        <v/>
      </c>
      <c r="F418" s="378" t="str">
        <f>IF(名簿!L423&lt;&gt;"",名簿!L423,"")</f>
        <v/>
      </c>
      <c r="G418" s="378" t="str">
        <f>IF(名簿!I423&lt;&gt;"",名簿!I423,"")</f>
        <v/>
      </c>
      <c r="H418" s="378" t="str">
        <f>IF(名簿!K423&lt;&gt;"",名簿!K423,"")</f>
        <v/>
      </c>
      <c r="I418" s="378" t="str">
        <f>IF(名簿!H423&lt;&gt;"",名簿!H423,"")</f>
        <v/>
      </c>
      <c r="J418" s="378" t="str">
        <f>IF(名簿!S423&lt;&gt;"",名簿!S423,"")</f>
        <v/>
      </c>
      <c r="L418" s="379" t="str">
        <f>IF(現場!C422&lt;&gt;"",現場!C422,"")</f>
        <v/>
      </c>
      <c r="M418" s="379" t="str">
        <f>IF(現場!D422&lt;&gt;"",現場!D422,"")</f>
        <v/>
      </c>
      <c r="N418" s="379" t="str">
        <f>IF(現場!E422&lt;&gt;"",現場!E422,"")</f>
        <v/>
      </c>
      <c r="O418" s="379" t="str">
        <f>IF(現場!F422&lt;&gt;"",現場!F422,"")</f>
        <v/>
      </c>
      <c r="P418" s="379" t="str">
        <f>IF(現場!G422&lt;&gt;"",現場!G422,"")</f>
        <v/>
      </c>
      <c r="Q418" s="379" t="str">
        <f>IF(現場!H422&lt;&gt;"",現場!H422,"")</f>
        <v/>
      </c>
      <c r="R418" s="379" t="str">
        <f>IF(現場!I422&lt;&gt;"",現場!I422,"")</f>
        <v/>
      </c>
      <c r="S418" s="379" t="str">
        <f>IF(現場!J422&lt;&gt;"",現場!J422,"")</f>
        <v/>
      </c>
      <c r="T418" s="379" t="str">
        <f>IF(現場!K422&lt;&gt;"",現場!K422,"")</f>
        <v/>
      </c>
      <c r="U418" s="379" t="str">
        <f>IF(現場!L422&lt;&gt;"",現場!L422,"")</f>
        <v/>
      </c>
      <c r="V418" s="379" t="str">
        <f>IF(現場!M422&lt;&gt;"",現場!M422,"")</f>
        <v/>
      </c>
      <c r="X418" s="407" t="str">
        <f>IF(名簿!E423&lt;&gt;"",名簿!E423,"")</f>
        <v/>
      </c>
      <c r="Y418" s="407" t="str">
        <f>IF(名簿!C423&lt;&gt;"",名簿!C423,"")</f>
        <v/>
      </c>
      <c r="Z418" s="407" t="str">
        <f>IF(名簿!H423&lt;&gt;"",名簿!H423,"")</f>
        <v/>
      </c>
      <c r="AA418" s="407" t="str">
        <f>IF(名簿!S423&lt;&gt;"",名簿!S423,"")</f>
        <v/>
      </c>
      <c r="AB418" s="407" t="s">
        <v>1792</v>
      </c>
      <c r="AC418" s="407" t="str">
        <f>IF(名簿!M423&lt;&gt;"",名簿!M423,"")</f>
        <v/>
      </c>
      <c r="AD418" s="407" t="str">
        <f>IF(名簿!N423&lt;&gt;"",名簿!N423,"")</f>
        <v/>
      </c>
      <c r="AE418" s="407" t="str">
        <f>IF(名簿!O423&lt;&gt;"",名簿!O423,"")</f>
        <v/>
      </c>
      <c r="AF418" s="407" t="str">
        <f>IF(名簿!P423&lt;&gt;"",名簿!P423,"")</f>
        <v/>
      </c>
      <c r="AN418" s="551" t="str">
        <f>テーブル2[[#This Row],[災害発生時の
体制]]&amp;テーブル2[[#This Row],[班長代理①②③を選択]]</f>
        <v/>
      </c>
      <c r="AO418">
        <f>IF(テーブル2[[#This Row],[班長代理①②③を選択]]&lt;&gt;"",COUNTIF(AN:AN,AN418),0)</f>
        <v>0</v>
      </c>
      <c r="AQ418" s="521" t="str">
        <f>テーブル2[[#This Row],[災害発生時の
体制]]&amp;テーブル2[[#This Row],[班長]]</f>
        <v/>
      </c>
      <c r="AR418" s="519">
        <f>IF(テーブル2[[#This Row],[班長]]="○",COUNTIF(AQ:AQ,AQ418),0)</f>
        <v>0</v>
      </c>
    </row>
    <row r="419" spans="2:44" x14ac:dyDescent="0.15">
      <c r="B419" s="378" t="str">
        <f>IF(名簿!C424&lt;&gt;"",名簿!C424,"")</f>
        <v/>
      </c>
      <c r="C419" s="378" t="str">
        <f>IF(名簿!F424&lt;&gt;"",名簿!F424,"")</f>
        <v/>
      </c>
      <c r="D419" s="378" t="str">
        <f>IF(名簿!G424&lt;&gt;"",名簿!G424,"")</f>
        <v/>
      </c>
      <c r="E419" s="378" t="str">
        <f>IF(名簿!J424&lt;&gt;"",名簿!J424,"")</f>
        <v/>
      </c>
      <c r="F419" s="378" t="str">
        <f>IF(名簿!L424&lt;&gt;"",名簿!L424,"")</f>
        <v/>
      </c>
      <c r="G419" s="378" t="str">
        <f>IF(名簿!I424&lt;&gt;"",名簿!I424,"")</f>
        <v/>
      </c>
      <c r="H419" s="378" t="str">
        <f>IF(名簿!K424&lt;&gt;"",名簿!K424,"")</f>
        <v/>
      </c>
      <c r="I419" s="378" t="str">
        <f>IF(名簿!H424&lt;&gt;"",名簿!H424,"")</f>
        <v/>
      </c>
      <c r="J419" s="378" t="str">
        <f>IF(名簿!S424&lt;&gt;"",名簿!S424,"")</f>
        <v/>
      </c>
      <c r="L419" s="379" t="str">
        <f>IF(現場!C423&lt;&gt;"",現場!C423,"")</f>
        <v/>
      </c>
      <c r="M419" s="379" t="str">
        <f>IF(現場!D423&lt;&gt;"",現場!D423,"")</f>
        <v/>
      </c>
      <c r="N419" s="379" t="str">
        <f>IF(現場!E423&lt;&gt;"",現場!E423,"")</f>
        <v/>
      </c>
      <c r="O419" s="379" t="str">
        <f>IF(現場!F423&lt;&gt;"",現場!F423,"")</f>
        <v/>
      </c>
      <c r="P419" s="379" t="str">
        <f>IF(現場!G423&lt;&gt;"",現場!G423,"")</f>
        <v/>
      </c>
      <c r="Q419" s="379" t="str">
        <f>IF(現場!H423&lt;&gt;"",現場!H423,"")</f>
        <v/>
      </c>
      <c r="R419" s="379" t="str">
        <f>IF(現場!I423&lt;&gt;"",現場!I423,"")</f>
        <v/>
      </c>
      <c r="S419" s="379" t="str">
        <f>IF(現場!J423&lt;&gt;"",現場!J423,"")</f>
        <v/>
      </c>
      <c r="T419" s="379" t="str">
        <f>IF(現場!K423&lt;&gt;"",現場!K423,"")</f>
        <v/>
      </c>
      <c r="U419" s="379" t="str">
        <f>IF(現場!L423&lt;&gt;"",現場!L423,"")</f>
        <v/>
      </c>
      <c r="V419" s="379" t="str">
        <f>IF(現場!M423&lt;&gt;"",現場!M423,"")</f>
        <v/>
      </c>
      <c r="X419" s="407" t="str">
        <f>IF(名簿!E424&lt;&gt;"",名簿!E424,"")</f>
        <v/>
      </c>
      <c r="Y419" s="407" t="str">
        <f>IF(名簿!C424&lt;&gt;"",名簿!C424,"")</f>
        <v/>
      </c>
      <c r="Z419" s="407" t="str">
        <f>IF(名簿!H424&lt;&gt;"",名簿!H424,"")</f>
        <v/>
      </c>
      <c r="AA419" s="407" t="str">
        <f>IF(名簿!S424&lt;&gt;"",名簿!S424,"")</f>
        <v/>
      </c>
      <c r="AB419" s="407" t="s">
        <v>1792</v>
      </c>
      <c r="AC419" s="407" t="str">
        <f>IF(名簿!M424&lt;&gt;"",名簿!M424,"")</f>
        <v/>
      </c>
      <c r="AD419" s="407" t="str">
        <f>IF(名簿!N424&lt;&gt;"",名簿!N424,"")</f>
        <v/>
      </c>
      <c r="AE419" s="407" t="str">
        <f>IF(名簿!O424&lt;&gt;"",名簿!O424,"")</f>
        <v/>
      </c>
      <c r="AF419" s="407" t="str">
        <f>IF(名簿!P424&lt;&gt;"",名簿!P424,"")</f>
        <v/>
      </c>
      <c r="AN419" s="551" t="str">
        <f>テーブル2[[#This Row],[災害発生時の
体制]]&amp;テーブル2[[#This Row],[班長代理①②③を選択]]</f>
        <v/>
      </c>
      <c r="AO419">
        <f>IF(テーブル2[[#This Row],[班長代理①②③を選択]]&lt;&gt;"",COUNTIF(AN:AN,AN419),0)</f>
        <v>0</v>
      </c>
      <c r="AQ419" s="521" t="str">
        <f>テーブル2[[#This Row],[災害発生時の
体制]]&amp;テーブル2[[#This Row],[班長]]</f>
        <v/>
      </c>
      <c r="AR419" s="519">
        <f>IF(テーブル2[[#This Row],[班長]]="○",COUNTIF(AQ:AQ,AQ419),0)</f>
        <v>0</v>
      </c>
    </row>
    <row r="420" spans="2:44" x14ac:dyDescent="0.15">
      <c r="B420" s="378" t="str">
        <f>IF(名簿!C425&lt;&gt;"",名簿!C425,"")</f>
        <v/>
      </c>
      <c r="C420" s="378" t="str">
        <f>IF(名簿!F425&lt;&gt;"",名簿!F425,"")</f>
        <v/>
      </c>
      <c r="D420" s="378" t="str">
        <f>IF(名簿!G425&lt;&gt;"",名簿!G425,"")</f>
        <v/>
      </c>
      <c r="E420" s="378" t="str">
        <f>IF(名簿!J425&lt;&gt;"",名簿!J425,"")</f>
        <v/>
      </c>
      <c r="F420" s="378" t="str">
        <f>IF(名簿!L425&lt;&gt;"",名簿!L425,"")</f>
        <v/>
      </c>
      <c r="G420" s="378" t="str">
        <f>IF(名簿!I425&lt;&gt;"",名簿!I425,"")</f>
        <v/>
      </c>
      <c r="H420" s="378" t="str">
        <f>IF(名簿!K425&lt;&gt;"",名簿!K425,"")</f>
        <v/>
      </c>
      <c r="I420" s="378" t="str">
        <f>IF(名簿!H425&lt;&gt;"",名簿!H425,"")</f>
        <v/>
      </c>
      <c r="J420" s="378" t="str">
        <f>IF(名簿!S425&lt;&gt;"",名簿!S425,"")</f>
        <v/>
      </c>
      <c r="L420" s="379" t="str">
        <f>IF(現場!C424&lt;&gt;"",現場!C424,"")</f>
        <v/>
      </c>
      <c r="M420" s="379" t="str">
        <f>IF(現場!D424&lt;&gt;"",現場!D424,"")</f>
        <v/>
      </c>
      <c r="N420" s="379" t="str">
        <f>IF(現場!E424&lt;&gt;"",現場!E424,"")</f>
        <v/>
      </c>
      <c r="O420" s="379" t="str">
        <f>IF(現場!F424&lt;&gt;"",現場!F424,"")</f>
        <v/>
      </c>
      <c r="P420" s="379" t="str">
        <f>IF(現場!G424&lt;&gt;"",現場!G424,"")</f>
        <v/>
      </c>
      <c r="Q420" s="379" t="str">
        <f>IF(現場!H424&lt;&gt;"",現場!H424,"")</f>
        <v/>
      </c>
      <c r="R420" s="379" t="str">
        <f>IF(現場!I424&lt;&gt;"",現場!I424,"")</f>
        <v/>
      </c>
      <c r="S420" s="379" t="str">
        <f>IF(現場!J424&lt;&gt;"",現場!J424,"")</f>
        <v/>
      </c>
      <c r="T420" s="379" t="str">
        <f>IF(現場!K424&lt;&gt;"",現場!K424,"")</f>
        <v/>
      </c>
      <c r="U420" s="379" t="str">
        <f>IF(現場!L424&lt;&gt;"",現場!L424,"")</f>
        <v/>
      </c>
      <c r="V420" s="379" t="str">
        <f>IF(現場!M424&lt;&gt;"",現場!M424,"")</f>
        <v/>
      </c>
      <c r="X420" s="407" t="str">
        <f>IF(名簿!E425&lt;&gt;"",名簿!E425,"")</f>
        <v/>
      </c>
      <c r="Y420" s="407" t="str">
        <f>IF(名簿!C425&lt;&gt;"",名簿!C425,"")</f>
        <v/>
      </c>
      <c r="Z420" s="407" t="str">
        <f>IF(名簿!H425&lt;&gt;"",名簿!H425,"")</f>
        <v/>
      </c>
      <c r="AA420" s="407" t="str">
        <f>IF(名簿!S425&lt;&gt;"",名簿!S425,"")</f>
        <v/>
      </c>
      <c r="AB420" s="407" t="s">
        <v>1792</v>
      </c>
      <c r="AC420" s="407" t="str">
        <f>IF(名簿!M425&lt;&gt;"",名簿!M425,"")</f>
        <v/>
      </c>
      <c r="AD420" s="407" t="str">
        <f>IF(名簿!N425&lt;&gt;"",名簿!N425,"")</f>
        <v/>
      </c>
      <c r="AE420" s="407" t="str">
        <f>IF(名簿!O425&lt;&gt;"",名簿!O425,"")</f>
        <v/>
      </c>
      <c r="AF420" s="407" t="str">
        <f>IF(名簿!P425&lt;&gt;"",名簿!P425,"")</f>
        <v/>
      </c>
      <c r="AN420" s="551" t="str">
        <f>テーブル2[[#This Row],[災害発生時の
体制]]&amp;テーブル2[[#This Row],[班長代理①②③を選択]]</f>
        <v/>
      </c>
      <c r="AO420">
        <f>IF(テーブル2[[#This Row],[班長代理①②③を選択]]&lt;&gt;"",COUNTIF(AN:AN,AN420),0)</f>
        <v>0</v>
      </c>
      <c r="AQ420" s="521" t="str">
        <f>テーブル2[[#This Row],[災害発生時の
体制]]&amp;テーブル2[[#This Row],[班長]]</f>
        <v/>
      </c>
      <c r="AR420" s="519">
        <f>IF(テーブル2[[#This Row],[班長]]="○",COUNTIF(AQ:AQ,AQ420),0)</f>
        <v>0</v>
      </c>
    </row>
    <row r="421" spans="2:44" x14ac:dyDescent="0.15">
      <c r="B421" s="378" t="str">
        <f>IF(名簿!C426&lt;&gt;"",名簿!C426,"")</f>
        <v/>
      </c>
      <c r="C421" s="378" t="str">
        <f>IF(名簿!F426&lt;&gt;"",名簿!F426,"")</f>
        <v/>
      </c>
      <c r="D421" s="378" t="str">
        <f>IF(名簿!G426&lt;&gt;"",名簿!G426,"")</f>
        <v/>
      </c>
      <c r="E421" s="378" t="str">
        <f>IF(名簿!J426&lt;&gt;"",名簿!J426,"")</f>
        <v/>
      </c>
      <c r="F421" s="378" t="str">
        <f>IF(名簿!L426&lt;&gt;"",名簿!L426,"")</f>
        <v/>
      </c>
      <c r="G421" s="378" t="str">
        <f>IF(名簿!I426&lt;&gt;"",名簿!I426,"")</f>
        <v/>
      </c>
      <c r="H421" s="378" t="str">
        <f>IF(名簿!K426&lt;&gt;"",名簿!K426,"")</f>
        <v/>
      </c>
      <c r="I421" s="378" t="str">
        <f>IF(名簿!H426&lt;&gt;"",名簿!H426,"")</f>
        <v/>
      </c>
      <c r="J421" s="378" t="str">
        <f>IF(名簿!S426&lt;&gt;"",名簿!S426,"")</f>
        <v/>
      </c>
      <c r="L421" s="379" t="str">
        <f>IF(現場!C425&lt;&gt;"",現場!C425,"")</f>
        <v/>
      </c>
      <c r="M421" s="379" t="str">
        <f>IF(現場!D425&lt;&gt;"",現場!D425,"")</f>
        <v/>
      </c>
      <c r="N421" s="379" t="str">
        <f>IF(現場!E425&lt;&gt;"",現場!E425,"")</f>
        <v/>
      </c>
      <c r="O421" s="379" t="str">
        <f>IF(現場!F425&lt;&gt;"",現場!F425,"")</f>
        <v/>
      </c>
      <c r="P421" s="379" t="str">
        <f>IF(現場!G425&lt;&gt;"",現場!G425,"")</f>
        <v/>
      </c>
      <c r="Q421" s="379" t="str">
        <f>IF(現場!H425&lt;&gt;"",現場!H425,"")</f>
        <v/>
      </c>
      <c r="R421" s="379" t="str">
        <f>IF(現場!I425&lt;&gt;"",現場!I425,"")</f>
        <v/>
      </c>
      <c r="S421" s="379" t="str">
        <f>IF(現場!J425&lt;&gt;"",現場!J425,"")</f>
        <v/>
      </c>
      <c r="T421" s="379" t="str">
        <f>IF(現場!K425&lt;&gt;"",現場!K425,"")</f>
        <v/>
      </c>
      <c r="U421" s="379" t="str">
        <f>IF(現場!L425&lt;&gt;"",現場!L425,"")</f>
        <v/>
      </c>
      <c r="V421" s="379" t="str">
        <f>IF(現場!M425&lt;&gt;"",現場!M425,"")</f>
        <v/>
      </c>
      <c r="X421" s="407" t="str">
        <f>IF(名簿!E426&lt;&gt;"",名簿!E426,"")</f>
        <v/>
      </c>
      <c r="Y421" s="407" t="str">
        <f>IF(名簿!C426&lt;&gt;"",名簿!C426,"")</f>
        <v/>
      </c>
      <c r="Z421" s="407" t="str">
        <f>IF(名簿!H426&lt;&gt;"",名簿!H426,"")</f>
        <v/>
      </c>
      <c r="AA421" s="407" t="str">
        <f>IF(名簿!S426&lt;&gt;"",名簿!S426,"")</f>
        <v/>
      </c>
      <c r="AB421" s="407" t="s">
        <v>1792</v>
      </c>
      <c r="AC421" s="407" t="str">
        <f>IF(名簿!M426&lt;&gt;"",名簿!M426,"")</f>
        <v/>
      </c>
      <c r="AD421" s="407" t="str">
        <f>IF(名簿!N426&lt;&gt;"",名簿!N426,"")</f>
        <v/>
      </c>
      <c r="AE421" s="407" t="str">
        <f>IF(名簿!O426&lt;&gt;"",名簿!O426,"")</f>
        <v/>
      </c>
      <c r="AF421" s="407" t="str">
        <f>IF(名簿!P426&lt;&gt;"",名簿!P426,"")</f>
        <v/>
      </c>
      <c r="AN421" s="551" t="str">
        <f>テーブル2[[#This Row],[災害発生時の
体制]]&amp;テーブル2[[#This Row],[班長代理①②③を選択]]</f>
        <v/>
      </c>
      <c r="AO421">
        <f>IF(テーブル2[[#This Row],[班長代理①②③を選択]]&lt;&gt;"",COUNTIF(AN:AN,AN421),0)</f>
        <v>0</v>
      </c>
      <c r="AQ421" s="521" t="str">
        <f>テーブル2[[#This Row],[災害発生時の
体制]]&amp;テーブル2[[#This Row],[班長]]</f>
        <v/>
      </c>
      <c r="AR421" s="519">
        <f>IF(テーブル2[[#This Row],[班長]]="○",COUNTIF(AQ:AQ,AQ421),0)</f>
        <v>0</v>
      </c>
    </row>
    <row r="422" spans="2:44" x14ac:dyDescent="0.15">
      <c r="B422" s="378" t="str">
        <f>IF(名簿!C427&lt;&gt;"",名簿!C427,"")</f>
        <v/>
      </c>
      <c r="C422" s="378" t="str">
        <f>IF(名簿!F427&lt;&gt;"",名簿!F427,"")</f>
        <v/>
      </c>
      <c r="D422" s="378" t="str">
        <f>IF(名簿!G427&lt;&gt;"",名簿!G427,"")</f>
        <v/>
      </c>
      <c r="E422" s="378" t="str">
        <f>IF(名簿!J427&lt;&gt;"",名簿!J427,"")</f>
        <v/>
      </c>
      <c r="F422" s="378" t="str">
        <f>IF(名簿!L427&lt;&gt;"",名簿!L427,"")</f>
        <v/>
      </c>
      <c r="G422" s="378" t="str">
        <f>IF(名簿!I427&lt;&gt;"",名簿!I427,"")</f>
        <v/>
      </c>
      <c r="H422" s="378" t="str">
        <f>IF(名簿!K427&lt;&gt;"",名簿!K427,"")</f>
        <v/>
      </c>
      <c r="I422" s="378" t="str">
        <f>IF(名簿!H427&lt;&gt;"",名簿!H427,"")</f>
        <v/>
      </c>
      <c r="J422" s="378" t="str">
        <f>IF(名簿!S427&lt;&gt;"",名簿!S427,"")</f>
        <v/>
      </c>
      <c r="L422" s="379" t="str">
        <f>IF(現場!C426&lt;&gt;"",現場!C426,"")</f>
        <v/>
      </c>
      <c r="M422" s="379" t="str">
        <f>IF(現場!D426&lt;&gt;"",現場!D426,"")</f>
        <v/>
      </c>
      <c r="N422" s="379" t="str">
        <f>IF(現場!E426&lt;&gt;"",現場!E426,"")</f>
        <v/>
      </c>
      <c r="O422" s="379" t="str">
        <f>IF(現場!F426&lt;&gt;"",現場!F426,"")</f>
        <v/>
      </c>
      <c r="P422" s="379" t="str">
        <f>IF(現場!G426&lt;&gt;"",現場!G426,"")</f>
        <v/>
      </c>
      <c r="Q422" s="379" t="str">
        <f>IF(現場!H426&lt;&gt;"",現場!H426,"")</f>
        <v/>
      </c>
      <c r="R422" s="379" t="str">
        <f>IF(現場!I426&lt;&gt;"",現場!I426,"")</f>
        <v/>
      </c>
      <c r="S422" s="379" t="str">
        <f>IF(現場!J426&lt;&gt;"",現場!J426,"")</f>
        <v/>
      </c>
      <c r="T422" s="379" t="str">
        <f>IF(現場!K426&lt;&gt;"",現場!K426,"")</f>
        <v/>
      </c>
      <c r="U422" s="379" t="str">
        <f>IF(現場!L426&lt;&gt;"",現場!L426,"")</f>
        <v/>
      </c>
      <c r="V422" s="379" t="str">
        <f>IF(現場!M426&lt;&gt;"",現場!M426,"")</f>
        <v/>
      </c>
      <c r="X422" s="407" t="str">
        <f>IF(名簿!E427&lt;&gt;"",名簿!E427,"")</f>
        <v/>
      </c>
      <c r="Y422" s="407" t="str">
        <f>IF(名簿!C427&lt;&gt;"",名簿!C427,"")</f>
        <v/>
      </c>
      <c r="Z422" s="407" t="str">
        <f>IF(名簿!H427&lt;&gt;"",名簿!H427,"")</f>
        <v/>
      </c>
      <c r="AA422" s="407" t="str">
        <f>IF(名簿!S427&lt;&gt;"",名簿!S427,"")</f>
        <v/>
      </c>
      <c r="AB422" s="407" t="s">
        <v>1792</v>
      </c>
      <c r="AC422" s="407" t="str">
        <f>IF(名簿!M427&lt;&gt;"",名簿!M427,"")</f>
        <v/>
      </c>
      <c r="AD422" s="407" t="str">
        <f>IF(名簿!N427&lt;&gt;"",名簿!N427,"")</f>
        <v/>
      </c>
      <c r="AE422" s="407" t="str">
        <f>IF(名簿!O427&lt;&gt;"",名簿!O427,"")</f>
        <v/>
      </c>
      <c r="AF422" s="407" t="str">
        <f>IF(名簿!P427&lt;&gt;"",名簿!P427,"")</f>
        <v/>
      </c>
      <c r="AN422" s="551" t="str">
        <f>テーブル2[[#This Row],[災害発生時の
体制]]&amp;テーブル2[[#This Row],[班長代理①②③を選択]]</f>
        <v/>
      </c>
      <c r="AO422">
        <f>IF(テーブル2[[#This Row],[班長代理①②③を選択]]&lt;&gt;"",COUNTIF(AN:AN,AN422),0)</f>
        <v>0</v>
      </c>
      <c r="AQ422" s="521" t="str">
        <f>テーブル2[[#This Row],[災害発生時の
体制]]&amp;テーブル2[[#This Row],[班長]]</f>
        <v/>
      </c>
      <c r="AR422" s="519">
        <f>IF(テーブル2[[#This Row],[班長]]="○",COUNTIF(AQ:AQ,AQ422),0)</f>
        <v>0</v>
      </c>
    </row>
    <row r="423" spans="2:44" x14ac:dyDescent="0.15">
      <c r="B423" s="378" t="str">
        <f>IF(名簿!C428&lt;&gt;"",名簿!C428,"")</f>
        <v/>
      </c>
      <c r="C423" s="378" t="str">
        <f>IF(名簿!F428&lt;&gt;"",名簿!F428,"")</f>
        <v/>
      </c>
      <c r="D423" s="378" t="str">
        <f>IF(名簿!G428&lt;&gt;"",名簿!G428,"")</f>
        <v/>
      </c>
      <c r="E423" s="378" t="str">
        <f>IF(名簿!J428&lt;&gt;"",名簿!J428,"")</f>
        <v/>
      </c>
      <c r="F423" s="378" t="str">
        <f>IF(名簿!L428&lt;&gt;"",名簿!L428,"")</f>
        <v/>
      </c>
      <c r="G423" s="378" t="str">
        <f>IF(名簿!I428&lt;&gt;"",名簿!I428,"")</f>
        <v/>
      </c>
      <c r="H423" s="378" t="str">
        <f>IF(名簿!K428&lt;&gt;"",名簿!K428,"")</f>
        <v/>
      </c>
      <c r="I423" s="378" t="str">
        <f>IF(名簿!H428&lt;&gt;"",名簿!H428,"")</f>
        <v/>
      </c>
      <c r="J423" s="378" t="str">
        <f>IF(名簿!S428&lt;&gt;"",名簿!S428,"")</f>
        <v/>
      </c>
      <c r="L423" s="379" t="str">
        <f>IF(現場!C427&lt;&gt;"",現場!C427,"")</f>
        <v/>
      </c>
      <c r="M423" s="379" t="str">
        <f>IF(現場!D427&lt;&gt;"",現場!D427,"")</f>
        <v/>
      </c>
      <c r="N423" s="379" t="str">
        <f>IF(現場!E427&lt;&gt;"",現場!E427,"")</f>
        <v/>
      </c>
      <c r="O423" s="379" t="str">
        <f>IF(現場!F427&lt;&gt;"",現場!F427,"")</f>
        <v/>
      </c>
      <c r="P423" s="379" t="str">
        <f>IF(現場!G427&lt;&gt;"",現場!G427,"")</f>
        <v/>
      </c>
      <c r="Q423" s="379" t="str">
        <f>IF(現場!H427&lt;&gt;"",現場!H427,"")</f>
        <v/>
      </c>
      <c r="R423" s="379" t="str">
        <f>IF(現場!I427&lt;&gt;"",現場!I427,"")</f>
        <v/>
      </c>
      <c r="S423" s="379" t="str">
        <f>IF(現場!J427&lt;&gt;"",現場!J427,"")</f>
        <v/>
      </c>
      <c r="T423" s="379" t="str">
        <f>IF(現場!K427&lt;&gt;"",現場!K427,"")</f>
        <v/>
      </c>
      <c r="U423" s="379" t="str">
        <f>IF(現場!L427&lt;&gt;"",現場!L427,"")</f>
        <v/>
      </c>
      <c r="V423" s="379" t="str">
        <f>IF(現場!M427&lt;&gt;"",現場!M427,"")</f>
        <v/>
      </c>
      <c r="X423" s="407" t="str">
        <f>IF(名簿!E428&lt;&gt;"",名簿!E428,"")</f>
        <v/>
      </c>
      <c r="Y423" s="407" t="str">
        <f>IF(名簿!C428&lt;&gt;"",名簿!C428,"")</f>
        <v/>
      </c>
      <c r="Z423" s="407" t="str">
        <f>IF(名簿!H428&lt;&gt;"",名簿!H428,"")</f>
        <v/>
      </c>
      <c r="AA423" s="407" t="str">
        <f>IF(名簿!S428&lt;&gt;"",名簿!S428,"")</f>
        <v/>
      </c>
      <c r="AB423" s="407" t="s">
        <v>1792</v>
      </c>
      <c r="AC423" s="407" t="str">
        <f>IF(名簿!M428&lt;&gt;"",名簿!M428,"")</f>
        <v/>
      </c>
      <c r="AD423" s="407" t="str">
        <f>IF(名簿!N428&lt;&gt;"",名簿!N428,"")</f>
        <v/>
      </c>
      <c r="AE423" s="407" t="str">
        <f>IF(名簿!O428&lt;&gt;"",名簿!O428,"")</f>
        <v/>
      </c>
      <c r="AF423" s="407" t="str">
        <f>IF(名簿!P428&lt;&gt;"",名簿!P428,"")</f>
        <v/>
      </c>
      <c r="AN423" s="551" t="str">
        <f>テーブル2[[#This Row],[災害発生時の
体制]]&amp;テーブル2[[#This Row],[班長代理①②③を選択]]</f>
        <v/>
      </c>
      <c r="AO423">
        <f>IF(テーブル2[[#This Row],[班長代理①②③を選択]]&lt;&gt;"",COUNTIF(AN:AN,AN423),0)</f>
        <v>0</v>
      </c>
      <c r="AQ423" s="521" t="str">
        <f>テーブル2[[#This Row],[災害発生時の
体制]]&amp;テーブル2[[#This Row],[班長]]</f>
        <v/>
      </c>
      <c r="AR423" s="519">
        <f>IF(テーブル2[[#This Row],[班長]]="○",COUNTIF(AQ:AQ,AQ423),0)</f>
        <v>0</v>
      </c>
    </row>
    <row r="424" spans="2:44" x14ac:dyDescent="0.15">
      <c r="B424" s="378" t="str">
        <f>IF(名簿!C429&lt;&gt;"",名簿!C429,"")</f>
        <v/>
      </c>
      <c r="C424" s="378" t="str">
        <f>IF(名簿!F429&lt;&gt;"",名簿!F429,"")</f>
        <v/>
      </c>
      <c r="D424" s="378" t="str">
        <f>IF(名簿!G429&lt;&gt;"",名簿!G429,"")</f>
        <v/>
      </c>
      <c r="E424" s="378" t="str">
        <f>IF(名簿!J429&lt;&gt;"",名簿!J429,"")</f>
        <v/>
      </c>
      <c r="F424" s="378" t="str">
        <f>IF(名簿!L429&lt;&gt;"",名簿!L429,"")</f>
        <v/>
      </c>
      <c r="G424" s="378" t="str">
        <f>IF(名簿!I429&lt;&gt;"",名簿!I429,"")</f>
        <v/>
      </c>
      <c r="H424" s="378" t="str">
        <f>IF(名簿!K429&lt;&gt;"",名簿!K429,"")</f>
        <v/>
      </c>
      <c r="I424" s="378" t="str">
        <f>IF(名簿!H429&lt;&gt;"",名簿!H429,"")</f>
        <v/>
      </c>
      <c r="J424" s="378" t="str">
        <f>IF(名簿!S429&lt;&gt;"",名簿!S429,"")</f>
        <v/>
      </c>
      <c r="L424" s="379" t="str">
        <f>IF(現場!C428&lt;&gt;"",現場!C428,"")</f>
        <v/>
      </c>
      <c r="M424" s="379" t="str">
        <f>IF(現場!D428&lt;&gt;"",現場!D428,"")</f>
        <v/>
      </c>
      <c r="N424" s="379" t="str">
        <f>IF(現場!E428&lt;&gt;"",現場!E428,"")</f>
        <v/>
      </c>
      <c r="O424" s="379" t="str">
        <f>IF(現場!F428&lt;&gt;"",現場!F428,"")</f>
        <v/>
      </c>
      <c r="P424" s="379" t="str">
        <f>IF(現場!G428&lt;&gt;"",現場!G428,"")</f>
        <v/>
      </c>
      <c r="Q424" s="379" t="str">
        <f>IF(現場!H428&lt;&gt;"",現場!H428,"")</f>
        <v/>
      </c>
      <c r="R424" s="379" t="str">
        <f>IF(現場!I428&lt;&gt;"",現場!I428,"")</f>
        <v/>
      </c>
      <c r="S424" s="379" t="str">
        <f>IF(現場!J428&lt;&gt;"",現場!J428,"")</f>
        <v/>
      </c>
      <c r="T424" s="379" t="str">
        <f>IF(現場!K428&lt;&gt;"",現場!K428,"")</f>
        <v/>
      </c>
      <c r="U424" s="379" t="str">
        <f>IF(現場!L428&lt;&gt;"",現場!L428,"")</f>
        <v/>
      </c>
      <c r="V424" s="379" t="str">
        <f>IF(現場!M428&lt;&gt;"",現場!M428,"")</f>
        <v/>
      </c>
      <c r="X424" s="407" t="str">
        <f>IF(名簿!E429&lt;&gt;"",名簿!E429,"")</f>
        <v/>
      </c>
      <c r="Y424" s="407" t="str">
        <f>IF(名簿!C429&lt;&gt;"",名簿!C429,"")</f>
        <v/>
      </c>
      <c r="Z424" s="407" t="str">
        <f>IF(名簿!H429&lt;&gt;"",名簿!H429,"")</f>
        <v/>
      </c>
      <c r="AA424" s="407" t="str">
        <f>IF(名簿!S429&lt;&gt;"",名簿!S429,"")</f>
        <v/>
      </c>
      <c r="AB424" s="407" t="s">
        <v>1792</v>
      </c>
      <c r="AC424" s="407" t="str">
        <f>IF(名簿!M429&lt;&gt;"",名簿!M429,"")</f>
        <v/>
      </c>
      <c r="AD424" s="407" t="str">
        <f>IF(名簿!N429&lt;&gt;"",名簿!N429,"")</f>
        <v/>
      </c>
      <c r="AE424" s="407" t="str">
        <f>IF(名簿!O429&lt;&gt;"",名簿!O429,"")</f>
        <v/>
      </c>
      <c r="AF424" s="407" t="str">
        <f>IF(名簿!P429&lt;&gt;"",名簿!P429,"")</f>
        <v/>
      </c>
      <c r="AN424" s="551" t="str">
        <f>テーブル2[[#This Row],[災害発生時の
体制]]&amp;テーブル2[[#This Row],[班長代理①②③を選択]]</f>
        <v/>
      </c>
      <c r="AO424">
        <f>IF(テーブル2[[#This Row],[班長代理①②③を選択]]&lt;&gt;"",COUNTIF(AN:AN,AN424),0)</f>
        <v>0</v>
      </c>
      <c r="AQ424" s="521" t="str">
        <f>テーブル2[[#This Row],[災害発生時の
体制]]&amp;テーブル2[[#This Row],[班長]]</f>
        <v/>
      </c>
      <c r="AR424" s="519">
        <f>IF(テーブル2[[#This Row],[班長]]="○",COUNTIF(AQ:AQ,AQ424),0)</f>
        <v>0</v>
      </c>
    </row>
    <row r="425" spans="2:44" x14ac:dyDescent="0.15">
      <c r="B425" s="378" t="str">
        <f>IF(名簿!C430&lt;&gt;"",名簿!C430,"")</f>
        <v/>
      </c>
      <c r="C425" s="378" t="str">
        <f>IF(名簿!F430&lt;&gt;"",名簿!F430,"")</f>
        <v/>
      </c>
      <c r="D425" s="378" t="str">
        <f>IF(名簿!G430&lt;&gt;"",名簿!G430,"")</f>
        <v/>
      </c>
      <c r="E425" s="378" t="str">
        <f>IF(名簿!J430&lt;&gt;"",名簿!J430,"")</f>
        <v/>
      </c>
      <c r="F425" s="378" t="str">
        <f>IF(名簿!L430&lt;&gt;"",名簿!L430,"")</f>
        <v/>
      </c>
      <c r="G425" s="378" t="str">
        <f>IF(名簿!I430&lt;&gt;"",名簿!I430,"")</f>
        <v/>
      </c>
      <c r="H425" s="378" t="str">
        <f>IF(名簿!K430&lt;&gt;"",名簿!K430,"")</f>
        <v/>
      </c>
      <c r="I425" s="378" t="str">
        <f>IF(名簿!H430&lt;&gt;"",名簿!H430,"")</f>
        <v/>
      </c>
      <c r="J425" s="378" t="str">
        <f>IF(名簿!S430&lt;&gt;"",名簿!S430,"")</f>
        <v/>
      </c>
      <c r="L425" s="379" t="str">
        <f>IF(現場!C429&lt;&gt;"",現場!C429,"")</f>
        <v/>
      </c>
      <c r="M425" s="379" t="str">
        <f>IF(現場!D429&lt;&gt;"",現場!D429,"")</f>
        <v/>
      </c>
      <c r="N425" s="379" t="str">
        <f>IF(現場!E429&lt;&gt;"",現場!E429,"")</f>
        <v/>
      </c>
      <c r="O425" s="379" t="str">
        <f>IF(現場!F429&lt;&gt;"",現場!F429,"")</f>
        <v/>
      </c>
      <c r="P425" s="379" t="str">
        <f>IF(現場!G429&lt;&gt;"",現場!G429,"")</f>
        <v/>
      </c>
      <c r="Q425" s="379" t="str">
        <f>IF(現場!H429&lt;&gt;"",現場!H429,"")</f>
        <v/>
      </c>
      <c r="R425" s="379" t="str">
        <f>IF(現場!I429&lt;&gt;"",現場!I429,"")</f>
        <v/>
      </c>
      <c r="S425" s="379" t="str">
        <f>IF(現場!J429&lt;&gt;"",現場!J429,"")</f>
        <v/>
      </c>
      <c r="T425" s="379" t="str">
        <f>IF(現場!K429&lt;&gt;"",現場!K429,"")</f>
        <v/>
      </c>
      <c r="U425" s="379" t="str">
        <f>IF(現場!L429&lt;&gt;"",現場!L429,"")</f>
        <v/>
      </c>
      <c r="V425" s="379" t="str">
        <f>IF(現場!M429&lt;&gt;"",現場!M429,"")</f>
        <v/>
      </c>
      <c r="X425" s="407" t="str">
        <f>IF(名簿!E430&lt;&gt;"",名簿!E430,"")</f>
        <v/>
      </c>
      <c r="Y425" s="407" t="str">
        <f>IF(名簿!C430&lt;&gt;"",名簿!C430,"")</f>
        <v/>
      </c>
      <c r="Z425" s="407" t="str">
        <f>IF(名簿!H430&lt;&gt;"",名簿!H430,"")</f>
        <v/>
      </c>
      <c r="AA425" s="407" t="str">
        <f>IF(名簿!S430&lt;&gt;"",名簿!S430,"")</f>
        <v/>
      </c>
      <c r="AB425" s="407" t="s">
        <v>1792</v>
      </c>
      <c r="AC425" s="407" t="str">
        <f>IF(名簿!M430&lt;&gt;"",名簿!M430,"")</f>
        <v/>
      </c>
      <c r="AD425" s="407" t="str">
        <f>IF(名簿!N430&lt;&gt;"",名簿!N430,"")</f>
        <v/>
      </c>
      <c r="AE425" s="407" t="str">
        <f>IF(名簿!O430&lt;&gt;"",名簿!O430,"")</f>
        <v/>
      </c>
      <c r="AF425" s="407" t="str">
        <f>IF(名簿!P430&lt;&gt;"",名簿!P430,"")</f>
        <v/>
      </c>
      <c r="AN425" s="551" t="str">
        <f>テーブル2[[#This Row],[災害発生時の
体制]]&amp;テーブル2[[#This Row],[班長代理①②③を選択]]</f>
        <v/>
      </c>
      <c r="AO425">
        <f>IF(テーブル2[[#This Row],[班長代理①②③を選択]]&lt;&gt;"",COUNTIF(AN:AN,AN425),0)</f>
        <v>0</v>
      </c>
      <c r="AQ425" s="521" t="str">
        <f>テーブル2[[#This Row],[災害発生時の
体制]]&amp;テーブル2[[#This Row],[班長]]</f>
        <v/>
      </c>
      <c r="AR425" s="519">
        <f>IF(テーブル2[[#This Row],[班長]]="○",COUNTIF(AQ:AQ,AQ425),0)</f>
        <v>0</v>
      </c>
    </row>
    <row r="426" spans="2:44" x14ac:dyDescent="0.15">
      <c r="B426" s="378" t="str">
        <f>IF(名簿!C431&lt;&gt;"",名簿!C431,"")</f>
        <v/>
      </c>
      <c r="C426" s="378" t="str">
        <f>IF(名簿!F431&lt;&gt;"",名簿!F431,"")</f>
        <v/>
      </c>
      <c r="D426" s="378" t="str">
        <f>IF(名簿!G431&lt;&gt;"",名簿!G431,"")</f>
        <v/>
      </c>
      <c r="E426" s="378" t="str">
        <f>IF(名簿!J431&lt;&gt;"",名簿!J431,"")</f>
        <v/>
      </c>
      <c r="F426" s="378" t="str">
        <f>IF(名簿!L431&lt;&gt;"",名簿!L431,"")</f>
        <v/>
      </c>
      <c r="G426" s="378" t="str">
        <f>IF(名簿!I431&lt;&gt;"",名簿!I431,"")</f>
        <v/>
      </c>
      <c r="H426" s="378" t="str">
        <f>IF(名簿!K431&lt;&gt;"",名簿!K431,"")</f>
        <v/>
      </c>
      <c r="I426" s="378" t="str">
        <f>IF(名簿!H431&lt;&gt;"",名簿!H431,"")</f>
        <v/>
      </c>
      <c r="J426" s="378" t="str">
        <f>IF(名簿!S431&lt;&gt;"",名簿!S431,"")</f>
        <v/>
      </c>
      <c r="L426" s="379" t="str">
        <f>IF(現場!C430&lt;&gt;"",現場!C430,"")</f>
        <v/>
      </c>
      <c r="M426" s="379" t="str">
        <f>IF(現場!D430&lt;&gt;"",現場!D430,"")</f>
        <v/>
      </c>
      <c r="N426" s="379" t="str">
        <f>IF(現場!E430&lt;&gt;"",現場!E430,"")</f>
        <v/>
      </c>
      <c r="O426" s="379" t="str">
        <f>IF(現場!F430&lt;&gt;"",現場!F430,"")</f>
        <v/>
      </c>
      <c r="P426" s="379" t="str">
        <f>IF(現場!G430&lt;&gt;"",現場!G430,"")</f>
        <v/>
      </c>
      <c r="Q426" s="379" t="str">
        <f>IF(現場!H430&lt;&gt;"",現場!H430,"")</f>
        <v/>
      </c>
      <c r="R426" s="379" t="str">
        <f>IF(現場!I430&lt;&gt;"",現場!I430,"")</f>
        <v/>
      </c>
      <c r="S426" s="379" t="str">
        <f>IF(現場!J430&lt;&gt;"",現場!J430,"")</f>
        <v/>
      </c>
      <c r="T426" s="379" t="str">
        <f>IF(現場!K430&lt;&gt;"",現場!K430,"")</f>
        <v/>
      </c>
      <c r="U426" s="379" t="str">
        <f>IF(現場!L430&lt;&gt;"",現場!L430,"")</f>
        <v/>
      </c>
      <c r="V426" s="379" t="str">
        <f>IF(現場!M430&lt;&gt;"",現場!M430,"")</f>
        <v/>
      </c>
      <c r="X426" s="407" t="str">
        <f>IF(名簿!E431&lt;&gt;"",名簿!E431,"")</f>
        <v/>
      </c>
      <c r="Y426" s="407" t="str">
        <f>IF(名簿!C431&lt;&gt;"",名簿!C431,"")</f>
        <v/>
      </c>
      <c r="Z426" s="407" t="str">
        <f>IF(名簿!H431&lt;&gt;"",名簿!H431,"")</f>
        <v/>
      </c>
      <c r="AA426" s="407" t="str">
        <f>IF(名簿!S431&lt;&gt;"",名簿!S431,"")</f>
        <v/>
      </c>
      <c r="AB426" s="407" t="s">
        <v>1792</v>
      </c>
      <c r="AC426" s="407" t="str">
        <f>IF(名簿!M431&lt;&gt;"",名簿!M431,"")</f>
        <v/>
      </c>
      <c r="AD426" s="407" t="str">
        <f>IF(名簿!N431&lt;&gt;"",名簿!N431,"")</f>
        <v/>
      </c>
      <c r="AE426" s="407" t="str">
        <f>IF(名簿!O431&lt;&gt;"",名簿!O431,"")</f>
        <v/>
      </c>
      <c r="AF426" s="407" t="str">
        <f>IF(名簿!P431&lt;&gt;"",名簿!P431,"")</f>
        <v/>
      </c>
      <c r="AN426" s="551" t="str">
        <f>テーブル2[[#This Row],[災害発生時の
体制]]&amp;テーブル2[[#This Row],[班長代理①②③を選択]]</f>
        <v/>
      </c>
      <c r="AO426">
        <f>IF(テーブル2[[#This Row],[班長代理①②③を選択]]&lt;&gt;"",COUNTIF(AN:AN,AN426),0)</f>
        <v>0</v>
      </c>
      <c r="AQ426" s="521" t="str">
        <f>テーブル2[[#This Row],[災害発生時の
体制]]&amp;テーブル2[[#This Row],[班長]]</f>
        <v/>
      </c>
      <c r="AR426" s="519">
        <f>IF(テーブル2[[#This Row],[班長]]="○",COUNTIF(AQ:AQ,AQ426),0)</f>
        <v>0</v>
      </c>
    </row>
    <row r="427" spans="2:44" x14ac:dyDescent="0.15">
      <c r="B427" s="378" t="str">
        <f>IF(名簿!C432&lt;&gt;"",名簿!C432,"")</f>
        <v/>
      </c>
      <c r="C427" s="378" t="str">
        <f>IF(名簿!F432&lt;&gt;"",名簿!F432,"")</f>
        <v/>
      </c>
      <c r="D427" s="378" t="str">
        <f>IF(名簿!G432&lt;&gt;"",名簿!G432,"")</f>
        <v/>
      </c>
      <c r="E427" s="378" t="str">
        <f>IF(名簿!J432&lt;&gt;"",名簿!J432,"")</f>
        <v/>
      </c>
      <c r="F427" s="378" t="str">
        <f>IF(名簿!L432&lt;&gt;"",名簿!L432,"")</f>
        <v/>
      </c>
      <c r="G427" s="378" t="str">
        <f>IF(名簿!I432&lt;&gt;"",名簿!I432,"")</f>
        <v/>
      </c>
      <c r="H427" s="378" t="str">
        <f>IF(名簿!K432&lt;&gt;"",名簿!K432,"")</f>
        <v/>
      </c>
      <c r="I427" s="378" t="str">
        <f>IF(名簿!H432&lt;&gt;"",名簿!H432,"")</f>
        <v/>
      </c>
      <c r="J427" s="378" t="str">
        <f>IF(名簿!S432&lt;&gt;"",名簿!S432,"")</f>
        <v/>
      </c>
      <c r="L427" s="379" t="str">
        <f>IF(現場!C431&lt;&gt;"",現場!C431,"")</f>
        <v/>
      </c>
      <c r="M427" s="379" t="str">
        <f>IF(現場!D431&lt;&gt;"",現場!D431,"")</f>
        <v/>
      </c>
      <c r="N427" s="379" t="str">
        <f>IF(現場!E431&lt;&gt;"",現場!E431,"")</f>
        <v/>
      </c>
      <c r="O427" s="379" t="str">
        <f>IF(現場!F431&lt;&gt;"",現場!F431,"")</f>
        <v/>
      </c>
      <c r="P427" s="379" t="str">
        <f>IF(現場!G431&lt;&gt;"",現場!G431,"")</f>
        <v/>
      </c>
      <c r="Q427" s="379" t="str">
        <f>IF(現場!H431&lt;&gt;"",現場!H431,"")</f>
        <v/>
      </c>
      <c r="R427" s="379" t="str">
        <f>IF(現場!I431&lt;&gt;"",現場!I431,"")</f>
        <v/>
      </c>
      <c r="S427" s="379" t="str">
        <f>IF(現場!J431&lt;&gt;"",現場!J431,"")</f>
        <v/>
      </c>
      <c r="T427" s="379" t="str">
        <f>IF(現場!K431&lt;&gt;"",現場!K431,"")</f>
        <v/>
      </c>
      <c r="U427" s="379" t="str">
        <f>IF(現場!L431&lt;&gt;"",現場!L431,"")</f>
        <v/>
      </c>
      <c r="V427" s="379" t="str">
        <f>IF(現場!M431&lt;&gt;"",現場!M431,"")</f>
        <v/>
      </c>
      <c r="X427" s="407" t="str">
        <f>IF(名簿!E432&lt;&gt;"",名簿!E432,"")</f>
        <v/>
      </c>
      <c r="Y427" s="407" t="str">
        <f>IF(名簿!C432&lt;&gt;"",名簿!C432,"")</f>
        <v/>
      </c>
      <c r="Z427" s="407" t="str">
        <f>IF(名簿!H432&lt;&gt;"",名簿!H432,"")</f>
        <v/>
      </c>
      <c r="AA427" s="407" t="str">
        <f>IF(名簿!S432&lt;&gt;"",名簿!S432,"")</f>
        <v/>
      </c>
      <c r="AB427" s="407" t="s">
        <v>1792</v>
      </c>
      <c r="AC427" s="407" t="str">
        <f>IF(名簿!M432&lt;&gt;"",名簿!M432,"")</f>
        <v/>
      </c>
      <c r="AD427" s="407" t="str">
        <f>IF(名簿!N432&lt;&gt;"",名簿!N432,"")</f>
        <v/>
      </c>
      <c r="AE427" s="407" t="str">
        <f>IF(名簿!O432&lt;&gt;"",名簿!O432,"")</f>
        <v/>
      </c>
      <c r="AF427" s="407" t="str">
        <f>IF(名簿!P432&lt;&gt;"",名簿!P432,"")</f>
        <v/>
      </c>
      <c r="AN427" s="551" t="str">
        <f>テーブル2[[#This Row],[災害発生時の
体制]]&amp;テーブル2[[#This Row],[班長代理①②③を選択]]</f>
        <v/>
      </c>
      <c r="AO427">
        <f>IF(テーブル2[[#This Row],[班長代理①②③を選択]]&lt;&gt;"",COUNTIF(AN:AN,AN427),0)</f>
        <v>0</v>
      </c>
      <c r="AQ427" s="521" t="str">
        <f>テーブル2[[#This Row],[災害発生時の
体制]]&amp;テーブル2[[#This Row],[班長]]</f>
        <v/>
      </c>
      <c r="AR427" s="519">
        <f>IF(テーブル2[[#This Row],[班長]]="○",COUNTIF(AQ:AQ,AQ427),0)</f>
        <v>0</v>
      </c>
    </row>
    <row r="428" spans="2:44" x14ac:dyDescent="0.15">
      <c r="B428" s="378" t="str">
        <f>IF(名簿!C433&lt;&gt;"",名簿!C433,"")</f>
        <v/>
      </c>
      <c r="C428" s="378" t="str">
        <f>IF(名簿!F433&lt;&gt;"",名簿!F433,"")</f>
        <v/>
      </c>
      <c r="D428" s="378" t="str">
        <f>IF(名簿!G433&lt;&gt;"",名簿!G433,"")</f>
        <v/>
      </c>
      <c r="E428" s="378" t="str">
        <f>IF(名簿!J433&lt;&gt;"",名簿!J433,"")</f>
        <v/>
      </c>
      <c r="F428" s="378" t="str">
        <f>IF(名簿!L433&lt;&gt;"",名簿!L433,"")</f>
        <v/>
      </c>
      <c r="G428" s="378" t="str">
        <f>IF(名簿!I433&lt;&gt;"",名簿!I433,"")</f>
        <v/>
      </c>
      <c r="H428" s="378" t="str">
        <f>IF(名簿!K433&lt;&gt;"",名簿!K433,"")</f>
        <v/>
      </c>
      <c r="I428" s="378" t="str">
        <f>IF(名簿!H433&lt;&gt;"",名簿!H433,"")</f>
        <v/>
      </c>
      <c r="J428" s="378" t="str">
        <f>IF(名簿!S433&lt;&gt;"",名簿!S433,"")</f>
        <v/>
      </c>
      <c r="L428" s="379" t="str">
        <f>IF(現場!C432&lt;&gt;"",現場!C432,"")</f>
        <v/>
      </c>
      <c r="M428" s="379" t="str">
        <f>IF(現場!D432&lt;&gt;"",現場!D432,"")</f>
        <v/>
      </c>
      <c r="N428" s="379" t="str">
        <f>IF(現場!E432&lt;&gt;"",現場!E432,"")</f>
        <v/>
      </c>
      <c r="O428" s="379" t="str">
        <f>IF(現場!F432&lt;&gt;"",現場!F432,"")</f>
        <v/>
      </c>
      <c r="P428" s="379" t="str">
        <f>IF(現場!G432&lt;&gt;"",現場!G432,"")</f>
        <v/>
      </c>
      <c r="Q428" s="379" t="str">
        <f>IF(現場!H432&lt;&gt;"",現場!H432,"")</f>
        <v/>
      </c>
      <c r="R428" s="379" t="str">
        <f>IF(現場!I432&lt;&gt;"",現場!I432,"")</f>
        <v/>
      </c>
      <c r="S428" s="379" t="str">
        <f>IF(現場!J432&lt;&gt;"",現場!J432,"")</f>
        <v/>
      </c>
      <c r="T428" s="379" t="str">
        <f>IF(現場!K432&lt;&gt;"",現場!K432,"")</f>
        <v/>
      </c>
      <c r="U428" s="379" t="str">
        <f>IF(現場!L432&lt;&gt;"",現場!L432,"")</f>
        <v/>
      </c>
      <c r="V428" s="379" t="str">
        <f>IF(現場!M432&lt;&gt;"",現場!M432,"")</f>
        <v/>
      </c>
      <c r="X428" s="407" t="str">
        <f>IF(名簿!E433&lt;&gt;"",名簿!E433,"")</f>
        <v/>
      </c>
      <c r="Y428" s="407" t="str">
        <f>IF(名簿!C433&lt;&gt;"",名簿!C433,"")</f>
        <v/>
      </c>
      <c r="Z428" s="407" t="str">
        <f>IF(名簿!H433&lt;&gt;"",名簿!H433,"")</f>
        <v/>
      </c>
      <c r="AA428" s="407" t="str">
        <f>IF(名簿!S433&lt;&gt;"",名簿!S433,"")</f>
        <v/>
      </c>
      <c r="AB428" s="407" t="s">
        <v>1792</v>
      </c>
      <c r="AC428" s="407" t="str">
        <f>IF(名簿!M433&lt;&gt;"",名簿!M433,"")</f>
        <v/>
      </c>
      <c r="AD428" s="407" t="str">
        <f>IF(名簿!N433&lt;&gt;"",名簿!N433,"")</f>
        <v/>
      </c>
      <c r="AE428" s="407" t="str">
        <f>IF(名簿!O433&lt;&gt;"",名簿!O433,"")</f>
        <v/>
      </c>
      <c r="AF428" s="407" t="str">
        <f>IF(名簿!P433&lt;&gt;"",名簿!P433,"")</f>
        <v/>
      </c>
      <c r="AN428" s="551" t="str">
        <f>テーブル2[[#This Row],[災害発生時の
体制]]&amp;テーブル2[[#This Row],[班長代理①②③を選択]]</f>
        <v/>
      </c>
      <c r="AO428">
        <f>IF(テーブル2[[#This Row],[班長代理①②③を選択]]&lt;&gt;"",COUNTIF(AN:AN,AN428),0)</f>
        <v>0</v>
      </c>
      <c r="AQ428" s="521" t="str">
        <f>テーブル2[[#This Row],[災害発生時の
体制]]&amp;テーブル2[[#This Row],[班長]]</f>
        <v/>
      </c>
      <c r="AR428" s="519">
        <f>IF(テーブル2[[#This Row],[班長]]="○",COUNTIF(AQ:AQ,AQ428),0)</f>
        <v>0</v>
      </c>
    </row>
    <row r="429" spans="2:44" x14ac:dyDescent="0.15">
      <c r="B429" s="378" t="str">
        <f>IF(名簿!C434&lt;&gt;"",名簿!C434,"")</f>
        <v/>
      </c>
      <c r="C429" s="378" t="str">
        <f>IF(名簿!F434&lt;&gt;"",名簿!F434,"")</f>
        <v/>
      </c>
      <c r="D429" s="378" t="str">
        <f>IF(名簿!G434&lt;&gt;"",名簿!G434,"")</f>
        <v/>
      </c>
      <c r="E429" s="378" t="str">
        <f>IF(名簿!J434&lt;&gt;"",名簿!J434,"")</f>
        <v/>
      </c>
      <c r="F429" s="378" t="str">
        <f>IF(名簿!L434&lt;&gt;"",名簿!L434,"")</f>
        <v/>
      </c>
      <c r="G429" s="378" t="str">
        <f>IF(名簿!I434&lt;&gt;"",名簿!I434,"")</f>
        <v/>
      </c>
      <c r="H429" s="378" t="str">
        <f>IF(名簿!K434&lt;&gt;"",名簿!K434,"")</f>
        <v/>
      </c>
      <c r="I429" s="378" t="str">
        <f>IF(名簿!H434&lt;&gt;"",名簿!H434,"")</f>
        <v/>
      </c>
      <c r="J429" s="378" t="str">
        <f>IF(名簿!S434&lt;&gt;"",名簿!S434,"")</f>
        <v/>
      </c>
      <c r="L429" s="379" t="str">
        <f>IF(現場!C433&lt;&gt;"",現場!C433,"")</f>
        <v/>
      </c>
      <c r="M429" s="379" t="str">
        <f>IF(現場!D433&lt;&gt;"",現場!D433,"")</f>
        <v/>
      </c>
      <c r="N429" s="379" t="str">
        <f>IF(現場!E433&lt;&gt;"",現場!E433,"")</f>
        <v/>
      </c>
      <c r="O429" s="379" t="str">
        <f>IF(現場!F433&lt;&gt;"",現場!F433,"")</f>
        <v/>
      </c>
      <c r="P429" s="379" t="str">
        <f>IF(現場!G433&lt;&gt;"",現場!G433,"")</f>
        <v/>
      </c>
      <c r="Q429" s="379" t="str">
        <f>IF(現場!H433&lt;&gt;"",現場!H433,"")</f>
        <v/>
      </c>
      <c r="R429" s="379" t="str">
        <f>IF(現場!I433&lt;&gt;"",現場!I433,"")</f>
        <v/>
      </c>
      <c r="S429" s="379" t="str">
        <f>IF(現場!J433&lt;&gt;"",現場!J433,"")</f>
        <v/>
      </c>
      <c r="T429" s="379" t="str">
        <f>IF(現場!K433&lt;&gt;"",現場!K433,"")</f>
        <v/>
      </c>
      <c r="U429" s="379" t="str">
        <f>IF(現場!L433&lt;&gt;"",現場!L433,"")</f>
        <v/>
      </c>
      <c r="V429" s="379" t="str">
        <f>IF(現場!M433&lt;&gt;"",現場!M433,"")</f>
        <v/>
      </c>
      <c r="X429" s="407" t="str">
        <f>IF(名簿!E434&lt;&gt;"",名簿!E434,"")</f>
        <v/>
      </c>
      <c r="Y429" s="407" t="str">
        <f>IF(名簿!C434&lt;&gt;"",名簿!C434,"")</f>
        <v/>
      </c>
      <c r="Z429" s="407" t="str">
        <f>IF(名簿!H434&lt;&gt;"",名簿!H434,"")</f>
        <v/>
      </c>
      <c r="AA429" s="407" t="str">
        <f>IF(名簿!S434&lt;&gt;"",名簿!S434,"")</f>
        <v/>
      </c>
      <c r="AB429" s="407" t="s">
        <v>1792</v>
      </c>
      <c r="AC429" s="407" t="str">
        <f>IF(名簿!M434&lt;&gt;"",名簿!M434,"")</f>
        <v/>
      </c>
      <c r="AD429" s="407" t="str">
        <f>IF(名簿!N434&lt;&gt;"",名簿!N434,"")</f>
        <v/>
      </c>
      <c r="AE429" s="407" t="str">
        <f>IF(名簿!O434&lt;&gt;"",名簿!O434,"")</f>
        <v/>
      </c>
      <c r="AF429" s="407" t="str">
        <f>IF(名簿!P434&lt;&gt;"",名簿!P434,"")</f>
        <v/>
      </c>
      <c r="AN429" s="551" t="str">
        <f>テーブル2[[#This Row],[災害発生時の
体制]]&amp;テーブル2[[#This Row],[班長代理①②③を選択]]</f>
        <v/>
      </c>
      <c r="AO429">
        <f>IF(テーブル2[[#This Row],[班長代理①②③を選択]]&lt;&gt;"",COUNTIF(AN:AN,AN429),0)</f>
        <v>0</v>
      </c>
      <c r="AQ429" s="521" t="str">
        <f>テーブル2[[#This Row],[災害発生時の
体制]]&amp;テーブル2[[#This Row],[班長]]</f>
        <v/>
      </c>
      <c r="AR429" s="519">
        <f>IF(テーブル2[[#This Row],[班長]]="○",COUNTIF(AQ:AQ,AQ429),0)</f>
        <v>0</v>
      </c>
    </row>
    <row r="430" spans="2:44" x14ac:dyDescent="0.15">
      <c r="B430" s="378" t="str">
        <f>IF(名簿!C435&lt;&gt;"",名簿!C435,"")</f>
        <v/>
      </c>
      <c r="C430" s="378" t="str">
        <f>IF(名簿!F435&lt;&gt;"",名簿!F435,"")</f>
        <v/>
      </c>
      <c r="D430" s="378" t="str">
        <f>IF(名簿!G435&lt;&gt;"",名簿!G435,"")</f>
        <v/>
      </c>
      <c r="E430" s="378" t="str">
        <f>IF(名簿!J435&lt;&gt;"",名簿!J435,"")</f>
        <v/>
      </c>
      <c r="F430" s="378" t="str">
        <f>IF(名簿!L435&lt;&gt;"",名簿!L435,"")</f>
        <v/>
      </c>
      <c r="G430" s="378" t="str">
        <f>IF(名簿!I435&lt;&gt;"",名簿!I435,"")</f>
        <v/>
      </c>
      <c r="H430" s="378" t="str">
        <f>IF(名簿!K435&lt;&gt;"",名簿!K435,"")</f>
        <v/>
      </c>
      <c r="I430" s="378" t="str">
        <f>IF(名簿!H435&lt;&gt;"",名簿!H435,"")</f>
        <v/>
      </c>
      <c r="J430" s="378" t="str">
        <f>IF(名簿!S435&lt;&gt;"",名簿!S435,"")</f>
        <v/>
      </c>
      <c r="L430" s="379" t="str">
        <f>IF(現場!C434&lt;&gt;"",現場!C434,"")</f>
        <v/>
      </c>
      <c r="M430" s="379" t="str">
        <f>IF(現場!D434&lt;&gt;"",現場!D434,"")</f>
        <v/>
      </c>
      <c r="N430" s="379" t="str">
        <f>IF(現場!E434&lt;&gt;"",現場!E434,"")</f>
        <v/>
      </c>
      <c r="O430" s="379" t="str">
        <f>IF(現場!F434&lt;&gt;"",現場!F434,"")</f>
        <v/>
      </c>
      <c r="P430" s="379" t="str">
        <f>IF(現場!G434&lt;&gt;"",現場!G434,"")</f>
        <v/>
      </c>
      <c r="Q430" s="379" t="str">
        <f>IF(現場!H434&lt;&gt;"",現場!H434,"")</f>
        <v/>
      </c>
      <c r="R430" s="379" t="str">
        <f>IF(現場!I434&lt;&gt;"",現場!I434,"")</f>
        <v/>
      </c>
      <c r="S430" s="379" t="str">
        <f>IF(現場!J434&lt;&gt;"",現場!J434,"")</f>
        <v/>
      </c>
      <c r="T430" s="379" t="str">
        <f>IF(現場!K434&lt;&gt;"",現場!K434,"")</f>
        <v/>
      </c>
      <c r="U430" s="379" t="str">
        <f>IF(現場!L434&lt;&gt;"",現場!L434,"")</f>
        <v/>
      </c>
      <c r="V430" s="379" t="str">
        <f>IF(現場!M434&lt;&gt;"",現場!M434,"")</f>
        <v/>
      </c>
      <c r="X430" s="407" t="str">
        <f>IF(名簿!E435&lt;&gt;"",名簿!E435,"")</f>
        <v/>
      </c>
      <c r="Y430" s="407" t="str">
        <f>IF(名簿!C435&lt;&gt;"",名簿!C435,"")</f>
        <v/>
      </c>
      <c r="Z430" s="407" t="str">
        <f>IF(名簿!H435&lt;&gt;"",名簿!H435,"")</f>
        <v/>
      </c>
      <c r="AA430" s="407" t="str">
        <f>IF(名簿!S435&lt;&gt;"",名簿!S435,"")</f>
        <v/>
      </c>
      <c r="AB430" s="407" t="s">
        <v>1792</v>
      </c>
      <c r="AC430" s="407" t="str">
        <f>IF(名簿!M435&lt;&gt;"",名簿!M435,"")</f>
        <v/>
      </c>
      <c r="AD430" s="407" t="str">
        <f>IF(名簿!N435&lt;&gt;"",名簿!N435,"")</f>
        <v/>
      </c>
      <c r="AE430" s="407" t="str">
        <f>IF(名簿!O435&lt;&gt;"",名簿!O435,"")</f>
        <v/>
      </c>
      <c r="AF430" s="407" t="str">
        <f>IF(名簿!P435&lt;&gt;"",名簿!P435,"")</f>
        <v/>
      </c>
      <c r="AN430" s="551" t="str">
        <f>テーブル2[[#This Row],[災害発生時の
体制]]&amp;テーブル2[[#This Row],[班長代理①②③を選択]]</f>
        <v/>
      </c>
      <c r="AO430">
        <f>IF(テーブル2[[#This Row],[班長代理①②③を選択]]&lt;&gt;"",COUNTIF(AN:AN,AN430),0)</f>
        <v>0</v>
      </c>
      <c r="AQ430" s="521" t="str">
        <f>テーブル2[[#This Row],[災害発生時の
体制]]&amp;テーブル2[[#This Row],[班長]]</f>
        <v/>
      </c>
      <c r="AR430" s="519">
        <f>IF(テーブル2[[#This Row],[班長]]="○",COUNTIF(AQ:AQ,AQ430),0)</f>
        <v>0</v>
      </c>
    </row>
    <row r="431" spans="2:44" x14ac:dyDescent="0.15">
      <c r="B431" s="378" t="str">
        <f>IF(名簿!C436&lt;&gt;"",名簿!C436,"")</f>
        <v/>
      </c>
      <c r="C431" s="378" t="str">
        <f>IF(名簿!F436&lt;&gt;"",名簿!F436,"")</f>
        <v/>
      </c>
      <c r="D431" s="378" t="str">
        <f>IF(名簿!G436&lt;&gt;"",名簿!G436,"")</f>
        <v/>
      </c>
      <c r="E431" s="378" t="str">
        <f>IF(名簿!J436&lt;&gt;"",名簿!J436,"")</f>
        <v/>
      </c>
      <c r="F431" s="378" t="str">
        <f>IF(名簿!L436&lt;&gt;"",名簿!L436,"")</f>
        <v/>
      </c>
      <c r="G431" s="378" t="str">
        <f>IF(名簿!I436&lt;&gt;"",名簿!I436,"")</f>
        <v/>
      </c>
      <c r="H431" s="378" t="str">
        <f>IF(名簿!K436&lt;&gt;"",名簿!K436,"")</f>
        <v/>
      </c>
      <c r="I431" s="378" t="str">
        <f>IF(名簿!H436&lt;&gt;"",名簿!H436,"")</f>
        <v/>
      </c>
      <c r="J431" s="378" t="str">
        <f>IF(名簿!S436&lt;&gt;"",名簿!S436,"")</f>
        <v/>
      </c>
      <c r="L431" s="379" t="str">
        <f>IF(現場!C435&lt;&gt;"",現場!C435,"")</f>
        <v/>
      </c>
      <c r="M431" s="379" t="str">
        <f>IF(現場!D435&lt;&gt;"",現場!D435,"")</f>
        <v/>
      </c>
      <c r="N431" s="379" t="str">
        <f>IF(現場!E435&lt;&gt;"",現場!E435,"")</f>
        <v/>
      </c>
      <c r="O431" s="379" t="str">
        <f>IF(現場!F435&lt;&gt;"",現場!F435,"")</f>
        <v/>
      </c>
      <c r="P431" s="379" t="str">
        <f>IF(現場!G435&lt;&gt;"",現場!G435,"")</f>
        <v/>
      </c>
      <c r="Q431" s="379" t="str">
        <f>IF(現場!H435&lt;&gt;"",現場!H435,"")</f>
        <v/>
      </c>
      <c r="R431" s="379" t="str">
        <f>IF(現場!I435&lt;&gt;"",現場!I435,"")</f>
        <v/>
      </c>
      <c r="S431" s="379" t="str">
        <f>IF(現場!J435&lt;&gt;"",現場!J435,"")</f>
        <v/>
      </c>
      <c r="T431" s="379" t="str">
        <f>IF(現場!K435&lt;&gt;"",現場!K435,"")</f>
        <v/>
      </c>
      <c r="U431" s="379" t="str">
        <f>IF(現場!L435&lt;&gt;"",現場!L435,"")</f>
        <v/>
      </c>
      <c r="V431" s="379" t="str">
        <f>IF(現場!M435&lt;&gt;"",現場!M435,"")</f>
        <v/>
      </c>
      <c r="X431" s="407" t="str">
        <f>IF(名簿!E436&lt;&gt;"",名簿!E436,"")</f>
        <v/>
      </c>
      <c r="Y431" s="407" t="str">
        <f>IF(名簿!C436&lt;&gt;"",名簿!C436,"")</f>
        <v/>
      </c>
      <c r="Z431" s="407" t="str">
        <f>IF(名簿!H436&lt;&gt;"",名簿!H436,"")</f>
        <v/>
      </c>
      <c r="AA431" s="407" t="str">
        <f>IF(名簿!S436&lt;&gt;"",名簿!S436,"")</f>
        <v/>
      </c>
      <c r="AB431" s="407" t="s">
        <v>1792</v>
      </c>
      <c r="AC431" s="407" t="str">
        <f>IF(名簿!M436&lt;&gt;"",名簿!M436,"")</f>
        <v/>
      </c>
      <c r="AD431" s="407" t="str">
        <f>IF(名簿!N436&lt;&gt;"",名簿!N436,"")</f>
        <v/>
      </c>
      <c r="AE431" s="407" t="str">
        <f>IF(名簿!O436&lt;&gt;"",名簿!O436,"")</f>
        <v/>
      </c>
      <c r="AF431" s="407" t="str">
        <f>IF(名簿!P436&lt;&gt;"",名簿!P436,"")</f>
        <v/>
      </c>
      <c r="AN431" s="551" t="str">
        <f>テーブル2[[#This Row],[災害発生時の
体制]]&amp;テーブル2[[#This Row],[班長代理①②③を選択]]</f>
        <v/>
      </c>
      <c r="AO431">
        <f>IF(テーブル2[[#This Row],[班長代理①②③を選択]]&lt;&gt;"",COUNTIF(AN:AN,AN431),0)</f>
        <v>0</v>
      </c>
      <c r="AQ431" s="521" t="str">
        <f>テーブル2[[#This Row],[災害発生時の
体制]]&amp;テーブル2[[#This Row],[班長]]</f>
        <v/>
      </c>
      <c r="AR431" s="519">
        <f>IF(テーブル2[[#This Row],[班長]]="○",COUNTIF(AQ:AQ,AQ431),0)</f>
        <v>0</v>
      </c>
    </row>
    <row r="432" spans="2:44" x14ac:dyDescent="0.15">
      <c r="B432" s="378" t="str">
        <f>IF(名簿!C437&lt;&gt;"",名簿!C437,"")</f>
        <v/>
      </c>
      <c r="C432" s="378" t="str">
        <f>IF(名簿!F437&lt;&gt;"",名簿!F437,"")</f>
        <v/>
      </c>
      <c r="D432" s="378" t="str">
        <f>IF(名簿!G437&lt;&gt;"",名簿!G437,"")</f>
        <v/>
      </c>
      <c r="E432" s="378" t="str">
        <f>IF(名簿!J437&lt;&gt;"",名簿!J437,"")</f>
        <v/>
      </c>
      <c r="F432" s="378" t="str">
        <f>IF(名簿!L437&lt;&gt;"",名簿!L437,"")</f>
        <v/>
      </c>
      <c r="G432" s="378" t="str">
        <f>IF(名簿!I437&lt;&gt;"",名簿!I437,"")</f>
        <v/>
      </c>
      <c r="H432" s="378" t="str">
        <f>IF(名簿!K437&lt;&gt;"",名簿!K437,"")</f>
        <v/>
      </c>
      <c r="I432" s="378" t="str">
        <f>IF(名簿!H437&lt;&gt;"",名簿!H437,"")</f>
        <v/>
      </c>
      <c r="J432" s="378" t="str">
        <f>IF(名簿!S437&lt;&gt;"",名簿!S437,"")</f>
        <v/>
      </c>
      <c r="L432" s="379" t="str">
        <f>IF(現場!C436&lt;&gt;"",現場!C436,"")</f>
        <v/>
      </c>
      <c r="M432" s="379" t="str">
        <f>IF(現場!D436&lt;&gt;"",現場!D436,"")</f>
        <v/>
      </c>
      <c r="N432" s="379" t="str">
        <f>IF(現場!E436&lt;&gt;"",現場!E436,"")</f>
        <v/>
      </c>
      <c r="O432" s="379" t="str">
        <f>IF(現場!F436&lt;&gt;"",現場!F436,"")</f>
        <v/>
      </c>
      <c r="P432" s="379" t="str">
        <f>IF(現場!G436&lt;&gt;"",現場!G436,"")</f>
        <v/>
      </c>
      <c r="Q432" s="379" t="str">
        <f>IF(現場!H436&lt;&gt;"",現場!H436,"")</f>
        <v/>
      </c>
      <c r="R432" s="379" t="str">
        <f>IF(現場!I436&lt;&gt;"",現場!I436,"")</f>
        <v/>
      </c>
      <c r="S432" s="379" t="str">
        <f>IF(現場!J436&lt;&gt;"",現場!J436,"")</f>
        <v/>
      </c>
      <c r="T432" s="379" t="str">
        <f>IF(現場!K436&lt;&gt;"",現場!K436,"")</f>
        <v/>
      </c>
      <c r="U432" s="379" t="str">
        <f>IF(現場!L436&lt;&gt;"",現場!L436,"")</f>
        <v/>
      </c>
      <c r="V432" s="379" t="str">
        <f>IF(現場!M436&lt;&gt;"",現場!M436,"")</f>
        <v/>
      </c>
      <c r="X432" s="407" t="str">
        <f>IF(名簿!E437&lt;&gt;"",名簿!E437,"")</f>
        <v/>
      </c>
      <c r="Y432" s="407" t="str">
        <f>IF(名簿!C437&lt;&gt;"",名簿!C437,"")</f>
        <v/>
      </c>
      <c r="Z432" s="407" t="str">
        <f>IF(名簿!H437&lt;&gt;"",名簿!H437,"")</f>
        <v/>
      </c>
      <c r="AA432" s="407" t="str">
        <f>IF(名簿!S437&lt;&gt;"",名簿!S437,"")</f>
        <v/>
      </c>
      <c r="AB432" s="407" t="s">
        <v>1792</v>
      </c>
      <c r="AC432" s="407" t="str">
        <f>IF(名簿!M437&lt;&gt;"",名簿!M437,"")</f>
        <v/>
      </c>
      <c r="AD432" s="407" t="str">
        <f>IF(名簿!N437&lt;&gt;"",名簿!N437,"")</f>
        <v/>
      </c>
      <c r="AE432" s="407" t="str">
        <f>IF(名簿!O437&lt;&gt;"",名簿!O437,"")</f>
        <v/>
      </c>
      <c r="AF432" s="407" t="str">
        <f>IF(名簿!P437&lt;&gt;"",名簿!P437,"")</f>
        <v/>
      </c>
      <c r="AN432" s="551" t="str">
        <f>テーブル2[[#This Row],[災害発生時の
体制]]&amp;テーブル2[[#This Row],[班長代理①②③を選択]]</f>
        <v/>
      </c>
      <c r="AO432">
        <f>IF(テーブル2[[#This Row],[班長代理①②③を選択]]&lt;&gt;"",COUNTIF(AN:AN,AN432),0)</f>
        <v>0</v>
      </c>
      <c r="AQ432" s="521" t="str">
        <f>テーブル2[[#This Row],[災害発生時の
体制]]&amp;テーブル2[[#This Row],[班長]]</f>
        <v/>
      </c>
      <c r="AR432" s="519">
        <f>IF(テーブル2[[#This Row],[班長]]="○",COUNTIF(AQ:AQ,AQ432),0)</f>
        <v>0</v>
      </c>
    </row>
    <row r="433" spans="2:44" x14ac:dyDescent="0.15">
      <c r="B433" s="378" t="str">
        <f>IF(名簿!C438&lt;&gt;"",名簿!C438,"")</f>
        <v/>
      </c>
      <c r="C433" s="378" t="str">
        <f>IF(名簿!F438&lt;&gt;"",名簿!F438,"")</f>
        <v/>
      </c>
      <c r="D433" s="378" t="str">
        <f>IF(名簿!G438&lt;&gt;"",名簿!G438,"")</f>
        <v/>
      </c>
      <c r="E433" s="378" t="str">
        <f>IF(名簿!J438&lt;&gt;"",名簿!J438,"")</f>
        <v/>
      </c>
      <c r="F433" s="378" t="str">
        <f>IF(名簿!L438&lt;&gt;"",名簿!L438,"")</f>
        <v/>
      </c>
      <c r="G433" s="378" t="str">
        <f>IF(名簿!I438&lt;&gt;"",名簿!I438,"")</f>
        <v/>
      </c>
      <c r="H433" s="378" t="str">
        <f>IF(名簿!K438&lt;&gt;"",名簿!K438,"")</f>
        <v/>
      </c>
      <c r="I433" s="378" t="str">
        <f>IF(名簿!H438&lt;&gt;"",名簿!H438,"")</f>
        <v/>
      </c>
      <c r="J433" s="378" t="str">
        <f>IF(名簿!S438&lt;&gt;"",名簿!S438,"")</f>
        <v/>
      </c>
      <c r="L433" s="379" t="str">
        <f>IF(現場!C437&lt;&gt;"",現場!C437,"")</f>
        <v/>
      </c>
      <c r="M433" s="379" t="str">
        <f>IF(現場!D437&lt;&gt;"",現場!D437,"")</f>
        <v/>
      </c>
      <c r="N433" s="379" t="str">
        <f>IF(現場!E437&lt;&gt;"",現場!E437,"")</f>
        <v/>
      </c>
      <c r="O433" s="379" t="str">
        <f>IF(現場!F437&lt;&gt;"",現場!F437,"")</f>
        <v/>
      </c>
      <c r="P433" s="379" t="str">
        <f>IF(現場!G437&lt;&gt;"",現場!G437,"")</f>
        <v/>
      </c>
      <c r="Q433" s="379" t="str">
        <f>IF(現場!H437&lt;&gt;"",現場!H437,"")</f>
        <v/>
      </c>
      <c r="R433" s="379" t="str">
        <f>IF(現場!I437&lt;&gt;"",現場!I437,"")</f>
        <v/>
      </c>
      <c r="S433" s="379" t="str">
        <f>IF(現場!J437&lt;&gt;"",現場!J437,"")</f>
        <v/>
      </c>
      <c r="T433" s="379" t="str">
        <f>IF(現場!K437&lt;&gt;"",現場!K437,"")</f>
        <v/>
      </c>
      <c r="U433" s="379" t="str">
        <f>IF(現場!L437&lt;&gt;"",現場!L437,"")</f>
        <v/>
      </c>
      <c r="V433" s="379" t="str">
        <f>IF(現場!M437&lt;&gt;"",現場!M437,"")</f>
        <v/>
      </c>
      <c r="X433" s="407" t="str">
        <f>IF(名簿!E438&lt;&gt;"",名簿!E438,"")</f>
        <v/>
      </c>
      <c r="Y433" s="407" t="str">
        <f>IF(名簿!C438&lt;&gt;"",名簿!C438,"")</f>
        <v/>
      </c>
      <c r="Z433" s="407" t="str">
        <f>IF(名簿!H438&lt;&gt;"",名簿!H438,"")</f>
        <v/>
      </c>
      <c r="AA433" s="407" t="str">
        <f>IF(名簿!S438&lt;&gt;"",名簿!S438,"")</f>
        <v/>
      </c>
      <c r="AB433" s="407" t="s">
        <v>1792</v>
      </c>
      <c r="AC433" s="407" t="str">
        <f>IF(名簿!M438&lt;&gt;"",名簿!M438,"")</f>
        <v/>
      </c>
      <c r="AD433" s="407" t="str">
        <f>IF(名簿!N438&lt;&gt;"",名簿!N438,"")</f>
        <v/>
      </c>
      <c r="AE433" s="407" t="str">
        <f>IF(名簿!O438&lt;&gt;"",名簿!O438,"")</f>
        <v/>
      </c>
      <c r="AF433" s="407" t="str">
        <f>IF(名簿!P438&lt;&gt;"",名簿!P438,"")</f>
        <v/>
      </c>
      <c r="AN433" s="551" t="str">
        <f>テーブル2[[#This Row],[災害発生時の
体制]]&amp;テーブル2[[#This Row],[班長代理①②③を選択]]</f>
        <v/>
      </c>
      <c r="AO433">
        <f>IF(テーブル2[[#This Row],[班長代理①②③を選択]]&lt;&gt;"",COUNTIF(AN:AN,AN433),0)</f>
        <v>0</v>
      </c>
      <c r="AQ433" s="521" t="str">
        <f>テーブル2[[#This Row],[災害発生時の
体制]]&amp;テーブル2[[#This Row],[班長]]</f>
        <v/>
      </c>
      <c r="AR433" s="519">
        <f>IF(テーブル2[[#This Row],[班長]]="○",COUNTIF(AQ:AQ,AQ433),0)</f>
        <v>0</v>
      </c>
    </row>
    <row r="434" spans="2:44" x14ac:dyDescent="0.15">
      <c r="B434" s="378" t="str">
        <f>IF(名簿!C439&lt;&gt;"",名簿!C439,"")</f>
        <v/>
      </c>
      <c r="C434" s="378" t="str">
        <f>IF(名簿!F439&lt;&gt;"",名簿!F439,"")</f>
        <v/>
      </c>
      <c r="D434" s="378" t="str">
        <f>IF(名簿!G439&lt;&gt;"",名簿!G439,"")</f>
        <v/>
      </c>
      <c r="E434" s="378" t="str">
        <f>IF(名簿!J439&lt;&gt;"",名簿!J439,"")</f>
        <v/>
      </c>
      <c r="F434" s="378" t="str">
        <f>IF(名簿!L439&lt;&gt;"",名簿!L439,"")</f>
        <v/>
      </c>
      <c r="G434" s="378" t="str">
        <f>IF(名簿!I439&lt;&gt;"",名簿!I439,"")</f>
        <v/>
      </c>
      <c r="H434" s="378" t="str">
        <f>IF(名簿!K439&lt;&gt;"",名簿!K439,"")</f>
        <v/>
      </c>
      <c r="I434" s="378" t="str">
        <f>IF(名簿!H439&lt;&gt;"",名簿!H439,"")</f>
        <v/>
      </c>
      <c r="J434" s="378" t="str">
        <f>IF(名簿!S439&lt;&gt;"",名簿!S439,"")</f>
        <v/>
      </c>
      <c r="L434" s="379" t="str">
        <f>IF(現場!C438&lt;&gt;"",現場!C438,"")</f>
        <v/>
      </c>
      <c r="M434" s="379" t="str">
        <f>IF(現場!D438&lt;&gt;"",現場!D438,"")</f>
        <v/>
      </c>
      <c r="N434" s="379" t="str">
        <f>IF(現場!E438&lt;&gt;"",現場!E438,"")</f>
        <v/>
      </c>
      <c r="O434" s="379" t="str">
        <f>IF(現場!F438&lt;&gt;"",現場!F438,"")</f>
        <v/>
      </c>
      <c r="P434" s="379" t="str">
        <f>IF(現場!G438&lt;&gt;"",現場!G438,"")</f>
        <v/>
      </c>
      <c r="Q434" s="379" t="str">
        <f>IF(現場!H438&lt;&gt;"",現場!H438,"")</f>
        <v/>
      </c>
      <c r="R434" s="379" t="str">
        <f>IF(現場!I438&lt;&gt;"",現場!I438,"")</f>
        <v/>
      </c>
      <c r="S434" s="379" t="str">
        <f>IF(現場!J438&lt;&gt;"",現場!J438,"")</f>
        <v/>
      </c>
      <c r="T434" s="379" t="str">
        <f>IF(現場!K438&lt;&gt;"",現場!K438,"")</f>
        <v/>
      </c>
      <c r="U434" s="379" t="str">
        <f>IF(現場!L438&lt;&gt;"",現場!L438,"")</f>
        <v/>
      </c>
      <c r="V434" s="379" t="str">
        <f>IF(現場!M438&lt;&gt;"",現場!M438,"")</f>
        <v/>
      </c>
      <c r="X434" s="407" t="str">
        <f>IF(名簿!E439&lt;&gt;"",名簿!E439,"")</f>
        <v/>
      </c>
      <c r="Y434" s="407" t="str">
        <f>IF(名簿!C439&lt;&gt;"",名簿!C439,"")</f>
        <v/>
      </c>
      <c r="Z434" s="407" t="str">
        <f>IF(名簿!H439&lt;&gt;"",名簿!H439,"")</f>
        <v/>
      </c>
      <c r="AA434" s="407" t="str">
        <f>IF(名簿!S439&lt;&gt;"",名簿!S439,"")</f>
        <v/>
      </c>
      <c r="AB434" s="407" t="s">
        <v>1792</v>
      </c>
      <c r="AC434" s="407" t="str">
        <f>IF(名簿!M439&lt;&gt;"",名簿!M439,"")</f>
        <v/>
      </c>
      <c r="AD434" s="407" t="str">
        <f>IF(名簿!N439&lt;&gt;"",名簿!N439,"")</f>
        <v/>
      </c>
      <c r="AE434" s="407" t="str">
        <f>IF(名簿!O439&lt;&gt;"",名簿!O439,"")</f>
        <v/>
      </c>
      <c r="AF434" s="407" t="str">
        <f>IF(名簿!P439&lt;&gt;"",名簿!P439,"")</f>
        <v/>
      </c>
      <c r="AN434" s="551" t="str">
        <f>テーブル2[[#This Row],[災害発生時の
体制]]&amp;テーブル2[[#This Row],[班長代理①②③を選択]]</f>
        <v/>
      </c>
      <c r="AO434">
        <f>IF(テーブル2[[#This Row],[班長代理①②③を選択]]&lt;&gt;"",COUNTIF(AN:AN,AN434),0)</f>
        <v>0</v>
      </c>
      <c r="AQ434" s="521" t="str">
        <f>テーブル2[[#This Row],[災害発生時の
体制]]&amp;テーブル2[[#This Row],[班長]]</f>
        <v/>
      </c>
      <c r="AR434" s="519">
        <f>IF(テーブル2[[#This Row],[班長]]="○",COUNTIF(AQ:AQ,AQ434),0)</f>
        <v>0</v>
      </c>
    </row>
    <row r="435" spans="2:44" x14ac:dyDescent="0.15">
      <c r="B435" s="378" t="str">
        <f>IF(名簿!C440&lt;&gt;"",名簿!C440,"")</f>
        <v/>
      </c>
      <c r="C435" s="378" t="str">
        <f>IF(名簿!F440&lt;&gt;"",名簿!F440,"")</f>
        <v/>
      </c>
      <c r="D435" s="378" t="str">
        <f>IF(名簿!G440&lt;&gt;"",名簿!G440,"")</f>
        <v/>
      </c>
      <c r="E435" s="378" t="str">
        <f>IF(名簿!J440&lt;&gt;"",名簿!J440,"")</f>
        <v/>
      </c>
      <c r="F435" s="378" t="str">
        <f>IF(名簿!L440&lt;&gt;"",名簿!L440,"")</f>
        <v/>
      </c>
      <c r="G435" s="378" t="str">
        <f>IF(名簿!I440&lt;&gt;"",名簿!I440,"")</f>
        <v/>
      </c>
      <c r="H435" s="378" t="str">
        <f>IF(名簿!K440&lt;&gt;"",名簿!K440,"")</f>
        <v/>
      </c>
      <c r="I435" s="378" t="str">
        <f>IF(名簿!H440&lt;&gt;"",名簿!H440,"")</f>
        <v/>
      </c>
      <c r="J435" s="378" t="str">
        <f>IF(名簿!S440&lt;&gt;"",名簿!S440,"")</f>
        <v/>
      </c>
      <c r="L435" s="379" t="str">
        <f>IF(現場!C439&lt;&gt;"",現場!C439,"")</f>
        <v/>
      </c>
      <c r="M435" s="379" t="str">
        <f>IF(現場!D439&lt;&gt;"",現場!D439,"")</f>
        <v/>
      </c>
      <c r="N435" s="379" t="str">
        <f>IF(現場!E439&lt;&gt;"",現場!E439,"")</f>
        <v/>
      </c>
      <c r="O435" s="379" t="str">
        <f>IF(現場!F439&lt;&gt;"",現場!F439,"")</f>
        <v/>
      </c>
      <c r="P435" s="379" t="str">
        <f>IF(現場!G439&lt;&gt;"",現場!G439,"")</f>
        <v/>
      </c>
      <c r="Q435" s="379" t="str">
        <f>IF(現場!H439&lt;&gt;"",現場!H439,"")</f>
        <v/>
      </c>
      <c r="R435" s="379" t="str">
        <f>IF(現場!I439&lt;&gt;"",現場!I439,"")</f>
        <v/>
      </c>
      <c r="S435" s="379" t="str">
        <f>IF(現場!J439&lt;&gt;"",現場!J439,"")</f>
        <v/>
      </c>
      <c r="T435" s="379" t="str">
        <f>IF(現場!K439&lt;&gt;"",現場!K439,"")</f>
        <v/>
      </c>
      <c r="U435" s="379" t="str">
        <f>IF(現場!L439&lt;&gt;"",現場!L439,"")</f>
        <v/>
      </c>
      <c r="V435" s="379" t="str">
        <f>IF(現場!M439&lt;&gt;"",現場!M439,"")</f>
        <v/>
      </c>
      <c r="X435" s="407" t="str">
        <f>IF(名簿!E440&lt;&gt;"",名簿!E440,"")</f>
        <v/>
      </c>
      <c r="Y435" s="407" t="str">
        <f>IF(名簿!C440&lt;&gt;"",名簿!C440,"")</f>
        <v/>
      </c>
      <c r="Z435" s="407" t="str">
        <f>IF(名簿!H440&lt;&gt;"",名簿!H440,"")</f>
        <v/>
      </c>
      <c r="AA435" s="407" t="str">
        <f>IF(名簿!S440&lt;&gt;"",名簿!S440,"")</f>
        <v/>
      </c>
      <c r="AB435" s="407" t="s">
        <v>1792</v>
      </c>
      <c r="AC435" s="407" t="str">
        <f>IF(名簿!M440&lt;&gt;"",名簿!M440,"")</f>
        <v/>
      </c>
      <c r="AD435" s="407" t="str">
        <f>IF(名簿!N440&lt;&gt;"",名簿!N440,"")</f>
        <v/>
      </c>
      <c r="AE435" s="407" t="str">
        <f>IF(名簿!O440&lt;&gt;"",名簿!O440,"")</f>
        <v/>
      </c>
      <c r="AF435" s="407" t="str">
        <f>IF(名簿!P440&lt;&gt;"",名簿!P440,"")</f>
        <v/>
      </c>
      <c r="AN435" s="551" t="str">
        <f>テーブル2[[#This Row],[災害発生時の
体制]]&amp;テーブル2[[#This Row],[班長代理①②③を選択]]</f>
        <v/>
      </c>
      <c r="AO435">
        <f>IF(テーブル2[[#This Row],[班長代理①②③を選択]]&lt;&gt;"",COUNTIF(AN:AN,AN435),0)</f>
        <v>0</v>
      </c>
      <c r="AQ435" s="521" t="str">
        <f>テーブル2[[#This Row],[災害発生時の
体制]]&amp;テーブル2[[#This Row],[班長]]</f>
        <v/>
      </c>
      <c r="AR435" s="519">
        <f>IF(テーブル2[[#This Row],[班長]]="○",COUNTIF(AQ:AQ,AQ435),0)</f>
        <v>0</v>
      </c>
    </row>
    <row r="436" spans="2:44" x14ac:dyDescent="0.15">
      <c r="B436" s="378" t="str">
        <f>IF(名簿!C441&lt;&gt;"",名簿!C441,"")</f>
        <v/>
      </c>
      <c r="C436" s="378" t="str">
        <f>IF(名簿!F441&lt;&gt;"",名簿!F441,"")</f>
        <v/>
      </c>
      <c r="D436" s="378" t="str">
        <f>IF(名簿!G441&lt;&gt;"",名簿!G441,"")</f>
        <v/>
      </c>
      <c r="E436" s="378" t="str">
        <f>IF(名簿!J441&lt;&gt;"",名簿!J441,"")</f>
        <v/>
      </c>
      <c r="F436" s="378" t="str">
        <f>IF(名簿!L441&lt;&gt;"",名簿!L441,"")</f>
        <v/>
      </c>
      <c r="G436" s="378" t="str">
        <f>IF(名簿!I441&lt;&gt;"",名簿!I441,"")</f>
        <v/>
      </c>
      <c r="H436" s="378" t="str">
        <f>IF(名簿!K441&lt;&gt;"",名簿!K441,"")</f>
        <v/>
      </c>
      <c r="I436" s="378" t="str">
        <f>IF(名簿!H441&lt;&gt;"",名簿!H441,"")</f>
        <v/>
      </c>
      <c r="J436" s="378" t="str">
        <f>IF(名簿!S441&lt;&gt;"",名簿!S441,"")</f>
        <v/>
      </c>
      <c r="L436" s="379" t="str">
        <f>IF(現場!C440&lt;&gt;"",現場!C440,"")</f>
        <v/>
      </c>
      <c r="M436" s="379" t="str">
        <f>IF(現場!D440&lt;&gt;"",現場!D440,"")</f>
        <v/>
      </c>
      <c r="N436" s="379" t="str">
        <f>IF(現場!E440&lt;&gt;"",現場!E440,"")</f>
        <v/>
      </c>
      <c r="O436" s="379" t="str">
        <f>IF(現場!F440&lt;&gt;"",現場!F440,"")</f>
        <v/>
      </c>
      <c r="P436" s="379" t="str">
        <f>IF(現場!G440&lt;&gt;"",現場!G440,"")</f>
        <v/>
      </c>
      <c r="Q436" s="379" t="str">
        <f>IF(現場!H440&lt;&gt;"",現場!H440,"")</f>
        <v/>
      </c>
      <c r="R436" s="379" t="str">
        <f>IF(現場!I440&lt;&gt;"",現場!I440,"")</f>
        <v/>
      </c>
      <c r="S436" s="379" t="str">
        <f>IF(現場!J440&lt;&gt;"",現場!J440,"")</f>
        <v/>
      </c>
      <c r="T436" s="379" t="str">
        <f>IF(現場!K440&lt;&gt;"",現場!K440,"")</f>
        <v/>
      </c>
      <c r="U436" s="379" t="str">
        <f>IF(現場!L440&lt;&gt;"",現場!L440,"")</f>
        <v/>
      </c>
      <c r="V436" s="379" t="str">
        <f>IF(現場!M440&lt;&gt;"",現場!M440,"")</f>
        <v/>
      </c>
      <c r="X436" s="407" t="str">
        <f>IF(名簿!E441&lt;&gt;"",名簿!E441,"")</f>
        <v/>
      </c>
      <c r="Y436" s="407" t="str">
        <f>IF(名簿!C441&lt;&gt;"",名簿!C441,"")</f>
        <v/>
      </c>
      <c r="Z436" s="407" t="str">
        <f>IF(名簿!H441&lt;&gt;"",名簿!H441,"")</f>
        <v/>
      </c>
      <c r="AA436" s="407" t="str">
        <f>IF(名簿!S441&lt;&gt;"",名簿!S441,"")</f>
        <v/>
      </c>
      <c r="AB436" s="407" t="s">
        <v>1792</v>
      </c>
      <c r="AC436" s="407" t="str">
        <f>IF(名簿!M441&lt;&gt;"",名簿!M441,"")</f>
        <v/>
      </c>
      <c r="AD436" s="407" t="str">
        <f>IF(名簿!N441&lt;&gt;"",名簿!N441,"")</f>
        <v/>
      </c>
      <c r="AE436" s="407" t="str">
        <f>IF(名簿!O441&lt;&gt;"",名簿!O441,"")</f>
        <v/>
      </c>
      <c r="AF436" s="407" t="str">
        <f>IF(名簿!P441&lt;&gt;"",名簿!P441,"")</f>
        <v/>
      </c>
      <c r="AN436" s="551" t="str">
        <f>テーブル2[[#This Row],[災害発生時の
体制]]&amp;テーブル2[[#This Row],[班長代理①②③を選択]]</f>
        <v/>
      </c>
      <c r="AO436">
        <f>IF(テーブル2[[#This Row],[班長代理①②③を選択]]&lt;&gt;"",COUNTIF(AN:AN,AN436),0)</f>
        <v>0</v>
      </c>
      <c r="AQ436" s="521" t="str">
        <f>テーブル2[[#This Row],[災害発生時の
体制]]&amp;テーブル2[[#This Row],[班長]]</f>
        <v/>
      </c>
      <c r="AR436" s="519">
        <f>IF(テーブル2[[#This Row],[班長]]="○",COUNTIF(AQ:AQ,AQ436),0)</f>
        <v>0</v>
      </c>
    </row>
    <row r="437" spans="2:44" x14ac:dyDescent="0.15">
      <c r="B437" s="378" t="str">
        <f>IF(名簿!C442&lt;&gt;"",名簿!C442,"")</f>
        <v/>
      </c>
      <c r="C437" s="378" t="str">
        <f>IF(名簿!F442&lt;&gt;"",名簿!F442,"")</f>
        <v/>
      </c>
      <c r="D437" s="378" t="str">
        <f>IF(名簿!G442&lt;&gt;"",名簿!G442,"")</f>
        <v/>
      </c>
      <c r="E437" s="378" t="str">
        <f>IF(名簿!J442&lt;&gt;"",名簿!J442,"")</f>
        <v/>
      </c>
      <c r="F437" s="378" t="str">
        <f>IF(名簿!L442&lt;&gt;"",名簿!L442,"")</f>
        <v/>
      </c>
      <c r="G437" s="378" t="str">
        <f>IF(名簿!I442&lt;&gt;"",名簿!I442,"")</f>
        <v/>
      </c>
      <c r="H437" s="378" t="str">
        <f>IF(名簿!K442&lt;&gt;"",名簿!K442,"")</f>
        <v/>
      </c>
      <c r="I437" s="378" t="str">
        <f>IF(名簿!H442&lt;&gt;"",名簿!H442,"")</f>
        <v/>
      </c>
      <c r="J437" s="378" t="str">
        <f>IF(名簿!S442&lt;&gt;"",名簿!S442,"")</f>
        <v/>
      </c>
      <c r="L437" s="379" t="str">
        <f>IF(現場!C441&lt;&gt;"",現場!C441,"")</f>
        <v/>
      </c>
      <c r="M437" s="379" t="str">
        <f>IF(現場!D441&lt;&gt;"",現場!D441,"")</f>
        <v/>
      </c>
      <c r="N437" s="379" t="str">
        <f>IF(現場!E441&lt;&gt;"",現場!E441,"")</f>
        <v/>
      </c>
      <c r="O437" s="379" t="str">
        <f>IF(現場!F441&lt;&gt;"",現場!F441,"")</f>
        <v/>
      </c>
      <c r="P437" s="379" t="str">
        <f>IF(現場!G441&lt;&gt;"",現場!G441,"")</f>
        <v/>
      </c>
      <c r="Q437" s="379" t="str">
        <f>IF(現場!H441&lt;&gt;"",現場!H441,"")</f>
        <v/>
      </c>
      <c r="R437" s="379" t="str">
        <f>IF(現場!I441&lt;&gt;"",現場!I441,"")</f>
        <v/>
      </c>
      <c r="S437" s="379" t="str">
        <f>IF(現場!J441&lt;&gt;"",現場!J441,"")</f>
        <v/>
      </c>
      <c r="T437" s="379" t="str">
        <f>IF(現場!K441&lt;&gt;"",現場!K441,"")</f>
        <v/>
      </c>
      <c r="U437" s="379" t="str">
        <f>IF(現場!L441&lt;&gt;"",現場!L441,"")</f>
        <v/>
      </c>
      <c r="V437" s="379" t="str">
        <f>IF(現場!M441&lt;&gt;"",現場!M441,"")</f>
        <v/>
      </c>
      <c r="X437" s="407" t="str">
        <f>IF(名簿!E442&lt;&gt;"",名簿!E442,"")</f>
        <v/>
      </c>
      <c r="Y437" s="407" t="str">
        <f>IF(名簿!C442&lt;&gt;"",名簿!C442,"")</f>
        <v/>
      </c>
      <c r="Z437" s="407" t="str">
        <f>IF(名簿!H442&lt;&gt;"",名簿!H442,"")</f>
        <v/>
      </c>
      <c r="AA437" s="407" t="str">
        <f>IF(名簿!S442&lt;&gt;"",名簿!S442,"")</f>
        <v/>
      </c>
      <c r="AB437" s="407" t="s">
        <v>1792</v>
      </c>
      <c r="AC437" s="407" t="str">
        <f>IF(名簿!M442&lt;&gt;"",名簿!M442,"")</f>
        <v/>
      </c>
      <c r="AD437" s="407" t="str">
        <f>IF(名簿!N442&lt;&gt;"",名簿!N442,"")</f>
        <v/>
      </c>
      <c r="AE437" s="407" t="str">
        <f>IF(名簿!O442&lt;&gt;"",名簿!O442,"")</f>
        <v/>
      </c>
      <c r="AF437" s="407" t="str">
        <f>IF(名簿!P442&lt;&gt;"",名簿!P442,"")</f>
        <v/>
      </c>
      <c r="AN437" s="551" t="str">
        <f>テーブル2[[#This Row],[災害発生時の
体制]]&amp;テーブル2[[#This Row],[班長代理①②③を選択]]</f>
        <v/>
      </c>
      <c r="AO437">
        <f>IF(テーブル2[[#This Row],[班長代理①②③を選択]]&lt;&gt;"",COUNTIF(AN:AN,AN437),0)</f>
        <v>0</v>
      </c>
      <c r="AQ437" s="521" t="str">
        <f>テーブル2[[#This Row],[災害発生時の
体制]]&amp;テーブル2[[#This Row],[班長]]</f>
        <v/>
      </c>
      <c r="AR437" s="519">
        <f>IF(テーブル2[[#This Row],[班長]]="○",COUNTIF(AQ:AQ,AQ437),0)</f>
        <v>0</v>
      </c>
    </row>
    <row r="438" spans="2:44" x14ac:dyDescent="0.15">
      <c r="B438" s="378" t="str">
        <f>IF(名簿!C443&lt;&gt;"",名簿!C443,"")</f>
        <v/>
      </c>
      <c r="C438" s="378" t="str">
        <f>IF(名簿!F443&lt;&gt;"",名簿!F443,"")</f>
        <v/>
      </c>
      <c r="D438" s="378" t="str">
        <f>IF(名簿!G443&lt;&gt;"",名簿!G443,"")</f>
        <v/>
      </c>
      <c r="E438" s="378" t="str">
        <f>IF(名簿!J443&lt;&gt;"",名簿!J443,"")</f>
        <v/>
      </c>
      <c r="F438" s="378" t="str">
        <f>IF(名簿!L443&lt;&gt;"",名簿!L443,"")</f>
        <v/>
      </c>
      <c r="G438" s="378" t="str">
        <f>IF(名簿!I443&lt;&gt;"",名簿!I443,"")</f>
        <v/>
      </c>
      <c r="H438" s="378" t="str">
        <f>IF(名簿!K443&lt;&gt;"",名簿!K443,"")</f>
        <v/>
      </c>
      <c r="I438" s="378" t="str">
        <f>IF(名簿!H443&lt;&gt;"",名簿!H443,"")</f>
        <v/>
      </c>
      <c r="J438" s="378" t="str">
        <f>IF(名簿!S443&lt;&gt;"",名簿!S443,"")</f>
        <v/>
      </c>
      <c r="L438" s="379" t="str">
        <f>IF(現場!C442&lt;&gt;"",現場!C442,"")</f>
        <v/>
      </c>
      <c r="M438" s="379" t="str">
        <f>IF(現場!D442&lt;&gt;"",現場!D442,"")</f>
        <v/>
      </c>
      <c r="N438" s="379" t="str">
        <f>IF(現場!E442&lt;&gt;"",現場!E442,"")</f>
        <v/>
      </c>
      <c r="O438" s="379" t="str">
        <f>IF(現場!F442&lt;&gt;"",現場!F442,"")</f>
        <v/>
      </c>
      <c r="P438" s="379" t="str">
        <f>IF(現場!G442&lt;&gt;"",現場!G442,"")</f>
        <v/>
      </c>
      <c r="Q438" s="379" t="str">
        <f>IF(現場!H442&lt;&gt;"",現場!H442,"")</f>
        <v/>
      </c>
      <c r="R438" s="379" t="str">
        <f>IF(現場!I442&lt;&gt;"",現場!I442,"")</f>
        <v/>
      </c>
      <c r="S438" s="379" t="str">
        <f>IF(現場!J442&lt;&gt;"",現場!J442,"")</f>
        <v/>
      </c>
      <c r="T438" s="379" t="str">
        <f>IF(現場!K442&lt;&gt;"",現場!K442,"")</f>
        <v/>
      </c>
      <c r="U438" s="379" t="str">
        <f>IF(現場!L442&lt;&gt;"",現場!L442,"")</f>
        <v/>
      </c>
      <c r="V438" s="379" t="str">
        <f>IF(現場!M442&lt;&gt;"",現場!M442,"")</f>
        <v/>
      </c>
      <c r="X438" s="407" t="str">
        <f>IF(名簿!E443&lt;&gt;"",名簿!E443,"")</f>
        <v/>
      </c>
      <c r="Y438" s="407" t="str">
        <f>IF(名簿!C443&lt;&gt;"",名簿!C443,"")</f>
        <v/>
      </c>
      <c r="Z438" s="407" t="str">
        <f>IF(名簿!H443&lt;&gt;"",名簿!H443,"")</f>
        <v/>
      </c>
      <c r="AA438" s="407" t="str">
        <f>IF(名簿!S443&lt;&gt;"",名簿!S443,"")</f>
        <v/>
      </c>
      <c r="AB438" s="407" t="s">
        <v>1792</v>
      </c>
      <c r="AC438" s="407" t="str">
        <f>IF(名簿!M443&lt;&gt;"",名簿!M443,"")</f>
        <v/>
      </c>
      <c r="AD438" s="407" t="str">
        <f>IF(名簿!N443&lt;&gt;"",名簿!N443,"")</f>
        <v/>
      </c>
      <c r="AE438" s="407" t="str">
        <f>IF(名簿!O443&lt;&gt;"",名簿!O443,"")</f>
        <v/>
      </c>
      <c r="AF438" s="407" t="str">
        <f>IF(名簿!P443&lt;&gt;"",名簿!P443,"")</f>
        <v/>
      </c>
      <c r="AN438" s="551" t="str">
        <f>テーブル2[[#This Row],[災害発生時の
体制]]&amp;テーブル2[[#This Row],[班長代理①②③を選択]]</f>
        <v/>
      </c>
      <c r="AO438">
        <f>IF(テーブル2[[#This Row],[班長代理①②③を選択]]&lt;&gt;"",COUNTIF(AN:AN,AN438),0)</f>
        <v>0</v>
      </c>
      <c r="AQ438" s="521" t="str">
        <f>テーブル2[[#This Row],[災害発生時の
体制]]&amp;テーブル2[[#This Row],[班長]]</f>
        <v/>
      </c>
      <c r="AR438" s="519">
        <f>IF(テーブル2[[#This Row],[班長]]="○",COUNTIF(AQ:AQ,AQ438),0)</f>
        <v>0</v>
      </c>
    </row>
    <row r="439" spans="2:44" x14ac:dyDescent="0.15">
      <c r="B439" s="378" t="str">
        <f>IF(名簿!C444&lt;&gt;"",名簿!C444,"")</f>
        <v/>
      </c>
      <c r="C439" s="378" t="str">
        <f>IF(名簿!F444&lt;&gt;"",名簿!F444,"")</f>
        <v/>
      </c>
      <c r="D439" s="378" t="str">
        <f>IF(名簿!G444&lt;&gt;"",名簿!G444,"")</f>
        <v/>
      </c>
      <c r="E439" s="378" t="str">
        <f>IF(名簿!J444&lt;&gt;"",名簿!J444,"")</f>
        <v/>
      </c>
      <c r="F439" s="378" t="str">
        <f>IF(名簿!L444&lt;&gt;"",名簿!L444,"")</f>
        <v/>
      </c>
      <c r="G439" s="378" t="str">
        <f>IF(名簿!I444&lt;&gt;"",名簿!I444,"")</f>
        <v/>
      </c>
      <c r="H439" s="378" t="str">
        <f>IF(名簿!K444&lt;&gt;"",名簿!K444,"")</f>
        <v/>
      </c>
      <c r="I439" s="378" t="str">
        <f>IF(名簿!H444&lt;&gt;"",名簿!H444,"")</f>
        <v/>
      </c>
      <c r="J439" s="378" t="str">
        <f>IF(名簿!S444&lt;&gt;"",名簿!S444,"")</f>
        <v/>
      </c>
      <c r="L439" s="379" t="str">
        <f>IF(現場!C443&lt;&gt;"",現場!C443,"")</f>
        <v/>
      </c>
      <c r="M439" s="379" t="str">
        <f>IF(現場!D443&lt;&gt;"",現場!D443,"")</f>
        <v/>
      </c>
      <c r="N439" s="379" t="str">
        <f>IF(現場!E443&lt;&gt;"",現場!E443,"")</f>
        <v/>
      </c>
      <c r="O439" s="379" t="str">
        <f>IF(現場!F443&lt;&gt;"",現場!F443,"")</f>
        <v/>
      </c>
      <c r="P439" s="379" t="str">
        <f>IF(現場!G443&lt;&gt;"",現場!G443,"")</f>
        <v/>
      </c>
      <c r="Q439" s="379" t="str">
        <f>IF(現場!H443&lt;&gt;"",現場!H443,"")</f>
        <v/>
      </c>
      <c r="R439" s="379" t="str">
        <f>IF(現場!I443&lt;&gt;"",現場!I443,"")</f>
        <v/>
      </c>
      <c r="S439" s="379" t="str">
        <f>IF(現場!J443&lt;&gt;"",現場!J443,"")</f>
        <v/>
      </c>
      <c r="T439" s="379" t="str">
        <f>IF(現場!K443&lt;&gt;"",現場!K443,"")</f>
        <v/>
      </c>
      <c r="U439" s="379" t="str">
        <f>IF(現場!L443&lt;&gt;"",現場!L443,"")</f>
        <v/>
      </c>
      <c r="V439" s="379" t="str">
        <f>IF(現場!M443&lt;&gt;"",現場!M443,"")</f>
        <v/>
      </c>
      <c r="X439" s="407" t="str">
        <f>IF(名簿!E444&lt;&gt;"",名簿!E444,"")</f>
        <v/>
      </c>
      <c r="Y439" s="407" t="str">
        <f>IF(名簿!C444&lt;&gt;"",名簿!C444,"")</f>
        <v/>
      </c>
      <c r="Z439" s="407" t="str">
        <f>IF(名簿!H444&lt;&gt;"",名簿!H444,"")</f>
        <v/>
      </c>
      <c r="AA439" s="407" t="str">
        <f>IF(名簿!S444&lt;&gt;"",名簿!S444,"")</f>
        <v/>
      </c>
      <c r="AB439" s="407" t="s">
        <v>1792</v>
      </c>
      <c r="AC439" s="407" t="str">
        <f>IF(名簿!M444&lt;&gt;"",名簿!M444,"")</f>
        <v/>
      </c>
      <c r="AD439" s="407" t="str">
        <f>IF(名簿!N444&lt;&gt;"",名簿!N444,"")</f>
        <v/>
      </c>
      <c r="AE439" s="407" t="str">
        <f>IF(名簿!O444&lt;&gt;"",名簿!O444,"")</f>
        <v/>
      </c>
      <c r="AF439" s="407" t="str">
        <f>IF(名簿!P444&lt;&gt;"",名簿!P444,"")</f>
        <v/>
      </c>
      <c r="AN439" s="551" t="str">
        <f>テーブル2[[#This Row],[災害発生時の
体制]]&amp;テーブル2[[#This Row],[班長代理①②③を選択]]</f>
        <v/>
      </c>
      <c r="AO439">
        <f>IF(テーブル2[[#This Row],[班長代理①②③を選択]]&lt;&gt;"",COUNTIF(AN:AN,AN439),0)</f>
        <v>0</v>
      </c>
      <c r="AQ439" s="521" t="str">
        <f>テーブル2[[#This Row],[災害発生時の
体制]]&amp;テーブル2[[#This Row],[班長]]</f>
        <v/>
      </c>
      <c r="AR439" s="519">
        <f>IF(テーブル2[[#This Row],[班長]]="○",COUNTIF(AQ:AQ,AQ439),0)</f>
        <v>0</v>
      </c>
    </row>
    <row r="440" spans="2:44" x14ac:dyDescent="0.15">
      <c r="B440" s="378" t="str">
        <f>IF(名簿!C445&lt;&gt;"",名簿!C445,"")</f>
        <v/>
      </c>
      <c r="C440" s="378" t="str">
        <f>IF(名簿!F445&lt;&gt;"",名簿!F445,"")</f>
        <v/>
      </c>
      <c r="D440" s="378" t="str">
        <f>IF(名簿!G445&lt;&gt;"",名簿!G445,"")</f>
        <v/>
      </c>
      <c r="E440" s="378" t="str">
        <f>IF(名簿!J445&lt;&gt;"",名簿!J445,"")</f>
        <v/>
      </c>
      <c r="F440" s="378" t="str">
        <f>IF(名簿!L445&lt;&gt;"",名簿!L445,"")</f>
        <v/>
      </c>
      <c r="G440" s="378" t="str">
        <f>IF(名簿!I445&lt;&gt;"",名簿!I445,"")</f>
        <v/>
      </c>
      <c r="H440" s="378" t="str">
        <f>IF(名簿!K445&lt;&gt;"",名簿!K445,"")</f>
        <v/>
      </c>
      <c r="I440" s="378" t="str">
        <f>IF(名簿!H445&lt;&gt;"",名簿!H445,"")</f>
        <v/>
      </c>
      <c r="J440" s="378" t="str">
        <f>IF(名簿!S445&lt;&gt;"",名簿!S445,"")</f>
        <v/>
      </c>
      <c r="L440" s="379" t="str">
        <f>IF(現場!C444&lt;&gt;"",現場!C444,"")</f>
        <v/>
      </c>
      <c r="M440" s="379" t="str">
        <f>IF(現場!D444&lt;&gt;"",現場!D444,"")</f>
        <v/>
      </c>
      <c r="N440" s="379" t="str">
        <f>IF(現場!E444&lt;&gt;"",現場!E444,"")</f>
        <v/>
      </c>
      <c r="O440" s="379" t="str">
        <f>IF(現場!F444&lt;&gt;"",現場!F444,"")</f>
        <v/>
      </c>
      <c r="P440" s="379" t="str">
        <f>IF(現場!G444&lt;&gt;"",現場!G444,"")</f>
        <v/>
      </c>
      <c r="Q440" s="379" t="str">
        <f>IF(現場!H444&lt;&gt;"",現場!H444,"")</f>
        <v/>
      </c>
      <c r="R440" s="379" t="str">
        <f>IF(現場!I444&lt;&gt;"",現場!I444,"")</f>
        <v/>
      </c>
      <c r="S440" s="379" t="str">
        <f>IF(現場!J444&lt;&gt;"",現場!J444,"")</f>
        <v/>
      </c>
      <c r="T440" s="379" t="str">
        <f>IF(現場!K444&lt;&gt;"",現場!K444,"")</f>
        <v/>
      </c>
      <c r="U440" s="379" t="str">
        <f>IF(現場!L444&lt;&gt;"",現場!L444,"")</f>
        <v/>
      </c>
      <c r="V440" s="379" t="str">
        <f>IF(現場!M444&lt;&gt;"",現場!M444,"")</f>
        <v/>
      </c>
      <c r="X440" s="407" t="str">
        <f>IF(名簿!E445&lt;&gt;"",名簿!E445,"")</f>
        <v/>
      </c>
      <c r="Y440" s="407" t="str">
        <f>IF(名簿!C445&lt;&gt;"",名簿!C445,"")</f>
        <v/>
      </c>
      <c r="Z440" s="407" t="str">
        <f>IF(名簿!H445&lt;&gt;"",名簿!H445,"")</f>
        <v/>
      </c>
      <c r="AA440" s="407" t="str">
        <f>IF(名簿!S445&lt;&gt;"",名簿!S445,"")</f>
        <v/>
      </c>
      <c r="AB440" s="407" t="s">
        <v>1792</v>
      </c>
      <c r="AC440" s="407" t="str">
        <f>IF(名簿!M445&lt;&gt;"",名簿!M445,"")</f>
        <v/>
      </c>
      <c r="AD440" s="407" t="str">
        <f>IF(名簿!N445&lt;&gt;"",名簿!N445,"")</f>
        <v/>
      </c>
      <c r="AE440" s="407" t="str">
        <f>IF(名簿!O445&lt;&gt;"",名簿!O445,"")</f>
        <v/>
      </c>
      <c r="AF440" s="407" t="str">
        <f>IF(名簿!P445&lt;&gt;"",名簿!P445,"")</f>
        <v/>
      </c>
      <c r="AN440" s="551" t="str">
        <f>テーブル2[[#This Row],[災害発生時の
体制]]&amp;テーブル2[[#This Row],[班長代理①②③を選択]]</f>
        <v/>
      </c>
      <c r="AO440">
        <f>IF(テーブル2[[#This Row],[班長代理①②③を選択]]&lt;&gt;"",COUNTIF(AN:AN,AN440),0)</f>
        <v>0</v>
      </c>
      <c r="AQ440" s="521" t="str">
        <f>テーブル2[[#This Row],[災害発生時の
体制]]&amp;テーブル2[[#This Row],[班長]]</f>
        <v/>
      </c>
      <c r="AR440" s="519">
        <f>IF(テーブル2[[#This Row],[班長]]="○",COUNTIF(AQ:AQ,AQ440),0)</f>
        <v>0</v>
      </c>
    </row>
    <row r="441" spans="2:44" x14ac:dyDescent="0.15">
      <c r="B441" s="378" t="str">
        <f>IF(名簿!C446&lt;&gt;"",名簿!C446,"")</f>
        <v/>
      </c>
      <c r="C441" s="378" t="str">
        <f>IF(名簿!F446&lt;&gt;"",名簿!F446,"")</f>
        <v/>
      </c>
      <c r="D441" s="378" t="str">
        <f>IF(名簿!G446&lt;&gt;"",名簿!G446,"")</f>
        <v/>
      </c>
      <c r="E441" s="378" t="str">
        <f>IF(名簿!J446&lt;&gt;"",名簿!J446,"")</f>
        <v/>
      </c>
      <c r="F441" s="378" t="str">
        <f>IF(名簿!L446&lt;&gt;"",名簿!L446,"")</f>
        <v/>
      </c>
      <c r="G441" s="378" t="str">
        <f>IF(名簿!I446&lt;&gt;"",名簿!I446,"")</f>
        <v/>
      </c>
      <c r="H441" s="378" t="str">
        <f>IF(名簿!K446&lt;&gt;"",名簿!K446,"")</f>
        <v/>
      </c>
      <c r="I441" s="378" t="str">
        <f>IF(名簿!H446&lt;&gt;"",名簿!H446,"")</f>
        <v/>
      </c>
      <c r="J441" s="378" t="str">
        <f>IF(名簿!S446&lt;&gt;"",名簿!S446,"")</f>
        <v/>
      </c>
      <c r="L441" s="379" t="str">
        <f>IF(現場!C445&lt;&gt;"",現場!C445,"")</f>
        <v/>
      </c>
      <c r="M441" s="379" t="str">
        <f>IF(現場!D445&lt;&gt;"",現場!D445,"")</f>
        <v/>
      </c>
      <c r="N441" s="379" t="str">
        <f>IF(現場!E445&lt;&gt;"",現場!E445,"")</f>
        <v/>
      </c>
      <c r="O441" s="379" t="str">
        <f>IF(現場!F445&lt;&gt;"",現場!F445,"")</f>
        <v/>
      </c>
      <c r="P441" s="379" t="str">
        <f>IF(現場!G445&lt;&gt;"",現場!G445,"")</f>
        <v/>
      </c>
      <c r="Q441" s="379" t="str">
        <f>IF(現場!H445&lt;&gt;"",現場!H445,"")</f>
        <v/>
      </c>
      <c r="R441" s="379" t="str">
        <f>IF(現場!I445&lt;&gt;"",現場!I445,"")</f>
        <v/>
      </c>
      <c r="S441" s="379" t="str">
        <f>IF(現場!J445&lt;&gt;"",現場!J445,"")</f>
        <v/>
      </c>
      <c r="T441" s="379" t="str">
        <f>IF(現場!K445&lt;&gt;"",現場!K445,"")</f>
        <v/>
      </c>
      <c r="U441" s="379" t="str">
        <f>IF(現場!L445&lt;&gt;"",現場!L445,"")</f>
        <v/>
      </c>
      <c r="V441" s="379" t="str">
        <f>IF(現場!M445&lt;&gt;"",現場!M445,"")</f>
        <v/>
      </c>
      <c r="X441" s="407" t="str">
        <f>IF(名簿!E446&lt;&gt;"",名簿!E446,"")</f>
        <v/>
      </c>
      <c r="Y441" s="407" t="str">
        <f>IF(名簿!C446&lt;&gt;"",名簿!C446,"")</f>
        <v/>
      </c>
      <c r="Z441" s="407" t="str">
        <f>IF(名簿!H446&lt;&gt;"",名簿!H446,"")</f>
        <v/>
      </c>
      <c r="AA441" s="407" t="str">
        <f>IF(名簿!S446&lt;&gt;"",名簿!S446,"")</f>
        <v/>
      </c>
      <c r="AB441" s="407" t="s">
        <v>1792</v>
      </c>
      <c r="AC441" s="407" t="str">
        <f>IF(名簿!M446&lt;&gt;"",名簿!M446,"")</f>
        <v/>
      </c>
      <c r="AD441" s="407" t="str">
        <f>IF(名簿!N446&lt;&gt;"",名簿!N446,"")</f>
        <v/>
      </c>
      <c r="AE441" s="407" t="str">
        <f>IF(名簿!O446&lt;&gt;"",名簿!O446,"")</f>
        <v/>
      </c>
      <c r="AF441" s="407" t="str">
        <f>IF(名簿!P446&lt;&gt;"",名簿!P446,"")</f>
        <v/>
      </c>
      <c r="AN441" s="551" t="str">
        <f>テーブル2[[#This Row],[災害発生時の
体制]]&amp;テーブル2[[#This Row],[班長代理①②③を選択]]</f>
        <v/>
      </c>
      <c r="AO441">
        <f>IF(テーブル2[[#This Row],[班長代理①②③を選択]]&lt;&gt;"",COUNTIF(AN:AN,AN441),0)</f>
        <v>0</v>
      </c>
      <c r="AQ441" s="521" t="str">
        <f>テーブル2[[#This Row],[災害発生時の
体制]]&amp;テーブル2[[#This Row],[班長]]</f>
        <v/>
      </c>
      <c r="AR441" s="519">
        <f>IF(テーブル2[[#This Row],[班長]]="○",COUNTIF(AQ:AQ,AQ441),0)</f>
        <v>0</v>
      </c>
    </row>
    <row r="442" spans="2:44" x14ac:dyDescent="0.15">
      <c r="B442" s="378" t="str">
        <f>IF(名簿!C447&lt;&gt;"",名簿!C447,"")</f>
        <v/>
      </c>
      <c r="C442" s="378" t="str">
        <f>IF(名簿!F447&lt;&gt;"",名簿!F447,"")</f>
        <v/>
      </c>
      <c r="D442" s="378" t="str">
        <f>IF(名簿!G447&lt;&gt;"",名簿!G447,"")</f>
        <v/>
      </c>
      <c r="E442" s="378" t="str">
        <f>IF(名簿!J447&lt;&gt;"",名簿!J447,"")</f>
        <v/>
      </c>
      <c r="F442" s="378" t="str">
        <f>IF(名簿!L447&lt;&gt;"",名簿!L447,"")</f>
        <v/>
      </c>
      <c r="G442" s="378" t="str">
        <f>IF(名簿!I447&lt;&gt;"",名簿!I447,"")</f>
        <v/>
      </c>
      <c r="H442" s="378" t="str">
        <f>IF(名簿!K447&lt;&gt;"",名簿!K447,"")</f>
        <v/>
      </c>
      <c r="I442" s="378" t="str">
        <f>IF(名簿!H447&lt;&gt;"",名簿!H447,"")</f>
        <v/>
      </c>
      <c r="J442" s="378" t="str">
        <f>IF(名簿!S447&lt;&gt;"",名簿!S447,"")</f>
        <v/>
      </c>
      <c r="L442" s="379" t="str">
        <f>IF(現場!C446&lt;&gt;"",現場!C446,"")</f>
        <v/>
      </c>
      <c r="M442" s="379" t="str">
        <f>IF(現場!D446&lt;&gt;"",現場!D446,"")</f>
        <v/>
      </c>
      <c r="N442" s="379" t="str">
        <f>IF(現場!E446&lt;&gt;"",現場!E446,"")</f>
        <v/>
      </c>
      <c r="O442" s="379" t="str">
        <f>IF(現場!F446&lt;&gt;"",現場!F446,"")</f>
        <v/>
      </c>
      <c r="P442" s="379" t="str">
        <f>IF(現場!G446&lt;&gt;"",現場!G446,"")</f>
        <v/>
      </c>
      <c r="Q442" s="379" t="str">
        <f>IF(現場!H446&lt;&gt;"",現場!H446,"")</f>
        <v/>
      </c>
      <c r="R442" s="379" t="str">
        <f>IF(現場!I446&lt;&gt;"",現場!I446,"")</f>
        <v/>
      </c>
      <c r="S442" s="379" t="str">
        <f>IF(現場!J446&lt;&gt;"",現場!J446,"")</f>
        <v/>
      </c>
      <c r="T442" s="379" t="str">
        <f>IF(現場!K446&lt;&gt;"",現場!K446,"")</f>
        <v/>
      </c>
      <c r="U442" s="379" t="str">
        <f>IF(現場!L446&lt;&gt;"",現場!L446,"")</f>
        <v/>
      </c>
      <c r="V442" s="379" t="str">
        <f>IF(現場!M446&lt;&gt;"",現場!M446,"")</f>
        <v/>
      </c>
      <c r="X442" s="407" t="str">
        <f>IF(名簿!E447&lt;&gt;"",名簿!E447,"")</f>
        <v/>
      </c>
      <c r="Y442" s="407" t="str">
        <f>IF(名簿!C447&lt;&gt;"",名簿!C447,"")</f>
        <v/>
      </c>
      <c r="Z442" s="407" t="str">
        <f>IF(名簿!H447&lt;&gt;"",名簿!H447,"")</f>
        <v/>
      </c>
      <c r="AA442" s="407" t="str">
        <f>IF(名簿!S447&lt;&gt;"",名簿!S447,"")</f>
        <v/>
      </c>
      <c r="AB442" s="407" t="s">
        <v>1792</v>
      </c>
      <c r="AC442" s="407" t="str">
        <f>IF(名簿!M447&lt;&gt;"",名簿!M447,"")</f>
        <v/>
      </c>
      <c r="AD442" s="407" t="str">
        <f>IF(名簿!N447&lt;&gt;"",名簿!N447,"")</f>
        <v/>
      </c>
      <c r="AE442" s="407" t="str">
        <f>IF(名簿!O447&lt;&gt;"",名簿!O447,"")</f>
        <v/>
      </c>
      <c r="AF442" s="407" t="str">
        <f>IF(名簿!P447&lt;&gt;"",名簿!P447,"")</f>
        <v/>
      </c>
      <c r="AN442" s="551" t="str">
        <f>テーブル2[[#This Row],[災害発生時の
体制]]&amp;テーブル2[[#This Row],[班長代理①②③を選択]]</f>
        <v/>
      </c>
      <c r="AO442">
        <f>IF(テーブル2[[#This Row],[班長代理①②③を選択]]&lt;&gt;"",COUNTIF(AN:AN,AN442),0)</f>
        <v>0</v>
      </c>
      <c r="AQ442" s="521" t="str">
        <f>テーブル2[[#This Row],[災害発生時の
体制]]&amp;テーブル2[[#This Row],[班長]]</f>
        <v/>
      </c>
      <c r="AR442" s="519">
        <f>IF(テーブル2[[#This Row],[班長]]="○",COUNTIF(AQ:AQ,AQ442),0)</f>
        <v>0</v>
      </c>
    </row>
    <row r="443" spans="2:44" x14ac:dyDescent="0.15">
      <c r="B443" s="378" t="str">
        <f>IF(名簿!C448&lt;&gt;"",名簿!C448,"")</f>
        <v/>
      </c>
      <c r="C443" s="378" t="str">
        <f>IF(名簿!F448&lt;&gt;"",名簿!F448,"")</f>
        <v/>
      </c>
      <c r="D443" s="378" t="str">
        <f>IF(名簿!G448&lt;&gt;"",名簿!G448,"")</f>
        <v/>
      </c>
      <c r="E443" s="378" t="str">
        <f>IF(名簿!J448&lt;&gt;"",名簿!J448,"")</f>
        <v/>
      </c>
      <c r="F443" s="378" t="str">
        <f>IF(名簿!L448&lt;&gt;"",名簿!L448,"")</f>
        <v/>
      </c>
      <c r="G443" s="378" t="str">
        <f>IF(名簿!I448&lt;&gt;"",名簿!I448,"")</f>
        <v/>
      </c>
      <c r="H443" s="378" t="str">
        <f>IF(名簿!K448&lt;&gt;"",名簿!K448,"")</f>
        <v/>
      </c>
      <c r="I443" s="378" t="str">
        <f>IF(名簿!H448&lt;&gt;"",名簿!H448,"")</f>
        <v/>
      </c>
      <c r="J443" s="378" t="str">
        <f>IF(名簿!S448&lt;&gt;"",名簿!S448,"")</f>
        <v/>
      </c>
      <c r="L443" s="379" t="str">
        <f>IF(現場!C447&lt;&gt;"",現場!C447,"")</f>
        <v/>
      </c>
      <c r="M443" s="379" t="str">
        <f>IF(現場!D447&lt;&gt;"",現場!D447,"")</f>
        <v/>
      </c>
      <c r="N443" s="379" t="str">
        <f>IF(現場!E447&lt;&gt;"",現場!E447,"")</f>
        <v/>
      </c>
      <c r="O443" s="379" t="str">
        <f>IF(現場!F447&lt;&gt;"",現場!F447,"")</f>
        <v/>
      </c>
      <c r="P443" s="379" t="str">
        <f>IF(現場!G447&lt;&gt;"",現場!G447,"")</f>
        <v/>
      </c>
      <c r="Q443" s="379" t="str">
        <f>IF(現場!H447&lt;&gt;"",現場!H447,"")</f>
        <v/>
      </c>
      <c r="R443" s="379" t="str">
        <f>IF(現場!I447&lt;&gt;"",現場!I447,"")</f>
        <v/>
      </c>
      <c r="S443" s="379" t="str">
        <f>IF(現場!J447&lt;&gt;"",現場!J447,"")</f>
        <v/>
      </c>
      <c r="T443" s="379" t="str">
        <f>IF(現場!K447&lt;&gt;"",現場!K447,"")</f>
        <v/>
      </c>
      <c r="U443" s="379" t="str">
        <f>IF(現場!L447&lt;&gt;"",現場!L447,"")</f>
        <v/>
      </c>
      <c r="V443" s="379" t="str">
        <f>IF(現場!M447&lt;&gt;"",現場!M447,"")</f>
        <v/>
      </c>
      <c r="X443" s="407" t="str">
        <f>IF(名簿!E448&lt;&gt;"",名簿!E448,"")</f>
        <v/>
      </c>
      <c r="Y443" s="407" t="str">
        <f>IF(名簿!C448&lt;&gt;"",名簿!C448,"")</f>
        <v/>
      </c>
      <c r="Z443" s="407" t="str">
        <f>IF(名簿!H448&lt;&gt;"",名簿!H448,"")</f>
        <v/>
      </c>
      <c r="AA443" s="407" t="str">
        <f>IF(名簿!S448&lt;&gt;"",名簿!S448,"")</f>
        <v/>
      </c>
      <c r="AB443" s="407" t="s">
        <v>1792</v>
      </c>
      <c r="AC443" s="407" t="str">
        <f>IF(名簿!M448&lt;&gt;"",名簿!M448,"")</f>
        <v/>
      </c>
      <c r="AD443" s="407" t="str">
        <f>IF(名簿!N448&lt;&gt;"",名簿!N448,"")</f>
        <v/>
      </c>
      <c r="AE443" s="407" t="str">
        <f>IF(名簿!O448&lt;&gt;"",名簿!O448,"")</f>
        <v/>
      </c>
      <c r="AF443" s="407" t="str">
        <f>IF(名簿!P448&lt;&gt;"",名簿!P448,"")</f>
        <v/>
      </c>
      <c r="AN443" s="551" t="str">
        <f>テーブル2[[#This Row],[災害発生時の
体制]]&amp;テーブル2[[#This Row],[班長代理①②③を選択]]</f>
        <v/>
      </c>
      <c r="AO443">
        <f>IF(テーブル2[[#This Row],[班長代理①②③を選択]]&lt;&gt;"",COUNTIF(AN:AN,AN443),0)</f>
        <v>0</v>
      </c>
      <c r="AQ443" s="521" t="str">
        <f>テーブル2[[#This Row],[災害発生時の
体制]]&amp;テーブル2[[#This Row],[班長]]</f>
        <v/>
      </c>
      <c r="AR443" s="519">
        <f>IF(テーブル2[[#This Row],[班長]]="○",COUNTIF(AQ:AQ,AQ443),0)</f>
        <v>0</v>
      </c>
    </row>
    <row r="444" spans="2:44" x14ac:dyDescent="0.15">
      <c r="B444" s="378" t="str">
        <f>IF(名簿!C449&lt;&gt;"",名簿!C449,"")</f>
        <v/>
      </c>
      <c r="C444" s="378" t="str">
        <f>IF(名簿!F449&lt;&gt;"",名簿!F449,"")</f>
        <v/>
      </c>
      <c r="D444" s="378" t="str">
        <f>IF(名簿!G449&lt;&gt;"",名簿!G449,"")</f>
        <v/>
      </c>
      <c r="E444" s="378" t="str">
        <f>IF(名簿!J449&lt;&gt;"",名簿!J449,"")</f>
        <v/>
      </c>
      <c r="F444" s="378" t="str">
        <f>IF(名簿!L449&lt;&gt;"",名簿!L449,"")</f>
        <v/>
      </c>
      <c r="G444" s="378" t="str">
        <f>IF(名簿!I449&lt;&gt;"",名簿!I449,"")</f>
        <v/>
      </c>
      <c r="H444" s="378" t="str">
        <f>IF(名簿!K449&lt;&gt;"",名簿!K449,"")</f>
        <v/>
      </c>
      <c r="I444" s="378" t="str">
        <f>IF(名簿!H449&lt;&gt;"",名簿!H449,"")</f>
        <v/>
      </c>
      <c r="J444" s="378" t="str">
        <f>IF(名簿!S449&lt;&gt;"",名簿!S449,"")</f>
        <v/>
      </c>
      <c r="L444" s="379" t="str">
        <f>IF(現場!C448&lt;&gt;"",現場!C448,"")</f>
        <v/>
      </c>
      <c r="M444" s="379" t="str">
        <f>IF(現場!D448&lt;&gt;"",現場!D448,"")</f>
        <v/>
      </c>
      <c r="N444" s="379" t="str">
        <f>IF(現場!E448&lt;&gt;"",現場!E448,"")</f>
        <v/>
      </c>
      <c r="O444" s="379" t="str">
        <f>IF(現場!F448&lt;&gt;"",現場!F448,"")</f>
        <v/>
      </c>
      <c r="P444" s="379" t="str">
        <f>IF(現場!G448&lt;&gt;"",現場!G448,"")</f>
        <v/>
      </c>
      <c r="Q444" s="379" t="str">
        <f>IF(現場!H448&lt;&gt;"",現場!H448,"")</f>
        <v/>
      </c>
      <c r="R444" s="379" t="str">
        <f>IF(現場!I448&lt;&gt;"",現場!I448,"")</f>
        <v/>
      </c>
      <c r="S444" s="379" t="str">
        <f>IF(現場!J448&lt;&gt;"",現場!J448,"")</f>
        <v/>
      </c>
      <c r="T444" s="379" t="str">
        <f>IF(現場!K448&lt;&gt;"",現場!K448,"")</f>
        <v/>
      </c>
      <c r="U444" s="379" t="str">
        <f>IF(現場!L448&lt;&gt;"",現場!L448,"")</f>
        <v/>
      </c>
      <c r="V444" s="379" t="str">
        <f>IF(現場!M448&lt;&gt;"",現場!M448,"")</f>
        <v/>
      </c>
      <c r="X444" s="407" t="str">
        <f>IF(名簿!E449&lt;&gt;"",名簿!E449,"")</f>
        <v/>
      </c>
      <c r="Y444" s="407" t="str">
        <f>IF(名簿!C449&lt;&gt;"",名簿!C449,"")</f>
        <v/>
      </c>
      <c r="Z444" s="407" t="str">
        <f>IF(名簿!H449&lt;&gt;"",名簿!H449,"")</f>
        <v/>
      </c>
      <c r="AA444" s="407" t="str">
        <f>IF(名簿!S449&lt;&gt;"",名簿!S449,"")</f>
        <v/>
      </c>
      <c r="AB444" s="407" t="s">
        <v>1792</v>
      </c>
      <c r="AC444" s="407" t="str">
        <f>IF(名簿!M449&lt;&gt;"",名簿!M449,"")</f>
        <v/>
      </c>
      <c r="AD444" s="407" t="str">
        <f>IF(名簿!N449&lt;&gt;"",名簿!N449,"")</f>
        <v/>
      </c>
      <c r="AE444" s="407" t="str">
        <f>IF(名簿!O449&lt;&gt;"",名簿!O449,"")</f>
        <v/>
      </c>
      <c r="AF444" s="407" t="str">
        <f>IF(名簿!P449&lt;&gt;"",名簿!P449,"")</f>
        <v/>
      </c>
      <c r="AN444" s="551" t="str">
        <f>テーブル2[[#This Row],[災害発生時の
体制]]&amp;テーブル2[[#This Row],[班長代理①②③を選択]]</f>
        <v/>
      </c>
      <c r="AO444">
        <f>IF(テーブル2[[#This Row],[班長代理①②③を選択]]&lt;&gt;"",COUNTIF(AN:AN,AN444),0)</f>
        <v>0</v>
      </c>
      <c r="AQ444" s="521" t="str">
        <f>テーブル2[[#This Row],[災害発生時の
体制]]&amp;テーブル2[[#This Row],[班長]]</f>
        <v/>
      </c>
      <c r="AR444" s="519">
        <f>IF(テーブル2[[#This Row],[班長]]="○",COUNTIF(AQ:AQ,AQ444),0)</f>
        <v>0</v>
      </c>
    </row>
    <row r="445" spans="2:44" x14ac:dyDescent="0.15">
      <c r="B445" s="378" t="str">
        <f>IF(名簿!C450&lt;&gt;"",名簿!C450,"")</f>
        <v/>
      </c>
      <c r="C445" s="378" t="str">
        <f>IF(名簿!F450&lt;&gt;"",名簿!F450,"")</f>
        <v/>
      </c>
      <c r="D445" s="378" t="str">
        <f>IF(名簿!G450&lt;&gt;"",名簿!G450,"")</f>
        <v/>
      </c>
      <c r="E445" s="378" t="str">
        <f>IF(名簿!J450&lt;&gt;"",名簿!J450,"")</f>
        <v/>
      </c>
      <c r="F445" s="378" t="str">
        <f>IF(名簿!L450&lt;&gt;"",名簿!L450,"")</f>
        <v/>
      </c>
      <c r="G445" s="378" t="str">
        <f>IF(名簿!I450&lt;&gt;"",名簿!I450,"")</f>
        <v/>
      </c>
      <c r="H445" s="378" t="str">
        <f>IF(名簿!K450&lt;&gt;"",名簿!K450,"")</f>
        <v/>
      </c>
      <c r="I445" s="378" t="str">
        <f>IF(名簿!H450&lt;&gt;"",名簿!H450,"")</f>
        <v/>
      </c>
      <c r="J445" s="378" t="str">
        <f>IF(名簿!S450&lt;&gt;"",名簿!S450,"")</f>
        <v/>
      </c>
      <c r="L445" s="379" t="str">
        <f>IF(現場!C449&lt;&gt;"",現場!C449,"")</f>
        <v/>
      </c>
      <c r="M445" s="379" t="str">
        <f>IF(現場!D449&lt;&gt;"",現場!D449,"")</f>
        <v/>
      </c>
      <c r="N445" s="379" t="str">
        <f>IF(現場!E449&lt;&gt;"",現場!E449,"")</f>
        <v/>
      </c>
      <c r="O445" s="379" t="str">
        <f>IF(現場!F449&lt;&gt;"",現場!F449,"")</f>
        <v/>
      </c>
      <c r="P445" s="379" t="str">
        <f>IF(現場!G449&lt;&gt;"",現場!G449,"")</f>
        <v/>
      </c>
      <c r="Q445" s="379" t="str">
        <f>IF(現場!H449&lt;&gt;"",現場!H449,"")</f>
        <v/>
      </c>
      <c r="R445" s="379" t="str">
        <f>IF(現場!I449&lt;&gt;"",現場!I449,"")</f>
        <v/>
      </c>
      <c r="S445" s="379" t="str">
        <f>IF(現場!J449&lt;&gt;"",現場!J449,"")</f>
        <v/>
      </c>
      <c r="T445" s="379" t="str">
        <f>IF(現場!K449&lt;&gt;"",現場!K449,"")</f>
        <v/>
      </c>
      <c r="U445" s="379" t="str">
        <f>IF(現場!L449&lt;&gt;"",現場!L449,"")</f>
        <v/>
      </c>
      <c r="V445" s="379" t="str">
        <f>IF(現場!M449&lt;&gt;"",現場!M449,"")</f>
        <v/>
      </c>
      <c r="X445" s="407" t="str">
        <f>IF(名簿!E450&lt;&gt;"",名簿!E450,"")</f>
        <v/>
      </c>
      <c r="Y445" s="407" t="str">
        <f>IF(名簿!C450&lt;&gt;"",名簿!C450,"")</f>
        <v/>
      </c>
      <c r="Z445" s="407" t="str">
        <f>IF(名簿!H450&lt;&gt;"",名簿!H450,"")</f>
        <v/>
      </c>
      <c r="AA445" s="407" t="str">
        <f>IF(名簿!S450&lt;&gt;"",名簿!S450,"")</f>
        <v/>
      </c>
      <c r="AB445" s="407" t="s">
        <v>1792</v>
      </c>
      <c r="AC445" s="407" t="str">
        <f>IF(名簿!M450&lt;&gt;"",名簿!M450,"")</f>
        <v/>
      </c>
      <c r="AD445" s="407" t="str">
        <f>IF(名簿!N450&lt;&gt;"",名簿!N450,"")</f>
        <v/>
      </c>
      <c r="AE445" s="407" t="str">
        <f>IF(名簿!O450&lt;&gt;"",名簿!O450,"")</f>
        <v/>
      </c>
      <c r="AF445" s="407" t="str">
        <f>IF(名簿!P450&lt;&gt;"",名簿!P450,"")</f>
        <v/>
      </c>
      <c r="AN445" s="551" t="str">
        <f>テーブル2[[#This Row],[災害発生時の
体制]]&amp;テーブル2[[#This Row],[班長代理①②③を選択]]</f>
        <v/>
      </c>
      <c r="AO445">
        <f>IF(テーブル2[[#This Row],[班長代理①②③を選択]]&lt;&gt;"",COUNTIF(AN:AN,AN445),0)</f>
        <v>0</v>
      </c>
      <c r="AQ445" s="521" t="str">
        <f>テーブル2[[#This Row],[災害発生時の
体制]]&amp;テーブル2[[#This Row],[班長]]</f>
        <v/>
      </c>
      <c r="AR445" s="519">
        <f>IF(テーブル2[[#This Row],[班長]]="○",COUNTIF(AQ:AQ,AQ445),0)</f>
        <v>0</v>
      </c>
    </row>
    <row r="446" spans="2:44" x14ac:dyDescent="0.15">
      <c r="B446" s="378" t="str">
        <f>IF(名簿!C451&lt;&gt;"",名簿!C451,"")</f>
        <v/>
      </c>
      <c r="C446" s="378" t="str">
        <f>IF(名簿!F451&lt;&gt;"",名簿!F451,"")</f>
        <v/>
      </c>
      <c r="D446" s="378" t="str">
        <f>IF(名簿!G451&lt;&gt;"",名簿!G451,"")</f>
        <v/>
      </c>
      <c r="E446" s="378" t="str">
        <f>IF(名簿!J451&lt;&gt;"",名簿!J451,"")</f>
        <v/>
      </c>
      <c r="F446" s="378" t="str">
        <f>IF(名簿!L451&lt;&gt;"",名簿!L451,"")</f>
        <v/>
      </c>
      <c r="G446" s="378" t="str">
        <f>IF(名簿!I451&lt;&gt;"",名簿!I451,"")</f>
        <v/>
      </c>
      <c r="H446" s="378" t="str">
        <f>IF(名簿!K451&lt;&gt;"",名簿!K451,"")</f>
        <v/>
      </c>
      <c r="I446" s="378" t="str">
        <f>IF(名簿!H451&lt;&gt;"",名簿!H451,"")</f>
        <v/>
      </c>
      <c r="J446" s="378" t="str">
        <f>IF(名簿!S451&lt;&gt;"",名簿!S451,"")</f>
        <v/>
      </c>
      <c r="L446" s="379" t="str">
        <f>IF(現場!C450&lt;&gt;"",現場!C450,"")</f>
        <v/>
      </c>
      <c r="M446" s="379" t="str">
        <f>IF(現場!D450&lt;&gt;"",現場!D450,"")</f>
        <v/>
      </c>
      <c r="N446" s="379" t="str">
        <f>IF(現場!E450&lt;&gt;"",現場!E450,"")</f>
        <v/>
      </c>
      <c r="O446" s="379" t="str">
        <f>IF(現場!F450&lt;&gt;"",現場!F450,"")</f>
        <v/>
      </c>
      <c r="P446" s="379" t="str">
        <f>IF(現場!G450&lt;&gt;"",現場!G450,"")</f>
        <v/>
      </c>
      <c r="Q446" s="379" t="str">
        <f>IF(現場!H450&lt;&gt;"",現場!H450,"")</f>
        <v/>
      </c>
      <c r="R446" s="379" t="str">
        <f>IF(現場!I450&lt;&gt;"",現場!I450,"")</f>
        <v/>
      </c>
      <c r="S446" s="379" t="str">
        <f>IF(現場!J450&lt;&gt;"",現場!J450,"")</f>
        <v/>
      </c>
      <c r="T446" s="379" t="str">
        <f>IF(現場!K450&lt;&gt;"",現場!K450,"")</f>
        <v/>
      </c>
      <c r="U446" s="379" t="str">
        <f>IF(現場!L450&lt;&gt;"",現場!L450,"")</f>
        <v/>
      </c>
      <c r="V446" s="379" t="str">
        <f>IF(現場!M450&lt;&gt;"",現場!M450,"")</f>
        <v/>
      </c>
      <c r="X446" s="407" t="str">
        <f>IF(名簿!E451&lt;&gt;"",名簿!E451,"")</f>
        <v/>
      </c>
      <c r="Y446" s="407" t="str">
        <f>IF(名簿!C451&lt;&gt;"",名簿!C451,"")</f>
        <v/>
      </c>
      <c r="Z446" s="407" t="str">
        <f>IF(名簿!H451&lt;&gt;"",名簿!H451,"")</f>
        <v/>
      </c>
      <c r="AA446" s="407" t="str">
        <f>IF(名簿!S451&lt;&gt;"",名簿!S451,"")</f>
        <v/>
      </c>
      <c r="AB446" s="407" t="s">
        <v>1792</v>
      </c>
      <c r="AC446" s="407" t="str">
        <f>IF(名簿!M451&lt;&gt;"",名簿!M451,"")</f>
        <v/>
      </c>
      <c r="AD446" s="407" t="str">
        <f>IF(名簿!N451&lt;&gt;"",名簿!N451,"")</f>
        <v/>
      </c>
      <c r="AE446" s="407" t="str">
        <f>IF(名簿!O451&lt;&gt;"",名簿!O451,"")</f>
        <v/>
      </c>
      <c r="AF446" s="407" t="str">
        <f>IF(名簿!P451&lt;&gt;"",名簿!P451,"")</f>
        <v/>
      </c>
      <c r="AN446" s="551" t="str">
        <f>テーブル2[[#This Row],[災害発生時の
体制]]&amp;テーブル2[[#This Row],[班長代理①②③を選択]]</f>
        <v/>
      </c>
      <c r="AO446">
        <f>IF(テーブル2[[#This Row],[班長代理①②③を選択]]&lt;&gt;"",COUNTIF(AN:AN,AN446),0)</f>
        <v>0</v>
      </c>
      <c r="AQ446" s="521" t="str">
        <f>テーブル2[[#This Row],[災害発生時の
体制]]&amp;テーブル2[[#This Row],[班長]]</f>
        <v/>
      </c>
      <c r="AR446" s="519">
        <f>IF(テーブル2[[#This Row],[班長]]="○",COUNTIF(AQ:AQ,AQ446),0)</f>
        <v>0</v>
      </c>
    </row>
    <row r="447" spans="2:44" x14ac:dyDescent="0.15">
      <c r="B447" s="378" t="str">
        <f>IF(名簿!C452&lt;&gt;"",名簿!C452,"")</f>
        <v/>
      </c>
      <c r="C447" s="378" t="str">
        <f>IF(名簿!F452&lt;&gt;"",名簿!F452,"")</f>
        <v/>
      </c>
      <c r="D447" s="378" t="str">
        <f>IF(名簿!G452&lt;&gt;"",名簿!G452,"")</f>
        <v/>
      </c>
      <c r="E447" s="378" t="str">
        <f>IF(名簿!J452&lt;&gt;"",名簿!J452,"")</f>
        <v/>
      </c>
      <c r="F447" s="378" t="str">
        <f>IF(名簿!L452&lt;&gt;"",名簿!L452,"")</f>
        <v/>
      </c>
      <c r="G447" s="378" t="str">
        <f>IF(名簿!I452&lt;&gt;"",名簿!I452,"")</f>
        <v/>
      </c>
      <c r="H447" s="378" t="str">
        <f>IF(名簿!K452&lt;&gt;"",名簿!K452,"")</f>
        <v/>
      </c>
      <c r="I447" s="378" t="str">
        <f>IF(名簿!H452&lt;&gt;"",名簿!H452,"")</f>
        <v/>
      </c>
      <c r="J447" s="378" t="str">
        <f>IF(名簿!S452&lt;&gt;"",名簿!S452,"")</f>
        <v/>
      </c>
      <c r="L447" s="379" t="str">
        <f>IF(現場!C451&lt;&gt;"",現場!C451,"")</f>
        <v/>
      </c>
      <c r="M447" s="379" t="str">
        <f>IF(現場!D451&lt;&gt;"",現場!D451,"")</f>
        <v/>
      </c>
      <c r="N447" s="379" t="str">
        <f>IF(現場!E451&lt;&gt;"",現場!E451,"")</f>
        <v/>
      </c>
      <c r="O447" s="379" t="str">
        <f>IF(現場!F451&lt;&gt;"",現場!F451,"")</f>
        <v/>
      </c>
      <c r="P447" s="379" t="str">
        <f>IF(現場!G451&lt;&gt;"",現場!G451,"")</f>
        <v/>
      </c>
      <c r="Q447" s="379" t="str">
        <f>IF(現場!H451&lt;&gt;"",現場!H451,"")</f>
        <v/>
      </c>
      <c r="R447" s="379" t="str">
        <f>IF(現場!I451&lt;&gt;"",現場!I451,"")</f>
        <v/>
      </c>
      <c r="S447" s="379" t="str">
        <f>IF(現場!J451&lt;&gt;"",現場!J451,"")</f>
        <v/>
      </c>
      <c r="T447" s="379" t="str">
        <f>IF(現場!K451&lt;&gt;"",現場!K451,"")</f>
        <v/>
      </c>
      <c r="U447" s="379" t="str">
        <f>IF(現場!L451&lt;&gt;"",現場!L451,"")</f>
        <v/>
      </c>
      <c r="V447" s="379" t="str">
        <f>IF(現場!M451&lt;&gt;"",現場!M451,"")</f>
        <v/>
      </c>
      <c r="X447" s="407" t="str">
        <f>IF(名簿!E452&lt;&gt;"",名簿!E452,"")</f>
        <v/>
      </c>
      <c r="Y447" s="407" t="str">
        <f>IF(名簿!C452&lt;&gt;"",名簿!C452,"")</f>
        <v/>
      </c>
      <c r="Z447" s="407" t="str">
        <f>IF(名簿!H452&lt;&gt;"",名簿!H452,"")</f>
        <v/>
      </c>
      <c r="AA447" s="407" t="str">
        <f>IF(名簿!S452&lt;&gt;"",名簿!S452,"")</f>
        <v/>
      </c>
      <c r="AB447" s="407" t="s">
        <v>1792</v>
      </c>
      <c r="AC447" s="407" t="str">
        <f>IF(名簿!M452&lt;&gt;"",名簿!M452,"")</f>
        <v/>
      </c>
      <c r="AD447" s="407" t="str">
        <f>IF(名簿!N452&lt;&gt;"",名簿!N452,"")</f>
        <v/>
      </c>
      <c r="AE447" s="407" t="str">
        <f>IF(名簿!O452&lt;&gt;"",名簿!O452,"")</f>
        <v/>
      </c>
      <c r="AF447" s="407" t="str">
        <f>IF(名簿!P452&lt;&gt;"",名簿!P452,"")</f>
        <v/>
      </c>
      <c r="AN447" s="551" t="str">
        <f>テーブル2[[#This Row],[災害発生時の
体制]]&amp;テーブル2[[#This Row],[班長代理①②③を選択]]</f>
        <v/>
      </c>
      <c r="AO447">
        <f>IF(テーブル2[[#This Row],[班長代理①②③を選択]]&lt;&gt;"",COUNTIF(AN:AN,AN447),0)</f>
        <v>0</v>
      </c>
      <c r="AQ447" s="521" t="str">
        <f>テーブル2[[#This Row],[災害発生時の
体制]]&amp;テーブル2[[#This Row],[班長]]</f>
        <v/>
      </c>
      <c r="AR447" s="519">
        <f>IF(テーブル2[[#This Row],[班長]]="○",COUNTIF(AQ:AQ,AQ447),0)</f>
        <v>0</v>
      </c>
    </row>
    <row r="448" spans="2:44" x14ac:dyDescent="0.15">
      <c r="B448" s="378" t="str">
        <f>IF(名簿!C453&lt;&gt;"",名簿!C453,"")</f>
        <v/>
      </c>
      <c r="C448" s="378" t="str">
        <f>IF(名簿!F453&lt;&gt;"",名簿!F453,"")</f>
        <v/>
      </c>
      <c r="D448" s="378" t="str">
        <f>IF(名簿!G453&lt;&gt;"",名簿!G453,"")</f>
        <v/>
      </c>
      <c r="E448" s="378" t="str">
        <f>IF(名簿!J453&lt;&gt;"",名簿!J453,"")</f>
        <v/>
      </c>
      <c r="F448" s="378" t="str">
        <f>IF(名簿!L453&lt;&gt;"",名簿!L453,"")</f>
        <v/>
      </c>
      <c r="G448" s="378" t="str">
        <f>IF(名簿!I453&lt;&gt;"",名簿!I453,"")</f>
        <v/>
      </c>
      <c r="H448" s="378" t="str">
        <f>IF(名簿!K453&lt;&gt;"",名簿!K453,"")</f>
        <v/>
      </c>
      <c r="I448" s="378" t="str">
        <f>IF(名簿!H453&lt;&gt;"",名簿!H453,"")</f>
        <v/>
      </c>
      <c r="J448" s="378" t="str">
        <f>IF(名簿!S453&lt;&gt;"",名簿!S453,"")</f>
        <v/>
      </c>
      <c r="L448" s="379" t="str">
        <f>IF(現場!C452&lt;&gt;"",現場!C452,"")</f>
        <v/>
      </c>
      <c r="M448" s="379" t="str">
        <f>IF(現場!D452&lt;&gt;"",現場!D452,"")</f>
        <v/>
      </c>
      <c r="N448" s="379" t="str">
        <f>IF(現場!E452&lt;&gt;"",現場!E452,"")</f>
        <v/>
      </c>
      <c r="O448" s="379" t="str">
        <f>IF(現場!F452&lt;&gt;"",現場!F452,"")</f>
        <v/>
      </c>
      <c r="P448" s="379" t="str">
        <f>IF(現場!G452&lt;&gt;"",現場!G452,"")</f>
        <v/>
      </c>
      <c r="Q448" s="379" t="str">
        <f>IF(現場!H452&lt;&gt;"",現場!H452,"")</f>
        <v/>
      </c>
      <c r="R448" s="379" t="str">
        <f>IF(現場!I452&lt;&gt;"",現場!I452,"")</f>
        <v/>
      </c>
      <c r="S448" s="379" t="str">
        <f>IF(現場!J452&lt;&gt;"",現場!J452,"")</f>
        <v/>
      </c>
      <c r="T448" s="379" t="str">
        <f>IF(現場!K452&lt;&gt;"",現場!K452,"")</f>
        <v/>
      </c>
      <c r="U448" s="379" t="str">
        <f>IF(現場!L452&lt;&gt;"",現場!L452,"")</f>
        <v/>
      </c>
      <c r="V448" s="379" t="str">
        <f>IF(現場!M452&lt;&gt;"",現場!M452,"")</f>
        <v/>
      </c>
      <c r="X448" s="407" t="str">
        <f>IF(名簿!E453&lt;&gt;"",名簿!E453,"")</f>
        <v/>
      </c>
      <c r="Y448" s="407" t="str">
        <f>IF(名簿!C453&lt;&gt;"",名簿!C453,"")</f>
        <v/>
      </c>
      <c r="Z448" s="407" t="str">
        <f>IF(名簿!H453&lt;&gt;"",名簿!H453,"")</f>
        <v/>
      </c>
      <c r="AA448" s="407" t="str">
        <f>IF(名簿!S453&lt;&gt;"",名簿!S453,"")</f>
        <v/>
      </c>
      <c r="AB448" s="407" t="s">
        <v>1792</v>
      </c>
      <c r="AC448" s="407" t="str">
        <f>IF(名簿!M453&lt;&gt;"",名簿!M453,"")</f>
        <v/>
      </c>
      <c r="AD448" s="407" t="str">
        <f>IF(名簿!N453&lt;&gt;"",名簿!N453,"")</f>
        <v/>
      </c>
      <c r="AE448" s="407" t="str">
        <f>IF(名簿!O453&lt;&gt;"",名簿!O453,"")</f>
        <v/>
      </c>
      <c r="AF448" s="407" t="str">
        <f>IF(名簿!P453&lt;&gt;"",名簿!P453,"")</f>
        <v/>
      </c>
      <c r="AN448" s="551" t="str">
        <f>テーブル2[[#This Row],[災害発生時の
体制]]&amp;テーブル2[[#This Row],[班長代理①②③を選択]]</f>
        <v/>
      </c>
      <c r="AO448">
        <f>IF(テーブル2[[#This Row],[班長代理①②③を選択]]&lt;&gt;"",COUNTIF(AN:AN,AN448),0)</f>
        <v>0</v>
      </c>
      <c r="AQ448" s="521" t="str">
        <f>テーブル2[[#This Row],[災害発生時の
体制]]&amp;テーブル2[[#This Row],[班長]]</f>
        <v/>
      </c>
      <c r="AR448" s="519">
        <f>IF(テーブル2[[#This Row],[班長]]="○",COUNTIF(AQ:AQ,AQ448),0)</f>
        <v>0</v>
      </c>
    </row>
    <row r="449" spans="2:44" x14ac:dyDescent="0.15">
      <c r="B449" s="378" t="str">
        <f>IF(名簿!C454&lt;&gt;"",名簿!C454,"")</f>
        <v/>
      </c>
      <c r="C449" s="378" t="str">
        <f>IF(名簿!F454&lt;&gt;"",名簿!F454,"")</f>
        <v/>
      </c>
      <c r="D449" s="378" t="str">
        <f>IF(名簿!G454&lt;&gt;"",名簿!G454,"")</f>
        <v/>
      </c>
      <c r="E449" s="378" t="str">
        <f>IF(名簿!J454&lt;&gt;"",名簿!J454,"")</f>
        <v/>
      </c>
      <c r="F449" s="378" t="str">
        <f>IF(名簿!L454&lt;&gt;"",名簿!L454,"")</f>
        <v/>
      </c>
      <c r="G449" s="378" t="str">
        <f>IF(名簿!I454&lt;&gt;"",名簿!I454,"")</f>
        <v/>
      </c>
      <c r="H449" s="378" t="str">
        <f>IF(名簿!K454&lt;&gt;"",名簿!K454,"")</f>
        <v/>
      </c>
      <c r="I449" s="378" t="str">
        <f>IF(名簿!H454&lt;&gt;"",名簿!H454,"")</f>
        <v/>
      </c>
      <c r="J449" s="378" t="str">
        <f>IF(名簿!S454&lt;&gt;"",名簿!S454,"")</f>
        <v/>
      </c>
      <c r="L449" s="379" t="str">
        <f>IF(現場!C453&lt;&gt;"",現場!C453,"")</f>
        <v/>
      </c>
      <c r="M449" s="379" t="str">
        <f>IF(現場!D453&lt;&gt;"",現場!D453,"")</f>
        <v/>
      </c>
      <c r="N449" s="379" t="str">
        <f>IF(現場!E453&lt;&gt;"",現場!E453,"")</f>
        <v/>
      </c>
      <c r="O449" s="379" t="str">
        <f>IF(現場!F453&lt;&gt;"",現場!F453,"")</f>
        <v/>
      </c>
      <c r="P449" s="379" t="str">
        <f>IF(現場!G453&lt;&gt;"",現場!G453,"")</f>
        <v/>
      </c>
      <c r="Q449" s="379" t="str">
        <f>IF(現場!H453&lt;&gt;"",現場!H453,"")</f>
        <v/>
      </c>
      <c r="R449" s="379" t="str">
        <f>IF(現場!I453&lt;&gt;"",現場!I453,"")</f>
        <v/>
      </c>
      <c r="S449" s="379" t="str">
        <f>IF(現場!J453&lt;&gt;"",現場!J453,"")</f>
        <v/>
      </c>
      <c r="T449" s="379" t="str">
        <f>IF(現場!K453&lt;&gt;"",現場!K453,"")</f>
        <v/>
      </c>
      <c r="U449" s="379" t="str">
        <f>IF(現場!L453&lt;&gt;"",現場!L453,"")</f>
        <v/>
      </c>
      <c r="V449" s="379" t="str">
        <f>IF(現場!M453&lt;&gt;"",現場!M453,"")</f>
        <v/>
      </c>
      <c r="X449" s="407" t="str">
        <f>IF(名簿!E454&lt;&gt;"",名簿!E454,"")</f>
        <v/>
      </c>
      <c r="Y449" s="407" t="str">
        <f>IF(名簿!C454&lt;&gt;"",名簿!C454,"")</f>
        <v/>
      </c>
      <c r="Z449" s="407" t="str">
        <f>IF(名簿!H454&lt;&gt;"",名簿!H454,"")</f>
        <v/>
      </c>
      <c r="AA449" s="407" t="str">
        <f>IF(名簿!S454&lt;&gt;"",名簿!S454,"")</f>
        <v/>
      </c>
      <c r="AB449" s="407" t="s">
        <v>1792</v>
      </c>
      <c r="AC449" s="407" t="str">
        <f>IF(名簿!M454&lt;&gt;"",名簿!M454,"")</f>
        <v/>
      </c>
      <c r="AD449" s="407" t="str">
        <f>IF(名簿!N454&lt;&gt;"",名簿!N454,"")</f>
        <v/>
      </c>
      <c r="AE449" s="407" t="str">
        <f>IF(名簿!O454&lt;&gt;"",名簿!O454,"")</f>
        <v/>
      </c>
      <c r="AF449" s="407" t="str">
        <f>IF(名簿!P454&lt;&gt;"",名簿!P454,"")</f>
        <v/>
      </c>
      <c r="AN449" s="551" t="str">
        <f>テーブル2[[#This Row],[災害発生時の
体制]]&amp;テーブル2[[#This Row],[班長代理①②③を選択]]</f>
        <v/>
      </c>
      <c r="AO449">
        <f>IF(テーブル2[[#This Row],[班長代理①②③を選択]]&lt;&gt;"",COUNTIF(AN:AN,AN449),0)</f>
        <v>0</v>
      </c>
      <c r="AQ449" s="521" t="str">
        <f>テーブル2[[#This Row],[災害発生時の
体制]]&amp;テーブル2[[#This Row],[班長]]</f>
        <v/>
      </c>
      <c r="AR449" s="519">
        <f>IF(テーブル2[[#This Row],[班長]]="○",COUNTIF(AQ:AQ,AQ449),0)</f>
        <v>0</v>
      </c>
    </row>
    <row r="450" spans="2:44" x14ac:dyDescent="0.15">
      <c r="B450" s="378" t="str">
        <f>IF(名簿!C455&lt;&gt;"",名簿!C455,"")</f>
        <v/>
      </c>
      <c r="C450" s="378" t="str">
        <f>IF(名簿!F455&lt;&gt;"",名簿!F455,"")</f>
        <v/>
      </c>
      <c r="D450" s="378" t="str">
        <f>IF(名簿!G455&lt;&gt;"",名簿!G455,"")</f>
        <v/>
      </c>
      <c r="E450" s="378" t="str">
        <f>IF(名簿!J455&lt;&gt;"",名簿!J455,"")</f>
        <v/>
      </c>
      <c r="F450" s="378" t="str">
        <f>IF(名簿!L455&lt;&gt;"",名簿!L455,"")</f>
        <v/>
      </c>
      <c r="G450" s="378" t="str">
        <f>IF(名簿!I455&lt;&gt;"",名簿!I455,"")</f>
        <v/>
      </c>
      <c r="H450" s="378" t="str">
        <f>IF(名簿!K455&lt;&gt;"",名簿!K455,"")</f>
        <v/>
      </c>
      <c r="I450" s="378" t="str">
        <f>IF(名簿!H455&lt;&gt;"",名簿!H455,"")</f>
        <v/>
      </c>
      <c r="J450" s="378" t="str">
        <f>IF(名簿!S455&lt;&gt;"",名簿!S455,"")</f>
        <v/>
      </c>
      <c r="L450" s="379" t="str">
        <f>IF(現場!C454&lt;&gt;"",現場!C454,"")</f>
        <v/>
      </c>
      <c r="M450" s="379" t="str">
        <f>IF(現場!D454&lt;&gt;"",現場!D454,"")</f>
        <v/>
      </c>
      <c r="N450" s="379" t="str">
        <f>IF(現場!E454&lt;&gt;"",現場!E454,"")</f>
        <v/>
      </c>
      <c r="O450" s="379" t="str">
        <f>IF(現場!F454&lt;&gt;"",現場!F454,"")</f>
        <v/>
      </c>
      <c r="P450" s="379" t="str">
        <f>IF(現場!G454&lt;&gt;"",現場!G454,"")</f>
        <v/>
      </c>
      <c r="Q450" s="379" t="str">
        <f>IF(現場!H454&lt;&gt;"",現場!H454,"")</f>
        <v/>
      </c>
      <c r="R450" s="379" t="str">
        <f>IF(現場!I454&lt;&gt;"",現場!I454,"")</f>
        <v/>
      </c>
      <c r="S450" s="379" t="str">
        <f>IF(現場!J454&lt;&gt;"",現場!J454,"")</f>
        <v/>
      </c>
      <c r="T450" s="379" t="str">
        <f>IF(現場!K454&lt;&gt;"",現場!K454,"")</f>
        <v/>
      </c>
      <c r="U450" s="379" t="str">
        <f>IF(現場!L454&lt;&gt;"",現場!L454,"")</f>
        <v/>
      </c>
      <c r="V450" s="379" t="str">
        <f>IF(現場!M454&lt;&gt;"",現場!M454,"")</f>
        <v/>
      </c>
      <c r="X450" s="407" t="str">
        <f>IF(名簿!E455&lt;&gt;"",名簿!E455,"")</f>
        <v/>
      </c>
      <c r="Y450" s="407" t="str">
        <f>IF(名簿!C455&lt;&gt;"",名簿!C455,"")</f>
        <v/>
      </c>
      <c r="Z450" s="407" t="str">
        <f>IF(名簿!H455&lt;&gt;"",名簿!H455,"")</f>
        <v/>
      </c>
      <c r="AA450" s="407" t="str">
        <f>IF(名簿!S455&lt;&gt;"",名簿!S455,"")</f>
        <v/>
      </c>
      <c r="AB450" s="407" t="s">
        <v>1792</v>
      </c>
      <c r="AC450" s="407" t="str">
        <f>IF(名簿!M455&lt;&gt;"",名簿!M455,"")</f>
        <v/>
      </c>
      <c r="AD450" s="407" t="str">
        <f>IF(名簿!N455&lt;&gt;"",名簿!N455,"")</f>
        <v/>
      </c>
      <c r="AE450" s="407" t="str">
        <f>IF(名簿!O455&lt;&gt;"",名簿!O455,"")</f>
        <v/>
      </c>
      <c r="AF450" s="407" t="str">
        <f>IF(名簿!P455&lt;&gt;"",名簿!P455,"")</f>
        <v/>
      </c>
      <c r="AN450" s="551" t="str">
        <f>テーブル2[[#This Row],[災害発生時の
体制]]&amp;テーブル2[[#This Row],[班長代理①②③を選択]]</f>
        <v/>
      </c>
      <c r="AO450">
        <f>IF(テーブル2[[#This Row],[班長代理①②③を選択]]&lt;&gt;"",COUNTIF(AN:AN,AN450),0)</f>
        <v>0</v>
      </c>
      <c r="AQ450" s="521" t="str">
        <f>テーブル2[[#This Row],[災害発生時の
体制]]&amp;テーブル2[[#This Row],[班長]]</f>
        <v/>
      </c>
      <c r="AR450" s="519">
        <f>IF(テーブル2[[#This Row],[班長]]="○",COUNTIF(AQ:AQ,AQ450),0)</f>
        <v>0</v>
      </c>
    </row>
    <row r="451" spans="2:44" x14ac:dyDescent="0.15">
      <c r="B451" s="378" t="str">
        <f>IF(名簿!C456&lt;&gt;"",名簿!C456,"")</f>
        <v/>
      </c>
      <c r="C451" s="378" t="str">
        <f>IF(名簿!F456&lt;&gt;"",名簿!F456,"")</f>
        <v/>
      </c>
      <c r="D451" s="378" t="str">
        <f>IF(名簿!G456&lt;&gt;"",名簿!G456,"")</f>
        <v/>
      </c>
      <c r="E451" s="378" t="str">
        <f>IF(名簿!J456&lt;&gt;"",名簿!J456,"")</f>
        <v/>
      </c>
      <c r="F451" s="378" t="str">
        <f>IF(名簿!L456&lt;&gt;"",名簿!L456,"")</f>
        <v/>
      </c>
      <c r="G451" s="378" t="str">
        <f>IF(名簿!I456&lt;&gt;"",名簿!I456,"")</f>
        <v/>
      </c>
      <c r="H451" s="378" t="str">
        <f>IF(名簿!K456&lt;&gt;"",名簿!K456,"")</f>
        <v/>
      </c>
      <c r="I451" s="378" t="str">
        <f>IF(名簿!H456&lt;&gt;"",名簿!H456,"")</f>
        <v/>
      </c>
      <c r="J451" s="378" t="str">
        <f>IF(名簿!S456&lt;&gt;"",名簿!S456,"")</f>
        <v/>
      </c>
      <c r="L451" s="379" t="str">
        <f>IF(現場!C455&lt;&gt;"",現場!C455,"")</f>
        <v/>
      </c>
      <c r="M451" s="379" t="str">
        <f>IF(現場!D455&lt;&gt;"",現場!D455,"")</f>
        <v/>
      </c>
      <c r="N451" s="379" t="str">
        <f>IF(現場!E455&lt;&gt;"",現場!E455,"")</f>
        <v/>
      </c>
      <c r="O451" s="379" t="str">
        <f>IF(現場!F455&lt;&gt;"",現場!F455,"")</f>
        <v/>
      </c>
      <c r="P451" s="379" t="str">
        <f>IF(現場!G455&lt;&gt;"",現場!G455,"")</f>
        <v/>
      </c>
      <c r="Q451" s="379" t="str">
        <f>IF(現場!H455&lt;&gt;"",現場!H455,"")</f>
        <v/>
      </c>
      <c r="R451" s="379" t="str">
        <f>IF(現場!I455&lt;&gt;"",現場!I455,"")</f>
        <v/>
      </c>
      <c r="S451" s="379" t="str">
        <f>IF(現場!J455&lt;&gt;"",現場!J455,"")</f>
        <v/>
      </c>
      <c r="T451" s="379" t="str">
        <f>IF(現場!K455&lt;&gt;"",現場!K455,"")</f>
        <v/>
      </c>
      <c r="U451" s="379" t="str">
        <f>IF(現場!L455&lt;&gt;"",現場!L455,"")</f>
        <v/>
      </c>
      <c r="V451" s="379" t="str">
        <f>IF(現場!M455&lt;&gt;"",現場!M455,"")</f>
        <v/>
      </c>
      <c r="X451" s="407" t="str">
        <f>IF(名簿!E456&lt;&gt;"",名簿!E456,"")</f>
        <v/>
      </c>
      <c r="Y451" s="407" t="str">
        <f>IF(名簿!C456&lt;&gt;"",名簿!C456,"")</f>
        <v/>
      </c>
      <c r="Z451" s="407" t="str">
        <f>IF(名簿!H456&lt;&gt;"",名簿!H456,"")</f>
        <v/>
      </c>
      <c r="AA451" s="407" t="str">
        <f>IF(名簿!S456&lt;&gt;"",名簿!S456,"")</f>
        <v/>
      </c>
      <c r="AB451" s="407" t="s">
        <v>1792</v>
      </c>
      <c r="AC451" s="407" t="str">
        <f>IF(名簿!M456&lt;&gt;"",名簿!M456,"")</f>
        <v/>
      </c>
      <c r="AD451" s="407" t="str">
        <f>IF(名簿!N456&lt;&gt;"",名簿!N456,"")</f>
        <v/>
      </c>
      <c r="AE451" s="407" t="str">
        <f>IF(名簿!O456&lt;&gt;"",名簿!O456,"")</f>
        <v/>
      </c>
      <c r="AF451" s="407" t="str">
        <f>IF(名簿!P456&lt;&gt;"",名簿!P456,"")</f>
        <v/>
      </c>
      <c r="AN451" s="551" t="str">
        <f>テーブル2[[#This Row],[災害発生時の
体制]]&amp;テーブル2[[#This Row],[班長代理①②③を選択]]</f>
        <v/>
      </c>
      <c r="AO451">
        <f>IF(テーブル2[[#This Row],[班長代理①②③を選択]]&lt;&gt;"",COUNTIF(AN:AN,AN451),0)</f>
        <v>0</v>
      </c>
      <c r="AQ451" s="521" t="str">
        <f>テーブル2[[#This Row],[災害発生時の
体制]]&amp;テーブル2[[#This Row],[班長]]</f>
        <v/>
      </c>
      <c r="AR451" s="519">
        <f>IF(テーブル2[[#This Row],[班長]]="○",COUNTIF(AQ:AQ,AQ451),0)</f>
        <v>0</v>
      </c>
    </row>
    <row r="452" spans="2:44" x14ac:dyDescent="0.15">
      <c r="B452" s="378" t="str">
        <f>IF(名簿!C457&lt;&gt;"",名簿!C457,"")</f>
        <v/>
      </c>
      <c r="C452" s="378" t="str">
        <f>IF(名簿!F457&lt;&gt;"",名簿!F457,"")</f>
        <v/>
      </c>
      <c r="D452" s="378" t="str">
        <f>IF(名簿!G457&lt;&gt;"",名簿!G457,"")</f>
        <v/>
      </c>
      <c r="E452" s="378" t="str">
        <f>IF(名簿!J457&lt;&gt;"",名簿!J457,"")</f>
        <v/>
      </c>
      <c r="F452" s="378" t="str">
        <f>IF(名簿!L457&lt;&gt;"",名簿!L457,"")</f>
        <v/>
      </c>
      <c r="G452" s="378" t="str">
        <f>IF(名簿!I457&lt;&gt;"",名簿!I457,"")</f>
        <v/>
      </c>
      <c r="H452" s="378" t="str">
        <f>IF(名簿!K457&lt;&gt;"",名簿!K457,"")</f>
        <v/>
      </c>
      <c r="I452" s="378" t="str">
        <f>IF(名簿!H457&lt;&gt;"",名簿!H457,"")</f>
        <v/>
      </c>
      <c r="J452" s="378" t="str">
        <f>IF(名簿!S457&lt;&gt;"",名簿!S457,"")</f>
        <v/>
      </c>
      <c r="L452" s="379" t="str">
        <f>IF(現場!C456&lt;&gt;"",現場!C456,"")</f>
        <v/>
      </c>
      <c r="M452" s="379" t="str">
        <f>IF(現場!D456&lt;&gt;"",現場!D456,"")</f>
        <v/>
      </c>
      <c r="N452" s="379" t="str">
        <f>IF(現場!E456&lt;&gt;"",現場!E456,"")</f>
        <v/>
      </c>
      <c r="O452" s="379" t="str">
        <f>IF(現場!F456&lt;&gt;"",現場!F456,"")</f>
        <v/>
      </c>
      <c r="P452" s="379" t="str">
        <f>IF(現場!G456&lt;&gt;"",現場!G456,"")</f>
        <v/>
      </c>
      <c r="Q452" s="379" t="str">
        <f>IF(現場!H456&lt;&gt;"",現場!H456,"")</f>
        <v/>
      </c>
      <c r="R452" s="379" t="str">
        <f>IF(現場!I456&lt;&gt;"",現場!I456,"")</f>
        <v/>
      </c>
      <c r="S452" s="379" t="str">
        <f>IF(現場!J456&lt;&gt;"",現場!J456,"")</f>
        <v/>
      </c>
      <c r="T452" s="379" t="str">
        <f>IF(現場!K456&lt;&gt;"",現場!K456,"")</f>
        <v/>
      </c>
      <c r="U452" s="379" t="str">
        <f>IF(現場!L456&lt;&gt;"",現場!L456,"")</f>
        <v/>
      </c>
      <c r="V452" s="379" t="str">
        <f>IF(現場!M456&lt;&gt;"",現場!M456,"")</f>
        <v/>
      </c>
      <c r="X452" s="407" t="str">
        <f>IF(名簿!E457&lt;&gt;"",名簿!E457,"")</f>
        <v/>
      </c>
      <c r="Y452" s="407" t="str">
        <f>IF(名簿!C457&lt;&gt;"",名簿!C457,"")</f>
        <v/>
      </c>
      <c r="Z452" s="407" t="str">
        <f>IF(名簿!H457&lt;&gt;"",名簿!H457,"")</f>
        <v/>
      </c>
      <c r="AA452" s="407" t="str">
        <f>IF(名簿!S457&lt;&gt;"",名簿!S457,"")</f>
        <v/>
      </c>
      <c r="AB452" s="407" t="s">
        <v>1792</v>
      </c>
      <c r="AC452" s="407" t="str">
        <f>IF(名簿!M457&lt;&gt;"",名簿!M457,"")</f>
        <v/>
      </c>
      <c r="AD452" s="407" t="str">
        <f>IF(名簿!N457&lt;&gt;"",名簿!N457,"")</f>
        <v/>
      </c>
      <c r="AE452" s="407" t="str">
        <f>IF(名簿!O457&lt;&gt;"",名簿!O457,"")</f>
        <v/>
      </c>
      <c r="AF452" s="407" t="str">
        <f>IF(名簿!P457&lt;&gt;"",名簿!P457,"")</f>
        <v/>
      </c>
      <c r="AN452" s="551" t="str">
        <f>テーブル2[[#This Row],[災害発生時の
体制]]&amp;テーブル2[[#This Row],[班長代理①②③を選択]]</f>
        <v/>
      </c>
      <c r="AO452">
        <f>IF(テーブル2[[#This Row],[班長代理①②③を選択]]&lt;&gt;"",COUNTIF(AN:AN,AN452),0)</f>
        <v>0</v>
      </c>
      <c r="AQ452" s="521" t="str">
        <f>テーブル2[[#This Row],[災害発生時の
体制]]&amp;テーブル2[[#This Row],[班長]]</f>
        <v/>
      </c>
      <c r="AR452" s="519">
        <f>IF(テーブル2[[#This Row],[班長]]="○",COUNTIF(AQ:AQ,AQ452),0)</f>
        <v>0</v>
      </c>
    </row>
    <row r="453" spans="2:44" x14ac:dyDescent="0.15">
      <c r="B453" s="378" t="str">
        <f>IF(名簿!C458&lt;&gt;"",名簿!C458,"")</f>
        <v/>
      </c>
      <c r="C453" s="378" t="str">
        <f>IF(名簿!F458&lt;&gt;"",名簿!F458,"")</f>
        <v/>
      </c>
      <c r="D453" s="378" t="str">
        <f>IF(名簿!G458&lt;&gt;"",名簿!G458,"")</f>
        <v/>
      </c>
      <c r="E453" s="378" t="str">
        <f>IF(名簿!J458&lt;&gt;"",名簿!J458,"")</f>
        <v/>
      </c>
      <c r="F453" s="378" t="str">
        <f>IF(名簿!L458&lt;&gt;"",名簿!L458,"")</f>
        <v/>
      </c>
      <c r="G453" s="378" t="str">
        <f>IF(名簿!I458&lt;&gt;"",名簿!I458,"")</f>
        <v/>
      </c>
      <c r="H453" s="378" t="str">
        <f>IF(名簿!K458&lt;&gt;"",名簿!K458,"")</f>
        <v/>
      </c>
      <c r="I453" s="378" t="str">
        <f>IF(名簿!H458&lt;&gt;"",名簿!H458,"")</f>
        <v/>
      </c>
      <c r="J453" s="378" t="str">
        <f>IF(名簿!S458&lt;&gt;"",名簿!S458,"")</f>
        <v/>
      </c>
      <c r="L453" s="379" t="str">
        <f>IF(現場!C457&lt;&gt;"",現場!C457,"")</f>
        <v/>
      </c>
      <c r="M453" s="379" t="str">
        <f>IF(現場!D457&lt;&gt;"",現場!D457,"")</f>
        <v/>
      </c>
      <c r="N453" s="379" t="str">
        <f>IF(現場!E457&lt;&gt;"",現場!E457,"")</f>
        <v/>
      </c>
      <c r="O453" s="379" t="str">
        <f>IF(現場!F457&lt;&gt;"",現場!F457,"")</f>
        <v/>
      </c>
      <c r="P453" s="379" t="str">
        <f>IF(現場!G457&lt;&gt;"",現場!G457,"")</f>
        <v/>
      </c>
      <c r="Q453" s="379" t="str">
        <f>IF(現場!H457&lt;&gt;"",現場!H457,"")</f>
        <v/>
      </c>
      <c r="R453" s="379" t="str">
        <f>IF(現場!I457&lt;&gt;"",現場!I457,"")</f>
        <v/>
      </c>
      <c r="S453" s="379" t="str">
        <f>IF(現場!J457&lt;&gt;"",現場!J457,"")</f>
        <v/>
      </c>
      <c r="T453" s="379" t="str">
        <f>IF(現場!K457&lt;&gt;"",現場!K457,"")</f>
        <v/>
      </c>
      <c r="U453" s="379" t="str">
        <f>IF(現場!L457&lt;&gt;"",現場!L457,"")</f>
        <v/>
      </c>
      <c r="V453" s="379" t="str">
        <f>IF(現場!M457&lt;&gt;"",現場!M457,"")</f>
        <v/>
      </c>
      <c r="X453" s="407" t="str">
        <f>IF(名簿!E458&lt;&gt;"",名簿!E458,"")</f>
        <v/>
      </c>
      <c r="Y453" s="407" t="str">
        <f>IF(名簿!C458&lt;&gt;"",名簿!C458,"")</f>
        <v/>
      </c>
      <c r="Z453" s="407" t="str">
        <f>IF(名簿!H458&lt;&gt;"",名簿!H458,"")</f>
        <v/>
      </c>
      <c r="AA453" s="407" t="str">
        <f>IF(名簿!S458&lt;&gt;"",名簿!S458,"")</f>
        <v/>
      </c>
      <c r="AB453" s="407" t="s">
        <v>1792</v>
      </c>
      <c r="AC453" s="407" t="str">
        <f>IF(名簿!M458&lt;&gt;"",名簿!M458,"")</f>
        <v/>
      </c>
      <c r="AD453" s="407" t="str">
        <f>IF(名簿!N458&lt;&gt;"",名簿!N458,"")</f>
        <v/>
      </c>
      <c r="AE453" s="407" t="str">
        <f>IF(名簿!O458&lt;&gt;"",名簿!O458,"")</f>
        <v/>
      </c>
      <c r="AF453" s="407" t="str">
        <f>IF(名簿!P458&lt;&gt;"",名簿!P458,"")</f>
        <v/>
      </c>
      <c r="AN453" s="551" t="str">
        <f>テーブル2[[#This Row],[災害発生時の
体制]]&amp;テーブル2[[#This Row],[班長代理①②③を選択]]</f>
        <v/>
      </c>
      <c r="AO453">
        <f>IF(テーブル2[[#This Row],[班長代理①②③を選択]]&lt;&gt;"",COUNTIF(AN:AN,AN453),0)</f>
        <v>0</v>
      </c>
      <c r="AQ453" s="521" t="str">
        <f>テーブル2[[#This Row],[災害発生時の
体制]]&amp;テーブル2[[#This Row],[班長]]</f>
        <v/>
      </c>
      <c r="AR453" s="519">
        <f>IF(テーブル2[[#This Row],[班長]]="○",COUNTIF(AQ:AQ,AQ453),0)</f>
        <v>0</v>
      </c>
    </row>
    <row r="454" spans="2:44" x14ac:dyDescent="0.15">
      <c r="B454" s="378" t="str">
        <f>IF(名簿!C459&lt;&gt;"",名簿!C459,"")</f>
        <v/>
      </c>
      <c r="C454" s="378" t="str">
        <f>IF(名簿!F459&lt;&gt;"",名簿!F459,"")</f>
        <v/>
      </c>
      <c r="D454" s="378" t="str">
        <f>IF(名簿!G459&lt;&gt;"",名簿!G459,"")</f>
        <v/>
      </c>
      <c r="E454" s="378" t="str">
        <f>IF(名簿!J459&lt;&gt;"",名簿!J459,"")</f>
        <v/>
      </c>
      <c r="F454" s="378" t="str">
        <f>IF(名簿!L459&lt;&gt;"",名簿!L459,"")</f>
        <v/>
      </c>
      <c r="G454" s="378" t="str">
        <f>IF(名簿!I459&lt;&gt;"",名簿!I459,"")</f>
        <v/>
      </c>
      <c r="H454" s="378" t="str">
        <f>IF(名簿!K459&lt;&gt;"",名簿!K459,"")</f>
        <v/>
      </c>
      <c r="I454" s="378" t="str">
        <f>IF(名簿!H459&lt;&gt;"",名簿!H459,"")</f>
        <v/>
      </c>
      <c r="J454" s="378" t="str">
        <f>IF(名簿!S459&lt;&gt;"",名簿!S459,"")</f>
        <v/>
      </c>
      <c r="L454" s="379" t="str">
        <f>IF(現場!C458&lt;&gt;"",現場!C458,"")</f>
        <v/>
      </c>
      <c r="M454" s="379" t="str">
        <f>IF(現場!D458&lt;&gt;"",現場!D458,"")</f>
        <v/>
      </c>
      <c r="N454" s="379" t="str">
        <f>IF(現場!E458&lt;&gt;"",現場!E458,"")</f>
        <v/>
      </c>
      <c r="O454" s="379" t="str">
        <f>IF(現場!F458&lt;&gt;"",現場!F458,"")</f>
        <v/>
      </c>
      <c r="P454" s="379" t="str">
        <f>IF(現場!G458&lt;&gt;"",現場!G458,"")</f>
        <v/>
      </c>
      <c r="Q454" s="379" t="str">
        <f>IF(現場!H458&lt;&gt;"",現場!H458,"")</f>
        <v/>
      </c>
      <c r="R454" s="379" t="str">
        <f>IF(現場!I458&lt;&gt;"",現場!I458,"")</f>
        <v/>
      </c>
      <c r="S454" s="379" t="str">
        <f>IF(現場!J458&lt;&gt;"",現場!J458,"")</f>
        <v/>
      </c>
      <c r="T454" s="379" t="str">
        <f>IF(現場!K458&lt;&gt;"",現場!K458,"")</f>
        <v/>
      </c>
      <c r="U454" s="379" t="str">
        <f>IF(現場!L458&lt;&gt;"",現場!L458,"")</f>
        <v/>
      </c>
      <c r="V454" s="379" t="str">
        <f>IF(現場!M458&lt;&gt;"",現場!M458,"")</f>
        <v/>
      </c>
      <c r="X454" s="407" t="str">
        <f>IF(名簿!E459&lt;&gt;"",名簿!E459,"")</f>
        <v/>
      </c>
      <c r="Y454" s="407" t="str">
        <f>IF(名簿!C459&lt;&gt;"",名簿!C459,"")</f>
        <v/>
      </c>
      <c r="Z454" s="407" t="str">
        <f>IF(名簿!H459&lt;&gt;"",名簿!H459,"")</f>
        <v/>
      </c>
      <c r="AA454" s="407" t="str">
        <f>IF(名簿!S459&lt;&gt;"",名簿!S459,"")</f>
        <v/>
      </c>
      <c r="AB454" s="407" t="s">
        <v>1792</v>
      </c>
      <c r="AC454" s="407" t="str">
        <f>IF(名簿!M459&lt;&gt;"",名簿!M459,"")</f>
        <v/>
      </c>
      <c r="AD454" s="407" t="str">
        <f>IF(名簿!N459&lt;&gt;"",名簿!N459,"")</f>
        <v/>
      </c>
      <c r="AE454" s="407" t="str">
        <f>IF(名簿!O459&lt;&gt;"",名簿!O459,"")</f>
        <v/>
      </c>
      <c r="AF454" s="407" t="str">
        <f>IF(名簿!P459&lt;&gt;"",名簿!P459,"")</f>
        <v/>
      </c>
      <c r="AN454" s="551" t="str">
        <f>テーブル2[[#This Row],[災害発生時の
体制]]&amp;テーブル2[[#This Row],[班長代理①②③を選択]]</f>
        <v/>
      </c>
      <c r="AO454">
        <f>IF(テーブル2[[#This Row],[班長代理①②③を選択]]&lt;&gt;"",COUNTIF(AN:AN,AN454),0)</f>
        <v>0</v>
      </c>
      <c r="AQ454" s="521" t="str">
        <f>テーブル2[[#This Row],[災害発生時の
体制]]&amp;テーブル2[[#This Row],[班長]]</f>
        <v/>
      </c>
      <c r="AR454" s="519">
        <f>IF(テーブル2[[#This Row],[班長]]="○",COUNTIF(AQ:AQ,AQ454),0)</f>
        <v>0</v>
      </c>
    </row>
    <row r="455" spans="2:44" x14ac:dyDescent="0.15">
      <c r="B455" s="378" t="str">
        <f>IF(名簿!C460&lt;&gt;"",名簿!C460,"")</f>
        <v/>
      </c>
      <c r="C455" s="378" t="str">
        <f>IF(名簿!F460&lt;&gt;"",名簿!F460,"")</f>
        <v/>
      </c>
      <c r="D455" s="378" t="str">
        <f>IF(名簿!G460&lt;&gt;"",名簿!G460,"")</f>
        <v/>
      </c>
      <c r="E455" s="378" t="str">
        <f>IF(名簿!J460&lt;&gt;"",名簿!J460,"")</f>
        <v/>
      </c>
      <c r="F455" s="378" t="str">
        <f>IF(名簿!L460&lt;&gt;"",名簿!L460,"")</f>
        <v/>
      </c>
      <c r="G455" s="378" t="str">
        <f>IF(名簿!I460&lt;&gt;"",名簿!I460,"")</f>
        <v/>
      </c>
      <c r="H455" s="378" t="str">
        <f>IF(名簿!K460&lt;&gt;"",名簿!K460,"")</f>
        <v/>
      </c>
      <c r="I455" s="378" t="str">
        <f>IF(名簿!H460&lt;&gt;"",名簿!H460,"")</f>
        <v/>
      </c>
      <c r="J455" s="378" t="str">
        <f>IF(名簿!S460&lt;&gt;"",名簿!S460,"")</f>
        <v/>
      </c>
      <c r="L455" s="379" t="str">
        <f>IF(現場!C459&lt;&gt;"",現場!C459,"")</f>
        <v/>
      </c>
      <c r="M455" s="379" t="str">
        <f>IF(現場!D459&lt;&gt;"",現場!D459,"")</f>
        <v/>
      </c>
      <c r="N455" s="379" t="str">
        <f>IF(現場!E459&lt;&gt;"",現場!E459,"")</f>
        <v/>
      </c>
      <c r="O455" s="379" t="str">
        <f>IF(現場!F459&lt;&gt;"",現場!F459,"")</f>
        <v/>
      </c>
      <c r="P455" s="379" t="str">
        <f>IF(現場!G459&lt;&gt;"",現場!G459,"")</f>
        <v/>
      </c>
      <c r="Q455" s="379" t="str">
        <f>IF(現場!H459&lt;&gt;"",現場!H459,"")</f>
        <v/>
      </c>
      <c r="R455" s="379" t="str">
        <f>IF(現場!I459&lt;&gt;"",現場!I459,"")</f>
        <v/>
      </c>
      <c r="S455" s="379" t="str">
        <f>IF(現場!J459&lt;&gt;"",現場!J459,"")</f>
        <v/>
      </c>
      <c r="T455" s="379" t="str">
        <f>IF(現場!K459&lt;&gt;"",現場!K459,"")</f>
        <v/>
      </c>
      <c r="U455" s="379" t="str">
        <f>IF(現場!L459&lt;&gt;"",現場!L459,"")</f>
        <v/>
      </c>
      <c r="V455" s="379" t="str">
        <f>IF(現場!M459&lt;&gt;"",現場!M459,"")</f>
        <v/>
      </c>
      <c r="X455" s="407" t="str">
        <f>IF(名簿!E460&lt;&gt;"",名簿!E460,"")</f>
        <v/>
      </c>
      <c r="Y455" s="407" t="str">
        <f>IF(名簿!C460&lt;&gt;"",名簿!C460,"")</f>
        <v/>
      </c>
      <c r="Z455" s="407" t="str">
        <f>IF(名簿!H460&lt;&gt;"",名簿!H460,"")</f>
        <v/>
      </c>
      <c r="AA455" s="407" t="str">
        <f>IF(名簿!S460&lt;&gt;"",名簿!S460,"")</f>
        <v/>
      </c>
      <c r="AB455" s="407" t="s">
        <v>1792</v>
      </c>
      <c r="AC455" s="407" t="str">
        <f>IF(名簿!M460&lt;&gt;"",名簿!M460,"")</f>
        <v/>
      </c>
      <c r="AD455" s="407" t="str">
        <f>IF(名簿!N460&lt;&gt;"",名簿!N460,"")</f>
        <v/>
      </c>
      <c r="AE455" s="407" t="str">
        <f>IF(名簿!O460&lt;&gt;"",名簿!O460,"")</f>
        <v/>
      </c>
      <c r="AF455" s="407" t="str">
        <f>IF(名簿!P460&lt;&gt;"",名簿!P460,"")</f>
        <v/>
      </c>
      <c r="AN455" s="551" t="str">
        <f>テーブル2[[#This Row],[災害発生時の
体制]]&amp;テーブル2[[#This Row],[班長代理①②③を選択]]</f>
        <v/>
      </c>
      <c r="AO455">
        <f>IF(テーブル2[[#This Row],[班長代理①②③を選択]]&lt;&gt;"",COUNTIF(AN:AN,AN455),0)</f>
        <v>0</v>
      </c>
      <c r="AQ455" s="521" t="str">
        <f>テーブル2[[#This Row],[災害発生時の
体制]]&amp;テーブル2[[#This Row],[班長]]</f>
        <v/>
      </c>
      <c r="AR455" s="519">
        <f>IF(テーブル2[[#This Row],[班長]]="○",COUNTIF(AQ:AQ,AQ455),0)</f>
        <v>0</v>
      </c>
    </row>
    <row r="456" spans="2:44" x14ac:dyDescent="0.15">
      <c r="B456" s="378" t="str">
        <f>IF(名簿!C461&lt;&gt;"",名簿!C461,"")</f>
        <v/>
      </c>
      <c r="C456" s="378" t="str">
        <f>IF(名簿!F461&lt;&gt;"",名簿!F461,"")</f>
        <v/>
      </c>
      <c r="D456" s="378" t="str">
        <f>IF(名簿!G461&lt;&gt;"",名簿!G461,"")</f>
        <v/>
      </c>
      <c r="E456" s="378" t="str">
        <f>IF(名簿!J461&lt;&gt;"",名簿!J461,"")</f>
        <v/>
      </c>
      <c r="F456" s="378" t="str">
        <f>IF(名簿!L461&lt;&gt;"",名簿!L461,"")</f>
        <v/>
      </c>
      <c r="G456" s="378" t="str">
        <f>IF(名簿!I461&lt;&gt;"",名簿!I461,"")</f>
        <v/>
      </c>
      <c r="H456" s="378" t="str">
        <f>IF(名簿!K461&lt;&gt;"",名簿!K461,"")</f>
        <v/>
      </c>
      <c r="I456" s="378" t="str">
        <f>IF(名簿!H461&lt;&gt;"",名簿!H461,"")</f>
        <v/>
      </c>
      <c r="J456" s="378" t="str">
        <f>IF(名簿!S461&lt;&gt;"",名簿!S461,"")</f>
        <v/>
      </c>
      <c r="L456" s="379" t="str">
        <f>IF(現場!C460&lt;&gt;"",現場!C460,"")</f>
        <v/>
      </c>
      <c r="M456" s="379" t="str">
        <f>IF(現場!D460&lt;&gt;"",現場!D460,"")</f>
        <v/>
      </c>
      <c r="N456" s="379" t="str">
        <f>IF(現場!E460&lt;&gt;"",現場!E460,"")</f>
        <v/>
      </c>
      <c r="O456" s="379" t="str">
        <f>IF(現場!F460&lt;&gt;"",現場!F460,"")</f>
        <v/>
      </c>
      <c r="P456" s="379" t="str">
        <f>IF(現場!G460&lt;&gt;"",現場!G460,"")</f>
        <v/>
      </c>
      <c r="Q456" s="379" t="str">
        <f>IF(現場!H460&lt;&gt;"",現場!H460,"")</f>
        <v/>
      </c>
      <c r="R456" s="379" t="str">
        <f>IF(現場!I460&lt;&gt;"",現場!I460,"")</f>
        <v/>
      </c>
      <c r="S456" s="379" t="str">
        <f>IF(現場!J460&lt;&gt;"",現場!J460,"")</f>
        <v/>
      </c>
      <c r="T456" s="379" t="str">
        <f>IF(現場!K460&lt;&gt;"",現場!K460,"")</f>
        <v/>
      </c>
      <c r="U456" s="379" t="str">
        <f>IF(現場!L460&lt;&gt;"",現場!L460,"")</f>
        <v/>
      </c>
      <c r="V456" s="379" t="str">
        <f>IF(現場!M460&lt;&gt;"",現場!M460,"")</f>
        <v/>
      </c>
      <c r="X456" s="407" t="str">
        <f>IF(名簿!E461&lt;&gt;"",名簿!E461,"")</f>
        <v/>
      </c>
      <c r="Y456" s="407" t="str">
        <f>IF(名簿!C461&lt;&gt;"",名簿!C461,"")</f>
        <v/>
      </c>
      <c r="Z456" s="407" t="str">
        <f>IF(名簿!H461&lt;&gt;"",名簿!H461,"")</f>
        <v/>
      </c>
      <c r="AA456" s="407" t="str">
        <f>IF(名簿!S461&lt;&gt;"",名簿!S461,"")</f>
        <v/>
      </c>
      <c r="AB456" s="407" t="s">
        <v>1792</v>
      </c>
      <c r="AC456" s="407" t="str">
        <f>IF(名簿!M461&lt;&gt;"",名簿!M461,"")</f>
        <v/>
      </c>
      <c r="AD456" s="407" t="str">
        <f>IF(名簿!N461&lt;&gt;"",名簿!N461,"")</f>
        <v/>
      </c>
      <c r="AE456" s="407" t="str">
        <f>IF(名簿!O461&lt;&gt;"",名簿!O461,"")</f>
        <v/>
      </c>
      <c r="AF456" s="407" t="str">
        <f>IF(名簿!P461&lt;&gt;"",名簿!P461,"")</f>
        <v/>
      </c>
      <c r="AN456" s="551" t="str">
        <f>テーブル2[[#This Row],[災害発生時の
体制]]&amp;テーブル2[[#This Row],[班長代理①②③を選択]]</f>
        <v/>
      </c>
      <c r="AO456">
        <f>IF(テーブル2[[#This Row],[班長代理①②③を選択]]&lt;&gt;"",COUNTIF(AN:AN,AN456),0)</f>
        <v>0</v>
      </c>
      <c r="AQ456" s="521" t="str">
        <f>テーブル2[[#This Row],[災害発生時の
体制]]&amp;テーブル2[[#This Row],[班長]]</f>
        <v/>
      </c>
      <c r="AR456" s="519">
        <f>IF(テーブル2[[#This Row],[班長]]="○",COUNTIF(AQ:AQ,AQ456),0)</f>
        <v>0</v>
      </c>
    </row>
    <row r="457" spans="2:44" x14ac:dyDescent="0.15">
      <c r="B457" s="378" t="str">
        <f>IF(名簿!C462&lt;&gt;"",名簿!C462,"")</f>
        <v/>
      </c>
      <c r="C457" s="378" t="str">
        <f>IF(名簿!F462&lt;&gt;"",名簿!F462,"")</f>
        <v/>
      </c>
      <c r="D457" s="378" t="str">
        <f>IF(名簿!G462&lt;&gt;"",名簿!G462,"")</f>
        <v/>
      </c>
      <c r="E457" s="378" t="str">
        <f>IF(名簿!J462&lt;&gt;"",名簿!J462,"")</f>
        <v/>
      </c>
      <c r="F457" s="378" t="str">
        <f>IF(名簿!L462&lt;&gt;"",名簿!L462,"")</f>
        <v/>
      </c>
      <c r="G457" s="378" t="str">
        <f>IF(名簿!I462&lt;&gt;"",名簿!I462,"")</f>
        <v/>
      </c>
      <c r="H457" s="378" t="str">
        <f>IF(名簿!K462&lt;&gt;"",名簿!K462,"")</f>
        <v/>
      </c>
      <c r="I457" s="378" t="str">
        <f>IF(名簿!H462&lt;&gt;"",名簿!H462,"")</f>
        <v/>
      </c>
      <c r="J457" s="378" t="str">
        <f>IF(名簿!S462&lt;&gt;"",名簿!S462,"")</f>
        <v/>
      </c>
      <c r="L457" s="379" t="str">
        <f>IF(現場!C461&lt;&gt;"",現場!C461,"")</f>
        <v/>
      </c>
      <c r="M457" s="379" t="str">
        <f>IF(現場!D461&lt;&gt;"",現場!D461,"")</f>
        <v/>
      </c>
      <c r="N457" s="379" t="str">
        <f>IF(現場!E461&lt;&gt;"",現場!E461,"")</f>
        <v/>
      </c>
      <c r="O457" s="379" t="str">
        <f>IF(現場!F461&lt;&gt;"",現場!F461,"")</f>
        <v/>
      </c>
      <c r="P457" s="379" t="str">
        <f>IF(現場!G461&lt;&gt;"",現場!G461,"")</f>
        <v/>
      </c>
      <c r="Q457" s="379" t="str">
        <f>IF(現場!H461&lt;&gt;"",現場!H461,"")</f>
        <v/>
      </c>
      <c r="R457" s="379" t="str">
        <f>IF(現場!I461&lt;&gt;"",現場!I461,"")</f>
        <v/>
      </c>
      <c r="S457" s="379" t="str">
        <f>IF(現場!J461&lt;&gt;"",現場!J461,"")</f>
        <v/>
      </c>
      <c r="T457" s="379" t="str">
        <f>IF(現場!K461&lt;&gt;"",現場!K461,"")</f>
        <v/>
      </c>
      <c r="U457" s="379" t="str">
        <f>IF(現場!L461&lt;&gt;"",現場!L461,"")</f>
        <v/>
      </c>
      <c r="V457" s="379" t="str">
        <f>IF(現場!M461&lt;&gt;"",現場!M461,"")</f>
        <v/>
      </c>
      <c r="X457" s="407" t="str">
        <f>IF(名簿!E462&lt;&gt;"",名簿!E462,"")</f>
        <v/>
      </c>
      <c r="Y457" s="407" t="str">
        <f>IF(名簿!C462&lt;&gt;"",名簿!C462,"")</f>
        <v/>
      </c>
      <c r="Z457" s="407" t="str">
        <f>IF(名簿!H462&lt;&gt;"",名簿!H462,"")</f>
        <v/>
      </c>
      <c r="AA457" s="407" t="str">
        <f>IF(名簿!S462&lt;&gt;"",名簿!S462,"")</f>
        <v/>
      </c>
      <c r="AB457" s="407" t="s">
        <v>1792</v>
      </c>
      <c r="AC457" s="407" t="str">
        <f>IF(名簿!M462&lt;&gt;"",名簿!M462,"")</f>
        <v/>
      </c>
      <c r="AD457" s="407" t="str">
        <f>IF(名簿!N462&lt;&gt;"",名簿!N462,"")</f>
        <v/>
      </c>
      <c r="AE457" s="407" t="str">
        <f>IF(名簿!O462&lt;&gt;"",名簿!O462,"")</f>
        <v/>
      </c>
      <c r="AF457" s="407" t="str">
        <f>IF(名簿!P462&lt;&gt;"",名簿!P462,"")</f>
        <v/>
      </c>
      <c r="AN457" s="551" t="str">
        <f>テーブル2[[#This Row],[災害発生時の
体制]]&amp;テーブル2[[#This Row],[班長代理①②③を選択]]</f>
        <v/>
      </c>
      <c r="AO457">
        <f>IF(テーブル2[[#This Row],[班長代理①②③を選択]]&lt;&gt;"",COUNTIF(AN:AN,AN457),0)</f>
        <v>0</v>
      </c>
      <c r="AQ457" s="521" t="str">
        <f>テーブル2[[#This Row],[災害発生時の
体制]]&amp;テーブル2[[#This Row],[班長]]</f>
        <v/>
      </c>
      <c r="AR457" s="519">
        <f>IF(テーブル2[[#This Row],[班長]]="○",COUNTIF(AQ:AQ,AQ457),0)</f>
        <v>0</v>
      </c>
    </row>
    <row r="458" spans="2:44" x14ac:dyDescent="0.15">
      <c r="B458" s="378" t="str">
        <f>IF(名簿!C463&lt;&gt;"",名簿!C463,"")</f>
        <v/>
      </c>
      <c r="C458" s="378" t="str">
        <f>IF(名簿!F463&lt;&gt;"",名簿!F463,"")</f>
        <v/>
      </c>
      <c r="D458" s="378" t="str">
        <f>IF(名簿!G463&lt;&gt;"",名簿!G463,"")</f>
        <v/>
      </c>
      <c r="E458" s="378" t="str">
        <f>IF(名簿!J463&lt;&gt;"",名簿!J463,"")</f>
        <v/>
      </c>
      <c r="F458" s="378" t="str">
        <f>IF(名簿!L463&lt;&gt;"",名簿!L463,"")</f>
        <v/>
      </c>
      <c r="G458" s="378" t="str">
        <f>IF(名簿!I463&lt;&gt;"",名簿!I463,"")</f>
        <v/>
      </c>
      <c r="H458" s="378" t="str">
        <f>IF(名簿!K463&lt;&gt;"",名簿!K463,"")</f>
        <v/>
      </c>
      <c r="I458" s="378" t="str">
        <f>IF(名簿!H463&lt;&gt;"",名簿!H463,"")</f>
        <v/>
      </c>
      <c r="J458" s="378" t="str">
        <f>IF(名簿!S463&lt;&gt;"",名簿!S463,"")</f>
        <v/>
      </c>
      <c r="L458" s="379" t="str">
        <f>IF(現場!C462&lt;&gt;"",現場!C462,"")</f>
        <v/>
      </c>
      <c r="M458" s="379" t="str">
        <f>IF(現場!D462&lt;&gt;"",現場!D462,"")</f>
        <v/>
      </c>
      <c r="N458" s="379" t="str">
        <f>IF(現場!E462&lt;&gt;"",現場!E462,"")</f>
        <v/>
      </c>
      <c r="O458" s="379" t="str">
        <f>IF(現場!F462&lt;&gt;"",現場!F462,"")</f>
        <v/>
      </c>
      <c r="P458" s="379" t="str">
        <f>IF(現場!G462&lt;&gt;"",現場!G462,"")</f>
        <v/>
      </c>
      <c r="Q458" s="379" t="str">
        <f>IF(現場!H462&lt;&gt;"",現場!H462,"")</f>
        <v/>
      </c>
      <c r="R458" s="379" t="str">
        <f>IF(現場!I462&lt;&gt;"",現場!I462,"")</f>
        <v/>
      </c>
      <c r="S458" s="379" t="str">
        <f>IF(現場!J462&lt;&gt;"",現場!J462,"")</f>
        <v/>
      </c>
      <c r="T458" s="379" t="str">
        <f>IF(現場!K462&lt;&gt;"",現場!K462,"")</f>
        <v/>
      </c>
      <c r="U458" s="379" t="str">
        <f>IF(現場!L462&lt;&gt;"",現場!L462,"")</f>
        <v/>
      </c>
      <c r="V458" s="379" t="str">
        <f>IF(現場!M462&lt;&gt;"",現場!M462,"")</f>
        <v/>
      </c>
      <c r="X458" s="407" t="str">
        <f>IF(名簿!E463&lt;&gt;"",名簿!E463,"")</f>
        <v/>
      </c>
      <c r="Y458" s="407" t="str">
        <f>IF(名簿!C463&lt;&gt;"",名簿!C463,"")</f>
        <v/>
      </c>
      <c r="Z458" s="407" t="str">
        <f>IF(名簿!H463&lt;&gt;"",名簿!H463,"")</f>
        <v/>
      </c>
      <c r="AA458" s="407" t="str">
        <f>IF(名簿!S463&lt;&gt;"",名簿!S463,"")</f>
        <v/>
      </c>
      <c r="AB458" s="407" t="s">
        <v>1792</v>
      </c>
      <c r="AC458" s="407" t="str">
        <f>IF(名簿!M463&lt;&gt;"",名簿!M463,"")</f>
        <v/>
      </c>
      <c r="AD458" s="407" t="str">
        <f>IF(名簿!N463&lt;&gt;"",名簿!N463,"")</f>
        <v/>
      </c>
      <c r="AE458" s="407" t="str">
        <f>IF(名簿!O463&lt;&gt;"",名簿!O463,"")</f>
        <v/>
      </c>
      <c r="AF458" s="407" t="str">
        <f>IF(名簿!P463&lt;&gt;"",名簿!P463,"")</f>
        <v/>
      </c>
      <c r="AN458" s="551" t="str">
        <f>テーブル2[[#This Row],[災害発生時の
体制]]&amp;テーブル2[[#This Row],[班長代理①②③を選択]]</f>
        <v/>
      </c>
      <c r="AO458">
        <f>IF(テーブル2[[#This Row],[班長代理①②③を選択]]&lt;&gt;"",COUNTIF(AN:AN,AN458),0)</f>
        <v>0</v>
      </c>
      <c r="AQ458" s="521" t="str">
        <f>テーブル2[[#This Row],[災害発生時の
体制]]&amp;テーブル2[[#This Row],[班長]]</f>
        <v/>
      </c>
      <c r="AR458" s="519">
        <f>IF(テーブル2[[#This Row],[班長]]="○",COUNTIF(AQ:AQ,AQ458),0)</f>
        <v>0</v>
      </c>
    </row>
    <row r="459" spans="2:44" x14ac:dyDescent="0.15">
      <c r="B459" s="378" t="str">
        <f>IF(名簿!C464&lt;&gt;"",名簿!C464,"")</f>
        <v/>
      </c>
      <c r="C459" s="378" t="str">
        <f>IF(名簿!F464&lt;&gt;"",名簿!F464,"")</f>
        <v/>
      </c>
      <c r="D459" s="378" t="str">
        <f>IF(名簿!G464&lt;&gt;"",名簿!G464,"")</f>
        <v/>
      </c>
      <c r="E459" s="378" t="str">
        <f>IF(名簿!J464&lt;&gt;"",名簿!J464,"")</f>
        <v/>
      </c>
      <c r="F459" s="378" t="str">
        <f>IF(名簿!L464&lt;&gt;"",名簿!L464,"")</f>
        <v/>
      </c>
      <c r="G459" s="378" t="str">
        <f>IF(名簿!I464&lt;&gt;"",名簿!I464,"")</f>
        <v/>
      </c>
      <c r="H459" s="378" t="str">
        <f>IF(名簿!K464&lt;&gt;"",名簿!K464,"")</f>
        <v/>
      </c>
      <c r="I459" s="378" t="str">
        <f>IF(名簿!H464&lt;&gt;"",名簿!H464,"")</f>
        <v/>
      </c>
      <c r="J459" s="378" t="str">
        <f>IF(名簿!S464&lt;&gt;"",名簿!S464,"")</f>
        <v/>
      </c>
      <c r="L459" s="379" t="str">
        <f>IF(現場!C463&lt;&gt;"",現場!C463,"")</f>
        <v/>
      </c>
      <c r="M459" s="379" t="str">
        <f>IF(現場!D463&lt;&gt;"",現場!D463,"")</f>
        <v/>
      </c>
      <c r="N459" s="379" t="str">
        <f>IF(現場!E463&lt;&gt;"",現場!E463,"")</f>
        <v/>
      </c>
      <c r="O459" s="379" t="str">
        <f>IF(現場!F463&lt;&gt;"",現場!F463,"")</f>
        <v/>
      </c>
      <c r="P459" s="379" t="str">
        <f>IF(現場!G463&lt;&gt;"",現場!G463,"")</f>
        <v/>
      </c>
      <c r="Q459" s="379" t="str">
        <f>IF(現場!H463&lt;&gt;"",現場!H463,"")</f>
        <v/>
      </c>
      <c r="R459" s="379" t="str">
        <f>IF(現場!I463&lt;&gt;"",現場!I463,"")</f>
        <v/>
      </c>
      <c r="S459" s="379" t="str">
        <f>IF(現場!J463&lt;&gt;"",現場!J463,"")</f>
        <v/>
      </c>
      <c r="T459" s="379" t="str">
        <f>IF(現場!K463&lt;&gt;"",現場!K463,"")</f>
        <v/>
      </c>
      <c r="U459" s="379" t="str">
        <f>IF(現場!L463&lt;&gt;"",現場!L463,"")</f>
        <v/>
      </c>
      <c r="V459" s="379" t="str">
        <f>IF(現場!M463&lt;&gt;"",現場!M463,"")</f>
        <v/>
      </c>
      <c r="X459" s="407" t="str">
        <f>IF(名簿!E464&lt;&gt;"",名簿!E464,"")</f>
        <v/>
      </c>
      <c r="Y459" s="407" t="str">
        <f>IF(名簿!C464&lt;&gt;"",名簿!C464,"")</f>
        <v/>
      </c>
      <c r="Z459" s="407" t="str">
        <f>IF(名簿!H464&lt;&gt;"",名簿!H464,"")</f>
        <v/>
      </c>
      <c r="AA459" s="407" t="str">
        <f>IF(名簿!S464&lt;&gt;"",名簿!S464,"")</f>
        <v/>
      </c>
      <c r="AB459" s="407" t="s">
        <v>1792</v>
      </c>
      <c r="AC459" s="407" t="str">
        <f>IF(名簿!M464&lt;&gt;"",名簿!M464,"")</f>
        <v/>
      </c>
      <c r="AD459" s="407" t="str">
        <f>IF(名簿!N464&lt;&gt;"",名簿!N464,"")</f>
        <v/>
      </c>
      <c r="AE459" s="407" t="str">
        <f>IF(名簿!O464&lt;&gt;"",名簿!O464,"")</f>
        <v/>
      </c>
      <c r="AF459" s="407" t="str">
        <f>IF(名簿!P464&lt;&gt;"",名簿!P464,"")</f>
        <v/>
      </c>
      <c r="AN459" s="551" t="str">
        <f>テーブル2[[#This Row],[災害発生時の
体制]]&amp;テーブル2[[#This Row],[班長代理①②③を選択]]</f>
        <v/>
      </c>
      <c r="AO459">
        <f>IF(テーブル2[[#This Row],[班長代理①②③を選択]]&lt;&gt;"",COUNTIF(AN:AN,AN459),0)</f>
        <v>0</v>
      </c>
      <c r="AQ459" s="521" t="str">
        <f>テーブル2[[#This Row],[災害発生時の
体制]]&amp;テーブル2[[#This Row],[班長]]</f>
        <v/>
      </c>
      <c r="AR459" s="519">
        <f>IF(テーブル2[[#This Row],[班長]]="○",COUNTIF(AQ:AQ,AQ459),0)</f>
        <v>0</v>
      </c>
    </row>
    <row r="460" spans="2:44" x14ac:dyDescent="0.15">
      <c r="B460" s="378" t="str">
        <f>IF(名簿!C465&lt;&gt;"",名簿!C465,"")</f>
        <v/>
      </c>
      <c r="C460" s="378" t="str">
        <f>IF(名簿!F465&lt;&gt;"",名簿!F465,"")</f>
        <v/>
      </c>
      <c r="D460" s="378" t="str">
        <f>IF(名簿!G465&lt;&gt;"",名簿!G465,"")</f>
        <v/>
      </c>
      <c r="E460" s="378" t="str">
        <f>IF(名簿!J465&lt;&gt;"",名簿!J465,"")</f>
        <v/>
      </c>
      <c r="F460" s="378" t="str">
        <f>IF(名簿!L465&lt;&gt;"",名簿!L465,"")</f>
        <v/>
      </c>
      <c r="G460" s="378" t="str">
        <f>IF(名簿!I465&lt;&gt;"",名簿!I465,"")</f>
        <v/>
      </c>
      <c r="H460" s="378" t="str">
        <f>IF(名簿!K465&lt;&gt;"",名簿!K465,"")</f>
        <v/>
      </c>
      <c r="I460" s="378" t="str">
        <f>IF(名簿!H465&lt;&gt;"",名簿!H465,"")</f>
        <v/>
      </c>
      <c r="J460" s="378" t="str">
        <f>IF(名簿!S465&lt;&gt;"",名簿!S465,"")</f>
        <v/>
      </c>
      <c r="L460" s="379" t="str">
        <f>IF(現場!C464&lt;&gt;"",現場!C464,"")</f>
        <v/>
      </c>
      <c r="M460" s="379" t="str">
        <f>IF(現場!D464&lt;&gt;"",現場!D464,"")</f>
        <v/>
      </c>
      <c r="N460" s="379" t="str">
        <f>IF(現場!E464&lt;&gt;"",現場!E464,"")</f>
        <v/>
      </c>
      <c r="O460" s="379" t="str">
        <f>IF(現場!F464&lt;&gt;"",現場!F464,"")</f>
        <v/>
      </c>
      <c r="P460" s="379" t="str">
        <f>IF(現場!G464&lt;&gt;"",現場!G464,"")</f>
        <v/>
      </c>
      <c r="Q460" s="379" t="str">
        <f>IF(現場!H464&lt;&gt;"",現場!H464,"")</f>
        <v/>
      </c>
      <c r="R460" s="379" t="str">
        <f>IF(現場!I464&lt;&gt;"",現場!I464,"")</f>
        <v/>
      </c>
      <c r="S460" s="379" t="str">
        <f>IF(現場!J464&lt;&gt;"",現場!J464,"")</f>
        <v/>
      </c>
      <c r="T460" s="379" t="str">
        <f>IF(現場!K464&lt;&gt;"",現場!K464,"")</f>
        <v/>
      </c>
      <c r="U460" s="379" t="str">
        <f>IF(現場!L464&lt;&gt;"",現場!L464,"")</f>
        <v/>
      </c>
      <c r="V460" s="379" t="str">
        <f>IF(現場!M464&lt;&gt;"",現場!M464,"")</f>
        <v/>
      </c>
      <c r="X460" s="407" t="str">
        <f>IF(名簿!E465&lt;&gt;"",名簿!E465,"")</f>
        <v/>
      </c>
      <c r="Y460" s="407" t="str">
        <f>IF(名簿!C465&lt;&gt;"",名簿!C465,"")</f>
        <v/>
      </c>
      <c r="Z460" s="407" t="str">
        <f>IF(名簿!H465&lt;&gt;"",名簿!H465,"")</f>
        <v/>
      </c>
      <c r="AA460" s="407" t="str">
        <f>IF(名簿!S465&lt;&gt;"",名簿!S465,"")</f>
        <v/>
      </c>
      <c r="AB460" s="407" t="s">
        <v>1792</v>
      </c>
      <c r="AC460" s="407" t="str">
        <f>IF(名簿!M465&lt;&gt;"",名簿!M465,"")</f>
        <v/>
      </c>
      <c r="AD460" s="407" t="str">
        <f>IF(名簿!N465&lt;&gt;"",名簿!N465,"")</f>
        <v/>
      </c>
      <c r="AE460" s="407" t="str">
        <f>IF(名簿!O465&lt;&gt;"",名簿!O465,"")</f>
        <v/>
      </c>
      <c r="AF460" s="407" t="str">
        <f>IF(名簿!P465&lt;&gt;"",名簿!P465,"")</f>
        <v/>
      </c>
      <c r="AN460" s="551" t="str">
        <f>テーブル2[[#This Row],[災害発生時の
体制]]&amp;テーブル2[[#This Row],[班長代理①②③を選択]]</f>
        <v/>
      </c>
      <c r="AO460">
        <f>IF(テーブル2[[#This Row],[班長代理①②③を選択]]&lt;&gt;"",COUNTIF(AN:AN,AN460),0)</f>
        <v>0</v>
      </c>
      <c r="AQ460" s="521" t="str">
        <f>テーブル2[[#This Row],[災害発生時の
体制]]&amp;テーブル2[[#This Row],[班長]]</f>
        <v/>
      </c>
      <c r="AR460" s="519">
        <f>IF(テーブル2[[#This Row],[班長]]="○",COUNTIF(AQ:AQ,AQ460),0)</f>
        <v>0</v>
      </c>
    </row>
    <row r="461" spans="2:44" x14ac:dyDescent="0.15">
      <c r="B461" s="378" t="str">
        <f>IF(名簿!C466&lt;&gt;"",名簿!C466,"")</f>
        <v/>
      </c>
      <c r="C461" s="378" t="str">
        <f>IF(名簿!F466&lt;&gt;"",名簿!F466,"")</f>
        <v/>
      </c>
      <c r="D461" s="378" t="str">
        <f>IF(名簿!G466&lt;&gt;"",名簿!G466,"")</f>
        <v/>
      </c>
      <c r="E461" s="378" t="str">
        <f>IF(名簿!J466&lt;&gt;"",名簿!J466,"")</f>
        <v/>
      </c>
      <c r="F461" s="378" t="str">
        <f>IF(名簿!L466&lt;&gt;"",名簿!L466,"")</f>
        <v/>
      </c>
      <c r="G461" s="378" t="str">
        <f>IF(名簿!I466&lt;&gt;"",名簿!I466,"")</f>
        <v/>
      </c>
      <c r="H461" s="378" t="str">
        <f>IF(名簿!K466&lt;&gt;"",名簿!K466,"")</f>
        <v/>
      </c>
      <c r="I461" s="378" t="str">
        <f>IF(名簿!H466&lt;&gt;"",名簿!H466,"")</f>
        <v/>
      </c>
      <c r="J461" s="378" t="str">
        <f>IF(名簿!S466&lt;&gt;"",名簿!S466,"")</f>
        <v/>
      </c>
      <c r="L461" s="379" t="str">
        <f>IF(現場!C465&lt;&gt;"",現場!C465,"")</f>
        <v/>
      </c>
      <c r="M461" s="379" t="str">
        <f>IF(現場!D465&lt;&gt;"",現場!D465,"")</f>
        <v/>
      </c>
      <c r="N461" s="379" t="str">
        <f>IF(現場!E465&lt;&gt;"",現場!E465,"")</f>
        <v/>
      </c>
      <c r="O461" s="379" t="str">
        <f>IF(現場!F465&lt;&gt;"",現場!F465,"")</f>
        <v/>
      </c>
      <c r="P461" s="379" t="str">
        <f>IF(現場!G465&lt;&gt;"",現場!G465,"")</f>
        <v/>
      </c>
      <c r="Q461" s="379" t="str">
        <f>IF(現場!H465&lt;&gt;"",現場!H465,"")</f>
        <v/>
      </c>
      <c r="R461" s="379" t="str">
        <f>IF(現場!I465&lt;&gt;"",現場!I465,"")</f>
        <v/>
      </c>
      <c r="S461" s="379" t="str">
        <f>IF(現場!J465&lt;&gt;"",現場!J465,"")</f>
        <v/>
      </c>
      <c r="T461" s="379" t="str">
        <f>IF(現場!K465&lt;&gt;"",現場!K465,"")</f>
        <v/>
      </c>
      <c r="U461" s="379" t="str">
        <f>IF(現場!L465&lt;&gt;"",現場!L465,"")</f>
        <v/>
      </c>
      <c r="V461" s="379" t="str">
        <f>IF(現場!M465&lt;&gt;"",現場!M465,"")</f>
        <v/>
      </c>
      <c r="X461" s="407" t="str">
        <f>IF(名簿!E466&lt;&gt;"",名簿!E466,"")</f>
        <v/>
      </c>
      <c r="Y461" s="407" t="str">
        <f>IF(名簿!C466&lt;&gt;"",名簿!C466,"")</f>
        <v/>
      </c>
      <c r="Z461" s="407" t="str">
        <f>IF(名簿!H466&lt;&gt;"",名簿!H466,"")</f>
        <v/>
      </c>
      <c r="AA461" s="407" t="str">
        <f>IF(名簿!S466&lt;&gt;"",名簿!S466,"")</f>
        <v/>
      </c>
      <c r="AB461" s="407" t="s">
        <v>1792</v>
      </c>
      <c r="AC461" s="407" t="str">
        <f>IF(名簿!M466&lt;&gt;"",名簿!M466,"")</f>
        <v/>
      </c>
      <c r="AD461" s="407" t="str">
        <f>IF(名簿!N466&lt;&gt;"",名簿!N466,"")</f>
        <v/>
      </c>
      <c r="AE461" s="407" t="str">
        <f>IF(名簿!O466&lt;&gt;"",名簿!O466,"")</f>
        <v/>
      </c>
      <c r="AF461" s="407" t="str">
        <f>IF(名簿!P466&lt;&gt;"",名簿!P466,"")</f>
        <v/>
      </c>
      <c r="AN461" s="551" t="str">
        <f>テーブル2[[#This Row],[災害発生時の
体制]]&amp;テーブル2[[#This Row],[班長代理①②③を選択]]</f>
        <v/>
      </c>
      <c r="AO461">
        <f>IF(テーブル2[[#This Row],[班長代理①②③を選択]]&lt;&gt;"",COUNTIF(AN:AN,AN461),0)</f>
        <v>0</v>
      </c>
      <c r="AQ461" s="521" t="str">
        <f>テーブル2[[#This Row],[災害発生時の
体制]]&amp;テーブル2[[#This Row],[班長]]</f>
        <v/>
      </c>
      <c r="AR461" s="519">
        <f>IF(テーブル2[[#This Row],[班長]]="○",COUNTIF(AQ:AQ,AQ461),0)</f>
        <v>0</v>
      </c>
    </row>
    <row r="462" spans="2:44" x14ac:dyDescent="0.15">
      <c r="B462" s="378" t="str">
        <f>IF(名簿!C467&lt;&gt;"",名簿!C467,"")</f>
        <v/>
      </c>
      <c r="C462" s="378" t="str">
        <f>IF(名簿!F467&lt;&gt;"",名簿!F467,"")</f>
        <v/>
      </c>
      <c r="D462" s="378" t="str">
        <f>IF(名簿!G467&lt;&gt;"",名簿!G467,"")</f>
        <v/>
      </c>
      <c r="E462" s="378" t="str">
        <f>IF(名簿!J467&lt;&gt;"",名簿!J467,"")</f>
        <v/>
      </c>
      <c r="F462" s="378" t="str">
        <f>IF(名簿!L467&lt;&gt;"",名簿!L467,"")</f>
        <v/>
      </c>
      <c r="G462" s="378" t="str">
        <f>IF(名簿!I467&lt;&gt;"",名簿!I467,"")</f>
        <v/>
      </c>
      <c r="H462" s="378" t="str">
        <f>IF(名簿!K467&lt;&gt;"",名簿!K467,"")</f>
        <v/>
      </c>
      <c r="I462" s="378" t="str">
        <f>IF(名簿!H467&lt;&gt;"",名簿!H467,"")</f>
        <v/>
      </c>
      <c r="J462" s="378" t="str">
        <f>IF(名簿!S467&lt;&gt;"",名簿!S467,"")</f>
        <v/>
      </c>
      <c r="L462" s="379" t="str">
        <f>IF(現場!C466&lt;&gt;"",現場!C466,"")</f>
        <v/>
      </c>
      <c r="M462" s="379" t="str">
        <f>IF(現場!D466&lt;&gt;"",現場!D466,"")</f>
        <v/>
      </c>
      <c r="N462" s="379" t="str">
        <f>IF(現場!E466&lt;&gt;"",現場!E466,"")</f>
        <v/>
      </c>
      <c r="O462" s="379" t="str">
        <f>IF(現場!F466&lt;&gt;"",現場!F466,"")</f>
        <v/>
      </c>
      <c r="P462" s="379" t="str">
        <f>IF(現場!G466&lt;&gt;"",現場!G466,"")</f>
        <v/>
      </c>
      <c r="Q462" s="379" t="str">
        <f>IF(現場!H466&lt;&gt;"",現場!H466,"")</f>
        <v/>
      </c>
      <c r="R462" s="379" t="str">
        <f>IF(現場!I466&lt;&gt;"",現場!I466,"")</f>
        <v/>
      </c>
      <c r="S462" s="379" t="str">
        <f>IF(現場!J466&lt;&gt;"",現場!J466,"")</f>
        <v/>
      </c>
      <c r="T462" s="379" t="str">
        <f>IF(現場!K466&lt;&gt;"",現場!K466,"")</f>
        <v/>
      </c>
      <c r="U462" s="379" t="str">
        <f>IF(現場!L466&lt;&gt;"",現場!L466,"")</f>
        <v/>
      </c>
      <c r="V462" s="379" t="str">
        <f>IF(現場!M466&lt;&gt;"",現場!M466,"")</f>
        <v/>
      </c>
      <c r="X462" s="407" t="str">
        <f>IF(名簿!E467&lt;&gt;"",名簿!E467,"")</f>
        <v/>
      </c>
      <c r="Y462" s="407" t="str">
        <f>IF(名簿!C467&lt;&gt;"",名簿!C467,"")</f>
        <v/>
      </c>
      <c r="Z462" s="407" t="str">
        <f>IF(名簿!H467&lt;&gt;"",名簿!H467,"")</f>
        <v/>
      </c>
      <c r="AA462" s="407" t="str">
        <f>IF(名簿!S467&lt;&gt;"",名簿!S467,"")</f>
        <v/>
      </c>
      <c r="AB462" s="407" t="s">
        <v>1792</v>
      </c>
      <c r="AC462" s="407" t="str">
        <f>IF(名簿!M467&lt;&gt;"",名簿!M467,"")</f>
        <v/>
      </c>
      <c r="AD462" s="407" t="str">
        <f>IF(名簿!N467&lt;&gt;"",名簿!N467,"")</f>
        <v/>
      </c>
      <c r="AE462" s="407" t="str">
        <f>IF(名簿!O467&lt;&gt;"",名簿!O467,"")</f>
        <v/>
      </c>
      <c r="AF462" s="407" t="str">
        <f>IF(名簿!P467&lt;&gt;"",名簿!P467,"")</f>
        <v/>
      </c>
      <c r="AN462" s="551" t="str">
        <f>テーブル2[[#This Row],[災害発生時の
体制]]&amp;テーブル2[[#This Row],[班長代理①②③を選択]]</f>
        <v/>
      </c>
      <c r="AO462">
        <f>IF(テーブル2[[#This Row],[班長代理①②③を選択]]&lt;&gt;"",COUNTIF(AN:AN,AN462),0)</f>
        <v>0</v>
      </c>
      <c r="AQ462" s="521" t="str">
        <f>テーブル2[[#This Row],[災害発生時の
体制]]&amp;テーブル2[[#This Row],[班長]]</f>
        <v/>
      </c>
      <c r="AR462" s="519">
        <f>IF(テーブル2[[#This Row],[班長]]="○",COUNTIF(AQ:AQ,AQ462),0)</f>
        <v>0</v>
      </c>
    </row>
    <row r="463" spans="2:44" x14ac:dyDescent="0.15">
      <c r="B463" s="378" t="str">
        <f>IF(名簿!C468&lt;&gt;"",名簿!C468,"")</f>
        <v/>
      </c>
      <c r="C463" s="378" t="str">
        <f>IF(名簿!F468&lt;&gt;"",名簿!F468,"")</f>
        <v/>
      </c>
      <c r="D463" s="378" t="str">
        <f>IF(名簿!G468&lt;&gt;"",名簿!G468,"")</f>
        <v/>
      </c>
      <c r="E463" s="378" t="str">
        <f>IF(名簿!J468&lt;&gt;"",名簿!J468,"")</f>
        <v/>
      </c>
      <c r="F463" s="378" t="str">
        <f>IF(名簿!L468&lt;&gt;"",名簿!L468,"")</f>
        <v/>
      </c>
      <c r="G463" s="378" t="str">
        <f>IF(名簿!I468&lt;&gt;"",名簿!I468,"")</f>
        <v/>
      </c>
      <c r="H463" s="378" t="str">
        <f>IF(名簿!K468&lt;&gt;"",名簿!K468,"")</f>
        <v/>
      </c>
      <c r="I463" s="378" t="str">
        <f>IF(名簿!H468&lt;&gt;"",名簿!H468,"")</f>
        <v/>
      </c>
      <c r="J463" s="378" t="str">
        <f>IF(名簿!S468&lt;&gt;"",名簿!S468,"")</f>
        <v/>
      </c>
      <c r="L463" s="379" t="str">
        <f>IF(現場!C467&lt;&gt;"",現場!C467,"")</f>
        <v/>
      </c>
      <c r="M463" s="379" t="str">
        <f>IF(現場!D467&lt;&gt;"",現場!D467,"")</f>
        <v/>
      </c>
      <c r="N463" s="379" t="str">
        <f>IF(現場!E467&lt;&gt;"",現場!E467,"")</f>
        <v/>
      </c>
      <c r="O463" s="379" t="str">
        <f>IF(現場!F467&lt;&gt;"",現場!F467,"")</f>
        <v/>
      </c>
      <c r="P463" s="379" t="str">
        <f>IF(現場!G467&lt;&gt;"",現場!G467,"")</f>
        <v/>
      </c>
      <c r="Q463" s="379" t="str">
        <f>IF(現場!H467&lt;&gt;"",現場!H467,"")</f>
        <v/>
      </c>
      <c r="R463" s="379" t="str">
        <f>IF(現場!I467&lt;&gt;"",現場!I467,"")</f>
        <v/>
      </c>
      <c r="S463" s="379" t="str">
        <f>IF(現場!J467&lt;&gt;"",現場!J467,"")</f>
        <v/>
      </c>
      <c r="T463" s="379" t="str">
        <f>IF(現場!K467&lt;&gt;"",現場!K467,"")</f>
        <v/>
      </c>
      <c r="U463" s="379" t="str">
        <f>IF(現場!L467&lt;&gt;"",現場!L467,"")</f>
        <v/>
      </c>
      <c r="V463" s="379" t="str">
        <f>IF(現場!M467&lt;&gt;"",現場!M467,"")</f>
        <v/>
      </c>
      <c r="X463" s="407" t="str">
        <f>IF(名簿!E468&lt;&gt;"",名簿!E468,"")</f>
        <v/>
      </c>
      <c r="Y463" s="407" t="str">
        <f>IF(名簿!C468&lt;&gt;"",名簿!C468,"")</f>
        <v/>
      </c>
      <c r="Z463" s="407" t="str">
        <f>IF(名簿!H468&lt;&gt;"",名簿!H468,"")</f>
        <v/>
      </c>
      <c r="AA463" s="407" t="str">
        <f>IF(名簿!S468&lt;&gt;"",名簿!S468,"")</f>
        <v/>
      </c>
      <c r="AB463" s="407" t="s">
        <v>1792</v>
      </c>
      <c r="AC463" s="407" t="str">
        <f>IF(名簿!M468&lt;&gt;"",名簿!M468,"")</f>
        <v/>
      </c>
      <c r="AD463" s="407" t="str">
        <f>IF(名簿!N468&lt;&gt;"",名簿!N468,"")</f>
        <v/>
      </c>
      <c r="AE463" s="407" t="str">
        <f>IF(名簿!O468&lt;&gt;"",名簿!O468,"")</f>
        <v/>
      </c>
      <c r="AF463" s="407" t="str">
        <f>IF(名簿!P468&lt;&gt;"",名簿!P468,"")</f>
        <v/>
      </c>
      <c r="AN463" s="551" t="str">
        <f>テーブル2[[#This Row],[災害発生時の
体制]]&amp;テーブル2[[#This Row],[班長代理①②③を選択]]</f>
        <v/>
      </c>
      <c r="AO463">
        <f>IF(テーブル2[[#This Row],[班長代理①②③を選択]]&lt;&gt;"",COUNTIF(AN:AN,AN463),0)</f>
        <v>0</v>
      </c>
      <c r="AQ463" s="521" t="str">
        <f>テーブル2[[#This Row],[災害発生時の
体制]]&amp;テーブル2[[#This Row],[班長]]</f>
        <v/>
      </c>
      <c r="AR463" s="519">
        <f>IF(テーブル2[[#This Row],[班長]]="○",COUNTIF(AQ:AQ,AQ463),0)</f>
        <v>0</v>
      </c>
    </row>
    <row r="464" spans="2:44" x14ac:dyDescent="0.15">
      <c r="B464" s="378" t="str">
        <f>IF(名簿!C469&lt;&gt;"",名簿!C469,"")</f>
        <v/>
      </c>
      <c r="C464" s="378" t="str">
        <f>IF(名簿!F469&lt;&gt;"",名簿!F469,"")</f>
        <v/>
      </c>
      <c r="D464" s="378" t="str">
        <f>IF(名簿!G469&lt;&gt;"",名簿!G469,"")</f>
        <v/>
      </c>
      <c r="E464" s="378" t="str">
        <f>IF(名簿!J469&lt;&gt;"",名簿!J469,"")</f>
        <v/>
      </c>
      <c r="F464" s="378" t="str">
        <f>IF(名簿!L469&lt;&gt;"",名簿!L469,"")</f>
        <v/>
      </c>
      <c r="G464" s="378" t="str">
        <f>IF(名簿!I469&lt;&gt;"",名簿!I469,"")</f>
        <v/>
      </c>
      <c r="H464" s="378" t="str">
        <f>IF(名簿!K469&lt;&gt;"",名簿!K469,"")</f>
        <v/>
      </c>
      <c r="I464" s="378" t="str">
        <f>IF(名簿!H469&lt;&gt;"",名簿!H469,"")</f>
        <v/>
      </c>
      <c r="J464" s="378" t="str">
        <f>IF(名簿!S469&lt;&gt;"",名簿!S469,"")</f>
        <v/>
      </c>
      <c r="L464" s="379" t="str">
        <f>IF(現場!C468&lt;&gt;"",現場!C468,"")</f>
        <v/>
      </c>
      <c r="M464" s="379" t="str">
        <f>IF(現場!D468&lt;&gt;"",現場!D468,"")</f>
        <v/>
      </c>
      <c r="N464" s="379" t="str">
        <f>IF(現場!E468&lt;&gt;"",現場!E468,"")</f>
        <v/>
      </c>
      <c r="O464" s="379" t="str">
        <f>IF(現場!F468&lt;&gt;"",現場!F468,"")</f>
        <v/>
      </c>
      <c r="P464" s="379" t="str">
        <f>IF(現場!G468&lt;&gt;"",現場!G468,"")</f>
        <v/>
      </c>
      <c r="Q464" s="379" t="str">
        <f>IF(現場!H468&lt;&gt;"",現場!H468,"")</f>
        <v/>
      </c>
      <c r="R464" s="379" t="str">
        <f>IF(現場!I468&lt;&gt;"",現場!I468,"")</f>
        <v/>
      </c>
      <c r="S464" s="379" t="str">
        <f>IF(現場!J468&lt;&gt;"",現場!J468,"")</f>
        <v/>
      </c>
      <c r="T464" s="379" t="str">
        <f>IF(現場!K468&lt;&gt;"",現場!K468,"")</f>
        <v/>
      </c>
      <c r="U464" s="379" t="str">
        <f>IF(現場!L468&lt;&gt;"",現場!L468,"")</f>
        <v/>
      </c>
      <c r="V464" s="379" t="str">
        <f>IF(現場!M468&lt;&gt;"",現場!M468,"")</f>
        <v/>
      </c>
      <c r="X464" s="407" t="str">
        <f>IF(名簿!E469&lt;&gt;"",名簿!E469,"")</f>
        <v/>
      </c>
      <c r="Y464" s="407" t="str">
        <f>IF(名簿!C469&lt;&gt;"",名簿!C469,"")</f>
        <v/>
      </c>
      <c r="Z464" s="407" t="str">
        <f>IF(名簿!H469&lt;&gt;"",名簿!H469,"")</f>
        <v/>
      </c>
      <c r="AA464" s="407" t="str">
        <f>IF(名簿!S469&lt;&gt;"",名簿!S469,"")</f>
        <v/>
      </c>
      <c r="AB464" s="407" t="s">
        <v>1792</v>
      </c>
      <c r="AC464" s="407" t="str">
        <f>IF(名簿!M469&lt;&gt;"",名簿!M469,"")</f>
        <v/>
      </c>
      <c r="AD464" s="407" t="str">
        <f>IF(名簿!N469&lt;&gt;"",名簿!N469,"")</f>
        <v/>
      </c>
      <c r="AE464" s="407" t="str">
        <f>IF(名簿!O469&lt;&gt;"",名簿!O469,"")</f>
        <v/>
      </c>
      <c r="AF464" s="407" t="str">
        <f>IF(名簿!P469&lt;&gt;"",名簿!P469,"")</f>
        <v/>
      </c>
      <c r="AN464" s="551" t="str">
        <f>テーブル2[[#This Row],[災害発生時の
体制]]&amp;テーブル2[[#This Row],[班長代理①②③を選択]]</f>
        <v/>
      </c>
      <c r="AO464">
        <f>IF(テーブル2[[#This Row],[班長代理①②③を選択]]&lt;&gt;"",COUNTIF(AN:AN,AN464),0)</f>
        <v>0</v>
      </c>
      <c r="AQ464" s="521" t="str">
        <f>テーブル2[[#This Row],[災害発生時の
体制]]&amp;テーブル2[[#This Row],[班長]]</f>
        <v/>
      </c>
      <c r="AR464" s="519">
        <f>IF(テーブル2[[#This Row],[班長]]="○",COUNTIF(AQ:AQ,AQ464),0)</f>
        <v>0</v>
      </c>
    </row>
    <row r="465" spans="2:44" x14ac:dyDescent="0.15">
      <c r="B465" s="378" t="str">
        <f>IF(名簿!C470&lt;&gt;"",名簿!C470,"")</f>
        <v/>
      </c>
      <c r="C465" s="378" t="str">
        <f>IF(名簿!F470&lt;&gt;"",名簿!F470,"")</f>
        <v/>
      </c>
      <c r="D465" s="378" t="str">
        <f>IF(名簿!G470&lt;&gt;"",名簿!G470,"")</f>
        <v/>
      </c>
      <c r="E465" s="378" t="str">
        <f>IF(名簿!J470&lt;&gt;"",名簿!J470,"")</f>
        <v/>
      </c>
      <c r="F465" s="378" t="str">
        <f>IF(名簿!L470&lt;&gt;"",名簿!L470,"")</f>
        <v/>
      </c>
      <c r="G465" s="378" t="str">
        <f>IF(名簿!I470&lt;&gt;"",名簿!I470,"")</f>
        <v/>
      </c>
      <c r="H465" s="378" t="str">
        <f>IF(名簿!K470&lt;&gt;"",名簿!K470,"")</f>
        <v/>
      </c>
      <c r="I465" s="378" t="str">
        <f>IF(名簿!H470&lt;&gt;"",名簿!H470,"")</f>
        <v/>
      </c>
      <c r="J465" s="378" t="str">
        <f>IF(名簿!S470&lt;&gt;"",名簿!S470,"")</f>
        <v/>
      </c>
      <c r="L465" s="379" t="str">
        <f>IF(現場!C469&lt;&gt;"",現場!C469,"")</f>
        <v/>
      </c>
      <c r="M465" s="379" t="str">
        <f>IF(現場!D469&lt;&gt;"",現場!D469,"")</f>
        <v/>
      </c>
      <c r="N465" s="379" t="str">
        <f>IF(現場!E469&lt;&gt;"",現場!E469,"")</f>
        <v/>
      </c>
      <c r="O465" s="379" t="str">
        <f>IF(現場!F469&lt;&gt;"",現場!F469,"")</f>
        <v/>
      </c>
      <c r="P465" s="379" t="str">
        <f>IF(現場!G469&lt;&gt;"",現場!G469,"")</f>
        <v/>
      </c>
      <c r="Q465" s="379" t="str">
        <f>IF(現場!H469&lt;&gt;"",現場!H469,"")</f>
        <v/>
      </c>
      <c r="R465" s="379" t="str">
        <f>IF(現場!I469&lt;&gt;"",現場!I469,"")</f>
        <v/>
      </c>
      <c r="S465" s="379" t="str">
        <f>IF(現場!J469&lt;&gt;"",現場!J469,"")</f>
        <v/>
      </c>
      <c r="T465" s="379" t="str">
        <f>IF(現場!K469&lt;&gt;"",現場!K469,"")</f>
        <v/>
      </c>
      <c r="U465" s="379" t="str">
        <f>IF(現場!L469&lt;&gt;"",現場!L469,"")</f>
        <v/>
      </c>
      <c r="V465" s="379" t="str">
        <f>IF(現場!M469&lt;&gt;"",現場!M469,"")</f>
        <v/>
      </c>
      <c r="X465" s="407" t="str">
        <f>IF(名簿!E470&lt;&gt;"",名簿!E470,"")</f>
        <v/>
      </c>
      <c r="Y465" s="407" t="str">
        <f>IF(名簿!C470&lt;&gt;"",名簿!C470,"")</f>
        <v/>
      </c>
      <c r="Z465" s="407" t="str">
        <f>IF(名簿!H470&lt;&gt;"",名簿!H470,"")</f>
        <v/>
      </c>
      <c r="AA465" s="407" t="str">
        <f>IF(名簿!S470&lt;&gt;"",名簿!S470,"")</f>
        <v/>
      </c>
      <c r="AB465" s="407" t="s">
        <v>1792</v>
      </c>
      <c r="AC465" s="407" t="str">
        <f>IF(名簿!M470&lt;&gt;"",名簿!M470,"")</f>
        <v/>
      </c>
      <c r="AD465" s="407" t="str">
        <f>IF(名簿!N470&lt;&gt;"",名簿!N470,"")</f>
        <v/>
      </c>
      <c r="AE465" s="407" t="str">
        <f>IF(名簿!O470&lt;&gt;"",名簿!O470,"")</f>
        <v/>
      </c>
      <c r="AF465" s="407" t="str">
        <f>IF(名簿!P470&lt;&gt;"",名簿!P470,"")</f>
        <v/>
      </c>
      <c r="AN465" s="551" t="str">
        <f>テーブル2[[#This Row],[災害発生時の
体制]]&amp;テーブル2[[#This Row],[班長代理①②③を選択]]</f>
        <v/>
      </c>
      <c r="AO465">
        <f>IF(テーブル2[[#This Row],[班長代理①②③を選択]]&lt;&gt;"",COUNTIF(AN:AN,AN465),0)</f>
        <v>0</v>
      </c>
      <c r="AQ465" s="521" t="str">
        <f>テーブル2[[#This Row],[災害発生時の
体制]]&amp;テーブル2[[#This Row],[班長]]</f>
        <v/>
      </c>
      <c r="AR465" s="519">
        <f>IF(テーブル2[[#This Row],[班長]]="○",COUNTIF(AQ:AQ,AQ465),0)</f>
        <v>0</v>
      </c>
    </row>
    <row r="466" spans="2:44" x14ac:dyDescent="0.15">
      <c r="B466" s="378" t="str">
        <f>IF(名簿!C471&lt;&gt;"",名簿!C471,"")</f>
        <v/>
      </c>
      <c r="C466" s="378" t="str">
        <f>IF(名簿!F471&lt;&gt;"",名簿!F471,"")</f>
        <v/>
      </c>
      <c r="D466" s="378" t="str">
        <f>IF(名簿!G471&lt;&gt;"",名簿!G471,"")</f>
        <v/>
      </c>
      <c r="E466" s="378" t="str">
        <f>IF(名簿!J471&lt;&gt;"",名簿!J471,"")</f>
        <v/>
      </c>
      <c r="F466" s="378" t="str">
        <f>IF(名簿!L471&lt;&gt;"",名簿!L471,"")</f>
        <v/>
      </c>
      <c r="G466" s="378" t="str">
        <f>IF(名簿!I471&lt;&gt;"",名簿!I471,"")</f>
        <v/>
      </c>
      <c r="H466" s="378" t="str">
        <f>IF(名簿!K471&lt;&gt;"",名簿!K471,"")</f>
        <v/>
      </c>
      <c r="I466" s="378" t="str">
        <f>IF(名簿!H471&lt;&gt;"",名簿!H471,"")</f>
        <v/>
      </c>
      <c r="J466" s="378" t="str">
        <f>IF(名簿!S471&lt;&gt;"",名簿!S471,"")</f>
        <v/>
      </c>
      <c r="L466" s="379" t="str">
        <f>IF(現場!C470&lt;&gt;"",現場!C470,"")</f>
        <v/>
      </c>
      <c r="M466" s="379" t="str">
        <f>IF(現場!D470&lt;&gt;"",現場!D470,"")</f>
        <v/>
      </c>
      <c r="N466" s="379" t="str">
        <f>IF(現場!E470&lt;&gt;"",現場!E470,"")</f>
        <v/>
      </c>
      <c r="O466" s="379" t="str">
        <f>IF(現場!F470&lt;&gt;"",現場!F470,"")</f>
        <v/>
      </c>
      <c r="P466" s="379" t="str">
        <f>IF(現場!G470&lt;&gt;"",現場!G470,"")</f>
        <v/>
      </c>
      <c r="Q466" s="379" t="str">
        <f>IF(現場!H470&lt;&gt;"",現場!H470,"")</f>
        <v/>
      </c>
      <c r="R466" s="379" t="str">
        <f>IF(現場!I470&lt;&gt;"",現場!I470,"")</f>
        <v/>
      </c>
      <c r="S466" s="379" t="str">
        <f>IF(現場!J470&lt;&gt;"",現場!J470,"")</f>
        <v/>
      </c>
      <c r="T466" s="379" t="str">
        <f>IF(現場!K470&lt;&gt;"",現場!K470,"")</f>
        <v/>
      </c>
      <c r="U466" s="379" t="str">
        <f>IF(現場!L470&lt;&gt;"",現場!L470,"")</f>
        <v/>
      </c>
      <c r="V466" s="379" t="str">
        <f>IF(現場!M470&lt;&gt;"",現場!M470,"")</f>
        <v/>
      </c>
      <c r="X466" s="407" t="str">
        <f>IF(名簿!E471&lt;&gt;"",名簿!E471,"")</f>
        <v/>
      </c>
      <c r="Y466" s="407" t="str">
        <f>IF(名簿!C471&lt;&gt;"",名簿!C471,"")</f>
        <v/>
      </c>
      <c r="Z466" s="407" t="str">
        <f>IF(名簿!H471&lt;&gt;"",名簿!H471,"")</f>
        <v/>
      </c>
      <c r="AA466" s="407" t="str">
        <f>IF(名簿!S471&lt;&gt;"",名簿!S471,"")</f>
        <v/>
      </c>
      <c r="AB466" s="407" t="s">
        <v>1792</v>
      </c>
      <c r="AC466" s="407" t="str">
        <f>IF(名簿!M471&lt;&gt;"",名簿!M471,"")</f>
        <v/>
      </c>
      <c r="AD466" s="407" t="str">
        <f>IF(名簿!N471&lt;&gt;"",名簿!N471,"")</f>
        <v/>
      </c>
      <c r="AE466" s="407" t="str">
        <f>IF(名簿!O471&lt;&gt;"",名簿!O471,"")</f>
        <v/>
      </c>
      <c r="AF466" s="407" t="str">
        <f>IF(名簿!P471&lt;&gt;"",名簿!P471,"")</f>
        <v/>
      </c>
      <c r="AN466" s="551" t="str">
        <f>テーブル2[[#This Row],[災害発生時の
体制]]&amp;テーブル2[[#This Row],[班長代理①②③を選択]]</f>
        <v/>
      </c>
      <c r="AO466">
        <f>IF(テーブル2[[#This Row],[班長代理①②③を選択]]&lt;&gt;"",COUNTIF(AN:AN,AN466),0)</f>
        <v>0</v>
      </c>
      <c r="AQ466" s="521" t="str">
        <f>テーブル2[[#This Row],[災害発生時の
体制]]&amp;テーブル2[[#This Row],[班長]]</f>
        <v/>
      </c>
      <c r="AR466" s="519">
        <f>IF(テーブル2[[#This Row],[班長]]="○",COUNTIF(AQ:AQ,AQ466),0)</f>
        <v>0</v>
      </c>
    </row>
    <row r="467" spans="2:44" x14ac:dyDescent="0.15">
      <c r="B467" s="378" t="str">
        <f>IF(名簿!C472&lt;&gt;"",名簿!C472,"")</f>
        <v/>
      </c>
      <c r="C467" s="378" t="str">
        <f>IF(名簿!F472&lt;&gt;"",名簿!F472,"")</f>
        <v/>
      </c>
      <c r="D467" s="378" t="str">
        <f>IF(名簿!G472&lt;&gt;"",名簿!G472,"")</f>
        <v/>
      </c>
      <c r="E467" s="378" t="str">
        <f>IF(名簿!J472&lt;&gt;"",名簿!J472,"")</f>
        <v/>
      </c>
      <c r="F467" s="378" t="str">
        <f>IF(名簿!L472&lt;&gt;"",名簿!L472,"")</f>
        <v/>
      </c>
      <c r="G467" s="378" t="str">
        <f>IF(名簿!I472&lt;&gt;"",名簿!I472,"")</f>
        <v/>
      </c>
      <c r="H467" s="378" t="str">
        <f>IF(名簿!K472&lt;&gt;"",名簿!K472,"")</f>
        <v/>
      </c>
      <c r="I467" s="378" t="str">
        <f>IF(名簿!H472&lt;&gt;"",名簿!H472,"")</f>
        <v/>
      </c>
      <c r="J467" s="378" t="str">
        <f>IF(名簿!S472&lt;&gt;"",名簿!S472,"")</f>
        <v/>
      </c>
      <c r="L467" s="379" t="str">
        <f>IF(現場!C471&lt;&gt;"",現場!C471,"")</f>
        <v/>
      </c>
      <c r="M467" s="379" t="str">
        <f>IF(現場!D471&lt;&gt;"",現場!D471,"")</f>
        <v/>
      </c>
      <c r="N467" s="379" t="str">
        <f>IF(現場!E471&lt;&gt;"",現場!E471,"")</f>
        <v/>
      </c>
      <c r="O467" s="379" t="str">
        <f>IF(現場!F471&lt;&gt;"",現場!F471,"")</f>
        <v/>
      </c>
      <c r="P467" s="379" t="str">
        <f>IF(現場!G471&lt;&gt;"",現場!G471,"")</f>
        <v/>
      </c>
      <c r="Q467" s="379" t="str">
        <f>IF(現場!H471&lt;&gt;"",現場!H471,"")</f>
        <v/>
      </c>
      <c r="R467" s="379" t="str">
        <f>IF(現場!I471&lt;&gt;"",現場!I471,"")</f>
        <v/>
      </c>
      <c r="S467" s="379" t="str">
        <f>IF(現場!J471&lt;&gt;"",現場!J471,"")</f>
        <v/>
      </c>
      <c r="T467" s="379" t="str">
        <f>IF(現場!K471&lt;&gt;"",現場!K471,"")</f>
        <v/>
      </c>
      <c r="U467" s="379" t="str">
        <f>IF(現場!L471&lt;&gt;"",現場!L471,"")</f>
        <v/>
      </c>
      <c r="V467" s="379" t="str">
        <f>IF(現場!M471&lt;&gt;"",現場!M471,"")</f>
        <v/>
      </c>
      <c r="X467" s="407" t="str">
        <f>IF(名簿!E472&lt;&gt;"",名簿!E472,"")</f>
        <v/>
      </c>
      <c r="Y467" s="407" t="str">
        <f>IF(名簿!C472&lt;&gt;"",名簿!C472,"")</f>
        <v/>
      </c>
      <c r="Z467" s="407" t="str">
        <f>IF(名簿!H472&lt;&gt;"",名簿!H472,"")</f>
        <v/>
      </c>
      <c r="AA467" s="407" t="str">
        <f>IF(名簿!S472&lt;&gt;"",名簿!S472,"")</f>
        <v/>
      </c>
      <c r="AB467" s="407" t="s">
        <v>1792</v>
      </c>
      <c r="AC467" s="407" t="str">
        <f>IF(名簿!M472&lt;&gt;"",名簿!M472,"")</f>
        <v/>
      </c>
      <c r="AD467" s="407" t="str">
        <f>IF(名簿!N472&lt;&gt;"",名簿!N472,"")</f>
        <v/>
      </c>
      <c r="AE467" s="407" t="str">
        <f>IF(名簿!O472&lt;&gt;"",名簿!O472,"")</f>
        <v/>
      </c>
      <c r="AF467" s="407" t="str">
        <f>IF(名簿!P472&lt;&gt;"",名簿!P472,"")</f>
        <v/>
      </c>
      <c r="AN467" s="551" t="str">
        <f>テーブル2[[#This Row],[災害発生時の
体制]]&amp;テーブル2[[#This Row],[班長代理①②③を選択]]</f>
        <v/>
      </c>
      <c r="AO467">
        <f>IF(テーブル2[[#This Row],[班長代理①②③を選択]]&lt;&gt;"",COUNTIF(AN:AN,AN467),0)</f>
        <v>0</v>
      </c>
      <c r="AQ467" s="521" t="str">
        <f>テーブル2[[#This Row],[災害発生時の
体制]]&amp;テーブル2[[#This Row],[班長]]</f>
        <v/>
      </c>
      <c r="AR467" s="519">
        <f>IF(テーブル2[[#This Row],[班長]]="○",COUNTIF(AQ:AQ,AQ467),0)</f>
        <v>0</v>
      </c>
    </row>
    <row r="468" spans="2:44" x14ac:dyDescent="0.15">
      <c r="B468" s="378" t="str">
        <f>IF(名簿!C473&lt;&gt;"",名簿!C473,"")</f>
        <v/>
      </c>
      <c r="C468" s="378" t="str">
        <f>IF(名簿!F473&lt;&gt;"",名簿!F473,"")</f>
        <v/>
      </c>
      <c r="D468" s="378" t="str">
        <f>IF(名簿!G473&lt;&gt;"",名簿!G473,"")</f>
        <v/>
      </c>
      <c r="E468" s="378" t="str">
        <f>IF(名簿!J473&lt;&gt;"",名簿!J473,"")</f>
        <v/>
      </c>
      <c r="F468" s="378" t="str">
        <f>IF(名簿!L473&lt;&gt;"",名簿!L473,"")</f>
        <v/>
      </c>
      <c r="G468" s="378" t="str">
        <f>IF(名簿!I473&lt;&gt;"",名簿!I473,"")</f>
        <v/>
      </c>
      <c r="H468" s="378" t="str">
        <f>IF(名簿!K473&lt;&gt;"",名簿!K473,"")</f>
        <v/>
      </c>
      <c r="I468" s="378" t="str">
        <f>IF(名簿!H473&lt;&gt;"",名簿!H473,"")</f>
        <v/>
      </c>
      <c r="J468" s="378" t="str">
        <f>IF(名簿!S473&lt;&gt;"",名簿!S473,"")</f>
        <v/>
      </c>
      <c r="L468" s="379" t="str">
        <f>IF(現場!C472&lt;&gt;"",現場!C472,"")</f>
        <v/>
      </c>
      <c r="M468" s="379" t="str">
        <f>IF(現場!D472&lt;&gt;"",現場!D472,"")</f>
        <v/>
      </c>
      <c r="N468" s="379" t="str">
        <f>IF(現場!E472&lt;&gt;"",現場!E472,"")</f>
        <v/>
      </c>
      <c r="O468" s="379" t="str">
        <f>IF(現場!F472&lt;&gt;"",現場!F472,"")</f>
        <v/>
      </c>
      <c r="P468" s="379" t="str">
        <f>IF(現場!G472&lt;&gt;"",現場!G472,"")</f>
        <v/>
      </c>
      <c r="Q468" s="379" t="str">
        <f>IF(現場!H472&lt;&gt;"",現場!H472,"")</f>
        <v/>
      </c>
      <c r="R468" s="379" t="str">
        <f>IF(現場!I472&lt;&gt;"",現場!I472,"")</f>
        <v/>
      </c>
      <c r="S468" s="379" t="str">
        <f>IF(現場!J472&lt;&gt;"",現場!J472,"")</f>
        <v/>
      </c>
      <c r="T468" s="379" t="str">
        <f>IF(現場!K472&lt;&gt;"",現場!K472,"")</f>
        <v/>
      </c>
      <c r="U468" s="379" t="str">
        <f>IF(現場!L472&lt;&gt;"",現場!L472,"")</f>
        <v/>
      </c>
      <c r="V468" s="379" t="str">
        <f>IF(現場!M472&lt;&gt;"",現場!M472,"")</f>
        <v/>
      </c>
      <c r="X468" s="407" t="str">
        <f>IF(名簿!E473&lt;&gt;"",名簿!E473,"")</f>
        <v/>
      </c>
      <c r="Y468" s="407" t="str">
        <f>IF(名簿!C473&lt;&gt;"",名簿!C473,"")</f>
        <v/>
      </c>
      <c r="Z468" s="407" t="str">
        <f>IF(名簿!H473&lt;&gt;"",名簿!H473,"")</f>
        <v/>
      </c>
      <c r="AA468" s="407" t="str">
        <f>IF(名簿!S473&lt;&gt;"",名簿!S473,"")</f>
        <v/>
      </c>
      <c r="AB468" s="407" t="s">
        <v>1792</v>
      </c>
      <c r="AC468" s="407" t="str">
        <f>IF(名簿!M473&lt;&gt;"",名簿!M473,"")</f>
        <v/>
      </c>
      <c r="AD468" s="407" t="str">
        <f>IF(名簿!N473&lt;&gt;"",名簿!N473,"")</f>
        <v/>
      </c>
      <c r="AE468" s="407" t="str">
        <f>IF(名簿!O473&lt;&gt;"",名簿!O473,"")</f>
        <v/>
      </c>
      <c r="AF468" s="407" t="str">
        <f>IF(名簿!P473&lt;&gt;"",名簿!P473,"")</f>
        <v/>
      </c>
      <c r="AN468" s="551" t="str">
        <f>テーブル2[[#This Row],[災害発生時の
体制]]&amp;テーブル2[[#This Row],[班長代理①②③を選択]]</f>
        <v/>
      </c>
      <c r="AO468">
        <f>IF(テーブル2[[#This Row],[班長代理①②③を選択]]&lt;&gt;"",COUNTIF(AN:AN,AN468),0)</f>
        <v>0</v>
      </c>
      <c r="AQ468" s="521" t="str">
        <f>テーブル2[[#This Row],[災害発生時の
体制]]&amp;テーブル2[[#This Row],[班長]]</f>
        <v/>
      </c>
      <c r="AR468" s="519">
        <f>IF(テーブル2[[#This Row],[班長]]="○",COUNTIF(AQ:AQ,AQ468),0)</f>
        <v>0</v>
      </c>
    </row>
    <row r="469" spans="2:44" x14ac:dyDescent="0.15">
      <c r="B469" s="378" t="str">
        <f>IF(名簿!C474&lt;&gt;"",名簿!C474,"")</f>
        <v/>
      </c>
      <c r="C469" s="378" t="str">
        <f>IF(名簿!F474&lt;&gt;"",名簿!F474,"")</f>
        <v/>
      </c>
      <c r="D469" s="378" t="str">
        <f>IF(名簿!G474&lt;&gt;"",名簿!G474,"")</f>
        <v/>
      </c>
      <c r="E469" s="378" t="str">
        <f>IF(名簿!J474&lt;&gt;"",名簿!J474,"")</f>
        <v/>
      </c>
      <c r="F469" s="378" t="str">
        <f>IF(名簿!L474&lt;&gt;"",名簿!L474,"")</f>
        <v/>
      </c>
      <c r="G469" s="378" t="str">
        <f>IF(名簿!I474&lt;&gt;"",名簿!I474,"")</f>
        <v/>
      </c>
      <c r="H469" s="378" t="str">
        <f>IF(名簿!K474&lt;&gt;"",名簿!K474,"")</f>
        <v/>
      </c>
      <c r="I469" s="378" t="str">
        <f>IF(名簿!H474&lt;&gt;"",名簿!H474,"")</f>
        <v/>
      </c>
      <c r="J469" s="378" t="str">
        <f>IF(名簿!S474&lt;&gt;"",名簿!S474,"")</f>
        <v/>
      </c>
      <c r="L469" s="379" t="str">
        <f>IF(現場!C473&lt;&gt;"",現場!C473,"")</f>
        <v/>
      </c>
      <c r="M469" s="379" t="str">
        <f>IF(現場!D473&lt;&gt;"",現場!D473,"")</f>
        <v/>
      </c>
      <c r="N469" s="379" t="str">
        <f>IF(現場!E473&lt;&gt;"",現場!E473,"")</f>
        <v/>
      </c>
      <c r="O469" s="379" t="str">
        <f>IF(現場!F473&lt;&gt;"",現場!F473,"")</f>
        <v/>
      </c>
      <c r="P469" s="379" t="str">
        <f>IF(現場!G473&lt;&gt;"",現場!G473,"")</f>
        <v/>
      </c>
      <c r="Q469" s="379" t="str">
        <f>IF(現場!H473&lt;&gt;"",現場!H473,"")</f>
        <v/>
      </c>
      <c r="R469" s="379" t="str">
        <f>IF(現場!I473&lt;&gt;"",現場!I473,"")</f>
        <v/>
      </c>
      <c r="S469" s="379" t="str">
        <f>IF(現場!J473&lt;&gt;"",現場!J473,"")</f>
        <v/>
      </c>
      <c r="T469" s="379" t="str">
        <f>IF(現場!K473&lt;&gt;"",現場!K473,"")</f>
        <v/>
      </c>
      <c r="U469" s="379" t="str">
        <f>IF(現場!L473&lt;&gt;"",現場!L473,"")</f>
        <v/>
      </c>
      <c r="V469" s="379" t="str">
        <f>IF(現場!M473&lt;&gt;"",現場!M473,"")</f>
        <v/>
      </c>
      <c r="X469" s="407" t="str">
        <f>IF(名簿!E474&lt;&gt;"",名簿!E474,"")</f>
        <v/>
      </c>
      <c r="Y469" s="407" t="str">
        <f>IF(名簿!C474&lt;&gt;"",名簿!C474,"")</f>
        <v/>
      </c>
      <c r="Z469" s="407" t="str">
        <f>IF(名簿!H474&lt;&gt;"",名簿!H474,"")</f>
        <v/>
      </c>
      <c r="AA469" s="407" t="str">
        <f>IF(名簿!S474&lt;&gt;"",名簿!S474,"")</f>
        <v/>
      </c>
      <c r="AB469" s="407" t="s">
        <v>1792</v>
      </c>
      <c r="AC469" s="407" t="str">
        <f>IF(名簿!M474&lt;&gt;"",名簿!M474,"")</f>
        <v/>
      </c>
      <c r="AD469" s="407" t="str">
        <f>IF(名簿!N474&lt;&gt;"",名簿!N474,"")</f>
        <v/>
      </c>
      <c r="AE469" s="407" t="str">
        <f>IF(名簿!O474&lt;&gt;"",名簿!O474,"")</f>
        <v/>
      </c>
      <c r="AF469" s="407" t="str">
        <f>IF(名簿!P474&lt;&gt;"",名簿!P474,"")</f>
        <v/>
      </c>
      <c r="AN469" s="551" t="str">
        <f>テーブル2[[#This Row],[災害発生時の
体制]]&amp;テーブル2[[#This Row],[班長代理①②③を選択]]</f>
        <v/>
      </c>
      <c r="AO469">
        <f>IF(テーブル2[[#This Row],[班長代理①②③を選択]]&lt;&gt;"",COUNTIF(AN:AN,AN469),0)</f>
        <v>0</v>
      </c>
      <c r="AQ469" s="521" t="str">
        <f>テーブル2[[#This Row],[災害発生時の
体制]]&amp;テーブル2[[#This Row],[班長]]</f>
        <v/>
      </c>
      <c r="AR469" s="519">
        <f>IF(テーブル2[[#This Row],[班長]]="○",COUNTIF(AQ:AQ,AQ469),0)</f>
        <v>0</v>
      </c>
    </row>
    <row r="470" spans="2:44" x14ac:dyDescent="0.15">
      <c r="B470" s="378" t="str">
        <f>IF(名簿!C475&lt;&gt;"",名簿!C475,"")</f>
        <v/>
      </c>
      <c r="C470" s="378" t="str">
        <f>IF(名簿!F475&lt;&gt;"",名簿!F475,"")</f>
        <v/>
      </c>
      <c r="D470" s="378" t="str">
        <f>IF(名簿!G475&lt;&gt;"",名簿!G475,"")</f>
        <v/>
      </c>
      <c r="E470" s="378" t="str">
        <f>IF(名簿!J475&lt;&gt;"",名簿!J475,"")</f>
        <v/>
      </c>
      <c r="F470" s="378" t="str">
        <f>IF(名簿!L475&lt;&gt;"",名簿!L475,"")</f>
        <v/>
      </c>
      <c r="G470" s="378" t="str">
        <f>IF(名簿!I475&lt;&gt;"",名簿!I475,"")</f>
        <v/>
      </c>
      <c r="H470" s="378" t="str">
        <f>IF(名簿!K475&lt;&gt;"",名簿!K475,"")</f>
        <v/>
      </c>
      <c r="I470" s="378" t="str">
        <f>IF(名簿!H475&lt;&gt;"",名簿!H475,"")</f>
        <v/>
      </c>
      <c r="J470" s="378" t="str">
        <f>IF(名簿!S475&lt;&gt;"",名簿!S475,"")</f>
        <v/>
      </c>
      <c r="L470" s="379" t="str">
        <f>IF(現場!C474&lt;&gt;"",現場!C474,"")</f>
        <v/>
      </c>
      <c r="M470" s="379" t="str">
        <f>IF(現場!D474&lt;&gt;"",現場!D474,"")</f>
        <v/>
      </c>
      <c r="N470" s="379" t="str">
        <f>IF(現場!E474&lt;&gt;"",現場!E474,"")</f>
        <v/>
      </c>
      <c r="O470" s="379" t="str">
        <f>IF(現場!F474&lt;&gt;"",現場!F474,"")</f>
        <v/>
      </c>
      <c r="P470" s="379" t="str">
        <f>IF(現場!G474&lt;&gt;"",現場!G474,"")</f>
        <v/>
      </c>
      <c r="Q470" s="379" t="str">
        <f>IF(現場!H474&lt;&gt;"",現場!H474,"")</f>
        <v/>
      </c>
      <c r="R470" s="379" t="str">
        <f>IF(現場!I474&lt;&gt;"",現場!I474,"")</f>
        <v/>
      </c>
      <c r="S470" s="379" t="str">
        <f>IF(現場!J474&lt;&gt;"",現場!J474,"")</f>
        <v/>
      </c>
      <c r="T470" s="379" t="str">
        <f>IF(現場!K474&lt;&gt;"",現場!K474,"")</f>
        <v/>
      </c>
      <c r="U470" s="379" t="str">
        <f>IF(現場!L474&lt;&gt;"",現場!L474,"")</f>
        <v/>
      </c>
      <c r="V470" s="379" t="str">
        <f>IF(現場!M474&lt;&gt;"",現場!M474,"")</f>
        <v/>
      </c>
      <c r="X470" s="407" t="str">
        <f>IF(名簿!E475&lt;&gt;"",名簿!E475,"")</f>
        <v/>
      </c>
      <c r="Y470" s="407" t="str">
        <f>IF(名簿!C475&lt;&gt;"",名簿!C475,"")</f>
        <v/>
      </c>
      <c r="Z470" s="407" t="str">
        <f>IF(名簿!H475&lt;&gt;"",名簿!H475,"")</f>
        <v/>
      </c>
      <c r="AA470" s="407" t="str">
        <f>IF(名簿!S475&lt;&gt;"",名簿!S475,"")</f>
        <v/>
      </c>
      <c r="AB470" s="407" t="s">
        <v>1792</v>
      </c>
      <c r="AC470" s="407" t="str">
        <f>IF(名簿!M475&lt;&gt;"",名簿!M475,"")</f>
        <v/>
      </c>
      <c r="AD470" s="407" t="str">
        <f>IF(名簿!N475&lt;&gt;"",名簿!N475,"")</f>
        <v/>
      </c>
      <c r="AE470" s="407" t="str">
        <f>IF(名簿!O475&lt;&gt;"",名簿!O475,"")</f>
        <v/>
      </c>
      <c r="AF470" s="407" t="str">
        <f>IF(名簿!P475&lt;&gt;"",名簿!P475,"")</f>
        <v/>
      </c>
      <c r="AN470" s="551" t="str">
        <f>テーブル2[[#This Row],[災害発生時の
体制]]&amp;テーブル2[[#This Row],[班長代理①②③を選択]]</f>
        <v/>
      </c>
      <c r="AO470">
        <f>IF(テーブル2[[#This Row],[班長代理①②③を選択]]&lt;&gt;"",COUNTIF(AN:AN,AN470),0)</f>
        <v>0</v>
      </c>
      <c r="AQ470" s="521" t="str">
        <f>テーブル2[[#This Row],[災害発生時の
体制]]&amp;テーブル2[[#This Row],[班長]]</f>
        <v/>
      </c>
      <c r="AR470" s="519">
        <f>IF(テーブル2[[#This Row],[班長]]="○",COUNTIF(AQ:AQ,AQ470),0)</f>
        <v>0</v>
      </c>
    </row>
    <row r="471" spans="2:44" x14ac:dyDescent="0.15">
      <c r="B471" s="378" t="str">
        <f>IF(名簿!C476&lt;&gt;"",名簿!C476,"")</f>
        <v/>
      </c>
      <c r="C471" s="378" t="str">
        <f>IF(名簿!F476&lt;&gt;"",名簿!F476,"")</f>
        <v/>
      </c>
      <c r="D471" s="378" t="str">
        <f>IF(名簿!G476&lt;&gt;"",名簿!G476,"")</f>
        <v/>
      </c>
      <c r="E471" s="378" t="str">
        <f>IF(名簿!J476&lt;&gt;"",名簿!J476,"")</f>
        <v/>
      </c>
      <c r="F471" s="378" t="str">
        <f>IF(名簿!L476&lt;&gt;"",名簿!L476,"")</f>
        <v/>
      </c>
      <c r="G471" s="378" t="str">
        <f>IF(名簿!I476&lt;&gt;"",名簿!I476,"")</f>
        <v/>
      </c>
      <c r="H471" s="378" t="str">
        <f>IF(名簿!K476&lt;&gt;"",名簿!K476,"")</f>
        <v/>
      </c>
      <c r="I471" s="378" t="str">
        <f>IF(名簿!H476&lt;&gt;"",名簿!H476,"")</f>
        <v/>
      </c>
      <c r="J471" s="378" t="str">
        <f>IF(名簿!S476&lt;&gt;"",名簿!S476,"")</f>
        <v/>
      </c>
      <c r="L471" s="379" t="str">
        <f>IF(現場!C475&lt;&gt;"",現場!C475,"")</f>
        <v/>
      </c>
      <c r="M471" s="379" t="str">
        <f>IF(現場!D475&lt;&gt;"",現場!D475,"")</f>
        <v/>
      </c>
      <c r="N471" s="379" t="str">
        <f>IF(現場!E475&lt;&gt;"",現場!E475,"")</f>
        <v/>
      </c>
      <c r="O471" s="379" t="str">
        <f>IF(現場!F475&lt;&gt;"",現場!F475,"")</f>
        <v/>
      </c>
      <c r="P471" s="379" t="str">
        <f>IF(現場!G475&lt;&gt;"",現場!G475,"")</f>
        <v/>
      </c>
      <c r="Q471" s="379" t="str">
        <f>IF(現場!H475&lt;&gt;"",現場!H475,"")</f>
        <v/>
      </c>
      <c r="R471" s="379" t="str">
        <f>IF(現場!I475&lt;&gt;"",現場!I475,"")</f>
        <v/>
      </c>
      <c r="S471" s="379" t="str">
        <f>IF(現場!J475&lt;&gt;"",現場!J475,"")</f>
        <v/>
      </c>
      <c r="T471" s="379" t="str">
        <f>IF(現場!K475&lt;&gt;"",現場!K475,"")</f>
        <v/>
      </c>
      <c r="U471" s="379" t="str">
        <f>IF(現場!L475&lt;&gt;"",現場!L475,"")</f>
        <v/>
      </c>
      <c r="V471" s="379" t="str">
        <f>IF(現場!M475&lt;&gt;"",現場!M475,"")</f>
        <v/>
      </c>
      <c r="X471" s="407" t="str">
        <f>IF(名簿!E476&lt;&gt;"",名簿!E476,"")</f>
        <v/>
      </c>
      <c r="Y471" s="407" t="str">
        <f>IF(名簿!C476&lt;&gt;"",名簿!C476,"")</f>
        <v/>
      </c>
      <c r="Z471" s="407" t="str">
        <f>IF(名簿!H476&lt;&gt;"",名簿!H476,"")</f>
        <v/>
      </c>
      <c r="AA471" s="407" t="str">
        <f>IF(名簿!S476&lt;&gt;"",名簿!S476,"")</f>
        <v/>
      </c>
      <c r="AB471" s="407" t="s">
        <v>1792</v>
      </c>
      <c r="AC471" s="407" t="str">
        <f>IF(名簿!M476&lt;&gt;"",名簿!M476,"")</f>
        <v/>
      </c>
      <c r="AD471" s="407" t="str">
        <f>IF(名簿!N476&lt;&gt;"",名簿!N476,"")</f>
        <v/>
      </c>
      <c r="AE471" s="407" t="str">
        <f>IF(名簿!O476&lt;&gt;"",名簿!O476,"")</f>
        <v/>
      </c>
      <c r="AF471" s="407" t="str">
        <f>IF(名簿!P476&lt;&gt;"",名簿!P476,"")</f>
        <v/>
      </c>
      <c r="AN471" s="551" t="str">
        <f>テーブル2[[#This Row],[災害発生時の
体制]]&amp;テーブル2[[#This Row],[班長代理①②③を選択]]</f>
        <v/>
      </c>
      <c r="AO471">
        <f>IF(テーブル2[[#This Row],[班長代理①②③を選択]]&lt;&gt;"",COUNTIF(AN:AN,AN471),0)</f>
        <v>0</v>
      </c>
      <c r="AQ471" s="521" t="str">
        <f>テーブル2[[#This Row],[災害発生時の
体制]]&amp;テーブル2[[#This Row],[班長]]</f>
        <v/>
      </c>
      <c r="AR471" s="519">
        <f>IF(テーブル2[[#This Row],[班長]]="○",COUNTIF(AQ:AQ,AQ471),0)</f>
        <v>0</v>
      </c>
    </row>
    <row r="472" spans="2:44" x14ac:dyDescent="0.15">
      <c r="B472" s="378" t="str">
        <f>IF(名簿!C477&lt;&gt;"",名簿!C477,"")</f>
        <v/>
      </c>
      <c r="C472" s="378" t="str">
        <f>IF(名簿!F477&lt;&gt;"",名簿!F477,"")</f>
        <v/>
      </c>
      <c r="D472" s="378" t="str">
        <f>IF(名簿!G477&lt;&gt;"",名簿!G477,"")</f>
        <v/>
      </c>
      <c r="E472" s="378" t="str">
        <f>IF(名簿!J477&lt;&gt;"",名簿!J477,"")</f>
        <v/>
      </c>
      <c r="F472" s="378" t="str">
        <f>IF(名簿!L477&lt;&gt;"",名簿!L477,"")</f>
        <v/>
      </c>
      <c r="G472" s="378" t="str">
        <f>IF(名簿!I477&lt;&gt;"",名簿!I477,"")</f>
        <v/>
      </c>
      <c r="H472" s="378" t="str">
        <f>IF(名簿!K477&lt;&gt;"",名簿!K477,"")</f>
        <v/>
      </c>
      <c r="I472" s="378" t="str">
        <f>IF(名簿!H477&lt;&gt;"",名簿!H477,"")</f>
        <v/>
      </c>
      <c r="J472" s="378" t="str">
        <f>IF(名簿!S477&lt;&gt;"",名簿!S477,"")</f>
        <v/>
      </c>
      <c r="L472" s="379" t="str">
        <f>IF(現場!C476&lt;&gt;"",現場!C476,"")</f>
        <v/>
      </c>
      <c r="M472" s="379" t="str">
        <f>IF(現場!D476&lt;&gt;"",現場!D476,"")</f>
        <v/>
      </c>
      <c r="N472" s="379" t="str">
        <f>IF(現場!E476&lt;&gt;"",現場!E476,"")</f>
        <v/>
      </c>
      <c r="O472" s="379" t="str">
        <f>IF(現場!F476&lt;&gt;"",現場!F476,"")</f>
        <v/>
      </c>
      <c r="P472" s="379" t="str">
        <f>IF(現場!G476&lt;&gt;"",現場!G476,"")</f>
        <v/>
      </c>
      <c r="Q472" s="379" t="str">
        <f>IF(現場!H476&lt;&gt;"",現場!H476,"")</f>
        <v/>
      </c>
      <c r="R472" s="379" t="str">
        <f>IF(現場!I476&lt;&gt;"",現場!I476,"")</f>
        <v/>
      </c>
      <c r="S472" s="379" t="str">
        <f>IF(現場!J476&lt;&gt;"",現場!J476,"")</f>
        <v/>
      </c>
      <c r="T472" s="379" t="str">
        <f>IF(現場!K476&lt;&gt;"",現場!K476,"")</f>
        <v/>
      </c>
      <c r="U472" s="379" t="str">
        <f>IF(現場!L476&lt;&gt;"",現場!L476,"")</f>
        <v/>
      </c>
      <c r="V472" s="379" t="str">
        <f>IF(現場!M476&lt;&gt;"",現場!M476,"")</f>
        <v/>
      </c>
      <c r="X472" s="407" t="str">
        <f>IF(名簿!E477&lt;&gt;"",名簿!E477,"")</f>
        <v/>
      </c>
      <c r="Y472" s="407" t="str">
        <f>IF(名簿!C477&lt;&gt;"",名簿!C477,"")</f>
        <v/>
      </c>
      <c r="Z472" s="407" t="str">
        <f>IF(名簿!H477&lt;&gt;"",名簿!H477,"")</f>
        <v/>
      </c>
      <c r="AA472" s="407" t="str">
        <f>IF(名簿!S477&lt;&gt;"",名簿!S477,"")</f>
        <v/>
      </c>
      <c r="AB472" s="407" t="s">
        <v>1792</v>
      </c>
      <c r="AC472" s="407" t="str">
        <f>IF(名簿!M477&lt;&gt;"",名簿!M477,"")</f>
        <v/>
      </c>
      <c r="AD472" s="407" t="str">
        <f>IF(名簿!N477&lt;&gt;"",名簿!N477,"")</f>
        <v/>
      </c>
      <c r="AE472" s="407" t="str">
        <f>IF(名簿!O477&lt;&gt;"",名簿!O477,"")</f>
        <v/>
      </c>
      <c r="AF472" s="407" t="str">
        <f>IF(名簿!P477&lt;&gt;"",名簿!P477,"")</f>
        <v/>
      </c>
      <c r="AN472" s="551" t="str">
        <f>テーブル2[[#This Row],[災害発生時の
体制]]&amp;テーブル2[[#This Row],[班長代理①②③を選択]]</f>
        <v/>
      </c>
      <c r="AO472">
        <f>IF(テーブル2[[#This Row],[班長代理①②③を選択]]&lt;&gt;"",COUNTIF(AN:AN,AN472),0)</f>
        <v>0</v>
      </c>
      <c r="AQ472" s="521" t="str">
        <f>テーブル2[[#This Row],[災害発生時の
体制]]&amp;テーブル2[[#This Row],[班長]]</f>
        <v/>
      </c>
      <c r="AR472" s="519">
        <f>IF(テーブル2[[#This Row],[班長]]="○",COUNTIF(AQ:AQ,AQ472),0)</f>
        <v>0</v>
      </c>
    </row>
    <row r="473" spans="2:44" x14ac:dyDescent="0.15">
      <c r="B473" s="378" t="str">
        <f>IF(名簿!C478&lt;&gt;"",名簿!C478,"")</f>
        <v/>
      </c>
      <c r="C473" s="378" t="str">
        <f>IF(名簿!F478&lt;&gt;"",名簿!F478,"")</f>
        <v/>
      </c>
      <c r="D473" s="378" t="str">
        <f>IF(名簿!G478&lt;&gt;"",名簿!G478,"")</f>
        <v/>
      </c>
      <c r="E473" s="378" t="str">
        <f>IF(名簿!J478&lt;&gt;"",名簿!J478,"")</f>
        <v/>
      </c>
      <c r="F473" s="378" t="str">
        <f>IF(名簿!L478&lt;&gt;"",名簿!L478,"")</f>
        <v/>
      </c>
      <c r="G473" s="378" t="str">
        <f>IF(名簿!I478&lt;&gt;"",名簿!I478,"")</f>
        <v/>
      </c>
      <c r="H473" s="378" t="str">
        <f>IF(名簿!K478&lt;&gt;"",名簿!K478,"")</f>
        <v/>
      </c>
      <c r="I473" s="378" t="str">
        <f>IF(名簿!H478&lt;&gt;"",名簿!H478,"")</f>
        <v/>
      </c>
      <c r="J473" s="378" t="str">
        <f>IF(名簿!S478&lt;&gt;"",名簿!S478,"")</f>
        <v/>
      </c>
      <c r="L473" s="379" t="str">
        <f>IF(現場!C477&lt;&gt;"",現場!C477,"")</f>
        <v/>
      </c>
      <c r="M473" s="379" t="str">
        <f>IF(現場!D477&lt;&gt;"",現場!D477,"")</f>
        <v/>
      </c>
      <c r="N473" s="379" t="str">
        <f>IF(現場!E477&lt;&gt;"",現場!E477,"")</f>
        <v/>
      </c>
      <c r="O473" s="379" t="str">
        <f>IF(現場!F477&lt;&gt;"",現場!F477,"")</f>
        <v/>
      </c>
      <c r="P473" s="379" t="str">
        <f>IF(現場!G477&lt;&gt;"",現場!G477,"")</f>
        <v/>
      </c>
      <c r="Q473" s="379" t="str">
        <f>IF(現場!H477&lt;&gt;"",現場!H477,"")</f>
        <v/>
      </c>
      <c r="R473" s="379" t="str">
        <f>IF(現場!I477&lt;&gt;"",現場!I477,"")</f>
        <v/>
      </c>
      <c r="S473" s="379" t="str">
        <f>IF(現場!J477&lt;&gt;"",現場!J477,"")</f>
        <v/>
      </c>
      <c r="T473" s="379" t="str">
        <f>IF(現場!K477&lt;&gt;"",現場!K477,"")</f>
        <v/>
      </c>
      <c r="U473" s="379" t="str">
        <f>IF(現場!L477&lt;&gt;"",現場!L477,"")</f>
        <v/>
      </c>
      <c r="V473" s="379" t="str">
        <f>IF(現場!M477&lt;&gt;"",現場!M477,"")</f>
        <v/>
      </c>
      <c r="X473" s="407" t="str">
        <f>IF(名簿!E478&lt;&gt;"",名簿!E478,"")</f>
        <v/>
      </c>
      <c r="Y473" s="407" t="str">
        <f>IF(名簿!C478&lt;&gt;"",名簿!C478,"")</f>
        <v/>
      </c>
      <c r="Z473" s="407" t="str">
        <f>IF(名簿!H478&lt;&gt;"",名簿!H478,"")</f>
        <v/>
      </c>
      <c r="AA473" s="407" t="str">
        <f>IF(名簿!S478&lt;&gt;"",名簿!S478,"")</f>
        <v/>
      </c>
      <c r="AB473" s="407" t="s">
        <v>1792</v>
      </c>
      <c r="AC473" s="407" t="str">
        <f>IF(名簿!M478&lt;&gt;"",名簿!M478,"")</f>
        <v/>
      </c>
      <c r="AD473" s="407" t="str">
        <f>IF(名簿!N478&lt;&gt;"",名簿!N478,"")</f>
        <v/>
      </c>
      <c r="AE473" s="407" t="str">
        <f>IF(名簿!O478&lt;&gt;"",名簿!O478,"")</f>
        <v/>
      </c>
      <c r="AF473" s="407" t="str">
        <f>IF(名簿!P478&lt;&gt;"",名簿!P478,"")</f>
        <v/>
      </c>
      <c r="AN473" s="551" t="str">
        <f>テーブル2[[#This Row],[災害発生時の
体制]]&amp;テーブル2[[#This Row],[班長代理①②③を選択]]</f>
        <v/>
      </c>
      <c r="AO473">
        <f>IF(テーブル2[[#This Row],[班長代理①②③を選択]]&lt;&gt;"",COUNTIF(AN:AN,AN473),0)</f>
        <v>0</v>
      </c>
      <c r="AQ473" s="521" t="str">
        <f>テーブル2[[#This Row],[災害発生時の
体制]]&amp;テーブル2[[#This Row],[班長]]</f>
        <v/>
      </c>
      <c r="AR473" s="519">
        <f>IF(テーブル2[[#This Row],[班長]]="○",COUNTIF(AQ:AQ,AQ473),0)</f>
        <v>0</v>
      </c>
    </row>
    <row r="474" spans="2:44" x14ac:dyDescent="0.15">
      <c r="B474" s="378" t="str">
        <f>IF(名簿!C479&lt;&gt;"",名簿!C479,"")</f>
        <v/>
      </c>
      <c r="C474" s="378" t="str">
        <f>IF(名簿!F479&lt;&gt;"",名簿!F479,"")</f>
        <v/>
      </c>
      <c r="D474" s="378" t="str">
        <f>IF(名簿!G479&lt;&gt;"",名簿!G479,"")</f>
        <v/>
      </c>
      <c r="E474" s="378" t="str">
        <f>IF(名簿!J479&lt;&gt;"",名簿!J479,"")</f>
        <v/>
      </c>
      <c r="F474" s="378" t="str">
        <f>IF(名簿!L479&lt;&gt;"",名簿!L479,"")</f>
        <v/>
      </c>
      <c r="G474" s="378" t="str">
        <f>IF(名簿!I479&lt;&gt;"",名簿!I479,"")</f>
        <v/>
      </c>
      <c r="H474" s="378" t="str">
        <f>IF(名簿!K479&lt;&gt;"",名簿!K479,"")</f>
        <v/>
      </c>
      <c r="I474" s="378" t="str">
        <f>IF(名簿!H479&lt;&gt;"",名簿!H479,"")</f>
        <v/>
      </c>
      <c r="J474" s="378" t="str">
        <f>IF(名簿!S479&lt;&gt;"",名簿!S479,"")</f>
        <v/>
      </c>
      <c r="L474" s="379" t="str">
        <f>IF(現場!C478&lt;&gt;"",現場!C478,"")</f>
        <v/>
      </c>
      <c r="M474" s="379" t="str">
        <f>IF(現場!D478&lt;&gt;"",現場!D478,"")</f>
        <v/>
      </c>
      <c r="N474" s="379" t="str">
        <f>IF(現場!E478&lt;&gt;"",現場!E478,"")</f>
        <v/>
      </c>
      <c r="O474" s="379" t="str">
        <f>IF(現場!F478&lt;&gt;"",現場!F478,"")</f>
        <v/>
      </c>
      <c r="P474" s="379" t="str">
        <f>IF(現場!G478&lt;&gt;"",現場!G478,"")</f>
        <v/>
      </c>
      <c r="Q474" s="379" t="str">
        <f>IF(現場!H478&lt;&gt;"",現場!H478,"")</f>
        <v/>
      </c>
      <c r="R474" s="379" t="str">
        <f>IF(現場!I478&lt;&gt;"",現場!I478,"")</f>
        <v/>
      </c>
      <c r="S474" s="379" t="str">
        <f>IF(現場!J478&lt;&gt;"",現場!J478,"")</f>
        <v/>
      </c>
      <c r="T474" s="379" t="str">
        <f>IF(現場!K478&lt;&gt;"",現場!K478,"")</f>
        <v/>
      </c>
      <c r="U474" s="379" t="str">
        <f>IF(現場!L478&lt;&gt;"",現場!L478,"")</f>
        <v/>
      </c>
      <c r="V474" s="379" t="str">
        <f>IF(現場!M478&lt;&gt;"",現場!M478,"")</f>
        <v/>
      </c>
      <c r="X474" s="407" t="str">
        <f>IF(名簿!E479&lt;&gt;"",名簿!E479,"")</f>
        <v/>
      </c>
      <c r="Y474" s="407" t="str">
        <f>IF(名簿!C479&lt;&gt;"",名簿!C479,"")</f>
        <v/>
      </c>
      <c r="Z474" s="407" t="str">
        <f>IF(名簿!H479&lt;&gt;"",名簿!H479,"")</f>
        <v/>
      </c>
      <c r="AA474" s="407" t="str">
        <f>IF(名簿!S479&lt;&gt;"",名簿!S479,"")</f>
        <v/>
      </c>
      <c r="AB474" s="407" t="s">
        <v>1792</v>
      </c>
      <c r="AC474" s="407" t="str">
        <f>IF(名簿!M479&lt;&gt;"",名簿!M479,"")</f>
        <v/>
      </c>
      <c r="AD474" s="407" t="str">
        <f>IF(名簿!N479&lt;&gt;"",名簿!N479,"")</f>
        <v/>
      </c>
      <c r="AE474" s="407" t="str">
        <f>IF(名簿!O479&lt;&gt;"",名簿!O479,"")</f>
        <v/>
      </c>
      <c r="AF474" s="407" t="str">
        <f>IF(名簿!P479&lt;&gt;"",名簿!P479,"")</f>
        <v/>
      </c>
      <c r="AN474" s="551" t="str">
        <f>テーブル2[[#This Row],[災害発生時の
体制]]&amp;テーブル2[[#This Row],[班長代理①②③を選択]]</f>
        <v/>
      </c>
      <c r="AO474">
        <f>IF(テーブル2[[#This Row],[班長代理①②③を選択]]&lt;&gt;"",COUNTIF(AN:AN,AN474),0)</f>
        <v>0</v>
      </c>
      <c r="AQ474" s="521" t="str">
        <f>テーブル2[[#This Row],[災害発生時の
体制]]&amp;テーブル2[[#This Row],[班長]]</f>
        <v/>
      </c>
      <c r="AR474" s="519">
        <f>IF(テーブル2[[#This Row],[班長]]="○",COUNTIF(AQ:AQ,AQ474),0)</f>
        <v>0</v>
      </c>
    </row>
    <row r="475" spans="2:44" x14ac:dyDescent="0.15">
      <c r="B475" s="378" t="str">
        <f>IF(名簿!C480&lt;&gt;"",名簿!C480,"")</f>
        <v/>
      </c>
      <c r="C475" s="378" t="str">
        <f>IF(名簿!F480&lt;&gt;"",名簿!F480,"")</f>
        <v/>
      </c>
      <c r="D475" s="378" t="str">
        <f>IF(名簿!G480&lt;&gt;"",名簿!G480,"")</f>
        <v/>
      </c>
      <c r="E475" s="378" t="str">
        <f>IF(名簿!J480&lt;&gt;"",名簿!J480,"")</f>
        <v/>
      </c>
      <c r="F475" s="378" t="str">
        <f>IF(名簿!L480&lt;&gt;"",名簿!L480,"")</f>
        <v/>
      </c>
      <c r="G475" s="378" t="str">
        <f>IF(名簿!I480&lt;&gt;"",名簿!I480,"")</f>
        <v/>
      </c>
      <c r="H475" s="378" t="str">
        <f>IF(名簿!K480&lt;&gt;"",名簿!K480,"")</f>
        <v/>
      </c>
      <c r="I475" s="378" t="str">
        <f>IF(名簿!H480&lt;&gt;"",名簿!H480,"")</f>
        <v/>
      </c>
      <c r="J475" s="378" t="str">
        <f>IF(名簿!S480&lt;&gt;"",名簿!S480,"")</f>
        <v/>
      </c>
      <c r="L475" s="379" t="str">
        <f>IF(現場!C479&lt;&gt;"",現場!C479,"")</f>
        <v/>
      </c>
      <c r="M475" s="379" t="str">
        <f>IF(現場!D479&lt;&gt;"",現場!D479,"")</f>
        <v/>
      </c>
      <c r="N475" s="379" t="str">
        <f>IF(現場!E479&lt;&gt;"",現場!E479,"")</f>
        <v/>
      </c>
      <c r="O475" s="379" t="str">
        <f>IF(現場!F479&lt;&gt;"",現場!F479,"")</f>
        <v/>
      </c>
      <c r="P475" s="379" t="str">
        <f>IF(現場!G479&lt;&gt;"",現場!G479,"")</f>
        <v/>
      </c>
      <c r="Q475" s="379" t="str">
        <f>IF(現場!H479&lt;&gt;"",現場!H479,"")</f>
        <v/>
      </c>
      <c r="R475" s="379" t="str">
        <f>IF(現場!I479&lt;&gt;"",現場!I479,"")</f>
        <v/>
      </c>
      <c r="S475" s="379" t="str">
        <f>IF(現場!J479&lt;&gt;"",現場!J479,"")</f>
        <v/>
      </c>
      <c r="T475" s="379" t="str">
        <f>IF(現場!K479&lt;&gt;"",現場!K479,"")</f>
        <v/>
      </c>
      <c r="U475" s="379" t="str">
        <f>IF(現場!L479&lt;&gt;"",現場!L479,"")</f>
        <v/>
      </c>
      <c r="V475" s="379" t="str">
        <f>IF(現場!M479&lt;&gt;"",現場!M479,"")</f>
        <v/>
      </c>
      <c r="X475" s="407" t="str">
        <f>IF(名簿!E480&lt;&gt;"",名簿!E480,"")</f>
        <v/>
      </c>
      <c r="Y475" s="407" t="str">
        <f>IF(名簿!C480&lt;&gt;"",名簿!C480,"")</f>
        <v/>
      </c>
      <c r="Z475" s="407" t="str">
        <f>IF(名簿!H480&lt;&gt;"",名簿!H480,"")</f>
        <v/>
      </c>
      <c r="AA475" s="407" t="str">
        <f>IF(名簿!S480&lt;&gt;"",名簿!S480,"")</f>
        <v/>
      </c>
      <c r="AB475" s="407" t="s">
        <v>1792</v>
      </c>
      <c r="AC475" s="407" t="str">
        <f>IF(名簿!M480&lt;&gt;"",名簿!M480,"")</f>
        <v/>
      </c>
      <c r="AD475" s="407" t="str">
        <f>IF(名簿!N480&lt;&gt;"",名簿!N480,"")</f>
        <v/>
      </c>
      <c r="AE475" s="407" t="str">
        <f>IF(名簿!O480&lt;&gt;"",名簿!O480,"")</f>
        <v/>
      </c>
      <c r="AF475" s="407" t="str">
        <f>IF(名簿!P480&lt;&gt;"",名簿!P480,"")</f>
        <v/>
      </c>
      <c r="AN475" s="551" t="str">
        <f>テーブル2[[#This Row],[災害発生時の
体制]]&amp;テーブル2[[#This Row],[班長代理①②③を選択]]</f>
        <v/>
      </c>
      <c r="AO475">
        <f>IF(テーブル2[[#This Row],[班長代理①②③を選択]]&lt;&gt;"",COUNTIF(AN:AN,AN475),0)</f>
        <v>0</v>
      </c>
      <c r="AQ475" s="521" t="str">
        <f>テーブル2[[#This Row],[災害発生時の
体制]]&amp;テーブル2[[#This Row],[班長]]</f>
        <v/>
      </c>
      <c r="AR475" s="519">
        <f>IF(テーブル2[[#This Row],[班長]]="○",COUNTIF(AQ:AQ,AQ475),0)</f>
        <v>0</v>
      </c>
    </row>
    <row r="476" spans="2:44" x14ac:dyDescent="0.15">
      <c r="B476" s="378" t="str">
        <f>IF(名簿!C481&lt;&gt;"",名簿!C481,"")</f>
        <v/>
      </c>
      <c r="C476" s="378" t="str">
        <f>IF(名簿!F481&lt;&gt;"",名簿!F481,"")</f>
        <v/>
      </c>
      <c r="D476" s="378" t="str">
        <f>IF(名簿!G481&lt;&gt;"",名簿!G481,"")</f>
        <v/>
      </c>
      <c r="E476" s="378" t="str">
        <f>IF(名簿!J481&lt;&gt;"",名簿!J481,"")</f>
        <v/>
      </c>
      <c r="F476" s="378" t="str">
        <f>IF(名簿!L481&lt;&gt;"",名簿!L481,"")</f>
        <v/>
      </c>
      <c r="G476" s="378" t="str">
        <f>IF(名簿!I481&lt;&gt;"",名簿!I481,"")</f>
        <v/>
      </c>
      <c r="H476" s="378" t="str">
        <f>IF(名簿!K481&lt;&gt;"",名簿!K481,"")</f>
        <v/>
      </c>
      <c r="I476" s="378" t="str">
        <f>IF(名簿!H481&lt;&gt;"",名簿!H481,"")</f>
        <v/>
      </c>
      <c r="J476" s="378" t="str">
        <f>IF(名簿!S481&lt;&gt;"",名簿!S481,"")</f>
        <v/>
      </c>
      <c r="L476" s="379" t="str">
        <f>IF(現場!C480&lt;&gt;"",現場!C480,"")</f>
        <v/>
      </c>
      <c r="M476" s="379" t="str">
        <f>IF(現場!D480&lt;&gt;"",現場!D480,"")</f>
        <v/>
      </c>
      <c r="N476" s="379" t="str">
        <f>IF(現場!E480&lt;&gt;"",現場!E480,"")</f>
        <v/>
      </c>
      <c r="O476" s="379" t="str">
        <f>IF(現場!F480&lt;&gt;"",現場!F480,"")</f>
        <v/>
      </c>
      <c r="P476" s="379" t="str">
        <f>IF(現場!G480&lt;&gt;"",現場!G480,"")</f>
        <v/>
      </c>
      <c r="Q476" s="379" t="str">
        <f>IF(現場!H480&lt;&gt;"",現場!H480,"")</f>
        <v/>
      </c>
      <c r="R476" s="379" t="str">
        <f>IF(現場!I480&lt;&gt;"",現場!I480,"")</f>
        <v/>
      </c>
      <c r="S476" s="379" t="str">
        <f>IF(現場!J480&lt;&gt;"",現場!J480,"")</f>
        <v/>
      </c>
      <c r="T476" s="379" t="str">
        <f>IF(現場!K480&lt;&gt;"",現場!K480,"")</f>
        <v/>
      </c>
      <c r="U476" s="379" t="str">
        <f>IF(現場!L480&lt;&gt;"",現場!L480,"")</f>
        <v/>
      </c>
      <c r="V476" s="379" t="str">
        <f>IF(現場!M480&lt;&gt;"",現場!M480,"")</f>
        <v/>
      </c>
      <c r="X476" s="407" t="str">
        <f>IF(名簿!E481&lt;&gt;"",名簿!E481,"")</f>
        <v/>
      </c>
      <c r="Y476" s="407" t="str">
        <f>IF(名簿!C481&lt;&gt;"",名簿!C481,"")</f>
        <v/>
      </c>
      <c r="Z476" s="407" t="str">
        <f>IF(名簿!H481&lt;&gt;"",名簿!H481,"")</f>
        <v/>
      </c>
      <c r="AA476" s="407" t="str">
        <f>IF(名簿!S481&lt;&gt;"",名簿!S481,"")</f>
        <v/>
      </c>
      <c r="AB476" s="407" t="s">
        <v>1792</v>
      </c>
      <c r="AC476" s="407" t="str">
        <f>IF(名簿!M481&lt;&gt;"",名簿!M481,"")</f>
        <v/>
      </c>
      <c r="AD476" s="407" t="str">
        <f>IF(名簿!N481&lt;&gt;"",名簿!N481,"")</f>
        <v/>
      </c>
      <c r="AE476" s="407" t="str">
        <f>IF(名簿!O481&lt;&gt;"",名簿!O481,"")</f>
        <v/>
      </c>
      <c r="AF476" s="407" t="str">
        <f>IF(名簿!P481&lt;&gt;"",名簿!P481,"")</f>
        <v/>
      </c>
      <c r="AN476" s="551" t="str">
        <f>テーブル2[[#This Row],[災害発生時の
体制]]&amp;テーブル2[[#This Row],[班長代理①②③を選択]]</f>
        <v/>
      </c>
      <c r="AO476">
        <f>IF(テーブル2[[#This Row],[班長代理①②③を選択]]&lt;&gt;"",COUNTIF(AN:AN,AN476),0)</f>
        <v>0</v>
      </c>
      <c r="AQ476" s="521" t="str">
        <f>テーブル2[[#This Row],[災害発生時の
体制]]&amp;テーブル2[[#This Row],[班長]]</f>
        <v/>
      </c>
      <c r="AR476" s="519">
        <f>IF(テーブル2[[#This Row],[班長]]="○",COUNTIF(AQ:AQ,AQ476),0)</f>
        <v>0</v>
      </c>
    </row>
    <row r="477" spans="2:44" x14ac:dyDescent="0.15">
      <c r="B477" s="378" t="str">
        <f>IF(名簿!C482&lt;&gt;"",名簿!C482,"")</f>
        <v/>
      </c>
      <c r="C477" s="378" t="str">
        <f>IF(名簿!F482&lt;&gt;"",名簿!F482,"")</f>
        <v/>
      </c>
      <c r="D477" s="378" t="str">
        <f>IF(名簿!G482&lt;&gt;"",名簿!G482,"")</f>
        <v/>
      </c>
      <c r="E477" s="378" t="str">
        <f>IF(名簿!J482&lt;&gt;"",名簿!J482,"")</f>
        <v/>
      </c>
      <c r="F477" s="378" t="str">
        <f>IF(名簿!L482&lt;&gt;"",名簿!L482,"")</f>
        <v/>
      </c>
      <c r="G477" s="378" t="str">
        <f>IF(名簿!I482&lt;&gt;"",名簿!I482,"")</f>
        <v/>
      </c>
      <c r="H477" s="378" t="str">
        <f>IF(名簿!K482&lt;&gt;"",名簿!K482,"")</f>
        <v/>
      </c>
      <c r="I477" s="378" t="str">
        <f>IF(名簿!H482&lt;&gt;"",名簿!H482,"")</f>
        <v/>
      </c>
      <c r="J477" s="378" t="str">
        <f>IF(名簿!S482&lt;&gt;"",名簿!S482,"")</f>
        <v/>
      </c>
      <c r="L477" s="379" t="str">
        <f>IF(現場!C481&lt;&gt;"",現場!C481,"")</f>
        <v/>
      </c>
      <c r="M477" s="379" t="str">
        <f>IF(現場!D481&lt;&gt;"",現場!D481,"")</f>
        <v/>
      </c>
      <c r="N477" s="379" t="str">
        <f>IF(現場!E481&lt;&gt;"",現場!E481,"")</f>
        <v/>
      </c>
      <c r="O477" s="379" t="str">
        <f>IF(現場!F481&lt;&gt;"",現場!F481,"")</f>
        <v/>
      </c>
      <c r="P477" s="379" t="str">
        <f>IF(現場!G481&lt;&gt;"",現場!G481,"")</f>
        <v/>
      </c>
      <c r="Q477" s="379" t="str">
        <f>IF(現場!H481&lt;&gt;"",現場!H481,"")</f>
        <v/>
      </c>
      <c r="R477" s="379" t="str">
        <f>IF(現場!I481&lt;&gt;"",現場!I481,"")</f>
        <v/>
      </c>
      <c r="S477" s="379" t="str">
        <f>IF(現場!J481&lt;&gt;"",現場!J481,"")</f>
        <v/>
      </c>
      <c r="T477" s="379" t="str">
        <f>IF(現場!K481&lt;&gt;"",現場!K481,"")</f>
        <v/>
      </c>
      <c r="U477" s="379" t="str">
        <f>IF(現場!L481&lt;&gt;"",現場!L481,"")</f>
        <v/>
      </c>
      <c r="V477" s="379" t="str">
        <f>IF(現場!M481&lt;&gt;"",現場!M481,"")</f>
        <v/>
      </c>
      <c r="X477" s="407" t="str">
        <f>IF(名簿!E482&lt;&gt;"",名簿!E482,"")</f>
        <v/>
      </c>
      <c r="Y477" s="407" t="str">
        <f>IF(名簿!C482&lt;&gt;"",名簿!C482,"")</f>
        <v/>
      </c>
      <c r="Z477" s="407" t="str">
        <f>IF(名簿!H482&lt;&gt;"",名簿!H482,"")</f>
        <v/>
      </c>
      <c r="AA477" s="407" t="str">
        <f>IF(名簿!S482&lt;&gt;"",名簿!S482,"")</f>
        <v/>
      </c>
      <c r="AB477" s="407" t="s">
        <v>1792</v>
      </c>
      <c r="AC477" s="407" t="str">
        <f>IF(名簿!M482&lt;&gt;"",名簿!M482,"")</f>
        <v/>
      </c>
      <c r="AD477" s="407" t="str">
        <f>IF(名簿!N482&lt;&gt;"",名簿!N482,"")</f>
        <v/>
      </c>
      <c r="AE477" s="407" t="str">
        <f>IF(名簿!O482&lt;&gt;"",名簿!O482,"")</f>
        <v/>
      </c>
      <c r="AF477" s="407" t="str">
        <f>IF(名簿!P482&lt;&gt;"",名簿!P482,"")</f>
        <v/>
      </c>
      <c r="AN477" s="551" t="str">
        <f>テーブル2[[#This Row],[災害発生時の
体制]]&amp;テーブル2[[#This Row],[班長代理①②③を選択]]</f>
        <v/>
      </c>
      <c r="AO477">
        <f>IF(テーブル2[[#This Row],[班長代理①②③を選択]]&lt;&gt;"",COUNTIF(AN:AN,AN477),0)</f>
        <v>0</v>
      </c>
      <c r="AQ477" s="521" t="str">
        <f>テーブル2[[#This Row],[災害発生時の
体制]]&amp;テーブル2[[#This Row],[班長]]</f>
        <v/>
      </c>
      <c r="AR477" s="519">
        <f>IF(テーブル2[[#This Row],[班長]]="○",COUNTIF(AQ:AQ,AQ477),0)</f>
        <v>0</v>
      </c>
    </row>
    <row r="478" spans="2:44" x14ac:dyDescent="0.15">
      <c r="B478" s="378" t="str">
        <f>IF(名簿!C483&lt;&gt;"",名簿!C483,"")</f>
        <v/>
      </c>
      <c r="C478" s="378" t="str">
        <f>IF(名簿!F483&lt;&gt;"",名簿!F483,"")</f>
        <v/>
      </c>
      <c r="D478" s="378" t="str">
        <f>IF(名簿!G483&lt;&gt;"",名簿!G483,"")</f>
        <v/>
      </c>
      <c r="E478" s="378" t="str">
        <f>IF(名簿!J483&lt;&gt;"",名簿!J483,"")</f>
        <v/>
      </c>
      <c r="F478" s="378" t="str">
        <f>IF(名簿!L483&lt;&gt;"",名簿!L483,"")</f>
        <v/>
      </c>
      <c r="G478" s="378" t="str">
        <f>IF(名簿!I483&lt;&gt;"",名簿!I483,"")</f>
        <v/>
      </c>
      <c r="H478" s="378" t="str">
        <f>IF(名簿!K483&lt;&gt;"",名簿!K483,"")</f>
        <v/>
      </c>
      <c r="I478" s="378" t="str">
        <f>IF(名簿!H483&lt;&gt;"",名簿!H483,"")</f>
        <v/>
      </c>
      <c r="J478" s="378" t="str">
        <f>IF(名簿!S483&lt;&gt;"",名簿!S483,"")</f>
        <v/>
      </c>
      <c r="L478" s="379" t="str">
        <f>IF(現場!C482&lt;&gt;"",現場!C482,"")</f>
        <v/>
      </c>
      <c r="M478" s="379" t="str">
        <f>IF(現場!D482&lt;&gt;"",現場!D482,"")</f>
        <v/>
      </c>
      <c r="N478" s="379" t="str">
        <f>IF(現場!E482&lt;&gt;"",現場!E482,"")</f>
        <v/>
      </c>
      <c r="O478" s="379" t="str">
        <f>IF(現場!F482&lt;&gt;"",現場!F482,"")</f>
        <v/>
      </c>
      <c r="P478" s="379" t="str">
        <f>IF(現場!G482&lt;&gt;"",現場!G482,"")</f>
        <v/>
      </c>
      <c r="Q478" s="379" t="str">
        <f>IF(現場!H482&lt;&gt;"",現場!H482,"")</f>
        <v/>
      </c>
      <c r="R478" s="379" t="str">
        <f>IF(現場!I482&lt;&gt;"",現場!I482,"")</f>
        <v/>
      </c>
      <c r="S478" s="379" t="str">
        <f>IF(現場!J482&lt;&gt;"",現場!J482,"")</f>
        <v/>
      </c>
      <c r="T478" s="379" t="str">
        <f>IF(現場!K482&lt;&gt;"",現場!K482,"")</f>
        <v/>
      </c>
      <c r="U478" s="379" t="str">
        <f>IF(現場!L482&lt;&gt;"",現場!L482,"")</f>
        <v/>
      </c>
      <c r="V478" s="379" t="str">
        <f>IF(現場!M482&lt;&gt;"",現場!M482,"")</f>
        <v/>
      </c>
      <c r="X478" s="407" t="str">
        <f>IF(名簿!E483&lt;&gt;"",名簿!E483,"")</f>
        <v/>
      </c>
      <c r="Y478" s="407" t="str">
        <f>IF(名簿!C483&lt;&gt;"",名簿!C483,"")</f>
        <v/>
      </c>
      <c r="Z478" s="407" t="str">
        <f>IF(名簿!H483&lt;&gt;"",名簿!H483,"")</f>
        <v/>
      </c>
      <c r="AA478" s="407" t="str">
        <f>IF(名簿!S483&lt;&gt;"",名簿!S483,"")</f>
        <v/>
      </c>
      <c r="AB478" s="407" t="s">
        <v>1792</v>
      </c>
      <c r="AC478" s="407" t="str">
        <f>IF(名簿!M483&lt;&gt;"",名簿!M483,"")</f>
        <v/>
      </c>
      <c r="AD478" s="407" t="str">
        <f>IF(名簿!N483&lt;&gt;"",名簿!N483,"")</f>
        <v/>
      </c>
      <c r="AE478" s="407" t="str">
        <f>IF(名簿!O483&lt;&gt;"",名簿!O483,"")</f>
        <v/>
      </c>
      <c r="AF478" s="407" t="str">
        <f>IF(名簿!P483&lt;&gt;"",名簿!P483,"")</f>
        <v/>
      </c>
      <c r="AN478" s="551" t="str">
        <f>テーブル2[[#This Row],[災害発生時の
体制]]&amp;テーブル2[[#This Row],[班長代理①②③を選択]]</f>
        <v/>
      </c>
      <c r="AO478">
        <f>IF(テーブル2[[#This Row],[班長代理①②③を選択]]&lt;&gt;"",COUNTIF(AN:AN,AN478),0)</f>
        <v>0</v>
      </c>
      <c r="AQ478" s="521" t="str">
        <f>テーブル2[[#This Row],[災害発生時の
体制]]&amp;テーブル2[[#This Row],[班長]]</f>
        <v/>
      </c>
      <c r="AR478" s="519">
        <f>IF(テーブル2[[#This Row],[班長]]="○",COUNTIF(AQ:AQ,AQ478),0)</f>
        <v>0</v>
      </c>
    </row>
    <row r="479" spans="2:44" x14ac:dyDescent="0.15">
      <c r="B479" s="378" t="str">
        <f>IF(名簿!C484&lt;&gt;"",名簿!C484,"")</f>
        <v/>
      </c>
      <c r="C479" s="378" t="str">
        <f>IF(名簿!F484&lt;&gt;"",名簿!F484,"")</f>
        <v/>
      </c>
      <c r="D479" s="378" t="str">
        <f>IF(名簿!G484&lt;&gt;"",名簿!G484,"")</f>
        <v/>
      </c>
      <c r="E479" s="378" t="str">
        <f>IF(名簿!J484&lt;&gt;"",名簿!J484,"")</f>
        <v/>
      </c>
      <c r="F479" s="378" t="str">
        <f>IF(名簿!L484&lt;&gt;"",名簿!L484,"")</f>
        <v/>
      </c>
      <c r="G479" s="378" t="str">
        <f>IF(名簿!I484&lt;&gt;"",名簿!I484,"")</f>
        <v/>
      </c>
      <c r="H479" s="378" t="str">
        <f>IF(名簿!K484&lt;&gt;"",名簿!K484,"")</f>
        <v/>
      </c>
      <c r="I479" s="378" t="str">
        <f>IF(名簿!H484&lt;&gt;"",名簿!H484,"")</f>
        <v/>
      </c>
      <c r="J479" s="378" t="str">
        <f>IF(名簿!S484&lt;&gt;"",名簿!S484,"")</f>
        <v/>
      </c>
      <c r="L479" s="379" t="str">
        <f>IF(現場!C483&lt;&gt;"",現場!C483,"")</f>
        <v/>
      </c>
      <c r="M479" s="379" t="str">
        <f>IF(現場!D483&lt;&gt;"",現場!D483,"")</f>
        <v/>
      </c>
      <c r="N479" s="379" t="str">
        <f>IF(現場!E483&lt;&gt;"",現場!E483,"")</f>
        <v/>
      </c>
      <c r="O479" s="379" t="str">
        <f>IF(現場!F483&lt;&gt;"",現場!F483,"")</f>
        <v/>
      </c>
      <c r="P479" s="379" t="str">
        <f>IF(現場!G483&lt;&gt;"",現場!G483,"")</f>
        <v/>
      </c>
      <c r="Q479" s="379" t="str">
        <f>IF(現場!H483&lt;&gt;"",現場!H483,"")</f>
        <v/>
      </c>
      <c r="R479" s="379" t="str">
        <f>IF(現場!I483&lt;&gt;"",現場!I483,"")</f>
        <v/>
      </c>
      <c r="S479" s="379" t="str">
        <f>IF(現場!J483&lt;&gt;"",現場!J483,"")</f>
        <v/>
      </c>
      <c r="T479" s="379" t="str">
        <f>IF(現場!K483&lt;&gt;"",現場!K483,"")</f>
        <v/>
      </c>
      <c r="U479" s="379" t="str">
        <f>IF(現場!L483&lt;&gt;"",現場!L483,"")</f>
        <v/>
      </c>
      <c r="V479" s="379" t="str">
        <f>IF(現場!M483&lt;&gt;"",現場!M483,"")</f>
        <v/>
      </c>
      <c r="X479" s="407" t="str">
        <f>IF(名簿!E484&lt;&gt;"",名簿!E484,"")</f>
        <v/>
      </c>
      <c r="Y479" s="407" t="str">
        <f>IF(名簿!C484&lt;&gt;"",名簿!C484,"")</f>
        <v/>
      </c>
      <c r="Z479" s="407" t="str">
        <f>IF(名簿!H484&lt;&gt;"",名簿!H484,"")</f>
        <v/>
      </c>
      <c r="AA479" s="407" t="str">
        <f>IF(名簿!S484&lt;&gt;"",名簿!S484,"")</f>
        <v/>
      </c>
      <c r="AB479" s="407" t="s">
        <v>1792</v>
      </c>
      <c r="AC479" s="407" t="str">
        <f>IF(名簿!M484&lt;&gt;"",名簿!M484,"")</f>
        <v/>
      </c>
      <c r="AD479" s="407" t="str">
        <f>IF(名簿!N484&lt;&gt;"",名簿!N484,"")</f>
        <v/>
      </c>
      <c r="AE479" s="407" t="str">
        <f>IF(名簿!O484&lt;&gt;"",名簿!O484,"")</f>
        <v/>
      </c>
      <c r="AF479" s="407" t="str">
        <f>IF(名簿!P484&lt;&gt;"",名簿!P484,"")</f>
        <v/>
      </c>
      <c r="AN479" s="551" t="str">
        <f>テーブル2[[#This Row],[災害発生時の
体制]]&amp;テーブル2[[#This Row],[班長代理①②③を選択]]</f>
        <v/>
      </c>
      <c r="AO479">
        <f>IF(テーブル2[[#This Row],[班長代理①②③を選択]]&lt;&gt;"",COUNTIF(AN:AN,AN479),0)</f>
        <v>0</v>
      </c>
      <c r="AQ479" s="521" t="str">
        <f>テーブル2[[#This Row],[災害発生時の
体制]]&amp;テーブル2[[#This Row],[班長]]</f>
        <v/>
      </c>
      <c r="AR479" s="519">
        <f>IF(テーブル2[[#This Row],[班長]]="○",COUNTIF(AQ:AQ,AQ479),0)</f>
        <v>0</v>
      </c>
    </row>
    <row r="480" spans="2:44" x14ac:dyDescent="0.15">
      <c r="B480" s="378" t="str">
        <f>IF(名簿!C485&lt;&gt;"",名簿!C485,"")</f>
        <v/>
      </c>
      <c r="C480" s="378" t="str">
        <f>IF(名簿!F485&lt;&gt;"",名簿!F485,"")</f>
        <v/>
      </c>
      <c r="D480" s="378" t="str">
        <f>IF(名簿!G485&lt;&gt;"",名簿!G485,"")</f>
        <v/>
      </c>
      <c r="E480" s="378" t="str">
        <f>IF(名簿!J485&lt;&gt;"",名簿!J485,"")</f>
        <v/>
      </c>
      <c r="F480" s="378" t="str">
        <f>IF(名簿!L485&lt;&gt;"",名簿!L485,"")</f>
        <v/>
      </c>
      <c r="G480" s="378" t="str">
        <f>IF(名簿!I485&lt;&gt;"",名簿!I485,"")</f>
        <v/>
      </c>
      <c r="H480" s="378" t="str">
        <f>IF(名簿!K485&lt;&gt;"",名簿!K485,"")</f>
        <v/>
      </c>
      <c r="I480" s="378" t="str">
        <f>IF(名簿!H485&lt;&gt;"",名簿!H485,"")</f>
        <v/>
      </c>
      <c r="J480" s="378" t="str">
        <f>IF(名簿!S485&lt;&gt;"",名簿!S485,"")</f>
        <v/>
      </c>
      <c r="L480" s="379" t="str">
        <f>IF(現場!C484&lt;&gt;"",現場!C484,"")</f>
        <v/>
      </c>
      <c r="M480" s="379" t="str">
        <f>IF(現場!D484&lt;&gt;"",現場!D484,"")</f>
        <v/>
      </c>
      <c r="N480" s="379" t="str">
        <f>IF(現場!E484&lt;&gt;"",現場!E484,"")</f>
        <v/>
      </c>
      <c r="O480" s="379" t="str">
        <f>IF(現場!F484&lt;&gt;"",現場!F484,"")</f>
        <v/>
      </c>
      <c r="P480" s="379" t="str">
        <f>IF(現場!G484&lt;&gt;"",現場!G484,"")</f>
        <v/>
      </c>
      <c r="Q480" s="379" t="str">
        <f>IF(現場!H484&lt;&gt;"",現場!H484,"")</f>
        <v/>
      </c>
      <c r="R480" s="379" t="str">
        <f>IF(現場!I484&lt;&gt;"",現場!I484,"")</f>
        <v/>
      </c>
      <c r="S480" s="379" t="str">
        <f>IF(現場!J484&lt;&gt;"",現場!J484,"")</f>
        <v/>
      </c>
      <c r="T480" s="379" t="str">
        <f>IF(現場!K484&lt;&gt;"",現場!K484,"")</f>
        <v/>
      </c>
      <c r="U480" s="379" t="str">
        <f>IF(現場!L484&lt;&gt;"",現場!L484,"")</f>
        <v/>
      </c>
      <c r="V480" s="379" t="str">
        <f>IF(現場!M484&lt;&gt;"",現場!M484,"")</f>
        <v/>
      </c>
      <c r="X480" s="407" t="str">
        <f>IF(名簿!E485&lt;&gt;"",名簿!E485,"")</f>
        <v/>
      </c>
      <c r="Y480" s="407" t="str">
        <f>IF(名簿!C485&lt;&gt;"",名簿!C485,"")</f>
        <v/>
      </c>
      <c r="Z480" s="407" t="str">
        <f>IF(名簿!H485&lt;&gt;"",名簿!H485,"")</f>
        <v/>
      </c>
      <c r="AA480" s="407" t="str">
        <f>IF(名簿!S485&lt;&gt;"",名簿!S485,"")</f>
        <v/>
      </c>
      <c r="AB480" s="407" t="s">
        <v>1792</v>
      </c>
      <c r="AC480" s="407" t="str">
        <f>IF(名簿!M485&lt;&gt;"",名簿!M485,"")</f>
        <v/>
      </c>
      <c r="AD480" s="407" t="str">
        <f>IF(名簿!N485&lt;&gt;"",名簿!N485,"")</f>
        <v/>
      </c>
      <c r="AE480" s="407" t="str">
        <f>IF(名簿!O485&lt;&gt;"",名簿!O485,"")</f>
        <v/>
      </c>
      <c r="AF480" s="407" t="str">
        <f>IF(名簿!P485&lt;&gt;"",名簿!P485,"")</f>
        <v/>
      </c>
      <c r="AN480" s="551" t="str">
        <f>テーブル2[[#This Row],[災害発生時の
体制]]&amp;テーブル2[[#This Row],[班長代理①②③を選択]]</f>
        <v/>
      </c>
      <c r="AO480">
        <f>IF(テーブル2[[#This Row],[班長代理①②③を選択]]&lt;&gt;"",COUNTIF(AN:AN,AN480),0)</f>
        <v>0</v>
      </c>
      <c r="AQ480" s="521" t="str">
        <f>テーブル2[[#This Row],[災害発生時の
体制]]&amp;テーブル2[[#This Row],[班長]]</f>
        <v/>
      </c>
      <c r="AR480" s="519">
        <f>IF(テーブル2[[#This Row],[班長]]="○",COUNTIF(AQ:AQ,AQ480),0)</f>
        <v>0</v>
      </c>
    </row>
    <row r="481" spans="2:44" x14ac:dyDescent="0.15">
      <c r="B481" s="378" t="str">
        <f>IF(名簿!C486&lt;&gt;"",名簿!C486,"")</f>
        <v/>
      </c>
      <c r="C481" s="378" t="str">
        <f>IF(名簿!F486&lt;&gt;"",名簿!F486,"")</f>
        <v/>
      </c>
      <c r="D481" s="378" t="str">
        <f>IF(名簿!G486&lt;&gt;"",名簿!G486,"")</f>
        <v/>
      </c>
      <c r="E481" s="378" t="str">
        <f>IF(名簿!J486&lt;&gt;"",名簿!J486,"")</f>
        <v/>
      </c>
      <c r="F481" s="378" t="str">
        <f>IF(名簿!L486&lt;&gt;"",名簿!L486,"")</f>
        <v/>
      </c>
      <c r="G481" s="378" t="str">
        <f>IF(名簿!I486&lt;&gt;"",名簿!I486,"")</f>
        <v/>
      </c>
      <c r="H481" s="378" t="str">
        <f>IF(名簿!K486&lt;&gt;"",名簿!K486,"")</f>
        <v/>
      </c>
      <c r="I481" s="378" t="str">
        <f>IF(名簿!H486&lt;&gt;"",名簿!H486,"")</f>
        <v/>
      </c>
      <c r="J481" s="378" t="str">
        <f>IF(名簿!S486&lt;&gt;"",名簿!S486,"")</f>
        <v/>
      </c>
      <c r="L481" s="379" t="str">
        <f>IF(現場!C485&lt;&gt;"",現場!C485,"")</f>
        <v/>
      </c>
      <c r="M481" s="379" t="str">
        <f>IF(現場!D485&lt;&gt;"",現場!D485,"")</f>
        <v/>
      </c>
      <c r="N481" s="379" t="str">
        <f>IF(現場!E485&lt;&gt;"",現場!E485,"")</f>
        <v/>
      </c>
      <c r="O481" s="379" t="str">
        <f>IF(現場!F485&lt;&gt;"",現場!F485,"")</f>
        <v/>
      </c>
      <c r="P481" s="379" t="str">
        <f>IF(現場!G485&lt;&gt;"",現場!G485,"")</f>
        <v/>
      </c>
      <c r="Q481" s="379" t="str">
        <f>IF(現場!H485&lt;&gt;"",現場!H485,"")</f>
        <v/>
      </c>
      <c r="R481" s="379" t="str">
        <f>IF(現場!I485&lt;&gt;"",現場!I485,"")</f>
        <v/>
      </c>
      <c r="S481" s="379" t="str">
        <f>IF(現場!J485&lt;&gt;"",現場!J485,"")</f>
        <v/>
      </c>
      <c r="T481" s="379" t="str">
        <f>IF(現場!K485&lt;&gt;"",現場!K485,"")</f>
        <v/>
      </c>
      <c r="U481" s="379" t="str">
        <f>IF(現場!L485&lt;&gt;"",現場!L485,"")</f>
        <v/>
      </c>
      <c r="V481" s="379" t="str">
        <f>IF(現場!M485&lt;&gt;"",現場!M485,"")</f>
        <v/>
      </c>
      <c r="X481" s="407" t="str">
        <f>IF(名簿!E486&lt;&gt;"",名簿!E486,"")</f>
        <v/>
      </c>
      <c r="Y481" s="407" t="str">
        <f>IF(名簿!C486&lt;&gt;"",名簿!C486,"")</f>
        <v/>
      </c>
      <c r="Z481" s="407" t="str">
        <f>IF(名簿!H486&lt;&gt;"",名簿!H486,"")</f>
        <v/>
      </c>
      <c r="AA481" s="407" t="str">
        <f>IF(名簿!S486&lt;&gt;"",名簿!S486,"")</f>
        <v/>
      </c>
      <c r="AB481" s="407" t="s">
        <v>1792</v>
      </c>
      <c r="AC481" s="407" t="str">
        <f>IF(名簿!M486&lt;&gt;"",名簿!M486,"")</f>
        <v/>
      </c>
      <c r="AD481" s="407" t="str">
        <f>IF(名簿!N486&lt;&gt;"",名簿!N486,"")</f>
        <v/>
      </c>
      <c r="AE481" s="407" t="str">
        <f>IF(名簿!O486&lt;&gt;"",名簿!O486,"")</f>
        <v/>
      </c>
      <c r="AF481" s="407" t="str">
        <f>IF(名簿!P486&lt;&gt;"",名簿!P486,"")</f>
        <v/>
      </c>
      <c r="AN481" s="551" t="str">
        <f>テーブル2[[#This Row],[災害発生時の
体制]]&amp;テーブル2[[#This Row],[班長代理①②③を選択]]</f>
        <v/>
      </c>
      <c r="AO481">
        <f>IF(テーブル2[[#This Row],[班長代理①②③を選択]]&lt;&gt;"",COUNTIF(AN:AN,AN481),0)</f>
        <v>0</v>
      </c>
      <c r="AQ481" s="521" t="str">
        <f>テーブル2[[#This Row],[災害発生時の
体制]]&amp;テーブル2[[#This Row],[班長]]</f>
        <v/>
      </c>
      <c r="AR481" s="519">
        <f>IF(テーブル2[[#This Row],[班長]]="○",COUNTIF(AQ:AQ,AQ481),0)</f>
        <v>0</v>
      </c>
    </row>
    <row r="482" spans="2:44" x14ac:dyDescent="0.15">
      <c r="B482" s="378" t="str">
        <f>IF(名簿!C487&lt;&gt;"",名簿!C487,"")</f>
        <v/>
      </c>
      <c r="C482" s="378" t="str">
        <f>IF(名簿!F487&lt;&gt;"",名簿!F487,"")</f>
        <v/>
      </c>
      <c r="D482" s="378" t="str">
        <f>IF(名簿!G487&lt;&gt;"",名簿!G487,"")</f>
        <v/>
      </c>
      <c r="E482" s="378" t="str">
        <f>IF(名簿!J487&lt;&gt;"",名簿!J487,"")</f>
        <v/>
      </c>
      <c r="F482" s="378" t="str">
        <f>IF(名簿!L487&lt;&gt;"",名簿!L487,"")</f>
        <v/>
      </c>
      <c r="G482" s="378" t="str">
        <f>IF(名簿!I487&lt;&gt;"",名簿!I487,"")</f>
        <v/>
      </c>
      <c r="H482" s="378" t="str">
        <f>IF(名簿!K487&lt;&gt;"",名簿!K487,"")</f>
        <v/>
      </c>
      <c r="I482" s="378" t="str">
        <f>IF(名簿!H487&lt;&gt;"",名簿!H487,"")</f>
        <v/>
      </c>
      <c r="J482" s="378" t="str">
        <f>IF(名簿!S487&lt;&gt;"",名簿!S487,"")</f>
        <v/>
      </c>
      <c r="L482" s="379" t="str">
        <f>IF(現場!C486&lt;&gt;"",現場!C486,"")</f>
        <v/>
      </c>
      <c r="M482" s="379" t="str">
        <f>IF(現場!D486&lt;&gt;"",現場!D486,"")</f>
        <v/>
      </c>
      <c r="N482" s="379" t="str">
        <f>IF(現場!E486&lt;&gt;"",現場!E486,"")</f>
        <v/>
      </c>
      <c r="O482" s="379" t="str">
        <f>IF(現場!F486&lt;&gt;"",現場!F486,"")</f>
        <v/>
      </c>
      <c r="P482" s="379" t="str">
        <f>IF(現場!G486&lt;&gt;"",現場!G486,"")</f>
        <v/>
      </c>
      <c r="Q482" s="379" t="str">
        <f>IF(現場!H486&lt;&gt;"",現場!H486,"")</f>
        <v/>
      </c>
      <c r="R482" s="379" t="str">
        <f>IF(現場!I486&lt;&gt;"",現場!I486,"")</f>
        <v/>
      </c>
      <c r="S482" s="379" t="str">
        <f>IF(現場!J486&lt;&gt;"",現場!J486,"")</f>
        <v/>
      </c>
      <c r="T482" s="379" t="str">
        <f>IF(現場!K486&lt;&gt;"",現場!K486,"")</f>
        <v/>
      </c>
      <c r="U482" s="379" t="str">
        <f>IF(現場!L486&lt;&gt;"",現場!L486,"")</f>
        <v/>
      </c>
      <c r="V482" s="379" t="str">
        <f>IF(現場!M486&lt;&gt;"",現場!M486,"")</f>
        <v/>
      </c>
      <c r="X482" s="407" t="str">
        <f>IF(名簿!E487&lt;&gt;"",名簿!E487,"")</f>
        <v/>
      </c>
      <c r="Y482" s="407" t="str">
        <f>IF(名簿!C487&lt;&gt;"",名簿!C487,"")</f>
        <v/>
      </c>
      <c r="Z482" s="407" t="str">
        <f>IF(名簿!H487&lt;&gt;"",名簿!H487,"")</f>
        <v/>
      </c>
      <c r="AA482" s="407" t="str">
        <f>IF(名簿!S487&lt;&gt;"",名簿!S487,"")</f>
        <v/>
      </c>
      <c r="AB482" s="407" t="s">
        <v>1792</v>
      </c>
      <c r="AC482" s="407" t="str">
        <f>IF(名簿!M487&lt;&gt;"",名簿!M487,"")</f>
        <v/>
      </c>
      <c r="AD482" s="407" t="str">
        <f>IF(名簿!N487&lt;&gt;"",名簿!N487,"")</f>
        <v/>
      </c>
      <c r="AE482" s="407" t="str">
        <f>IF(名簿!O487&lt;&gt;"",名簿!O487,"")</f>
        <v/>
      </c>
      <c r="AF482" s="407" t="str">
        <f>IF(名簿!P487&lt;&gt;"",名簿!P487,"")</f>
        <v/>
      </c>
      <c r="AN482" s="551" t="str">
        <f>テーブル2[[#This Row],[災害発生時の
体制]]&amp;テーブル2[[#This Row],[班長代理①②③を選択]]</f>
        <v/>
      </c>
      <c r="AO482">
        <f>IF(テーブル2[[#This Row],[班長代理①②③を選択]]&lt;&gt;"",COUNTIF(AN:AN,AN482),0)</f>
        <v>0</v>
      </c>
      <c r="AQ482" s="521" t="str">
        <f>テーブル2[[#This Row],[災害発生時の
体制]]&amp;テーブル2[[#This Row],[班長]]</f>
        <v/>
      </c>
      <c r="AR482" s="519">
        <f>IF(テーブル2[[#This Row],[班長]]="○",COUNTIF(AQ:AQ,AQ482),0)</f>
        <v>0</v>
      </c>
    </row>
    <row r="483" spans="2:44" x14ac:dyDescent="0.15">
      <c r="B483" s="378" t="str">
        <f>IF(名簿!C488&lt;&gt;"",名簿!C488,"")</f>
        <v/>
      </c>
      <c r="C483" s="378" t="str">
        <f>IF(名簿!F488&lt;&gt;"",名簿!F488,"")</f>
        <v/>
      </c>
      <c r="D483" s="378" t="str">
        <f>IF(名簿!G488&lt;&gt;"",名簿!G488,"")</f>
        <v/>
      </c>
      <c r="E483" s="378" t="str">
        <f>IF(名簿!J488&lt;&gt;"",名簿!J488,"")</f>
        <v/>
      </c>
      <c r="F483" s="378" t="str">
        <f>IF(名簿!L488&lt;&gt;"",名簿!L488,"")</f>
        <v/>
      </c>
      <c r="G483" s="378" t="str">
        <f>IF(名簿!I488&lt;&gt;"",名簿!I488,"")</f>
        <v/>
      </c>
      <c r="H483" s="378" t="str">
        <f>IF(名簿!K488&lt;&gt;"",名簿!K488,"")</f>
        <v/>
      </c>
      <c r="I483" s="378" t="str">
        <f>IF(名簿!H488&lt;&gt;"",名簿!H488,"")</f>
        <v/>
      </c>
      <c r="J483" s="378" t="str">
        <f>IF(名簿!S488&lt;&gt;"",名簿!S488,"")</f>
        <v/>
      </c>
      <c r="L483" s="379" t="str">
        <f>IF(現場!C487&lt;&gt;"",現場!C487,"")</f>
        <v/>
      </c>
      <c r="M483" s="379" t="str">
        <f>IF(現場!D487&lt;&gt;"",現場!D487,"")</f>
        <v/>
      </c>
      <c r="N483" s="379" t="str">
        <f>IF(現場!E487&lt;&gt;"",現場!E487,"")</f>
        <v/>
      </c>
      <c r="O483" s="379" t="str">
        <f>IF(現場!F487&lt;&gt;"",現場!F487,"")</f>
        <v/>
      </c>
      <c r="P483" s="379" t="str">
        <f>IF(現場!G487&lt;&gt;"",現場!G487,"")</f>
        <v/>
      </c>
      <c r="Q483" s="379" t="str">
        <f>IF(現場!H487&lt;&gt;"",現場!H487,"")</f>
        <v/>
      </c>
      <c r="R483" s="379" t="str">
        <f>IF(現場!I487&lt;&gt;"",現場!I487,"")</f>
        <v/>
      </c>
      <c r="S483" s="379" t="str">
        <f>IF(現場!J487&lt;&gt;"",現場!J487,"")</f>
        <v/>
      </c>
      <c r="T483" s="379" t="str">
        <f>IF(現場!K487&lt;&gt;"",現場!K487,"")</f>
        <v/>
      </c>
      <c r="U483" s="379" t="str">
        <f>IF(現場!L487&lt;&gt;"",現場!L487,"")</f>
        <v/>
      </c>
      <c r="V483" s="379" t="str">
        <f>IF(現場!M487&lt;&gt;"",現場!M487,"")</f>
        <v/>
      </c>
      <c r="X483" s="407" t="str">
        <f>IF(名簿!E488&lt;&gt;"",名簿!E488,"")</f>
        <v/>
      </c>
      <c r="Y483" s="407" t="str">
        <f>IF(名簿!C488&lt;&gt;"",名簿!C488,"")</f>
        <v/>
      </c>
      <c r="Z483" s="407" t="str">
        <f>IF(名簿!H488&lt;&gt;"",名簿!H488,"")</f>
        <v/>
      </c>
      <c r="AA483" s="407" t="str">
        <f>IF(名簿!S488&lt;&gt;"",名簿!S488,"")</f>
        <v/>
      </c>
      <c r="AB483" s="407" t="s">
        <v>1792</v>
      </c>
      <c r="AC483" s="407" t="str">
        <f>IF(名簿!M488&lt;&gt;"",名簿!M488,"")</f>
        <v/>
      </c>
      <c r="AD483" s="407" t="str">
        <f>IF(名簿!N488&lt;&gt;"",名簿!N488,"")</f>
        <v/>
      </c>
      <c r="AE483" s="407" t="str">
        <f>IF(名簿!O488&lt;&gt;"",名簿!O488,"")</f>
        <v/>
      </c>
      <c r="AF483" s="407" t="str">
        <f>IF(名簿!P488&lt;&gt;"",名簿!P488,"")</f>
        <v/>
      </c>
      <c r="AN483" s="551" t="str">
        <f>テーブル2[[#This Row],[災害発生時の
体制]]&amp;テーブル2[[#This Row],[班長代理①②③を選択]]</f>
        <v/>
      </c>
      <c r="AO483">
        <f>IF(テーブル2[[#This Row],[班長代理①②③を選択]]&lt;&gt;"",COUNTIF(AN:AN,AN483),0)</f>
        <v>0</v>
      </c>
      <c r="AQ483" s="521" t="str">
        <f>テーブル2[[#This Row],[災害発生時の
体制]]&amp;テーブル2[[#This Row],[班長]]</f>
        <v/>
      </c>
      <c r="AR483" s="519">
        <f>IF(テーブル2[[#This Row],[班長]]="○",COUNTIF(AQ:AQ,AQ483),0)</f>
        <v>0</v>
      </c>
    </row>
    <row r="484" spans="2:44" x14ac:dyDescent="0.15">
      <c r="B484" s="378" t="str">
        <f>IF(名簿!C489&lt;&gt;"",名簿!C489,"")</f>
        <v/>
      </c>
      <c r="C484" s="378" t="str">
        <f>IF(名簿!F489&lt;&gt;"",名簿!F489,"")</f>
        <v/>
      </c>
      <c r="D484" s="378" t="str">
        <f>IF(名簿!G489&lt;&gt;"",名簿!G489,"")</f>
        <v/>
      </c>
      <c r="E484" s="378" t="str">
        <f>IF(名簿!J489&lt;&gt;"",名簿!J489,"")</f>
        <v/>
      </c>
      <c r="F484" s="378" t="str">
        <f>IF(名簿!L489&lt;&gt;"",名簿!L489,"")</f>
        <v/>
      </c>
      <c r="G484" s="378" t="str">
        <f>IF(名簿!I489&lt;&gt;"",名簿!I489,"")</f>
        <v/>
      </c>
      <c r="H484" s="378" t="str">
        <f>IF(名簿!K489&lt;&gt;"",名簿!K489,"")</f>
        <v/>
      </c>
      <c r="I484" s="378" t="str">
        <f>IF(名簿!H489&lt;&gt;"",名簿!H489,"")</f>
        <v/>
      </c>
      <c r="J484" s="378" t="str">
        <f>IF(名簿!S489&lt;&gt;"",名簿!S489,"")</f>
        <v/>
      </c>
      <c r="L484" s="379" t="str">
        <f>IF(現場!C488&lt;&gt;"",現場!C488,"")</f>
        <v/>
      </c>
      <c r="M484" s="379" t="str">
        <f>IF(現場!D488&lt;&gt;"",現場!D488,"")</f>
        <v/>
      </c>
      <c r="N484" s="379" t="str">
        <f>IF(現場!E488&lt;&gt;"",現場!E488,"")</f>
        <v/>
      </c>
      <c r="O484" s="379" t="str">
        <f>IF(現場!F488&lt;&gt;"",現場!F488,"")</f>
        <v/>
      </c>
      <c r="P484" s="379" t="str">
        <f>IF(現場!G488&lt;&gt;"",現場!G488,"")</f>
        <v/>
      </c>
      <c r="Q484" s="379" t="str">
        <f>IF(現場!H488&lt;&gt;"",現場!H488,"")</f>
        <v/>
      </c>
      <c r="R484" s="379" t="str">
        <f>IF(現場!I488&lt;&gt;"",現場!I488,"")</f>
        <v/>
      </c>
      <c r="S484" s="379" t="str">
        <f>IF(現場!J488&lt;&gt;"",現場!J488,"")</f>
        <v/>
      </c>
      <c r="T484" s="379" t="str">
        <f>IF(現場!K488&lt;&gt;"",現場!K488,"")</f>
        <v/>
      </c>
      <c r="U484" s="379" t="str">
        <f>IF(現場!L488&lt;&gt;"",現場!L488,"")</f>
        <v/>
      </c>
      <c r="V484" s="379" t="str">
        <f>IF(現場!M488&lt;&gt;"",現場!M488,"")</f>
        <v/>
      </c>
      <c r="X484" s="407" t="str">
        <f>IF(名簿!E489&lt;&gt;"",名簿!E489,"")</f>
        <v/>
      </c>
      <c r="Y484" s="407" t="str">
        <f>IF(名簿!C489&lt;&gt;"",名簿!C489,"")</f>
        <v/>
      </c>
      <c r="Z484" s="407" t="str">
        <f>IF(名簿!H489&lt;&gt;"",名簿!H489,"")</f>
        <v/>
      </c>
      <c r="AA484" s="407" t="str">
        <f>IF(名簿!S489&lt;&gt;"",名簿!S489,"")</f>
        <v/>
      </c>
      <c r="AB484" s="407" t="s">
        <v>1792</v>
      </c>
      <c r="AC484" s="407" t="str">
        <f>IF(名簿!M489&lt;&gt;"",名簿!M489,"")</f>
        <v/>
      </c>
      <c r="AD484" s="407" t="str">
        <f>IF(名簿!N489&lt;&gt;"",名簿!N489,"")</f>
        <v/>
      </c>
      <c r="AE484" s="407" t="str">
        <f>IF(名簿!O489&lt;&gt;"",名簿!O489,"")</f>
        <v/>
      </c>
      <c r="AF484" s="407" t="str">
        <f>IF(名簿!P489&lt;&gt;"",名簿!P489,"")</f>
        <v/>
      </c>
      <c r="AN484" s="551" t="str">
        <f>テーブル2[[#This Row],[災害発生時の
体制]]&amp;テーブル2[[#This Row],[班長代理①②③を選択]]</f>
        <v/>
      </c>
      <c r="AO484">
        <f>IF(テーブル2[[#This Row],[班長代理①②③を選択]]&lt;&gt;"",COUNTIF(AN:AN,AN484),0)</f>
        <v>0</v>
      </c>
      <c r="AQ484" s="521" t="str">
        <f>テーブル2[[#This Row],[災害発生時の
体制]]&amp;テーブル2[[#This Row],[班長]]</f>
        <v/>
      </c>
      <c r="AR484" s="519">
        <f>IF(テーブル2[[#This Row],[班長]]="○",COUNTIF(AQ:AQ,AQ484),0)</f>
        <v>0</v>
      </c>
    </row>
    <row r="485" spans="2:44" x14ac:dyDescent="0.15">
      <c r="B485" s="378" t="str">
        <f>IF(名簿!C490&lt;&gt;"",名簿!C490,"")</f>
        <v/>
      </c>
      <c r="C485" s="378" t="str">
        <f>IF(名簿!F490&lt;&gt;"",名簿!F490,"")</f>
        <v/>
      </c>
      <c r="D485" s="378" t="str">
        <f>IF(名簿!G490&lt;&gt;"",名簿!G490,"")</f>
        <v/>
      </c>
      <c r="E485" s="378" t="str">
        <f>IF(名簿!J490&lt;&gt;"",名簿!J490,"")</f>
        <v/>
      </c>
      <c r="F485" s="378" t="str">
        <f>IF(名簿!L490&lt;&gt;"",名簿!L490,"")</f>
        <v/>
      </c>
      <c r="G485" s="378" t="str">
        <f>IF(名簿!I490&lt;&gt;"",名簿!I490,"")</f>
        <v/>
      </c>
      <c r="H485" s="378" t="str">
        <f>IF(名簿!K490&lt;&gt;"",名簿!K490,"")</f>
        <v/>
      </c>
      <c r="I485" s="378" t="str">
        <f>IF(名簿!H490&lt;&gt;"",名簿!H490,"")</f>
        <v/>
      </c>
      <c r="J485" s="378" t="str">
        <f>IF(名簿!S490&lt;&gt;"",名簿!S490,"")</f>
        <v/>
      </c>
      <c r="L485" s="379" t="str">
        <f>IF(現場!C489&lt;&gt;"",現場!C489,"")</f>
        <v/>
      </c>
      <c r="M485" s="379" t="str">
        <f>IF(現場!D489&lt;&gt;"",現場!D489,"")</f>
        <v/>
      </c>
      <c r="N485" s="379" t="str">
        <f>IF(現場!E489&lt;&gt;"",現場!E489,"")</f>
        <v/>
      </c>
      <c r="O485" s="379" t="str">
        <f>IF(現場!F489&lt;&gt;"",現場!F489,"")</f>
        <v/>
      </c>
      <c r="P485" s="379" t="str">
        <f>IF(現場!G489&lt;&gt;"",現場!G489,"")</f>
        <v/>
      </c>
      <c r="Q485" s="379" t="str">
        <f>IF(現場!H489&lt;&gt;"",現場!H489,"")</f>
        <v/>
      </c>
      <c r="R485" s="379" t="str">
        <f>IF(現場!I489&lt;&gt;"",現場!I489,"")</f>
        <v/>
      </c>
      <c r="S485" s="379" t="str">
        <f>IF(現場!J489&lt;&gt;"",現場!J489,"")</f>
        <v/>
      </c>
      <c r="T485" s="379" t="str">
        <f>IF(現場!K489&lt;&gt;"",現場!K489,"")</f>
        <v/>
      </c>
      <c r="U485" s="379" t="str">
        <f>IF(現場!L489&lt;&gt;"",現場!L489,"")</f>
        <v/>
      </c>
      <c r="V485" s="379" t="str">
        <f>IF(現場!M489&lt;&gt;"",現場!M489,"")</f>
        <v/>
      </c>
      <c r="X485" s="407" t="str">
        <f>IF(名簿!E490&lt;&gt;"",名簿!E490,"")</f>
        <v/>
      </c>
      <c r="Y485" s="407" t="str">
        <f>IF(名簿!C490&lt;&gt;"",名簿!C490,"")</f>
        <v/>
      </c>
      <c r="Z485" s="407" t="str">
        <f>IF(名簿!H490&lt;&gt;"",名簿!H490,"")</f>
        <v/>
      </c>
      <c r="AA485" s="407" t="str">
        <f>IF(名簿!S490&lt;&gt;"",名簿!S490,"")</f>
        <v/>
      </c>
      <c r="AB485" s="407" t="s">
        <v>1792</v>
      </c>
      <c r="AC485" s="407" t="str">
        <f>IF(名簿!M490&lt;&gt;"",名簿!M490,"")</f>
        <v/>
      </c>
      <c r="AD485" s="407" t="str">
        <f>IF(名簿!N490&lt;&gt;"",名簿!N490,"")</f>
        <v/>
      </c>
      <c r="AE485" s="407" t="str">
        <f>IF(名簿!O490&lt;&gt;"",名簿!O490,"")</f>
        <v/>
      </c>
      <c r="AF485" s="407" t="str">
        <f>IF(名簿!P490&lt;&gt;"",名簿!P490,"")</f>
        <v/>
      </c>
      <c r="AN485" s="551" t="str">
        <f>テーブル2[[#This Row],[災害発生時の
体制]]&amp;テーブル2[[#This Row],[班長代理①②③を選択]]</f>
        <v/>
      </c>
      <c r="AO485">
        <f>IF(テーブル2[[#This Row],[班長代理①②③を選択]]&lt;&gt;"",COUNTIF(AN:AN,AN485),0)</f>
        <v>0</v>
      </c>
      <c r="AQ485" s="521" t="str">
        <f>テーブル2[[#This Row],[災害発生時の
体制]]&amp;テーブル2[[#This Row],[班長]]</f>
        <v/>
      </c>
      <c r="AR485" s="519">
        <f>IF(テーブル2[[#This Row],[班長]]="○",COUNTIF(AQ:AQ,AQ485),0)</f>
        <v>0</v>
      </c>
    </row>
    <row r="486" spans="2:44" x14ac:dyDescent="0.15">
      <c r="B486" s="378" t="str">
        <f>IF(名簿!C491&lt;&gt;"",名簿!C491,"")</f>
        <v/>
      </c>
      <c r="C486" s="378" t="str">
        <f>IF(名簿!F491&lt;&gt;"",名簿!F491,"")</f>
        <v/>
      </c>
      <c r="D486" s="378" t="str">
        <f>IF(名簿!G491&lt;&gt;"",名簿!G491,"")</f>
        <v/>
      </c>
      <c r="E486" s="378" t="str">
        <f>IF(名簿!J491&lt;&gt;"",名簿!J491,"")</f>
        <v/>
      </c>
      <c r="F486" s="378" t="str">
        <f>IF(名簿!L491&lt;&gt;"",名簿!L491,"")</f>
        <v/>
      </c>
      <c r="G486" s="378" t="str">
        <f>IF(名簿!I491&lt;&gt;"",名簿!I491,"")</f>
        <v/>
      </c>
      <c r="H486" s="378" t="str">
        <f>IF(名簿!K491&lt;&gt;"",名簿!K491,"")</f>
        <v/>
      </c>
      <c r="I486" s="378" t="str">
        <f>IF(名簿!H491&lt;&gt;"",名簿!H491,"")</f>
        <v/>
      </c>
      <c r="J486" s="378" t="str">
        <f>IF(名簿!S491&lt;&gt;"",名簿!S491,"")</f>
        <v/>
      </c>
      <c r="L486" s="379" t="str">
        <f>IF(現場!C490&lt;&gt;"",現場!C490,"")</f>
        <v/>
      </c>
      <c r="M486" s="379" t="str">
        <f>IF(現場!D490&lt;&gt;"",現場!D490,"")</f>
        <v/>
      </c>
      <c r="N486" s="379" t="str">
        <f>IF(現場!E490&lt;&gt;"",現場!E490,"")</f>
        <v/>
      </c>
      <c r="O486" s="379" t="str">
        <f>IF(現場!F490&lt;&gt;"",現場!F490,"")</f>
        <v/>
      </c>
      <c r="P486" s="379" t="str">
        <f>IF(現場!G490&lt;&gt;"",現場!G490,"")</f>
        <v/>
      </c>
      <c r="Q486" s="379" t="str">
        <f>IF(現場!H490&lt;&gt;"",現場!H490,"")</f>
        <v/>
      </c>
      <c r="R486" s="379" t="str">
        <f>IF(現場!I490&lt;&gt;"",現場!I490,"")</f>
        <v/>
      </c>
      <c r="S486" s="379" t="str">
        <f>IF(現場!J490&lt;&gt;"",現場!J490,"")</f>
        <v/>
      </c>
      <c r="T486" s="379" t="str">
        <f>IF(現場!K490&lt;&gt;"",現場!K490,"")</f>
        <v/>
      </c>
      <c r="U486" s="379" t="str">
        <f>IF(現場!L490&lt;&gt;"",現場!L490,"")</f>
        <v/>
      </c>
      <c r="V486" s="379" t="str">
        <f>IF(現場!M490&lt;&gt;"",現場!M490,"")</f>
        <v/>
      </c>
      <c r="X486" s="407" t="str">
        <f>IF(名簿!E491&lt;&gt;"",名簿!E491,"")</f>
        <v/>
      </c>
      <c r="Y486" s="407" t="str">
        <f>IF(名簿!C491&lt;&gt;"",名簿!C491,"")</f>
        <v/>
      </c>
      <c r="Z486" s="407" t="str">
        <f>IF(名簿!H491&lt;&gt;"",名簿!H491,"")</f>
        <v/>
      </c>
      <c r="AA486" s="407" t="str">
        <f>IF(名簿!S491&lt;&gt;"",名簿!S491,"")</f>
        <v/>
      </c>
      <c r="AB486" s="407" t="s">
        <v>1792</v>
      </c>
      <c r="AC486" s="407" t="str">
        <f>IF(名簿!M491&lt;&gt;"",名簿!M491,"")</f>
        <v/>
      </c>
      <c r="AD486" s="407" t="str">
        <f>IF(名簿!N491&lt;&gt;"",名簿!N491,"")</f>
        <v/>
      </c>
      <c r="AE486" s="407" t="str">
        <f>IF(名簿!O491&lt;&gt;"",名簿!O491,"")</f>
        <v/>
      </c>
      <c r="AF486" s="407" t="str">
        <f>IF(名簿!P491&lt;&gt;"",名簿!P491,"")</f>
        <v/>
      </c>
      <c r="AN486" s="551" t="str">
        <f>テーブル2[[#This Row],[災害発生時の
体制]]&amp;テーブル2[[#This Row],[班長代理①②③を選択]]</f>
        <v/>
      </c>
      <c r="AO486">
        <f>IF(テーブル2[[#This Row],[班長代理①②③を選択]]&lt;&gt;"",COUNTIF(AN:AN,AN486),0)</f>
        <v>0</v>
      </c>
      <c r="AQ486" s="521" t="str">
        <f>テーブル2[[#This Row],[災害発生時の
体制]]&amp;テーブル2[[#This Row],[班長]]</f>
        <v/>
      </c>
      <c r="AR486" s="519">
        <f>IF(テーブル2[[#This Row],[班長]]="○",COUNTIF(AQ:AQ,AQ486),0)</f>
        <v>0</v>
      </c>
    </row>
    <row r="487" spans="2:44" x14ac:dyDescent="0.15">
      <c r="B487" s="378" t="str">
        <f>IF(名簿!C492&lt;&gt;"",名簿!C492,"")</f>
        <v/>
      </c>
      <c r="C487" s="378" t="str">
        <f>IF(名簿!F492&lt;&gt;"",名簿!F492,"")</f>
        <v/>
      </c>
      <c r="D487" s="378" t="str">
        <f>IF(名簿!G492&lt;&gt;"",名簿!G492,"")</f>
        <v/>
      </c>
      <c r="E487" s="378" t="str">
        <f>IF(名簿!J492&lt;&gt;"",名簿!J492,"")</f>
        <v/>
      </c>
      <c r="F487" s="378" t="str">
        <f>IF(名簿!L492&lt;&gt;"",名簿!L492,"")</f>
        <v/>
      </c>
      <c r="G487" s="378" t="str">
        <f>IF(名簿!I492&lt;&gt;"",名簿!I492,"")</f>
        <v/>
      </c>
      <c r="H487" s="378" t="str">
        <f>IF(名簿!K492&lt;&gt;"",名簿!K492,"")</f>
        <v/>
      </c>
      <c r="I487" s="378" t="str">
        <f>IF(名簿!H492&lt;&gt;"",名簿!H492,"")</f>
        <v/>
      </c>
      <c r="J487" s="378" t="str">
        <f>IF(名簿!S492&lt;&gt;"",名簿!S492,"")</f>
        <v/>
      </c>
      <c r="L487" s="379" t="str">
        <f>IF(現場!C491&lt;&gt;"",現場!C491,"")</f>
        <v/>
      </c>
      <c r="M487" s="379" t="str">
        <f>IF(現場!D491&lt;&gt;"",現場!D491,"")</f>
        <v/>
      </c>
      <c r="N487" s="379" t="str">
        <f>IF(現場!E491&lt;&gt;"",現場!E491,"")</f>
        <v/>
      </c>
      <c r="O487" s="379" t="str">
        <f>IF(現場!F491&lt;&gt;"",現場!F491,"")</f>
        <v/>
      </c>
      <c r="P487" s="379" t="str">
        <f>IF(現場!G491&lt;&gt;"",現場!G491,"")</f>
        <v/>
      </c>
      <c r="Q487" s="379" t="str">
        <f>IF(現場!H491&lt;&gt;"",現場!H491,"")</f>
        <v/>
      </c>
      <c r="R487" s="379" t="str">
        <f>IF(現場!I491&lt;&gt;"",現場!I491,"")</f>
        <v/>
      </c>
      <c r="S487" s="379" t="str">
        <f>IF(現場!J491&lt;&gt;"",現場!J491,"")</f>
        <v/>
      </c>
      <c r="T487" s="379" t="str">
        <f>IF(現場!K491&lt;&gt;"",現場!K491,"")</f>
        <v/>
      </c>
      <c r="U487" s="379" t="str">
        <f>IF(現場!L491&lt;&gt;"",現場!L491,"")</f>
        <v/>
      </c>
      <c r="V487" s="379" t="str">
        <f>IF(現場!M491&lt;&gt;"",現場!M491,"")</f>
        <v/>
      </c>
      <c r="X487" s="407" t="str">
        <f>IF(名簿!E492&lt;&gt;"",名簿!E492,"")</f>
        <v/>
      </c>
      <c r="Y487" s="407" t="str">
        <f>IF(名簿!C492&lt;&gt;"",名簿!C492,"")</f>
        <v/>
      </c>
      <c r="Z487" s="407" t="str">
        <f>IF(名簿!H492&lt;&gt;"",名簿!H492,"")</f>
        <v/>
      </c>
      <c r="AA487" s="407" t="str">
        <f>IF(名簿!S492&lt;&gt;"",名簿!S492,"")</f>
        <v/>
      </c>
      <c r="AB487" s="407" t="s">
        <v>1792</v>
      </c>
      <c r="AC487" s="407" t="str">
        <f>IF(名簿!M492&lt;&gt;"",名簿!M492,"")</f>
        <v/>
      </c>
      <c r="AD487" s="407" t="str">
        <f>IF(名簿!N492&lt;&gt;"",名簿!N492,"")</f>
        <v/>
      </c>
      <c r="AE487" s="407" t="str">
        <f>IF(名簿!O492&lt;&gt;"",名簿!O492,"")</f>
        <v/>
      </c>
      <c r="AF487" s="407" t="str">
        <f>IF(名簿!P492&lt;&gt;"",名簿!P492,"")</f>
        <v/>
      </c>
      <c r="AN487" s="551" t="str">
        <f>テーブル2[[#This Row],[災害発生時の
体制]]&amp;テーブル2[[#This Row],[班長代理①②③を選択]]</f>
        <v/>
      </c>
      <c r="AO487">
        <f>IF(テーブル2[[#This Row],[班長代理①②③を選択]]&lt;&gt;"",COUNTIF(AN:AN,AN487),0)</f>
        <v>0</v>
      </c>
      <c r="AQ487" s="521" t="str">
        <f>テーブル2[[#This Row],[災害発生時の
体制]]&amp;テーブル2[[#This Row],[班長]]</f>
        <v/>
      </c>
      <c r="AR487" s="519">
        <f>IF(テーブル2[[#This Row],[班長]]="○",COUNTIF(AQ:AQ,AQ487),0)</f>
        <v>0</v>
      </c>
    </row>
    <row r="488" spans="2:44" x14ac:dyDescent="0.15">
      <c r="B488" s="378" t="str">
        <f>IF(名簿!C493&lt;&gt;"",名簿!C493,"")</f>
        <v/>
      </c>
      <c r="C488" s="378" t="str">
        <f>IF(名簿!F493&lt;&gt;"",名簿!F493,"")</f>
        <v/>
      </c>
      <c r="D488" s="378" t="str">
        <f>IF(名簿!G493&lt;&gt;"",名簿!G493,"")</f>
        <v/>
      </c>
      <c r="E488" s="378" t="str">
        <f>IF(名簿!J493&lt;&gt;"",名簿!J493,"")</f>
        <v/>
      </c>
      <c r="F488" s="378" t="str">
        <f>IF(名簿!L493&lt;&gt;"",名簿!L493,"")</f>
        <v/>
      </c>
      <c r="G488" s="378" t="str">
        <f>IF(名簿!I493&lt;&gt;"",名簿!I493,"")</f>
        <v/>
      </c>
      <c r="H488" s="378" t="str">
        <f>IF(名簿!K493&lt;&gt;"",名簿!K493,"")</f>
        <v/>
      </c>
      <c r="I488" s="378" t="str">
        <f>IF(名簿!H493&lt;&gt;"",名簿!H493,"")</f>
        <v/>
      </c>
      <c r="J488" s="378" t="str">
        <f>IF(名簿!S493&lt;&gt;"",名簿!S493,"")</f>
        <v/>
      </c>
      <c r="L488" s="379" t="str">
        <f>IF(現場!C492&lt;&gt;"",現場!C492,"")</f>
        <v/>
      </c>
      <c r="M488" s="379" t="str">
        <f>IF(現場!D492&lt;&gt;"",現場!D492,"")</f>
        <v/>
      </c>
      <c r="N488" s="379" t="str">
        <f>IF(現場!E492&lt;&gt;"",現場!E492,"")</f>
        <v/>
      </c>
      <c r="O488" s="379" t="str">
        <f>IF(現場!F492&lt;&gt;"",現場!F492,"")</f>
        <v/>
      </c>
      <c r="P488" s="379" t="str">
        <f>IF(現場!G492&lt;&gt;"",現場!G492,"")</f>
        <v/>
      </c>
      <c r="Q488" s="379" t="str">
        <f>IF(現場!H492&lt;&gt;"",現場!H492,"")</f>
        <v/>
      </c>
      <c r="R488" s="379" t="str">
        <f>IF(現場!I492&lt;&gt;"",現場!I492,"")</f>
        <v/>
      </c>
      <c r="S488" s="379" t="str">
        <f>IF(現場!J492&lt;&gt;"",現場!J492,"")</f>
        <v/>
      </c>
      <c r="T488" s="379" t="str">
        <f>IF(現場!K492&lt;&gt;"",現場!K492,"")</f>
        <v/>
      </c>
      <c r="U488" s="379" t="str">
        <f>IF(現場!L492&lt;&gt;"",現場!L492,"")</f>
        <v/>
      </c>
      <c r="V488" s="379" t="str">
        <f>IF(現場!M492&lt;&gt;"",現場!M492,"")</f>
        <v/>
      </c>
      <c r="X488" s="407" t="str">
        <f>IF(名簿!E493&lt;&gt;"",名簿!E493,"")</f>
        <v/>
      </c>
      <c r="Y488" s="407" t="str">
        <f>IF(名簿!C493&lt;&gt;"",名簿!C493,"")</f>
        <v/>
      </c>
      <c r="Z488" s="407" t="str">
        <f>IF(名簿!H493&lt;&gt;"",名簿!H493,"")</f>
        <v/>
      </c>
      <c r="AA488" s="407" t="str">
        <f>IF(名簿!S493&lt;&gt;"",名簿!S493,"")</f>
        <v/>
      </c>
      <c r="AB488" s="407" t="s">
        <v>1792</v>
      </c>
      <c r="AC488" s="407" t="str">
        <f>IF(名簿!M493&lt;&gt;"",名簿!M493,"")</f>
        <v/>
      </c>
      <c r="AD488" s="407" t="str">
        <f>IF(名簿!N493&lt;&gt;"",名簿!N493,"")</f>
        <v/>
      </c>
      <c r="AE488" s="407" t="str">
        <f>IF(名簿!O493&lt;&gt;"",名簿!O493,"")</f>
        <v/>
      </c>
      <c r="AF488" s="407" t="str">
        <f>IF(名簿!P493&lt;&gt;"",名簿!P493,"")</f>
        <v/>
      </c>
      <c r="AN488" s="551" t="str">
        <f>テーブル2[[#This Row],[災害発生時の
体制]]&amp;テーブル2[[#This Row],[班長代理①②③を選択]]</f>
        <v/>
      </c>
      <c r="AO488">
        <f>IF(テーブル2[[#This Row],[班長代理①②③を選択]]&lt;&gt;"",COUNTIF(AN:AN,AN488),0)</f>
        <v>0</v>
      </c>
      <c r="AQ488" s="521" t="str">
        <f>テーブル2[[#This Row],[災害発生時の
体制]]&amp;テーブル2[[#This Row],[班長]]</f>
        <v/>
      </c>
      <c r="AR488" s="519">
        <f>IF(テーブル2[[#This Row],[班長]]="○",COUNTIF(AQ:AQ,AQ488),0)</f>
        <v>0</v>
      </c>
    </row>
    <row r="489" spans="2:44" x14ac:dyDescent="0.15">
      <c r="B489" s="378" t="str">
        <f>IF(名簿!C494&lt;&gt;"",名簿!C494,"")</f>
        <v/>
      </c>
      <c r="C489" s="378" t="str">
        <f>IF(名簿!F494&lt;&gt;"",名簿!F494,"")</f>
        <v/>
      </c>
      <c r="D489" s="378" t="str">
        <f>IF(名簿!G494&lt;&gt;"",名簿!G494,"")</f>
        <v/>
      </c>
      <c r="E489" s="378" t="str">
        <f>IF(名簿!J494&lt;&gt;"",名簿!J494,"")</f>
        <v/>
      </c>
      <c r="F489" s="378" t="str">
        <f>IF(名簿!L494&lt;&gt;"",名簿!L494,"")</f>
        <v/>
      </c>
      <c r="G489" s="378" t="str">
        <f>IF(名簿!I494&lt;&gt;"",名簿!I494,"")</f>
        <v/>
      </c>
      <c r="H489" s="378" t="str">
        <f>IF(名簿!K494&lt;&gt;"",名簿!K494,"")</f>
        <v/>
      </c>
      <c r="I489" s="378" t="str">
        <f>IF(名簿!H494&lt;&gt;"",名簿!H494,"")</f>
        <v/>
      </c>
      <c r="J489" s="378" t="str">
        <f>IF(名簿!S494&lt;&gt;"",名簿!S494,"")</f>
        <v/>
      </c>
      <c r="L489" s="379" t="str">
        <f>IF(現場!C493&lt;&gt;"",現場!C493,"")</f>
        <v/>
      </c>
      <c r="M489" s="379" t="str">
        <f>IF(現場!D493&lt;&gt;"",現場!D493,"")</f>
        <v/>
      </c>
      <c r="N489" s="379" t="str">
        <f>IF(現場!E493&lt;&gt;"",現場!E493,"")</f>
        <v/>
      </c>
      <c r="O489" s="379" t="str">
        <f>IF(現場!F493&lt;&gt;"",現場!F493,"")</f>
        <v/>
      </c>
      <c r="P489" s="379" t="str">
        <f>IF(現場!G493&lt;&gt;"",現場!G493,"")</f>
        <v/>
      </c>
      <c r="Q489" s="379" t="str">
        <f>IF(現場!H493&lt;&gt;"",現場!H493,"")</f>
        <v/>
      </c>
      <c r="R489" s="379" t="str">
        <f>IF(現場!I493&lt;&gt;"",現場!I493,"")</f>
        <v/>
      </c>
      <c r="S489" s="379" t="str">
        <f>IF(現場!J493&lt;&gt;"",現場!J493,"")</f>
        <v/>
      </c>
      <c r="T489" s="379" t="str">
        <f>IF(現場!K493&lt;&gt;"",現場!K493,"")</f>
        <v/>
      </c>
      <c r="U489" s="379" t="str">
        <f>IF(現場!L493&lt;&gt;"",現場!L493,"")</f>
        <v/>
      </c>
      <c r="V489" s="379" t="str">
        <f>IF(現場!M493&lt;&gt;"",現場!M493,"")</f>
        <v/>
      </c>
      <c r="X489" s="407" t="str">
        <f>IF(名簿!E494&lt;&gt;"",名簿!E494,"")</f>
        <v/>
      </c>
      <c r="Y489" s="407" t="str">
        <f>IF(名簿!C494&lt;&gt;"",名簿!C494,"")</f>
        <v/>
      </c>
      <c r="Z489" s="407" t="str">
        <f>IF(名簿!H494&lt;&gt;"",名簿!H494,"")</f>
        <v/>
      </c>
      <c r="AA489" s="407" t="str">
        <f>IF(名簿!S494&lt;&gt;"",名簿!S494,"")</f>
        <v/>
      </c>
      <c r="AB489" s="407" t="s">
        <v>1792</v>
      </c>
      <c r="AC489" s="407" t="str">
        <f>IF(名簿!M494&lt;&gt;"",名簿!M494,"")</f>
        <v/>
      </c>
      <c r="AD489" s="407" t="str">
        <f>IF(名簿!N494&lt;&gt;"",名簿!N494,"")</f>
        <v/>
      </c>
      <c r="AE489" s="407" t="str">
        <f>IF(名簿!O494&lt;&gt;"",名簿!O494,"")</f>
        <v/>
      </c>
      <c r="AF489" s="407" t="str">
        <f>IF(名簿!P494&lt;&gt;"",名簿!P494,"")</f>
        <v/>
      </c>
      <c r="AN489" s="551" t="str">
        <f>テーブル2[[#This Row],[災害発生時の
体制]]&amp;テーブル2[[#This Row],[班長代理①②③を選択]]</f>
        <v/>
      </c>
      <c r="AO489">
        <f>IF(テーブル2[[#This Row],[班長代理①②③を選択]]&lt;&gt;"",COUNTIF(AN:AN,AN489),0)</f>
        <v>0</v>
      </c>
      <c r="AQ489" s="521" t="str">
        <f>テーブル2[[#This Row],[災害発生時の
体制]]&amp;テーブル2[[#This Row],[班長]]</f>
        <v/>
      </c>
      <c r="AR489" s="519">
        <f>IF(テーブル2[[#This Row],[班長]]="○",COUNTIF(AQ:AQ,AQ489),0)</f>
        <v>0</v>
      </c>
    </row>
    <row r="490" spans="2:44" x14ac:dyDescent="0.15">
      <c r="B490" s="378" t="str">
        <f>IF(名簿!C495&lt;&gt;"",名簿!C495,"")</f>
        <v/>
      </c>
      <c r="C490" s="378" t="str">
        <f>IF(名簿!F495&lt;&gt;"",名簿!F495,"")</f>
        <v/>
      </c>
      <c r="D490" s="378" t="str">
        <f>IF(名簿!G495&lt;&gt;"",名簿!G495,"")</f>
        <v/>
      </c>
      <c r="E490" s="378" t="str">
        <f>IF(名簿!J495&lt;&gt;"",名簿!J495,"")</f>
        <v/>
      </c>
      <c r="F490" s="378" t="str">
        <f>IF(名簿!L495&lt;&gt;"",名簿!L495,"")</f>
        <v/>
      </c>
      <c r="G490" s="378" t="str">
        <f>IF(名簿!I495&lt;&gt;"",名簿!I495,"")</f>
        <v/>
      </c>
      <c r="H490" s="378" t="str">
        <f>IF(名簿!K495&lt;&gt;"",名簿!K495,"")</f>
        <v/>
      </c>
      <c r="I490" s="378" t="str">
        <f>IF(名簿!H495&lt;&gt;"",名簿!H495,"")</f>
        <v/>
      </c>
      <c r="J490" s="378" t="str">
        <f>IF(名簿!S495&lt;&gt;"",名簿!S495,"")</f>
        <v/>
      </c>
      <c r="L490" s="379" t="str">
        <f>IF(現場!C494&lt;&gt;"",現場!C494,"")</f>
        <v/>
      </c>
      <c r="M490" s="379" t="str">
        <f>IF(現場!D494&lt;&gt;"",現場!D494,"")</f>
        <v/>
      </c>
      <c r="N490" s="379" t="str">
        <f>IF(現場!E494&lt;&gt;"",現場!E494,"")</f>
        <v/>
      </c>
      <c r="O490" s="379" t="str">
        <f>IF(現場!F494&lt;&gt;"",現場!F494,"")</f>
        <v/>
      </c>
      <c r="P490" s="379" t="str">
        <f>IF(現場!G494&lt;&gt;"",現場!G494,"")</f>
        <v/>
      </c>
      <c r="Q490" s="379" t="str">
        <f>IF(現場!H494&lt;&gt;"",現場!H494,"")</f>
        <v/>
      </c>
      <c r="R490" s="379" t="str">
        <f>IF(現場!I494&lt;&gt;"",現場!I494,"")</f>
        <v/>
      </c>
      <c r="S490" s="379" t="str">
        <f>IF(現場!J494&lt;&gt;"",現場!J494,"")</f>
        <v/>
      </c>
      <c r="T490" s="379" t="str">
        <f>IF(現場!K494&lt;&gt;"",現場!K494,"")</f>
        <v/>
      </c>
      <c r="U490" s="379" t="str">
        <f>IF(現場!L494&lt;&gt;"",現場!L494,"")</f>
        <v/>
      </c>
      <c r="V490" s="379" t="str">
        <f>IF(現場!M494&lt;&gt;"",現場!M494,"")</f>
        <v/>
      </c>
      <c r="X490" s="407" t="str">
        <f>IF(名簿!E495&lt;&gt;"",名簿!E495,"")</f>
        <v/>
      </c>
      <c r="Y490" s="407" t="str">
        <f>IF(名簿!C495&lt;&gt;"",名簿!C495,"")</f>
        <v/>
      </c>
      <c r="Z490" s="407" t="str">
        <f>IF(名簿!H495&lt;&gt;"",名簿!H495,"")</f>
        <v/>
      </c>
      <c r="AA490" s="407" t="str">
        <f>IF(名簿!S495&lt;&gt;"",名簿!S495,"")</f>
        <v/>
      </c>
      <c r="AB490" s="407" t="s">
        <v>1792</v>
      </c>
      <c r="AC490" s="407" t="str">
        <f>IF(名簿!M495&lt;&gt;"",名簿!M495,"")</f>
        <v/>
      </c>
      <c r="AD490" s="407" t="str">
        <f>IF(名簿!N495&lt;&gt;"",名簿!N495,"")</f>
        <v/>
      </c>
      <c r="AE490" s="407" t="str">
        <f>IF(名簿!O495&lt;&gt;"",名簿!O495,"")</f>
        <v/>
      </c>
      <c r="AF490" s="407" t="str">
        <f>IF(名簿!P495&lt;&gt;"",名簿!P495,"")</f>
        <v/>
      </c>
      <c r="AN490" s="551" t="str">
        <f>テーブル2[[#This Row],[災害発生時の
体制]]&amp;テーブル2[[#This Row],[班長代理①②③を選択]]</f>
        <v/>
      </c>
      <c r="AO490">
        <f>IF(テーブル2[[#This Row],[班長代理①②③を選択]]&lt;&gt;"",COUNTIF(AN:AN,AN490),0)</f>
        <v>0</v>
      </c>
      <c r="AQ490" s="521" t="str">
        <f>テーブル2[[#This Row],[災害発生時の
体制]]&amp;テーブル2[[#This Row],[班長]]</f>
        <v/>
      </c>
      <c r="AR490" s="519">
        <f>IF(テーブル2[[#This Row],[班長]]="○",COUNTIF(AQ:AQ,AQ490),0)</f>
        <v>0</v>
      </c>
    </row>
    <row r="491" spans="2:44" x14ac:dyDescent="0.15">
      <c r="B491" s="378" t="str">
        <f>IF(名簿!C496&lt;&gt;"",名簿!C496,"")</f>
        <v/>
      </c>
      <c r="C491" s="378" t="str">
        <f>IF(名簿!F496&lt;&gt;"",名簿!F496,"")</f>
        <v/>
      </c>
      <c r="D491" s="378" t="str">
        <f>IF(名簿!G496&lt;&gt;"",名簿!G496,"")</f>
        <v/>
      </c>
      <c r="E491" s="378" t="str">
        <f>IF(名簿!J496&lt;&gt;"",名簿!J496,"")</f>
        <v/>
      </c>
      <c r="F491" s="378" t="str">
        <f>IF(名簿!L496&lt;&gt;"",名簿!L496,"")</f>
        <v/>
      </c>
      <c r="G491" s="378" t="str">
        <f>IF(名簿!I496&lt;&gt;"",名簿!I496,"")</f>
        <v/>
      </c>
      <c r="H491" s="378" t="str">
        <f>IF(名簿!K496&lt;&gt;"",名簿!K496,"")</f>
        <v/>
      </c>
      <c r="I491" s="378" t="str">
        <f>IF(名簿!H496&lt;&gt;"",名簿!H496,"")</f>
        <v/>
      </c>
      <c r="J491" s="378" t="str">
        <f>IF(名簿!S496&lt;&gt;"",名簿!S496,"")</f>
        <v/>
      </c>
      <c r="L491" s="379" t="str">
        <f>IF(現場!C495&lt;&gt;"",現場!C495,"")</f>
        <v/>
      </c>
      <c r="M491" s="379" t="str">
        <f>IF(現場!D495&lt;&gt;"",現場!D495,"")</f>
        <v/>
      </c>
      <c r="N491" s="379" t="str">
        <f>IF(現場!E495&lt;&gt;"",現場!E495,"")</f>
        <v/>
      </c>
      <c r="O491" s="379" t="str">
        <f>IF(現場!F495&lt;&gt;"",現場!F495,"")</f>
        <v/>
      </c>
      <c r="P491" s="379" t="str">
        <f>IF(現場!G495&lt;&gt;"",現場!G495,"")</f>
        <v/>
      </c>
      <c r="Q491" s="379" t="str">
        <f>IF(現場!H495&lt;&gt;"",現場!H495,"")</f>
        <v/>
      </c>
      <c r="R491" s="379" t="str">
        <f>IF(現場!I495&lt;&gt;"",現場!I495,"")</f>
        <v/>
      </c>
      <c r="S491" s="379" t="str">
        <f>IF(現場!J495&lt;&gt;"",現場!J495,"")</f>
        <v/>
      </c>
      <c r="T491" s="379" t="str">
        <f>IF(現場!K495&lt;&gt;"",現場!K495,"")</f>
        <v/>
      </c>
      <c r="U491" s="379" t="str">
        <f>IF(現場!L495&lt;&gt;"",現場!L495,"")</f>
        <v/>
      </c>
      <c r="V491" s="379" t="str">
        <f>IF(現場!M495&lt;&gt;"",現場!M495,"")</f>
        <v/>
      </c>
      <c r="X491" s="407" t="str">
        <f>IF(名簿!E496&lt;&gt;"",名簿!E496,"")</f>
        <v/>
      </c>
      <c r="Y491" s="407" t="str">
        <f>IF(名簿!C496&lt;&gt;"",名簿!C496,"")</f>
        <v/>
      </c>
      <c r="Z491" s="407" t="str">
        <f>IF(名簿!H496&lt;&gt;"",名簿!H496,"")</f>
        <v/>
      </c>
      <c r="AA491" s="407" t="str">
        <f>IF(名簿!S496&lt;&gt;"",名簿!S496,"")</f>
        <v/>
      </c>
      <c r="AB491" s="407" t="s">
        <v>1792</v>
      </c>
      <c r="AC491" s="407" t="str">
        <f>IF(名簿!M496&lt;&gt;"",名簿!M496,"")</f>
        <v/>
      </c>
      <c r="AD491" s="407" t="str">
        <f>IF(名簿!N496&lt;&gt;"",名簿!N496,"")</f>
        <v/>
      </c>
      <c r="AE491" s="407" t="str">
        <f>IF(名簿!O496&lt;&gt;"",名簿!O496,"")</f>
        <v/>
      </c>
      <c r="AF491" s="407" t="str">
        <f>IF(名簿!P496&lt;&gt;"",名簿!P496,"")</f>
        <v/>
      </c>
      <c r="AN491" s="551" t="str">
        <f>テーブル2[[#This Row],[災害発生時の
体制]]&amp;テーブル2[[#This Row],[班長代理①②③を選択]]</f>
        <v/>
      </c>
      <c r="AO491">
        <f>IF(テーブル2[[#This Row],[班長代理①②③を選択]]&lt;&gt;"",COUNTIF(AN:AN,AN491),0)</f>
        <v>0</v>
      </c>
      <c r="AQ491" s="521" t="str">
        <f>テーブル2[[#This Row],[災害発生時の
体制]]&amp;テーブル2[[#This Row],[班長]]</f>
        <v/>
      </c>
      <c r="AR491" s="519">
        <f>IF(テーブル2[[#This Row],[班長]]="○",COUNTIF(AQ:AQ,AQ491),0)</f>
        <v>0</v>
      </c>
    </row>
    <row r="492" spans="2:44" x14ac:dyDescent="0.15">
      <c r="B492" s="378" t="str">
        <f>IF(名簿!C497&lt;&gt;"",名簿!C497,"")</f>
        <v/>
      </c>
      <c r="C492" s="378" t="str">
        <f>IF(名簿!F497&lt;&gt;"",名簿!F497,"")</f>
        <v/>
      </c>
      <c r="D492" s="378" t="str">
        <f>IF(名簿!G497&lt;&gt;"",名簿!G497,"")</f>
        <v/>
      </c>
      <c r="E492" s="378" t="str">
        <f>IF(名簿!J497&lt;&gt;"",名簿!J497,"")</f>
        <v/>
      </c>
      <c r="F492" s="378" t="str">
        <f>IF(名簿!L497&lt;&gt;"",名簿!L497,"")</f>
        <v/>
      </c>
      <c r="G492" s="378" t="str">
        <f>IF(名簿!I497&lt;&gt;"",名簿!I497,"")</f>
        <v/>
      </c>
      <c r="H492" s="378" t="str">
        <f>IF(名簿!K497&lt;&gt;"",名簿!K497,"")</f>
        <v/>
      </c>
      <c r="I492" s="378" t="str">
        <f>IF(名簿!H497&lt;&gt;"",名簿!H497,"")</f>
        <v/>
      </c>
      <c r="J492" s="378" t="str">
        <f>IF(名簿!S497&lt;&gt;"",名簿!S497,"")</f>
        <v/>
      </c>
      <c r="L492" s="379" t="str">
        <f>IF(現場!C496&lt;&gt;"",現場!C496,"")</f>
        <v/>
      </c>
      <c r="M492" s="379" t="str">
        <f>IF(現場!D496&lt;&gt;"",現場!D496,"")</f>
        <v/>
      </c>
      <c r="N492" s="379" t="str">
        <f>IF(現場!E496&lt;&gt;"",現場!E496,"")</f>
        <v/>
      </c>
      <c r="O492" s="379" t="str">
        <f>IF(現場!F496&lt;&gt;"",現場!F496,"")</f>
        <v/>
      </c>
      <c r="P492" s="379" t="str">
        <f>IF(現場!G496&lt;&gt;"",現場!G496,"")</f>
        <v/>
      </c>
      <c r="Q492" s="379" t="str">
        <f>IF(現場!H496&lt;&gt;"",現場!H496,"")</f>
        <v/>
      </c>
      <c r="R492" s="379" t="str">
        <f>IF(現場!I496&lt;&gt;"",現場!I496,"")</f>
        <v/>
      </c>
      <c r="S492" s="379" t="str">
        <f>IF(現場!J496&lt;&gt;"",現場!J496,"")</f>
        <v/>
      </c>
      <c r="T492" s="379" t="str">
        <f>IF(現場!K496&lt;&gt;"",現場!K496,"")</f>
        <v/>
      </c>
      <c r="U492" s="379" t="str">
        <f>IF(現場!L496&lt;&gt;"",現場!L496,"")</f>
        <v/>
      </c>
      <c r="V492" s="379" t="str">
        <f>IF(現場!M496&lt;&gt;"",現場!M496,"")</f>
        <v/>
      </c>
      <c r="X492" s="407" t="str">
        <f>IF(名簿!E497&lt;&gt;"",名簿!E497,"")</f>
        <v/>
      </c>
      <c r="Y492" s="407" t="str">
        <f>IF(名簿!C497&lt;&gt;"",名簿!C497,"")</f>
        <v/>
      </c>
      <c r="Z492" s="407" t="str">
        <f>IF(名簿!H497&lt;&gt;"",名簿!H497,"")</f>
        <v/>
      </c>
      <c r="AA492" s="407" t="str">
        <f>IF(名簿!S497&lt;&gt;"",名簿!S497,"")</f>
        <v/>
      </c>
      <c r="AB492" s="407" t="s">
        <v>1792</v>
      </c>
      <c r="AC492" s="407" t="str">
        <f>IF(名簿!M497&lt;&gt;"",名簿!M497,"")</f>
        <v/>
      </c>
      <c r="AD492" s="407" t="str">
        <f>IF(名簿!N497&lt;&gt;"",名簿!N497,"")</f>
        <v/>
      </c>
      <c r="AE492" s="407" t="str">
        <f>IF(名簿!O497&lt;&gt;"",名簿!O497,"")</f>
        <v/>
      </c>
      <c r="AF492" s="407" t="str">
        <f>IF(名簿!P497&lt;&gt;"",名簿!P497,"")</f>
        <v/>
      </c>
      <c r="AN492" s="551" t="str">
        <f>テーブル2[[#This Row],[災害発生時の
体制]]&amp;テーブル2[[#This Row],[班長代理①②③を選択]]</f>
        <v/>
      </c>
      <c r="AO492">
        <f>IF(テーブル2[[#This Row],[班長代理①②③を選択]]&lt;&gt;"",COUNTIF(AN:AN,AN492),0)</f>
        <v>0</v>
      </c>
      <c r="AQ492" s="521" t="str">
        <f>テーブル2[[#This Row],[災害発生時の
体制]]&amp;テーブル2[[#This Row],[班長]]</f>
        <v/>
      </c>
      <c r="AR492" s="519">
        <f>IF(テーブル2[[#This Row],[班長]]="○",COUNTIF(AQ:AQ,AQ492),0)</f>
        <v>0</v>
      </c>
    </row>
    <row r="493" spans="2:44" x14ac:dyDescent="0.15">
      <c r="B493" s="378" t="str">
        <f>IF(名簿!C498&lt;&gt;"",名簿!C498,"")</f>
        <v/>
      </c>
      <c r="C493" s="378" t="str">
        <f>IF(名簿!F498&lt;&gt;"",名簿!F498,"")</f>
        <v/>
      </c>
      <c r="D493" s="378" t="str">
        <f>IF(名簿!G498&lt;&gt;"",名簿!G498,"")</f>
        <v/>
      </c>
      <c r="E493" s="378" t="str">
        <f>IF(名簿!J498&lt;&gt;"",名簿!J498,"")</f>
        <v/>
      </c>
      <c r="F493" s="378" t="str">
        <f>IF(名簿!L498&lt;&gt;"",名簿!L498,"")</f>
        <v/>
      </c>
      <c r="G493" s="378" t="str">
        <f>IF(名簿!I498&lt;&gt;"",名簿!I498,"")</f>
        <v/>
      </c>
      <c r="H493" s="378" t="str">
        <f>IF(名簿!K498&lt;&gt;"",名簿!K498,"")</f>
        <v/>
      </c>
      <c r="I493" s="378" t="str">
        <f>IF(名簿!H498&lt;&gt;"",名簿!H498,"")</f>
        <v/>
      </c>
      <c r="J493" s="378" t="str">
        <f>IF(名簿!S498&lt;&gt;"",名簿!S498,"")</f>
        <v/>
      </c>
      <c r="L493" s="379" t="str">
        <f>IF(現場!C497&lt;&gt;"",現場!C497,"")</f>
        <v/>
      </c>
      <c r="M493" s="379" t="str">
        <f>IF(現場!D497&lt;&gt;"",現場!D497,"")</f>
        <v/>
      </c>
      <c r="N493" s="379" t="str">
        <f>IF(現場!E497&lt;&gt;"",現場!E497,"")</f>
        <v/>
      </c>
      <c r="O493" s="379" t="str">
        <f>IF(現場!F497&lt;&gt;"",現場!F497,"")</f>
        <v/>
      </c>
      <c r="P493" s="379" t="str">
        <f>IF(現場!G497&lt;&gt;"",現場!G497,"")</f>
        <v/>
      </c>
      <c r="Q493" s="379" t="str">
        <f>IF(現場!H497&lt;&gt;"",現場!H497,"")</f>
        <v/>
      </c>
      <c r="R493" s="379" t="str">
        <f>IF(現場!I497&lt;&gt;"",現場!I497,"")</f>
        <v/>
      </c>
      <c r="S493" s="379" t="str">
        <f>IF(現場!J497&lt;&gt;"",現場!J497,"")</f>
        <v/>
      </c>
      <c r="T493" s="379" t="str">
        <f>IF(現場!K497&lt;&gt;"",現場!K497,"")</f>
        <v/>
      </c>
      <c r="U493" s="379" t="str">
        <f>IF(現場!L497&lt;&gt;"",現場!L497,"")</f>
        <v/>
      </c>
      <c r="V493" s="379" t="str">
        <f>IF(現場!M497&lt;&gt;"",現場!M497,"")</f>
        <v/>
      </c>
      <c r="X493" s="407" t="str">
        <f>IF(名簿!E498&lt;&gt;"",名簿!E498,"")</f>
        <v/>
      </c>
      <c r="Y493" s="407" t="str">
        <f>IF(名簿!C498&lt;&gt;"",名簿!C498,"")</f>
        <v/>
      </c>
      <c r="Z493" s="407" t="str">
        <f>IF(名簿!H498&lt;&gt;"",名簿!H498,"")</f>
        <v/>
      </c>
      <c r="AA493" s="407" t="str">
        <f>IF(名簿!S498&lt;&gt;"",名簿!S498,"")</f>
        <v/>
      </c>
      <c r="AB493" s="407" t="s">
        <v>1792</v>
      </c>
      <c r="AC493" s="407" t="str">
        <f>IF(名簿!M498&lt;&gt;"",名簿!M498,"")</f>
        <v/>
      </c>
      <c r="AD493" s="407" t="str">
        <f>IF(名簿!N498&lt;&gt;"",名簿!N498,"")</f>
        <v/>
      </c>
      <c r="AE493" s="407" t="str">
        <f>IF(名簿!O498&lt;&gt;"",名簿!O498,"")</f>
        <v/>
      </c>
      <c r="AF493" s="407" t="str">
        <f>IF(名簿!P498&lt;&gt;"",名簿!P498,"")</f>
        <v/>
      </c>
      <c r="AN493" s="551" t="str">
        <f>テーブル2[[#This Row],[災害発生時の
体制]]&amp;テーブル2[[#This Row],[班長代理①②③を選択]]</f>
        <v/>
      </c>
      <c r="AO493">
        <f>IF(テーブル2[[#This Row],[班長代理①②③を選択]]&lt;&gt;"",COUNTIF(AN:AN,AN493),0)</f>
        <v>0</v>
      </c>
      <c r="AQ493" s="521" t="str">
        <f>テーブル2[[#This Row],[災害発生時の
体制]]&amp;テーブル2[[#This Row],[班長]]</f>
        <v/>
      </c>
      <c r="AR493" s="519">
        <f>IF(テーブル2[[#This Row],[班長]]="○",COUNTIF(AQ:AQ,AQ493),0)</f>
        <v>0</v>
      </c>
    </row>
    <row r="494" spans="2:44" x14ac:dyDescent="0.15">
      <c r="B494" s="378" t="str">
        <f>IF(名簿!C499&lt;&gt;"",名簿!C499,"")</f>
        <v/>
      </c>
      <c r="C494" s="378" t="str">
        <f>IF(名簿!F499&lt;&gt;"",名簿!F499,"")</f>
        <v/>
      </c>
      <c r="D494" s="378" t="str">
        <f>IF(名簿!G499&lt;&gt;"",名簿!G499,"")</f>
        <v/>
      </c>
      <c r="E494" s="378" t="str">
        <f>IF(名簿!J499&lt;&gt;"",名簿!J499,"")</f>
        <v/>
      </c>
      <c r="F494" s="378" t="str">
        <f>IF(名簿!L499&lt;&gt;"",名簿!L499,"")</f>
        <v/>
      </c>
      <c r="G494" s="378" t="str">
        <f>IF(名簿!I499&lt;&gt;"",名簿!I499,"")</f>
        <v/>
      </c>
      <c r="H494" s="378" t="str">
        <f>IF(名簿!K499&lt;&gt;"",名簿!K499,"")</f>
        <v/>
      </c>
      <c r="I494" s="378" t="str">
        <f>IF(名簿!H499&lt;&gt;"",名簿!H499,"")</f>
        <v/>
      </c>
      <c r="J494" s="378" t="str">
        <f>IF(名簿!S499&lt;&gt;"",名簿!S499,"")</f>
        <v/>
      </c>
      <c r="L494" s="379" t="str">
        <f>IF(現場!C498&lt;&gt;"",現場!C498,"")</f>
        <v/>
      </c>
      <c r="M494" s="379" t="str">
        <f>IF(現場!D498&lt;&gt;"",現場!D498,"")</f>
        <v/>
      </c>
      <c r="N494" s="379" t="str">
        <f>IF(現場!E498&lt;&gt;"",現場!E498,"")</f>
        <v/>
      </c>
      <c r="O494" s="379" t="str">
        <f>IF(現場!F498&lt;&gt;"",現場!F498,"")</f>
        <v/>
      </c>
      <c r="P494" s="379" t="str">
        <f>IF(現場!G498&lt;&gt;"",現場!G498,"")</f>
        <v/>
      </c>
      <c r="Q494" s="379" t="str">
        <f>IF(現場!H498&lt;&gt;"",現場!H498,"")</f>
        <v/>
      </c>
      <c r="R494" s="379" t="str">
        <f>IF(現場!I498&lt;&gt;"",現場!I498,"")</f>
        <v/>
      </c>
      <c r="S494" s="379" t="str">
        <f>IF(現場!J498&lt;&gt;"",現場!J498,"")</f>
        <v/>
      </c>
      <c r="T494" s="379" t="str">
        <f>IF(現場!K498&lt;&gt;"",現場!K498,"")</f>
        <v/>
      </c>
      <c r="U494" s="379" t="str">
        <f>IF(現場!L498&lt;&gt;"",現場!L498,"")</f>
        <v/>
      </c>
      <c r="V494" s="379" t="str">
        <f>IF(現場!M498&lt;&gt;"",現場!M498,"")</f>
        <v/>
      </c>
      <c r="X494" s="407" t="str">
        <f>IF(名簿!E499&lt;&gt;"",名簿!E499,"")</f>
        <v/>
      </c>
      <c r="Y494" s="407" t="str">
        <f>IF(名簿!C499&lt;&gt;"",名簿!C499,"")</f>
        <v/>
      </c>
      <c r="Z494" s="407" t="str">
        <f>IF(名簿!H499&lt;&gt;"",名簿!H499,"")</f>
        <v/>
      </c>
      <c r="AA494" s="407" t="str">
        <f>IF(名簿!S499&lt;&gt;"",名簿!S499,"")</f>
        <v/>
      </c>
      <c r="AB494" s="407" t="s">
        <v>1792</v>
      </c>
      <c r="AC494" s="407" t="str">
        <f>IF(名簿!M499&lt;&gt;"",名簿!M499,"")</f>
        <v/>
      </c>
      <c r="AD494" s="407" t="str">
        <f>IF(名簿!N499&lt;&gt;"",名簿!N499,"")</f>
        <v/>
      </c>
      <c r="AE494" s="407" t="str">
        <f>IF(名簿!O499&lt;&gt;"",名簿!O499,"")</f>
        <v/>
      </c>
      <c r="AF494" s="407" t="str">
        <f>IF(名簿!P499&lt;&gt;"",名簿!P499,"")</f>
        <v/>
      </c>
      <c r="AN494" s="551" t="str">
        <f>テーブル2[[#This Row],[災害発生時の
体制]]&amp;テーブル2[[#This Row],[班長代理①②③を選択]]</f>
        <v/>
      </c>
      <c r="AO494">
        <f>IF(テーブル2[[#This Row],[班長代理①②③を選択]]&lt;&gt;"",COUNTIF(AN:AN,AN494),0)</f>
        <v>0</v>
      </c>
      <c r="AQ494" s="521" t="str">
        <f>テーブル2[[#This Row],[災害発生時の
体制]]&amp;テーブル2[[#This Row],[班長]]</f>
        <v/>
      </c>
      <c r="AR494" s="519">
        <f>IF(テーブル2[[#This Row],[班長]]="○",COUNTIF(AQ:AQ,AQ494),0)</f>
        <v>0</v>
      </c>
    </row>
    <row r="495" spans="2:44" x14ac:dyDescent="0.15">
      <c r="B495" s="378" t="str">
        <f>IF(名簿!C500&lt;&gt;"",名簿!C500,"")</f>
        <v/>
      </c>
      <c r="C495" s="378" t="str">
        <f>IF(名簿!F500&lt;&gt;"",名簿!F500,"")</f>
        <v/>
      </c>
      <c r="D495" s="378" t="str">
        <f>IF(名簿!G500&lt;&gt;"",名簿!G500,"")</f>
        <v/>
      </c>
      <c r="E495" s="378" t="str">
        <f>IF(名簿!J500&lt;&gt;"",名簿!J500,"")</f>
        <v/>
      </c>
      <c r="F495" s="378" t="str">
        <f>IF(名簿!L500&lt;&gt;"",名簿!L500,"")</f>
        <v/>
      </c>
      <c r="G495" s="378" t="str">
        <f>IF(名簿!I500&lt;&gt;"",名簿!I500,"")</f>
        <v/>
      </c>
      <c r="H495" s="378" t="str">
        <f>IF(名簿!K500&lt;&gt;"",名簿!K500,"")</f>
        <v/>
      </c>
      <c r="I495" s="378" t="str">
        <f>IF(名簿!H500&lt;&gt;"",名簿!H500,"")</f>
        <v/>
      </c>
      <c r="J495" s="378" t="str">
        <f>IF(名簿!S500&lt;&gt;"",名簿!S500,"")</f>
        <v/>
      </c>
      <c r="L495" s="379" t="str">
        <f>IF(現場!C499&lt;&gt;"",現場!C499,"")</f>
        <v/>
      </c>
      <c r="M495" s="379" t="str">
        <f>IF(現場!D499&lt;&gt;"",現場!D499,"")</f>
        <v/>
      </c>
      <c r="N495" s="379" t="str">
        <f>IF(現場!E499&lt;&gt;"",現場!E499,"")</f>
        <v/>
      </c>
      <c r="O495" s="379" t="str">
        <f>IF(現場!F499&lt;&gt;"",現場!F499,"")</f>
        <v/>
      </c>
      <c r="P495" s="379" t="str">
        <f>IF(現場!G499&lt;&gt;"",現場!G499,"")</f>
        <v/>
      </c>
      <c r="Q495" s="379" t="str">
        <f>IF(現場!H499&lt;&gt;"",現場!H499,"")</f>
        <v/>
      </c>
      <c r="R495" s="379" t="str">
        <f>IF(現場!I499&lt;&gt;"",現場!I499,"")</f>
        <v/>
      </c>
      <c r="S495" s="379" t="str">
        <f>IF(現場!J499&lt;&gt;"",現場!J499,"")</f>
        <v/>
      </c>
      <c r="T495" s="379" t="str">
        <f>IF(現場!K499&lt;&gt;"",現場!K499,"")</f>
        <v/>
      </c>
      <c r="U495" s="379" t="str">
        <f>IF(現場!L499&lt;&gt;"",現場!L499,"")</f>
        <v/>
      </c>
      <c r="V495" s="379" t="str">
        <f>IF(現場!M499&lt;&gt;"",現場!M499,"")</f>
        <v/>
      </c>
      <c r="X495" s="407" t="str">
        <f>IF(名簿!E500&lt;&gt;"",名簿!E500,"")</f>
        <v/>
      </c>
      <c r="Y495" s="407" t="str">
        <f>IF(名簿!C500&lt;&gt;"",名簿!C500,"")</f>
        <v/>
      </c>
      <c r="Z495" s="407" t="str">
        <f>IF(名簿!H500&lt;&gt;"",名簿!H500,"")</f>
        <v/>
      </c>
      <c r="AA495" s="407" t="str">
        <f>IF(名簿!S500&lt;&gt;"",名簿!S500,"")</f>
        <v/>
      </c>
      <c r="AB495" s="407" t="s">
        <v>1792</v>
      </c>
      <c r="AC495" s="407" t="str">
        <f>IF(名簿!M500&lt;&gt;"",名簿!M500,"")</f>
        <v/>
      </c>
      <c r="AD495" s="407" t="str">
        <f>IF(名簿!N500&lt;&gt;"",名簿!N500,"")</f>
        <v/>
      </c>
      <c r="AE495" s="407" t="str">
        <f>IF(名簿!O500&lt;&gt;"",名簿!O500,"")</f>
        <v/>
      </c>
      <c r="AF495" s="407" t="str">
        <f>IF(名簿!P500&lt;&gt;"",名簿!P500,"")</f>
        <v/>
      </c>
      <c r="AN495" s="551" t="str">
        <f>テーブル2[[#This Row],[災害発生時の
体制]]&amp;テーブル2[[#This Row],[班長代理①②③を選択]]</f>
        <v/>
      </c>
      <c r="AO495">
        <f>IF(テーブル2[[#This Row],[班長代理①②③を選択]]&lt;&gt;"",COUNTIF(AN:AN,AN495),0)</f>
        <v>0</v>
      </c>
      <c r="AQ495" s="521" t="str">
        <f>テーブル2[[#This Row],[災害発生時の
体制]]&amp;テーブル2[[#This Row],[班長]]</f>
        <v/>
      </c>
      <c r="AR495" s="519">
        <f>IF(テーブル2[[#This Row],[班長]]="○",COUNTIF(AQ:AQ,AQ495),0)</f>
        <v>0</v>
      </c>
    </row>
    <row r="496" spans="2:44" x14ac:dyDescent="0.15">
      <c r="B496" s="378" t="str">
        <f>IF(名簿!C501&lt;&gt;"",名簿!C501,"")</f>
        <v/>
      </c>
      <c r="C496" s="378" t="str">
        <f>IF(名簿!F501&lt;&gt;"",名簿!F501,"")</f>
        <v/>
      </c>
      <c r="D496" s="378" t="str">
        <f>IF(名簿!G501&lt;&gt;"",名簿!G501,"")</f>
        <v/>
      </c>
      <c r="E496" s="378" t="str">
        <f>IF(名簿!J501&lt;&gt;"",名簿!J501,"")</f>
        <v/>
      </c>
      <c r="F496" s="378" t="str">
        <f>IF(名簿!L501&lt;&gt;"",名簿!L501,"")</f>
        <v/>
      </c>
      <c r="G496" s="378" t="str">
        <f>IF(名簿!I501&lt;&gt;"",名簿!I501,"")</f>
        <v/>
      </c>
      <c r="H496" s="378" t="str">
        <f>IF(名簿!K501&lt;&gt;"",名簿!K501,"")</f>
        <v/>
      </c>
      <c r="I496" s="378" t="str">
        <f>IF(名簿!H501&lt;&gt;"",名簿!H501,"")</f>
        <v/>
      </c>
      <c r="J496" s="378" t="str">
        <f>IF(名簿!S501&lt;&gt;"",名簿!S501,"")</f>
        <v/>
      </c>
      <c r="L496" s="379" t="str">
        <f>IF(現場!C500&lt;&gt;"",現場!C500,"")</f>
        <v/>
      </c>
      <c r="M496" s="379" t="str">
        <f>IF(現場!D500&lt;&gt;"",現場!D500,"")</f>
        <v/>
      </c>
      <c r="N496" s="379" t="str">
        <f>IF(現場!E500&lt;&gt;"",現場!E500,"")</f>
        <v/>
      </c>
      <c r="O496" s="379" t="str">
        <f>IF(現場!F500&lt;&gt;"",現場!F500,"")</f>
        <v/>
      </c>
      <c r="P496" s="379" t="str">
        <f>IF(現場!G500&lt;&gt;"",現場!G500,"")</f>
        <v/>
      </c>
      <c r="Q496" s="379" t="str">
        <f>IF(現場!H500&lt;&gt;"",現場!H500,"")</f>
        <v/>
      </c>
      <c r="R496" s="379" t="str">
        <f>IF(現場!I500&lt;&gt;"",現場!I500,"")</f>
        <v/>
      </c>
      <c r="S496" s="379" t="str">
        <f>IF(現場!J500&lt;&gt;"",現場!J500,"")</f>
        <v/>
      </c>
      <c r="T496" s="379" t="str">
        <f>IF(現場!K500&lt;&gt;"",現場!K500,"")</f>
        <v/>
      </c>
      <c r="U496" s="379" t="str">
        <f>IF(現場!L500&lt;&gt;"",現場!L500,"")</f>
        <v/>
      </c>
      <c r="V496" s="379" t="str">
        <f>IF(現場!M500&lt;&gt;"",現場!M500,"")</f>
        <v/>
      </c>
      <c r="X496" s="407" t="str">
        <f>IF(名簿!E501&lt;&gt;"",名簿!E501,"")</f>
        <v/>
      </c>
      <c r="Y496" s="407" t="str">
        <f>IF(名簿!C501&lt;&gt;"",名簿!C501,"")</f>
        <v/>
      </c>
      <c r="Z496" s="407" t="str">
        <f>IF(名簿!H501&lt;&gt;"",名簿!H501,"")</f>
        <v/>
      </c>
      <c r="AA496" s="407" t="str">
        <f>IF(名簿!S501&lt;&gt;"",名簿!S501,"")</f>
        <v/>
      </c>
      <c r="AB496" s="407" t="s">
        <v>1792</v>
      </c>
      <c r="AC496" s="407" t="str">
        <f>IF(名簿!M501&lt;&gt;"",名簿!M501,"")</f>
        <v/>
      </c>
      <c r="AD496" s="407" t="str">
        <f>IF(名簿!N501&lt;&gt;"",名簿!N501,"")</f>
        <v/>
      </c>
      <c r="AE496" s="407" t="str">
        <f>IF(名簿!O501&lt;&gt;"",名簿!O501,"")</f>
        <v/>
      </c>
      <c r="AF496" s="407" t="str">
        <f>IF(名簿!P501&lt;&gt;"",名簿!P501,"")</f>
        <v/>
      </c>
      <c r="AN496" s="551" t="str">
        <f>テーブル2[[#This Row],[災害発生時の
体制]]&amp;テーブル2[[#This Row],[班長代理①②③を選択]]</f>
        <v/>
      </c>
      <c r="AO496">
        <f>IF(テーブル2[[#This Row],[班長代理①②③を選択]]&lt;&gt;"",COUNTIF(AN:AN,AN496),0)</f>
        <v>0</v>
      </c>
      <c r="AQ496" s="521" t="str">
        <f>テーブル2[[#This Row],[災害発生時の
体制]]&amp;テーブル2[[#This Row],[班長]]</f>
        <v/>
      </c>
      <c r="AR496" s="519">
        <f>IF(テーブル2[[#This Row],[班長]]="○",COUNTIF(AQ:AQ,AQ496),0)</f>
        <v>0</v>
      </c>
    </row>
    <row r="497" spans="2:44" x14ac:dyDescent="0.15">
      <c r="B497" s="378" t="str">
        <f>IF(名簿!C502&lt;&gt;"",名簿!C502,"")</f>
        <v/>
      </c>
      <c r="C497" s="378" t="str">
        <f>IF(名簿!F502&lt;&gt;"",名簿!F502,"")</f>
        <v/>
      </c>
      <c r="D497" s="378" t="str">
        <f>IF(名簿!G502&lt;&gt;"",名簿!G502,"")</f>
        <v/>
      </c>
      <c r="E497" s="378" t="str">
        <f>IF(名簿!J502&lt;&gt;"",名簿!J502,"")</f>
        <v/>
      </c>
      <c r="F497" s="378" t="str">
        <f>IF(名簿!L502&lt;&gt;"",名簿!L502,"")</f>
        <v/>
      </c>
      <c r="G497" s="378" t="str">
        <f>IF(名簿!I502&lt;&gt;"",名簿!I502,"")</f>
        <v/>
      </c>
      <c r="H497" s="378" t="str">
        <f>IF(名簿!K502&lt;&gt;"",名簿!K502,"")</f>
        <v/>
      </c>
      <c r="I497" s="378" t="str">
        <f>IF(名簿!H502&lt;&gt;"",名簿!H502,"")</f>
        <v/>
      </c>
      <c r="J497" s="378" t="str">
        <f>IF(名簿!S502&lt;&gt;"",名簿!S502,"")</f>
        <v/>
      </c>
      <c r="L497" s="379" t="str">
        <f>IF(現場!C501&lt;&gt;"",現場!C501,"")</f>
        <v/>
      </c>
      <c r="M497" s="379" t="str">
        <f>IF(現場!D501&lt;&gt;"",現場!D501,"")</f>
        <v/>
      </c>
      <c r="N497" s="379" t="str">
        <f>IF(現場!E501&lt;&gt;"",現場!E501,"")</f>
        <v/>
      </c>
      <c r="O497" s="379" t="str">
        <f>IF(現場!F501&lt;&gt;"",現場!F501,"")</f>
        <v/>
      </c>
      <c r="P497" s="379" t="str">
        <f>IF(現場!G501&lt;&gt;"",現場!G501,"")</f>
        <v/>
      </c>
      <c r="Q497" s="379" t="str">
        <f>IF(現場!H501&lt;&gt;"",現場!H501,"")</f>
        <v/>
      </c>
      <c r="R497" s="379" t="str">
        <f>IF(現場!I501&lt;&gt;"",現場!I501,"")</f>
        <v/>
      </c>
      <c r="S497" s="379" t="str">
        <f>IF(現場!J501&lt;&gt;"",現場!J501,"")</f>
        <v/>
      </c>
      <c r="T497" s="379" t="str">
        <f>IF(現場!K501&lt;&gt;"",現場!K501,"")</f>
        <v/>
      </c>
      <c r="U497" s="379" t="str">
        <f>IF(現場!L501&lt;&gt;"",現場!L501,"")</f>
        <v/>
      </c>
      <c r="V497" s="379" t="str">
        <f>IF(現場!M501&lt;&gt;"",現場!M501,"")</f>
        <v/>
      </c>
      <c r="X497" s="407" t="str">
        <f>IF(名簿!E502&lt;&gt;"",名簿!E502,"")</f>
        <v/>
      </c>
      <c r="Y497" s="407" t="str">
        <f>IF(名簿!C502&lt;&gt;"",名簿!C502,"")</f>
        <v/>
      </c>
      <c r="Z497" s="407" t="str">
        <f>IF(名簿!H502&lt;&gt;"",名簿!H502,"")</f>
        <v/>
      </c>
      <c r="AA497" s="407" t="str">
        <f>IF(名簿!S502&lt;&gt;"",名簿!S502,"")</f>
        <v/>
      </c>
      <c r="AB497" s="407" t="s">
        <v>1792</v>
      </c>
      <c r="AC497" s="407" t="str">
        <f>IF(名簿!M502&lt;&gt;"",名簿!M502,"")</f>
        <v/>
      </c>
      <c r="AD497" s="407" t="str">
        <f>IF(名簿!N502&lt;&gt;"",名簿!N502,"")</f>
        <v/>
      </c>
      <c r="AE497" s="407" t="str">
        <f>IF(名簿!O502&lt;&gt;"",名簿!O502,"")</f>
        <v/>
      </c>
      <c r="AF497" s="407" t="str">
        <f>IF(名簿!P502&lt;&gt;"",名簿!P502,"")</f>
        <v/>
      </c>
      <c r="AN497" s="551" t="str">
        <f>テーブル2[[#This Row],[災害発生時の
体制]]&amp;テーブル2[[#This Row],[班長代理①②③を選択]]</f>
        <v/>
      </c>
      <c r="AO497">
        <f>IF(テーブル2[[#This Row],[班長代理①②③を選択]]&lt;&gt;"",COUNTIF(AN:AN,AN497),0)</f>
        <v>0</v>
      </c>
      <c r="AQ497" s="521" t="str">
        <f>テーブル2[[#This Row],[災害発生時の
体制]]&amp;テーブル2[[#This Row],[班長]]</f>
        <v/>
      </c>
      <c r="AR497" s="519">
        <f>IF(テーブル2[[#This Row],[班長]]="○",COUNTIF(AQ:AQ,AQ497),0)</f>
        <v>0</v>
      </c>
    </row>
    <row r="498" spans="2:44" x14ac:dyDescent="0.15">
      <c r="B498" s="378" t="str">
        <f>IF(名簿!C503&lt;&gt;"",名簿!C503,"")</f>
        <v/>
      </c>
      <c r="C498" s="378" t="str">
        <f>IF(名簿!F503&lt;&gt;"",名簿!F503,"")</f>
        <v/>
      </c>
      <c r="D498" s="378" t="str">
        <f>IF(名簿!G503&lt;&gt;"",名簿!G503,"")</f>
        <v/>
      </c>
      <c r="E498" s="378" t="str">
        <f>IF(名簿!J503&lt;&gt;"",名簿!J503,"")</f>
        <v/>
      </c>
      <c r="F498" s="378" t="str">
        <f>IF(名簿!L503&lt;&gt;"",名簿!L503,"")</f>
        <v/>
      </c>
      <c r="G498" s="378" t="str">
        <f>IF(名簿!I503&lt;&gt;"",名簿!I503,"")</f>
        <v/>
      </c>
      <c r="H498" s="378" t="str">
        <f>IF(名簿!K503&lt;&gt;"",名簿!K503,"")</f>
        <v/>
      </c>
      <c r="I498" s="378" t="str">
        <f>IF(名簿!H503&lt;&gt;"",名簿!H503,"")</f>
        <v/>
      </c>
      <c r="J498" s="378" t="str">
        <f>IF(名簿!S503&lt;&gt;"",名簿!S503,"")</f>
        <v/>
      </c>
      <c r="L498" s="379" t="str">
        <f>IF(現場!C502&lt;&gt;"",現場!C502,"")</f>
        <v/>
      </c>
      <c r="M498" s="379" t="str">
        <f>IF(現場!D502&lt;&gt;"",現場!D502,"")</f>
        <v/>
      </c>
      <c r="N498" s="379" t="str">
        <f>IF(現場!E502&lt;&gt;"",現場!E502,"")</f>
        <v/>
      </c>
      <c r="O498" s="379" t="str">
        <f>IF(現場!F502&lt;&gt;"",現場!F502,"")</f>
        <v/>
      </c>
      <c r="P498" s="379" t="str">
        <f>IF(現場!G502&lt;&gt;"",現場!G502,"")</f>
        <v/>
      </c>
      <c r="Q498" s="379" t="str">
        <f>IF(現場!H502&lt;&gt;"",現場!H502,"")</f>
        <v/>
      </c>
      <c r="R498" s="379" t="str">
        <f>IF(現場!I502&lt;&gt;"",現場!I502,"")</f>
        <v/>
      </c>
      <c r="S498" s="379" t="str">
        <f>IF(現場!J502&lt;&gt;"",現場!J502,"")</f>
        <v/>
      </c>
      <c r="T498" s="379" t="str">
        <f>IF(現場!K502&lt;&gt;"",現場!K502,"")</f>
        <v/>
      </c>
      <c r="U498" s="379" t="str">
        <f>IF(現場!L502&lt;&gt;"",現場!L502,"")</f>
        <v/>
      </c>
      <c r="V498" s="379" t="str">
        <f>IF(現場!M502&lt;&gt;"",現場!M502,"")</f>
        <v/>
      </c>
      <c r="X498" s="407" t="str">
        <f>IF(名簿!E503&lt;&gt;"",名簿!E503,"")</f>
        <v/>
      </c>
      <c r="Y498" s="407" t="str">
        <f>IF(名簿!C503&lt;&gt;"",名簿!C503,"")</f>
        <v/>
      </c>
      <c r="Z498" s="407" t="str">
        <f>IF(名簿!H503&lt;&gt;"",名簿!H503,"")</f>
        <v/>
      </c>
      <c r="AA498" s="407" t="str">
        <f>IF(名簿!S503&lt;&gt;"",名簿!S503,"")</f>
        <v/>
      </c>
      <c r="AB498" s="407" t="s">
        <v>1792</v>
      </c>
      <c r="AC498" s="407" t="str">
        <f>IF(名簿!M503&lt;&gt;"",名簿!M503,"")</f>
        <v/>
      </c>
      <c r="AD498" s="407" t="str">
        <f>IF(名簿!N503&lt;&gt;"",名簿!N503,"")</f>
        <v/>
      </c>
      <c r="AE498" s="407" t="str">
        <f>IF(名簿!O503&lt;&gt;"",名簿!O503,"")</f>
        <v/>
      </c>
      <c r="AF498" s="407" t="str">
        <f>IF(名簿!P503&lt;&gt;"",名簿!P503,"")</f>
        <v/>
      </c>
      <c r="AN498" s="551" t="str">
        <f>テーブル2[[#This Row],[災害発生時の
体制]]&amp;テーブル2[[#This Row],[班長代理①②③を選択]]</f>
        <v/>
      </c>
      <c r="AO498">
        <f>IF(テーブル2[[#This Row],[班長代理①②③を選択]]&lt;&gt;"",COUNTIF(AN:AN,AN498),0)</f>
        <v>0</v>
      </c>
      <c r="AQ498" s="521" t="str">
        <f>テーブル2[[#This Row],[災害発生時の
体制]]&amp;テーブル2[[#This Row],[班長]]</f>
        <v/>
      </c>
      <c r="AR498" s="519">
        <f>IF(テーブル2[[#This Row],[班長]]="○",COUNTIF(AQ:AQ,AQ498),0)</f>
        <v>0</v>
      </c>
    </row>
    <row r="499" spans="2:44" x14ac:dyDescent="0.15">
      <c r="B499" s="378" t="str">
        <f>IF(名簿!C504&lt;&gt;"",名簿!C504,"")</f>
        <v/>
      </c>
      <c r="C499" s="378" t="str">
        <f>IF(名簿!F504&lt;&gt;"",名簿!F504,"")</f>
        <v/>
      </c>
      <c r="D499" s="378" t="str">
        <f>IF(名簿!G504&lt;&gt;"",名簿!G504,"")</f>
        <v/>
      </c>
      <c r="E499" s="378" t="str">
        <f>IF(名簿!J504&lt;&gt;"",名簿!J504,"")</f>
        <v/>
      </c>
      <c r="F499" s="378" t="str">
        <f>IF(名簿!L504&lt;&gt;"",名簿!L504,"")</f>
        <v/>
      </c>
      <c r="G499" s="378" t="str">
        <f>IF(名簿!I504&lt;&gt;"",名簿!I504,"")</f>
        <v/>
      </c>
      <c r="H499" s="378" t="str">
        <f>IF(名簿!K504&lt;&gt;"",名簿!K504,"")</f>
        <v/>
      </c>
      <c r="I499" s="378" t="str">
        <f>IF(名簿!H504&lt;&gt;"",名簿!H504,"")</f>
        <v/>
      </c>
      <c r="J499" s="378" t="str">
        <f>IF(名簿!S504&lt;&gt;"",名簿!S504,"")</f>
        <v/>
      </c>
      <c r="L499" s="379" t="str">
        <f>IF(現場!C503&lt;&gt;"",現場!C503,"")</f>
        <v/>
      </c>
      <c r="M499" s="379" t="str">
        <f>IF(現場!D503&lt;&gt;"",現場!D503,"")</f>
        <v/>
      </c>
      <c r="N499" s="379" t="str">
        <f>IF(現場!E503&lt;&gt;"",現場!E503,"")</f>
        <v/>
      </c>
      <c r="O499" s="379" t="str">
        <f>IF(現場!F503&lt;&gt;"",現場!F503,"")</f>
        <v/>
      </c>
      <c r="P499" s="379" t="str">
        <f>IF(現場!G503&lt;&gt;"",現場!G503,"")</f>
        <v/>
      </c>
      <c r="Q499" s="379" t="str">
        <f>IF(現場!H503&lt;&gt;"",現場!H503,"")</f>
        <v/>
      </c>
      <c r="R499" s="379" t="str">
        <f>IF(現場!I503&lt;&gt;"",現場!I503,"")</f>
        <v/>
      </c>
      <c r="S499" s="379" t="str">
        <f>IF(現場!J503&lt;&gt;"",現場!J503,"")</f>
        <v/>
      </c>
      <c r="T499" s="379" t="str">
        <f>IF(現場!K503&lt;&gt;"",現場!K503,"")</f>
        <v/>
      </c>
      <c r="U499" s="379" t="str">
        <f>IF(現場!L503&lt;&gt;"",現場!L503,"")</f>
        <v/>
      </c>
      <c r="V499" s="379" t="str">
        <f>IF(現場!M503&lt;&gt;"",現場!M503,"")</f>
        <v/>
      </c>
      <c r="X499" s="407" t="str">
        <f>IF(名簿!E504&lt;&gt;"",名簿!E504,"")</f>
        <v/>
      </c>
      <c r="Y499" s="407" t="str">
        <f>IF(名簿!C504&lt;&gt;"",名簿!C504,"")</f>
        <v/>
      </c>
      <c r="Z499" s="407" t="str">
        <f>IF(名簿!H504&lt;&gt;"",名簿!H504,"")</f>
        <v/>
      </c>
      <c r="AA499" s="407" t="str">
        <f>IF(名簿!S504&lt;&gt;"",名簿!S504,"")</f>
        <v/>
      </c>
      <c r="AB499" s="407" t="s">
        <v>1792</v>
      </c>
      <c r="AC499" s="407" t="str">
        <f>IF(名簿!M504&lt;&gt;"",名簿!M504,"")</f>
        <v/>
      </c>
      <c r="AD499" s="407" t="str">
        <f>IF(名簿!N504&lt;&gt;"",名簿!N504,"")</f>
        <v/>
      </c>
      <c r="AE499" s="407" t="str">
        <f>IF(名簿!O504&lt;&gt;"",名簿!O504,"")</f>
        <v/>
      </c>
      <c r="AF499" s="407" t="str">
        <f>IF(名簿!P504&lt;&gt;"",名簿!P504,"")</f>
        <v/>
      </c>
      <c r="AN499" s="551" t="str">
        <f>テーブル2[[#This Row],[災害発生時の
体制]]&amp;テーブル2[[#This Row],[班長代理①②③を選択]]</f>
        <v/>
      </c>
      <c r="AO499">
        <f>IF(テーブル2[[#This Row],[班長代理①②③を選択]]&lt;&gt;"",COUNTIF(AN:AN,AN499),0)</f>
        <v>0</v>
      </c>
      <c r="AQ499" s="521" t="str">
        <f>テーブル2[[#This Row],[災害発生時の
体制]]&amp;テーブル2[[#This Row],[班長]]</f>
        <v/>
      </c>
      <c r="AR499" s="519">
        <f>IF(テーブル2[[#This Row],[班長]]="○",COUNTIF(AQ:AQ,AQ499),0)</f>
        <v>0</v>
      </c>
    </row>
    <row r="500" spans="2:44" x14ac:dyDescent="0.15">
      <c r="B500" s="378" t="str">
        <f>IF(名簿!C505&lt;&gt;"",名簿!C505,"")</f>
        <v/>
      </c>
      <c r="C500" s="378" t="str">
        <f>IF(名簿!F505&lt;&gt;"",名簿!F505,"")</f>
        <v/>
      </c>
      <c r="D500" s="378" t="str">
        <f>IF(名簿!G505&lt;&gt;"",名簿!G505,"")</f>
        <v/>
      </c>
      <c r="E500" s="378" t="str">
        <f>IF(名簿!J505&lt;&gt;"",名簿!J505,"")</f>
        <v/>
      </c>
      <c r="F500" s="378" t="str">
        <f>IF(名簿!L505&lt;&gt;"",名簿!L505,"")</f>
        <v/>
      </c>
      <c r="G500" s="378" t="str">
        <f>IF(名簿!I505&lt;&gt;"",名簿!I505,"")</f>
        <v/>
      </c>
      <c r="H500" s="378" t="str">
        <f>IF(名簿!K505&lt;&gt;"",名簿!K505,"")</f>
        <v/>
      </c>
      <c r="I500" s="378" t="str">
        <f>IF(名簿!H505&lt;&gt;"",名簿!H505,"")</f>
        <v/>
      </c>
      <c r="J500" s="378" t="str">
        <f>IF(名簿!S505&lt;&gt;"",名簿!S505,"")</f>
        <v/>
      </c>
      <c r="L500" s="379" t="str">
        <f>IF(現場!C504&lt;&gt;"",現場!C504,"")</f>
        <v/>
      </c>
      <c r="M500" s="379" t="str">
        <f>IF(現場!D504&lt;&gt;"",現場!D504,"")</f>
        <v/>
      </c>
      <c r="N500" s="379" t="str">
        <f>IF(現場!E504&lt;&gt;"",現場!E504,"")</f>
        <v/>
      </c>
      <c r="O500" s="379" t="str">
        <f>IF(現場!F504&lt;&gt;"",現場!F504,"")</f>
        <v/>
      </c>
      <c r="P500" s="379" t="str">
        <f>IF(現場!G504&lt;&gt;"",現場!G504,"")</f>
        <v/>
      </c>
      <c r="Q500" s="379" t="str">
        <f>IF(現場!H504&lt;&gt;"",現場!H504,"")</f>
        <v/>
      </c>
      <c r="R500" s="379" t="str">
        <f>IF(現場!I504&lt;&gt;"",現場!I504,"")</f>
        <v/>
      </c>
      <c r="S500" s="379" t="str">
        <f>IF(現場!J504&lt;&gt;"",現場!J504,"")</f>
        <v/>
      </c>
      <c r="T500" s="379" t="str">
        <f>IF(現場!K504&lt;&gt;"",現場!K504,"")</f>
        <v/>
      </c>
      <c r="U500" s="379" t="str">
        <f>IF(現場!L504&lt;&gt;"",現場!L504,"")</f>
        <v/>
      </c>
      <c r="V500" s="379" t="str">
        <f>IF(現場!M504&lt;&gt;"",現場!M504,"")</f>
        <v/>
      </c>
      <c r="X500" s="407" t="str">
        <f>IF(名簿!E505&lt;&gt;"",名簿!E505,"")</f>
        <v/>
      </c>
      <c r="Y500" s="407" t="str">
        <f>IF(名簿!C505&lt;&gt;"",名簿!C505,"")</f>
        <v/>
      </c>
      <c r="Z500" s="407" t="str">
        <f>IF(名簿!H505&lt;&gt;"",名簿!H505,"")</f>
        <v/>
      </c>
      <c r="AA500" s="407" t="str">
        <f>IF(名簿!S505&lt;&gt;"",名簿!S505,"")</f>
        <v/>
      </c>
      <c r="AB500" s="407" t="s">
        <v>1792</v>
      </c>
      <c r="AC500" s="407" t="str">
        <f>IF(名簿!M505&lt;&gt;"",名簿!M505,"")</f>
        <v/>
      </c>
      <c r="AD500" s="407" t="str">
        <f>IF(名簿!N505&lt;&gt;"",名簿!N505,"")</f>
        <v/>
      </c>
      <c r="AE500" s="407" t="str">
        <f>IF(名簿!O505&lt;&gt;"",名簿!O505,"")</f>
        <v/>
      </c>
      <c r="AF500" s="407" t="str">
        <f>IF(名簿!P505&lt;&gt;"",名簿!P505,"")</f>
        <v/>
      </c>
      <c r="AN500" s="551" t="str">
        <f>テーブル2[[#This Row],[災害発生時の
体制]]&amp;テーブル2[[#This Row],[班長代理①②③を選択]]</f>
        <v/>
      </c>
      <c r="AO500">
        <f>IF(テーブル2[[#This Row],[班長代理①②③を選択]]&lt;&gt;"",COUNTIF(AN:AN,AN500),0)</f>
        <v>0</v>
      </c>
      <c r="AQ500" s="521" t="str">
        <f>テーブル2[[#This Row],[災害発生時の
体制]]&amp;テーブル2[[#This Row],[班長]]</f>
        <v/>
      </c>
      <c r="AR500" s="519">
        <f>IF(テーブル2[[#This Row],[班長]]="○",COUNTIF(AQ:AQ,AQ500),0)</f>
        <v>0</v>
      </c>
    </row>
    <row r="501" spans="2:44" x14ac:dyDescent="0.15">
      <c r="B501" s="378" t="str">
        <f>IF(名簿!C506&lt;&gt;"",名簿!C506,"")</f>
        <v/>
      </c>
      <c r="C501" s="378" t="str">
        <f>IF(名簿!F506&lt;&gt;"",名簿!F506,"")</f>
        <v/>
      </c>
      <c r="D501" s="378" t="str">
        <f>IF(名簿!G506&lt;&gt;"",名簿!G506,"")</f>
        <v/>
      </c>
      <c r="E501" s="378" t="str">
        <f>IF(名簿!J506&lt;&gt;"",名簿!J506,"")</f>
        <v/>
      </c>
      <c r="F501" s="378" t="str">
        <f>IF(名簿!L506&lt;&gt;"",名簿!L506,"")</f>
        <v/>
      </c>
      <c r="G501" s="378" t="str">
        <f>IF(名簿!I506&lt;&gt;"",名簿!I506,"")</f>
        <v/>
      </c>
      <c r="H501" s="378" t="str">
        <f>IF(名簿!K506&lt;&gt;"",名簿!K506,"")</f>
        <v/>
      </c>
      <c r="I501" s="378" t="str">
        <f>IF(名簿!H506&lt;&gt;"",名簿!H506,"")</f>
        <v/>
      </c>
      <c r="J501" s="378" t="str">
        <f>IF(名簿!S506&lt;&gt;"",名簿!S506,"")</f>
        <v/>
      </c>
      <c r="L501" s="379" t="str">
        <f>IF(現場!C505&lt;&gt;"",現場!C505,"")</f>
        <v/>
      </c>
      <c r="M501" s="379" t="str">
        <f>IF(現場!D505&lt;&gt;"",現場!D505,"")</f>
        <v/>
      </c>
      <c r="N501" s="379" t="str">
        <f>IF(現場!E505&lt;&gt;"",現場!E505,"")</f>
        <v/>
      </c>
      <c r="O501" s="379" t="str">
        <f>IF(現場!F505&lt;&gt;"",現場!F505,"")</f>
        <v/>
      </c>
      <c r="P501" s="379" t="str">
        <f>IF(現場!G505&lt;&gt;"",現場!G505,"")</f>
        <v/>
      </c>
      <c r="Q501" s="379" t="str">
        <f>IF(現場!H505&lt;&gt;"",現場!H505,"")</f>
        <v/>
      </c>
      <c r="R501" s="379" t="str">
        <f>IF(現場!I505&lt;&gt;"",現場!I505,"")</f>
        <v/>
      </c>
      <c r="S501" s="379" t="str">
        <f>IF(現場!J505&lt;&gt;"",現場!J505,"")</f>
        <v/>
      </c>
      <c r="T501" s="379" t="str">
        <f>IF(現場!K505&lt;&gt;"",現場!K505,"")</f>
        <v/>
      </c>
      <c r="U501" s="379" t="str">
        <f>IF(現場!L505&lt;&gt;"",現場!L505,"")</f>
        <v/>
      </c>
      <c r="V501" s="379" t="str">
        <f>IF(現場!M505&lt;&gt;"",現場!M505,"")</f>
        <v/>
      </c>
      <c r="X501" s="407" t="str">
        <f>IF(名簿!E506&lt;&gt;"",名簿!E506,"")</f>
        <v/>
      </c>
      <c r="Y501" s="407" t="str">
        <f>IF(名簿!C506&lt;&gt;"",名簿!C506,"")</f>
        <v/>
      </c>
      <c r="Z501" s="407" t="str">
        <f>IF(名簿!H506&lt;&gt;"",名簿!H506,"")</f>
        <v/>
      </c>
      <c r="AA501" s="407" t="str">
        <f>IF(名簿!S506&lt;&gt;"",名簿!S506,"")</f>
        <v/>
      </c>
      <c r="AB501" s="407" t="s">
        <v>1792</v>
      </c>
      <c r="AC501" s="407" t="str">
        <f>IF(名簿!M506&lt;&gt;"",名簿!M506,"")</f>
        <v/>
      </c>
      <c r="AD501" s="407" t="str">
        <f>IF(名簿!N506&lt;&gt;"",名簿!N506,"")</f>
        <v/>
      </c>
      <c r="AE501" s="407" t="str">
        <f>IF(名簿!O506&lt;&gt;"",名簿!O506,"")</f>
        <v/>
      </c>
      <c r="AF501" s="407" t="str">
        <f>IF(名簿!P506&lt;&gt;"",名簿!P506,"")</f>
        <v/>
      </c>
      <c r="AN501" s="551" t="str">
        <f>テーブル2[[#This Row],[災害発生時の
体制]]&amp;テーブル2[[#This Row],[班長代理①②③を選択]]</f>
        <v/>
      </c>
      <c r="AO501">
        <f>IF(テーブル2[[#This Row],[班長代理①②③を選択]]&lt;&gt;"",COUNTIF(AN:AN,AN501),0)</f>
        <v>0</v>
      </c>
      <c r="AQ501" s="521" t="str">
        <f>テーブル2[[#This Row],[災害発生時の
体制]]&amp;テーブル2[[#This Row],[班長]]</f>
        <v/>
      </c>
      <c r="AR501" s="519">
        <f>IF(テーブル2[[#This Row],[班長]]="○",COUNTIF(AQ:AQ,AQ501),0)</f>
        <v>0</v>
      </c>
    </row>
    <row r="502" spans="2:44" x14ac:dyDescent="0.15">
      <c r="B502" s="378" t="str">
        <f>IF(名簿!C507&lt;&gt;"",名簿!C507,"")</f>
        <v/>
      </c>
      <c r="C502" s="378" t="str">
        <f>IF(名簿!F507&lt;&gt;"",名簿!F507,"")</f>
        <v/>
      </c>
      <c r="D502" s="378" t="str">
        <f>IF(名簿!G507&lt;&gt;"",名簿!G507,"")</f>
        <v/>
      </c>
      <c r="E502" s="378" t="str">
        <f>IF(名簿!J507&lt;&gt;"",名簿!J507,"")</f>
        <v/>
      </c>
      <c r="F502" s="378" t="str">
        <f>IF(名簿!L507&lt;&gt;"",名簿!L507,"")</f>
        <v/>
      </c>
      <c r="G502" s="378" t="str">
        <f>IF(名簿!I507&lt;&gt;"",名簿!I507,"")</f>
        <v/>
      </c>
      <c r="H502" s="378" t="str">
        <f>IF(名簿!K507&lt;&gt;"",名簿!K507,"")</f>
        <v/>
      </c>
      <c r="I502" s="378" t="str">
        <f>IF(名簿!H507&lt;&gt;"",名簿!H507,"")</f>
        <v/>
      </c>
      <c r="J502" s="378" t="str">
        <f>IF(名簿!S507&lt;&gt;"",名簿!S507,"")</f>
        <v/>
      </c>
      <c r="L502" s="379" t="str">
        <f>IF(現場!C506&lt;&gt;"",現場!C506,"")</f>
        <v/>
      </c>
      <c r="M502" s="379" t="str">
        <f>IF(現場!D506&lt;&gt;"",現場!D506,"")</f>
        <v/>
      </c>
      <c r="N502" s="379" t="str">
        <f>IF(現場!E506&lt;&gt;"",現場!E506,"")</f>
        <v/>
      </c>
      <c r="O502" s="379" t="str">
        <f>IF(現場!F506&lt;&gt;"",現場!F506,"")</f>
        <v/>
      </c>
      <c r="P502" s="379" t="str">
        <f>IF(現場!G506&lt;&gt;"",現場!G506,"")</f>
        <v/>
      </c>
      <c r="Q502" s="379" t="str">
        <f>IF(現場!H506&lt;&gt;"",現場!H506,"")</f>
        <v/>
      </c>
      <c r="R502" s="379" t="str">
        <f>IF(現場!I506&lt;&gt;"",現場!I506,"")</f>
        <v/>
      </c>
      <c r="S502" s="379" t="str">
        <f>IF(現場!J506&lt;&gt;"",現場!J506,"")</f>
        <v/>
      </c>
      <c r="T502" s="379" t="str">
        <f>IF(現場!K506&lt;&gt;"",現場!K506,"")</f>
        <v/>
      </c>
      <c r="U502" s="379" t="str">
        <f>IF(現場!L506&lt;&gt;"",現場!L506,"")</f>
        <v/>
      </c>
      <c r="V502" s="379" t="str">
        <f>IF(現場!M506&lt;&gt;"",現場!M506,"")</f>
        <v/>
      </c>
      <c r="X502" s="407" t="str">
        <f>IF(名簿!E507&lt;&gt;"",名簿!E507,"")</f>
        <v/>
      </c>
      <c r="Y502" s="407" t="str">
        <f>IF(名簿!C507&lt;&gt;"",名簿!C507,"")</f>
        <v/>
      </c>
      <c r="Z502" s="407" t="str">
        <f>IF(名簿!H507&lt;&gt;"",名簿!H507,"")</f>
        <v/>
      </c>
      <c r="AA502" s="407" t="str">
        <f>IF(名簿!S507&lt;&gt;"",名簿!S507,"")</f>
        <v/>
      </c>
      <c r="AB502" s="407" t="s">
        <v>1792</v>
      </c>
      <c r="AC502" s="407" t="str">
        <f>IF(名簿!M507&lt;&gt;"",名簿!M507,"")</f>
        <v/>
      </c>
      <c r="AD502" s="407" t="str">
        <f>IF(名簿!N507&lt;&gt;"",名簿!N507,"")</f>
        <v/>
      </c>
      <c r="AE502" s="407" t="str">
        <f>IF(名簿!O507&lt;&gt;"",名簿!O507,"")</f>
        <v/>
      </c>
      <c r="AF502" s="407" t="str">
        <f>IF(名簿!P507&lt;&gt;"",名簿!P507,"")</f>
        <v/>
      </c>
      <c r="AN502" s="551" t="str">
        <f>テーブル2[[#This Row],[災害発生時の
体制]]&amp;テーブル2[[#This Row],[班長代理①②③を選択]]</f>
        <v/>
      </c>
      <c r="AO502">
        <f>IF(テーブル2[[#This Row],[班長代理①②③を選択]]&lt;&gt;"",COUNTIF(AN:AN,AN502),0)</f>
        <v>0</v>
      </c>
      <c r="AQ502" s="521" t="str">
        <f>テーブル2[[#This Row],[災害発生時の
体制]]&amp;テーブル2[[#This Row],[班長]]</f>
        <v/>
      </c>
      <c r="AR502" s="519">
        <f>IF(テーブル2[[#This Row],[班長]]="○",COUNTIF(AQ:AQ,AQ502),0)</f>
        <v>0</v>
      </c>
    </row>
    <row r="503" spans="2:44" x14ac:dyDescent="0.15">
      <c r="B503" s="378" t="str">
        <f>IF(名簿!C508&lt;&gt;"",名簿!C508,"")</f>
        <v/>
      </c>
      <c r="C503" s="378" t="str">
        <f>IF(名簿!F508&lt;&gt;"",名簿!F508,"")</f>
        <v/>
      </c>
      <c r="D503" s="378" t="str">
        <f>IF(名簿!G508&lt;&gt;"",名簿!G508,"")</f>
        <v/>
      </c>
      <c r="E503" s="378" t="str">
        <f>IF(名簿!J508&lt;&gt;"",名簿!J508,"")</f>
        <v/>
      </c>
      <c r="F503" s="378" t="str">
        <f>IF(名簿!L508&lt;&gt;"",名簿!L508,"")</f>
        <v/>
      </c>
      <c r="G503" s="378" t="str">
        <f>IF(名簿!I508&lt;&gt;"",名簿!I508,"")</f>
        <v/>
      </c>
      <c r="H503" s="378" t="str">
        <f>IF(名簿!K508&lt;&gt;"",名簿!K508,"")</f>
        <v/>
      </c>
      <c r="I503" s="378" t="str">
        <f>IF(名簿!H508&lt;&gt;"",名簿!H508,"")</f>
        <v/>
      </c>
      <c r="J503" s="378" t="str">
        <f>IF(名簿!S508&lt;&gt;"",名簿!S508,"")</f>
        <v/>
      </c>
      <c r="L503" s="379" t="str">
        <f>IF(現場!C507&lt;&gt;"",現場!C507,"")</f>
        <v/>
      </c>
      <c r="M503" s="379" t="str">
        <f>IF(現場!D507&lt;&gt;"",現場!D507,"")</f>
        <v/>
      </c>
      <c r="N503" s="379" t="str">
        <f>IF(現場!E507&lt;&gt;"",現場!E507,"")</f>
        <v/>
      </c>
      <c r="O503" s="379" t="str">
        <f>IF(現場!F507&lt;&gt;"",現場!F507,"")</f>
        <v/>
      </c>
      <c r="P503" s="379" t="str">
        <f>IF(現場!G507&lt;&gt;"",現場!G507,"")</f>
        <v/>
      </c>
      <c r="Q503" s="379" t="str">
        <f>IF(現場!H507&lt;&gt;"",現場!H507,"")</f>
        <v/>
      </c>
      <c r="R503" s="379" t="str">
        <f>IF(現場!I507&lt;&gt;"",現場!I507,"")</f>
        <v/>
      </c>
      <c r="S503" s="379" t="str">
        <f>IF(現場!J507&lt;&gt;"",現場!J507,"")</f>
        <v/>
      </c>
      <c r="T503" s="379" t="str">
        <f>IF(現場!K507&lt;&gt;"",現場!K507,"")</f>
        <v/>
      </c>
      <c r="U503" s="379" t="str">
        <f>IF(現場!L507&lt;&gt;"",現場!L507,"")</f>
        <v/>
      </c>
      <c r="V503" s="379" t="str">
        <f>IF(現場!M507&lt;&gt;"",現場!M507,"")</f>
        <v/>
      </c>
      <c r="X503" s="407" t="str">
        <f>IF(名簿!E508&lt;&gt;"",名簿!E508,"")</f>
        <v/>
      </c>
      <c r="Y503" s="407" t="str">
        <f>IF(名簿!C508&lt;&gt;"",名簿!C508,"")</f>
        <v/>
      </c>
      <c r="Z503" s="407" t="str">
        <f>IF(名簿!H508&lt;&gt;"",名簿!H508,"")</f>
        <v/>
      </c>
      <c r="AA503" s="407" t="str">
        <f>IF(名簿!S508&lt;&gt;"",名簿!S508,"")</f>
        <v/>
      </c>
      <c r="AB503" s="407" t="s">
        <v>1792</v>
      </c>
      <c r="AC503" s="407" t="str">
        <f>IF(名簿!M508&lt;&gt;"",名簿!M508,"")</f>
        <v/>
      </c>
      <c r="AD503" s="407" t="str">
        <f>IF(名簿!N508&lt;&gt;"",名簿!N508,"")</f>
        <v/>
      </c>
      <c r="AE503" s="407" t="str">
        <f>IF(名簿!O508&lt;&gt;"",名簿!O508,"")</f>
        <v/>
      </c>
      <c r="AF503" s="407" t="str">
        <f>IF(名簿!P508&lt;&gt;"",名簿!P508,"")</f>
        <v/>
      </c>
      <c r="AN503" s="551" t="str">
        <f>テーブル2[[#This Row],[災害発生時の
体制]]&amp;テーブル2[[#This Row],[班長代理①②③を選択]]</f>
        <v/>
      </c>
      <c r="AO503">
        <f>IF(テーブル2[[#This Row],[班長代理①②③を選択]]&lt;&gt;"",COUNTIF(AN:AN,AN503),0)</f>
        <v>0</v>
      </c>
      <c r="AQ503" s="521" t="str">
        <f>テーブル2[[#This Row],[災害発生時の
体制]]&amp;テーブル2[[#This Row],[班長]]</f>
        <v/>
      </c>
      <c r="AR503" s="519">
        <f>IF(テーブル2[[#This Row],[班長]]="○",COUNTIF(AQ:AQ,AQ503),0)</f>
        <v>0</v>
      </c>
    </row>
    <row r="504" spans="2:44" x14ac:dyDescent="0.15">
      <c r="B504" s="378" t="str">
        <f>IF(名簿!C509&lt;&gt;"",名簿!C509,"")</f>
        <v/>
      </c>
      <c r="C504" s="378" t="str">
        <f>IF(名簿!F509&lt;&gt;"",名簿!F509,"")</f>
        <v/>
      </c>
      <c r="D504" s="378" t="str">
        <f>IF(名簿!G509&lt;&gt;"",名簿!G509,"")</f>
        <v/>
      </c>
      <c r="E504" s="378" t="str">
        <f>IF(名簿!J509&lt;&gt;"",名簿!J509,"")</f>
        <v/>
      </c>
      <c r="F504" s="378" t="str">
        <f>IF(名簿!L509&lt;&gt;"",名簿!L509,"")</f>
        <v/>
      </c>
      <c r="G504" s="378" t="str">
        <f>IF(名簿!I509&lt;&gt;"",名簿!I509,"")</f>
        <v/>
      </c>
      <c r="H504" s="378" t="str">
        <f>IF(名簿!K509&lt;&gt;"",名簿!K509,"")</f>
        <v/>
      </c>
      <c r="I504" s="378" t="str">
        <f>IF(名簿!H509&lt;&gt;"",名簿!H509,"")</f>
        <v/>
      </c>
      <c r="J504" s="378" t="str">
        <f>IF(名簿!S509&lt;&gt;"",名簿!S509,"")</f>
        <v/>
      </c>
      <c r="L504" s="379" t="str">
        <f>IF(現場!C508&lt;&gt;"",現場!C508,"")</f>
        <v/>
      </c>
      <c r="M504" s="379" t="str">
        <f>IF(現場!D508&lt;&gt;"",現場!D508,"")</f>
        <v/>
      </c>
      <c r="N504" s="379" t="str">
        <f>IF(現場!E508&lt;&gt;"",現場!E508,"")</f>
        <v/>
      </c>
      <c r="O504" s="379" t="str">
        <f>IF(現場!F508&lt;&gt;"",現場!F508,"")</f>
        <v/>
      </c>
      <c r="P504" s="379" t="str">
        <f>IF(現場!G508&lt;&gt;"",現場!G508,"")</f>
        <v/>
      </c>
      <c r="Q504" s="379" t="str">
        <f>IF(現場!H508&lt;&gt;"",現場!H508,"")</f>
        <v/>
      </c>
      <c r="R504" s="379" t="str">
        <f>IF(現場!I508&lt;&gt;"",現場!I508,"")</f>
        <v/>
      </c>
      <c r="S504" s="379" t="str">
        <f>IF(現場!J508&lt;&gt;"",現場!J508,"")</f>
        <v/>
      </c>
      <c r="T504" s="379" t="str">
        <f>IF(現場!K508&lt;&gt;"",現場!K508,"")</f>
        <v/>
      </c>
      <c r="U504" s="379" t="str">
        <f>IF(現場!L508&lt;&gt;"",現場!L508,"")</f>
        <v/>
      </c>
      <c r="V504" s="379" t="str">
        <f>IF(現場!M508&lt;&gt;"",現場!M508,"")</f>
        <v/>
      </c>
      <c r="X504" s="407" t="str">
        <f>IF(名簿!E509&lt;&gt;"",名簿!E509,"")</f>
        <v/>
      </c>
      <c r="Y504" s="407" t="str">
        <f>IF(名簿!C509&lt;&gt;"",名簿!C509,"")</f>
        <v/>
      </c>
      <c r="Z504" s="407" t="str">
        <f>IF(名簿!H509&lt;&gt;"",名簿!H509,"")</f>
        <v/>
      </c>
      <c r="AA504" s="407" t="str">
        <f>IF(名簿!S509&lt;&gt;"",名簿!S509,"")</f>
        <v/>
      </c>
      <c r="AB504" s="407" t="s">
        <v>1792</v>
      </c>
      <c r="AC504" s="407" t="str">
        <f>IF(名簿!M509&lt;&gt;"",名簿!M509,"")</f>
        <v/>
      </c>
      <c r="AD504" s="407" t="str">
        <f>IF(名簿!N509&lt;&gt;"",名簿!N509,"")</f>
        <v/>
      </c>
      <c r="AE504" s="407" t="str">
        <f>IF(名簿!O509&lt;&gt;"",名簿!O509,"")</f>
        <v/>
      </c>
      <c r="AF504" s="407" t="str">
        <f>IF(名簿!P509&lt;&gt;"",名簿!P509,"")</f>
        <v/>
      </c>
      <c r="AN504" s="551" t="str">
        <f>テーブル2[[#This Row],[災害発生時の
体制]]&amp;テーブル2[[#This Row],[班長代理①②③を選択]]</f>
        <v/>
      </c>
      <c r="AO504">
        <f>IF(テーブル2[[#This Row],[班長代理①②③を選択]]&lt;&gt;"",COUNTIF(AN:AN,AN504),0)</f>
        <v>0</v>
      </c>
      <c r="AQ504" s="521" t="str">
        <f>テーブル2[[#This Row],[災害発生時の
体制]]&amp;テーブル2[[#This Row],[班長]]</f>
        <v/>
      </c>
      <c r="AR504" s="519">
        <f>IF(テーブル2[[#This Row],[班長]]="○",COUNTIF(AQ:AQ,AQ504),0)</f>
        <v>0</v>
      </c>
    </row>
    <row r="505" spans="2:44" x14ac:dyDescent="0.15">
      <c r="B505" s="378" t="str">
        <f>IF(名簿!C510&lt;&gt;"",名簿!C510,"")</f>
        <v/>
      </c>
      <c r="C505" s="378" t="str">
        <f>IF(名簿!F510&lt;&gt;"",名簿!F510,"")</f>
        <v/>
      </c>
      <c r="D505" s="378" t="str">
        <f>IF(名簿!G510&lt;&gt;"",名簿!G510,"")</f>
        <v/>
      </c>
      <c r="E505" s="378" t="str">
        <f>IF(名簿!J510&lt;&gt;"",名簿!J510,"")</f>
        <v/>
      </c>
      <c r="F505" s="378" t="str">
        <f>IF(名簿!L510&lt;&gt;"",名簿!L510,"")</f>
        <v/>
      </c>
      <c r="G505" s="378" t="str">
        <f>IF(名簿!I510&lt;&gt;"",名簿!I510,"")</f>
        <v/>
      </c>
      <c r="H505" s="378" t="str">
        <f>IF(名簿!K510&lt;&gt;"",名簿!K510,"")</f>
        <v/>
      </c>
      <c r="I505" s="378" t="str">
        <f>IF(名簿!H510&lt;&gt;"",名簿!H510,"")</f>
        <v/>
      </c>
      <c r="J505" s="378" t="str">
        <f>IF(名簿!S510&lt;&gt;"",名簿!S510,"")</f>
        <v/>
      </c>
      <c r="L505" s="379" t="str">
        <f>IF(現場!C509&lt;&gt;"",現場!C509,"")</f>
        <v/>
      </c>
      <c r="M505" s="379" t="str">
        <f>IF(現場!D509&lt;&gt;"",現場!D509,"")</f>
        <v/>
      </c>
      <c r="N505" s="379" t="str">
        <f>IF(現場!E509&lt;&gt;"",現場!E509,"")</f>
        <v/>
      </c>
      <c r="O505" s="379" t="str">
        <f>IF(現場!F509&lt;&gt;"",現場!F509,"")</f>
        <v/>
      </c>
      <c r="P505" s="379" t="str">
        <f>IF(現場!G509&lt;&gt;"",現場!G509,"")</f>
        <v/>
      </c>
      <c r="Q505" s="379" t="str">
        <f>IF(現場!H509&lt;&gt;"",現場!H509,"")</f>
        <v/>
      </c>
      <c r="R505" s="379" t="str">
        <f>IF(現場!I509&lt;&gt;"",現場!I509,"")</f>
        <v/>
      </c>
      <c r="S505" s="379" t="str">
        <f>IF(現場!J509&lt;&gt;"",現場!J509,"")</f>
        <v/>
      </c>
      <c r="T505" s="379" t="str">
        <f>IF(現場!K509&lt;&gt;"",現場!K509,"")</f>
        <v/>
      </c>
      <c r="U505" s="379" t="str">
        <f>IF(現場!L509&lt;&gt;"",現場!L509,"")</f>
        <v/>
      </c>
      <c r="V505" s="379" t="str">
        <f>IF(現場!M509&lt;&gt;"",現場!M509,"")</f>
        <v/>
      </c>
      <c r="X505" s="407" t="str">
        <f>IF(名簿!E510&lt;&gt;"",名簿!E510,"")</f>
        <v/>
      </c>
      <c r="Y505" s="407" t="str">
        <f>IF(名簿!C510&lt;&gt;"",名簿!C510,"")</f>
        <v/>
      </c>
      <c r="Z505" s="407" t="str">
        <f>IF(名簿!H510&lt;&gt;"",名簿!H510,"")</f>
        <v/>
      </c>
      <c r="AA505" s="407" t="str">
        <f>IF(名簿!S510&lt;&gt;"",名簿!S510,"")</f>
        <v/>
      </c>
      <c r="AB505" s="407" t="s">
        <v>1792</v>
      </c>
      <c r="AC505" s="407" t="str">
        <f>IF(名簿!M510&lt;&gt;"",名簿!M510,"")</f>
        <v/>
      </c>
      <c r="AD505" s="407" t="str">
        <f>IF(名簿!N510&lt;&gt;"",名簿!N510,"")</f>
        <v/>
      </c>
      <c r="AE505" s="407" t="str">
        <f>IF(名簿!O510&lt;&gt;"",名簿!O510,"")</f>
        <v/>
      </c>
      <c r="AF505" s="407" t="str">
        <f>IF(名簿!P510&lt;&gt;"",名簿!P510,"")</f>
        <v/>
      </c>
      <c r="AN505" s="551" t="str">
        <f>テーブル2[[#This Row],[災害発生時の
体制]]&amp;テーブル2[[#This Row],[班長代理①②③を選択]]</f>
        <v/>
      </c>
      <c r="AO505">
        <f>IF(テーブル2[[#This Row],[班長代理①②③を選択]]&lt;&gt;"",COUNTIF(AN:AN,AN505),0)</f>
        <v>0</v>
      </c>
      <c r="AQ505" s="521" t="str">
        <f>テーブル2[[#This Row],[災害発生時の
体制]]&amp;テーブル2[[#This Row],[班長]]</f>
        <v/>
      </c>
      <c r="AR505" s="519">
        <f>IF(テーブル2[[#This Row],[班長]]="○",COUNTIF(AQ:AQ,AQ505),0)</f>
        <v>0</v>
      </c>
    </row>
    <row r="506" spans="2:44" x14ac:dyDescent="0.15">
      <c r="B506" s="378" t="str">
        <f>IF(名簿!C511&lt;&gt;"",名簿!C511,"")</f>
        <v/>
      </c>
      <c r="C506" s="378" t="str">
        <f>IF(名簿!F511&lt;&gt;"",名簿!F511,"")</f>
        <v/>
      </c>
      <c r="D506" s="378" t="str">
        <f>IF(名簿!G511&lt;&gt;"",名簿!G511,"")</f>
        <v/>
      </c>
      <c r="E506" s="378" t="str">
        <f>IF(名簿!J511&lt;&gt;"",名簿!J511,"")</f>
        <v/>
      </c>
      <c r="F506" s="378" t="str">
        <f>IF(名簿!L511&lt;&gt;"",名簿!L511,"")</f>
        <v/>
      </c>
      <c r="G506" s="378" t="str">
        <f>IF(名簿!I511&lt;&gt;"",名簿!I511,"")</f>
        <v/>
      </c>
      <c r="H506" s="378" t="str">
        <f>IF(名簿!K511&lt;&gt;"",名簿!K511,"")</f>
        <v/>
      </c>
      <c r="I506" s="378" t="str">
        <f>IF(名簿!H511&lt;&gt;"",名簿!H511,"")</f>
        <v/>
      </c>
      <c r="J506" s="378" t="str">
        <f>IF(名簿!S511&lt;&gt;"",名簿!S511,"")</f>
        <v/>
      </c>
      <c r="L506" s="379" t="str">
        <f>IF(現場!C510&lt;&gt;"",現場!C510,"")</f>
        <v/>
      </c>
      <c r="M506" s="379" t="str">
        <f>IF(現場!D510&lt;&gt;"",現場!D510,"")</f>
        <v/>
      </c>
      <c r="N506" s="379" t="str">
        <f>IF(現場!E510&lt;&gt;"",現場!E510,"")</f>
        <v/>
      </c>
      <c r="O506" s="379" t="str">
        <f>IF(現場!F510&lt;&gt;"",現場!F510,"")</f>
        <v/>
      </c>
      <c r="P506" s="379" t="str">
        <f>IF(現場!G510&lt;&gt;"",現場!G510,"")</f>
        <v/>
      </c>
      <c r="Q506" s="379" t="str">
        <f>IF(現場!H510&lt;&gt;"",現場!H510,"")</f>
        <v/>
      </c>
      <c r="R506" s="379" t="str">
        <f>IF(現場!I510&lt;&gt;"",現場!I510,"")</f>
        <v/>
      </c>
      <c r="S506" s="379" t="str">
        <f>IF(現場!J510&lt;&gt;"",現場!J510,"")</f>
        <v/>
      </c>
      <c r="T506" s="379" t="str">
        <f>IF(現場!K510&lt;&gt;"",現場!K510,"")</f>
        <v/>
      </c>
      <c r="U506" s="379" t="str">
        <f>IF(現場!L510&lt;&gt;"",現場!L510,"")</f>
        <v/>
      </c>
      <c r="V506" s="379" t="str">
        <f>IF(現場!M510&lt;&gt;"",現場!M510,"")</f>
        <v/>
      </c>
      <c r="X506" s="407" t="str">
        <f>IF(名簿!E511&lt;&gt;"",名簿!E511,"")</f>
        <v/>
      </c>
      <c r="Y506" s="407" t="str">
        <f>IF(名簿!C511&lt;&gt;"",名簿!C511,"")</f>
        <v/>
      </c>
      <c r="Z506" s="407" t="str">
        <f>IF(名簿!H511&lt;&gt;"",名簿!H511,"")</f>
        <v/>
      </c>
      <c r="AA506" s="407" t="str">
        <f>IF(名簿!S511&lt;&gt;"",名簿!S511,"")</f>
        <v/>
      </c>
      <c r="AB506" s="407" t="s">
        <v>1792</v>
      </c>
      <c r="AC506" s="407" t="str">
        <f>IF(名簿!M511&lt;&gt;"",名簿!M511,"")</f>
        <v/>
      </c>
      <c r="AD506" s="407" t="str">
        <f>IF(名簿!N511&lt;&gt;"",名簿!N511,"")</f>
        <v/>
      </c>
      <c r="AE506" s="407" t="str">
        <f>IF(名簿!O511&lt;&gt;"",名簿!O511,"")</f>
        <v/>
      </c>
      <c r="AF506" s="407" t="str">
        <f>IF(名簿!P511&lt;&gt;"",名簿!P511,"")</f>
        <v/>
      </c>
      <c r="AN506" s="551" t="str">
        <f>テーブル2[[#This Row],[災害発生時の
体制]]&amp;テーブル2[[#This Row],[班長代理①②③を選択]]</f>
        <v/>
      </c>
      <c r="AO506">
        <f>IF(テーブル2[[#This Row],[班長代理①②③を選択]]&lt;&gt;"",COUNTIF(AN:AN,AN506),0)</f>
        <v>0</v>
      </c>
      <c r="AQ506" s="521" t="str">
        <f>テーブル2[[#This Row],[災害発生時の
体制]]&amp;テーブル2[[#This Row],[班長]]</f>
        <v/>
      </c>
      <c r="AR506" s="519">
        <f>IF(テーブル2[[#This Row],[班長]]="○",COUNTIF(AQ:AQ,AQ506),0)</f>
        <v>0</v>
      </c>
    </row>
    <row r="507" spans="2:44" x14ac:dyDescent="0.15">
      <c r="B507" s="378" t="str">
        <f>IF(名簿!C512&lt;&gt;"",名簿!C512,"")</f>
        <v/>
      </c>
      <c r="C507" s="378" t="str">
        <f>IF(名簿!F512&lt;&gt;"",名簿!F512,"")</f>
        <v/>
      </c>
      <c r="D507" s="378" t="str">
        <f>IF(名簿!G512&lt;&gt;"",名簿!G512,"")</f>
        <v/>
      </c>
      <c r="E507" s="378" t="str">
        <f>IF(名簿!J512&lt;&gt;"",名簿!J512,"")</f>
        <v/>
      </c>
      <c r="F507" s="378" t="str">
        <f>IF(名簿!L512&lt;&gt;"",名簿!L512,"")</f>
        <v/>
      </c>
      <c r="G507" s="378" t="str">
        <f>IF(名簿!I512&lt;&gt;"",名簿!I512,"")</f>
        <v/>
      </c>
      <c r="H507" s="378" t="str">
        <f>IF(名簿!K512&lt;&gt;"",名簿!K512,"")</f>
        <v/>
      </c>
      <c r="I507" s="378" t="str">
        <f>IF(名簿!H512&lt;&gt;"",名簿!H512,"")</f>
        <v/>
      </c>
      <c r="J507" s="378" t="str">
        <f>IF(名簿!S512&lt;&gt;"",名簿!S512,"")</f>
        <v/>
      </c>
      <c r="L507" s="379" t="str">
        <f>IF(現場!C511&lt;&gt;"",現場!C511,"")</f>
        <v/>
      </c>
      <c r="M507" s="379" t="str">
        <f>IF(現場!D511&lt;&gt;"",現場!D511,"")</f>
        <v/>
      </c>
      <c r="N507" s="379" t="str">
        <f>IF(現場!E511&lt;&gt;"",現場!E511,"")</f>
        <v/>
      </c>
      <c r="O507" s="379" t="str">
        <f>IF(現場!F511&lt;&gt;"",現場!F511,"")</f>
        <v/>
      </c>
      <c r="P507" s="379" t="str">
        <f>IF(現場!G511&lt;&gt;"",現場!G511,"")</f>
        <v/>
      </c>
      <c r="Q507" s="379" t="str">
        <f>IF(現場!H511&lt;&gt;"",現場!H511,"")</f>
        <v/>
      </c>
      <c r="R507" s="379" t="str">
        <f>IF(現場!I511&lt;&gt;"",現場!I511,"")</f>
        <v/>
      </c>
      <c r="S507" s="379" t="str">
        <f>IF(現場!J511&lt;&gt;"",現場!J511,"")</f>
        <v/>
      </c>
      <c r="T507" s="379" t="str">
        <f>IF(現場!K511&lt;&gt;"",現場!K511,"")</f>
        <v/>
      </c>
      <c r="U507" s="379" t="str">
        <f>IF(現場!L511&lt;&gt;"",現場!L511,"")</f>
        <v/>
      </c>
      <c r="V507" s="379" t="str">
        <f>IF(現場!M511&lt;&gt;"",現場!M511,"")</f>
        <v/>
      </c>
      <c r="X507" s="407" t="str">
        <f>IF(名簿!E512&lt;&gt;"",名簿!E512,"")</f>
        <v/>
      </c>
      <c r="Y507" s="407" t="str">
        <f>IF(名簿!C512&lt;&gt;"",名簿!C512,"")</f>
        <v/>
      </c>
      <c r="Z507" s="407" t="str">
        <f>IF(名簿!H512&lt;&gt;"",名簿!H512,"")</f>
        <v/>
      </c>
      <c r="AA507" s="407" t="str">
        <f>IF(名簿!S512&lt;&gt;"",名簿!S512,"")</f>
        <v/>
      </c>
      <c r="AB507" s="407" t="s">
        <v>1792</v>
      </c>
      <c r="AC507" s="407" t="str">
        <f>IF(名簿!M512&lt;&gt;"",名簿!M512,"")</f>
        <v/>
      </c>
      <c r="AD507" s="407" t="str">
        <f>IF(名簿!N512&lt;&gt;"",名簿!N512,"")</f>
        <v/>
      </c>
      <c r="AE507" s="407" t="str">
        <f>IF(名簿!O512&lt;&gt;"",名簿!O512,"")</f>
        <v/>
      </c>
      <c r="AF507" s="407" t="str">
        <f>IF(名簿!P512&lt;&gt;"",名簿!P512,"")</f>
        <v/>
      </c>
      <c r="AN507" s="551" t="str">
        <f>テーブル2[[#This Row],[災害発生時の
体制]]&amp;テーブル2[[#This Row],[班長代理①②③を選択]]</f>
        <v/>
      </c>
      <c r="AO507">
        <f>IF(テーブル2[[#This Row],[班長代理①②③を選択]]&lt;&gt;"",COUNTIF(AN:AN,AN507),0)</f>
        <v>0</v>
      </c>
      <c r="AQ507" s="521" t="str">
        <f>テーブル2[[#This Row],[災害発生時の
体制]]&amp;テーブル2[[#This Row],[班長]]</f>
        <v/>
      </c>
      <c r="AR507" s="519">
        <f>IF(テーブル2[[#This Row],[班長]]="○",COUNTIF(AQ:AQ,AQ507),0)</f>
        <v>0</v>
      </c>
    </row>
    <row r="508" spans="2:44" x14ac:dyDescent="0.15">
      <c r="B508" s="378" t="str">
        <f>IF(名簿!C513&lt;&gt;"",名簿!C513,"")</f>
        <v/>
      </c>
      <c r="C508" s="378" t="str">
        <f>IF(名簿!F513&lt;&gt;"",名簿!F513,"")</f>
        <v/>
      </c>
      <c r="D508" s="378" t="str">
        <f>IF(名簿!G513&lt;&gt;"",名簿!G513,"")</f>
        <v/>
      </c>
      <c r="E508" s="378" t="str">
        <f>IF(名簿!J513&lt;&gt;"",名簿!J513,"")</f>
        <v/>
      </c>
      <c r="F508" s="378" t="str">
        <f>IF(名簿!L513&lt;&gt;"",名簿!L513,"")</f>
        <v/>
      </c>
      <c r="G508" s="378" t="str">
        <f>IF(名簿!I513&lt;&gt;"",名簿!I513,"")</f>
        <v/>
      </c>
      <c r="H508" s="378" t="str">
        <f>IF(名簿!K513&lt;&gt;"",名簿!K513,"")</f>
        <v/>
      </c>
      <c r="I508" s="378" t="str">
        <f>IF(名簿!H513&lt;&gt;"",名簿!H513,"")</f>
        <v/>
      </c>
      <c r="J508" s="378" t="str">
        <f>IF(名簿!S513&lt;&gt;"",名簿!S513,"")</f>
        <v/>
      </c>
      <c r="L508" s="379" t="str">
        <f>IF(現場!C512&lt;&gt;"",現場!C512,"")</f>
        <v/>
      </c>
      <c r="M508" s="379" t="str">
        <f>IF(現場!D512&lt;&gt;"",現場!D512,"")</f>
        <v/>
      </c>
      <c r="N508" s="379" t="str">
        <f>IF(現場!E512&lt;&gt;"",現場!E512,"")</f>
        <v/>
      </c>
      <c r="O508" s="379" t="str">
        <f>IF(現場!F512&lt;&gt;"",現場!F512,"")</f>
        <v/>
      </c>
      <c r="P508" s="379" t="str">
        <f>IF(現場!G512&lt;&gt;"",現場!G512,"")</f>
        <v/>
      </c>
      <c r="Q508" s="379" t="str">
        <f>IF(現場!H512&lt;&gt;"",現場!H512,"")</f>
        <v/>
      </c>
      <c r="R508" s="379" t="str">
        <f>IF(現場!I512&lt;&gt;"",現場!I512,"")</f>
        <v/>
      </c>
      <c r="S508" s="379" t="str">
        <f>IF(現場!J512&lt;&gt;"",現場!J512,"")</f>
        <v/>
      </c>
      <c r="T508" s="379" t="str">
        <f>IF(現場!K512&lt;&gt;"",現場!K512,"")</f>
        <v/>
      </c>
      <c r="U508" s="379" t="str">
        <f>IF(現場!L512&lt;&gt;"",現場!L512,"")</f>
        <v/>
      </c>
      <c r="V508" s="379" t="str">
        <f>IF(現場!M512&lt;&gt;"",現場!M512,"")</f>
        <v/>
      </c>
      <c r="X508" s="407" t="str">
        <f>IF(名簿!E513&lt;&gt;"",名簿!E513,"")</f>
        <v/>
      </c>
      <c r="Y508" s="407" t="str">
        <f>IF(名簿!C513&lt;&gt;"",名簿!C513,"")</f>
        <v/>
      </c>
      <c r="Z508" s="407" t="str">
        <f>IF(名簿!H513&lt;&gt;"",名簿!H513,"")</f>
        <v/>
      </c>
      <c r="AA508" s="407" t="str">
        <f>IF(名簿!S513&lt;&gt;"",名簿!S513,"")</f>
        <v/>
      </c>
      <c r="AB508" s="407" t="s">
        <v>1792</v>
      </c>
      <c r="AC508" s="407" t="str">
        <f>IF(名簿!M513&lt;&gt;"",名簿!M513,"")</f>
        <v/>
      </c>
      <c r="AD508" s="407" t="str">
        <f>IF(名簿!N513&lt;&gt;"",名簿!N513,"")</f>
        <v/>
      </c>
      <c r="AE508" s="407" t="str">
        <f>IF(名簿!O513&lt;&gt;"",名簿!O513,"")</f>
        <v/>
      </c>
      <c r="AF508" s="407" t="str">
        <f>IF(名簿!P513&lt;&gt;"",名簿!P513,"")</f>
        <v/>
      </c>
      <c r="AN508" s="551" t="str">
        <f>テーブル2[[#This Row],[災害発生時の
体制]]&amp;テーブル2[[#This Row],[班長代理①②③を選択]]</f>
        <v/>
      </c>
      <c r="AO508">
        <f>IF(テーブル2[[#This Row],[班長代理①②③を選択]]&lt;&gt;"",COUNTIF(AN:AN,AN508),0)</f>
        <v>0</v>
      </c>
      <c r="AQ508" s="521" t="str">
        <f>テーブル2[[#This Row],[災害発生時の
体制]]&amp;テーブル2[[#This Row],[班長]]</f>
        <v/>
      </c>
      <c r="AR508" s="519">
        <f>IF(テーブル2[[#This Row],[班長]]="○",COUNTIF(AQ:AQ,AQ508),0)</f>
        <v>0</v>
      </c>
    </row>
    <row r="509" spans="2:44" x14ac:dyDescent="0.15">
      <c r="B509" s="378" t="str">
        <f>IF(名簿!C514&lt;&gt;"",名簿!C514,"")</f>
        <v/>
      </c>
      <c r="C509" s="378" t="str">
        <f>IF(名簿!F514&lt;&gt;"",名簿!F514,"")</f>
        <v/>
      </c>
      <c r="D509" s="378" t="str">
        <f>IF(名簿!G514&lt;&gt;"",名簿!G514,"")</f>
        <v/>
      </c>
      <c r="E509" s="378" t="str">
        <f>IF(名簿!J514&lt;&gt;"",名簿!J514,"")</f>
        <v/>
      </c>
      <c r="F509" s="378" t="str">
        <f>IF(名簿!L514&lt;&gt;"",名簿!L514,"")</f>
        <v/>
      </c>
      <c r="G509" s="378" t="str">
        <f>IF(名簿!I514&lt;&gt;"",名簿!I514,"")</f>
        <v/>
      </c>
      <c r="H509" s="378" t="str">
        <f>IF(名簿!K514&lt;&gt;"",名簿!K514,"")</f>
        <v/>
      </c>
      <c r="I509" s="378" t="str">
        <f>IF(名簿!H514&lt;&gt;"",名簿!H514,"")</f>
        <v/>
      </c>
      <c r="J509" s="378" t="str">
        <f>IF(名簿!S514&lt;&gt;"",名簿!S514,"")</f>
        <v/>
      </c>
      <c r="L509" s="379" t="str">
        <f>IF(現場!C513&lt;&gt;"",現場!C513,"")</f>
        <v/>
      </c>
      <c r="M509" s="379" t="str">
        <f>IF(現場!D513&lt;&gt;"",現場!D513,"")</f>
        <v/>
      </c>
      <c r="N509" s="379" t="str">
        <f>IF(現場!E513&lt;&gt;"",現場!E513,"")</f>
        <v/>
      </c>
      <c r="O509" s="379" t="str">
        <f>IF(現場!F513&lt;&gt;"",現場!F513,"")</f>
        <v/>
      </c>
      <c r="P509" s="379" t="str">
        <f>IF(現場!G513&lt;&gt;"",現場!G513,"")</f>
        <v/>
      </c>
      <c r="Q509" s="379" t="str">
        <f>IF(現場!H513&lt;&gt;"",現場!H513,"")</f>
        <v/>
      </c>
      <c r="R509" s="379" t="str">
        <f>IF(現場!I513&lt;&gt;"",現場!I513,"")</f>
        <v/>
      </c>
      <c r="S509" s="379" t="str">
        <f>IF(現場!J513&lt;&gt;"",現場!J513,"")</f>
        <v/>
      </c>
      <c r="T509" s="379" t="str">
        <f>IF(現場!K513&lt;&gt;"",現場!K513,"")</f>
        <v/>
      </c>
      <c r="U509" s="379" t="str">
        <f>IF(現場!L513&lt;&gt;"",現場!L513,"")</f>
        <v/>
      </c>
      <c r="V509" s="379" t="str">
        <f>IF(現場!M513&lt;&gt;"",現場!M513,"")</f>
        <v/>
      </c>
      <c r="X509" s="407" t="str">
        <f>IF(名簿!E514&lt;&gt;"",名簿!E514,"")</f>
        <v/>
      </c>
      <c r="Y509" s="407" t="str">
        <f>IF(名簿!C514&lt;&gt;"",名簿!C514,"")</f>
        <v/>
      </c>
      <c r="Z509" s="407" t="str">
        <f>IF(名簿!H514&lt;&gt;"",名簿!H514,"")</f>
        <v/>
      </c>
      <c r="AA509" s="407" t="str">
        <f>IF(名簿!S514&lt;&gt;"",名簿!S514,"")</f>
        <v/>
      </c>
      <c r="AB509" s="407" t="s">
        <v>1792</v>
      </c>
      <c r="AC509" s="407" t="str">
        <f>IF(名簿!M514&lt;&gt;"",名簿!M514,"")</f>
        <v/>
      </c>
      <c r="AD509" s="407" t="str">
        <f>IF(名簿!N514&lt;&gt;"",名簿!N514,"")</f>
        <v/>
      </c>
      <c r="AE509" s="407" t="str">
        <f>IF(名簿!O514&lt;&gt;"",名簿!O514,"")</f>
        <v/>
      </c>
      <c r="AF509" s="407" t="str">
        <f>IF(名簿!P514&lt;&gt;"",名簿!P514,"")</f>
        <v/>
      </c>
      <c r="AN509" s="551" t="str">
        <f>テーブル2[[#This Row],[災害発生時の
体制]]&amp;テーブル2[[#This Row],[班長代理①②③を選択]]</f>
        <v/>
      </c>
      <c r="AO509">
        <f>IF(テーブル2[[#This Row],[班長代理①②③を選択]]&lt;&gt;"",COUNTIF(AN:AN,AN509),0)</f>
        <v>0</v>
      </c>
      <c r="AQ509" s="521" t="str">
        <f>テーブル2[[#This Row],[災害発生時の
体制]]&amp;テーブル2[[#This Row],[班長]]</f>
        <v/>
      </c>
      <c r="AR509" s="519">
        <f>IF(テーブル2[[#This Row],[班長]]="○",COUNTIF(AQ:AQ,AQ509),0)</f>
        <v>0</v>
      </c>
    </row>
    <row r="510" spans="2:44" x14ac:dyDescent="0.15">
      <c r="B510" s="378" t="str">
        <f>IF(名簿!C515&lt;&gt;"",名簿!C515,"")</f>
        <v/>
      </c>
      <c r="C510" s="378" t="str">
        <f>IF(名簿!F515&lt;&gt;"",名簿!F515,"")</f>
        <v/>
      </c>
      <c r="D510" s="378" t="str">
        <f>IF(名簿!G515&lt;&gt;"",名簿!G515,"")</f>
        <v/>
      </c>
      <c r="E510" s="378" t="str">
        <f>IF(名簿!J515&lt;&gt;"",名簿!J515,"")</f>
        <v/>
      </c>
      <c r="F510" s="378" t="str">
        <f>IF(名簿!L515&lt;&gt;"",名簿!L515,"")</f>
        <v/>
      </c>
      <c r="G510" s="378" t="str">
        <f>IF(名簿!I515&lt;&gt;"",名簿!I515,"")</f>
        <v/>
      </c>
      <c r="H510" s="378" t="str">
        <f>IF(名簿!K515&lt;&gt;"",名簿!K515,"")</f>
        <v/>
      </c>
      <c r="I510" s="378" t="str">
        <f>IF(名簿!H515&lt;&gt;"",名簿!H515,"")</f>
        <v/>
      </c>
      <c r="J510" s="378" t="str">
        <f>IF(名簿!S515&lt;&gt;"",名簿!S515,"")</f>
        <v/>
      </c>
      <c r="L510" s="379" t="str">
        <f>IF(現場!C514&lt;&gt;"",現場!C514,"")</f>
        <v/>
      </c>
      <c r="M510" s="379" t="str">
        <f>IF(現場!D514&lt;&gt;"",現場!D514,"")</f>
        <v/>
      </c>
      <c r="N510" s="379" t="str">
        <f>IF(現場!E514&lt;&gt;"",現場!E514,"")</f>
        <v/>
      </c>
      <c r="O510" s="379" t="str">
        <f>IF(現場!F514&lt;&gt;"",現場!F514,"")</f>
        <v/>
      </c>
      <c r="P510" s="379" t="str">
        <f>IF(現場!G514&lt;&gt;"",現場!G514,"")</f>
        <v/>
      </c>
      <c r="Q510" s="379" t="str">
        <f>IF(現場!H514&lt;&gt;"",現場!H514,"")</f>
        <v/>
      </c>
      <c r="R510" s="379" t="str">
        <f>IF(現場!I514&lt;&gt;"",現場!I514,"")</f>
        <v/>
      </c>
      <c r="S510" s="379" t="str">
        <f>IF(現場!J514&lt;&gt;"",現場!J514,"")</f>
        <v/>
      </c>
      <c r="T510" s="379" t="str">
        <f>IF(現場!K514&lt;&gt;"",現場!K514,"")</f>
        <v/>
      </c>
      <c r="U510" s="379" t="str">
        <f>IF(現場!L514&lt;&gt;"",現場!L514,"")</f>
        <v/>
      </c>
      <c r="V510" s="379" t="str">
        <f>IF(現場!M514&lt;&gt;"",現場!M514,"")</f>
        <v/>
      </c>
      <c r="X510" s="407" t="str">
        <f>IF(名簿!E515&lt;&gt;"",名簿!E515,"")</f>
        <v/>
      </c>
      <c r="Y510" s="407" t="str">
        <f>IF(名簿!C515&lt;&gt;"",名簿!C515,"")</f>
        <v/>
      </c>
      <c r="Z510" s="407" t="str">
        <f>IF(名簿!H515&lt;&gt;"",名簿!H515,"")</f>
        <v/>
      </c>
      <c r="AA510" s="407" t="str">
        <f>IF(名簿!S515&lt;&gt;"",名簿!S515,"")</f>
        <v/>
      </c>
      <c r="AB510" s="407" t="s">
        <v>1792</v>
      </c>
      <c r="AC510" s="407" t="str">
        <f>IF(名簿!M515&lt;&gt;"",名簿!M515,"")</f>
        <v/>
      </c>
      <c r="AD510" s="407" t="str">
        <f>IF(名簿!N515&lt;&gt;"",名簿!N515,"")</f>
        <v/>
      </c>
      <c r="AE510" s="407" t="str">
        <f>IF(名簿!O515&lt;&gt;"",名簿!O515,"")</f>
        <v/>
      </c>
      <c r="AF510" s="407" t="str">
        <f>IF(名簿!P515&lt;&gt;"",名簿!P515,"")</f>
        <v/>
      </c>
      <c r="AN510" s="551" t="str">
        <f>テーブル2[[#This Row],[災害発生時の
体制]]&amp;テーブル2[[#This Row],[班長代理①②③を選択]]</f>
        <v/>
      </c>
      <c r="AO510">
        <f>IF(テーブル2[[#This Row],[班長代理①②③を選択]]&lt;&gt;"",COUNTIF(AN:AN,AN510),0)</f>
        <v>0</v>
      </c>
      <c r="AQ510" s="521" t="str">
        <f>テーブル2[[#This Row],[災害発生時の
体制]]&amp;テーブル2[[#This Row],[班長]]</f>
        <v/>
      </c>
      <c r="AR510" s="519">
        <f>IF(テーブル2[[#This Row],[班長]]="○",COUNTIF(AQ:AQ,AQ510),0)</f>
        <v>0</v>
      </c>
    </row>
    <row r="511" spans="2:44" x14ac:dyDescent="0.15">
      <c r="B511" s="378" t="str">
        <f>IF(名簿!C516&lt;&gt;"",名簿!C516,"")</f>
        <v/>
      </c>
      <c r="C511" s="378" t="str">
        <f>IF(名簿!F516&lt;&gt;"",名簿!F516,"")</f>
        <v/>
      </c>
      <c r="D511" s="378" t="str">
        <f>IF(名簿!G516&lt;&gt;"",名簿!G516,"")</f>
        <v/>
      </c>
      <c r="E511" s="378" t="str">
        <f>IF(名簿!J516&lt;&gt;"",名簿!J516,"")</f>
        <v/>
      </c>
      <c r="F511" s="378" t="str">
        <f>IF(名簿!L516&lt;&gt;"",名簿!L516,"")</f>
        <v/>
      </c>
      <c r="G511" s="378" t="str">
        <f>IF(名簿!I516&lt;&gt;"",名簿!I516,"")</f>
        <v/>
      </c>
      <c r="H511" s="378" t="str">
        <f>IF(名簿!K516&lt;&gt;"",名簿!K516,"")</f>
        <v/>
      </c>
      <c r="I511" s="378" t="str">
        <f>IF(名簿!H516&lt;&gt;"",名簿!H516,"")</f>
        <v/>
      </c>
      <c r="J511" s="378" t="str">
        <f>IF(名簿!S516&lt;&gt;"",名簿!S516,"")</f>
        <v/>
      </c>
      <c r="L511" s="379" t="str">
        <f>IF(現場!C515&lt;&gt;"",現場!C515,"")</f>
        <v/>
      </c>
      <c r="M511" s="379" t="str">
        <f>IF(現場!D515&lt;&gt;"",現場!D515,"")</f>
        <v/>
      </c>
      <c r="N511" s="379" t="str">
        <f>IF(現場!E515&lt;&gt;"",現場!E515,"")</f>
        <v/>
      </c>
      <c r="O511" s="379" t="str">
        <f>IF(現場!F515&lt;&gt;"",現場!F515,"")</f>
        <v/>
      </c>
      <c r="P511" s="379" t="str">
        <f>IF(現場!G515&lt;&gt;"",現場!G515,"")</f>
        <v/>
      </c>
      <c r="Q511" s="379" t="str">
        <f>IF(現場!H515&lt;&gt;"",現場!H515,"")</f>
        <v/>
      </c>
      <c r="R511" s="379" t="str">
        <f>IF(現場!I515&lt;&gt;"",現場!I515,"")</f>
        <v/>
      </c>
      <c r="S511" s="379" t="str">
        <f>IF(現場!J515&lt;&gt;"",現場!J515,"")</f>
        <v/>
      </c>
      <c r="T511" s="379" t="str">
        <f>IF(現場!K515&lt;&gt;"",現場!K515,"")</f>
        <v/>
      </c>
      <c r="U511" s="379" t="str">
        <f>IF(現場!L515&lt;&gt;"",現場!L515,"")</f>
        <v/>
      </c>
      <c r="V511" s="379" t="str">
        <f>IF(現場!M515&lt;&gt;"",現場!M515,"")</f>
        <v/>
      </c>
      <c r="X511" s="407" t="str">
        <f>IF(名簿!E516&lt;&gt;"",名簿!E516,"")</f>
        <v/>
      </c>
      <c r="Y511" s="407" t="str">
        <f>IF(名簿!C516&lt;&gt;"",名簿!C516,"")</f>
        <v/>
      </c>
      <c r="Z511" s="407" t="str">
        <f>IF(名簿!H516&lt;&gt;"",名簿!H516,"")</f>
        <v/>
      </c>
      <c r="AA511" s="407" t="str">
        <f>IF(名簿!S516&lt;&gt;"",名簿!S516,"")</f>
        <v/>
      </c>
      <c r="AB511" s="407" t="s">
        <v>1792</v>
      </c>
      <c r="AC511" s="407" t="str">
        <f>IF(名簿!M516&lt;&gt;"",名簿!M516,"")</f>
        <v/>
      </c>
      <c r="AD511" s="407" t="str">
        <f>IF(名簿!N516&lt;&gt;"",名簿!N516,"")</f>
        <v/>
      </c>
      <c r="AE511" s="407" t="str">
        <f>IF(名簿!O516&lt;&gt;"",名簿!O516,"")</f>
        <v/>
      </c>
      <c r="AF511" s="407" t="str">
        <f>IF(名簿!P516&lt;&gt;"",名簿!P516,"")</f>
        <v/>
      </c>
      <c r="AN511" s="551" t="str">
        <f>テーブル2[[#This Row],[災害発生時の
体制]]&amp;テーブル2[[#This Row],[班長代理①②③を選択]]</f>
        <v/>
      </c>
      <c r="AO511">
        <f>IF(テーブル2[[#This Row],[班長代理①②③を選択]]&lt;&gt;"",COUNTIF(AN:AN,AN511),0)</f>
        <v>0</v>
      </c>
      <c r="AQ511" s="521" t="str">
        <f>テーブル2[[#This Row],[災害発生時の
体制]]&amp;テーブル2[[#This Row],[班長]]</f>
        <v/>
      </c>
      <c r="AR511" s="519">
        <f>IF(テーブル2[[#This Row],[班長]]="○",COUNTIF(AQ:AQ,AQ511),0)</f>
        <v>0</v>
      </c>
    </row>
    <row r="512" spans="2:44" x14ac:dyDescent="0.15">
      <c r="B512" s="378" t="str">
        <f>IF(名簿!C517&lt;&gt;"",名簿!C517,"")</f>
        <v/>
      </c>
      <c r="C512" s="378" t="str">
        <f>IF(名簿!F517&lt;&gt;"",名簿!F517,"")</f>
        <v/>
      </c>
      <c r="D512" s="378" t="str">
        <f>IF(名簿!G517&lt;&gt;"",名簿!G517,"")</f>
        <v/>
      </c>
      <c r="E512" s="378" t="str">
        <f>IF(名簿!J517&lt;&gt;"",名簿!J517,"")</f>
        <v/>
      </c>
      <c r="F512" s="378" t="str">
        <f>IF(名簿!L517&lt;&gt;"",名簿!L517,"")</f>
        <v/>
      </c>
      <c r="G512" s="378" t="str">
        <f>IF(名簿!I517&lt;&gt;"",名簿!I517,"")</f>
        <v/>
      </c>
      <c r="H512" s="378" t="str">
        <f>IF(名簿!K517&lt;&gt;"",名簿!K517,"")</f>
        <v/>
      </c>
      <c r="I512" s="378" t="str">
        <f>IF(名簿!H517&lt;&gt;"",名簿!H517,"")</f>
        <v/>
      </c>
      <c r="J512" s="378" t="str">
        <f>IF(名簿!S517&lt;&gt;"",名簿!S517,"")</f>
        <v/>
      </c>
      <c r="L512" s="379" t="str">
        <f>IF(現場!C516&lt;&gt;"",現場!C516,"")</f>
        <v/>
      </c>
      <c r="M512" s="379" t="str">
        <f>IF(現場!D516&lt;&gt;"",現場!D516,"")</f>
        <v/>
      </c>
      <c r="N512" s="379" t="str">
        <f>IF(現場!E516&lt;&gt;"",現場!E516,"")</f>
        <v/>
      </c>
      <c r="O512" s="379" t="str">
        <f>IF(現場!F516&lt;&gt;"",現場!F516,"")</f>
        <v/>
      </c>
      <c r="P512" s="379" t="str">
        <f>IF(現場!G516&lt;&gt;"",現場!G516,"")</f>
        <v/>
      </c>
      <c r="Q512" s="379" t="str">
        <f>IF(現場!H516&lt;&gt;"",現場!H516,"")</f>
        <v/>
      </c>
      <c r="R512" s="379" t="str">
        <f>IF(現場!I516&lt;&gt;"",現場!I516,"")</f>
        <v/>
      </c>
      <c r="S512" s="379" t="str">
        <f>IF(現場!J516&lt;&gt;"",現場!J516,"")</f>
        <v/>
      </c>
      <c r="T512" s="379" t="str">
        <f>IF(現場!K516&lt;&gt;"",現場!K516,"")</f>
        <v/>
      </c>
      <c r="U512" s="379" t="str">
        <f>IF(現場!L516&lt;&gt;"",現場!L516,"")</f>
        <v/>
      </c>
      <c r="V512" s="379" t="str">
        <f>IF(現場!M516&lt;&gt;"",現場!M516,"")</f>
        <v/>
      </c>
      <c r="X512" s="407" t="str">
        <f>IF(名簿!E517&lt;&gt;"",名簿!E517,"")</f>
        <v/>
      </c>
      <c r="Y512" s="407" t="str">
        <f>IF(名簿!C517&lt;&gt;"",名簿!C517,"")</f>
        <v/>
      </c>
      <c r="Z512" s="407" t="str">
        <f>IF(名簿!H517&lt;&gt;"",名簿!H517,"")</f>
        <v/>
      </c>
      <c r="AA512" s="407" t="str">
        <f>IF(名簿!S517&lt;&gt;"",名簿!S517,"")</f>
        <v/>
      </c>
      <c r="AB512" s="407" t="s">
        <v>1792</v>
      </c>
      <c r="AC512" s="407" t="str">
        <f>IF(名簿!M517&lt;&gt;"",名簿!M517,"")</f>
        <v/>
      </c>
      <c r="AD512" s="407" t="str">
        <f>IF(名簿!N517&lt;&gt;"",名簿!N517,"")</f>
        <v/>
      </c>
      <c r="AE512" s="407" t="str">
        <f>IF(名簿!O517&lt;&gt;"",名簿!O517,"")</f>
        <v/>
      </c>
      <c r="AF512" s="407" t="str">
        <f>IF(名簿!P517&lt;&gt;"",名簿!P517,"")</f>
        <v/>
      </c>
      <c r="AN512" s="551" t="str">
        <f>テーブル2[[#This Row],[災害発生時の
体制]]&amp;テーブル2[[#This Row],[班長代理①②③を選択]]</f>
        <v/>
      </c>
      <c r="AO512">
        <f>IF(テーブル2[[#This Row],[班長代理①②③を選択]]&lt;&gt;"",COUNTIF(AN:AN,AN512),0)</f>
        <v>0</v>
      </c>
      <c r="AQ512" s="521" t="str">
        <f>テーブル2[[#This Row],[災害発生時の
体制]]&amp;テーブル2[[#This Row],[班長]]</f>
        <v/>
      </c>
      <c r="AR512" s="519">
        <f>IF(テーブル2[[#This Row],[班長]]="○",COUNTIF(AQ:AQ,AQ512),0)</f>
        <v>0</v>
      </c>
    </row>
    <row r="513" spans="2:44" x14ac:dyDescent="0.15">
      <c r="B513" s="378" t="str">
        <f>IF(名簿!C518&lt;&gt;"",名簿!C518,"")</f>
        <v/>
      </c>
      <c r="C513" s="378" t="str">
        <f>IF(名簿!F518&lt;&gt;"",名簿!F518,"")</f>
        <v/>
      </c>
      <c r="D513" s="378" t="str">
        <f>IF(名簿!G518&lt;&gt;"",名簿!G518,"")</f>
        <v/>
      </c>
      <c r="E513" s="378" t="str">
        <f>IF(名簿!J518&lt;&gt;"",名簿!J518,"")</f>
        <v/>
      </c>
      <c r="F513" s="378" t="str">
        <f>IF(名簿!L518&lt;&gt;"",名簿!L518,"")</f>
        <v/>
      </c>
      <c r="G513" s="378" t="str">
        <f>IF(名簿!I518&lt;&gt;"",名簿!I518,"")</f>
        <v/>
      </c>
      <c r="H513" s="378" t="str">
        <f>IF(名簿!K518&lt;&gt;"",名簿!K518,"")</f>
        <v/>
      </c>
      <c r="I513" s="378" t="str">
        <f>IF(名簿!H518&lt;&gt;"",名簿!H518,"")</f>
        <v/>
      </c>
      <c r="J513" s="378" t="str">
        <f>IF(名簿!S518&lt;&gt;"",名簿!S518,"")</f>
        <v/>
      </c>
      <c r="L513" s="379" t="str">
        <f>IF(現場!C517&lt;&gt;"",現場!C517,"")</f>
        <v/>
      </c>
      <c r="M513" s="379" t="str">
        <f>IF(現場!D517&lt;&gt;"",現場!D517,"")</f>
        <v/>
      </c>
      <c r="N513" s="379" t="str">
        <f>IF(現場!E517&lt;&gt;"",現場!E517,"")</f>
        <v/>
      </c>
      <c r="O513" s="379" t="str">
        <f>IF(現場!F517&lt;&gt;"",現場!F517,"")</f>
        <v/>
      </c>
      <c r="P513" s="379" t="str">
        <f>IF(現場!G517&lt;&gt;"",現場!G517,"")</f>
        <v/>
      </c>
      <c r="Q513" s="379" t="str">
        <f>IF(現場!H517&lt;&gt;"",現場!H517,"")</f>
        <v/>
      </c>
      <c r="R513" s="379" t="str">
        <f>IF(現場!I517&lt;&gt;"",現場!I517,"")</f>
        <v/>
      </c>
      <c r="S513" s="379" t="str">
        <f>IF(現場!J517&lt;&gt;"",現場!J517,"")</f>
        <v/>
      </c>
      <c r="T513" s="379" t="str">
        <f>IF(現場!K517&lt;&gt;"",現場!K517,"")</f>
        <v/>
      </c>
      <c r="U513" s="379" t="str">
        <f>IF(現場!L517&lt;&gt;"",現場!L517,"")</f>
        <v/>
      </c>
      <c r="V513" s="379" t="str">
        <f>IF(現場!M517&lt;&gt;"",現場!M517,"")</f>
        <v/>
      </c>
      <c r="X513" s="407" t="str">
        <f>IF(名簿!E518&lt;&gt;"",名簿!E518,"")</f>
        <v/>
      </c>
      <c r="Y513" s="407" t="str">
        <f>IF(名簿!C518&lt;&gt;"",名簿!C518,"")</f>
        <v/>
      </c>
      <c r="Z513" s="407" t="str">
        <f>IF(名簿!H518&lt;&gt;"",名簿!H518,"")</f>
        <v/>
      </c>
      <c r="AA513" s="407" t="str">
        <f>IF(名簿!S518&lt;&gt;"",名簿!S518,"")</f>
        <v/>
      </c>
      <c r="AB513" s="407" t="s">
        <v>1792</v>
      </c>
      <c r="AC513" s="407" t="str">
        <f>IF(名簿!M518&lt;&gt;"",名簿!M518,"")</f>
        <v/>
      </c>
      <c r="AD513" s="407" t="str">
        <f>IF(名簿!N518&lt;&gt;"",名簿!N518,"")</f>
        <v/>
      </c>
      <c r="AE513" s="407" t="str">
        <f>IF(名簿!O518&lt;&gt;"",名簿!O518,"")</f>
        <v/>
      </c>
      <c r="AF513" s="407" t="str">
        <f>IF(名簿!P518&lt;&gt;"",名簿!P518,"")</f>
        <v/>
      </c>
      <c r="AN513" s="551" t="str">
        <f>テーブル2[[#This Row],[災害発生時の
体制]]&amp;テーブル2[[#This Row],[班長代理①②③を選択]]</f>
        <v/>
      </c>
      <c r="AO513">
        <f>IF(テーブル2[[#This Row],[班長代理①②③を選択]]&lt;&gt;"",COUNTIF(AN:AN,AN513),0)</f>
        <v>0</v>
      </c>
      <c r="AQ513" s="521" t="str">
        <f>テーブル2[[#This Row],[災害発生時の
体制]]&amp;テーブル2[[#This Row],[班長]]</f>
        <v/>
      </c>
      <c r="AR513" s="519">
        <f>IF(テーブル2[[#This Row],[班長]]="○",COUNTIF(AQ:AQ,AQ513),0)</f>
        <v>0</v>
      </c>
    </row>
    <row r="514" spans="2:44" x14ac:dyDescent="0.15">
      <c r="B514" s="378" t="str">
        <f>IF(名簿!C519&lt;&gt;"",名簿!C519,"")</f>
        <v/>
      </c>
      <c r="C514" s="378" t="str">
        <f>IF(名簿!F519&lt;&gt;"",名簿!F519,"")</f>
        <v/>
      </c>
      <c r="D514" s="378" t="str">
        <f>IF(名簿!G519&lt;&gt;"",名簿!G519,"")</f>
        <v/>
      </c>
      <c r="E514" s="378" t="str">
        <f>IF(名簿!J519&lt;&gt;"",名簿!J519,"")</f>
        <v/>
      </c>
      <c r="F514" s="378" t="str">
        <f>IF(名簿!L519&lt;&gt;"",名簿!L519,"")</f>
        <v/>
      </c>
      <c r="G514" s="378" t="str">
        <f>IF(名簿!I519&lt;&gt;"",名簿!I519,"")</f>
        <v/>
      </c>
      <c r="H514" s="378" t="str">
        <f>IF(名簿!K519&lt;&gt;"",名簿!K519,"")</f>
        <v/>
      </c>
      <c r="I514" s="378" t="str">
        <f>IF(名簿!H519&lt;&gt;"",名簿!H519,"")</f>
        <v/>
      </c>
      <c r="J514" s="378" t="str">
        <f>IF(名簿!S519&lt;&gt;"",名簿!S519,"")</f>
        <v/>
      </c>
      <c r="L514" s="379" t="str">
        <f>IF(現場!C518&lt;&gt;"",現場!C518,"")</f>
        <v/>
      </c>
      <c r="M514" s="379" t="str">
        <f>IF(現場!D518&lt;&gt;"",現場!D518,"")</f>
        <v/>
      </c>
      <c r="N514" s="379" t="str">
        <f>IF(現場!E518&lt;&gt;"",現場!E518,"")</f>
        <v/>
      </c>
      <c r="O514" s="379" t="str">
        <f>IF(現場!F518&lt;&gt;"",現場!F518,"")</f>
        <v/>
      </c>
      <c r="P514" s="379" t="str">
        <f>IF(現場!G518&lt;&gt;"",現場!G518,"")</f>
        <v/>
      </c>
      <c r="Q514" s="379" t="str">
        <f>IF(現場!H518&lt;&gt;"",現場!H518,"")</f>
        <v/>
      </c>
      <c r="R514" s="379" t="str">
        <f>IF(現場!I518&lt;&gt;"",現場!I518,"")</f>
        <v/>
      </c>
      <c r="S514" s="379" t="str">
        <f>IF(現場!J518&lt;&gt;"",現場!J518,"")</f>
        <v/>
      </c>
      <c r="T514" s="379" t="str">
        <f>IF(現場!K518&lt;&gt;"",現場!K518,"")</f>
        <v/>
      </c>
      <c r="U514" s="379" t="str">
        <f>IF(現場!L518&lt;&gt;"",現場!L518,"")</f>
        <v/>
      </c>
      <c r="V514" s="379" t="str">
        <f>IF(現場!M518&lt;&gt;"",現場!M518,"")</f>
        <v/>
      </c>
      <c r="X514" s="407" t="str">
        <f>IF(名簿!E519&lt;&gt;"",名簿!E519,"")</f>
        <v/>
      </c>
      <c r="Y514" s="407" t="str">
        <f>IF(名簿!C519&lt;&gt;"",名簿!C519,"")</f>
        <v/>
      </c>
      <c r="Z514" s="407" t="str">
        <f>IF(名簿!H519&lt;&gt;"",名簿!H519,"")</f>
        <v/>
      </c>
      <c r="AA514" s="407" t="str">
        <f>IF(名簿!S519&lt;&gt;"",名簿!S519,"")</f>
        <v/>
      </c>
      <c r="AB514" s="407" t="s">
        <v>1792</v>
      </c>
      <c r="AC514" s="407" t="str">
        <f>IF(名簿!M519&lt;&gt;"",名簿!M519,"")</f>
        <v/>
      </c>
      <c r="AD514" s="407" t="str">
        <f>IF(名簿!N519&lt;&gt;"",名簿!N519,"")</f>
        <v/>
      </c>
      <c r="AE514" s="407" t="str">
        <f>IF(名簿!O519&lt;&gt;"",名簿!O519,"")</f>
        <v/>
      </c>
      <c r="AF514" s="407" t="str">
        <f>IF(名簿!P519&lt;&gt;"",名簿!P519,"")</f>
        <v/>
      </c>
      <c r="AN514" s="551" t="str">
        <f>テーブル2[[#This Row],[災害発生時の
体制]]&amp;テーブル2[[#This Row],[班長代理①②③を選択]]</f>
        <v/>
      </c>
      <c r="AO514">
        <f>IF(テーブル2[[#This Row],[班長代理①②③を選択]]&lt;&gt;"",COUNTIF(AN:AN,AN514),0)</f>
        <v>0</v>
      </c>
      <c r="AQ514" s="521" t="str">
        <f>テーブル2[[#This Row],[災害発生時の
体制]]&amp;テーブル2[[#This Row],[班長]]</f>
        <v/>
      </c>
      <c r="AR514" s="519">
        <f>IF(テーブル2[[#This Row],[班長]]="○",COUNTIF(AQ:AQ,AQ514),0)</f>
        <v>0</v>
      </c>
    </row>
    <row r="515" spans="2:44" x14ac:dyDescent="0.15">
      <c r="B515" s="378" t="str">
        <f>IF(名簿!C520&lt;&gt;"",名簿!C520,"")</f>
        <v/>
      </c>
      <c r="C515" s="378" t="str">
        <f>IF(名簿!F520&lt;&gt;"",名簿!F520,"")</f>
        <v/>
      </c>
      <c r="D515" s="378" t="str">
        <f>IF(名簿!G520&lt;&gt;"",名簿!G520,"")</f>
        <v/>
      </c>
      <c r="E515" s="378" t="str">
        <f>IF(名簿!J520&lt;&gt;"",名簿!J520,"")</f>
        <v/>
      </c>
      <c r="F515" s="378" t="str">
        <f>IF(名簿!L520&lt;&gt;"",名簿!L520,"")</f>
        <v/>
      </c>
      <c r="G515" s="378" t="str">
        <f>IF(名簿!I520&lt;&gt;"",名簿!I520,"")</f>
        <v/>
      </c>
      <c r="H515" s="378" t="str">
        <f>IF(名簿!K520&lt;&gt;"",名簿!K520,"")</f>
        <v/>
      </c>
      <c r="I515" s="378" t="str">
        <f>IF(名簿!H520&lt;&gt;"",名簿!H520,"")</f>
        <v/>
      </c>
      <c r="J515" s="378" t="str">
        <f>IF(名簿!S520&lt;&gt;"",名簿!S520,"")</f>
        <v/>
      </c>
      <c r="L515" s="379" t="str">
        <f>IF(現場!C519&lt;&gt;"",現場!C519,"")</f>
        <v/>
      </c>
      <c r="M515" s="379" t="str">
        <f>IF(現場!D519&lt;&gt;"",現場!D519,"")</f>
        <v/>
      </c>
      <c r="N515" s="379" t="str">
        <f>IF(現場!E519&lt;&gt;"",現場!E519,"")</f>
        <v/>
      </c>
      <c r="O515" s="379" t="str">
        <f>IF(現場!F519&lt;&gt;"",現場!F519,"")</f>
        <v/>
      </c>
      <c r="P515" s="379" t="str">
        <f>IF(現場!G519&lt;&gt;"",現場!G519,"")</f>
        <v/>
      </c>
      <c r="Q515" s="379" t="str">
        <f>IF(現場!H519&lt;&gt;"",現場!H519,"")</f>
        <v/>
      </c>
      <c r="R515" s="379" t="str">
        <f>IF(現場!I519&lt;&gt;"",現場!I519,"")</f>
        <v/>
      </c>
      <c r="S515" s="379" t="str">
        <f>IF(現場!J519&lt;&gt;"",現場!J519,"")</f>
        <v/>
      </c>
      <c r="T515" s="379" t="str">
        <f>IF(現場!K519&lt;&gt;"",現場!K519,"")</f>
        <v/>
      </c>
      <c r="U515" s="379" t="str">
        <f>IF(現場!L519&lt;&gt;"",現場!L519,"")</f>
        <v/>
      </c>
      <c r="V515" s="379" t="str">
        <f>IF(現場!M519&lt;&gt;"",現場!M519,"")</f>
        <v/>
      </c>
      <c r="X515" s="407" t="str">
        <f>IF(名簿!E520&lt;&gt;"",名簿!E520,"")</f>
        <v/>
      </c>
      <c r="Y515" s="407" t="str">
        <f>IF(名簿!C520&lt;&gt;"",名簿!C520,"")</f>
        <v/>
      </c>
      <c r="Z515" s="407" t="str">
        <f>IF(名簿!H520&lt;&gt;"",名簿!H520,"")</f>
        <v/>
      </c>
      <c r="AA515" s="407" t="str">
        <f>IF(名簿!S520&lt;&gt;"",名簿!S520,"")</f>
        <v/>
      </c>
      <c r="AB515" s="407" t="s">
        <v>1792</v>
      </c>
      <c r="AC515" s="407" t="str">
        <f>IF(名簿!M520&lt;&gt;"",名簿!M520,"")</f>
        <v/>
      </c>
      <c r="AD515" s="407" t="str">
        <f>IF(名簿!N520&lt;&gt;"",名簿!N520,"")</f>
        <v/>
      </c>
      <c r="AE515" s="407" t="str">
        <f>IF(名簿!O520&lt;&gt;"",名簿!O520,"")</f>
        <v/>
      </c>
      <c r="AF515" s="407" t="str">
        <f>IF(名簿!P520&lt;&gt;"",名簿!P520,"")</f>
        <v/>
      </c>
      <c r="AN515" s="551" t="str">
        <f>テーブル2[[#This Row],[災害発生時の
体制]]&amp;テーブル2[[#This Row],[班長代理①②③を選択]]</f>
        <v/>
      </c>
      <c r="AO515">
        <f>IF(テーブル2[[#This Row],[班長代理①②③を選択]]&lt;&gt;"",COUNTIF(AN:AN,AN515),0)</f>
        <v>0</v>
      </c>
      <c r="AQ515" s="521" t="str">
        <f>テーブル2[[#This Row],[災害発生時の
体制]]&amp;テーブル2[[#This Row],[班長]]</f>
        <v/>
      </c>
      <c r="AR515" s="519">
        <f>IF(テーブル2[[#This Row],[班長]]="○",COUNTIF(AQ:AQ,AQ515),0)</f>
        <v>0</v>
      </c>
    </row>
    <row r="516" spans="2:44" x14ac:dyDescent="0.15">
      <c r="B516" s="378" t="str">
        <f>IF(名簿!C521&lt;&gt;"",名簿!C521,"")</f>
        <v/>
      </c>
      <c r="C516" s="378" t="str">
        <f>IF(名簿!F521&lt;&gt;"",名簿!F521,"")</f>
        <v/>
      </c>
      <c r="D516" s="378" t="str">
        <f>IF(名簿!G521&lt;&gt;"",名簿!G521,"")</f>
        <v/>
      </c>
      <c r="E516" s="378" t="str">
        <f>IF(名簿!J521&lt;&gt;"",名簿!J521,"")</f>
        <v/>
      </c>
      <c r="F516" s="378" t="str">
        <f>IF(名簿!L521&lt;&gt;"",名簿!L521,"")</f>
        <v/>
      </c>
      <c r="G516" s="378" t="str">
        <f>IF(名簿!I521&lt;&gt;"",名簿!I521,"")</f>
        <v/>
      </c>
      <c r="H516" s="378" t="str">
        <f>IF(名簿!K521&lt;&gt;"",名簿!K521,"")</f>
        <v/>
      </c>
      <c r="I516" s="378" t="str">
        <f>IF(名簿!H521&lt;&gt;"",名簿!H521,"")</f>
        <v/>
      </c>
      <c r="J516" s="378" t="str">
        <f>IF(名簿!S521&lt;&gt;"",名簿!S521,"")</f>
        <v/>
      </c>
      <c r="L516" s="379" t="str">
        <f>IF(現場!C520&lt;&gt;"",現場!C520,"")</f>
        <v/>
      </c>
      <c r="M516" s="379" t="str">
        <f>IF(現場!D520&lt;&gt;"",現場!D520,"")</f>
        <v/>
      </c>
      <c r="N516" s="379" t="str">
        <f>IF(現場!E520&lt;&gt;"",現場!E520,"")</f>
        <v/>
      </c>
      <c r="O516" s="379" t="str">
        <f>IF(現場!F520&lt;&gt;"",現場!F520,"")</f>
        <v/>
      </c>
      <c r="P516" s="379" t="str">
        <f>IF(現場!G520&lt;&gt;"",現場!G520,"")</f>
        <v/>
      </c>
      <c r="Q516" s="379" t="str">
        <f>IF(現場!H520&lt;&gt;"",現場!H520,"")</f>
        <v/>
      </c>
      <c r="R516" s="379" t="str">
        <f>IF(現場!I520&lt;&gt;"",現場!I520,"")</f>
        <v/>
      </c>
      <c r="S516" s="379" t="str">
        <f>IF(現場!J520&lt;&gt;"",現場!J520,"")</f>
        <v/>
      </c>
      <c r="T516" s="379" t="str">
        <f>IF(現場!K520&lt;&gt;"",現場!K520,"")</f>
        <v/>
      </c>
      <c r="U516" s="379" t="str">
        <f>IF(現場!L520&lt;&gt;"",現場!L520,"")</f>
        <v/>
      </c>
      <c r="V516" s="379" t="str">
        <f>IF(現場!M520&lt;&gt;"",現場!M520,"")</f>
        <v/>
      </c>
      <c r="X516" s="407" t="str">
        <f>IF(名簿!E521&lt;&gt;"",名簿!E521,"")</f>
        <v/>
      </c>
      <c r="Y516" s="407" t="str">
        <f>IF(名簿!C521&lt;&gt;"",名簿!C521,"")</f>
        <v/>
      </c>
      <c r="Z516" s="407" t="str">
        <f>IF(名簿!H521&lt;&gt;"",名簿!H521,"")</f>
        <v/>
      </c>
      <c r="AA516" s="407" t="str">
        <f>IF(名簿!S521&lt;&gt;"",名簿!S521,"")</f>
        <v/>
      </c>
      <c r="AB516" s="407" t="s">
        <v>1792</v>
      </c>
      <c r="AC516" s="407" t="str">
        <f>IF(名簿!M521&lt;&gt;"",名簿!M521,"")</f>
        <v/>
      </c>
      <c r="AD516" s="407" t="str">
        <f>IF(名簿!N521&lt;&gt;"",名簿!N521,"")</f>
        <v/>
      </c>
      <c r="AE516" s="407" t="str">
        <f>IF(名簿!O521&lt;&gt;"",名簿!O521,"")</f>
        <v/>
      </c>
      <c r="AF516" s="407" t="str">
        <f>IF(名簿!P521&lt;&gt;"",名簿!P521,"")</f>
        <v/>
      </c>
      <c r="AN516" s="551" t="str">
        <f>テーブル2[[#This Row],[災害発生時の
体制]]&amp;テーブル2[[#This Row],[班長代理①②③を選択]]</f>
        <v/>
      </c>
      <c r="AO516">
        <f>IF(テーブル2[[#This Row],[班長代理①②③を選択]]&lt;&gt;"",COUNTIF(AN:AN,AN516),0)</f>
        <v>0</v>
      </c>
      <c r="AQ516" s="521" t="str">
        <f>テーブル2[[#This Row],[災害発生時の
体制]]&amp;テーブル2[[#This Row],[班長]]</f>
        <v/>
      </c>
      <c r="AR516" s="519">
        <f>IF(テーブル2[[#This Row],[班長]]="○",COUNTIF(AQ:AQ,AQ516),0)</f>
        <v>0</v>
      </c>
    </row>
    <row r="517" spans="2:44" x14ac:dyDescent="0.15">
      <c r="B517" s="378" t="str">
        <f>IF(名簿!C522&lt;&gt;"",名簿!C522,"")</f>
        <v/>
      </c>
      <c r="C517" s="378" t="str">
        <f>IF(名簿!F522&lt;&gt;"",名簿!F522,"")</f>
        <v/>
      </c>
      <c r="D517" s="378" t="str">
        <f>IF(名簿!G522&lt;&gt;"",名簿!G522,"")</f>
        <v/>
      </c>
      <c r="E517" s="378" t="str">
        <f>IF(名簿!J522&lt;&gt;"",名簿!J522,"")</f>
        <v/>
      </c>
      <c r="F517" s="378" t="str">
        <f>IF(名簿!L522&lt;&gt;"",名簿!L522,"")</f>
        <v/>
      </c>
      <c r="G517" s="378" t="str">
        <f>IF(名簿!I522&lt;&gt;"",名簿!I522,"")</f>
        <v/>
      </c>
      <c r="H517" s="378" t="str">
        <f>IF(名簿!K522&lt;&gt;"",名簿!K522,"")</f>
        <v/>
      </c>
      <c r="I517" s="378" t="str">
        <f>IF(名簿!H522&lt;&gt;"",名簿!H522,"")</f>
        <v/>
      </c>
      <c r="J517" s="378" t="str">
        <f>IF(名簿!S522&lt;&gt;"",名簿!S522,"")</f>
        <v/>
      </c>
      <c r="L517" s="379" t="str">
        <f>IF(現場!C521&lt;&gt;"",現場!C521,"")</f>
        <v/>
      </c>
      <c r="M517" s="379" t="str">
        <f>IF(現場!D521&lt;&gt;"",現場!D521,"")</f>
        <v/>
      </c>
      <c r="N517" s="379" t="str">
        <f>IF(現場!E521&lt;&gt;"",現場!E521,"")</f>
        <v/>
      </c>
      <c r="O517" s="379" t="str">
        <f>IF(現場!F521&lt;&gt;"",現場!F521,"")</f>
        <v/>
      </c>
      <c r="P517" s="379" t="str">
        <f>IF(現場!G521&lt;&gt;"",現場!G521,"")</f>
        <v/>
      </c>
      <c r="Q517" s="379" t="str">
        <f>IF(現場!H521&lt;&gt;"",現場!H521,"")</f>
        <v/>
      </c>
      <c r="R517" s="379" t="str">
        <f>IF(現場!I521&lt;&gt;"",現場!I521,"")</f>
        <v/>
      </c>
      <c r="S517" s="379" t="str">
        <f>IF(現場!J521&lt;&gt;"",現場!J521,"")</f>
        <v/>
      </c>
      <c r="T517" s="379" t="str">
        <f>IF(現場!K521&lt;&gt;"",現場!K521,"")</f>
        <v/>
      </c>
      <c r="U517" s="379" t="str">
        <f>IF(現場!L521&lt;&gt;"",現場!L521,"")</f>
        <v/>
      </c>
      <c r="V517" s="379" t="str">
        <f>IF(現場!M521&lt;&gt;"",現場!M521,"")</f>
        <v/>
      </c>
      <c r="X517" s="407" t="str">
        <f>IF(名簿!E522&lt;&gt;"",名簿!E522,"")</f>
        <v/>
      </c>
      <c r="Y517" s="407" t="str">
        <f>IF(名簿!C522&lt;&gt;"",名簿!C522,"")</f>
        <v/>
      </c>
      <c r="Z517" s="407" t="str">
        <f>IF(名簿!H522&lt;&gt;"",名簿!H522,"")</f>
        <v/>
      </c>
      <c r="AA517" s="407" t="str">
        <f>IF(名簿!S522&lt;&gt;"",名簿!S522,"")</f>
        <v/>
      </c>
      <c r="AB517" s="407" t="s">
        <v>1792</v>
      </c>
      <c r="AC517" s="407" t="str">
        <f>IF(名簿!M522&lt;&gt;"",名簿!M522,"")</f>
        <v/>
      </c>
      <c r="AD517" s="407" t="str">
        <f>IF(名簿!N522&lt;&gt;"",名簿!N522,"")</f>
        <v/>
      </c>
      <c r="AE517" s="407" t="str">
        <f>IF(名簿!O522&lt;&gt;"",名簿!O522,"")</f>
        <v/>
      </c>
      <c r="AF517" s="407" t="str">
        <f>IF(名簿!P522&lt;&gt;"",名簿!P522,"")</f>
        <v/>
      </c>
      <c r="AN517" s="551" t="str">
        <f>テーブル2[[#This Row],[災害発生時の
体制]]&amp;テーブル2[[#This Row],[班長代理①②③を選択]]</f>
        <v/>
      </c>
      <c r="AO517">
        <f>IF(テーブル2[[#This Row],[班長代理①②③を選択]]&lt;&gt;"",COUNTIF(AN:AN,AN517),0)</f>
        <v>0</v>
      </c>
      <c r="AQ517" s="521" t="str">
        <f>テーブル2[[#This Row],[災害発生時の
体制]]&amp;テーブル2[[#This Row],[班長]]</f>
        <v/>
      </c>
      <c r="AR517" s="519">
        <f>IF(テーブル2[[#This Row],[班長]]="○",COUNTIF(AQ:AQ,AQ517),0)</f>
        <v>0</v>
      </c>
    </row>
    <row r="518" spans="2:44" x14ac:dyDescent="0.15">
      <c r="B518" s="378" t="str">
        <f>IF(名簿!C523&lt;&gt;"",名簿!C523,"")</f>
        <v/>
      </c>
      <c r="C518" s="378" t="str">
        <f>IF(名簿!F523&lt;&gt;"",名簿!F523,"")</f>
        <v/>
      </c>
      <c r="D518" s="378" t="str">
        <f>IF(名簿!G523&lt;&gt;"",名簿!G523,"")</f>
        <v/>
      </c>
      <c r="E518" s="378" t="str">
        <f>IF(名簿!J523&lt;&gt;"",名簿!J523,"")</f>
        <v/>
      </c>
      <c r="F518" s="378" t="str">
        <f>IF(名簿!L523&lt;&gt;"",名簿!L523,"")</f>
        <v/>
      </c>
      <c r="G518" s="378" t="str">
        <f>IF(名簿!I523&lt;&gt;"",名簿!I523,"")</f>
        <v/>
      </c>
      <c r="H518" s="378" t="str">
        <f>IF(名簿!K523&lt;&gt;"",名簿!K523,"")</f>
        <v/>
      </c>
      <c r="I518" s="378" t="str">
        <f>IF(名簿!H523&lt;&gt;"",名簿!H523,"")</f>
        <v/>
      </c>
      <c r="J518" s="378" t="str">
        <f>IF(名簿!S523&lt;&gt;"",名簿!S523,"")</f>
        <v/>
      </c>
      <c r="L518" s="379" t="str">
        <f>IF(現場!C522&lt;&gt;"",現場!C522,"")</f>
        <v/>
      </c>
      <c r="M518" s="379" t="str">
        <f>IF(現場!D522&lt;&gt;"",現場!D522,"")</f>
        <v/>
      </c>
      <c r="N518" s="379" t="str">
        <f>IF(現場!E522&lt;&gt;"",現場!E522,"")</f>
        <v/>
      </c>
      <c r="O518" s="379" t="str">
        <f>IF(現場!F522&lt;&gt;"",現場!F522,"")</f>
        <v/>
      </c>
      <c r="P518" s="379" t="str">
        <f>IF(現場!G522&lt;&gt;"",現場!G522,"")</f>
        <v/>
      </c>
      <c r="Q518" s="379" t="str">
        <f>IF(現場!H522&lt;&gt;"",現場!H522,"")</f>
        <v/>
      </c>
      <c r="R518" s="379" t="str">
        <f>IF(現場!I522&lt;&gt;"",現場!I522,"")</f>
        <v/>
      </c>
      <c r="S518" s="379" t="str">
        <f>IF(現場!J522&lt;&gt;"",現場!J522,"")</f>
        <v/>
      </c>
      <c r="T518" s="379" t="str">
        <f>IF(現場!K522&lt;&gt;"",現場!K522,"")</f>
        <v/>
      </c>
      <c r="U518" s="379" t="str">
        <f>IF(現場!L522&lt;&gt;"",現場!L522,"")</f>
        <v/>
      </c>
      <c r="V518" s="379" t="str">
        <f>IF(現場!M522&lt;&gt;"",現場!M522,"")</f>
        <v/>
      </c>
      <c r="X518" s="407" t="str">
        <f>IF(名簿!E523&lt;&gt;"",名簿!E523,"")</f>
        <v/>
      </c>
      <c r="Y518" s="407" t="str">
        <f>IF(名簿!C523&lt;&gt;"",名簿!C523,"")</f>
        <v/>
      </c>
      <c r="Z518" s="407" t="str">
        <f>IF(名簿!H523&lt;&gt;"",名簿!H523,"")</f>
        <v/>
      </c>
      <c r="AA518" s="407" t="str">
        <f>IF(名簿!S523&lt;&gt;"",名簿!S523,"")</f>
        <v/>
      </c>
      <c r="AB518" s="407" t="s">
        <v>1792</v>
      </c>
      <c r="AC518" s="407" t="str">
        <f>IF(名簿!M523&lt;&gt;"",名簿!M523,"")</f>
        <v/>
      </c>
      <c r="AD518" s="407" t="str">
        <f>IF(名簿!N523&lt;&gt;"",名簿!N523,"")</f>
        <v/>
      </c>
      <c r="AE518" s="407" t="str">
        <f>IF(名簿!O523&lt;&gt;"",名簿!O523,"")</f>
        <v/>
      </c>
      <c r="AF518" s="407" t="str">
        <f>IF(名簿!P523&lt;&gt;"",名簿!P523,"")</f>
        <v/>
      </c>
      <c r="AN518" s="551" t="str">
        <f>テーブル2[[#This Row],[災害発生時の
体制]]&amp;テーブル2[[#This Row],[班長代理①②③を選択]]</f>
        <v/>
      </c>
      <c r="AO518">
        <f>IF(テーブル2[[#This Row],[班長代理①②③を選択]]&lt;&gt;"",COUNTIF(AN:AN,AN518),0)</f>
        <v>0</v>
      </c>
      <c r="AQ518" s="521" t="str">
        <f>テーブル2[[#This Row],[災害発生時の
体制]]&amp;テーブル2[[#This Row],[班長]]</f>
        <v/>
      </c>
      <c r="AR518" s="519">
        <f>IF(テーブル2[[#This Row],[班長]]="○",COUNTIF(AQ:AQ,AQ518),0)</f>
        <v>0</v>
      </c>
    </row>
    <row r="519" spans="2:44" x14ac:dyDescent="0.15">
      <c r="B519" s="378" t="str">
        <f>IF(名簿!C524&lt;&gt;"",名簿!C524,"")</f>
        <v/>
      </c>
      <c r="C519" s="378" t="str">
        <f>IF(名簿!F524&lt;&gt;"",名簿!F524,"")</f>
        <v/>
      </c>
      <c r="D519" s="378" t="str">
        <f>IF(名簿!G524&lt;&gt;"",名簿!G524,"")</f>
        <v/>
      </c>
      <c r="E519" s="378" t="str">
        <f>IF(名簿!J524&lt;&gt;"",名簿!J524,"")</f>
        <v/>
      </c>
      <c r="F519" s="378" t="str">
        <f>IF(名簿!L524&lt;&gt;"",名簿!L524,"")</f>
        <v/>
      </c>
      <c r="G519" s="378" t="str">
        <f>IF(名簿!I524&lt;&gt;"",名簿!I524,"")</f>
        <v/>
      </c>
      <c r="H519" s="378" t="str">
        <f>IF(名簿!K524&lt;&gt;"",名簿!K524,"")</f>
        <v/>
      </c>
      <c r="I519" s="378" t="str">
        <f>IF(名簿!H524&lt;&gt;"",名簿!H524,"")</f>
        <v/>
      </c>
      <c r="J519" s="378" t="str">
        <f>IF(名簿!S524&lt;&gt;"",名簿!S524,"")</f>
        <v/>
      </c>
      <c r="L519" s="379" t="str">
        <f>IF(現場!C523&lt;&gt;"",現場!C523,"")</f>
        <v/>
      </c>
      <c r="M519" s="379" t="str">
        <f>IF(現場!D523&lt;&gt;"",現場!D523,"")</f>
        <v/>
      </c>
      <c r="N519" s="379" t="str">
        <f>IF(現場!E523&lt;&gt;"",現場!E523,"")</f>
        <v/>
      </c>
      <c r="O519" s="379" t="str">
        <f>IF(現場!F523&lt;&gt;"",現場!F523,"")</f>
        <v/>
      </c>
      <c r="P519" s="379" t="str">
        <f>IF(現場!G523&lt;&gt;"",現場!G523,"")</f>
        <v/>
      </c>
      <c r="Q519" s="379" t="str">
        <f>IF(現場!H523&lt;&gt;"",現場!H523,"")</f>
        <v/>
      </c>
      <c r="R519" s="379" t="str">
        <f>IF(現場!I523&lt;&gt;"",現場!I523,"")</f>
        <v/>
      </c>
      <c r="S519" s="379" t="str">
        <f>IF(現場!J523&lt;&gt;"",現場!J523,"")</f>
        <v/>
      </c>
      <c r="T519" s="379" t="str">
        <f>IF(現場!K523&lt;&gt;"",現場!K523,"")</f>
        <v/>
      </c>
      <c r="U519" s="379" t="str">
        <f>IF(現場!L523&lt;&gt;"",現場!L523,"")</f>
        <v/>
      </c>
      <c r="V519" s="379" t="str">
        <f>IF(現場!M523&lt;&gt;"",現場!M523,"")</f>
        <v/>
      </c>
      <c r="X519" s="407" t="str">
        <f>IF(名簿!E524&lt;&gt;"",名簿!E524,"")</f>
        <v/>
      </c>
      <c r="Y519" s="407" t="str">
        <f>IF(名簿!C524&lt;&gt;"",名簿!C524,"")</f>
        <v/>
      </c>
      <c r="Z519" s="407" t="str">
        <f>IF(名簿!H524&lt;&gt;"",名簿!H524,"")</f>
        <v/>
      </c>
      <c r="AA519" s="407" t="str">
        <f>IF(名簿!S524&lt;&gt;"",名簿!S524,"")</f>
        <v/>
      </c>
      <c r="AB519" s="407" t="s">
        <v>1792</v>
      </c>
      <c r="AC519" s="407" t="str">
        <f>IF(名簿!M524&lt;&gt;"",名簿!M524,"")</f>
        <v/>
      </c>
      <c r="AD519" s="407" t="str">
        <f>IF(名簿!N524&lt;&gt;"",名簿!N524,"")</f>
        <v/>
      </c>
      <c r="AE519" s="407" t="str">
        <f>IF(名簿!O524&lt;&gt;"",名簿!O524,"")</f>
        <v/>
      </c>
      <c r="AF519" s="407" t="str">
        <f>IF(名簿!P524&lt;&gt;"",名簿!P524,"")</f>
        <v/>
      </c>
      <c r="AN519" s="551" t="str">
        <f>テーブル2[[#This Row],[災害発生時の
体制]]&amp;テーブル2[[#This Row],[班長代理①②③を選択]]</f>
        <v/>
      </c>
      <c r="AO519">
        <f>IF(テーブル2[[#This Row],[班長代理①②③を選択]]&lt;&gt;"",COUNTIF(AN:AN,AN519),0)</f>
        <v>0</v>
      </c>
      <c r="AQ519" s="521" t="str">
        <f>テーブル2[[#This Row],[災害発生時の
体制]]&amp;テーブル2[[#This Row],[班長]]</f>
        <v/>
      </c>
      <c r="AR519" s="519">
        <f>IF(テーブル2[[#This Row],[班長]]="○",COUNTIF(AQ:AQ,AQ519),0)</f>
        <v>0</v>
      </c>
    </row>
    <row r="520" spans="2:44" x14ac:dyDescent="0.15">
      <c r="B520" s="378" t="str">
        <f>IF(名簿!C525&lt;&gt;"",名簿!C525,"")</f>
        <v/>
      </c>
      <c r="C520" s="378" t="str">
        <f>IF(名簿!F525&lt;&gt;"",名簿!F525,"")</f>
        <v/>
      </c>
      <c r="D520" s="378" t="str">
        <f>IF(名簿!G525&lt;&gt;"",名簿!G525,"")</f>
        <v/>
      </c>
      <c r="E520" s="378" t="str">
        <f>IF(名簿!J525&lt;&gt;"",名簿!J525,"")</f>
        <v/>
      </c>
      <c r="F520" s="378" t="str">
        <f>IF(名簿!L525&lt;&gt;"",名簿!L525,"")</f>
        <v/>
      </c>
      <c r="G520" s="378" t="str">
        <f>IF(名簿!I525&lt;&gt;"",名簿!I525,"")</f>
        <v/>
      </c>
      <c r="H520" s="378" t="str">
        <f>IF(名簿!K525&lt;&gt;"",名簿!K525,"")</f>
        <v/>
      </c>
      <c r="I520" s="378" t="str">
        <f>IF(名簿!H525&lt;&gt;"",名簿!H525,"")</f>
        <v/>
      </c>
      <c r="J520" s="378" t="str">
        <f>IF(名簿!S525&lt;&gt;"",名簿!S525,"")</f>
        <v/>
      </c>
      <c r="L520" s="379" t="str">
        <f>IF(現場!C524&lt;&gt;"",現場!C524,"")</f>
        <v/>
      </c>
      <c r="M520" s="379" t="str">
        <f>IF(現場!D524&lt;&gt;"",現場!D524,"")</f>
        <v/>
      </c>
      <c r="N520" s="379" t="str">
        <f>IF(現場!E524&lt;&gt;"",現場!E524,"")</f>
        <v/>
      </c>
      <c r="O520" s="379" t="str">
        <f>IF(現場!F524&lt;&gt;"",現場!F524,"")</f>
        <v/>
      </c>
      <c r="P520" s="379" t="str">
        <f>IF(現場!G524&lt;&gt;"",現場!G524,"")</f>
        <v/>
      </c>
      <c r="Q520" s="379" t="str">
        <f>IF(現場!H524&lt;&gt;"",現場!H524,"")</f>
        <v/>
      </c>
      <c r="R520" s="379" t="str">
        <f>IF(現場!I524&lt;&gt;"",現場!I524,"")</f>
        <v/>
      </c>
      <c r="S520" s="379" t="str">
        <f>IF(現場!J524&lt;&gt;"",現場!J524,"")</f>
        <v/>
      </c>
      <c r="T520" s="379" t="str">
        <f>IF(現場!K524&lt;&gt;"",現場!K524,"")</f>
        <v/>
      </c>
      <c r="U520" s="379" t="str">
        <f>IF(現場!L524&lt;&gt;"",現場!L524,"")</f>
        <v/>
      </c>
      <c r="V520" s="379" t="str">
        <f>IF(現場!M524&lt;&gt;"",現場!M524,"")</f>
        <v/>
      </c>
      <c r="X520" s="407" t="str">
        <f>IF(名簿!E525&lt;&gt;"",名簿!E525,"")</f>
        <v/>
      </c>
      <c r="Y520" s="407" t="str">
        <f>IF(名簿!C525&lt;&gt;"",名簿!C525,"")</f>
        <v/>
      </c>
      <c r="Z520" s="407" t="str">
        <f>IF(名簿!H525&lt;&gt;"",名簿!H525,"")</f>
        <v/>
      </c>
      <c r="AA520" s="407" t="str">
        <f>IF(名簿!S525&lt;&gt;"",名簿!S525,"")</f>
        <v/>
      </c>
      <c r="AB520" s="407" t="s">
        <v>1792</v>
      </c>
      <c r="AC520" s="407" t="str">
        <f>IF(名簿!M525&lt;&gt;"",名簿!M525,"")</f>
        <v/>
      </c>
      <c r="AD520" s="407" t="str">
        <f>IF(名簿!N525&lt;&gt;"",名簿!N525,"")</f>
        <v/>
      </c>
      <c r="AE520" s="407" t="str">
        <f>IF(名簿!O525&lt;&gt;"",名簿!O525,"")</f>
        <v/>
      </c>
      <c r="AF520" s="407" t="str">
        <f>IF(名簿!P525&lt;&gt;"",名簿!P525,"")</f>
        <v/>
      </c>
      <c r="AN520" s="551" t="str">
        <f>テーブル2[[#This Row],[災害発生時の
体制]]&amp;テーブル2[[#This Row],[班長代理①②③を選択]]</f>
        <v/>
      </c>
      <c r="AO520">
        <f>IF(テーブル2[[#This Row],[班長代理①②③を選択]]&lt;&gt;"",COUNTIF(AN:AN,AN520),0)</f>
        <v>0</v>
      </c>
      <c r="AQ520" s="521" t="str">
        <f>テーブル2[[#This Row],[災害発生時の
体制]]&amp;テーブル2[[#This Row],[班長]]</f>
        <v/>
      </c>
      <c r="AR520" s="519">
        <f>IF(テーブル2[[#This Row],[班長]]="○",COUNTIF(AQ:AQ,AQ520),0)</f>
        <v>0</v>
      </c>
    </row>
    <row r="521" spans="2:44" x14ac:dyDescent="0.15">
      <c r="B521" s="378" t="str">
        <f>IF(名簿!C526&lt;&gt;"",名簿!C526,"")</f>
        <v/>
      </c>
      <c r="C521" s="378" t="str">
        <f>IF(名簿!F526&lt;&gt;"",名簿!F526,"")</f>
        <v/>
      </c>
      <c r="D521" s="378" t="str">
        <f>IF(名簿!G526&lt;&gt;"",名簿!G526,"")</f>
        <v/>
      </c>
      <c r="E521" s="378" t="str">
        <f>IF(名簿!J526&lt;&gt;"",名簿!J526,"")</f>
        <v/>
      </c>
      <c r="F521" s="378" t="str">
        <f>IF(名簿!L526&lt;&gt;"",名簿!L526,"")</f>
        <v/>
      </c>
      <c r="G521" s="378" t="str">
        <f>IF(名簿!I526&lt;&gt;"",名簿!I526,"")</f>
        <v/>
      </c>
      <c r="H521" s="378" t="str">
        <f>IF(名簿!K526&lt;&gt;"",名簿!K526,"")</f>
        <v/>
      </c>
      <c r="I521" s="378" t="str">
        <f>IF(名簿!H526&lt;&gt;"",名簿!H526,"")</f>
        <v/>
      </c>
      <c r="J521" s="378" t="str">
        <f>IF(名簿!S526&lt;&gt;"",名簿!S526,"")</f>
        <v/>
      </c>
      <c r="L521" s="379" t="str">
        <f>IF(現場!C525&lt;&gt;"",現場!C525,"")</f>
        <v/>
      </c>
      <c r="M521" s="379" t="str">
        <f>IF(現場!D525&lt;&gt;"",現場!D525,"")</f>
        <v/>
      </c>
      <c r="N521" s="379" t="str">
        <f>IF(現場!E525&lt;&gt;"",現場!E525,"")</f>
        <v/>
      </c>
      <c r="O521" s="379" t="str">
        <f>IF(現場!F525&lt;&gt;"",現場!F525,"")</f>
        <v/>
      </c>
      <c r="P521" s="379" t="str">
        <f>IF(現場!G525&lt;&gt;"",現場!G525,"")</f>
        <v/>
      </c>
      <c r="Q521" s="379" t="str">
        <f>IF(現場!H525&lt;&gt;"",現場!H525,"")</f>
        <v/>
      </c>
      <c r="R521" s="379" t="str">
        <f>IF(現場!I525&lt;&gt;"",現場!I525,"")</f>
        <v/>
      </c>
      <c r="S521" s="379" t="str">
        <f>IF(現場!J525&lt;&gt;"",現場!J525,"")</f>
        <v/>
      </c>
      <c r="T521" s="379" t="str">
        <f>IF(現場!K525&lt;&gt;"",現場!K525,"")</f>
        <v/>
      </c>
      <c r="U521" s="379" t="str">
        <f>IF(現場!L525&lt;&gt;"",現場!L525,"")</f>
        <v/>
      </c>
      <c r="V521" s="379" t="str">
        <f>IF(現場!M525&lt;&gt;"",現場!M525,"")</f>
        <v/>
      </c>
      <c r="X521" s="407" t="str">
        <f>IF(名簿!E526&lt;&gt;"",名簿!E526,"")</f>
        <v/>
      </c>
      <c r="Y521" s="407" t="str">
        <f>IF(名簿!C526&lt;&gt;"",名簿!C526,"")</f>
        <v/>
      </c>
      <c r="Z521" s="407" t="str">
        <f>IF(名簿!H526&lt;&gt;"",名簿!H526,"")</f>
        <v/>
      </c>
      <c r="AA521" s="407" t="str">
        <f>IF(名簿!S526&lt;&gt;"",名簿!S526,"")</f>
        <v/>
      </c>
      <c r="AB521" s="407" t="s">
        <v>1792</v>
      </c>
      <c r="AC521" s="407" t="str">
        <f>IF(名簿!M526&lt;&gt;"",名簿!M526,"")</f>
        <v/>
      </c>
      <c r="AD521" s="407" t="str">
        <f>IF(名簿!N526&lt;&gt;"",名簿!N526,"")</f>
        <v/>
      </c>
      <c r="AE521" s="407" t="str">
        <f>IF(名簿!O526&lt;&gt;"",名簿!O526,"")</f>
        <v/>
      </c>
      <c r="AF521" s="407" t="str">
        <f>IF(名簿!P526&lt;&gt;"",名簿!P526,"")</f>
        <v/>
      </c>
      <c r="AN521" s="551" t="str">
        <f>テーブル2[[#This Row],[災害発生時の
体制]]&amp;テーブル2[[#This Row],[班長代理①②③を選択]]</f>
        <v/>
      </c>
      <c r="AO521">
        <f>IF(テーブル2[[#This Row],[班長代理①②③を選択]]&lt;&gt;"",COUNTIF(AN:AN,AN521),0)</f>
        <v>0</v>
      </c>
      <c r="AQ521" s="521" t="str">
        <f>テーブル2[[#This Row],[災害発生時の
体制]]&amp;テーブル2[[#This Row],[班長]]</f>
        <v/>
      </c>
      <c r="AR521" s="519">
        <f>IF(テーブル2[[#This Row],[班長]]="○",COUNTIF(AQ:AQ,AQ521),0)</f>
        <v>0</v>
      </c>
    </row>
    <row r="522" spans="2:44" x14ac:dyDescent="0.15">
      <c r="B522" s="378" t="str">
        <f>IF(名簿!C527&lt;&gt;"",名簿!C527,"")</f>
        <v/>
      </c>
      <c r="C522" s="378" t="str">
        <f>IF(名簿!F527&lt;&gt;"",名簿!F527,"")</f>
        <v/>
      </c>
      <c r="D522" s="378" t="str">
        <f>IF(名簿!G527&lt;&gt;"",名簿!G527,"")</f>
        <v/>
      </c>
      <c r="E522" s="378" t="str">
        <f>IF(名簿!J527&lt;&gt;"",名簿!J527,"")</f>
        <v/>
      </c>
      <c r="F522" s="378" t="str">
        <f>IF(名簿!L527&lt;&gt;"",名簿!L527,"")</f>
        <v/>
      </c>
      <c r="G522" s="378" t="str">
        <f>IF(名簿!I527&lt;&gt;"",名簿!I527,"")</f>
        <v/>
      </c>
      <c r="H522" s="378" t="str">
        <f>IF(名簿!K527&lt;&gt;"",名簿!K527,"")</f>
        <v/>
      </c>
      <c r="I522" s="378" t="str">
        <f>IF(名簿!H527&lt;&gt;"",名簿!H527,"")</f>
        <v/>
      </c>
      <c r="J522" s="378" t="str">
        <f>IF(名簿!S527&lt;&gt;"",名簿!S527,"")</f>
        <v/>
      </c>
      <c r="L522" s="379" t="str">
        <f>IF(現場!C526&lt;&gt;"",現場!C526,"")</f>
        <v/>
      </c>
      <c r="M522" s="379" t="str">
        <f>IF(現場!D526&lt;&gt;"",現場!D526,"")</f>
        <v/>
      </c>
      <c r="N522" s="379" t="str">
        <f>IF(現場!E526&lt;&gt;"",現場!E526,"")</f>
        <v/>
      </c>
      <c r="O522" s="379" t="str">
        <f>IF(現場!F526&lt;&gt;"",現場!F526,"")</f>
        <v/>
      </c>
      <c r="P522" s="379" t="str">
        <f>IF(現場!G526&lt;&gt;"",現場!G526,"")</f>
        <v/>
      </c>
      <c r="Q522" s="379" t="str">
        <f>IF(現場!H526&lt;&gt;"",現場!H526,"")</f>
        <v/>
      </c>
      <c r="R522" s="379" t="str">
        <f>IF(現場!I526&lt;&gt;"",現場!I526,"")</f>
        <v/>
      </c>
      <c r="S522" s="379" t="str">
        <f>IF(現場!J526&lt;&gt;"",現場!J526,"")</f>
        <v/>
      </c>
      <c r="T522" s="379" t="str">
        <f>IF(現場!K526&lt;&gt;"",現場!K526,"")</f>
        <v/>
      </c>
      <c r="U522" s="379" t="str">
        <f>IF(現場!L526&lt;&gt;"",現場!L526,"")</f>
        <v/>
      </c>
      <c r="V522" s="379" t="str">
        <f>IF(現場!M526&lt;&gt;"",現場!M526,"")</f>
        <v/>
      </c>
      <c r="X522" s="407" t="str">
        <f>IF(名簿!E527&lt;&gt;"",名簿!E527,"")</f>
        <v/>
      </c>
      <c r="Y522" s="407" t="str">
        <f>IF(名簿!C527&lt;&gt;"",名簿!C527,"")</f>
        <v/>
      </c>
      <c r="Z522" s="407" t="str">
        <f>IF(名簿!H527&lt;&gt;"",名簿!H527,"")</f>
        <v/>
      </c>
      <c r="AA522" s="407" t="str">
        <f>IF(名簿!S527&lt;&gt;"",名簿!S527,"")</f>
        <v/>
      </c>
      <c r="AB522" s="407" t="s">
        <v>1792</v>
      </c>
      <c r="AC522" s="407" t="str">
        <f>IF(名簿!M527&lt;&gt;"",名簿!M527,"")</f>
        <v/>
      </c>
      <c r="AD522" s="407" t="str">
        <f>IF(名簿!N527&lt;&gt;"",名簿!N527,"")</f>
        <v/>
      </c>
      <c r="AE522" s="407" t="str">
        <f>IF(名簿!O527&lt;&gt;"",名簿!O527,"")</f>
        <v/>
      </c>
      <c r="AF522" s="407" t="str">
        <f>IF(名簿!P527&lt;&gt;"",名簿!P527,"")</f>
        <v/>
      </c>
      <c r="AN522" s="551" t="str">
        <f>テーブル2[[#This Row],[災害発生時の
体制]]&amp;テーブル2[[#This Row],[班長代理①②③を選択]]</f>
        <v/>
      </c>
      <c r="AO522">
        <f>IF(テーブル2[[#This Row],[班長代理①②③を選択]]&lt;&gt;"",COUNTIF(AN:AN,AN522),0)</f>
        <v>0</v>
      </c>
      <c r="AQ522" s="521" t="str">
        <f>テーブル2[[#This Row],[災害発生時の
体制]]&amp;テーブル2[[#This Row],[班長]]</f>
        <v/>
      </c>
      <c r="AR522" s="519">
        <f>IF(テーブル2[[#This Row],[班長]]="○",COUNTIF(AQ:AQ,AQ522),0)</f>
        <v>0</v>
      </c>
    </row>
    <row r="523" spans="2:44" x14ac:dyDescent="0.15">
      <c r="B523" s="378" t="str">
        <f>IF(名簿!C528&lt;&gt;"",名簿!C528,"")</f>
        <v/>
      </c>
      <c r="C523" s="378" t="str">
        <f>IF(名簿!F528&lt;&gt;"",名簿!F528,"")</f>
        <v/>
      </c>
      <c r="D523" s="378" t="str">
        <f>IF(名簿!G528&lt;&gt;"",名簿!G528,"")</f>
        <v/>
      </c>
      <c r="E523" s="378" t="str">
        <f>IF(名簿!J528&lt;&gt;"",名簿!J528,"")</f>
        <v/>
      </c>
      <c r="F523" s="378" t="str">
        <f>IF(名簿!L528&lt;&gt;"",名簿!L528,"")</f>
        <v/>
      </c>
      <c r="G523" s="378" t="str">
        <f>IF(名簿!I528&lt;&gt;"",名簿!I528,"")</f>
        <v/>
      </c>
      <c r="H523" s="378" t="str">
        <f>IF(名簿!K528&lt;&gt;"",名簿!K528,"")</f>
        <v/>
      </c>
      <c r="I523" s="378" t="str">
        <f>IF(名簿!H528&lt;&gt;"",名簿!H528,"")</f>
        <v/>
      </c>
      <c r="J523" s="378" t="str">
        <f>IF(名簿!S528&lt;&gt;"",名簿!S528,"")</f>
        <v/>
      </c>
      <c r="L523" s="379" t="str">
        <f>IF(現場!C527&lt;&gt;"",現場!C527,"")</f>
        <v/>
      </c>
      <c r="M523" s="379" t="str">
        <f>IF(現場!D527&lt;&gt;"",現場!D527,"")</f>
        <v/>
      </c>
      <c r="N523" s="379" t="str">
        <f>IF(現場!E527&lt;&gt;"",現場!E527,"")</f>
        <v/>
      </c>
      <c r="O523" s="379" t="str">
        <f>IF(現場!F527&lt;&gt;"",現場!F527,"")</f>
        <v/>
      </c>
      <c r="P523" s="379" t="str">
        <f>IF(現場!G527&lt;&gt;"",現場!G527,"")</f>
        <v/>
      </c>
      <c r="Q523" s="379" t="str">
        <f>IF(現場!H527&lt;&gt;"",現場!H527,"")</f>
        <v/>
      </c>
      <c r="R523" s="379" t="str">
        <f>IF(現場!I527&lt;&gt;"",現場!I527,"")</f>
        <v/>
      </c>
      <c r="S523" s="379" t="str">
        <f>IF(現場!J527&lt;&gt;"",現場!J527,"")</f>
        <v/>
      </c>
      <c r="T523" s="379" t="str">
        <f>IF(現場!K527&lt;&gt;"",現場!K527,"")</f>
        <v/>
      </c>
      <c r="U523" s="379" t="str">
        <f>IF(現場!L527&lt;&gt;"",現場!L527,"")</f>
        <v/>
      </c>
      <c r="V523" s="379" t="str">
        <f>IF(現場!M527&lt;&gt;"",現場!M527,"")</f>
        <v/>
      </c>
      <c r="X523" s="407" t="str">
        <f>IF(名簿!E528&lt;&gt;"",名簿!E528,"")</f>
        <v/>
      </c>
      <c r="Y523" s="407" t="str">
        <f>IF(名簿!C528&lt;&gt;"",名簿!C528,"")</f>
        <v/>
      </c>
      <c r="Z523" s="407" t="str">
        <f>IF(名簿!H528&lt;&gt;"",名簿!H528,"")</f>
        <v/>
      </c>
      <c r="AA523" s="407" t="str">
        <f>IF(名簿!S528&lt;&gt;"",名簿!S528,"")</f>
        <v/>
      </c>
      <c r="AB523" s="407" t="s">
        <v>1792</v>
      </c>
      <c r="AC523" s="407" t="str">
        <f>IF(名簿!M528&lt;&gt;"",名簿!M528,"")</f>
        <v/>
      </c>
      <c r="AD523" s="407" t="str">
        <f>IF(名簿!N528&lt;&gt;"",名簿!N528,"")</f>
        <v/>
      </c>
      <c r="AE523" s="407" t="str">
        <f>IF(名簿!O528&lt;&gt;"",名簿!O528,"")</f>
        <v/>
      </c>
      <c r="AF523" s="407" t="str">
        <f>IF(名簿!P528&lt;&gt;"",名簿!P528,"")</f>
        <v/>
      </c>
      <c r="AN523" s="551" t="str">
        <f>テーブル2[[#This Row],[災害発生時の
体制]]&amp;テーブル2[[#This Row],[班長代理①②③を選択]]</f>
        <v/>
      </c>
      <c r="AO523">
        <f>IF(テーブル2[[#This Row],[班長代理①②③を選択]]&lt;&gt;"",COUNTIF(AN:AN,AN523),0)</f>
        <v>0</v>
      </c>
      <c r="AQ523" s="521" t="str">
        <f>テーブル2[[#This Row],[災害発生時の
体制]]&amp;テーブル2[[#This Row],[班長]]</f>
        <v/>
      </c>
      <c r="AR523" s="519">
        <f>IF(テーブル2[[#This Row],[班長]]="○",COUNTIF(AQ:AQ,AQ523),0)</f>
        <v>0</v>
      </c>
    </row>
    <row r="524" spans="2:44" x14ac:dyDescent="0.15">
      <c r="B524" s="378" t="str">
        <f>IF(名簿!C529&lt;&gt;"",名簿!C529,"")</f>
        <v/>
      </c>
      <c r="C524" s="378" t="str">
        <f>IF(名簿!F529&lt;&gt;"",名簿!F529,"")</f>
        <v/>
      </c>
      <c r="D524" s="378" t="str">
        <f>IF(名簿!G529&lt;&gt;"",名簿!G529,"")</f>
        <v/>
      </c>
      <c r="E524" s="378" t="str">
        <f>IF(名簿!J529&lt;&gt;"",名簿!J529,"")</f>
        <v/>
      </c>
      <c r="F524" s="378" t="str">
        <f>IF(名簿!L529&lt;&gt;"",名簿!L529,"")</f>
        <v/>
      </c>
      <c r="G524" s="378" t="str">
        <f>IF(名簿!I529&lt;&gt;"",名簿!I529,"")</f>
        <v/>
      </c>
      <c r="H524" s="378" t="str">
        <f>IF(名簿!K529&lt;&gt;"",名簿!K529,"")</f>
        <v/>
      </c>
      <c r="I524" s="378" t="str">
        <f>IF(名簿!H529&lt;&gt;"",名簿!H529,"")</f>
        <v/>
      </c>
      <c r="J524" s="378" t="str">
        <f>IF(名簿!S529&lt;&gt;"",名簿!S529,"")</f>
        <v/>
      </c>
      <c r="L524" s="379" t="str">
        <f>IF(現場!C528&lt;&gt;"",現場!C528,"")</f>
        <v/>
      </c>
      <c r="M524" s="379" t="str">
        <f>IF(現場!D528&lt;&gt;"",現場!D528,"")</f>
        <v/>
      </c>
      <c r="N524" s="379" t="str">
        <f>IF(現場!E528&lt;&gt;"",現場!E528,"")</f>
        <v/>
      </c>
      <c r="O524" s="379" t="str">
        <f>IF(現場!F528&lt;&gt;"",現場!F528,"")</f>
        <v/>
      </c>
      <c r="P524" s="379" t="str">
        <f>IF(現場!G528&lt;&gt;"",現場!G528,"")</f>
        <v/>
      </c>
      <c r="Q524" s="379" t="str">
        <f>IF(現場!H528&lt;&gt;"",現場!H528,"")</f>
        <v/>
      </c>
      <c r="R524" s="379" t="str">
        <f>IF(現場!I528&lt;&gt;"",現場!I528,"")</f>
        <v/>
      </c>
      <c r="S524" s="379" t="str">
        <f>IF(現場!J528&lt;&gt;"",現場!J528,"")</f>
        <v/>
      </c>
      <c r="T524" s="379" t="str">
        <f>IF(現場!K528&lt;&gt;"",現場!K528,"")</f>
        <v/>
      </c>
      <c r="U524" s="379" t="str">
        <f>IF(現場!L528&lt;&gt;"",現場!L528,"")</f>
        <v/>
      </c>
      <c r="V524" s="379" t="str">
        <f>IF(現場!M528&lt;&gt;"",現場!M528,"")</f>
        <v/>
      </c>
      <c r="X524" s="407" t="str">
        <f>IF(名簿!E529&lt;&gt;"",名簿!E529,"")</f>
        <v/>
      </c>
      <c r="Y524" s="407" t="str">
        <f>IF(名簿!C529&lt;&gt;"",名簿!C529,"")</f>
        <v/>
      </c>
      <c r="Z524" s="407" t="str">
        <f>IF(名簿!H529&lt;&gt;"",名簿!H529,"")</f>
        <v/>
      </c>
      <c r="AA524" s="407" t="str">
        <f>IF(名簿!S529&lt;&gt;"",名簿!S529,"")</f>
        <v/>
      </c>
      <c r="AB524" s="407" t="s">
        <v>1792</v>
      </c>
      <c r="AC524" s="407" t="str">
        <f>IF(名簿!M529&lt;&gt;"",名簿!M529,"")</f>
        <v/>
      </c>
      <c r="AD524" s="407" t="str">
        <f>IF(名簿!N529&lt;&gt;"",名簿!N529,"")</f>
        <v/>
      </c>
      <c r="AE524" s="407" t="str">
        <f>IF(名簿!O529&lt;&gt;"",名簿!O529,"")</f>
        <v/>
      </c>
      <c r="AF524" s="407" t="str">
        <f>IF(名簿!P529&lt;&gt;"",名簿!P529,"")</f>
        <v/>
      </c>
      <c r="AN524" s="551" t="str">
        <f>テーブル2[[#This Row],[災害発生時の
体制]]&amp;テーブル2[[#This Row],[班長代理①②③を選択]]</f>
        <v/>
      </c>
      <c r="AO524">
        <f>IF(テーブル2[[#This Row],[班長代理①②③を選択]]&lt;&gt;"",COUNTIF(AN:AN,AN524),0)</f>
        <v>0</v>
      </c>
      <c r="AQ524" s="521" t="str">
        <f>テーブル2[[#This Row],[災害発生時の
体制]]&amp;テーブル2[[#This Row],[班長]]</f>
        <v/>
      </c>
      <c r="AR524" s="519">
        <f>IF(テーブル2[[#This Row],[班長]]="○",COUNTIF(AQ:AQ,AQ524),0)</f>
        <v>0</v>
      </c>
    </row>
    <row r="525" spans="2:44" x14ac:dyDescent="0.15">
      <c r="B525" s="378" t="str">
        <f>IF(名簿!C530&lt;&gt;"",名簿!C530,"")</f>
        <v/>
      </c>
      <c r="C525" s="378" t="str">
        <f>IF(名簿!F530&lt;&gt;"",名簿!F530,"")</f>
        <v/>
      </c>
      <c r="D525" s="378" t="str">
        <f>IF(名簿!G530&lt;&gt;"",名簿!G530,"")</f>
        <v/>
      </c>
      <c r="E525" s="378" t="str">
        <f>IF(名簿!J530&lt;&gt;"",名簿!J530,"")</f>
        <v/>
      </c>
      <c r="F525" s="378" t="str">
        <f>IF(名簿!L530&lt;&gt;"",名簿!L530,"")</f>
        <v/>
      </c>
      <c r="G525" s="378" t="str">
        <f>IF(名簿!I530&lt;&gt;"",名簿!I530,"")</f>
        <v/>
      </c>
      <c r="H525" s="378" t="str">
        <f>IF(名簿!K530&lt;&gt;"",名簿!K530,"")</f>
        <v/>
      </c>
      <c r="I525" s="378" t="str">
        <f>IF(名簿!H530&lt;&gt;"",名簿!H530,"")</f>
        <v/>
      </c>
      <c r="J525" s="378" t="str">
        <f>IF(名簿!S530&lt;&gt;"",名簿!S530,"")</f>
        <v/>
      </c>
      <c r="L525" s="379" t="str">
        <f>IF(現場!C529&lt;&gt;"",現場!C529,"")</f>
        <v/>
      </c>
      <c r="M525" s="379" t="str">
        <f>IF(現場!D529&lt;&gt;"",現場!D529,"")</f>
        <v/>
      </c>
      <c r="N525" s="379" t="str">
        <f>IF(現場!E529&lt;&gt;"",現場!E529,"")</f>
        <v/>
      </c>
      <c r="O525" s="379" t="str">
        <f>IF(現場!F529&lt;&gt;"",現場!F529,"")</f>
        <v/>
      </c>
      <c r="P525" s="379" t="str">
        <f>IF(現場!G529&lt;&gt;"",現場!G529,"")</f>
        <v/>
      </c>
      <c r="Q525" s="379" t="str">
        <f>IF(現場!H529&lt;&gt;"",現場!H529,"")</f>
        <v/>
      </c>
      <c r="R525" s="379" t="str">
        <f>IF(現場!I529&lt;&gt;"",現場!I529,"")</f>
        <v/>
      </c>
      <c r="S525" s="379" t="str">
        <f>IF(現場!J529&lt;&gt;"",現場!J529,"")</f>
        <v/>
      </c>
      <c r="T525" s="379" t="str">
        <f>IF(現場!K529&lt;&gt;"",現場!K529,"")</f>
        <v/>
      </c>
      <c r="U525" s="379" t="str">
        <f>IF(現場!L529&lt;&gt;"",現場!L529,"")</f>
        <v/>
      </c>
      <c r="V525" s="379" t="str">
        <f>IF(現場!M529&lt;&gt;"",現場!M529,"")</f>
        <v/>
      </c>
      <c r="X525" s="407" t="str">
        <f>IF(名簿!E530&lt;&gt;"",名簿!E530,"")</f>
        <v/>
      </c>
      <c r="Y525" s="407" t="str">
        <f>IF(名簿!C530&lt;&gt;"",名簿!C530,"")</f>
        <v/>
      </c>
      <c r="Z525" s="407" t="str">
        <f>IF(名簿!H530&lt;&gt;"",名簿!H530,"")</f>
        <v/>
      </c>
      <c r="AA525" s="407" t="str">
        <f>IF(名簿!S530&lt;&gt;"",名簿!S530,"")</f>
        <v/>
      </c>
      <c r="AB525" s="407" t="s">
        <v>1792</v>
      </c>
      <c r="AC525" s="407" t="str">
        <f>IF(名簿!M530&lt;&gt;"",名簿!M530,"")</f>
        <v/>
      </c>
      <c r="AD525" s="407" t="str">
        <f>IF(名簿!N530&lt;&gt;"",名簿!N530,"")</f>
        <v/>
      </c>
      <c r="AE525" s="407" t="str">
        <f>IF(名簿!O530&lt;&gt;"",名簿!O530,"")</f>
        <v/>
      </c>
      <c r="AF525" s="407" t="str">
        <f>IF(名簿!P530&lt;&gt;"",名簿!P530,"")</f>
        <v/>
      </c>
      <c r="AN525" s="551" t="str">
        <f>テーブル2[[#This Row],[災害発生時の
体制]]&amp;テーブル2[[#This Row],[班長代理①②③を選択]]</f>
        <v/>
      </c>
      <c r="AO525">
        <f>IF(テーブル2[[#This Row],[班長代理①②③を選択]]&lt;&gt;"",COUNTIF(AN:AN,AN525),0)</f>
        <v>0</v>
      </c>
      <c r="AQ525" s="521" t="str">
        <f>テーブル2[[#This Row],[災害発生時の
体制]]&amp;テーブル2[[#This Row],[班長]]</f>
        <v/>
      </c>
      <c r="AR525" s="519">
        <f>IF(テーブル2[[#This Row],[班長]]="○",COUNTIF(AQ:AQ,AQ525),0)</f>
        <v>0</v>
      </c>
    </row>
    <row r="526" spans="2:44" x14ac:dyDescent="0.15">
      <c r="B526" s="378" t="str">
        <f>IF(名簿!C531&lt;&gt;"",名簿!C531,"")</f>
        <v/>
      </c>
      <c r="C526" s="378" t="str">
        <f>IF(名簿!F531&lt;&gt;"",名簿!F531,"")</f>
        <v/>
      </c>
      <c r="D526" s="378" t="str">
        <f>IF(名簿!G531&lt;&gt;"",名簿!G531,"")</f>
        <v/>
      </c>
      <c r="E526" s="378" t="str">
        <f>IF(名簿!J531&lt;&gt;"",名簿!J531,"")</f>
        <v/>
      </c>
      <c r="F526" s="378" t="str">
        <f>IF(名簿!L531&lt;&gt;"",名簿!L531,"")</f>
        <v/>
      </c>
      <c r="G526" s="378" t="str">
        <f>IF(名簿!I531&lt;&gt;"",名簿!I531,"")</f>
        <v/>
      </c>
      <c r="H526" s="378" t="str">
        <f>IF(名簿!K531&lt;&gt;"",名簿!K531,"")</f>
        <v/>
      </c>
      <c r="I526" s="378" t="str">
        <f>IF(名簿!H531&lt;&gt;"",名簿!H531,"")</f>
        <v/>
      </c>
      <c r="J526" s="378" t="str">
        <f>IF(名簿!S531&lt;&gt;"",名簿!S531,"")</f>
        <v/>
      </c>
      <c r="L526" s="379" t="str">
        <f>IF(現場!C530&lt;&gt;"",現場!C530,"")</f>
        <v/>
      </c>
      <c r="M526" s="379" t="str">
        <f>IF(現場!D530&lt;&gt;"",現場!D530,"")</f>
        <v/>
      </c>
      <c r="N526" s="379" t="str">
        <f>IF(現場!E530&lt;&gt;"",現場!E530,"")</f>
        <v/>
      </c>
      <c r="O526" s="379" t="str">
        <f>IF(現場!F530&lt;&gt;"",現場!F530,"")</f>
        <v/>
      </c>
      <c r="P526" s="379" t="str">
        <f>IF(現場!G530&lt;&gt;"",現場!G530,"")</f>
        <v/>
      </c>
      <c r="Q526" s="379" t="str">
        <f>IF(現場!H530&lt;&gt;"",現場!H530,"")</f>
        <v/>
      </c>
      <c r="R526" s="379" t="str">
        <f>IF(現場!I530&lt;&gt;"",現場!I530,"")</f>
        <v/>
      </c>
      <c r="S526" s="379" t="str">
        <f>IF(現場!J530&lt;&gt;"",現場!J530,"")</f>
        <v/>
      </c>
      <c r="T526" s="379" t="str">
        <f>IF(現場!K530&lt;&gt;"",現場!K530,"")</f>
        <v/>
      </c>
      <c r="U526" s="379" t="str">
        <f>IF(現場!L530&lt;&gt;"",現場!L530,"")</f>
        <v/>
      </c>
      <c r="V526" s="379" t="str">
        <f>IF(現場!M530&lt;&gt;"",現場!M530,"")</f>
        <v/>
      </c>
      <c r="X526" s="407" t="str">
        <f>IF(名簿!E531&lt;&gt;"",名簿!E531,"")</f>
        <v/>
      </c>
      <c r="Y526" s="407" t="str">
        <f>IF(名簿!C531&lt;&gt;"",名簿!C531,"")</f>
        <v/>
      </c>
      <c r="Z526" s="407" t="str">
        <f>IF(名簿!H531&lt;&gt;"",名簿!H531,"")</f>
        <v/>
      </c>
      <c r="AA526" s="407" t="str">
        <f>IF(名簿!S531&lt;&gt;"",名簿!S531,"")</f>
        <v/>
      </c>
      <c r="AB526" s="407" t="s">
        <v>1792</v>
      </c>
      <c r="AC526" s="407" t="str">
        <f>IF(名簿!M531&lt;&gt;"",名簿!M531,"")</f>
        <v/>
      </c>
      <c r="AD526" s="407" t="str">
        <f>IF(名簿!N531&lt;&gt;"",名簿!N531,"")</f>
        <v/>
      </c>
      <c r="AE526" s="407" t="str">
        <f>IF(名簿!O531&lt;&gt;"",名簿!O531,"")</f>
        <v/>
      </c>
      <c r="AF526" s="407" t="str">
        <f>IF(名簿!P531&lt;&gt;"",名簿!P531,"")</f>
        <v/>
      </c>
      <c r="AN526" s="551" t="str">
        <f>テーブル2[[#This Row],[災害発生時の
体制]]&amp;テーブル2[[#This Row],[班長代理①②③を選択]]</f>
        <v/>
      </c>
      <c r="AO526">
        <f>IF(テーブル2[[#This Row],[班長代理①②③を選択]]&lt;&gt;"",COUNTIF(AN:AN,AN526),0)</f>
        <v>0</v>
      </c>
      <c r="AQ526" s="521" t="str">
        <f>テーブル2[[#This Row],[災害発生時の
体制]]&amp;テーブル2[[#This Row],[班長]]</f>
        <v/>
      </c>
      <c r="AR526" s="519">
        <f>IF(テーブル2[[#This Row],[班長]]="○",COUNTIF(AQ:AQ,AQ526),0)</f>
        <v>0</v>
      </c>
    </row>
    <row r="527" spans="2:44" x14ac:dyDescent="0.15">
      <c r="B527" s="378" t="str">
        <f>IF(名簿!C532&lt;&gt;"",名簿!C532,"")</f>
        <v/>
      </c>
      <c r="C527" s="378" t="str">
        <f>IF(名簿!F532&lt;&gt;"",名簿!F532,"")</f>
        <v/>
      </c>
      <c r="D527" s="378" t="str">
        <f>IF(名簿!G532&lt;&gt;"",名簿!G532,"")</f>
        <v/>
      </c>
      <c r="E527" s="378" t="str">
        <f>IF(名簿!J532&lt;&gt;"",名簿!J532,"")</f>
        <v/>
      </c>
      <c r="F527" s="378" t="str">
        <f>IF(名簿!L532&lt;&gt;"",名簿!L532,"")</f>
        <v/>
      </c>
      <c r="G527" s="378" t="str">
        <f>IF(名簿!I532&lt;&gt;"",名簿!I532,"")</f>
        <v/>
      </c>
      <c r="H527" s="378" t="str">
        <f>IF(名簿!K532&lt;&gt;"",名簿!K532,"")</f>
        <v/>
      </c>
      <c r="I527" s="378" t="str">
        <f>IF(名簿!H532&lt;&gt;"",名簿!H532,"")</f>
        <v/>
      </c>
      <c r="J527" s="378" t="str">
        <f>IF(名簿!S532&lt;&gt;"",名簿!S532,"")</f>
        <v/>
      </c>
      <c r="L527" s="379" t="str">
        <f>IF(現場!C531&lt;&gt;"",現場!C531,"")</f>
        <v/>
      </c>
      <c r="M527" s="379" t="str">
        <f>IF(現場!D531&lt;&gt;"",現場!D531,"")</f>
        <v/>
      </c>
      <c r="N527" s="379" t="str">
        <f>IF(現場!E531&lt;&gt;"",現場!E531,"")</f>
        <v/>
      </c>
      <c r="O527" s="379" t="str">
        <f>IF(現場!F531&lt;&gt;"",現場!F531,"")</f>
        <v/>
      </c>
      <c r="P527" s="379" t="str">
        <f>IF(現場!G531&lt;&gt;"",現場!G531,"")</f>
        <v/>
      </c>
      <c r="Q527" s="379" t="str">
        <f>IF(現場!H531&lt;&gt;"",現場!H531,"")</f>
        <v/>
      </c>
      <c r="R527" s="379" t="str">
        <f>IF(現場!I531&lt;&gt;"",現場!I531,"")</f>
        <v/>
      </c>
      <c r="S527" s="379" t="str">
        <f>IF(現場!J531&lt;&gt;"",現場!J531,"")</f>
        <v/>
      </c>
      <c r="T527" s="379" t="str">
        <f>IF(現場!K531&lt;&gt;"",現場!K531,"")</f>
        <v/>
      </c>
      <c r="U527" s="379" t="str">
        <f>IF(現場!L531&lt;&gt;"",現場!L531,"")</f>
        <v/>
      </c>
      <c r="V527" s="379" t="str">
        <f>IF(現場!M531&lt;&gt;"",現場!M531,"")</f>
        <v/>
      </c>
      <c r="X527" s="407" t="str">
        <f>IF(名簿!E532&lt;&gt;"",名簿!E532,"")</f>
        <v/>
      </c>
      <c r="Y527" s="407" t="str">
        <f>IF(名簿!C532&lt;&gt;"",名簿!C532,"")</f>
        <v/>
      </c>
      <c r="Z527" s="407" t="str">
        <f>IF(名簿!H532&lt;&gt;"",名簿!H532,"")</f>
        <v/>
      </c>
      <c r="AA527" s="407" t="str">
        <f>IF(名簿!S532&lt;&gt;"",名簿!S532,"")</f>
        <v/>
      </c>
      <c r="AB527" s="407" t="s">
        <v>1792</v>
      </c>
      <c r="AC527" s="407" t="str">
        <f>IF(名簿!M532&lt;&gt;"",名簿!M532,"")</f>
        <v/>
      </c>
      <c r="AD527" s="407" t="str">
        <f>IF(名簿!N532&lt;&gt;"",名簿!N532,"")</f>
        <v/>
      </c>
      <c r="AE527" s="407" t="str">
        <f>IF(名簿!O532&lt;&gt;"",名簿!O532,"")</f>
        <v/>
      </c>
      <c r="AF527" s="407" t="str">
        <f>IF(名簿!P532&lt;&gt;"",名簿!P532,"")</f>
        <v/>
      </c>
      <c r="AN527" s="551" t="str">
        <f>テーブル2[[#This Row],[災害発生時の
体制]]&amp;テーブル2[[#This Row],[班長代理①②③を選択]]</f>
        <v/>
      </c>
      <c r="AO527">
        <f>IF(テーブル2[[#This Row],[班長代理①②③を選択]]&lt;&gt;"",COUNTIF(AN:AN,AN527),0)</f>
        <v>0</v>
      </c>
      <c r="AQ527" s="521" t="str">
        <f>テーブル2[[#This Row],[災害発生時の
体制]]&amp;テーブル2[[#This Row],[班長]]</f>
        <v/>
      </c>
      <c r="AR527" s="519">
        <f>IF(テーブル2[[#This Row],[班長]]="○",COUNTIF(AQ:AQ,AQ527),0)</f>
        <v>0</v>
      </c>
    </row>
    <row r="528" spans="2:44" x14ac:dyDescent="0.15">
      <c r="B528" s="378" t="str">
        <f>IF(名簿!C533&lt;&gt;"",名簿!C533,"")</f>
        <v/>
      </c>
      <c r="C528" s="378" t="str">
        <f>IF(名簿!F533&lt;&gt;"",名簿!F533,"")</f>
        <v/>
      </c>
      <c r="D528" s="378" t="str">
        <f>IF(名簿!G533&lt;&gt;"",名簿!G533,"")</f>
        <v/>
      </c>
      <c r="E528" s="378" t="str">
        <f>IF(名簿!J533&lt;&gt;"",名簿!J533,"")</f>
        <v/>
      </c>
      <c r="F528" s="378" t="str">
        <f>IF(名簿!L533&lt;&gt;"",名簿!L533,"")</f>
        <v/>
      </c>
      <c r="G528" s="378" t="str">
        <f>IF(名簿!I533&lt;&gt;"",名簿!I533,"")</f>
        <v/>
      </c>
      <c r="H528" s="378" t="str">
        <f>IF(名簿!K533&lt;&gt;"",名簿!K533,"")</f>
        <v/>
      </c>
      <c r="I528" s="378" t="str">
        <f>IF(名簿!H533&lt;&gt;"",名簿!H533,"")</f>
        <v/>
      </c>
      <c r="J528" s="378" t="str">
        <f>IF(名簿!S533&lt;&gt;"",名簿!S533,"")</f>
        <v/>
      </c>
      <c r="L528" s="379" t="str">
        <f>IF(現場!C532&lt;&gt;"",現場!C532,"")</f>
        <v/>
      </c>
      <c r="M528" s="379" t="str">
        <f>IF(現場!D532&lt;&gt;"",現場!D532,"")</f>
        <v/>
      </c>
      <c r="N528" s="379" t="str">
        <f>IF(現場!E532&lt;&gt;"",現場!E532,"")</f>
        <v/>
      </c>
      <c r="O528" s="379" t="str">
        <f>IF(現場!F532&lt;&gt;"",現場!F532,"")</f>
        <v/>
      </c>
      <c r="P528" s="379" t="str">
        <f>IF(現場!G532&lt;&gt;"",現場!G532,"")</f>
        <v/>
      </c>
      <c r="Q528" s="379" t="str">
        <f>IF(現場!H532&lt;&gt;"",現場!H532,"")</f>
        <v/>
      </c>
      <c r="R528" s="379" t="str">
        <f>IF(現場!I532&lt;&gt;"",現場!I532,"")</f>
        <v/>
      </c>
      <c r="S528" s="379" t="str">
        <f>IF(現場!J532&lt;&gt;"",現場!J532,"")</f>
        <v/>
      </c>
      <c r="T528" s="379" t="str">
        <f>IF(現場!K532&lt;&gt;"",現場!K532,"")</f>
        <v/>
      </c>
      <c r="U528" s="379" t="str">
        <f>IF(現場!L532&lt;&gt;"",現場!L532,"")</f>
        <v/>
      </c>
      <c r="V528" s="379" t="str">
        <f>IF(現場!M532&lt;&gt;"",現場!M532,"")</f>
        <v/>
      </c>
      <c r="X528" s="407" t="str">
        <f>IF(名簿!E533&lt;&gt;"",名簿!E533,"")</f>
        <v/>
      </c>
      <c r="Y528" s="407" t="str">
        <f>IF(名簿!C533&lt;&gt;"",名簿!C533,"")</f>
        <v/>
      </c>
      <c r="Z528" s="407" t="str">
        <f>IF(名簿!H533&lt;&gt;"",名簿!H533,"")</f>
        <v/>
      </c>
      <c r="AA528" s="407" t="str">
        <f>IF(名簿!S533&lt;&gt;"",名簿!S533,"")</f>
        <v/>
      </c>
      <c r="AB528" s="407" t="s">
        <v>1792</v>
      </c>
      <c r="AC528" s="407" t="str">
        <f>IF(名簿!M533&lt;&gt;"",名簿!M533,"")</f>
        <v/>
      </c>
      <c r="AD528" s="407" t="str">
        <f>IF(名簿!N533&lt;&gt;"",名簿!N533,"")</f>
        <v/>
      </c>
      <c r="AE528" s="407" t="str">
        <f>IF(名簿!O533&lt;&gt;"",名簿!O533,"")</f>
        <v/>
      </c>
      <c r="AF528" s="407" t="str">
        <f>IF(名簿!P533&lt;&gt;"",名簿!P533,"")</f>
        <v/>
      </c>
      <c r="AN528" s="551" t="str">
        <f>テーブル2[[#This Row],[災害発生時の
体制]]&amp;テーブル2[[#This Row],[班長代理①②③を選択]]</f>
        <v/>
      </c>
      <c r="AO528">
        <f>IF(テーブル2[[#This Row],[班長代理①②③を選択]]&lt;&gt;"",COUNTIF(AN:AN,AN528),0)</f>
        <v>0</v>
      </c>
      <c r="AQ528" s="521" t="str">
        <f>テーブル2[[#This Row],[災害発生時の
体制]]&amp;テーブル2[[#This Row],[班長]]</f>
        <v/>
      </c>
      <c r="AR528" s="519">
        <f>IF(テーブル2[[#This Row],[班長]]="○",COUNTIF(AQ:AQ,AQ528),0)</f>
        <v>0</v>
      </c>
    </row>
    <row r="529" spans="2:44" x14ac:dyDescent="0.15">
      <c r="B529" s="378" t="str">
        <f>IF(名簿!C534&lt;&gt;"",名簿!C534,"")</f>
        <v/>
      </c>
      <c r="C529" s="378" t="str">
        <f>IF(名簿!F534&lt;&gt;"",名簿!F534,"")</f>
        <v/>
      </c>
      <c r="D529" s="378" t="str">
        <f>IF(名簿!G534&lt;&gt;"",名簿!G534,"")</f>
        <v/>
      </c>
      <c r="E529" s="378" t="str">
        <f>IF(名簿!J534&lt;&gt;"",名簿!J534,"")</f>
        <v/>
      </c>
      <c r="F529" s="378" t="str">
        <f>IF(名簿!L534&lt;&gt;"",名簿!L534,"")</f>
        <v/>
      </c>
      <c r="G529" s="378" t="str">
        <f>IF(名簿!I534&lt;&gt;"",名簿!I534,"")</f>
        <v/>
      </c>
      <c r="H529" s="378" t="str">
        <f>IF(名簿!K534&lt;&gt;"",名簿!K534,"")</f>
        <v/>
      </c>
      <c r="I529" s="378" t="str">
        <f>IF(名簿!H534&lt;&gt;"",名簿!H534,"")</f>
        <v/>
      </c>
      <c r="J529" s="378" t="str">
        <f>IF(名簿!S534&lt;&gt;"",名簿!S534,"")</f>
        <v/>
      </c>
      <c r="L529" s="379" t="str">
        <f>IF(現場!C533&lt;&gt;"",現場!C533,"")</f>
        <v/>
      </c>
      <c r="M529" s="379" t="str">
        <f>IF(現場!D533&lt;&gt;"",現場!D533,"")</f>
        <v/>
      </c>
      <c r="N529" s="379" t="str">
        <f>IF(現場!E533&lt;&gt;"",現場!E533,"")</f>
        <v/>
      </c>
      <c r="O529" s="379" t="str">
        <f>IF(現場!F533&lt;&gt;"",現場!F533,"")</f>
        <v/>
      </c>
      <c r="P529" s="379" t="str">
        <f>IF(現場!G533&lt;&gt;"",現場!G533,"")</f>
        <v/>
      </c>
      <c r="Q529" s="379" t="str">
        <f>IF(現場!H533&lt;&gt;"",現場!H533,"")</f>
        <v/>
      </c>
      <c r="R529" s="379" t="str">
        <f>IF(現場!I533&lt;&gt;"",現場!I533,"")</f>
        <v/>
      </c>
      <c r="S529" s="379" t="str">
        <f>IF(現場!J533&lt;&gt;"",現場!J533,"")</f>
        <v/>
      </c>
      <c r="T529" s="379" t="str">
        <f>IF(現場!K533&lt;&gt;"",現場!K533,"")</f>
        <v/>
      </c>
      <c r="U529" s="379" t="str">
        <f>IF(現場!L533&lt;&gt;"",現場!L533,"")</f>
        <v/>
      </c>
      <c r="V529" s="379" t="str">
        <f>IF(現場!M533&lt;&gt;"",現場!M533,"")</f>
        <v/>
      </c>
      <c r="X529" s="407" t="str">
        <f>IF(名簿!E534&lt;&gt;"",名簿!E534,"")</f>
        <v/>
      </c>
      <c r="Y529" s="407" t="str">
        <f>IF(名簿!C534&lt;&gt;"",名簿!C534,"")</f>
        <v/>
      </c>
      <c r="Z529" s="407" t="str">
        <f>IF(名簿!H534&lt;&gt;"",名簿!H534,"")</f>
        <v/>
      </c>
      <c r="AA529" s="407" t="str">
        <f>IF(名簿!S534&lt;&gt;"",名簿!S534,"")</f>
        <v/>
      </c>
      <c r="AB529" s="407" t="s">
        <v>1792</v>
      </c>
      <c r="AC529" s="407" t="str">
        <f>IF(名簿!M534&lt;&gt;"",名簿!M534,"")</f>
        <v/>
      </c>
      <c r="AD529" s="407" t="str">
        <f>IF(名簿!N534&lt;&gt;"",名簿!N534,"")</f>
        <v/>
      </c>
      <c r="AE529" s="407" t="str">
        <f>IF(名簿!O534&lt;&gt;"",名簿!O534,"")</f>
        <v/>
      </c>
      <c r="AF529" s="407" t="str">
        <f>IF(名簿!P534&lt;&gt;"",名簿!P534,"")</f>
        <v/>
      </c>
      <c r="AN529" s="551" t="str">
        <f>テーブル2[[#This Row],[災害発生時の
体制]]&amp;テーブル2[[#This Row],[班長代理①②③を選択]]</f>
        <v/>
      </c>
      <c r="AO529">
        <f>IF(テーブル2[[#This Row],[班長代理①②③を選択]]&lt;&gt;"",COUNTIF(AN:AN,AN529),0)</f>
        <v>0</v>
      </c>
      <c r="AQ529" s="521" t="str">
        <f>テーブル2[[#This Row],[災害発生時の
体制]]&amp;テーブル2[[#This Row],[班長]]</f>
        <v/>
      </c>
      <c r="AR529" s="519">
        <f>IF(テーブル2[[#This Row],[班長]]="○",COUNTIF(AQ:AQ,AQ529),0)</f>
        <v>0</v>
      </c>
    </row>
    <row r="530" spans="2:44" x14ac:dyDescent="0.15">
      <c r="B530" s="378" t="str">
        <f>IF(名簿!C535&lt;&gt;"",名簿!C535,"")</f>
        <v/>
      </c>
      <c r="C530" s="378" t="str">
        <f>IF(名簿!F535&lt;&gt;"",名簿!F535,"")</f>
        <v/>
      </c>
      <c r="D530" s="378" t="str">
        <f>IF(名簿!G535&lt;&gt;"",名簿!G535,"")</f>
        <v/>
      </c>
      <c r="E530" s="378" t="str">
        <f>IF(名簿!J535&lt;&gt;"",名簿!J535,"")</f>
        <v/>
      </c>
      <c r="F530" s="378" t="str">
        <f>IF(名簿!L535&lt;&gt;"",名簿!L535,"")</f>
        <v/>
      </c>
      <c r="G530" s="378" t="str">
        <f>IF(名簿!I535&lt;&gt;"",名簿!I535,"")</f>
        <v/>
      </c>
      <c r="H530" s="378" t="str">
        <f>IF(名簿!K535&lt;&gt;"",名簿!K535,"")</f>
        <v/>
      </c>
      <c r="I530" s="378" t="str">
        <f>IF(名簿!H535&lt;&gt;"",名簿!H535,"")</f>
        <v/>
      </c>
      <c r="J530" s="378" t="str">
        <f>IF(名簿!S535&lt;&gt;"",名簿!S535,"")</f>
        <v/>
      </c>
      <c r="L530" s="379" t="str">
        <f>IF(現場!C534&lt;&gt;"",現場!C534,"")</f>
        <v/>
      </c>
      <c r="M530" s="379" t="str">
        <f>IF(現場!D534&lt;&gt;"",現場!D534,"")</f>
        <v/>
      </c>
      <c r="N530" s="379" t="str">
        <f>IF(現場!E534&lt;&gt;"",現場!E534,"")</f>
        <v/>
      </c>
      <c r="O530" s="379" t="str">
        <f>IF(現場!F534&lt;&gt;"",現場!F534,"")</f>
        <v/>
      </c>
      <c r="P530" s="379" t="str">
        <f>IF(現場!G534&lt;&gt;"",現場!G534,"")</f>
        <v/>
      </c>
      <c r="Q530" s="379" t="str">
        <f>IF(現場!H534&lt;&gt;"",現場!H534,"")</f>
        <v/>
      </c>
      <c r="R530" s="379" t="str">
        <f>IF(現場!I534&lt;&gt;"",現場!I534,"")</f>
        <v/>
      </c>
      <c r="S530" s="379" t="str">
        <f>IF(現場!J534&lt;&gt;"",現場!J534,"")</f>
        <v/>
      </c>
      <c r="T530" s="379" t="str">
        <f>IF(現場!K534&lt;&gt;"",現場!K534,"")</f>
        <v/>
      </c>
      <c r="U530" s="379" t="str">
        <f>IF(現場!L534&lt;&gt;"",現場!L534,"")</f>
        <v/>
      </c>
      <c r="V530" s="379" t="str">
        <f>IF(現場!M534&lt;&gt;"",現場!M534,"")</f>
        <v/>
      </c>
      <c r="X530" s="407" t="str">
        <f>IF(名簿!E535&lt;&gt;"",名簿!E535,"")</f>
        <v/>
      </c>
      <c r="Y530" s="407" t="str">
        <f>IF(名簿!C535&lt;&gt;"",名簿!C535,"")</f>
        <v/>
      </c>
      <c r="Z530" s="407" t="str">
        <f>IF(名簿!H535&lt;&gt;"",名簿!H535,"")</f>
        <v/>
      </c>
      <c r="AA530" s="407" t="str">
        <f>IF(名簿!S535&lt;&gt;"",名簿!S535,"")</f>
        <v/>
      </c>
      <c r="AB530" s="407" t="s">
        <v>1792</v>
      </c>
      <c r="AC530" s="407" t="str">
        <f>IF(名簿!M535&lt;&gt;"",名簿!M535,"")</f>
        <v/>
      </c>
      <c r="AD530" s="407" t="str">
        <f>IF(名簿!N535&lt;&gt;"",名簿!N535,"")</f>
        <v/>
      </c>
      <c r="AE530" s="407" t="str">
        <f>IF(名簿!O535&lt;&gt;"",名簿!O535,"")</f>
        <v/>
      </c>
      <c r="AF530" s="407" t="str">
        <f>IF(名簿!P535&lt;&gt;"",名簿!P535,"")</f>
        <v/>
      </c>
      <c r="AN530" s="551" t="str">
        <f>テーブル2[[#This Row],[災害発生時の
体制]]&amp;テーブル2[[#This Row],[班長代理①②③を選択]]</f>
        <v/>
      </c>
      <c r="AO530">
        <f>IF(テーブル2[[#This Row],[班長代理①②③を選択]]&lt;&gt;"",COUNTIF(AN:AN,AN530),0)</f>
        <v>0</v>
      </c>
      <c r="AQ530" s="521" t="str">
        <f>テーブル2[[#This Row],[災害発生時の
体制]]&amp;テーブル2[[#This Row],[班長]]</f>
        <v/>
      </c>
      <c r="AR530" s="519">
        <f>IF(テーブル2[[#This Row],[班長]]="○",COUNTIF(AQ:AQ,AQ530),0)</f>
        <v>0</v>
      </c>
    </row>
    <row r="531" spans="2:44" x14ac:dyDescent="0.15">
      <c r="B531" s="378" t="str">
        <f>IF(名簿!C536&lt;&gt;"",名簿!C536,"")</f>
        <v/>
      </c>
      <c r="C531" s="378" t="str">
        <f>IF(名簿!F536&lt;&gt;"",名簿!F536,"")</f>
        <v/>
      </c>
      <c r="D531" s="378" t="str">
        <f>IF(名簿!G536&lt;&gt;"",名簿!G536,"")</f>
        <v/>
      </c>
      <c r="E531" s="378" t="str">
        <f>IF(名簿!J536&lt;&gt;"",名簿!J536,"")</f>
        <v/>
      </c>
      <c r="F531" s="378" t="str">
        <f>IF(名簿!L536&lt;&gt;"",名簿!L536,"")</f>
        <v/>
      </c>
      <c r="G531" s="378" t="str">
        <f>IF(名簿!I536&lt;&gt;"",名簿!I536,"")</f>
        <v/>
      </c>
      <c r="H531" s="378" t="str">
        <f>IF(名簿!K536&lt;&gt;"",名簿!K536,"")</f>
        <v/>
      </c>
      <c r="I531" s="378" t="str">
        <f>IF(名簿!H536&lt;&gt;"",名簿!H536,"")</f>
        <v/>
      </c>
      <c r="J531" s="378" t="str">
        <f>IF(名簿!S536&lt;&gt;"",名簿!S536,"")</f>
        <v/>
      </c>
      <c r="L531" s="379" t="str">
        <f>IF(現場!C535&lt;&gt;"",現場!C535,"")</f>
        <v/>
      </c>
      <c r="M531" s="379" t="str">
        <f>IF(現場!D535&lt;&gt;"",現場!D535,"")</f>
        <v/>
      </c>
      <c r="N531" s="379" t="str">
        <f>IF(現場!E535&lt;&gt;"",現場!E535,"")</f>
        <v/>
      </c>
      <c r="O531" s="379" t="str">
        <f>IF(現場!F535&lt;&gt;"",現場!F535,"")</f>
        <v/>
      </c>
      <c r="P531" s="379" t="str">
        <f>IF(現場!G535&lt;&gt;"",現場!G535,"")</f>
        <v/>
      </c>
      <c r="Q531" s="379" t="str">
        <f>IF(現場!H535&lt;&gt;"",現場!H535,"")</f>
        <v/>
      </c>
      <c r="R531" s="379" t="str">
        <f>IF(現場!I535&lt;&gt;"",現場!I535,"")</f>
        <v/>
      </c>
      <c r="S531" s="379" t="str">
        <f>IF(現場!J535&lt;&gt;"",現場!J535,"")</f>
        <v/>
      </c>
      <c r="T531" s="379" t="str">
        <f>IF(現場!K535&lt;&gt;"",現場!K535,"")</f>
        <v/>
      </c>
      <c r="U531" s="379" t="str">
        <f>IF(現場!L535&lt;&gt;"",現場!L535,"")</f>
        <v/>
      </c>
      <c r="V531" s="379" t="str">
        <f>IF(現場!M535&lt;&gt;"",現場!M535,"")</f>
        <v/>
      </c>
      <c r="X531" s="407" t="str">
        <f>IF(名簿!E536&lt;&gt;"",名簿!E536,"")</f>
        <v/>
      </c>
      <c r="Y531" s="407" t="str">
        <f>IF(名簿!C536&lt;&gt;"",名簿!C536,"")</f>
        <v/>
      </c>
      <c r="Z531" s="407" t="str">
        <f>IF(名簿!H536&lt;&gt;"",名簿!H536,"")</f>
        <v/>
      </c>
      <c r="AA531" s="407" t="str">
        <f>IF(名簿!S536&lt;&gt;"",名簿!S536,"")</f>
        <v/>
      </c>
      <c r="AB531" s="407" t="s">
        <v>1792</v>
      </c>
      <c r="AC531" s="407" t="str">
        <f>IF(名簿!M536&lt;&gt;"",名簿!M536,"")</f>
        <v/>
      </c>
      <c r="AD531" s="407" t="str">
        <f>IF(名簿!N536&lt;&gt;"",名簿!N536,"")</f>
        <v/>
      </c>
      <c r="AE531" s="407" t="str">
        <f>IF(名簿!O536&lt;&gt;"",名簿!O536,"")</f>
        <v/>
      </c>
      <c r="AF531" s="407" t="str">
        <f>IF(名簿!P536&lt;&gt;"",名簿!P536,"")</f>
        <v/>
      </c>
      <c r="AN531" s="551" t="str">
        <f>テーブル2[[#This Row],[災害発生時の
体制]]&amp;テーブル2[[#This Row],[班長代理①②③を選択]]</f>
        <v/>
      </c>
      <c r="AO531">
        <f>IF(テーブル2[[#This Row],[班長代理①②③を選択]]&lt;&gt;"",COUNTIF(AN:AN,AN531),0)</f>
        <v>0</v>
      </c>
      <c r="AQ531" s="521" t="str">
        <f>テーブル2[[#This Row],[災害発生時の
体制]]&amp;テーブル2[[#This Row],[班長]]</f>
        <v/>
      </c>
      <c r="AR531" s="519">
        <f>IF(テーブル2[[#This Row],[班長]]="○",COUNTIF(AQ:AQ,AQ531),0)</f>
        <v>0</v>
      </c>
    </row>
    <row r="532" spans="2:44" x14ac:dyDescent="0.15">
      <c r="B532" s="378" t="str">
        <f>IF(名簿!C537&lt;&gt;"",名簿!C537,"")</f>
        <v/>
      </c>
      <c r="C532" s="378" t="str">
        <f>IF(名簿!F537&lt;&gt;"",名簿!F537,"")</f>
        <v/>
      </c>
      <c r="D532" s="378" t="str">
        <f>IF(名簿!G537&lt;&gt;"",名簿!G537,"")</f>
        <v/>
      </c>
      <c r="E532" s="378" t="str">
        <f>IF(名簿!J537&lt;&gt;"",名簿!J537,"")</f>
        <v/>
      </c>
      <c r="F532" s="378" t="str">
        <f>IF(名簿!L537&lt;&gt;"",名簿!L537,"")</f>
        <v/>
      </c>
      <c r="G532" s="378" t="str">
        <f>IF(名簿!I537&lt;&gt;"",名簿!I537,"")</f>
        <v/>
      </c>
      <c r="H532" s="378" t="str">
        <f>IF(名簿!K537&lt;&gt;"",名簿!K537,"")</f>
        <v/>
      </c>
      <c r="I532" s="378" t="str">
        <f>IF(名簿!H537&lt;&gt;"",名簿!H537,"")</f>
        <v/>
      </c>
      <c r="J532" s="378" t="str">
        <f>IF(名簿!S537&lt;&gt;"",名簿!S537,"")</f>
        <v/>
      </c>
      <c r="L532" s="379" t="str">
        <f>IF(現場!C536&lt;&gt;"",現場!C536,"")</f>
        <v/>
      </c>
      <c r="M532" s="379" t="str">
        <f>IF(現場!D536&lt;&gt;"",現場!D536,"")</f>
        <v/>
      </c>
      <c r="N532" s="379" t="str">
        <f>IF(現場!E536&lt;&gt;"",現場!E536,"")</f>
        <v/>
      </c>
      <c r="O532" s="379" t="str">
        <f>IF(現場!F536&lt;&gt;"",現場!F536,"")</f>
        <v/>
      </c>
      <c r="P532" s="379" t="str">
        <f>IF(現場!G536&lt;&gt;"",現場!G536,"")</f>
        <v/>
      </c>
      <c r="Q532" s="379" t="str">
        <f>IF(現場!H536&lt;&gt;"",現場!H536,"")</f>
        <v/>
      </c>
      <c r="R532" s="379" t="str">
        <f>IF(現場!I536&lt;&gt;"",現場!I536,"")</f>
        <v/>
      </c>
      <c r="S532" s="379" t="str">
        <f>IF(現場!J536&lt;&gt;"",現場!J536,"")</f>
        <v/>
      </c>
      <c r="T532" s="379" t="str">
        <f>IF(現場!K536&lt;&gt;"",現場!K536,"")</f>
        <v/>
      </c>
      <c r="U532" s="379" t="str">
        <f>IF(現場!L536&lt;&gt;"",現場!L536,"")</f>
        <v/>
      </c>
      <c r="V532" s="379" t="str">
        <f>IF(現場!M536&lt;&gt;"",現場!M536,"")</f>
        <v/>
      </c>
      <c r="X532" s="407" t="str">
        <f>IF(名簿!E537&lt;&gt;"",名簿!E537,"")</f>
        <v/>
      </c>
      <c r="Y532" s="407" t="str">
        <f>IF(名簿!C537&lt;&gt;"",名簿!C537,"")</f>
        <v/>
      </c>
      <c r="Z532" s="407" t="str">
        <f>IF(名簿!H537&lt;&gt;"",名簿!H537,"")</f>
        <v/>
      </c>
      <c r="AA532" s="407" t="str">
        <f>IF(名簿!S537&lt;&gt;"",名簿!S537,"")</f>
        <v/>
      </c>
      <c r="AB532" s="407" t="s">
        <v>1792</v>
      </c>
      <c r="AC532" s="407" t="str">
        <f>IF(名簿!M537&lt;&gt;"",名簿!M537,"")</f>
        <v/>
      </c>
      <c r="AD532" s="407" t="str">
        <f>IF(名簿!N537&lt;&gt;"",名簿!N537,"")</f>
        <v/>
      </c>
      <c r="AE532" s="407" t="str">
        <f>IF(名簿!O537&lt;&gt;"",名簿!O537,"")</f>
        <v/>
      </c>
      <c r="AF532" s="407" t="str">
        <f>IF(名簿!P537&lt;&gt;"",名簿!P537,"")</f>
        <v/>
      </c>
      <c r="AN532" s="551" t="str">
        <f>テーブル2[[#This Row],[災害発生時の
体制]]&amp;テーブル2[[#This Row],[班長代理①②③を選択]]</f>
        <v/>
      </c>
      <c r="AO532">
        <f>IF(テーブル2[[#This Row],[班長代理①②③を選択]]&lt;&gt;"",COUNTIF(AN:AN,AN532),0)</f>
        <v>0</v>
      </c>
      <c r="AQ532" s="521" t="str">
        <f>テーブル2[[#This Row],[災害発生時の
体制]]&amp;テーブル2[[#This Row],[班長]]</f>
        <v/>
      </c>
      <c r="AR532" s="519">
        <f>IF(テーブル2[[#This Row],[班長]]="○",COUNTIF(AQ:AQ,AQ532),0)</f>
        <v>0</v>
      </c>
    </row>
    <row r="533" spans="2:44" x14ac:dyDescent="0.15">
      <c r="B533" s="378" t="str">
        <f>IF(名簿!C538&lt;&gt;"",名簿!C538,"")</f>
        <v/>
      </c>
      <c r="C533" s="378" t="str">
        <f>IF(名簿!F538&lt;&gt;"",名簿!F538,"")</f>
        <v/>
      </c>
      <c r="D533" s="378" t="str">
        <f>IF(名簿!G538&lt;&gt;"",名簿!G538,"")</f>
        <v/>
      </c>
      <c r="E533" s="378" t="str">
        <f>IF(名簿!J538&lt;&gt;"",名簿!J538,"")</f>
        <v/>
      </c>
      <c r="F533" s="378" t="str">
        <f>IF(名簿!L538&lt;&gt;"",名簿!L538,"")</f>
        <v/>
      </c>
      <c r="G533" s="378" t="str">
        <f>IF(名簿!I538&lt;&gt;"",名簿!I538,"")</f>
        <v/>
      </c>
      <c r="H533" s="378" t="str">
        <f>IF(名簿!K538&lt;&gt;"",名簿!K538,"")</f>
        <v/>
      </c>
      <c r="I533" s="378" t="str">
        <f>IF(名簿!H538&lt;&gt;"",名簿!H538,"")</f>
        <v/>
      </c>
      <c r="J533" s="378" t="str">
        <f>IF(名簿!S538&lt;&gt;"",名簿!S538,"")</f>
        <v/>
      </c>
      <c r="L533" s="379" t="str">
        <f>IF(現場!C537&lt;&gt;"",現場!C537,"")</f>
        <v/>
      </c>
      <c r="M533" s="379" t="str">
        <f>IF(現場!D537&lt;&gt;"",現場!D537,"")</f>
        <v/>
      </c>
      <c r="N533" s="379" t="str">
        <f>IF(現場!E537&lt;&gt;"",現場!E537,"")</f>
        <v/>
      </c>
      <c r="O533" s="379" t="str">
        <f>IF(現場!F537&lt;&gt;"",現場!F537,"")</f>
        <v/>
      </c>
      <c r="P533" s="379" t="str">
        <f>IF(現場!G537&lt;&gt;"",現場!G537,"")</f>
        <v/>
      </c>
      <c r="Q533" s="379" t="str">
        <f>IF(現場!H537&lt;&gt;"",現場!H537,"")</f>
        <v/>
      </c>
      <c r="R533" s="379" t="str">
        <f>IF(現場!I537&lt;&gt;"",現場!I537,"")</f>
        <v/>
      </c>
      <c r="S533" s="379" t="str">
        <f>IF(現場!J537&lt;&gt;"",現場!J537,"")</f>
        <v/>
      </c>
      <c r="T533" s="379" t="str">
        <f>IF(現場!K537&lt;&gt;"",現場!K537,"")</f>
        <v/>
      </c>
      <c r="U533" s="379" t="str">
        <f>IF(現場!L537&lt;&gt;"",現場!L537,"")</f>
        <v/>
      </c>
      <c r="V533" s="379" t="str">
        <f>IF(現場!M537&lt;&gt;"",現場!M537,"")</f>
        <v/>
      </c>
      <c r="X533" s="407" t="str">
        <f>IF(名簿!E538&lt;&gt;"",名簿!E538,"")</f>
        <v/>
      </c>
      <c r="Y533" s="407" t="str">
        <f>IF(名簿!C538&lt;&gt;"",名簿!C538,"")</f>
        <v/>
      </c>
      <c r="Z533" s="407" t="str">
        <f>IF(名簿!H538&lt;&gt;"",名簿!H538,"")</f>
        <v/>
      </c>
      <c r="AA533" s="407" t="str">
        <f>IF(名簿!S538&lt;&gt;"",名簿!S538,"")</f>
        <v/>
      </c>
      <c r="AB533" s="407" t="s">
        <v>1792</v>
      </c>
      <c r="AC533" s="407" t="str">
        <f>IF(名簿!M538&lt;&gt;"",名簿!M538,"")</f>
        <v/>
      </c>
      <c r="AD533" s="407" t="str">
        <f>IF(名簿!N538&lt;&gt;"",名簿!N538,"")</f>
        <v/>
      </c>
      <c r="AE533" s="407" t="str">
        <f>IF(名簿!O538&lt;&gt;"",名簿!O538,"")</f>
        <v/>
      </c>
      <c r="AF533" s="407" t="str">
        <f>IF(名簿!P538&lt;&gt;"",名簿!P538,"")</f>
        <v/>
      </c>
      <c r="AN533" s="551" t="str">
        <f>テーブル2[[#This Row],[災害発生時の
体制]]&amp;テーブル2[[#This Row],[班長代理①②③を選択]]</f>
        <v/>
      </c>
      <c r="AO533">
        <f>IF(テーブル2[[#This Row],[班長代理①②③を選択]]&lt;&gt;"",COUNTIF(AN:AN,AN533),0)</f>
        <v>0</v>
      </c>
      <c r="AQ533" s="521" t="str">
        <f>テーブル2[[#This Row],[災害発生時の
体制]]&amp;テーブル2[[#This Row],[班長]]</f>
        <v/>
      </c>
      <c r="AR533" s="519">
        <f>IF(テーブル2[[#This Row],[班長]]="○",COUNTIF(AQ:AQ,AQ533),0)</f>
        <v>0</v>
      </c>
    </row>
    <row r="534" spans="2:44" x14ac:dyDescent="0.15">
      <c r="B534" s="378" t="str">
        <f>IF(名簿!C539&lt;&gt;"",名簿!C539,"")</f>
        <v/>
      </c>
      <c r="C534" s="378" t="str">
        <f>IF(名簿!F539&lt;&gt;"",名簿!F539,"")</f>
        <v/>
      </c>
      <c r="D534" s="378" t="str">
        <f>IF(名簿!G539&lt;&gt;"",名簿!G539,"")</f>
        <v/>
      </c>
      <c r="E534" s="378" t="str">
        <f>IF(名簿!J539&lt;&gt;"",名簿!J539,"")</f>
        <v/>
      </c>
      <c r="F534" s="378" t="str">
        <f>IF(名簿!L539&lt;&gt;"",名簿!L539,"")</f>
        <v/>
      </c>
      <c r="G534" s="378" t="str">
        <f>IF(名簿!I539&lt;&gt;"",名簿!I539,"")</f>
        <v/>
      </c>
      <c r="H534" s="378" t="str">
        <f>IF(名簿!K539&lt;&gt;"",名簿!K539,"")</f>
        <v/>
      </c>
      <c r="I534" s="378" t="str">
        <f>IF(名簿!H539&lt;&gt;"",名簿!H539,"")</f>
        <v/>
      </c>
      <c r="J534" s="378" t="str">
        <f>IF(名簿!S539&lt;&gt;"",名簿!S539,"")</f>
        <v/>
      </c>
      <c r="L534" s="379" t="str">
        <f>IF(現場!C538&lt;&gt;"",現場!C538,"")</f>
        <v/>
      </c>
      <c r="M534" s="379" t="str">
        <f>IF(現場!D538&lt;&gt;"",現場!D538,"")</f>
        <v/>
      </c>
      <c r="N534" s="379" t="str">
        <f>IF(現場!E538&lt;&gt;"",現場!E538,"")</f>
        <v/>
      </c>
      <c r="O534" s="379" t="str">
        <f>IF(現場!F538&lt;&gt;"",現場!F538,"")</f>
        <v/>
      </c>
      <c r="P534" s="379" t="str">
        <f>IF(現場!G538&lt;&gt;"",現場!G538,"")</f>
        <v/>
      </c>
      <c r="Q534" s="379" t="str">
        <f>IF(現場!H538&lt;&gt;"",現場!H538,"")</f>
        <v/>
      </c>
      <c r="R534" s="379" t="str">
        <f>IF(現場!I538&lt;&gt;"",現場!I538,"")</f>
        <v/>
      </c>
      <c r="S534" s="379" t="str">
        <f>IF(現場!J538&lt;&gt;"",現場!J538,"")</f>
        <v/>
      </c>
      <c r="T534" s="379" t="str">
        <f>IF(現場!K538&lt;&gt;"",現場!K538,"")</f>
        <v/>
      </c>
      <c r="U534" s="379" t="str">
        <f>IF(現場!L538&lt;&gt;"",現場!L538,"")</f>
        <v/>
      </c>
      <c r="V534" s="379" t="str">
        <f>IF(現場!M538&lt;&gt;"",現場!M538,"")</f>
        <v/>
      </c>
      <c r="X534" s="407" t="str">
        <f>IF(名簿!E539&lt;&gt;"",名簿!E539,"")</f>
        <v/>
      </c>
      <c r="Y534" s="407" t="str">
        <f>IF(名簿!C539&lt;&gt;"",名簿!C539,"")</f>
        <v/>
      </c>
      <c r="Z534" s="407" t="str">
        <f>IF(名簿!H539&lt;&gt;"",名簿!H539,"")</f>
        <v/>
      </c>
      <c r="AA534" s="407" t="str">
        <f>IF(名簿!S539&lt;&gt;"",名簿!S539,"")</f>
        <v/>
      </c>
      <c r="AB534" s="407" t="s">
        <v>1792</v>
      </c>
      <c r="AC534" s="407" t="str">
        <f>IF(名簿!M539&lt;&gt;"",名簿!M539,"")</f>
        <v/>
      </c>
      <c r="AD534" s="407" t="str">
        <f>IF(名簿!N539&lt;&gt;"",名簿!N539,"")</f>
        <v/>
      </c>
      <c r="AE534" s="407" t="str">
        <f>IF(名簿!O539&lt;&gt;"",名簿!O539,"")</f>
        <v/>
      </c>
      <c r="AF534" s="407" t="str">
        <f>IF(名簿!P539&lt;&gt;"",名簿!P539,"")</f>
        <v/>
      </c>
      <c r="AN534" s="551" t="str">
        <f>テーブル2[[#This Row],[災害発生時の
体制]]&amp;テーブル2[[#This Row],[班長代理①②③を選択]]</f>
        <v/>
      </c>
      <c r="AO534">
        <f>IF(テーブル2[[#This Row],[班長代理①②③を選択]]&lt;&gt;"",COUNTIF(AN:AN,AN534),0)</f>
        <v>0</v>
      </c>
      <c r="AQ534" s="521" t="str">
        <f>テーブル2[[#This Row],[災害発生時の
体制]]&amp;テーブル2[[#This Row],[班長]]</f>
        <v/>
      </c>
      <c r="AR534" s="519">
        <f>IF(テーブル2[[#This Row],[班長]]="○",COUNTIF(AQ:AQ,AQ534),0)</f>
        <v>0</v>
      </c>
    </row>
    <row r="535" spans="2:44" x14ac:dyDescent="0.15">
      <c r="B535" s="378" t="str">
        <f>IF(名簿!C540&lt;&gt;"",名簿!C540,"")</f>
        <v/>
      </c>
      <c r="C535" s="378" t="str">
        <f>IF(名簿!F540&lt;&gt;"",名簿!F540,"")</f>
        <v/>
      </c>
      <c r="D535" s="378" t="str">
        <f>IF(名簿!G540&lt;&gt;"",名簿!G540,"")</f>
        <v/>
      </c>
      <c r="E535" s="378" t="str">
        <f>IF(名簿!J540&lt;&gt;"",名簿!J540,"")</f>
        <v/>
      </c>
      <c r="F535" s="378" t="str">
        <f>IF(名簿!L540&lt;&gt;"",名簿!L540,"")</f>
        <v/>
      </c>
      <c r="G535" s="378" t="str">
        <f>IF(名簿!I540&lt;&gt;"",名簿!I540,"")</f>
        <v/>
      </c>
      <c r="H535" s="378" t="str">
        <f>IF(名簿!K540&lt;&gt;"",名簿!K540,"")</f>
        <v/>
      </c>
      <c r="I535" s="378" t="str">
        <f>IF(名簿!H540&lt;&gt;"",名簿!H540,"")</f>
        <v/>
      </c>
      <c r="J535" s="378" t="str">
        <f>IF(名簿!S540&lt;&gt;"",名簿!S540,"")</f>
        <v/>
      </c>
      <c r="L535" s="379" t="str">
        <f>IF(現場!C539&lt;&gt;"",現場!C539,"")</f>
        <v/>
      </c>
      <c r="M535" s="379" t="str">
        <f>IF(現場!D539&lt;&gt;"",現場!D539,"")</f>
        <v/>
      </c>
      <c r="N535" s="379" t="str">
        <f>IF(現場!E539&lt;&gt;"",現場!E539,"")</f>
        <v/>
      </c>
      <c r="O535" s="379" t="str">
        <f>IF(現場!F539&lt;&gt;"",現場!F539,"")</f>
        <v/>
      </c>
      <c r="P535" s="379" t="str">
        <f>IF(現場!G539&lt;&gt;"",現場!G539,"")</f>
        <v/>
      </c>
      <c r="Q535" s="379" t="str">
        <f>IF(現場!H539&lt;&gt;"",現場!H539,"")</f>
        <v/>
      </c>
      <c r="R535" s="379" t="str">
        <f>IF(現場!I539&lt;&gt;"",現場!I539,"")</f>
        <v/>
      </c>
      <c r="S535" s="379" t="str">
        <f>IF(現場!J539&lt;&gt;"",現場!J539,"")</f>
        <v/>
      </c>
      <c r="T535" s="379" t="str">
        <f>IF(現場!K539&lt;&gt;"",現場!K539,"")</f>
        <v/>
      </c>
      <c r="U535" s="379" t="str">
        <f>IF(現場!L539&lt;&gt;"",現場!L539,"")</f>
        <v/>
      </c>
      <c r="V535" s="379" t="str">
        <f>IF(現場!M539&lt;&gt;"",現場!M539,"")</f>
        <v/>
      </c>
      <c r="X535" s="407" t="str">
        <f>IF(名簿!E540&lt;&gt;"",名簿!E540,"")</f>
        <v/>
      </c>
      <c r="Y535" s="407" t="str">
        <f>IF(名簿!C540&lt;&gt;"",名簿!C540,"")</f>
        <v/>
      </c>
      <c r="Z535" s="407" t="str">
        <f>IF(名簿!H540&lt;&gt;"",名簿!H540,"")</f>
        <v/>
      </c>
      <c r="AA535" s="407" t="str">
        <f>IF(名簿!S540&lt;&gt;"",名簿!S540,"")</f>
        <v/>
      </c>
      <c r="AB535" s="407" t="s">
        <v>1792</v>
      </c>
      <c r="AC535" s="407" t="str">
        <f>IF(名簿!M540&lt;&gt;"",名簿!M540,"")</f>
        <v/>
      </c>
      <c r="AD535" s="407" t="str">
        <f>IF(名簿!N540&lt;&gt;"",名簿!N540,"")</f>
        <v/>
      </c>
      <c r="AE535" s="407" t="str">
        <f>IF(名簿!O540&lt;&gt;"",名簿!O540,"")</f>
        <v/>
      </c>
      <c r="AF535" s="407" t="str">
        <f>IF(名簿!P540&lt;&gt;"",名簿!P540,"")</f>
        <v/>
      </c>
      <c r="AN535" s="551" t="str">
        <f>テーブル2[[#This Row],[災害発生時の
体制]]&amp;テーブル2[[#This Row],[班長代理①②③を選択]]</f>
        <v/>
      </c>
      <c r="AO535">
        <f>IF(テーブル2[[#This Row],[班長代理①②③を選択]]&lt;&gt;"",COUNTIF(AN:AN,AN535),0)</f>
        <v>0</v>
      </c>
      <c r="AQ535" s="521" t="str">
        <f>テーブル2[[#This Row],[災害発生時の
体制]]&amp;テーブル2[[#This Row],[班長]]</f>
        <v/>
      </c>
      <c r="AR535" s="519">
        <f>IF(テーブル2[[#This Row],[班長]]="○",COUNTIF(AQ:AQ,AQ535),0)</f>
        <v>0</v>
      </c>
    </row>
    <row r="536" spans="2:44" x14ac:dyDescent="0.15">
      <c r="B536" s="378" t="str">
        <f>IF(名簿!C541&lt;&gt;"",名簿!C541,"")</f>
        <v/>
      </c>
      <c r="C536" s="378" t="str">
        <f>IF(名簿!F541&lt;&gt;"",名簿!F541,"")</f>
        <v/>
      </c>
      <c r="D536" s="378" t="str">
        <f>IF(名簿!G541&lt;&gt;"",名簿!G541,"")</f>
        <v/>
      </c>
      <c r="E536" s="378" t="str">
        <f>IF(名簿!J541&lt;&gt;"",名簿!J541,"")</f>
        <v/>
      </c>
      <c r="F536" s="378" t="str">
        <f>IF(名簿!L541&lt;&gt;"",名簿!L541,"")</f>
        <v/>
      </c>
      <c r="G536" s="378" t="str">
        <f>IF(名簿!I541&lt;&gt;"",名簿!I541,"")</f>
        <v/>
      </c>
      <c r="H536" s="378" t="str">
        <f>IF(名簿!K541&lt;&gt;"",名簿!K541,"")</f>
        <v/>
      </c>
      <c r="I536" s="378" t="str">
        <f>IF(名簿!H541&lt;&gt;"",名簿!H541,"")</f>
        <v/>
      </c>
      <c r="J536" s="378" t="str">
        <f>IF(名簿!S541&lt;&gt;"",名簿!S541,"")</f>
        <v/>
      </c>
      <c r="L536" s="379" t="str">
        <f>IF(現場!C540&lt;&gt;"",現場!C540,"")</f>
        <v/>
      </c>
      <c r="M536" s="379" t="str">
        <f>IF(現場!D540&lt;&gt;"",現場!D540,"")</f>
        <v/>
      </c>
      <c r="N536" s="379" t="str">
        <f>IF(現場!E540&lt;&gt;"",現場!E540,"")</f>
        <v/>
      </c>
      <c r="O536" s="379" t="str">
        <f>IF(現場!F540&lt;&gt;"",現場!F540,"")</f>
        <v/>
      </c>
      <c r="P536" s="379" t="str">
        <f>IF(現場!G540&lt;&gt;"",現場!G540,"")</f>
        <v/>
      </c>
      <c r="Q536" s="379" t="str">
        <f>IF(現場!H540&lt;&gt;"",現場!H540,"")</f>
        <v/>
      </c>
      <c r="R536" s="379" t="str">
        <f>IF(現場!I540&lt;&gt;"",現場!I540,"")</f>
        <v/>
      </c>
      <c r="S536" s="379" t="str">
        <f>IF(現場!J540&lt;&gt;"",現場!J540,"")</f>
        <v/>
      </c>
      <c r="T536" s="379" t="str">
        <f>IF(現場!K540&lt;&gt;"",現場!K540,"")</f>
        <v/>
      </c>
      <c r="U536" s="379" t="str">
        <f>IF(現場!L540&lt;&gt;"",現場!L540,"")</f>
        <v/>
      </c>
      <c r="V536" s="379" t="str">
        <f>IF(現場!M540&lt;&gt;"",現場!M540,"")</f>
        <v/>
      </c>
      <c r="X536" s="407" t="str">
        <f>IF(名簿!E541&lt;&gt;"",名簿!E541,"")</f>
        <v/>
      </c>
      <c r="Y536" s="407" t="str">
        <f>IF(名簿!C541&lt;&gt;"",名簿!C541,"")</f>
        <v/>
      </c>
      <c r="Z536" s="407" t="str">
        <f>IF(名簿!H541&lt;&gt;"",名簿!H541,"")</f>
        <v/>
      </c>
      <c r="AA536" s="407" t="str">
        <f>IF(名簿!S541&lt;&gt;"",名簿!S541,"")</f>
        <v/>
      </c>
      <c r="AB536" s="407" t="s">
        <v>1792</v>
      </c>
      <c r="AC536" s="407" t="str">
        <f>IF(名簿!M541&lt;&gt;"",名簿!M541,"")</f>
        <v/>
      </c>
      <c r="AD536" s="407" t="str">
        <f>IF(名簿!N541&lt;&gt;"",名簿!N541,"")</f>
        <v/>
      </c>
      <c r="AE536" s="407" t="str">
        <f>IF(名簿!O541&lt;&gt;"",名簿!O541,"")</f>
        <v/>
      </c>
      <c r="AF536" s="407" t="str">
        <f>IF(名簿!P541&lt;&gt;"",名簿!P541,"")</f>
        <v/>
      </c>
      <c r="AN536" s="551" t="str">
        <f>テーブル2[[#This Row],[災害発生時の
体制]]&amp;テーブル2[[#This Row],[班長代理①②③を選択]]</f>
        <v/>
      </c>
      <c r="AO536">
        <f>IF(テーブル2[[#This Row],[班長代理①②③を選択]]&lt;&gt;"",COUNTIF(AN:AN,AN536),0)</f>
        <v>0</v>
      </c>
      <c r="AQ536" s="521" t="str">
        <f>テーブル2[[#This Row],[災害発生時の
体制]]&amp;テーブル2[[#This Row],[班長]]</f>
        <v/>
      </c>
      <c r="AR536" s="519">
        <f>IF(テーブル2[[#This Row],[班長]]="○",COUNTIF(AQ:AQ,AQ536),0)</f>
        <v>0</v>
      </c>
    </row>
    <row r="537" spans="2:44" x14ac:dyDescent="0.15">
      <c r="B537" s="378" t="str">
        <f>IF(名簿!C542&lt;&gt;"",名簿!C542,"")</f>
        <v/>
      </c>
      <c r="C537" s="378" t="str">
        <f>IF(名簿!F542&lt;&gt;"",名簿!F542,"")</f>
        <v/>
      </c>
      <c r="D537" s="378" t="str">
        <f>IF(名簿!G542&lt;&gt;"",名簿!G542,"")</f>
        <v/>
      </c>
      <c r="E537" s="378" t="str">
        <f>IF(名簿!J542&lt;&gt;"",名簿!J542,"")</f>
        <v/>
      </c>
      <c r="F537" s="378" t="str">
        <f>IF(名簿!L542&lt;&gt;"",名簿!L542,"")</f>
        <v/>
      </c>
      <c r="G537" s="378" t="str">
        <f>IF(名簿!I542&lt;&gt;"",名簿!I542,"")</f>
        <v/>
      </c>
      <c r="H537" s="378" t="str">
        <f>IF(名簿!K542&lt;&gt;"",名簿!K542,"")</f>
        <v/>
      </c>
      <c r="I537" s="378" t="str">
        <f>IF(名簿!H542&lt;&gt;"",名簿!H542,"")</f>
        <v/>
      </c>
      <c r="J537" s="378" t="str">
        <f>IF(名簿!S542&lt;&gt;"",名簿!S542,"")</f>
        <v/>
      </c>
      <c r="L537" s="379" t="str">
        <f>IF(現場!C541&lt;&gt;"",現場!C541,"")</f>
        <v/>
      </c>
      <c r="M537" s="379" t="str">
        <f>IF(現場!D541&lt;&gt;"",現場!D541,"")</f>
        <v/>
      </c>
      <c r="N537" s="379" t="str">
        <f>IF(現場!E541&lt;&gt;"",現場!E541,"")</f>
        <v/>
      </c>
      <c r="O537" s="379" t="str">
        <f>IF(現場!F541&lt;&gt;"",現場!F541,"")</f>
        <v/>
      </c>
      <c r="P537" s="379" t="str">
        <f>IF(現場!G541&lt;&gt;"",現場!G541,"")</f>
        <v/>
      </c>
      <c r="Q537" s="379" t="str">
        <f>IF(現場!H541&lt;&gt;"",現場!H541,"")</f>
        <v/>
      </c>
      <c r="R537" s="379" t="str">
        <f>IF(現場!I541&lt;&gt;"",現場!I541,"")</f>
        <v/>
      </c>
      <c r="S537" s="379" t="str">
        <f>IF(現場!J541&lt;&gt;"",現場!J541,"")</f>
        <v/>
      </c>
      <c r="T537" s="379" t="str">
        <f>IF(現場!K541&lt;&gt;"",現場!K541,"")</f>
        <v/>
      </c>
      <c r="U537" s="379" t="str">
        <f>IF(現場!L541&lt;&gt;"",現場!L541,"")</f>
        <v/>
      </c>
      <c r="V537" s="379" t="str">
        <f>IF(現場!M541&lt;&gt;"",現場!M541,"")</f>
        <v/>
      </c>
      <c r="X537" s="407" t="str">
        <f>IF(名簿!E542&lt;&gt;"",名簿!E542,"")</f>
        <v/>
      </c>
      <c r="Y537" s="407" t="str">
        <f>IF(名簿!C542&lt;&gt;"",名簿!C542,"")</f>
        <v/>
      </c>
      <c r="Z537" s="407" t="str">
        <f>IF(名簿!H542&lt;&gt;"",名簿!H542,"")</f>
        <v/>
      </c>
      <c r="AA537" s="407" t="str">
        <f>IF(名簿!S542&lt;&gt;"",名簿!S542,"")</f>
        <v/>
      </c>
      <c r="AB537" s="407" t="s">
        <v>1792</v>
      </c>
      <c r="AC537" s="407" t="str">
        <f>IF(名簿!M542&lt;&gt;"",名簿!M542,"")</f>
        <v/>
      </c>
      <c r="AD537" s="407" t="str">
        <f>IF(名簿!N542&lt;&gt;"",名簿!N542,"")</f>
        <v/>
      </c>
      <c r="AE537" s="407" t="str">
        <f>IF(名簿!O542&lt;&gt;"",名簿!O542,"")</f>
        <v/>
      </c>
      <c r="AF537" s="407" t="str">
        <f>IF(名簿!P542&lt;&gt;"",名簿!P542,"")</f>
        <v/>
      </c>
      <c r="AN537" s="551" t="str">
        <f>テーブル2[[#This Row],[災害発生時の
体制]]&amp;テーブル2[[#This Row],[班長代理①②③を選択]]</f>
        <v/>
      </c>
      <c r="AO537">
        <f>IF(テーブル2[[#This Row],[班長代理①②③を選択]]&lt;&gt;"",COUNTIF(AN:AN,AN537),0)</f>
        <v>0</v>
      </c>
      <c r="AQ537" s="521" t="str">
        <f>テーブル2[[#This Row],[災害発生時の
体制]]&amp;テーブル2[[#This Row],[班長]]</f>
        <v/>
      </c>
      <c r="AR537" s="519">
        <f>IF(テーブル2[[#This Row],[班長]]="○",COUNTIF(AQ:AQ,AQ537),0)</f>
        <v>0</v>
      </c>
    </row>
    <row r="538" spans="2:44" x14ac:dyDescent="0.15">
      <c r="B538" s="378" t="str">
        <f>IF(名簿!C543&lt;&gt;"",名簿!C543,"")</f>
        <v/>
      </c>
      <c r="C538" s="378" t="str">
        <f>IF(名簿!F543&lt;&gt;"",名簿!F543,"")</f>
        <v/>
      </c>
      <c r="D538" s="378" t="str">
        <f>IF(名簿!G543&lt;&gt;"",名簿!G543,"")</f>
        <v/>
      </c>
      <c r="E538" s="378" t="str">
        <f>IF(名簿!J543&lt;&gt;"",名簿!J543,"")</f>
        <v/>
      </c>
      <c r="F538" s="378" t="str">
        <f>IF(名簿!L543&lt;&gt;"",名簿!L543,"")</f>
        <v/>
      </c>
      <c r="G538" s="378" t="str">
        <f>IF(名簿!I543&lt;&gt;"",名簿!I543,"")</f>
        <v/>
      </c>
      <c r="H538" s="378" t="str">
        <f>IF(名簿!K543&lt;&gt;"",名簿!K543,"")</f>
        <v/>
      </c>
      <c r="I538" s="378" t="str">
        <f>IF(名簿!H543&lt;&gt;"",名簿!H543,"")</f>
        <v/>
      </c>
      <c r="J538" s="378" t="str">
        <f>IF(名簿!S543&lt;&gt;"",名簿!S543,"")</f>
        <v/>
      </c>
      <c r="L538" s="379" t="str">
        <f>IF(現場!C542&lt;&gt;"",現場!C542,"")</f>
        <v/>
      </c>
      <c r="M538" s="379" t="str">
        <f>IF(現場!D542&lt;&gt;"",現場!D542,"")</f>
        <v/>
      </c>
      <c r="N538" s="379" t="str">
        <f>IF(現場!E542&lt;&gt;"",現場!E542,"")</f>
        <v/>
      </c>
      <c r="O538" s="379" t="str">
        <f>IF(現場!F542&lt;&gt;"",現場!F542,"")</f>
        <v/>
      </c>
      <c r="P538" s="379" t="str">
        <f>IF(現場!G542&lt;&gt;"",現場!G542,"")</f>
        <v/>
      </c>
      <c r="Q538" s="379" t="str">
        <f>IF(現場!H542&lt;&gt;"",現場!H542,"")</f>
        <v/>
      </c>
      <c r="R538" s="379" t="str">
        <f>IF(現場!I542&lt;&gt;"",現場!I542,"")</f>
        <v/>
      </c>
      <c r="S538" s="379" t="str">
        <f>IF(現場!J542&lt;&gt;"",現場!J542,"")</f>
        <v/>
      </c>
      <c r="T538" s="379" t="str">
        <f>IF(現場!K542&lt;&gt;"",現場!K542,"")</f>
        <v/>
      </c>
      <c r="U538" s="379" t="str">
        <f>IF(現場!L542&lt;&gt;"",現場!L542,"")</f>
        <v/>
      </c>
      <c r="V538" s="379" t="str">
        <f>IF(現場!M542&lt;&gt;"",現場!M542,"")</f>
        <v/>
      </c>
      <c r="X538" s="407" t="str">
        <f>IF(名簿!E543&lt;&gt;"",名簿!E543,"")</f>
        <v/>
      </c>
      <c r="Y538" s="407" t="str">
        <f>IF(名簿!C543&lt;&gt;"",名簿!C543,"")</f>
        <v/>
      </c>
      <c r="Z538" s="407" t="str">
        <f>IF(名簿!H543&lt;&gt;"",名簿!H543,"")</f>
        <v/>
      </c>
      <c r="AA538" s="407" t="str">
        <f>IF(名簿!S543&lt;&gt;"",名簿!S543,"")</f>
        <v/>
      </c>
      <c r="AB538" s="407" t="s">
        <v>1792</v>
      </c>
      <c r="AC538" s="407" t="str">
        <f>IF(名簿!M543&lt;&gt;"",名簿!M543,"")</f>
        <v/>
      </c>
      <c r="AD538" s="407" t="str">
        <f>IF(名簿!N543&lt;&gt;"",名簿!N543,"")</f>
        <v/>
      </c>
      <c r="AE538" s="407" t="str">
        <f>IF(名簿!O543&lt;&gt;"",名簿!O543,"")</f>
        <v/>
      </c>
      <c r="AF538" s="407" t="str">
        <f>IF(名簿!P543&lt;&gt;"",名簿!P543,"")</f>
        <v/>
      </c>
      <c r="AN538" s="551" t="str">
        <f>テーブル2[[#This Row],[災害発生時の
体制]]&amp;テーブル2[[#This Row],[班長代理①②③を選択]]</f>
        <v/>
      </c>
      <c r="AO538">
        <f>IF(テーブル2[[#This Row],[班長代理①②③を選択]]&lt;&gt;"",COUNTIF(AN:AN,AN538),0)</f>
        <v>0</v>
      </c>
      <c r="AQ538" s="521" t="str">
        <f>テーブル2[[#This Row],[災害発生時の
体制]]&amp;テーブル2[[#This Row],[班長]]</f>
        <v/>
      </c>
      <c r="AR538" s="519">
        <f>IF(テーブル2[[#This Row],[班長]]="○",COUNTIF(AQ:AQ,AQ538),0)</f>
        <v>0</v>
      </c>
    </row>
    <row r="539" spans="2:44" x14ac:dyDescent="0.15">
      <c r="B539" s="378" t="str">
        <f>IF(名簿!C544&lt;&gt;"",名簿!C544,"")</f>
        <v/>
      </c>
      <c r="C539" s="378" t="str">
        <f>IF(名簿!F544&lt;&gt;"",名簿!F544,"")</f>
        <v/>
      </c>
      <c r="D539" s="378" t="str">
        <f>IF(名簿!G544&lt;&gt;"",名簿!G544,"")</f>
        <v/>
      </c>
      <c r="E539" s="378" t="str">
        <f>IF(名簿!J544&lt;&gt;"",名簿!J544,"")</f>
        <v/>
      </c>
      <c r="F539" s="378" t="str">
        <f>IF(名簿!L544&lt;&gt;"",名簿!L544,"")</f>
        <v/>
      </c>
      <c r="G539" s="378" t="str">
        <f>IF(名簿!I544&lt;&gt;"",名簿!I544,"")</f>
        <v/>
      </c>
      <c r="H539" s="378" t="str">
        <f>IF(名簿!K544&lt;&gt;"",名簿!K544,"")</f>
        <v/>
      </c>
      <c r="I539" s="378" t="str">
        <f>IF(名簿!H544&lt;&gt;"",名簿!H544,"")</f>
        <v/>
      </c>
      <c r="J539" s="378" t="str">
        <f>IF(名簿!S544&lt;&gt;"",名簿!S544,"")</f>
        <v/>
      </c>
      <c r="L539" s="379" t="str">
        <f>IF(現場!C543&lt;&gt;"",現場!C543,"")</f>
        <v/>
      </c>
      <c r="M539" s="379" t="str">
        <f>IF(現場!D543&lt;&gt;"",現場!D543,"")</f>
        <v/>
      </c>
      <c r="N539" s="379" t="str">
        <f>IF(現場!E543&lt;&gt;"",現場!E543,"")</f>
        <v/>
      </c>
      <c r="O539" s="379" t="str">
        <f>IF(現場!F543&lt;&gt;"",現場!F543,"")</f>
        <v/>
      </c>
      <c r="P539" s="379" t="str">
        <f>IF(現場!G543&lt;&gt;"",現場!G543,"")</f>
        <v/>
      </c>
      <c r="Q539" s="379" t="str">
        <f>IF(現場!H543&lt;&gt;"",現場!H543,"")</f>
        <v/>
      </c>
      <c r="R539" s="379" t="str">
        <f>IF(現場!I543&lt;&gt;"",現場!I543,"")</f>
        <v/>
      </c>
      <c r="S539" s="379" t="str">
        <f>IF(現場!J543&lt;&gt;"",現場!J543,"")</f>
        <v/>
      </c>
      <c r="T539" s="379" t="str">
        <f>IF(現場!K543&lt;&gt;"",現場!K543,"")</f>
        <v/>
      </c>
      <c r="U539" s="379" t="str">
        <f>IF(現場!L543&lt;&gt;"",現場!L543,"")</f>
        <v/>
      </c>
      <c r="V539" s="379" t="str">
        <f>IF(現場!M543&lt;&gt;"",現場!M543,"")</f>
        <v/>
      </c>
      <c r="X539" s="407" t="str">
        <f>IF(名簿!E544&lt;&gt;"",名簿!E544,"")</f>
        <v/>
      </c>
      <c r="Y539" s="407" t="str">
        <f>IF(名簿!C544&lt;&gt;"",名簿!C544,"")</f>
        <v/>
      </c>
      <c r="Z539" s="407" t="str">
        <f>IF(名簿!H544&lt;&gt;"",名簿!H544,"")</f>
        <v/>
      </c>
      <c r="AA539" s="407" t="str">
        <f>IF(名簿!S544&lt;&gt;"",名簿!S544,"")</f>
        <v/>
      </c>
      <c r="AB539" s="407" t="s">
        <v>1792</v>
      </c>
      <c r="AC539" s="407" t="str">
        <f>IF(名簿!M544&lt;&gt;"",名簿!M544,"")</f>
        <v/>
      </c>
      <c r="AD539" s="407" t="str">
        <f>IF(名簿!N544&lt;&gt;"",名簿!N544,"")</f>
        <v/>
      </c>
      <c r="AE539" s="407" t="str">
        <f>IF(名簿!O544&lt;&gt;"",名簿!O544,"")</f>
        <v/>
      </c>
      <c r="AF539" s="407" t="str">
        <f>IF(名簿!P544&lt;&gt;"",名簿!P544,"")</f>
        <v/>
      </c>
      <c r="AN539" s="551" t="str">
        <f>テーブル2[[#This Row],[災害発生時の
体制]]&amp;テーブル2[[#This Row],[班長代理①②③を選択]]</f>
        <v/>
      </c>
      <c r="AO539">
        <f>IF(テーブル2[[#This Row],[班長代理①②③を選択]]&lt;&gt;"",COUNTIF(AN:AN,AN539),0)</f>
        <v>0</v>
      </c>
      <c r="AQ539" s="521" t="str">
        <f>テーブル2[[#This Row],[災害発生時の
体制]]&amp;テーブル2[[#This Row],[班長]]</f>
        <v/>
      </c>
      <c r="AR539" s="519">
        <f>IF(テーブル2[[#This Row],[班長]]="○",COUNTIF(AQ:AQ,AQ539),0)</f>
        <v>0</v>
      </c>
    </row>
    <row r="540" spans="2:44" x14ac:dyDescent="0.15">
      <c r="B540" s="378" t="str">
        <f>IF(名簿!C545&lt;&gt;"",名簿!C545,"")</f>
        <v/>
      </c>
      <c r="C540" s="378" t="str">
        <f>IF(名簿!F545&lt;&gt;"",名簿!F545,"")</f>
        <v/>
      </c>
      <c r="D540" s="378" t="str">
        <f>IF(名簿!G545&lt;&gt;"",名簿!G545,"")</f>
        <v/>
      </c>
      <c r="E540" s="378" t="str">
        <f>IF(名簿!J545&lt;&gt;"",名簿!J545,"")</f>
        <v/>
      </c>
      <c r="F540" s="378" t="str">
        <f>IF(名簿!L545&lt;&gt;"",名簿!L545,"")</f>
        <v/>
      </c>
      <c r="G540" s="378" t="str">
        <f>IF(名簿!I545&lt;&gt;"",名簿!I545,"")</f>
        <v/>
      </c>
      <c r="H540" s="378" t="str">
        <f>IF(名簿!K545&lt;&gt;"",名簿!K545,"")</f>
        <v/>
      </c>
      <c r="I540" s="378" t="str">
        <f>IF(名簿!H545&lt;&gt;"",名簿!H545,"")</f>
        <v/>
      </c>
      <c r="J540" s="378" t="str">
        <f>IF(名簿!S545&lt;&gt;"",名簿!S545,"")</f>
        <v/>
      </c>
      <c r="L540" s="379" t="str">
        <f>IF(現場!C544&lt;&gt;"",現場!C544,"")</f>
        <v/>
      </c>
      <c r="M540" s="379" t="str">
        <f>IF(現場!D544&lt;&gt;"",現場!D544,"")</f>
        <v/>
      </c>
      <c r="N540" s="379" t="str">
        <f>IF(現場!E544&lt;&gt;"",現場!E544,"")</f>
        <v/>
      </c>
      <c r="O540" s="379" t="str">
        <f>IF(現場!F544&lt;&gt;"",現場!F544,"")</f>
        <v/>
      </c>
      <c r="P540" s="379" t="str">
        <f>IF(現場!G544&lt;&gt;"",現場!G544,"")</f>
        <v/>
      </c>
      <c r="Q540" s="379" t="str">
        <f>IF(現場!H544&lt;&gt;"",現場!H544,"")</f>
        <v/>
      </c>
      <c r="R540" s="379" t="str">
        <f>IF(現場!I544&lt;&gt;"",現場!I544,"")</f>
        <v/>
      </c>
      <c r="S540" s="379" t="str">
        <f>IF(現場!J544&lt;&gt;"",現場!J544,"")</f>
        <v/>
      </c>
      <c r="T540" s="379" t="str">
        <f>IF(現場!K544&lt;&gt;"",現場!K544,"")</f>
        <v/>
      </c>
      <c r="U540" s="379" t="str">
        <f>IF(現場!L544&lt;&gt;"",現場!L544,"")</f>
        <v/>
      </c>
      <c r="V540" s="379" t="str">
        <f>IF(現場!M544&lt;&gt;"",現場!M544,"")</f>
        <v/>
      </c>
      <c r="X540" s="407" t="str">
        <f>IF(名簿!E545&lt;&gt;"",名簿!E545,"")</f>
        <v/>
      </c>
      <c r="Y540" s="407" t="str">
        <f>IF(名簿!C545&lt;&gt;"",名簿!C545,"")</f>
        <v/>
      </c>
      <c r="Z540" s="407" t="str">
        <f>IF(名簿!H545&lt;&gt;"",名簿!H545,"")</f>
        <v/>
      </c>
      <c r="AA540" s="407" t="str">
        <f>IF(名簿!S545&lt;&gt;"",名簿!S545,"")</f>
        <v/>
      </c>
      <c r="AB540" s="407" t="s">
        <v>1792</v>
      </c>
      <c r="AC540" s="407" t="str">
        <f>IF(名簿!M545&lt;&gt;"",名簿!M545,"")</f>
        <v/>
      </c>
      <c r="AD540" s="407" t="str">
        <f>IF(名簿!N545&lt;&gt;"",名簿!N545,"")</f>
        <v/>
      </c>
      <c r="AE540" s="407" t="str">
        <f>IF(名簿!O545&lt;&gt;"",名簿!O545,"")</f>
        <v/>
      </c>
      <c r="AF540" s="407" t="str">
        <f>IF(名簿!P545&lt;&gt;"",名簿!P545,"")</f>
        <v/>
      </c>
      <c r="AN540" s="551" t="str">
        <f>テーブル2[[#This Row],[災害発生時の
体制]]&amp;テーブル2[[#This Row],[班長代理①②③を選択]]</f>
        <v/>
      </c>
      <c r="AO540">
        <f>IF(テーブル2[[#This Row],[班長代理①②③を選択]]&lt;&gt;"",COUNTIF(AN:AN,AN540),0)</f>
        <v>0</v>
      </c>
      <c r="AQ540" s="521" t="str">
        <f>テーブル2[[#This Row],[災害発生時の
体制]]&amp;テーブル2[[#This Row],[班長]]</f>
        <v/>
      </c>
      <c r="AR540" s="519">
        <f>IF(テーブル2[[#This Row],[班長]]="○",COUNTIF(AQ:AQ,AQ540),0)</f>
        <v>0</v>
      </c>
    </row>
    <row r="541" spans="2:44" x14ac:dyDescent="0.15">
      <c r="B541" s="378" t="str">
        <f>IF(名簿!C546&lt;&gt;"",名簿!C546,"")</f>
        <v/>
      </c>
      <c r="C541" s="378" t="str">
        <f>IF(名簿!F546&lt;&gt;"",名簿!F546,"")</f>
        <v/>
      </c>
      <c r="D541" s="378" t="str">
        <f>IF(名簿!G546&lt;&gt;"",名簿!G546,"")</f>
        <v/>
      </c>
      <c r="E541" s="378" t="str">
        <f>IF(名簿!J546&lt;&gt;"",名簿!J546,"")</f>
        <v/>
      </c>
      <c r="F541" s="378" t="str">
        <f>IF(名簿!L546&lt;&gt;"",名簿!L546,"")</f>
        <v/>
      </c>
      <c r="G541" s="378" t="str">
        <f>IF(名簿!I546&lt;&gt;"",名簿!I546,"")</f>
        <v/>
      </c>
      <c r="H541" s="378" t="str">
        <f>IF(名簿!K546&lt;&gt;"",名簿!K546,"")</f>
        <v/>
      </c>
      <c r="I541" s="378" t="str">
        <f>IF(名簿!H546&lt;&gt;"",名簿!H546,"")</f>
        <v/>
      </c>
      <c r="J541" s="378" t="str">
        <f>IF(名簿!S546&lt;&gt;"",名簿!S546,"")</f>
        <v/>
      </c>
      <c r="L541" s="379" t="str">
        <f>IF(現場!C545&lt;&gt;"",現場!C545,"")</f>
        <v/>
      </c>
      <c r="M541" s="379" t="str">
        <f>IF(現場!D545&lt;&gt;"",現場!D545,"")</f>
        <v/>
      </c>
      <c r="N541" s="379" t="str">
        <f>IF(現場!E545&lt;&gt;"",現場!E545,"")</f>
        <v/>
      </c>
      <c r="O541" s="379" t="str">
        <f>IF(現場!F545&lt;&gt;"",現場!F545,"")</f>
        <v/>
      </c>
      <c r="P541" s="379" t="str">
        <f>IF(現場!G545&lt;&gt;"",現場!G545,"")</f>
        <v/>
      </c>
      <c r="Q541" s="379" t="str">
        <f>IF(現場!H545&lt;&gt;"",現場!H545,"")</f>
        <v/>
      </c>
      <c r="R541" s="379" t="str">
        <f>IF(現場!I545&lt;&gt;"",現場!I545,"")</f>
        <v/>
      </c>
      <c r="S541" s="379" t="str">
        <f>IF(現場!J545&lt;&gt;"",現場!J545,"")</f>
        <v/>
      </c>
      <c r="T541" s="379" t="str">
        <f>IF(現場!K545&lt;&gt;"",現場!K545,"")</f>
        <v/>
      </c>
      <c r="U541" s="379" t="str">
        <f>IF(現場!L545&lt;&gt;"",現場!L545,"")</f>
        <v/>
      </c>
      <c r="V541" s="379" t="str">
        <f>IF(現場!M545&lt;&gt;"",現場!M545,"")</f>
        <v/>
      </c>
      <c r="X541" s="407" t="str">
        <f>IF(名簿!E546&lt;&gt;"",名簿!E546,"")</f>
        <v/>
      </c>
      <c r="Y541" s="407" t="str">
        <f>IF(名簿!C546&lt;&gt;"",名簿!C546,"")</f>
        <v/>
      </c>
      <c r="Z541" s="407" t="str">
        <f>IF(名簿!H546&lt;&gt;"",名簿!H546,"")</f>
        <v/>
      </c>
      <c r="AA541" s="407" t="str">
        <f>IF(名簿!S546&lt;&gt;"",名簿!S546,"")</f>
        <v/>
      </c>
      <c r="AB541" s="407" t="s">
        <v>1792</v>
      </c>
      <c r="AC541" s="407" t="str">
        <f>IF(名簿!M546&lt;&gt;"",名簿!M546,"")</f>
        <v/>
      </c>
      <c r="AD541" s="407" t="str">
        <f>IF(名簿!N546&lt;&gt;"",名簿!N546,"")</f>
        <v/>
      </c>
      <c r="AE541" s="407" t="str">
        <f>IF(名簿!O546&lt;&gt;"",名簿!O546,"")</f>
        <v/>
      </c>
      <c r="AF541" s="407" t="str">
        <f>IF(名簿!P546&lt;&gt;"",名簿!P546,"")</f>
        <v/>
      </c>
      <c r="AN541" s="551" t="str">
        <f>テーブル2[[#This Row],[災害発生時の
体制]]&amp;テーブル2[[#This Row],[班長代理①②③を選択]]</f>
        <v/>
      </c>
      <c r="AO541">
        <f>IF(テーブル2[[#This Row],[班長代理①②③を選択]]&lt;&gt;"",COUNTIF(AN:AN,AN541),0)</f>
        <v>0</v>
      </c>
      <c r="AQ541" s="521" t="str">
        <f>テーブル2[[#This Row],[災害発生時の
体制]]&amp;テーブル2[[#This Row],[班長]]</f>
        <v/>
      </c>
      <c r="AR541" s="519">
        <f>IF(テーブル2[[#This Row],[班長]]="○",COUNTIF(AQ:AQ,AQ541),0)</f>
        <v>0</v>
      </c>
    </row>
    <row r="542" spans="2:44" x14ac:dyDescent="0.15">
      <c r="B542" s="378" t="str">
        <f>IF(名簿!C547&lt;&gt;"",名簿!C547,"")</f>
        <v/>
      </c>
      <c r="C542" s="378" t="str">
        <f>IF(名簿!F547&lt;&gt;"",名簿!F547,"")</f>
        <v/>
      </c>
      <c r="D542" s="378" t="str">
        <f>IF(名簿!G547&lt;&gt;"",名簿!G547,"")</f>
        <v/>
      </c>
      <c r="E542" s="378" t="str">
        <f>IF(名簿!J547&lt;&gt;"",名簿!J547,"")</f>
        <v/>
      </c>
      <c r="F542" s="378" t="str">
        <f>IF(名簿!L547&lt;&gt;"",名簿!L547,"")</f>
        <v/>
      </c>
      <c r="G542" s="378" t="str">
        <f>IF(名簿!I547&lt;&gt;"",名簿!I547,"")</f>
        <v/>
      </c>
      <c r="H542" s="378" t="str">
        <f>IF(名簿!K547&lt;&gt;"",名簿!K547,"")</f>
        <v/>
      </c>
      <c r="I542" s="378" t="str">
        <f>IF(名簿!H547&lt;&gt;"",名簿!H547,"")</f>
        <v/>
      </c>
      <c r="J542" s="378" t="str">
        <f>IF(名簿!S547&lt;&gt;"",名簿!S547,"")</f>
        <v/>
      </c>
      <c r="L542" s="379" t="str">
        <f>IF(現場!C546&lt;&gt;"",現場!C546,"")</f>
        <v/>
      </c>
      <c r="M542" s="379" t="str">
        <f>IF(現場!D546&lt;&gt;"",現場!D546,"")</f>
        <v/>
      </c>
      <c r="N542" s="379" t="str">
        <f>IF(現場!E546&lt;&gt;"",現場!E546,"")</f>
        <v/>
      </c>
      <c r="O542" s="379" t="str">
        <f>IF(現場!F546&lt;&gt;"",現場!F546,"")</f>
        <v/>
      </c>
      <c r="P542" s="379" t="str">
        <f>IF(現場!G546&lt;&gt;"",現場!G546,"")</f>
        <v/>
      </c>
      <c r="Q542" s="379" t="str">
        <f>IF(現場!H546&lt;&gt;"",現場!H546,"")</f>
        <v/>
      </c>
      <c r="R542" s="379" t="str">
        <f>IF(現場!I546&lt;&gt;"",現場!I546,"")</f>
        <v/>
      </c>
      <c r="S542" s="379" t="str">
        <f>IF(現場!J546&lt;&gt;"",現場!J546,"")</f>
        <v/>
      </c>
      <c r="T542" s="379" t="str">
        <f>IF(現場!K546&lt;&gt;"",現場!K546,"")</f>
        <v/>
      </c>
      <c r="U542" s="379" t="str">
        <f>IF(現場!L546&lt;&gt;"",現場!L546,"")</f>
        <v/>
      </c>
      <c r="V542" s="379" t="str">
        <f>IF(現場!M546&lt;&gt;"",現場!M546,"")</f>
        <v/>
      </c>
      <c r="X542" s="407" t="str">
        <f>IF(名簿!E547&lt;&gt;"",名簿!E547,"")</f>
        <v/>
      </c>
      <c r="Y542" s="407" t="str">
        <f>IF(名簿!C547&lt;&gt;"",名簿!C547,"")</f>
        <v/>
      </c>
      <c r="Z542" s="407" t="str">
        <f>IF(名簿!H547&lt;&gt;"",名簿!H547,"")</f>
        <v/>
      </c>
      <c r="AA542" s="407" t="str">
        <f>IF(名簿!S547&lt;&gt;"",名簿!S547,"")</f>
        <v/>
      </c>
      <c r="AB542" s="407" t="s">
        <v>1792</v>
      </c>
      <c r="AC542" s="407" t="str">
        <f>IF(名簿!M547&lt;&gt;"",名簿!M547,"")</f>
        <v/>
      </c>
      <c r="AD542" s="407" t="str">
        <f>IF(名簿!N547&lt;&gt;"",名簿!N547,"")</f>
        <v/>
      </c>
      <c r="AE542" s="407" t="str">
        <f>IF(名簿!O547&lt;&gt;"",名簿!O547,"")</f>
        <v/>
      </c>
      <c r="AF542" s="407" t="str">
        <f>IF(名簿!P547&lt;&gt;"",名簿!P547,"")</f>
        <v/>
      </c>
      <c r="AN542" s="551" t="str">
        <f>テーブル2[[#This Row],[災害発生時の
体制]]&amp;テーブル2[[#This Row],[班長代理①②③を選択]]</f>
        <v/>
      </c>
      <c r="AO542">
        <f>IF(テーブル2[[#This Row],[班長代理①②③を選択]]&lt;&gt;"",COUNTIF(AN:AN,AN542),0)</f>
        <v>0</v>
      </c>
      <c r="AQ542" s="521" t="str">
        <f>テーブル2[[#This Row],[災害発生時の
体制]]&amp;テーブル2[[#This Row],[班長]]</f>
        <v/>
      </c>
      <c r="AR542" s="519">
        <f>IF(テーブル2[[#This Row],[班長]]="○",COUNTIF(AQ:AQ,AQ542),0)</f>
        <v>0</v>
      </c>
    </row>
    <row r="543" spans="2:44" x14ac:dyDescent="0.15">
      <c r="B543" s="378" t="str">
        <f>IF(名簿!C548&lt;&gt;"",名簿!C548,"")</f>
        <v/>
      </c>
      <c r="C543" s="378" t="str">
        <f>IF(名簿!F548&lt;&gt;"",名簿!F548,"")</f>
        <v/>
      </c>
      <c r="D543" s="378" t="str">
        <f>IF(名簿!G548&lt;&gt;"",名簿!G548,"")</f>
        <v/>
      </c>
      <c r="E543" s="378" t="str">
        <f>IF(名簿!J548&lt;&gt;"",名簿!J548,"")</f>
        <v/>
      </c>
      <c r="F543" s="378" t="str">
        <f>IF(名簿!L548&lt;&gt;"",名簿!L548,"")</f>
        <v/>
      </c>
      <c r="G543" s="378" t="str">
        <f>IF(名簿!I548&lt;&gt;"",名簿!I548,"")</f>
        <v/>
      </c>
      <c r="H543" s="378" t="str">
        <f>IF(名簿!K548&lt;&gt;"",名簿!K548,"")</f>
        <v/>
      </c>
      <c r="I543" s="378" t="str">
        <f>IF(名簿!H548&lt;&gt;"",名簿!H548,"")</f>
        <v/>
      </c>
      <c r="J543" s="378" t="str">
        <f>IF(名簿!S548&lt;&gt;"",名簿!S548,"")</f>
        <v/>
      </c>
      <c r="L543" s="379" t="str">
        <f>IF(現場!C547&lt;&gt;"",現場!C547,"")</f>
        <v/>
      </c>
      <c r="M543" s="379" t="str">
        <f>IF(現場!D547&lt;&gt;"",現場!D547,"")</f>
        <v/>
      </c>
      <c r="N543" s="379" t="str">
        <f>IF(現場!E547&lt;&gt;"",現場!E547,"")</f>
        <v/>
      </c>
      <c r="O543" s="379" t="str">
        <f>IF(現場!F547&lt;&gt;"",現場!F547,"")</f>
        <v/>
      </c>
      <c r="P543" s="379" t="str">
        <f>IF(現場!G547&lt;&gt;"",現場!G547,"")</f>
        <v/>
      </c>
      <c r="Q543" s="379" t="str">
        <f>IF(現場!H547&lt;&gt;"",現場!H547,"")</f>
        <v/>
      </c>
      <c r="R543" s="379" t="str">
        <f>IF(現場!I547&lt;&gt;"",現場!I547,"")</f>
        <v/>
      </c>
      <c r="S543" s="379" t="str">
        <f>IF(現場!J547&lt;&gt;"",現場!J547,"")</f>
        <v/>
      </c>
      <c r="T543" s="379" t="str">
        <f>IF(現場!K547&lt;&gt;"",現場!K547,"")</f>
        <v/>
      </c>
      <c r="U543" s="379" t="str">
        <f>IF(現場!L547&lt;&gt;"",現場!L547,"")</f>
        <v/>
      </c>
      <c r="V543" s="379" t="str">
        <f>IF(現場!M547&lt;&gt;"",現場!M547,"")</f>
        <v/>
      </c>
      <c r="X543" s="407" t="str">
        <f>IF(名簿!E548&lt;&gt;"",名簿!E548,"")</f>
        <v/>
      </c>
      <c r="Y543" s="407" t="str">
        <f>IF(名簿!C548&lt;&gt;"",名簿!C548,"")</f>
        <v/>
      </c>
      <c r="Z543" s="407" t="str">
        <f>IF(名簿!H548&lt;&gt;"",名簿!H548,"")</f>
        <v/>
      </c>
      <c r="AA543" s="407" t="str">
        <f>IF(名簿!S548&lt;&gt;"",名簿!S548,"")</f>
        <v/>
      </c>
      <c r="AB543" s="407" t="s">
        <v>1792</v>
      </c>
      <c r="AC543" s="407" t="str">
        <f>IF(名簿!M548&lt;&gt;"",名簿!M548,"")</f>
        <v/>
      </c>
      <c r="AD543" s="407" t="str">
        <f>IF(名簿!N548&lt;&gt;"",名簿!N548,"")</f>
        <v/>
      </c>
      <c r="AE543" s="407" t="str">
        <f>IF(名簿!O548&lt;&gt;"",名簿!O548,"")</f>
        <v/>
      </c>
      <c r="AF543" s="407" t="str">
        <f>IF(名簿!P548&lt;&gt;"",名簿!P548,"")</f>
        <v/>
      </c>
      <c r="AN543" s="551" t="str">
        <f>テーブル2[[#This Row],[災害発生時の
体制]]&amp;テーブル2[[#This Row],[班長代理①②③を選択]]</f>
        <v/>
      </c>
      <c r="AO543">
        <f>IF(テーブル2[[#This Row],[班長代理①②③を選択]]&lt;&gt;"",COUNTIF(AN:AN,AN543),0)</f>
        <v>0</v>
      </c>
      <c r="AQ543" s="521" t="str">
        <f>テーブル2[[#This Row],[災害発生時の
体制]]&amp;テーブル2[[#This Row],[班長]]</f>
        <v/>
      </c>
      <c r="AR543" s="519">
        <f>IF(テーブル2[[#This Row],[班長]]="○",COUNTIF(AQ:AQ,AQ543),0)</f>
        <v>0</v>
      </c>
    </row>
    <row r="544" spans="2:44" x14ac:dyDescent="0.15">
      <c r="B544" s="378" t="str">
        <f>IF(名簿!C549&lt;&gt;"",名簿!C549,"")</f>
        <v/>
      </c>
      <c r="C544" s="378" t="str">
        <f>IF(名簿!F549&lt;&gt;"",名簿!F549,"")</f>
        <v/>
      </c>
      <c r="D544" s="378" t="str">
        <f>IF(名簿!G549&lt;&gt;"",名簿!G549,"")</f>
        <v/>
      </c>
      <c r="E544" s="378" t="str">
        <f>IF(名簿!J549&lt;&gt;"",名簿!J549,"")</f>
        <v/>
      </c>
      <c r="F544" s="378" t="str">
        <f>IF(名簿!L549&lt;&gt;"",名簿!L549,"")</f>
        <v/>
      </c>
      <c r="G544" s="378" t="str">
        <f>IF(名簿!I549&lt;&gt;"",名簿!I549,"")</f>
        <v/>
      </c>
      <c r="H544" s="378" t="str">
        <f>IF(名簿!K549&lt;&gt;"",名簿!K549,"")</f>
        <v/>
      </c>
      <c r="I544" s="378" t="str">
        <f>IF(名簿!H549&lt;&gt;"",名簿!H549,"")</f>
        <v/>
      </c>
      <c r="J544" s="378" t="str">
        <f>IF(名簿!S549&lt;&gt;"",名簿!S549,"")</f>
        <v/>
      </c>
      <c r="L544" s="379" t="str">
        <f>IF(現場!C548&lt;&gt;"",現場!C548,"")</f>
        <v/>
      </c>
      <c r="M544" s="379" t="str">
        <f>IF(現場!D548&lt;&gt;"",現場!D548,"")</f>
        <v/>
      </c>
      <c r="N544" s="379" t="str">
        <f>IF(現場!E548&lt;&gt;"",現場!E548,"")</f>
        <v/>
      </c>
      <c r="O544" s="379" t="str">
        <f>IF(現場!F548&lt;&gt;"",現場!F548,"")</f>
        <v/>
      </c>
      <c r="P544" s="379" t="str">
        <f>IF(現場!G548&lt;&gt;"",現場!G548,"")</f>
        <v/>
      </c>
      <c r="Q544" s="379" t="str">
        <f>IF(現場!H548&lt;&gt;"",現場!H548,"")</f>
        <v/>
      </c>
      <c r="R544" s="379" t="str">
        <f>IF(現場!I548&lt;&gt;"",現場!I548,"")</f>
        <v/>
      </c>
      <c r="S544" s="379" t="str">
        <f>IF(現場!J548&lt;&gt;"",現場!J548,"")</f>
        <v/>
      </c>
      <c r="T544" s="379" t="str">
        <f>IF(現場!K548&lt;&gt;"",現場!K548,"")</f>
        <v/>
      </c>
      <c r="U544" s="379" t="str">
        <f>IF(現場!L548&lt;&gt;"",現場!L548,"")</f>
        <v/>
      </c>
      <c r="V544" s="379" t="str">
        <f>IF(現場!M548&lt;&gt;"",現場!M548,"")</f>
        <v/>
      </c>
      <c r="X544" s="407" t="str">
        <f>IF(名簿!E549&lt;&gt;"",名簿!E549,"")</f>
        <v/>
      </c>
      <c r="Y544" s="407" t="str">
        <f>IF(名簿!C549&lt;&gt;"",名簿!C549,"")</f>
        <v/>
      </c>
      <c r="Z544" s="407" t="str">
        <f>IF(名簿!H549&lt;&gt;"",名簿!H549,"")</f>
        <v/>
      </c>
      <c r="AA544" s="407" t="str">
        <f>IF(名簿!S549&lt;&gt;"",名簿!S549,"")</f>
        <v/>
      </c>
      <c r="AB544" s="407" t="s">
        <v>1792</v>
      </c>
      <c r="AC544" s="407" t="str">
        <f>IF(名簿!M549&lt;&gt;"",名簿!M549,"")</f>
        <v/>
      </c>
      <c r="AD544" s="407" t="str">
        <f>IF(名簿!N549&lt;&gt;"",名簿!N549,"")</f>
        <v/>
      </c>
      <c r="AE544" s="407" t="str">
        <f>IF(名簿!O549&lt;&gt;"",名簿!O549,"")</f>
        <v/>
      </c>
      <c r="AF544" s="407" t="str">
        <f>IF(名簿!P549&lt;&gt;"",名簿!P549,"")</f>
        <v/>
      </c>
      <c r="AN544" s="551" t="str">
        <f>テーブル2[[#This Row],[災害発生時の
体制]]&amp;テーブル2[[#This Row],[班長代理①②③を選択]]</f>
        <v/>
      </c>
      <c r="AO544">
        <f>IF(テーブル2[[#This Row],[班長代理①②③を選択]]&lt;&gt;"",COUNTIF(AN:AN,AN544),0)</f>
        <v>0</v>
      </c>
      <c r="AQ544" s="521" t="str">
        <f>テーブル2[[#This Row],[災害発生時の
体制]]&amp;テーブル2[[#This Row],[班長]]</f>
        <v/>
      </c>
      <c r="AR544" s="519">
        <f>IF(テーブル2[[#This Row],[班長]]="○",COUNTIF(AQ:AQ,AQ544),0)</f>
        <v>0</v>
      </c>
    </row>
    <row r="545" spans="2:44" x14ac:dyDescent="0.15">
      <c r="B545" s="378" t="str">
        <f>IF(名簿!C550&lt;&gt;"",名簿!C550,"")</f>
        <v/>
      </c>
      <c r="C545" s="378" t="str">
        <f>IF(名簿!F550&lt;&gt;"",名簿!F550,"")</f>
        <v/>
      </c>
      <c r="D545" s="378" t="str">
        <f>IF(名簿!G550&lt;&gt;"",名簿!G550,"")</f>
        <v/>
      </c>
      <c r="E545" s="378" t="str">
        <f>IF(名簿!J550&lt;&gt;"",名簿!J550,"")</f>
        <v/>
      </c>
      <c r="F545" s="378" t="str">
        <f>IF(名簿!L550&lt;&gt;"",名簿!L550,"")</f>
        <v/>
      </c>
      <c r="G545" s="378" t="str">
        <f>IF(名簿!I550&lt;&gt;"",名簿!I550,"")</f>
        <v/>
      </c>
      <c r="H545" s="378" t="str">
        <f>IF(名簿!K550&lt;&gt;"",名簿!K550,"")</f>
        <v/>
      </c>
      <c r="I545" s="378" t="str">
        <f>IF(名簿!H550&lt;&gt;"",名簿!H550,"")</f>
        <v/>
      </c>
      <c r="J545" s="378" t="str">
        <f>IF(名簿!S550&lt;&gt;"",名簿!S550,"")</f>
        <v/>
      </c>
      <c r="L545" s="379" t="str">
        <f>IF(現場!C549&lt;&gt;"",現場!C549,"")</f>
        <v/>
      </c>
      <c r="M545" s="379" t="str">
        <f>IF(現場!D549&lt;&gt;"",現場!D549,"")</f>
        <v/>
      </c>
      <c r="N545" s="379" t="str">
        <f>IF(現場!E549&lt;&gt;"",現場!E549,"")</f>
        <v/>
      </c>
      <c r="O545" s="379" t="str">
        <f>IF(現場!F549&lt;&gt;"",現場!F549,"")</f>
        <v/>
      </c>
      <c r="P545" s="379" t="str">
        <f>IF(現場!G549&lt;&gt;"",現場!G549,"")</f>
        <v/>
      </c>
      <c r="Q545" s="379" t="str">
        <f>IF(現場!H549&lt;&gt;"",現場!H549,"")</f>
        <v/>
      </c>
      <c r="R545" s="379" t="str">
        <f>IF(現場!I549&lt;&gt;"",現場!I549,"")</f>
        <v/>
      </c>
      <c r="S545" s="379" t="str">
        <f>IF(現場!J549&lt;&gt;"",現場!J549,"")</f>
        <v/>
      </c>
      <c r="T545" s="379" t="str">
        <f>IF(現場!K549&lt;&gt;"",現場!K549,"")</f>
        <v/>
      </c>
      <c r="U545" s="379" t="str">
        <f>IF(現場!L549&lt;&gt;"",現場!L549,"")</f>
        <v/>
      </c>
      <c r="V545" s="379" t="str">
        <f>IF(現場!M549&lt;&gt;"",現場!M549,"")</f>
        <v/>
      </c>
      <c r="X545" s="407" t="str">
        <f>IF(名簿!E550&lt;&gt;"",名簿!E550,"")</f>
        <v/>
      </c>
      <c r="Y545" s="407" t="str">
        <f>IF(名簿!C550&lt;&gt;"",名簿!C550,"")</f>
        <v/>
      </c>
      <c r="Z545" s="407" t="str">
        <f>IF(名簿!H550&lt;&gt;"",名簿!H550,"")</f>
        <v/>
      </c>
      <c r="AA545" s="407" t="str">
        <f>IF(名簿!S550&lt;&gt;"",名簿!S550,"")</f>
        <v/>
      </c>
      <c r="AB545" s="407" t="s">
        <v>1792</v>
      </c>
      <c r="AC545" s="407" t="str">
        <f>IF(名簿!M550&lt;&gt;"",名簿!M550,"")</f>
        <v/>
      </c>
      <c r="AD545" s="407" t="str">
        <f>IF(名簿!N550&lt;&gt;"",名簿!N550,"")</f>
        <v/>
      </c>
      <c r="AE545" s="407" t="str">
        <f>IF(名簿!O550&lt;&gt;"",名簿!O550,"")</f>
        <v/>
      </c>
      <c r="AF545" s="407" t="str">
        <f>IF(名簿!P550&lt;&gt;"",名簿!P550,"")</f>
        <v/>
      </c>
      <c r="AN545" s="551" t="str">
        <f>テーブル2[[#This Row],[災害発生時の
体制]]&amp;テーブル2[[#This Row],[班長代理①②③を選択]]</f>
        <v/>
      </c>
      <c r="AO545">
        <f>IF(テーブル2[[#This Row],[班長代理①②③を選択]]&lt;&gt;"",COUNTIF(AN:AN,AN545),0)</f>
        <v>0</v>
      </c>
      <c r="AQ545" s="521" t="str">
        <f>テーブル2[[#This Row],[災害発生時の
体制]]&amp;テーブル2[[#This Row],[班長]]</f>
        <v/>
      </c>
      <c r="AR545" s="519">
        <f>IF(テーブル2[[#This Row],[班長]]="○",COUNTIF(AQ:AQ,AQ545),0)</f>
        <v>0</v>
      </c>
    </row>
    <row r="546" spans="2:44" x14ac:dyDescent="0.15">
      <c r="B546" s="378" t="str">
        <f>IF(名簿!C551&lt;&gt;"",名簿!C551,"")</f>
        <v/>
      </c>
      <c r="C546" s="378" t="str">
        <f>IF(名簿!F551&lt;&gt;"",名簿!F551,"")</f>
        <v/>
      </c>
      <c r="D546" s="378" t="str">
        <f>IF(名簿!G551&lt;&gt;"",名簿!G551,"")</f>
        <v/>
      </c>
      <c r="E546" s="378" t="str">
        <f>IF(名簿!J551&lt;&gt;"",名簿!J551,"")</f>
        <v/>
      </c>
      <c r="F546" s="378" t="str">
        <f>IF(名簿!L551&lt;&gt;"",名簿!L551,"")</f>
        <v/>
      </c>
      <c r="G546" s="378" t="str">
        <f>IF(名簿!I551&lt;&gt;"",名簿!I551,"")</f>
        <v/>
      </c>
      <c r="H546" s="378" t="str">
        <f>IF(名簿!K551&lt;&gt;"",名簿!K551,"")</f>
        <v/>
      </c>
      <c r="I546" s="378" t="str">
        <f>IF(名簿!H551&lt;&gt;"",名簿!H551,"")</f>
        <v/>
      </c>
      <c r="J546" s="378" t="str">
        <f>IF(名簿!S551&lt;&gt;"",名簿!S551,"")</f>
        <v/>
      </c>
      <c r="L546" s="379" t="str">
        <f>IF(現場!C550&lt;&gt;"",現場!C550,"")</f>
        <v/>
      </c>
      <c r="M546" s="379" t="str">
        <f>IF(現場!D550&lt;&gt;"",現場!D550,"")</f>
        <v/>
      </c>
      <c r="N546" s="379" t="str">
        <f>IF(現場!E550&lt;&gt;"",現場!E550,"")</f>
        <v/>
      </c>
      <c r="O546" s="379" t="str">
        <f>IF(現場!F550&lt;&gt;"",現場!F550,"")</f>
        <v/>
      </c>
      <c r="P546" s="379" t="str">
        <f>IF(現場!G550&lt;&gt;"",現場!G550,"")</f>
        <v/>
      </c>
      <c r="Q546" s="379" t="str">
        <f>IF(現場!H550&lt;&gt;"",現場!H550,"")</f>
        <v/>
      </c>
      <c r="R546" s="379" t="str">
        <f>IF(現場!I550&lt;&gt;"",現場!I550,"")</f>
        <v/>
      </c>
      <c r="S546" s="379" t="str">
        <f>IF(現場!J550&lt;&gt;"",現場!J550,"")</f>
        <v/>
      </c>
      <c r="T546" s="379" t="str">
        <f>IF(現場!K550&lt;&gt;"",現場!K550,"")</f>
        <v/>
      </c>
      <c r="U546" s="379" t="str">
        <f>IF(現場!L550&lt;&gt;"",現場!L550,"")</f>
        <v/>
      </c>
      <c r="V546" s="379" t="str">
        <f>IF(現場!M550&lt;&gt;"",現場!M550,"")</f>
        <v/>
      </c>
      <c r="X546" s="407" t="str">
        <f>IF(名簿!E551&lt;&gt;"",名簿!E551,"")</f>
        <v/>
      </c>
      <c r="Y546" s="407" t="str">
        <f>IF(名簿!C551&lt;&gt;"",名簿!C551,"")</f>
        <v/>
      </c>
      <c r="Z546" s="407" t="str">
        <f>IF(名簿!H551&lt;&gt;"",名簿!H551,"")</f>
        <v/>
      </c>
      <c r="AA546" s="407" t="str">
        <f>IF(名簿!S551&lt;&gt;"",名簿!S551,"")</f>
        <v/>
      </c>
      <c r="AB546" s="407" t="s">
        <v>1792</v>
      </c>
      <c r="AC546" s="407" t="str">
        <f>IF(名簿!M551&lt;&gt;"",名簿!M551,"")</f>
        <v/>
      </c>
      <c r="AD546" s="407" t="str">
        <f>IF(名簿!N551&lt;&gt;"",名簿!N551,"")</f>
        <v/>
      </c>
      <c r="AE546" s="407" t="str">
        <f>IF(名簿!O551&lt;&gt;"",名簿!O551,"")</f>
        <v/>
      </c>
      <c r="AF546" s="407" t="str">
        <f>IF(名簿!P551&lt;&gt;"",名簿!P551,"")</f>
        <v/>
      </c>
      <c r="AN546" s="551" t="str">
        <f>テーブル2[[#This Row],[災害発生時の
体制]]&amp;テーブル2[[#This Row],[班長代理①②③を選択]]</f>
        <v/>
      </c>
      <c r="AO546">
        <f>IF(テーブル2[[#This Row],[班長代理①②③を選択]]&lt;&gt;"",COUNTIF(AN:AN,AN546),0)</f>
        <v>0</v>
      </c>
      <c r="AQ546" s="521" t="str">
        <f>テーブル2[[#This Row],[災害発生時の
体制]]&amp;テーブル2[[#This Row],[班長]]</f>
        <v/>
      </c>
      <c r="AR546" s="519">
        <f>IF(テーブル2[[#This Row],[班長]]="○",COUNTIF(AQ:AQ,AQ546),0)</f>
        <v>0</v>
      </c>
    </row>
    <row r="547" spans="2:44" x14ac:dyDescent="0.15">
      <c r="B547" s="378" t="str">
        <f>IF(名簿!C552&lt;&gt;"",名簿!C552,"")</f>
        <v/>
      </c>
      <c r="C547" s="378" t="str">
        <f>IF(名簿!F552&lt;&gt;"",名簿!F552,"")</f>
        <v/>
      </c>
      <c r="D547" s="378" t="str">
        <f>IF(名簿!G552&lt;&gt;"",名簿!G552,"")</f>
        <v/>
      </c>
      <c r="E547" s="378" t="str">
        <f>IF(名簿!J552&lt;&gt;"",名簿!J552,"")</f>
        <v/>
      </c>
      <c r="F547" s="378" t="str">
        <f>IF(名簿!L552&lt;&gt;"",名簿!L552,"")</f>
        <v/>
      </c>
      <c r="G547" s="378" t="str">
        <f>IF(名簿!I552&lt;&gt;"",名簿!I552,"")</f>
        <v/>
      </c>
      <c r="H547" s="378" t="str">
        <f>IF(名簿!K552&lt;&gt;"",名簿!K552,"")</f>
        <v/>
      </c>
      <c r="I547" s="378" t="str">
        <f>IF(名簿!H552&lt;&gt;"",名簿!H552,"")</f>
        <v/>
      </c>
      <c r="J547" s="378" t="str">
        <f>IF(名簿!S552&lt;&gt;"",名簿!S552,"")</f>
        <v/>
      </c>
      <c r="L547" s="379" t="str">
        <f>IF(現場!C551&lt;&gt;"",現場!C551,"")</f>
        <v/>
      </c>
      <c r="M547" s="379" t="str">
        <f>IF(現場!D551&lt;&gt;"",現場!D551,"")</f>
        <v/>
      </c>
      <c r="N547" s="379" t="str">
        <f>IF(現場!E551&lt;&gt;"",現場!E551,"")</f>
        <v/>
      </c>
      <c r="O547" s="379" t="str">
        <f>IF(現場!F551&lt;&gt;"",現場!F551,"")</f>
        <v/>
      </c>
      <c r="P547" s="379" t="str">
        <f>IF(現場!G551&lt;&gt;"",現場!G551,"")</f>
        <v/>
      </c>
      <c r="Q547" s="379" t="str">
        <f>IF(現場!H551&lt;&gt;"",現場!H551,"")</f>
        <v/>
      </c>
      <c r="R547" s="379" t="str">
        <f>IF(現場!I551&lt;&gt;"",現場!I551,"")</f>
        <v/>
      </c>
      <c r="S547" s="379" t="str">
        <f>IF(現場!J551&lt;&gt;"",現場!J551,"")</f>
        <v/>
      </c>
      <c r="T547" s="379" t="str">
        <f>IF(現場!K551&lt;&gt;"",現場!K551,"")</f>
        <v/>
      </c>
      <c r="U547" s="379" t="str">
        <f>IF(現場!L551&lt;&gt;"",現場!L551,"")</f>
        <v/>
      </c>
      <c r="V547" s="379" t="str">
        <f>IF(現場!M551&lt;&gt;"",現場!M551,"")</f>
        <v/>
      </c>
      <c r="X547" s="407" t="str">
        <f>IF(名簿!E552&lt;&gt;"",名簿!E552,"")</f>
        <v/>
      </c>
      <c r="Y547" s="407" t="str">
        <f>IF(名簿!C552&lt;&gt;"",名簿!C552,"")</f>
        <v/>
      </c>
      <c r="Z547" s="407" t="str">
        <f>IF(名簿!H552&lt;&gt;"",名簿!H552,"")</f>
        <v/>
      </c>
      <c r="AA547" s="407" t="str">
        <f>IF(名簿!S552&lt;&gt;"",名簿!S552,"")</f>
        <v/>
      </c>
      <c r="AB547" s="407" t="s">
        <v>1792</v>
      </c>
      <c r="AC547" s="407" t="str">
        <f>IF(名簿!M552&lt;&gt;"",名簿!M552,"")</f>
        <v/>
      </c>
      <c r="AD547" s="407" t="str">
        <f>IF(名簿!N552&lt;&gt;"",名簿!N552,"")</f>
        <v/>
      </c>
      <c r="AE547" s="407" t="str">
        <f>IF(名簿!O552&lt;&gt;"",名簿!O552,"")</f>
        <v/>
      </c>
      <c r="AF547" s="407" t="str">
        <f>IF(名簿!P552&lt;&gt;"",名簿!P552,"")</f>
        <v/>
      </c>
      <c r="AN547" s="551" t="str">
        <f>テーブル2[[#This Row],[災害発生時の
体制]]&amp;テーブル2[[#This Row],[班長代理①②③を選択]]</f>
        <v/>
      </c>
      <c r="AO547">
        <f>IF(テーブル2[[#This Row],[班長代理①②③を選択]]&lt;&gt;"",COUNTIF(AN:AN,AN547),0)</f>
        <v>0</v>
      </c>
      <c r="AQ547" s="521" t="str">
        <f>テーブル2[[#This Row],[災害発生時の
体制]]&amp;テーブル2[[#This Row],[班長]]</f>
        <v/>
      </c>
      <c r="AR547" s="519">
        <f>IF(テーブル2[[#This Row],[班長]]="○",COUNTIF(AQ:AQ,AQ547),0)</f>
        <v>0</v>
      </c>
    </row>
    <row r="548" spans="2:44" x14ac:dyDescent="0.15">
      <c r="B548" s="378" t="str">
        <f>IF(名簿!C553&lt;&gt;"",名簿!C553,"")</f>
        <v/>
      </c>
      <c r="C548" s="378" t="str">
        <f>IF(名簿!F553&lt;&gt;"",名簿!F553,"")</f>
        <v/>
      </c>
      <c r="D548" s="378" t="str">
        <f>IF(名簿!G553&lt;&gt;"",名簿!G553,"")</f>
        <v/>
      </c>
      <c r="E548" s="378" t="str">
        <f>IF(名簿!J553&lt;&gt;"",名簿!J553,"")</f>
        <v/>
      </c>
      <c r="F548" s="378" t="str">
        <f>IF(名簿!L553&lt;&gt;"",名簿!L553,"")</f>
        <v/>
      </c>
      <c r="G548" s="378" t="str">
        <f>IF(名簿!I553&lt;&gt;"",名簿!I553,"")</f>
        <v/>
      </c>
      <c r="H548" s="378" t="str">
        <f>IF(名簿!K553&lt;&gt;"",名簿!K553,"")</f>
        <v/>
      </c>
      <c r="I548" s="378" t="str">
        <f>IF(名簿!H553&lt;&gt;"",名簿!H553,"")</f>
        <v/>
      </c>
      <c r="J548" s="378" t="str">
        <f>IF(名簿!S553&lt;&gt;"",名簿!S553,"")</f>
        <v/>
      </c>
      <c r="L548" s="379" t="str">
        <f>IF(現場!C552&lt;&gt;"",現場!C552,"")</f>
        <v/>
      </c>
      <c r="M548" s="379" t="str">
        <f>IF(現場!D552&lt;&gt;"",現場!D552,"")</f>
        <v/>
      </c>
      <c r="N548" s="379" t="str">
        <f>IF(現場!E552&lt;&gt;"",現場!E552,"")</f>
        <v/>
      </c>
      <c r="O548" s="379" t="str">
        <f>IF(現場!F552&lt;&gt;"",現場!F552,"")</f>
        <v/>
      </c>
      <c r="P548" s="379" t="str">
        <f>IF(現場!G552&lt;&gt;"",現場!G552,"")</f>
        <v/>
      </c>
      <c r="Q548" s="379" t="str">
        <f>IF(現場!H552&lt;&gt;"",現場!H552,"")</f>
        <v/>
      </c>
      <c r="R548" s="379" t="str">
        <f>IF(現場!I552&lt;&gt;"",現場!I552,"")</f>
        <v/>
      </c>
      <c r="S548" s="379" t="str">
        <f>IF(現場!J552&lt;&gt;"",現場!J552,"")</f>
        <v/>
      </c>
      <c r="T548" s="379" t="str">
        <f>IF(現場!K552&lt;&gt;"",現場!K552,"")</f>
        <v/>
      </c>
      <c r="U548" s="379" t="str">
        <f>IF(現場!L552&lt;&gt;"",現場!L552,"")</f>
        <v/>
      </c>
      <c r="V548" s="379" t="str">
        <f>IF(現場!M552&lt;&gt;"",現場!M552,"")</f>
        <v/>
      </c>
      <c r="X548" s="407" t="str">
        <f>IF(名簿!E553&lt;&gt;"",名簿!E553,"")</f>
        <v/>
      </c>
      <c r="Y548" s="407" t="str">
        <f>IF(名簿!C553&lt;&gt;"",名簿!C553,"")</f>
        <v/>
      </c>
      <c r="Z548" s="407" t="str">
        <f>IF(名簿!H553&lt;&gt;"",名簿!H553,"")</f>
        <v/>
      </c>
      <c r="AA548" s="407" t="str">
        <f>IF(名簿!S553&lt;&gt;"",名簿!S553,"")</f>
        <v/>
      </c>
      <c r="AB548" s="407" t="s">
        <v>1792</v>
      </c>
      <c r="AC548" s="407" t="str">
        <f>IF(名簿!M553&lt;&gt;"",名簿!M553,"")</f>
        <v/>
      </c>
      <c r="AD548" s="407" t="str">
        <f>IF(名簿!N553&lt;&gt;"",名簿!N553,"")</f>
        <v/>
      </c>
      <c r="AE548" s="407" t="str">
        <f>IF(名簿!O553&lt;&gt;"",名簿!O553,"")</f>
        <v/>
      </c>
      <c r="AF548" s="407" t="str">
        <f>IF(名簿!P553&lt;&gt;"",名簿!P553,"")</f>
        <v/>
      </c>
      <c r="AN548" s="551" t="str">
        <f>テーブル2[[#This Row],[災害発生時の
体制]]&amp;テーブル2[[#This Row],[班長代理①②③を選択]]</f>
        <v/>
      </c>
      <c r="AO548">
        <f>IF(テーブル2[[#This Row],[班長代理①②③を選択]]&lt;&gt;"",COUNTIF(AN:AN,AN548),0)</f>
        <v>0</v>
      </c>
      <c r="AQ548" s="521" t="str">
        <f>テーブル2[[#This Row],[災害発生時の
体制]]&amp;テーブル2[[#This Row],[班長]]</f>
        <v/>
      </c>
      <c r="AR548" s="519">
        <f>IF(テーブル2[[#This Row],[班長]]="○",COUNTIF(AQ:AQ,AQ548),0)</f>
        <v>0</v>
      </c>
    </row>
    <row r="549" spans="2:44" x14ac:dyDescent="0.15">
      <c r="B549" s="378" t="str">
        <f>IF(名簿!C554&lt;&gt;"",名簿!C554,"")</f>
        <v/>
      </c>
      <c r="C549" s="378" t="str">
        <f>IF(名簿!F554&lt;&gt;"",名簿!F554,"")</f>
        <v/>
      </c>
      <c r="D549" s="378" t="str">
        <f>IF(名簿!G554&lt;&gt;"",名簿!G554,"")</f>
        <v/>
      </c>
      <c r="E549" s="378" t="str">
        <f>IF(名簿!J554&lt;&gt;"",名簿!J554,"")</f>
        <v/>
      </c>
      <c r="F549" s="378" t="str">
        <f>IF(名簿!L554&lt;&gt;"",名簿!L554,"")</f>
        <v/>
      </c>
      <c r="G549" s="378" t="str">
        <f>IF(名簿!I554&lt;&gt;"",名簿!I554,"")</f>
        <v/>
      </c>
      <c r="H549" s="378" t="str">
        <f>IF(名簿!K554&lt;&gt;"",名簿!K554,"")</f>
        <v/>
      </c>
      <c r="I549" s="378" t="str">
        <f>IF(名簿!H554&lt;&gt;"",名簿!H554,"")</f>
        <v/>
      </c>
      <c r="J549" s="378" t="str">
        <f>IF(名簿!S554&lt;&gt;"",名簿!S554,"")</f>
        <v/>
      </c>
      <c r="L549" s="379" t="str">
        <f>IF(現場!C553&lt;&gt;"",現場!C553,"")</f>
        <v/>
      </c>
      <c r="M549" s="379" t="str">
        <f>IF(現場!D553&lt;&gt;"",現場!D553,"")</f>
        <v/>
      </c>
      <c r="N549" s="379" t="str">
        <f>IF(現場!E553&lt;&gt;"",現場!E553,"")</f>
        <v/>
      </c>
      <c r="O549" s="379" t="str">
        <f>IF(現場!F553&lt;&gt;"",現場!F553,"")</f>
        <v/>
      </c>
      <c r="P549" s="379" t="str">
        <f>IF(現場!G553&lt;&gt;"",現場!G553,"")</f>
        <v/>
      </c>
      <c r="Q549" s="379" t="str">
        <f>IF(現場!H553&lt;&gt;"",現場!H553,"")</f>
        <v/>
      </c>
      <c r="R549" s="379" t="str">
        <f>IF(現場!I553&lt;&gt;"",現場!I553,"")</f>
        <v/>
      </c>
      <c r="S549" s="379" t="str">
        <f>IF(現場!J553&lt;&gt;"",現場!J553,"")</f>
        <v/>
      </c>
      <c r="T549" s="379" t="str">
        <f>IF(現場!K553&lt;&gt;"",現場!K553,"")</f>
        <v/>
      </c>
      <c r="U549" s="379" t="str">
        <f>IF(現場!L553&lt;&gt;"",現場!L553,"")</f>
        <v/>
      </c>
      <c r="V549" s="379" t="str">
        <f>IF(現場!M553&lt;&gt;"",現場!M553,"")</f>
        <v/>
      </c>
      <c r="X549" s="407" t="str">
        <f>IF(名簿!E554&lt;&gt;"",名簿!E554,"")</f>
        <v/>
      </c>
      <c r="Y549" s="407" t="str">
        <f>IF(名簿!C554&lt;&gt;"",名簿!C554,"")</f>
        <v/>
      </c>
      <c r="Z549" s="407" t="str">
        <f>IF(名簿!H554&lt;&gt;"",名簿!H554,"")</f>
        <v/>
      </c>
      <c r="AA549" s="407" t="str">
        <f>IF(名簿!S554&lt;&gt;"",名簿!S554,"")</f>
        <v/>
      </c>
      <c r="AB549" s="407" t="s">
        <v>1792</v>
      </c>
      <c r="AC549" s="407" t="str">
        <f>IF(名簿!M554&lt;&gt;"",名簿!M554,"")</f>
        <v/>
      </c>
      <c r="AD549" s="407" t="str">
        <f>IF(名簿!N554&lt;&gt;"",名簿!N554,"")</f>
        <v/>
      </c>
      <c r="AE549" s="407" t="str">
        <f>IF(名簿!O554&lt;&gt;"",名簿!O554,"")</f>
        <v/>
      </c>
      <c r="AF549" s="407" t="str">
        <f>IF(名簿!P554&lt;&gt;"",名簿!P554,"")</f>
        <v/>
      </c>
      <c r="AN549" s="551" t="str">
        <f>テーブル2[[#This Row],[災害発生時の
体制]]&amp;テーブル2[[#This Row],[班長代理①②③を選択]]</f>
        <v/>
      </c>
      <c r="AO549">
        <f>IF(テーブル2[[#This Row],[班長代理①②③を選択]]&lt;&gt;"",COUNTIF(AN:AN,AN549),0)</f>
        <v>0</v>
      </c>
      <c r="AQ549" s="521" t="str">
        <f>テーブル2[[#This Row],[災害発生時の
体制]]&amp;テーブル2[[#This Row],[班長]]</f>
        <v/>
      </c>
      <c r="AR549" s="519">
        <f>IF(テーブル2[[#This Row],[班長]]="○",COUNTIF(AQ:AQ,AQ549),0)</f>
        <v>0</v>
      </c>
    </row>
    <row r="550" spans="2:44" x14ac:dyDescent="0.15">
      <c r="B550" s="378" t="str">
        <f>IF(名簿!C555&lt;&gt;"",名簿!C555,"")</f>
        <v/>
      </c>
      <c r="C550" s="378" t="str">
        <f>IF(名簿!F555&lt;&gt;"",名簿!F555,"")</f>
        <v/>
      </c>
      <c r="D550" s="378" t="str">
        <f>IF(名簿!G555&lt;&gt;"",名簿!G555,"")</f>
        <v/>
      </c>
      <c r="E550" s="378" t="str">
        <f>IF(名簿!J555&lt;&gt;"",名簿!J555,"")</f>
        <v/>
      </c>
      <c r="F550" s="378" t="str">
        <f>IF(名簿!L555&lt;&gt;"",名簿!L555,"")</f>
        <v/>
      </c>
      <c r="G550" s="378" t="str">
        <f>IF(名簿!I555&lt;&gt;"",名簿!I555,"")</f>
        <v/>
      </c>
      <c r="H550" s="378" t="str">
        <f>IF(名簿!K555&lt;&gt;"",名簿!K555,"")</f>
        <v/>
      </c>
      <c r="I550" s="378" t="str">
        <f>IF(名簿!H555&lt;&gt;"",名簿!H555,"")</f>
        <v/>
      </c>
      <c r="J550" s="378" t="str">
        <f>IF(名簿!S555&lt;&gt;"",名簿!S555,"")</f>
        <v/>
      </c>
      <c r="L550" s="379" t="str">
        <f>IF(現場!C554&lt;&gt;"",現場!C554,"")</f>
        <v/>
      </c>
      <c r="M550" s="379" t="str">
        <f>IF(現場!D554&lt;&gt;"",現場!D554,"")</f>
        <v/>
      </c>
      <c r="N550" s="379" t="str">
        <f>IF(現場!E554&lt;&gt;"",現場!E554,"")</f>
        <v/>
      </c>
      <c r="O550" s="379" t="str">
        <f>IF(現場!F554&lt;&gt;"",現場!F554,"")</f>
        <v/>
      </c>
      <c r="P550" s="379" t="str">
        <f>IF(現場!G554&lt;&gt;"",現場!G554,"")</f>
        <v/>
      </c>
      <c r="Q550" s="379" t="str">
        <f>IF(現場!H554&lt;&gt;"",現場!H554,"")</f>
        <v/>
      </c>
      <c r="R550" s="379" t="str">
        <f>IF(現場!I554&lt;&gt;"",現場!I554,"")</f>
        <v/>
      </c>
      <c r="S550" s="379" t="str">
        <f>IF(現場!J554&lt;&gt;"",現場!J554,"")</f>
        <v/>
      </c>
      <c r="T550" s="379" t="str">
        <f>IF(現場!K554&lt;&gt;"",現場!K554,"")</f>
        <v/>
      </c>
      <c r="U550" s="379" t="str">
        <f>IF(現場!L554&lt;&gt;"",現場!L554,"")</f>
        <v/>
      </c>
      <c r="V550" s="379" t="str">
        <f>IF(現場!M554&lt;&gt;"",現場!M554,"")</f>
        <v/>
      </c>
      <c r="X550" s="407" t="str">
        <f>IF(名簿!E555&lt;&gt;"",名簿!E555,"")</f>
        <v/>
      </c>
      <c r="Y550" s="407" t="str">
        <f>IF(名簿!C555&lt;&gt;"",名簿!C555,"")</f>
        <v/>
      </c>
      <c r="Z550" s="407" t="str">
        <f>IF(名簿!H555&lt;&gt;"",名簿!H555,"")</f>
        <v/>
      </c>
      <c r="AA550" s="407" t="str">
        <f>IF(名簿!S555&lt;&gt;"",名簿!S555,"")</f>
        <v/>
      </c>
      <c r="AB550" s="407" t="s">
        <v>1792</v>
      </c>
      <c r="AC550" s="407" t="str">
        <f>IF(名簿!M555&lt;&gt;"",名簿!M555,"")</f>
        <v/>
      </c>
      <c r="AD550" s="407" t="str">
        <f>IF(名簿!N555&lt;&gt;"",名簿!N555,"")</f>
        <v/>
      </c>
      <c r="AE550" s="407" t="str">
        <f>IF(名簿!O555&lt;&gt;"",名簿!O555,"")</f>
        <v/>
      </c>
      <c r="AF550" s="407" t="str">
        <f>IF(名簿!P555&lt;&gt;"",名簿!P555,"")</f>
        <v/>
      </c>
      <c r="AN550" s="551" t="str">
        <f>テーブル2[[#This Row],[災害発生時の
体制]]&amp;テーブル2[[#This Row],[班長代理①②③を選択]]</f>
        <v/>
      </c>
      <c r="AO550">
        <f>IF(テーブル2[[#This Row],[班長代理①②③を選択]]&lt;&gt;"",COUNTIF(AN:AN,AN550),0)</f>
        <v>0</v>
      </c>
      <c r="AQ550" s="521" t="str">
        <f>テーブル2[[#This Row],[災害発生時の
体制]]&amp;テーブル2[[#This Row],[班長]]</f>
        <v/>
      </c>
      <c r="AR550" s="519">
        <f>IF(テーブル2[[#This Row],[班長]]="○",COUNTIF(AQ:AQ,AQ550),0)</f>
        <v>0</v>
      </c>
    </row>
    <row r="551" spans="2:44" x14ac:dyDescent="0.15">
      <c r="B551" s="378" t="str">
        <f>IF(名簿!C556&lt;&gt;"",名簿!C556,"")</f>
        <v/>
      </c>
      <c r="C551" s="378" t="str">
        <f>IF(名簿!F556&lt;&gt;"",名簿!F556,"")</f>
        <v/>
      </c>
      <c r="D551" s="378" t="str">
        <f>IF(名簿!G556&lt;&gt;"",名簿!G556,"")</f>
        <v/>
      </c>
      <c r="E551" s="378" t="str">
        <f>IF(名簿!J556&lt;&gt;"",名簿!J556,"")</f>
        <v/>
      </c>
      <c r="F551" s="378" t="str">
        <f>IF(名簿!L556&lt;&gt;"",名簿!L556,"")</f>
        <v/>
      </c>
      <c r="G551" s="378" t="str">
        <f>IF(名簿!I556&lt;&gt;"",名簿!I556,"")</f>
        <v/>
      </c>
      <c r="H551" s="378" t="str">
        <f>IF(名簿!K556&lt;&gt;"",名簿!K556,"")</f>
        <v/>
      </c>
      <c r="I551" s="378" t="str">
        <f>IF(名簿!H556&lt;&gt;"",名簿!H556,"")</f>
        <v/>
      </c>
      <c r="J551" s="378" t="str">
        <f>IF(名簿!S556&lt;&gt;"",名簿!S556,"")</f>
        <v/>
      </c>
      <c r="L551" s="379" t="str">
        <f>IF(現場!C555&lt;&gt;"",現場!C555,"")</f>
        <v/>
      </c>
      <c r="M551" s="379" t="str">
        <f>IF(現場!D555&lt;&gt;"",現場!D555,"")</f>
        <v/>
      </c>
      <c r="N551" s="379" t="str">
        <f>IF(現場!E555&lt;&gt;"",現場!E555,"")</f>
        <v/>
      </c>
      <c r="O551" s="379" t="str">
        <f>IF(現場!F555&lt;&gt;"",現場!F555,"")</f>
        <v/>
      </c>
      <c r="P551" s="379" t="str">
        <f>IF(現場!G555&lt;&gt;"",現場!G555,"")</f>
        <v/>
      </c>
      <c r="Q551" s="379" t="str">
        <f>IF(現場!H555&lt;&gt;"",現場!H555,"")</f>
        <v/>
      </c>
      <c r="R551" s="379" t="str">
        <f>IF(現場!I555&lt;&gt;"",現場!I555,"")</f>
        <v/>
      </c>
      <c r="S551" s="379" t="str">
        <f>IF(現場!J555&lt;&gt;"",現場!J555,"")</f>
        <v/>
      </c>
      <c r="T551" s="379" t="str">
        <f>IF(現場!K555&lt;&gt;"",現場!K555,"")</f>
        <v/>
      </c>
      <c r="U551" s="379" t="str">
        <f>IF(現場!L555&lt;&gt;"",現場!L555,"")</f>
        <v/>
      </c>
      <c r="V551" s="379" t="str">
        <f>IF(現場!M555&lt;&gt;"",現場!M555,"")</f>
        <v/>
      </c>
      <c r="X551" s="407" t="str">
        <f>IF(名簿!E556&lt;&gt;"",名簿!E556,"")</f>
        <v/>
      </c>
      <c r="Y551" s="407" t="str">
        <f>IF(名簿!C556&lt;&gt;"",名簿!C556,"")</f>
        <v/>
      </c>
      <c r="Z551" s="407" t="str">
        <f>IF(名簿!H556&lt;&gt;"",名簿!H556,"")</f>
        <v/>
      </c>
      <c r="AA551" s="407" t="str">
        <f>IF(名簿!S556&lt;&gt;"",名簿!S556,"")</f>
        <v/>
      </c>
      <c r="AB551" s="407" t="s">
        <v>1792</v>
      </c>
      <c r="AC551" s="407" t="str">
        <f>IF(名簿!M556&lt;&gt;"",名簿!M556,"")</f>
        <v/>
      </c>
      <c r="AD551" s="407" t="str">
        <f>IF(名簿!N556&lt;&gt;"",名簿!N556,"")</f>
        <v/>
      </c>
      <c r="AE551" s="407" t="str">
        <f>IF(名簿!O556&lt;&gt;"",名簿!O556,"")</f>
        <v/>
      </c>
      <c r="AF551" s="407" t="str">
        <f>IF(名簿!P556&lt;&gt;"",名簿!P556,"")</f>
        <v/>
      </c>
      <c r="AN551" s="551" t="str">
        <f>テーブル2[[#This Row],[災害発生時の
体制]]&amp;テーブル2[[#This Row],[班長代理①②③を選択]]</f>
        <v/>
      </c>
      <c r="AO551">
        <f>IF(テーブル2[[#This Row],[班長代理①②③を選択]]&lt;&gt;"",COUNTIF(AN:AN,AN551),0)</f>
        <v>0</v>
      </c>
      <c r="AQ551" s="521" t="str">
        <f>テーブル2[[#This Row],[災害発生時の
体制]]&amp;テーブル2[[#This Row],[班長]]</f>
        <v/>
      </c>
      <c r="AR551" s="519">
        <f>IF(テーブル2[[#This Row],[班長]]="○",COUNTIF(AQ:AQ,AQ551),0)</f>
        <v>0</v>
      </c>
    </row>
    <row r="552" spans="2:44" x14ac:dyDescent="0.15">
      <c r="B552" s="378" t="str">
        <f>IF(名簿!C557&lt;&gt;"",名簿!C557,"")</f>
        <v/>
      </c>
      <c r="C552" s="378" t="str">
        <f>IF(名簿!F557&lt;&gt;"",名簿!F557,"")</f>
        <v/>
      </c>
      <c r="D552" s="378" t="str">
        <f>IF(名簿!G557&lt;&gt;"",名簿!G557,"")</f>
        <v/>
      </c>
      <c r="E552" s="378" t="str">
        <f>IF(名簿!J557&lt;&gt;"",名簿!J557,"")</f>
        <v/>
      </c>
      <c r="F552" s="378" t="str">
        <f>IF(名簿!L557&lt;&gt;"",名簿!L557,"")</f>
        <v/>
      </c>
      <c r="G552" s="378" t="str">
        <f>IF(名簿!I557&lt;&gt;"",名簿!I557,"")</f>
        <v/>
      </c>
      <c r="H552" s="378" t="str">
        <f>IF(名簿!K557&lt;&gt;"",名簿!K557,"")</f>
        <v/>
      </c>
      <c r="I552" s="378" t="str">
        <f>IF(名簿!H557&lt;&gt;"",名簿!H557,"")</f>
        <v/>
      </c>
      <c r="J552" s="378" t="str">
        <f>IF(名簿!S557&lt;&gt;"",名簿!S557,"")</f>
        <v/>
      </c>
      <c r="L552" s="379" t="str">
        <f>IF(現場!C556&lt;&gt;"",現場!C556,"")</f>
        <v/>
      </c>
      <c r="M552" s="379" t="str">
        <f>IF(現場!D556&lt;&gt;"",現場!D556,"")</f>
        <v/>
      </c>
      <c r="N552" s="379" t="str">
        <f>IF(現場!E556&lt;&gt;"",現場!E556,"")</f>
        <v/>
      </c>
      <c r="O552" s="379" t="str">
        <f>IF(現場!F556&lt;&gt;"",現場!F556,"")</f>
        <v/>
      </c>
      <c r="P552" s="379" t="str">
        <f>IF(現場!G556&lt;&gt;"",現場!G556,"")</f>
        <v/>
      </c>
      <c r="Q552" s="379" t="str">
        <f>IF(現場!H556&lt;&gt;"",現場!H556,"")</f>
        <v/>
      </c>
      <c r="R552" s="379" t="str">
        <f>IF(現場!I556&lt;&gt;"",現場!I556,"")</f>
        <v/>
      </c>
      <c r="S552" s="379" t="str">
        <f>IF(現場!J556&lt;&gt;"",現場!J556,"")</f>
        <v/>
      </c>
      <c r="T552" s="379" t="str">
        <f>IF(現場!K556&lt;&gt;"",現場!K556,"")</f>
        <v/>
      </c>
      <c r="U552" s="379" t="str">
        <f>IF(現場!L556&lt;&gt;"",現場!L556,"")</f>
        <v/>
      </c>
      <c r="V552" s="379" t="str">
        <f>IF(現場!M556&lt;&gt;"",現場!M556,"")</f>
        <v/>
      </c>
      <c r="X552" s="407" t="str">
        <f>IF(名簿!E557&lt;&gt;"",名簿!E557,"")</f>
        <v/>
      </c>
      <c r="Y552" s="407" t="str">
        <f>IF(名簿!C557&lt;&gt;"",名簿!C557,"")</f>
        <v/>
      </c>
      <c r="Z552" s="407" t="str">
        <f>IF(名簿!H557&lt;&gt;"",名簿!H557,"")</f>
        <v/>
      </c>
      <c r="AA552" s="407" t="str">
        <f>IF(名簿!S557&lt;&gt;"",名簿!S557,"")</f>
        <v/>
      </c>
      <c r="AB552" s="407" t="s">
        <v>1792</v>
      </c>
      <c r="AC552" s="407" t="str">
        <f>IF(名簿!M557&lt;&gt;"",名簿!M557,"")</f>
        <v/>
      </c>
      <c r="AD552" s="407" t="str">
        <f>IF(名簿!N557&lt;&gt;"",名簿!N557,"")</f>
        <v/>
      </c>
      <c r="AE552" s="407" t="str">
        <f>IF(名簿!O557&lt;&gt;"",名簿!O557,"")</f>
        <v/>
      </c>
      <c r="AF552" s="407" t="str">
        <f>IF(名簿!P557&lt;&gt;"",名簿!P557,"")</f>
        <v/>
      </c>
      <c r="AN552" s="551" t="str">
        <f>テーブル2[[#This Row],[災害発生時の
体制]]&amp;テーブル2[[#This Row],[班長代理①②③を選択]]</f>
        <v/>
      </c>
      <c r="AO552">
        <f>IF(テーブル2[[#This Row],[班長代理①②③を選択]]&lt;&gt;"",COUNTIF(AN:AN,AN552),0)</f>
        <v>0</v>
      </c>
      <c r="AQ552" s="521" t="str">
        <f>テーブル2[[#This Row],[災害発生時の
体制]]&amp;テーブル2[[#This Row],[班長]]</f>
        <v/>
      </c>
      <c r="AR552" s="519">
        <f>IF(テーブル2[[#This Row],[班長]]="○",COUNTIF(AQ:AQ,AQ552),0)</f>
        <v>0</v>
      </c>
    </row>
    <row r="553" spans="2:44" x14ac:dyDescent="0.15">
      <c r="B553" s="378" t="str">
        <f>IF(名簿!C558&lt;&gt;"",名簿!C558,"")</f>
        <v/>
      </c>
      <c r="C553" s="378" t="str">
        <f>IF(名簿!F558&lt;&gt;"",名簿!F558,"")</f>
        <v/>
      </c>
      <c r="D553" s="378" t="str">
        <f>IF(名簿!G558&lt;&gt;"",名簿!G558,"")</f>
        <v/>
      </c>
      <c r="E553" s="378" t="str">
        <f>IF(名簿!J558&lt;&gt;"",名簿!J558,"")</f>
        <v/>
      </c>
      <c r="F553" s="378" t="str">
        <f>IF(名簿!L558&lt;&gt;"",名簿!L558,"")</f>
        <v/>
      </c>
      <c r="G553" s="378" t="str">
        <f>IF(名簿!I558&lt;&gt;"",名簿!I558,"")</f>
        <v/>
      </c>
      <c r="H553" s="378" t="str">
        <f>IF(名簿!K558&lt;&gt;"",名簿!K558,"")</f>
        <v/>
      </c>
      <c r="I553" s="378" t="str">
        <f>IF(名簿!H558&lt;&gt;"",名簿!H558,"")</f>
        <v/>
      </c>
      <c r="J553" s="378" t="str">
        <f>IF(名簿!S558&lt;&gt;"",名簿!S558,"")</f>
        <v/>
      </c>
      <c r="L553" s="379" t="str">
        <f>IF(現場!C557&lt;&gt;"",現場!C557,"")</f>
        <v/>
      </c>
      <c r="M553" s="379" t="str">
        <f>IF(現場!D557&lt;&gt;"",現場!D557,"")</f>
        <v/>
      </c>
      <c r="N553" s="379" t="str">
        <f>IF(現場!E557&lt;&gt;"",現場!E557,"")</f>
        <v/>
      </c>
      <c r="O553" s="379" t="str">
        <f>IF(現場!F557&lt;&gt;"",現場!F557,"")</f>
        <v/>
      </c>
      <c r="P553" s="379" t="str">
        <f>IF(現場!G557&lt;&gt;"",現場!G557,"")</f>
        <v/>
      </c>
      <c r="Q553" s="379" t="str">
        <f>IF(現場!H557&lt;&gt;"",現場!H557,"")</f>
        <v/>
      </c>
      <c r="R553" s="379" t="str">
        <f>IF(現場!I557&lt;&gt;"",現場!I557,"")</f>
        <v/>
      </c>
      <c r="S553" s="379" t="str">
        <f>IF(現場!J557&lt;&gt;"",現場!J557,"")</f>
        <v/>
      </c>
      <c r="T553" s="379" t="str">
        <f>IF(現場!K557&lt;&gt;"",現場!K557,"")</f>
        <v/>
      </c>
      <c r="U553" s="379" t="str">
        <f>IF(現場!L557&lt;&gt;"",現場!L557,"")</f>
        <v/>
      </c>
      <c r="V553" s="379" t="str">
        <f>IF(現場!M557&lt;&gt;"",現場!M557,"")</f>
        <v/>
      </c>
      <c r="X553" s="407" t="str">
        <f>IF(名簿!E558&lt;&gt;"",名簿!E558,"")</f>
        <v/>
      </c>
      <c r="Y553" s="407" t="str">
        <f>IF(名簿!C558&lt;&gt;"",名簿!C558,"")</f>
        <v/>
      </c>
      <c r="Z553" s="407" t="str">
        <f>IF(名簿!H558&lt;&gt;"",名簿!H558,"")</f>
        <v/>
      </c>
      <c r="AA553" s="407" t="str">
        <f>IF(名簿!S558&lt;&gt;"",名簿!S558,"")</f>
        <v/>
      </c>
      <c r="AB553" s="407" t="s">
        <v>1792</v>
      </c>
      <c r="AC553" s="407" t="str">
        <f>IF(名簿!M558&lt;&gt;"",名簿!M558,"")</f>
        <v/>
      </c>
      <c r="AD553" s="407" t="str">
        <f>IF(名簿!N558&lt;&gt;"",名簿!N558,"")</f>
        <v/>
      </c>
      <c r="AE553" s="407" t="str">
        <f>IF(名簿!O558&lt;&gt;"",名簿!O558,"")</f>
        <v/>
      </c>
      <c r="AF553" s="407" t="str">
        <f>IF(名簿!P558&lt;&gt;"",名簿!P558,"")</f>
        <v/>
      </c>
      <c r="AN553" s="551" t="str">
        <f>テーブル2[[#This Row],[災害発生時の
体制]]&amp;テーブル2[[#This Row],[班長代理①②③を選択]]</f>
        <v/>
      </c>
      <c r="AO553">
        <f>IF(テーブル2[[#This Row],[班長代理①②③を選択]]&lt;&gt;"",COUNTIF(AN:AN,AN553),0)</f>
        <v>0</v>
      </c>
      <c r="AQ553" s="521" t="str">
        <f>テーブル2[[#This Row],[災害発生時の
体制]]&amp;テーブル2[[#This Row],[班長]]</f>
        <v/>
      </c>
      <c r="AR553" s="519">
        <f>IF(テーブル2[[#This Row],[班長]]="○",COUNTIF(AQ:AQ,AQ553),0)</f>
        <v>0</v>
      </c>
    </row>
    <row r="554" spans="2:44" x14ac:dyDescent="0.15">
      <c r="B554" s="378" t="str">
        <f>IF(名簿!C559&lt;&gt;"",名簿!C559,"")</f>
        <v/>
      </c>
      <c r="C554" s="378" t="str">
        <f>IF(名簿!F559&lt;&gt;"",名簿!F559,"")</f>
        <v/>
      </c>
      <c r="D554" s="378" t="str">
        <f>IF(名簿!G559&lt;&gt;"",名簿!G559,"")</f>
        <v/>
      </c>
      <c r="E554" s="378" t="str">
        <f>IF(名簿!J559&lt;&gt;"",名簿!J559,"")</f>
        <v/>
      </c>
      <c r="F554" s="378" t="str">
        <f>IF(名簿!L559&lt;&gt;"",名簿!L559,"")</f>
        <v/>
      </c>
      <c r="G554" s="378" t="str">
        <f>IF(名簿!I559&lt;&gt;"",名簿!I559,"")</f>
        <v/>
      </c>
      <c r="H554" s="378" t="str">
        <f>IF(名簿!K559&lt;&gt;"",名簿!K559,"")</f>
        <v/>
      </c>
      <c r="I554" s="378" t="str">
        <f>IF(名簿!H559&lt;&gt;"",名簿!H559,"")</f>
        <v/>
      </c>
      <c r="J554" s="378" t="str">
        <f>IF(名簿!S559&lt;&gt;"",名簿!S559,"")</f>
        <v/>
      </c>
      <c r="L554" s="379" t="str">
        <f>IF(現場!C558&lt;&gt;"",現場!C558,"")</f>
        <v/>
      </c>
      <c r="M554" s="379" t="str">
        <f>IF(現場!D558&lt;&gt;"",現場!D558,"")</f>
        <v/>
      </c>
      <c r="N554" s="379" t="str">
        <f>IF(現場!E558&lt;&gt;"",現場!E558,"")</f>
        <v/>
      </c>
      <c r="O554" s="379" t="str">
        <f>IF(現場!F558&lt;&gt;"",現場!F558,"")</f>
        <v/>
      </c>
      <c r="P554" s="379" t="str">
        <f>IF(現場!G558&lt;&gt;"",現場!G558,"")</f>
        <v/>
      </c>
      <c r="Q554" s="379" t="str">
        <f>IF(現場!H558&lt;&gt;"",現場!H558,"")</f>
        <v/>
      </c>
      <c r="R554" s="379" t="str">
        <f>IF(現場!I558&lt;&gt;"",現場!I558,"")</f>
        <v/>
      </c>
      <c r="S554" s="379" t="str">
        <f>IF(現場!J558&lt;&gt;"",現場!J558,"")</f>
        <v/>
      </c>
      <c r="T554" s="379" t="str">
        <f>IF(現場!K558&lt;&gt;"",現場!K558,"")</f>
        <v/>
      </c>
      <c r="U554" s="379" t="str">
        <f>IF(現場!L558&lt;&gt;"",現場!L558,"")</f>
        <v/>
      </c>
      <c r="V554" s="379" t="str">
        <f>IF(現場!M558&lt;&gt;"",現場!M558,"")</f>
        <v/>
      </c>
      <c r="X554" s="407" t="str">
        <f>IF(名簿!E559&lt;&gt;"",名簿!E559,"")</f>
        <v/>
      </c>
      <c r="Y554" s="407" t="str">
        <f>IF(名簿!C559&lt;&gt;"",名簿!C559,"")</f>
        <v/>
      </c>
      <c r="Z554" s="407" t="str">
        <f>IF(名簿!H559&lt;&gt;"",名簿!H559,"")</f>
        <v/>
      </c>
      <c r="AA554" s="407" t="str">
        <f>IF(名簿!S559&lt;&gt;"",名簿!S559,"")</f>
        <v/>
      </c>
      <c r="AB554" s="407" t="s">
        <v>1792</v>
      </c>
      <c r="AC554" s="407" t="str">
        <f>IF(名簿!M559&lt;&gt;"",名簿!M559,"")</f>
        <v/>
      </c>
      <c r="AD554" s="407" t="str">
        <f>IF(名簿!N559&lt;&gt;"",名簿!N559,"")</f>
        <v/>
      </c>
      <c r="AE554" s="407" t="str">
        <f>IF(名簿!O559&lt;&gt;"",名簿!O559,"")</f>
        <v/>
      </c>
      <c r="AF554" s="407" t="str">
        <f>IF(名簿!P559&lt;&gt;"",名簿!P559,"")</f>
        <v/>
      </c>
      <c r="AN554" s="551" t="str">
        <f>テーブル2[[#This Row],[災害発生時の
体制]]&amp;テーブル2[[#This Row],[班長代理①②③を選択]]</f>
        <v/>
      </c>
      <c r="AO554">
        <f>IF(テーブル2[[#This Row],[班長代理①②③を選択]]&lt;&gt;"",COUNTIF(AN:AN,AN554),0)</f>
        <v>0</v>
      </c>
      <c r="AQ554" s="521" t="str">
        <f>テーブル2[[#This Row],[災害発生時の
体制]]&amp;テーブル2[[#This Row],[班長]]</f>
        <v/>
      </c>
      <c r="AR554" s="519">
        <f>IF(テーブル2[[#This Row],[班長]]="○",COUNTIF(AQ:AQ,AQ554),0)</f>
        <v>0</v>
      </c>
    </row>
    <row r="555" spans="2:44" x14ac:dyDescent="0.15">
      <c r="B555" s="378" t="str">
        <f>IF(名簿!C560&lt;&gt;"",名簿!C560,"")</f>
        <v/>
      </c>
      <c r="C555" s="378" t="str">
        <f>IF(名簿!F560&lt;&gt;"",名簿!F560,"")</f>
        <v/>
      </c>
      <c r="D555" s="378" t="str">
        <f>IF(名簿!G560&lt;&gt;"",名簿!G560,"")</f>
        <v/>
      </c>
      <c r="E555" s="378" t="str">
        <f>IF(名簿!J560&lt;&gt;"",名簿!J560,"")</f>
        <v/>
      </c>
      <c r="F555" s="378" t="str">
        <f>IF(名簿!L560&lt;&gt;"",名簿!L560,"")</f>
        <v/>
      </c>
      <c r="G555" s="378" t="str">
        <f>IF(名簿!I560&lt;&gt;"",名簿!I560,"")</f>
        <v/>
      </c>
      <c r="H555" s="378" t="str">
        <f>IF(名簿!K560&lt;&gt;"",名簿!K560,"")</f>
        <v/>
      </c>
      <c r="I555" s="378" t="str">
        <f>IF(名簿!H560&lt;&gt;"",名簿!H560,"")</f>
        <v/>
      </c>
      <c r="J555" s="378" t="str">
        <f>IF(名簿!S560&lt;&gt;"",名簿!S560,"")</f>
        <v/>
      </c>
      <c r="L555" s="379" t="str">
        <f>IF(現場!C559&lt;&gt;"",現場!C559,"")</f>
        <v/>
      </c>
      <c r="M555" s="379" t="str">
        <f>IF(現場!D559&lt;&gt;"",現場!D559,"")</f>
        <v/>
      </c>
      <c r="N555" s="379" t="str">
        <f>IF(現場!E559&lt;&gt;"",現場!E559,"")</f>
        <v/>
      </c>
      <c r="O555" s="379" t="str">
        <f>IF(現場!F559&lt;&gt;"",現場!F559,"")</f>
        <v/>
      </c>
      <c r="P555" s="379" t="str">
        <f>IF(現場!G559&lt;&gt;"",現場!G559,"")</f>
        <v/>
      </c>
      <c r="Q555" s="379" t="str">
        <f>IF(現場!H559&lt;&gt;"",現場!H559,"")</f>
        <v/>
      </c>
      <c r="R555" s="379" t="str">
        <f>IF(現場!I559&lt;&gt;"",現場!I559,"")</f>
        <v/>
      </c>
      <c r="S555" s="379" t="str">
        <f>IF(現場!J559&lt;&gt;"",現場!J559,"")</f>
        <v/>
      </c>
      <c r="T555" s="379" t="str">
        <f>IF(現場!K559&lt;&gt;"",現場!K559,"")</f>
        <v/>
      </c>
      <c r="U555" s="379" t="str">
        <f>IF(現場!L559&lt;&gt;"",現場!L559,"")</f>
        <v/>
      </c>
      <c r="V555" s="379" t="str">
        <f>IF(現場!M559&lt;&gt;"",現場!M559,"")</f>
        <v/>
      </c>
      <c r="X555" s="407" t="str">
        <f>IF(名簿!E560&lt;&gt;"",名簿!E560,"")</f>
        <v/>
      </c>
      <c r="Y555" s="407" t="str">
        <f>IF(名簿!C560&lt;&gt;"",名簿!C560,"")</f>
        <v/>
      </c>
      <c r="Z555" s="407" t="str">
        <f>IF(名簿!H560&lt;&gt;"",名簿!H560,"")</f>
        <v/>
      </c>
      <c r="AA555" s="407" t="str">
        <f>IF(名簿!S560&lt;&gt;"",名簿!S560,"")</f>
        <v/>
      </c>
      <c r="AB555" s="407" t="s">
        <v>1792</v>
      </c>
      <c r="AC555" s="407" t="str">
        <f>IF(名簿!M560&lt;&gt;"",名簿!M560,"")</f>
        <v/>
      </c>
      <c r="AD555" s="407" t="str">
        <f>IF(名簿!N560&lt;&gt;"",名簿!N560,"")</f>
        <v/>
      </c>
      <c r="AE555" s="407" t="str">
        <f>IF(名簿!O560&lt;&gt;"",名簿!O560,"")</f>
        <v/>
      </c>
      <c r="AF555" s="407" t="str">
        <f>IF(名簿!P560&lt;&gt;"",名簿!P560,"")</f>
        <v/>
      </c>
      <c r="AN555" s="551" t="str">
        <f>テーブル2[[#This Row],[災害発生時の
体制]]&amp;テーブル2[[#This Row],[班長代理①②③を選択]]</f>
        <v/>
      </c>
      <c r="AO555">
        <f>IF(テーブル2[[#This Row],[班長代理①②③を選択]]&lt;&gt;"",COUNTIF(AN:AN,AN555),0)</f>
        <v>0</v>
      </c>
      <c r="AQ555" s="521" t="str">
        <f>テーブル2[[#This Row],[災害発生時の
体制]]&amp;テーブル2[[#This Row],[班長]]</f>
        <v/>
      </c>
      <c r="AR555" s="519">
        <f>IF(テーブル2[[#This Row],[班長]]="○",COUNTIF(AQ:AQ,AQ555),0)</f>
        <v>0</v>
      </c>
    </row>
    <row r="556" spans="2:44" x14ac:dyDescent="0.15">
      <c r="B556" s="378" t="str">
        <f>IF(名簿!C561&lt;&gt;"",名簿!C561,"")</f>
        <v/>
      </c>
      <c r="C556" s="378" t="str">
        <f>IF(名簿!F561&lt;&gt;"",名簿!F561,"")</f>
        <v/>
      </c>
      <c r="D556" s="378" t="str">
        <f>IF(名簿!G561&lt;&gt;"",名簿!G561,"")</f>
        <v/>
      </c>
      <c r="E556" s="378" t="str">
        <f>IF(名簿!J561&lt;&gt;"",名簿!J561,"")</f>
        <v/>
      </c>
      <c r="F556" s="378" t="str">
        <f>IF(名簿!L561&lt;&gt;"",名簿!L561,"")</f>
        <v/>
      </c>
      <c r="G556" s="378" t="str">
        <f>IF(名簿!I561&lt;&gt;"",名簿!I561,"")</f>
        <v/>
      </c>
      <c r="H556" s="378" t="str">
        <f>IF(名簿!K561&lt;&gt;"",名簿!K561,"")</f>
        <v/>
      </c>
      <c r="I556" s="378" t="str">
        <f>IF(名簿!H561&lt;&gt;"",名簿!H561,"")</f>
        <v/>
      </c>
      <c r="J556" s="378" t="str">
        <f>IF(名簿!S561&lt;&gt;"",名簿!S561,"")</f>
        <v/>
      </c>
      <c r="L556" s="379" t="str">
        <f>IF(現場!C560&lt;&gt;"",現場!C560,"")</f>
        <v/>
      </c>
      <c r="M556" s="379" t="str">
        <f>IF(現場!D560&lt;&gt;"",現場!D560,"")</f>
        <v/>
      </c>
      <c r="N556" s="379" t="str">
        <f>IF(現場!E560&lt;&gt;"",現場!E560,"")</f>
        <v/>
      </c>
      <c r="O556" s="379" t="str">
        <f>IF(現場!F560&lt;&gt;"",現場!F560,"")</f>
        <v/>
      </c>
      <c r="P556" s="379" t="str">
        <f>IF(現場!G560&lt;&gt;"",現場!G560,"")</f>
        <v/>
      </c>
      <c r="Q556" s="379" t="str">
        <f>IF(現場!H560&lt;&gt;"",現場!H560,"")</f>
        <v/>
      </c>
      <c r="R556" s="379" t="str">
        <f>IF(現場!I560&lt;&gt;"",現場!I560,"")</f>
        <v/>
      </c>
      <c r="S556" s="379" t="str">
        <f>IF(現場!J560&lt;&gt;"",現場!J560,"")</f>
        <v/>
      </c>
      <c r="T556" s="379" t="str">
        <f>IF(現場!K560&lt;&gt;"",現場!K560,"")</f>
        <v/>
      </c>
      <c r="U556" s="379" t="str">
        <f>IF(現場!L560&lt;&gt;"",現場!L560,"")</f>
        <v/>
      </c>
      <c r="V556" s="379" t="str">
        <f>IF(現場!M560&lt;&gt;"",現場!M560,"")</f>
        <v/>
      </c>
      <c r="X556" s="407" t="str">
        <f>IF(名簿!E561&lt;&gt;"",名簿!E561,"")</f>
        <v/>
      </c>
      <c r="Y556" s="407" t="str">
        <f>IF(名簿!C561&lt;&gt;"",名簿!C561,"")</f>
        <v/>
      </c>
      <c r="Z556" s="407" t="str">
        <f>IF(名簿!H561&lt;&gt;"",名簿!H561,"")</f>
        <v/>
      </c>
      <c r="AA556" s="407" t="str">
        <f>IF(名簿!S561&lt;&gt;"",名簿!S561,"")</f>
        <v/>
      </c>
      <c r="AB556" s="407" t="s">
        <v>1792</v>
      </c>
      <c r="AC556" s="407" t="str">
        <f>IF(名簿!M561&lt;&gt;"",名簿!M561,"")</f>
        <v/>
      </c>
      <c r="AD556" s="407" t="str">
        <f>IF(名簿!N561&lt;&gt;"",名簿!N561,"")</f>
        <v/>
      </c>
      <c r="AE556" s="407" t="str">
        <f>IF(名簿!O561&lt;&gt;"",名簿!O561,"")</f>
        <v/>
      </c>
      <c r="AF556" s="407" t="str">
        <f>IF(名簿!P561&lt;&gt;"",名簿!P561,"")</f>
        <v/>
      </c>
      <c r="AN556" s="551" t="str">
        <f>テーブル2[[#This Row],[災害発生時の
体制]]&amp;テーブル2[[#This Row],[班長代理①②③を選択]]</f>
        <v/>
      </c>
      <c r="AO556">
        <f>IF(テーブル2[[#This Row],[班長代理①②③を選択]]&lt;&gt;"",COUNTIF(AN:AN,AN556),0)</f>
        <v>0</v>
      </c>
      <c r="AQ556" s="521" t="str">
        <f>テーブル2[[#This Row],[災害発生時の
体制]]&amp;テーブル2[[#This Row],[班長]]</f>
        <v/>
      </c>
      <c r="AR556" s="519">
        <f>IF(テーブル2[[#This Row],[班長]]="○",COUNTIF(AQ:AQ,AQ556),0)</f>
        <v>0</v>
      </c>
    </row>
    <row r="557" spans="2:44" x14ac:dyDescent="0.15">
      <c r="B557" s="378" t="str">
        <f>IF(名簿!C562&lt;&gt;"",名簿!C562,"")</f>
        <v/>
      </c>
      <c r="C557" s="378" t="str">
        <f>IF(名簿!F562&lt;&gt;"",名簿!F562,"")</f>
        <v/>
      </c>
      <c r="D557" s="378" t="str">
        <f>IF(名簿!G562&lt;&gt;"",名簿!G562,"")</f>
        <v/>
      </c>
      <c r="E557" s="378" t="str">
        <f>IF(名簿!J562&lt;&gt;"",名簿!J562,"")</f>
        <v/>
      </c>
      <c r="F557" s="378" t="str">
        <f>IF(名簿!L562&lt;&gt;"",名簿!L562,"")</f>
        <v/>
      </c>
      <c r="G557" s="378" t="str">
        <f>IF(名簿!I562&lt;&gt;"",名簿!I562,"")</f>
        <v/>
      </c>
      <c r="H557" s="378" t="str">
        <f>IF(名簿!K562&lt;&gt;"",名簿!K562,"")</f>
        <v/>
      </c>
      <c r="I557" s="378" t="str">
        <f>IF(名簿!H562&lt;&gt;"",名簿!H562,"")</f>
        <v/>
      </c>
      <c r="J557" s="378" t="str">
        <f>IF(名簿!S562&lt;&gt;"",名簿!S562,"")</f>
        <v/>
      </c>
      <c r="L557" s="379" t="str">
        <f>IF(現場!C561&lt;&gt;"",現場!C561,"")</f>
        <v/>
      </c>
      <c r="M557" s="379" t="str">
        <f>IF(現場!D561&lt;&gt;"",現場!D561,"")</f>
        <v/>
      </c>
      <c r="N557" s="379" t="str">
        <f>IF(現場!E561&lt;&gt;"",現場!E561,"")</f>
        <v/>
      </c>
      <c r="O557" s="379" t="str">
        <f>IF(現場!F561&lt;&gt;"",現場!F561,"")</f>
        <v/>
      </c>
      <c r="P557" s="379" t="str">
        <f>IF(現場!G561&lt;&gt;"",現場!G561,"")</f>
        <v/>
      </c>
      <c r="Q557" s="379" t="str">
        <f>IF(現場!H561&lt;&gt;"",現場!H561,"")</f>
        <v/>
      </c>
      <c r="R557" s="379" t="str">
        <f>IF(現場!I561&lt;&gt;"",現場!I561,"")</f>
        <v/>
      </c>
      <c r="S557" s="379" t="str">
        <f>IF(現場!J561&lt;&gt;"",現場!J561,"")</f>
        <v/>
      </c>
      <c r="T557" s="379" t="str">
        <f>IF(現場!K561&lt;&gt;"",現場!K561,"")</f>
        <v/>
      </c>
      <c r="U557" s="379" t="str">
        <f>IF(現場!L561&lt;&gt;"",現場!L561,"")</f>
        <v/>
      </c>
      <c r="V557" s="379" t="str">
        <f>IF(現場!M561&lt;&gt;"",現場!M561,"")</f>
        <v/>
      </c>
      <c r="X557" s="407" t="str">
        <f>IF(名簿!E562&lt;&gt;"",名簿!E562,"")</f>
        <v/>
      </c>
      <c r="Y557" s="407" t="str">
        <f>IF(名簿!C562&lt;&gt;"",名簿!C562,"")</f>
        <v/>
      </c>
      <c r="Z557" s="407" t="str">
        <f>IF(名簿!H562&lt;&gt;"",名簿!H562,"")</f>
        <v/>
      </c>
      <c r="AA557" s="407" t="str">
        <f>IF(名簿!S562&lt;&gt;"",名簿!S562,"")</f>
        <v/>
      </c>
      <c r="AB557" s="407" t="s">
        <v>1792</v>
      </c>
      <c r="AC557" s="407" t="str">
        <f>IF(名簿!M562&lt;&gt;"",名簿!M562,"")</f>
        <v/>
      </c>
      <c r="AD557" s="407" t="str">
        <f>IF(名簿!N562&lt;&gt;"",名簿!N562,"")</f>
        <v/>
      </c>
      <c r="AE557" s="407" t="str">
        <f>IF(名簿!O562&lt;&gt;"",名簿!O562,"")</f>
        <v/>
      </c>
      <c r="AF557" s="407" t="str">
        <f>IF(名簿!P562&lt;&gt;"",名簿!P562,"")</f>
        <v/>
      </c>
      <c r="AN557" s="551" t="str">
        <f>テーブル2[[#This Row],[災害発生時の
体制]]&amp;テーブル2[[#This Row],[班長代理①②③を選択]]</f>
        <v/>
      </c>
      <c r="AO557">
        <f>IF(テーブル2[[#This Row],[班長代理①②③を選択]]&lt;&gt;"",COUNTIF(AN:AN,AN557),0)</f>
        <v>0</v>
      </c>
      <c r="AQ557" s="521" t="str">
        <f>テーブル2[[#This Row],[災害発生時の
体制]]&amp;テーブル2[[#This Row],[班長]]</f>
        <v/>
      </c>
      <c r="AR557" s="519">
        <f>IF(テーブル2[[#This Row],[班長]]="○",COUNTIF(AQ:AQ,AQ557),0)</f>
        <v>0</v>
      </c>
    </row>
    <row r="558" spans="2:44" x14ac:dyDescent="0.15">
      <c r="B558" s="378" t="str">
        <f>IF(名簿!C563&lt;&gt;"",名簿!C563,"")</f>
        <v/>
      </c>
      <c r="C558" s="378" t="str">
        <f>IF(名簿!F563&lt;&gt;"",名簿!F563,"")</f>
        <v/>
      </c>
      <c r="D558" s="378" t="str">
        <f>IF(名簿!G563&lt;&gt;"",名簿!G563,"")</f>
        <v/>
      </c>
      <c r="E558" s="378" t="str">
        <f>IF(名簿!J563&lt;&gt;"",名簿!J563,"")</f>
        <v/>
      </c>
      <c r="F558" s="378" t="str">
        <f>IF(名簿!L563&lt;&gt;"",名簿!L563,"")</f>
        <v/>
      </c>
      <c r="G558" s="378" t="str">
        <f>IF(名簿!I563&lt;&gt;"",名簿!I563,"")</f>
        <v/>
      </c>
      <c r="H558" s="378" t="str">
        <f>IF(名簿!K563&lt;&gt;"",名簿!K563,"")</f>
        <v/>
      </c>
      <c r="I558" s="378" t="str">
        <f>IF(名簿!H563&lt;&gt;"",名簿!H563,"")</f>
        <v/>
      </c>
      <c r="J558" s="378" t="str">
        <f>IF(名簿!S563&lt;&gt;"",名簿!S563,"")</f>
        <v/>
      </c>
      <c r="L558" s="379" t="str">
        <f>IF(現場!C562&lt;&gt;"",現場!C562,"")</f>
        <v/>
      </c>
      <c r="M558" s="379" t="str">
        <f>IF(現場!D562&lt;&gt;"",現場!D562,"")</f>
        <v/>
      </c>
      <c r="N558" s="379" t="str">
        <f>IF(現場!E562&lt;&gt;"",現場!E562,"")</f>
        <v/>
      </c>
      <c r="O558" s="379" t="str">
        <f>IF(現場!F562&lt;&gt;"",現場!F562,"")</f>
        <v/>
      </c>
      <c r="P558" s="379" t="str">
        <f>IF(現場!G562&lt;&gt;"",現場!G562,"")</f>
        <v/>
      </c>
      <c r="Q558" s="379" t="str">
        <f>IF(現場!H562&lt;&gt;"",現場!H562,"")</f>
        <v/>
      </c>
      <c r="R558" s="379" t="str">
        <f>IF(現場!I562&lt;&gt;"",現場!I562,"")</f>
        <v/>
      </c>
      <c r="S558" s="379" t="str">
        <f>IF(現場!J562&lt;&gt;"",現場!J562,"")</f>
        <v/>
      </c>
      <c r="T558" s="379" t="str">
        <f>IF(現場!K562&lt;&gt;"",現場!K562,"")</f>
        <v/>
      </c>
      <c r="U558" s="379" t="str">
        <f>IF(現場!L562&lt;&gt;"",現場!L562,"")</f>
        <v/>
      </c>
      <c r="V558" s="379" t="str">
        <f>IF(現場!M562&lt;&gt;"",現場!M562,"")</f>
        <v/>
      </c>
      <c r="X558" s="407" t="str">
        <f>IF(名簿!E563&lt;&gt;"",名簿!E563,"")</f>
        <v/>
      </c>
      <c r="Y558" s="407" t="str">
        <f>IF(名簿!C563&lt;&gt;"",名簿!C563,"")</f>
        <v/>
      </c>
      <c r="Z558" s="407" t="str">
        <f>IF(名簿!H563&lt;&gt;"",名簿!H563,"")</f>
        <v/>
      </c>
      <c r="AA558" s="407" t="str">
        <f>IF(名簿!S563&lt;&gt;"",名簿!S563,"")</f>
        <v/>
      </c>
      <c r="AB558" s="407" t="s">
        <v>1792</v>
      </c>
      <c r="AC558" s="407" t="str">
        <f>IF(名簿!M563&lt;&gt;"",名簿!M563,"")</f>
        <v/>
      </c>
      <c r="AD558" s="407" t="str">
        <f>IF(名簿!N563&lt;&gt;"",名簿!N563,"")</f>
        <v/>
      </c>
      <c r="AE558" s="407" t="str">
        <f>IF(名簿!O563&lt;&gt;"",名簿!O563,"")</f>
        <v/>
      </c>
      <c r="AF558" s="407" t="str">
        <f>IF(名簿!P563&lt;&gt;"",名簿!P563,"")</f>
        <v/>
      </c>
      <c r="AN558" s="551" t="str">
        <f>テーブル2[[#This Row],[災害発生時の
体制]]&amp;テーブル2[[#This Row],[班長代理①②③を選択]]</f>
        <v/>
      </c>
      <c r="AO558">
        <f>IF(テーブル2[[#This Row],[班長代理①②③を選択]]&lt;&gt;"",COUNTIF(AN:AN,AN558),0)</f>
        <v>0</v>
      </c>
      <c r="AQ558" s="521" t="str">
        <f>テーブル2[[#This Row],[災害発生時の
体制]]&amp;テーブル2[[#This Row],[班長]]</f>
        <v/>
      </c>
      <c r="AR558" s="519">
        <f>IF(テーブル2[[#This Row],[班長]]="○",COUNTIF(AQ:AQ,AQ558),0)</f>
        <v>0</v>
      </c>
    </row>
    <row r="559" spans="2:44" x14ac:dyDescent="0.15">
      <c r="B559" s="378" t="str">
        <f>IF(名簿!C564&lt;&gt;"",名簿!C564,"")</f>
        <v/>
      </c>
      <c r="C559" s="378" t="str">
        <f>IF(名簿!F564&lt;&gt;"",名簿!F564,"")</f>
        <v/>
      </c>
      <c r="D559" s="378" t="str">
        <f>IF(名簿!G564&lt;&gt;"",名簿!G564,"")</f>
        <v/>
      </c>
      <c r="E559" s="378" t="str">
        <f>IF(名簿!J564&lt;&gt;"",名簿!J564,"")</f>
        <v/>
      </c>
      <c r="F559" s="378" t="str">
        <f>IF(名簿!L564&lt;&gt;"",名簿!L564,"")</f>
        <v/>
      </c>
      <c r="G559" s="378" t="str">
        <f>IF(名簿!I564&lt;&gt;"",名簿!I564,"")</f>
        <v/>
      </c>
      <c r="H559" s="378" t="str">
        <f>IF(名簿!K564&lt;&gt;"",名簿!K564,"")</f>
        <v/>
      </c>
      <c r="I559" s="378" t="str">
        <f>IF(名簿!H564&lt;&gt;"",名簿!H564,"")</f>
        <v/>
      </c>
      <c r="J559" s="378" t="str">
        <f>IF(名簿!S564&lt;&gt;"",名簿!S564,"")</f>
        <v/>
      </c>
      <c r="L559" s="379" t="str">
        <f>IF(現場!C563&lt;&gt;"",現場!C563,"")</f>
        <v/>
      </c>
      <c r="M559" s="379" t="str">
        <f>IF(現場!D563&lt;&gt;"",現場!D563,"")</f>
        <v/>
      </c>
      <c r="N559" s="379" t="str">
        <f>IF(現場!E563&lt;&gt;"",現場!E563,"")</f>
        <v/>
      </c>
      <c r="O559" s="379" t="str">
        <f>IF(現場!F563&lt;&gt;"",現場!F563,"")</f>
        <v/>
      </c>
      <c r="P559" s="379" t="str">
        <f>IF(現場!G563&lt;&gt;"",現場!G563,"")</f>
        <v/>
      </c>
      <c r="Q559" s="379" t="str">
        <f>IF(現場!H563&lt;&gt;"",現場!H563,"")</f>
        <v/>
      </c>
      <c r="R559" s="379" t="str">
        <f>IF(現場!I563&lt;&gt;"",現場!I563,"")</f>
        <v/>
      </c>
      <c r="S559" s="379" t="str">
        <f>IF(現場!J563&lt;&gt;"",現場!J563,"")</f>
        <v/>
      </c>
      <c r="T559" s="379" t="str">
        <f>IF(現場!K563&lt;&gt;"",現場!K563,"")</f>
        <v/>
      </c>
      <c r="U559" s="379" t="str">
        <f>IF(現場!L563&lt;&gt;"",現場!L563,"")</f>
        <v/>
      </c>
      <c r="V559" s="379" t="str">
        <f>IF(現場!M563&lt;&gt;"",現場!M563,"")</f>
        <v/>
      </c>
      <c r="X559" s="407" t="str">
        <f>IF(名簿!E564&lt;&gt;"",名簿!E564,"")</f>
        <v/>
      </c>
      <c r="Y559" s="407" t="str">
        <f>IF(名簿!C564&lt;&gt;"",名簿!C564,"")</f>
        <v/>
      </c>
      <c r="Z559" s="407" t="str">
        <f>IF(名簿!H564&lt;&gt;"",名簿!H564,"")</f>
        <v/>
      </c>
      <c r="AA559" s="407" t="str">
        <f>IF(名簿!S564&lt;&gt;"",名簿!S564,"")</f>
        <v/>
      </c>
      <c r="AB559" s="407" t="s">
        <v>1792</v>
      </c>
      <c r="AC559" s="407" t="str">
        <f>IF(名簿!M564&lt;&gt;"",名簿!M564,"")</f>
        <v/>
      </c>
      <c r="AD559" s="407" t="str">
        <f>IF(名簿!N564&lt;&gt;"",名簿!N564,"")</f>
        <v/>
      </c>
      <c r="AE559" s="407" t="str">
        <f>IF(名簿!O564&lt;&gt;"",名簿!O564,"")</f>
        <v/>
      </c>
      <c r="AF559" s="407" t="str">
        <f>IF(名簿!P564&lt;&gt;"",名簿!P564,"")</f>
        <v/>
      </c>
      <c r="AN559" s="551" t="str">
        <f>テーブル2[[#This Row],[災害発生時の
体制]]&amp;テーブル2[[#This Row],[班長代理①②③を選択]]</f>
        <v/>
      </c>
      <c r="AO559">
        <f>IF(テーブル2[[#This Row],[班長代理①②③を選択]]&lt;&gt;"",COUNTIF(AN:AN,AN559),0)</f>
        <v>0</v>
      </c>
      <c r="AQ559" s="521" t="str">
        <f>テーブル2[[#This Row],[災害発生時の
体制]]&amp;テーブル2[[#This Row],[班長]]</f>
        <v/>
      </c>
      <c r="AR559" s="519">
        <f>IF(テーブル2[[#This Row],[班長]]="○",COUNTIF(AQ:AQ,AQ559),0)</f>
        <v>0</v>
      </c>
    </row>
    <row r="560" spans="2:44" x14ac:dyDescent="0.15">
      <c r="B560" s="378" t="str">
        <f>IF(名簿!C565&lt;&gt;"",名簿!C565,"")</f>
        <v/>
      </c>
      <c r="C560" s="378" t="str">
        <f>IF(名簿!F565&lt;&gt;"",名簿!F565,"")</f>
        <v/>
      </c>
      <c r="D560" s="378" t="str">
        <f>IF(名簿!G565&lt;&gt;"",名簿!G565,"")</f>
        <v/>
      </c>
      <c r="E560" s="378" t="str">
        <f>IF(名簿!J565&lt;&gt;"",名簿!J565,"")</f>
        <v/>
      </c>
      <c r="F560" s="378" t="str">
        <f>IF(名簿!L565&lt;&gt;"",名簿!L565,"")</f>
        <v/>
      </c>
      <c r="G560" s="378" t="str">
        <f>IF(名簿!I565&lt;&gt;"",名簿!I565,"")</f>
        <v/>
      </c>
      <c r="H560" s="378" t="str">
        <f>IF(名簿!K565&lt;&gt;"",名簿!K565,"")</f>
        <v/>
      </c>
      <c r="I560" s="378" t="str">
        <f>IF(名簿!H565&lt;&gt;"",名簿!H565,"")</f>
        <v/>
      </c>
      <c r="J560" s="378" t="str">
        <f>IF(名簿!S565&lt;&gt;"",名簿!S565,"")</f>
        <v/>
      </c>
      <c r="L560" s="379" t="str">
        <f>IF(現場!C564&lt;&gt;"",現場!C564,"")</f>
        <v/>
      </c>
      <c r="M560" s="379" t="str">
        <f>IF(現場!D564&lt;&gt;"",現場!D564,"")</f>
        <v/>
      </c>
      <c r="N560" s="379" t="str">
        <f>IF(現場!E564&lt;&gt;"",現場!E564,"")</f>
        <v/>
      </c>
      <c r="O560" s="379" t="str">
        <f>IF(現場!F564&lt;&gt;"",現場!F564,"")</f>
        <v/>
      </c>
      <c r="P560" s="379" t="str">
        <f>IF(現場!G564&lt;&gt;"",現場!G564,"")</f>
        <v/>
      </c>
      <c r="Q560" s="379" t="str">
        <f>IF(現場!H564&lt;&gt;"",現場!H564,"")</f>
        <v/>
      </c>
      <c r="R560" s="379" t="str">
        <f>IF(現場!I564&lt;&gt;"",現場!I564,"")</f>
        <v/>
      </c>
      <c r="S560" s="379" t="str">
        <f>IF(現場!J564&lt;&gt;"",現場!J564,"")</f>
        <v/>
      </c>
      <c r="T560" s="379" t="str">
        <f>IF(現場!K564&lt;&gt;"",現場!K564,"")</f>
        <v/>
      </c>
      <c r="U560" s="379" t="str">
        <f>IF(現場!L564&lt;&gt;"",現場!L564,"")</f>
        <v/>
      </c>
      <c r="V560" s="379" t="str">
        <f>IF(現場!M564&lt;&gt;"",現場!M564,"")</f>
        <v/>
      </c>
      <c r="X560" s="407" t="str">
        <f>IF(名簿!E565&lt;&gt;"",名簿!E565,"")</f>
        <v/>
      </c>
      <c r="Y560" s="407" t="str">
        <f>IF(名簿!C565&lt;&gt;"",名簿!C565,"")</f>
        <v/>
      </c>
      <c r="Z560" s="407" t="str">
        <f>IF(名簿!H565&lt;&gt;"",名簿!H565,"")</f>
        <v/>
      </c>
      <c r="AA560" s="407" t="str">
        <f>IF(名簿!S565&lt;&gt;"",名簿!S565,"")</f>
        <v/>
      </c>
      <c r="AB560" s="407" t="s">
        <v>1792</v>
      </c>
      <c r="AC560" s="407" t="str">
        <f>IF(名簿!M565&lt;&gt;"",名簿!M565,"")</f>
        <v/>
      </c>
      <c r="AD560" s="407" t="str">
        <f>IF(名簿!N565&lt;&gt;"",名簿!N565,"")</f>
        <v/>
      </c>
      <c r="AE560" s="407" t="str">
        <f>IF(名簿!O565&lt;&gt;"",名簿!O565,"")</f>
        <v/>
      </c>
      <c r="AF560" s="407" t="str">
        <f>IF(名簿!P565&lt;&gt;"",名簿!P565,"")</f>
        <v/>
      </c>
      <c r="AN560" s="551" t="str">
        <f>テーブル2[[#This Row],[災害発生時の
体制]]&amp;テーブル2[[#This Row],[班長代理①②③を選択]]</f>
        <v/>
      </c>
      <c r="AO560">
        <f>IF(テーブル2[[#This Row],[班長代理①②③を選択]]&lt;&gt;"",COUNTIF(AN:AN,AN560),0)</f>
        <v>0</v>
      </c>
      <c r="AQ560" s="521" t="str">
        <f>テーブル2[[#This Row],[災害発生時の
体制]]&amp;テーブル2[[#This Row],[班長]]</f>
        <v/>
      </c>
      <c r="AR560" s="519">
        <f>IF(テーブル2[[#This Row],[班長]]="○",COUNTIF(AQ:AQ,AQ560),0)</f>
        <v>0</v>
      </c>
    </row>
    <row r="561" spans="2:44" x14ac:dyDescent="0.15">
      <c r="B561" s="378" t="str">
        <f>IF(名簿!C566&lt;&gt;"",名簿!C566,"")</f>
        <v/>
      </c>
      <c r="C561" s="378" t="str">
        <f>IF(名簿!F566&lt;&gt;"",名簿!F566,"")</f>
        <v/>
      </c>
      <c r="D561" s="378" t="str">
        <f>IF(名簿!G566&lt;&gt;"",名簿!G566,"")</f>
        <v/>
      </c>
      <c r="E561" s="378" t="str">
        <f>IF(名簿!J566&lt;&gt;"",名簿!J566,"")</f>
        <v/>
      </c>
      <c r="F561" s="378" t="str">
        <f>IF(名簿!L566&lt;&gt;"",名簿!L566,"")</f>
        <v/>
      </c>
      <c r="G561" s="378" t="str">
        <f>IF(名簿!I566&lt;&gt;"",名簿!I566,"")</f>
        <v/>
      </c>
      <c r="H561" s="378" t="str">
        <f>IF(名簿!K566&lt;&gt;"",名簿!K566,"")</f>
        <v/>
      </c>
      <c r="I561" s="378" t="str">
        <f>IF(名簿!H566&lt;&gt;"",名簿!H566,"")</f>
        <v/>
      </c>
      <c r="J561" s="378" t="str">
        <f>IF(名簿!S566&lt;&gt;"",名簿!S566,"")</f>
        <v/>
      </c>
      <c r="L561" s="379" t="str">
        <f>IF(現場!C565&lt;&gt;"",現場!C565,"")</f>
        <v/>
      </c>
      <c r="M561" s="379" t="str">
        <f>IF(現場!D565&lt;&gt;"",現場!D565,"")</f>
        <v/>
      </c>
      <c r="N561" s="379" t="str">
        <f>IF(現場!E565&lt;&gt;"",現場!E565,"")</f>
        <v/>
      </c>
      <c r="O561" s="379" t="str">
        <f>IF(現場!F565&lt;&gt;"",現場!F565,"")</f>
        <v/>
      </c>
      <c r="P561" s="379" t="str">
        <f>IF(現場!G565&lt;&gt;"",現場!G565,"")</f>
        <v/>
      </c>
      <c r="Q561" s="379" t="str">
        <f>IF(現場!H565&lt;&gt;"",現場!H565,"")</f>
        <v/>
      </c>
      <c r="R561" s="379" t="str">
        <f>IF(現場!I565&lt;&gt;"",現場!I565,"")</f>
        <v/>
      </c>
      <c r="S561" s="379" t="str">
        <f>IF(現場!J565&lt;&gt;"",現場!J565,"")</f>
        <v/>
      </c>
      <c r="T561" s="379" t="str">
        <f>IF(現場!K565&lt;&gt;"",現場!K565,"")</f>
        <v/>
      </c>
      <c r="U561" s="379" t="str">
        <f>IF(現場!L565&lt;&gt;"",現場!L565,"")</f>
        <v/>
      </c>
      <c r="V561" s="379" t="str">
        <f>IF(現場!M565&lt;&gt;"",現場!M565,"")</f>
        <v/>
      </c>
      <c r="X561" s="407" t="str">
        <f>IF(名簿!E566&lt;&gt;"",名簿!E566,"")</f>
        <v/>
      </c>
      <c r="Y561" s="407" t="str">
        <f>IF(名簿!C566&lt;&gt;"",名簿!C566,"")</f>
        <v/>
      </c>
      <c r="Z561" s="407" t="str">
        <f>IF(名簿!H566&lt;&gt;"",名簿!H566,"")</f>
        <v/>
      </c>
      <c r="AA561" s="407" t="str">
        <f>IF(名簿!S566&lt;&gt;"",名簿!S566,"")</f>
        <v/>
      </c>
      <c r="AB561" s="407" t="s">
        <v>1792</v>
      </c>
      <c r="AC561" s="407" t="str">
        <f>IF(名簿!M566&lt;&gt;"",名簿!M566,"")</f>
        <v/>
      </c>
      <c r="AD561" s="407" t="str">
        <f>IF(名簿!N566&lt;&gt;"",名簿!N566,"")</f>
        <v/>
      </c>
      <c r="AE561" s="407" t="str">
        <f>IF(名簿!O566&lt;&gt;"",名簿!O566,"")</f>
        <v/>
      </c>
      <c r="AF561" s="407" t="str">
        <f>IF(名簿!P566&lt;&gt;"",名簿!P566,"")</f>
        <v/>
      </c>
      <c r="AN561" s="551" t="str">
        <f>テーブル2[[#This Row],[災害発生時の
体制]]&amp;テーブル2[[#This Row],[班長代理①②③を選択]]</f>
        <v/>
      </c>
      <c r="AO561">
        <f>IF(テーブル2[[#This Row],[班長代理①②③を選択]]&lt;&gt;"",COUNTIF(AN:AN,AN561),0)</f>
        <v>0</v>
      </c>
      <c r="AQ561" s="521" t="str">
        <f>テーブル2[[#This Row],[災害発生時の
体制]]&amp;テーブル2[[#This Row],[班長]]</f>
        <v/>
      </c>
      <c r="AR561" s="519">
        <f>IF(テーブル2[[#This Row],[班長]]="○",COUNTIF(AQ:AQ,AQ561),0)</f>
        <v>0</v>
      </c>
    </row>
    <row r="562" spans="2:44" x14ac:dyDescent="0.15">
      <c r="B562" s="378" t="str">
        <f>IF(名簿!C567&lt;&gt;"",名簿!C567,"")</f>
        <v/>
      </c>
      <c r="C562" s="378" t="str">
        <f>IF(名簿!F567&lt;&gt;"",名簿!F567,"")</f>
        <v/>
      </c>
      <c r="D562" s="378" t="str">
        <f>IF(名簿!G567&lt;&gt;"",名簿!G567,"")</f>
        <v/>
      </c>
      <c r="E562" s="378" t="str">
        <f>IF(名簿!J567&lt;&gt;"",名簿!J567,"")</f>
        <v/>
      </c>
      <c r="F562" s="378" t="str">
        <f>IF(名簿!L567&lt;&gt;"",名簿!L567,"")</f>
        <v/>
      </c>
      <c r="G562" s="378" t="str">
        <f>IF(名簿!I567&lt;&gt;"",名簿!I567,"")</f>
        <v/>
      </c>
      <c r="H562" s="378" t="str">
        <f>IF(名簿!K567&lt;&gt;"",名簿!K567,"")</f>
        <v/>
      </c>
      <c r="I562" s="378" t="str">
        <f>IF(名簿!H567&lt;&gt;"",名簿!H567,"")</f>
        <v/>
      </c>
      <c r="J562" s="378" t="str">
        <f>IF(名簿!S567&lt;&gt;"",名簿!S567,"")</f>
        <v/>
      </c>
      <c r="L562" s="379" t="str">
        <f>IF(現場!C566&lt;&gt;"",現場!C566,"")</f>
        <v/>
      </c>
      <c r="M562" s="379" t="str">
        <f>IF(現場!D566&lt;&gt;"",現場!D566,"")</f>
        <v/>
      </c>
      <c r="N562" s="379" t="str">
        <f>IF(現場!E566&lt;&gt;"",現場!E566,"")</f>
        <v/>
      </c>
      <c r="O562" s="379" t="str">
        <f>IF(現場!F566&lt;&gt;"",現場!F566,"")</f>
        <v/>
      </c>
      <c r="P562" s="379" t="str">
        <f>IF(現場!G566&lt;&gt;"",現場!G566,"")</f>
        <v/>
      </c>
      <c r="Q562" s="379" t="str">
        <f>IF(現場!H566&lt;&gt;"",現場!H566,"")</f>
        <v/>
      </c>
      <c r="R562" s="379" t="str">
        <f>IF(現場!I566&lt;&gt;"",現場!I566,"")</f>
        <v/>
      </c>
      <c r="S562" s="379" t="str">
        <f>IF(現場!J566&lt;&gt;"",現場!J566,"")</f>
        <v/>
      </c>
      <c r="T562" s="379" t="str">
        <f>IF(現場!K566&lt;&gt;"",現場!K566,"")</f>
        <v/>
      </c>
      <c r="U562" s="379" t="str">
        <f>IF(現場!L566&lt;&gt;"",現場!L566,"")</f>
        <v/>
      </c>
      <c r="V562" s="379" t="str">
        <f>IF(現場!M566&lt;&gt;"",現場!M566,"")</f>
        <v/>
      </c>
      <c r="X562" s="407" t="str">
        <f>IF(名簿!E567&lt;&gt;"",名簿!E567,"")</f>
        <v/>
      </c>
      <c r="Y562" s="407" t="str">
        <f>IF(名簿!C567&lt;&gt;"",名簿!C567,"")</f>
        <v/>
      </c>
      <c r="Z562" s="407" t="str">
        <f>IF(名簿!H567&lt;&gt;"",名簿!H567,"")</f>
        <v/>
      </c>
      <c r="AA562" s="407" t="str">
        <f>IF(名簿!S567&lt;&gt;"",名簿!S567,"")</f>
        <v/>
      </c>
      <c r="AB562" s="407" t="s">
        <v>1792</v>
      </c>
      <c r="AC562" s="407" t="str">
        <f>IF(名簿!M567&lt;&gt;"",名簿!M567,"")</f>
        <v/>
      </c>
      <c r="AD562" s="407" t="str">
        <f>IF(名簿!N567&lt;&gt;"",名簿!N567,"")</f>
        <v/>
      </c>
      <c r="AE562" s="407" t="str">
        <f>IF(名簿!O567&lt;&gt;"",名簿!O567,"")</f>
        <v/>
      </c>
      <c r="AF562" s="407" t="str">
        <f>IF(名簿!P567&lt;&gt;"",名簿!P567,"")</f>
        <v/>
      </c>
      <c r="AN562" s="551" t="str">
        <f>テーブル2[[#This Row],[災害発生時の
体制]]&amp;テーブル2[[#This Row],[班長代理①②③を選択]]</f>
        <v/>
      </c>
      <c r="AO562">
        <f>IF(テーブル2[[#This Row],[班長代理①②③を選択]]&lt;&gt;"",COUNTIF(AN:AN,AN562),0)</f>
        <v>0</v>
      </c>
      <c r="AQ562" s="521" t="str">
        <f>テーブル2[[#This Row],[災害発生時の
体制]]&amp;テーブル2[[#This Row],[班長]]</f>
        <v/>
      </c>
      <c r="AR562" s="519">
        <f>IF(テーブル2[[#This Row],[班長]]="○",COUNTIF(AQ:AQ,AQ562),0)</f>
        <v>0</v>
      </c>
    </row>
    <row r="563" spans="2:44" x14ac:dyDescent="0.15">
      <c r="B563" s="378" t="str">
        <f>IF(名簿!C568&lt;&gt;"",名簿!C568,"")</f>
        <v/>
      </c>
      <c r="C563" s="378" t="str">
        <f>IF(名簿!F568&lt;&gt;"",名簿!F568,"")</f>
        <v/>
      </c>
      <c r="D563" s="378" t="str">
        <f>IF(名簿!G568&lt;&gt;"",名簿!G568,"")</f>
        <v/>
      </c>
      <c r="E563" s="378" t="str">
        <f>IF(名簿!J568&lt;&gt;"",名簿!J568,"")</f>
        <v/>
      </c>
      <c r="F563" s="378" t="str">
        <f>IF(名簿!L568&lt;&gt;"",名簿!L568,"")</f>
        <v/>
      </c>
      <c r="G563" s="378" t="str">
        <f>IF(名簿!I568&lt;&gt;"",名簿!I568,"")</f>
        <v/>
      </c>
      <c r="H563" s="378" t="str">
        <f>IF(名簿!K568&lt;&gt;"",名簿!K568,"")</f>
        <v/>
      </c>
      <c r="I563" s="378" t="str">
        <f>IF(名簿!H568&lt;&gt;"",名簿!H568,"")</f>
        <v/>
      </c>
      <c r="J563" s="378" t="str">
        <f>IF(名簿!S568&lt;&gt;"",名簿!S568,"")</f>
        <v/>
      </c>
      <c r="L563" s="379" t="str">
        <f>IF(現場!C567&lt;&gt;"",現場!C567,"")</f>
        <v/>
      </c>
      <c r="M563" s="379" t="str">
        <f>IF(現場!D567&lt;&gt;"",現場!D567,"")</f>
        <v/>
      </c>
      <c r="N563" s="379" t="str">
        <f>IF(現場!E567&lt;&gt;"",現場!E567,"")</f>
        <v/>
      </c>
      <c r="O563" s="379" t="str">
        <f>IF(現場!F567&lt;&gt;"",現場!F567,"")</f>
        <v/>
      </c>
      <c r="P563" s="379" t="str">
        <f>IF(現場!G567&lt;&gt;"",現場!G567,"")</f>
        <v/>
      </c>
      <c r="Q563" s="379" t="str">
        <f>IF(現場!H567&lt;&gt;"",現場!H567,"")</f>
        <v/>
      </c>
      <c r="R563" s="379" t="str">
        <f>IF(現場!I567&lt;&gt;"",現場!I567,"")</f>
        <v/>
      </c>
      <c r="S563" s="379" t="str">
        <f>IF(現場!J567&lt;&gt;"",現場!J567,"")</f>
        <v/>
      </c>
      <c r="T563" s="379" t="str">
        <f>IF(現場!K567&lt;&gt;"",現場!K567,"")</f>
        <v/>
      </c>
      <c r="U563" s="379" t="str">
        <f>IF(現場!L567&lt;&gt;"",現場!L567,"")</f>
        <v/>
      </c>
      <c r="V563" s="379" t="str">
        <f>IF(現場!M567&lt;&gt;"",現場!M567,"")</f>
        <v/>
      </c>
      <c r="X563" s="407" t="str">
        <f>IF(名簿!E568&lt;&gt;"",名簿!E568,"")</f>
        <v/>
      </c>
      <c r="Y563" s="407" t="str">
        <f>IF(名簿!C568&lt;&gt;"",名簿!C568,"")</f>
        <v/>
      </c>
      <c r="Z563" s="407" t="str">
        <f>IF(名簿!H568&lt;&gt;"",名簿!H568,"")</f>
        <v/>
      </c>
      <c r="AA563" s="407" t="str">
        <f>IF(名簿!S568&lt;&gt;"",名簿!S568,"")</f>
        <v/>
      </c>
      <c r="AB563" s="407" t="s">
        <v>1792</v>
      </c>
      <c r="AC563" s="407" t="str">
        <f>IF(名簿!M568&lt;&gt;"",名簿!M568,"")</f>
        <v/>
      </c>
      <c r="AD563" s="407" t="str">
        <f>IF(名簿!N568&lt;&gt;"",名簿!N568,"")</f>
        <v/>
      </c>
      <c r="AE563" s="407" t="str">
        <f>IF(名簿!O568&lt;&gt;"",名簿!O568,"")</f>
        <v/>
      </c>
      <c r="AF563" s="407" t="str">
        <f>IF(名簿!P568&lt;&gt;"",名簿!P568,"")</f>
        <v/>
      </c>
      <c r="AN563" s="551" t="str">
        <f>テーブル2[[#This Row],[災害発生時の
体制]]&amp;テーブル2[[#This Row],[班長代理①②③を選択]]</f>
        <v/>
      </c>
      <c r="AO563">
        <f>IF(テーブル2[[#This Row],[班長代理①②③を選択]]&lt;&gt;"",COUNTIF(AN:AN,AN563),0)</f>
        <v>0</v>
      </c>
      <c r="AQ563" s="521" t="str">
        <f>テーブル2[[#This Row],[災害発生時の
体制]]&amp;テーブル2[[#This Row],[班長]]</f>
        <v/>
      </c>
      <c r="AR563" s="519">
        <f>IF(テーブル2[[#This Row],[班長]]="○",COUNTIF(AQ:AQ,AQ563),0)</f>
        <v>0</v>
      </c>
    </row>
    <row r="564" spans="2:44" x14ac:dyDescent="0.15">
      <c r="B564" s="378" t="str">
        <f>IF(名簿!C569&lt;&gt;"",名簿!C569,"")</f>
        <v/>
      </c>
      <c r="C564" s="378" t="str">
        <f>IF(名簿!F569&lt;&gt;"",名簿!F569,"")</f>
        <v/>
      </c>
      <c r="D564" s="378" t="str">
        <f>IF(名簿!G569&lt;&gt;"",名簿!G569,"")</f>
        <v/>
      </c>
      <c r="E564" s="378" t="str">
        <f>IF(名簿!J569&lt;&gt;"",名簿!J569,"")</f>
        <v/>
      </c>
      <c r="F564" s="378" t="str">
        <f>IF(名簿!L569&lt;&gt;"",名簿!L569,"")</f>
        <v/>
      </c>
      <c r="G564" s="378" t="str">
        <f>IF(名簿!I569&lt;&gt;"",名簿!I569,"")</f>
        <v/>
      </c>
      <c r="H564" s="378" t="str">
        <f>IF(名簿!K569&lt;&gt;"",名簿!K569,"")</f>
        <v/>
      </c>
      <c r="I564" s="378" t="str">
        <f>IF(名簿!H569&lt;&gt;"",名簿!H569,"")</f>
        <v/>
      </c>
      <c r="J564" s="378" t="str">
        <f>IF(名簿!S569&lt;&gt;"",名簿!S569,"")</f>
        <v/>
      </c>
      <c r="L564" s="379" t="str">
        <f>IF(現場!C568&lt;&gt;"",現場!C568,"")</f>
        <v/>
      </c>
      <c r="M564" s="379" t="str">
        <f>IF(現場!D568&lt;&gt;"",現場!D568,"")</f>
        <v/>
      </c>
      <c r="N564" s="379" t="str">
        <f>IF(現場!E568&lt;&gt;"",現場!E568,"")</f>
        <v/>
      </c>
      <c r="O564" s="379" t="str">
        <f>IF(現場!F568&lt;&gt;"",現場!F568,"")</f>
        <v/>
      </c>
      <c r="P564" s="379" t="str">
        <f>IF(現場!G568&lt;&gt;"",現場!G568,"")</f>
        <v/>
      </c>
      <c r="Q564" s="379" t="str">
        <f>IF(現場!H568&lt;&gt;"",現場!H568,"")</f>
        <v/>
      </c>
      <c r="R564" s="379" t="str">
        <f>IF(現場!I568&lt;&gt;"",現場!I568,"")</f>
        <v/>
      </c>
      <c r="S564" s="379" t="str">
        <f>IF(現場!J568&lt;&gt;"",現場!J568,"")</f>
        <v/>
      </c>
      <c r="T564" s="379" t="str">
        <f>IF(現場!K568&lt;&gt;"",現場!K568,"")</f>
        <v/>
      </c>
      <c r="U564" s="379" t="str">
        <f>IF(現場!L568&lt;&gt;"",現場!L568,"")</f>
        <v/>
      </c>
      <c r="V564" s="379" t="str">
        <f>IF(現場!M568&lt;&gt;"",現場!M568,"")</f>
        <v/>
      </c>
      <c r="X564" s="407" t="str">
        <f>IF(名簿!E569&lt;&gt;"",名簿!E569,"")</f>
        <v/>
      </c>
      <c r="Y564" s="407" t="str">
        <f>IF(名簿!C569&lt;&gt;"",名簿!C569,"")</f>
        <v/>
      </c>
      <c r="Z564" s="407" t="str">
        <f>IF(名簿!H569&lt;&gt;"",名簿!H569,"")</f>
        <v/>
      </c>
      <c r="AA564" s="407" t="str">
        <f>IF(名簿!S569&lt;&gt;"",名簿!S569,"")</f>
        <v/>
      </c>
      <c r="AB564" s="407" t="s">
        <v>1792</v>
      </c>
      <c r="AC564" s="407" t="str">
        <f>IF(名簿!M569&lt;&gt;"",名簿!M569,"")</f>
        <v/>
      </c>
      <c r="AD564" s="407" t="str">
        <f>IF(名簿!N569&lt;&gt;"",名簿!N569,"")</f>
        <v/>
      </c>
      <c r="AE564" s="407" t="str">
        <f>IF(名簿!O569&lt;&gt;"",名簿!O569,"")</f>
        <v/>
      </c>
      <c r="AF564" s="407" t="str">
        <f>IF(名簿!P569&lt;&gt;"",名簿!P569,"")</f>
        <v/>
      </c>
      <c r="AN564" s="551" t="str">
        <f>テーブル2[[#This Row],[災害発生時の
体制]]&amp;テーブル2[[#This Row],[班長代理①②③を選択]]</f>
        <v/>
      </c>
      <c r="AO564">
        <f>IF(テーブル2[[#This Row],[班長代理①②③を選択]]&lt;&gt;"",COUNTIF(AN:AN,AN564),0)</f>
        <v>0</v>
      </c>
      <c r="AQ564" s="521" t="str">
        <f>テーブル2[[#This Row],[災害発生時の
体制]]&amp;テーブル2[[#This Row],[班長]]</f>
        <v/>
      </c>
      <c r="AR564" s="519">
        <f>IF(テーブル2[[#This Row],[班長]]="○",COUNTIF(AQ:AQ,AQ564),0)</f>
        <v>0</v>
      </c>
    </row>
    <row r="565" spans="2:44" x14ac:dyDescent="0.15">
      <c r="B565" s="378" t="str">
        <f>IF(名簿!C570&lt;&gt;"",名簿!C570,"")</f>
        <v/>
      </c>
      <c r="C565" s="378" t="str">
        <f>IF(名簿!F570&lt;&gt;"",名簿!F570,"")</f>
        <v/>
      </c>
      <c r="D565" s="378" t="str">
        <f>IF(名簿!G570&lt;&gt;"",名簿!G570,"")</f>
        <v/>
      </c>
      <c r="E565" s="378" t="str">
        <f>IF(名簿!J570&lt;&gt;"",名簿!J570,"")</f>
        <v/>
      </c>
      <c r="F565" s="378" t="str">
        <f>IF(名簿!L570&lt;&gt;"",名簿!L570,"")</f>
        <v/>
      </c>
      <c r="G565" s="378" t="str">
        <f>IF(名簿!I570&lt;&gt;"",名簿!I570,"")</f>
        <v/>
      </c>
      <c r="H565" s="378" t="str">
        <f>IF(名簿!K570&lt;&gt;"",名簿!K570,"")</f>
        <v/>
      </c>
      <c r="I565" s="378" t="str">
        <f>IF(名簿!H570&lt;&gt;"",名簿!H570,"")</f>
        <v/>
      </c>
      <c r="J565" s="378" t="str">
        <f>IF(名簿!S570&lt;&gt;"",名簿!S570,"")</f>
        <v/>
      </c>
      <c r="L565" s="379" t="str">
        <f>IF(現場!C569&lt;&gt;"",現場!C569,"")</f>
        <v/>
      </c>
      <c r="M565" s="379" t="str">
        <f>IF(現場!D569&lt;&gt;"",現場!D569,"")</f>
        <v/>
      </c>
      <c r="N565" s="379" t="str">
        <f>IF(現場!E569&lt;&gt;"",現場!E569,"")</f>
        <v/>
      </c>
      <c r="O565" s="379" t="str">
        <f>IF(現場!F569&lt;&gt;"",現場!F569,"")</f>
        <v/>
      </c>
      <c r="P565" s="379" t="str">
        <f>IF(現場!G569&lt;&gt;"",現場!G569,"")</f>
        <v/>
      </c>
      <c r="Q565" s="379" t="str">
        <f>IF(現場!H569&lt;&gt;"",現場!H569,"")</f>
        <v/>
      </c>
      <c r="R565" s="379" t="str">
        <f>IF(現場!I569&lt;&gt;"",現場!I569,"")</f>
        <v/>
      </c>
      <c r="S565" s="379" t="str">
        <f>IF(現場!J569&lt;&gt;"",現場!J569,"")</f>
        <v/>
      </c>
      <c r="T565" s="379" t="str">
        <f>IF(現場!K569&lt;&gt;"",現場!K569,"")</f>
        <v/>
      </c>
      <c r="U565" s="379" t="str">
        <f>IF(現場!L569&lt;&gt;"",現場!L569,"")</f>
        <v/>
      </c>
      <c r="V565" s="379" t="str">
        <f>IF(現場!M569&lt;&gt;"",現場!M569,"")</f>
        <v/>
      </c>
      <c r="X565" s="407" t="str">
        <f>IF(名簿!E570&lt;&gt;"",名簿!E570,"")</f>
        <v/>
      </c>
      <c r="Y565" s="407" t="str">
        <f>IF(名簿!C570&lt;&gt;"",名簿!C570,"")</f>
        <v/>
      </c>
      <c r="Z565" s="407" t="str">
        <f>IF(名簿!H570&lt;&gt;"",名簿!H570,"")</f>
        <v/>
      </c>
      <c r="AA565" s="407" t="str">
        <f>IF(名簿!S570&lt;&gt;"",名簿!S570,"")</f>
        <v/>
      </c>
      <c r="AB565" s="407" t="s">
        <v>1792</v>
      </c>
      <c r="AC565" s="407" t="str">
        <f>IF(名簿!M570&lt;&gt;"",名簿!M570,"")</f>
        <v/>
      </c>
      <c r="AD565" s="407" t="str">
        <f>IF(名簿!N570&lt;&gt;"",名簿!N570,"")</f>
        <v/>
      </c>
      <c r="AE565" s="407" t="str">
        <f>IF(名簿!O570&lt;&gt;"",名簿!O570,"")</f>
        <v/>
      </c>
      <c r="AF565" s="407" t="str">
        <f>IF(名簿!P570&lt;&gt;"",名簿!P570,"")</f>
        <v/>
      </c>
      <c r="AN565" s="551" t="str">
        <f>テーブル2[[#This Row],[災害発生時の
体制]]&amp;テーブル2[[#This Row],[班長代理①②③を選択]]</f>
        <v/>
      </c>
      <c r="AO565">
        <f>IF(テーブル2[[#This Row],[班長代理①②③を選択]]&lt;&gt;"",COUNTIF(AN:AN,AN565),0)</f>
        <v>0</v>
      </c>
      <c r="AQ565" s="521" t="str">
        <f>テーブル2[[#This Row],[災害発生時の
体制]]&amp;テーブル2[[#This Row],[班長]]</f>
        <v/>
      </c>
      <c r="AR565" s="519">
        <f>IF(テーブル2[[#This Row],[班長]]="○",COUNTIF(AQ:AQ,AQ565),0)</f>
        <v>0</v>
      </c>
    </row>
    <row r="566" spans="2:44" x14ac:dyDescent="0.15">
      <c r="B566" s="378" t="str">
        <f>IF(名簿!C571&lt;&gt;"",名簿!C571,"")</f>
        <v/>
      </c>
      <c r="C566" s="378" t="str">
        <f>IF(名簿!F571&lt;&gt;"",名簿!F571,"")</f>
        <v/>
      </c>
      <c r="D566" s="378" t="str">
        <f>IF(名簿!G571&lt;&gt;"",名簿!G571,"")</f>
        <v/>
      </c>
      <c r="E566" s="378" t="str">
        <f>IF(名簿!J571&lt;&gt;"",名簿!J571,"")</f>
        <v/>
      </c>
      <c r="F566" s="378" t="str">
        <f>IF(名簿!L571&lt;&gt;"",名簿!L571,"")</f>
        <v/>
      </c>
      <c r="G566" s="378" t="str">
        <f>IF(名簿!I571&lt;&gt;"",名簿!I571,"")</f>
        <v/>
      </c>
      <c r="H566" s="378" t="str">
        <f>IF(名簿!K571&lt;&gt;"",名簿!K571,"")</f>
        <v/>
      </c>
      <c r="I566" s="378" t="str">
        <f>IF(名簿!H571&lt;&gt;"",名簿!H571,"")</f>
        <v/>
      </c>
      <c r="J566" s="378" t="str">
        <f>IF(名簿!S571&lt;&gt;"",名簿!S571,"")</f>
        <v/>
      </c>
      <c r="L566" s="379" t="str">
        <f>IF(現場!C570&lt;&gt;"",現場!C570,"")</f>
        <v/>
      </c>
      <c r="M566" s="379" t="str">
        <f>IF(現場!D570&lt;&gt;"",現場!D570,"")</f>
        <v/>
      </c>
      <c r="N566" s="379" t="str">
        <f>IF(現場!E570&lt;&gt;"",現場!E570,"")</f>
        <v/>
      </c>
      <c r="O566" s="379" t="str">
        <f>IF(現場!F570&lt;&gt;"",現場!F570,"")</f>
        <v/>
      </c>
      <c r="P566" s="379" t="str">
        <f>IF(現場!G570&lt;&gt;"",現場!G570,"")</f>
        <v/>
      </c>
      <c r="Q566" s="379" t="str">
        <f>IF(現場!H570&lt;&gt;"",現場!H570,"")</f>
        <v/>
      </c>
      <c r="R566" s="379" t="str">
        <f>IF(現場!I570&lt;&gt;"",現場!I570,"")</f>
        <v/>
      </c>
      <c r="S566" s="379" t="str">
        <f>IF(現場!J570&lt;&gt;"",現場!J570,"")</f>
        <v/>
      </c>
      <c r="T566" s="379" t="str">
        <f>IF(現場!K570&lt;&gt;"",現場!K570,"")</f>
        <v/>
      </c>
      <c r="U566" s="379" t="str">
        <f>IF(現場!L570&lt;&gt;"",現場!L570,"")</f>
        <v/>
      </c>
      <c r="V566" s="379" t="str">
        <f>IF(現場!M570&lt;&gt;"",現場!M570,"")</f>
        <v/>
      </c>
      <c r="X566" s="407" t="str">
        <f>IF(名簿!E571&lt;&gt;"",名簿!E571,"")</f>
        <v/>
      </c>
      <c r="Y566" s="407" t="str">
        <f>IF(名簿!C571&lt;&gt;"",名簿!C571,"")</f>
        <v/>
      </c>
      <c r="Z566" s="407" t="str">
        <f>IF(名簿!H571&lt;&gt;"",名簿!H571,"")</f>
        <v/>
      </c>
      <c r="AA566" s="407" t="str">
        <f>IF(名簿!S571&lt;&gt;"",名簿!S571,"")</f>
        <v/>
      </c>
      <c r="AB566" s="407" t="s">
        <v>1792</v>
      </c>
      <c r="AC566" s="407" t="str">
        <f>IF(名簿!M571&lt;&gt;"",名簿!M571,"")</f>
        <v/>
      </c>
      <c r="AD566" s="407" t="str">
        <f>IF(名簿!N571&lt;&gt;"",名簿!N571,"")</f>
        <v/>
      </c>
      <c r="AE566" s="407" t="str">
        <f>IF(名簿!O571&lt;&gt;"",名簿!O571,"")</f>
        <v/>
      </c>
      <c r="AF566" s="407" t="str">
        <f>IF(名簿!P571&lt;&gt;"",名簿!P571,"")</f>
        <v/>
      </c>
      <c r="AN566" s="551" t="str">
        <f>テーブル2[[#This Row],[災害発生時の
体制]]&amp;テーブル2[[#This Row],[班長代理①②③を選択]]</f>
        <v/>
      </c>
      <c r="AO566">
        <f>IF(テーブル2[[#This Row],[班長代理①②③を選択]]&lt;&gt;"",COUNTIF(AN:AN,AN566),0)</f>
        <v>0</v>
      </c>
      <c r="AQ566" s="521" t="str">
        <f>テーブル2[[#This Row],[災害発生時の
体制]]&amp;テーブル2[[#This Row],[班長]]</f>
        <v/>
      </c>
      <c r="AR566" s="519">
        <f>IF(テーブル2[[#This Row],[班長]]="○",COUNTIF(AQ:AQ,AQ566),0)</f>
        <v>0</v>
      </c>
    </row>
    <row r="567" spans="2:44" x14ac:dyDescent="0.15">
      <c r="B567" s="378" t="str">
        <f>IF(名簿!C572&lt;&gt;"",名簿!C572,"")</f>
        <v/>
      </c>
      <c r="C567" s="378" t="str">
        <f>IF(名簿!F572&lt;&gt;"",名簿!F572,"")</f>
        <v/>
      </c>
      <c r="D567" s="378" t="str">
        <f>IF(名簿!G572&lt;&gt;"",名簿!G572,"")</f>
        <v/>
      </c>
      <c r="E567" s="378" t="str">
        <f>IF(名簿!J572&lt;&gt;"",名簿!J572,"")</f>
        <v/>
      </c>
      <c r="F567" s="378" t="str">
        <f>IF(名簿!L572&lt;&gt;"",名簿!L572,"")</f>
        <v/>
      </c>
      <c r="G567" s="378" t="str">
        <f>IF(名簿!I572&lt;&gt;"",名簿!I572,"")</f>
        <v/>
      </c>
      <c r="H567" s="378" t="str">
        <f>IF(名簿!K572&lt;&gt;"",名簿!K572,"")</f>
        <v/>
      </c>
      <c r="I567" s="378" t="str">
        <f>IF(名簿!H572&lt;&gt;"",名簿!H572,"")</f>
        <v/>
      </c>
      <c r="J567" s="378" t="str">
        <f>IF(名簿!S572&lt;&gt;"",名簿!S572,"")</f>
        <v/>
      </c>
      <c r="L567" s="379" t="str">
        <f>IF(現場!C571&lt;&gt;"",現場!C571,"")</f>
        <v/>
      </c>
      <c r="M567" s="379" t="str">
        <f>IF(現場!D571&lt;&gt;"",現場!D571,"")</f>
        <v/>
      </c>
      <c r="N567" s="379" t="str">
        <f>IF(現場!E571&lt;&gt;"",現場!E571,"")</f>
        <v/>
      </c>
      <c r="O567" s="379" t="str">
        <f>IF(現場!F571&lt;&gt;"",現場!F571,"")</f>
        <v/>
      </c>
      <c r="P567" s="379" t="str">
        <f>IF(現場!G571&lt;&gt;"",現場!G571,"")</f>
        <v/>
      </c>
      <c r="Q567" s="379" t="str">
        <f>IF(現場!H571&lt;&gt;"",現場!H571,"")</f>
        <v/>
      </c>
      <c r="R567" s="379" t="str">
        <f>IF(現場!I571&lt;&gt;"",現場!I571,"")</f>
        <v/>
      </c>
      <c r="S567" s="379" t="str">
        <f>IF(現場!J571&lt;&gt;"",現場!J571,"")</f>
        <v/>
      </c>
      <c r="T567" s="379" t="str">
        <f>IF(現場!K571&lt;&gt;"",現場!K571,"")</f>
        <v/>
      </c>
      <c r="U567" s="379" t="str">
        <f>IF(現場!L571&lt;&gt;"",現場!L571,"")</f>
        <v/>
      </c>
      <c r="V567" s="379" t="str">
        <f>IF(現場!M571&lt;&gt;"",現場!M571,"")</f>
        <v/>
      </c>
      <c r="X567" s="407" t="str">
        <f>IF(名簿!E572&lt;&gt;"",名簿!E572,"")</f>
        <v/>
      </c>
      <c r="Y567" s="407" t="str">
        <f>IF(名簿!C572&lt;&gt;"",名簿!C572,"")</f>
        <v/>
      </c>
      <c r="Z567" s="407" t="str">
        <f>IF(名簿!H572&lt;&gt;"",名簿!H572,"")</f>
        <v/>
      </c>
      <c r="AA567" s="407" t="str">
        <f>IF(名簿!S572&lt;&gt;"",名簿!S572,"")</f>
        <v/>
      </c>
      <c r="AB567" s="407" t="s">
        <v>1792</v>
      </c>
      <c r="AC567" s="407" t="str">
        <f>IF(名簿!M572&lt;&gt;"",名簿!M572,"")</f>
        <v/>
      </c>
      <c r="AD567" s="407" t="str">
        <f>IF(名簿!N572&lt;&gt;"",名簿!N572,"")</f>
        <v/>
      </c>
      <c r="AE567" s="407" t="str">
        <f>IF(名簿!O572&lt;&gt;"",名簿!O572,"")</f>
        <v/>
      </c>
      <c r="AF567" s="407" t="str">
        <f>IF(名簿!P572&lt;&gt;"",名簿!P572,"")</f>
        <v/>
      </c>
      <c r="AN567" s="551" t="str">
        <f>テーブル2[[#This Row],[災害発生時の
体制]]&amp;テーブル2[[#This Row],[班長代理①②③を選択]]</f>
        <v/>
      </c>
      <c r="AO567">
        <f>IF(テーブル2[[#This Row],[班長代理①②③を選択]]&lt;&gt;"",COUNTIF(AN:AN,AN567),0)</f>
        <v>0</v>
      </c>
      <c r="AQ567" s="521" t="str">
        <f>テーブル2[[#This Row],[災害発生時の
体制]]&amp;テーブル2[[#This Row],[班長]]</f>
        <v/>
      </c>
      <c r="AR567" s="519">
        <f>IF(テーブル2[[#This Row],[班長]]="○",COUNTIF(AQ:AQ,AQ567),0)</f>
        <v>0</v>
      </c>
    </row>
    <row r="568" spans="2:44" x14ac:dyDescent="0.15">
      <c r="B568" s="378" t="str">
        <f>IF(名簿!C573&lt;&gt;"",名簿!C573,"")</f>
        <v/>
      </c>
      <c r="C568" s="378" t="str">
        <f>IF(名簿!F573&lt;&gt;"",名簿!F573,"")</f>
        <v/>
      </c>
      <c r="D568" s="378" t="str">
        <f>IF(名簿!G573&lt;&gt;"",名簿!G573,"")</f>
        <v/>
      </c>
      <c r="E568" s="378" t="str">
        <f>IF(名簿!J573&lt;&gt;"",名簿!J573,"")</f>
        <v/>
      </c>
      <c r="F568" s="378" t="str">
        <f>IF(名簿!L573&lt;&gt;"",名簿!L573,"")</f>
        <v/>
      </c>
      <c r="G568" s="378" t="str">
        <f>IF(名簿!I573&lt;&gt;"",名簿!I573,"")</f>
        <v/>
      </c>
      <c r="H568" s="378" t="str">
        <f>IF(名簿!K573&lt;&gt;"",名簿!K573,"")</f>
        <v/>
      </c>
      <c r="I568" s="378" t="str">
        <f>IF(名簿!H573&lt;&gt;"",名簿!H573,"")</f>
        <v/>
      </c>
      <c r="J568" s="378" t="str">
        <f>IF(名簿!S573&lt;&gt;"",名簿!S573,"")</f>
        <v/>
      </c>
      <c r="L568" s="379" t="str">
        <f>IF(現場!C572&lt;&gt;"",現場!C572,"")</f>
        <v/>
      </c>
      <c r="M568" s="379" t="str">
        <f>IF(現場!D572&lt;&gt;"",現場!D572,"")</f>
        <v/>
      </c>
      <c r="N568" s="379" t="str">
        <f>IF(現場!E572&lt;&gt;"",現場!E572,"")</f>
        <v/>
      </c>
      <c r="O568" s="379" t="str">
        <f>IF(現場!F572&lt;&gt;"",現場!F572,"")</f>
        <v/>
      </c>
      <c r="P568" s="379" t="str">
        <f>IF(現場!G572&lt;&gt;"",現場!G572,"")</f>
        <v/>
      </c>
      <c r="Q568" s="379" t="str">
        <f>IF(現場!H572&lt;&gt;"",現場!H572,"")</f>
        <v/>
      </c>
      <c r="R568" s="379" t="str">
        <f>IF(現場!I572&lt;&gt;"",現場!I572,"")</f>
        <v/>
      </c>
      <c r="S568" s="379" t="str">
        <f>IF(現場!J572&lt;&gt;"",現場!J572,"")</f>
        <v/>
      </c>
      <c r="T568" s="379" t="str">
        <f>IF(現場!K572&lt;&gt;"",現場!K572,"")</f>
        <v/>
      </c>
      <c r="U568" s="379" t="str">
        <f>IF(現場!L572&lt;&gt;"",現場!L572,"")</f>
        <v/>
      </c>
      <c r="V568" s="379" t="str">
        <f>IF(現場!M572&lt;&gt;"",現場!M572,"")</f>
        <v/>
      </c>
      <c r="X568" s="407" t="str">
        <f>IF(名簿!E573&lt;&gt;"",名簿!E573,"")</f>
        <v/>
      </c>
      <c r="Y568" s="407" t="str">
        <f>IF(名簿!C573&lt;&gt;"",名簿!C573,"")</f>
        <v/>
      </c>
      <c r="Z568" s="407" t="str">
        <f>IF(名簿!H573&lt;&gt;"",名簿!H573,"")</f>
        <v/>
      </c>
      <c r="AA568" s="407" t="str">
        <f>IF(名簿!S573&lt;&gt;"",名簿!S573,"")</f>
        <v/>
      </c>
      <c r="AB568" s="407" t="s">
        <v>1792</v>
      </c>
      <c r="AC568" s="407" t="str">
        <f>IF(名簿!M573&lt;&gt;"",名簿!M573,"")</f>
        <v/>
      </c>
      <c r="AD568" s="407" t="str">
        <f>IF(名簿!N573&lt;&gt;"",名簿!N573,"")</f>
        <v/>
      </c>
      <c r="AE568" s="407" t="str">
        <f>IF(名簿!O573&lt;&gt;"",名簿!O573,"")</f>
        <v/>
      </c>
      <c r="AF568" s="407" t="str">
        <f>IF(名簿!P573&lt;&gt;"",名簿!P573,"")</f>
        <v/>
      </c>
      <c r="AN568" s="551" t="str">
        <f>テーブル2[[#This Row],[災害発生時の
体制]]&amp;テーブル2[[#This Row],[班長代理①②③を選択]]</f>
        <v/>
      </c>
      <c r="AO568">
        <f>IF(テーブル2[[#This Row],[班長代理①②③を選択]]&lt;&gt;"",COUNTIF(AN:AN,AN568),0)</f>
        <v>0</v>
      </c>
      <c r="AQ568" s="521" t="str">
        <f>テーブル2[[#This Row],[災害発生時の
体制]]&amp;テーブル2[[#This Row],[班長]]</f>
        <v/>
      </c>
      <c r="AR568" s="519">
        <f>IF(テーブル2[[#This Row],[班長]]="○",COUNTIF(AQ:AQ,AQ568),0)</f>
        <v>0</v>
      </c>
    </row>
    <row r="569" spans="2:44" x14ac:dyDescent="0.15">
      <c r="B569" s="378" t="str">
        <f>IF(名簿!C574&lt;&gt;"",名簿!C574,"")</f>
        <v/>
      </c>
      <c r="C569" s="378" t="str">
        <f>IF(名簿!F574&lt;&gt;"",名簿!F574,"")</f>
        <v/>
      </c>
      <c r="D569" s="378" t="str">
        <f>IF(名簿!G574&lt;&gt;"",名簿!G574,"")</f>
        <v/>
      </c>
      <c r="E569" s="378" t="str">
        <f>IF(名簿!J574&lt;&gt;"",名簿!J574,"")</f>
        <v/>
      </c>
      <c r="F569" s="378" t="str">
        <f>IF(名簿!L574&lt;&gt;"",名簿!L574,"")</f>
        <v/>
      </c>
      <c r="G569" s="378" t="str">
        <f>IF(名簿!I574&lt;&gt;"",名簿!I574,"")</f>
        <v/>
      </c>
      <c r="H569" s="378" t="str">
        <f>IF(名簿!K574&lt;&gt;"",名簿!K574,"")</f>
        <v/>
      </c>
      <c r="I569" s="378" t="str">
        <f>IF(名簿!H574&lt;&gt;"",名簿!H574,"")</f>
        <v/>
      </c>
      <c r="J569" s="378" t="str">
        <f>IF(名簿!S574&lt;&gt;"",名簿!S574,"")</f>
        <v/>
      </c>
      <c r="L569" s="379" t="str">
        <f>IF(現場!C573&lt;&gt;"",現場!C573,"")</f>
        <v/>
      </c>
      <c r="M569" s="379" t="str">
        <f>IF(現場!D573&lt;&gt;"",現場!D573,"")</f>
        <v/>
      </c>
      <c r="N569" s="379" t="str">
        <f>IF(現場!E573&lt;&gt;"",現場!E573,"")</f>
        <v/>
      </c>
      <c r="O569" s="379" t="str">
        <f>IF(現場!F573&lt;&gt;"",現場!F573,"")</f>
        <v/>
      </c>
      <c r="P569" s="379" t="str">
        <f>IF(現場!G573&lt;&gt;"",現場!G573,"")</f>
        <v/>
      </c>
      <c r="Q569" s="379" t="str">
        <f>IF(現場!H573&lt;&gt;"",現場!H573,"")</f>
        <v/>
      </c>
      <c r="R569" s="379" t="str">
        <f>IF(現場!I573&lt;&gt;"",現場!I573,"")</f>
        <v/>
      </c>
      <c r="S569" s="379" t="str">
        <f>IF(現場!J573&lt;&gt;"",現場!J573,"")</f>
        <v/>
      </c>
      <c r="T569" s="379" t="str">
        <f>IF(現場!K573&lt;&gt;"",現場!K573,"")</f>
        <v/>
      </c>
      <c r="U569" s="379" t="str">
        <f>IF(現場!L573&lt;&gt;"",現場!L573,"")</f>
        <v/>
      </c>
      <c r="V569" s="379" t="str">
        <f>IF(現場!M573&lt;&gt;"",現場!M573,"")</f>
        <v/>
      </c>
      <c r="X569" s="407" t="str">
        <f>IF(名簿!E574&lt;&gt;"",名簿!E574,"")</f>
        <v/>
      </c>
      <c r="Y569" s="407" t="str">
        <f>IF(名簿!C574&lt;&gt;"",名簿!C574,"")</f>
        <v/>
      </c>
      <c r="Z569" s="407" t="str">
        <f>IF(名簿!H574&lt;&gt;"",名簿!H574,"")</f>
        <v/>
      </c>
      <c r="AA569" s="407" t="str">
        <f>IF(名簿!S574&lt;&gt;"",名簿!S574,"")</f>
        <v/>
      </c>
      <c r="AB569" s="407" t="s">
        <v>1792</v>
      </c>
      <c r="AC569" s="407" t="str">
        <f>IF(名簿!M574&lt;&gt;"",名簿!M574,"")</f>
        <v/>
      </c>
      <c r="AD569" s="407" t="str">
        <f>IF(名簿!N574&lt;&gt;"",名簿!N574,"")</f>
        <v/>
      </c>
      <c r="AE569" s="407" t="str">
        <f>IF(名簿!O574&lt;&gt;"",名簿!O574,"")</f>
        <v/>
      </c>
      <c r="AF569" s="407" t="str">
        <f>IF(名簿!P574&lt;&gt;"",名簿!P574,"")</f>
        <v/>
      </c>
      <c r="AN569" s="551" t="str">
        <f>テーブル2[[#This Row],[災害発生時の
体制]]&amp;テーブル2[[#This Row],[班長代理①②③を選択]]</f>
        <v/>
      </c>
      <c r="AO569">
        <f>IF(テーブル2[[#This Row],[班長代理①②③を選択]]&lt;&gt;"",COUNTIF(AN:AN,AN569),0)</f>
        <v>0</v>
      </c>
      <c r="AQ569" s="521" t="str">
        <f>テーブル2[[#This Row],[災害発生時の
体制]]&amp;テーブル2[[#This Row],[班長]]</f>
        <v/>
      </c>
      <c r="AR569" s="519">
        <f>IF(テーブル2[[#This Row],[班長]]="○",COUNTIF(AQ:AQ,AQ569),0)</f>
        <v>0</v>
      </c>
    </row>
    <row r="570" spans="2:44" x14ac:dyDescent="0.15">
      <c r="B570" s="378" t="str">
        <f>IF(名簿!C575&lt;&gt;"",名簿!C575,"")</f>
        <v/>
      </c>
      <c r="C570" s="378" t="str">
        <f>IF(名簿!F575&lt;&gt;"",名簿!F575,"")</f>
        <v/>
      </c>
      <c r="D570" s="378" t="str">
        <f>IF(名簿!G575&lt;&gt;"",名簿!G575,"")</f>
        <v/>
      </c>
      <c r="E570" s="378" t="str">
        <f>IF(名簿!J575&lt;&gt;"",名簿!J575,"")</f>
        <v/>
      </c>
      <c r="F570" s="378" t="str">
        <f>IF(名簿!L575&lt;&gt;"",名簿!L575,"")</f>
        <v/>
      </c>
      <c r="G570" s="378" t="str">
        <f>IF(名簿!I575&lt;&gt;"",名簿!I575,"")</f>
        <v/>
      </c>
      <c r="H570" s="378" t="str">
        <f>IF(名簿!K575&lt;&gt;"",名簿!K575,"")</f>
        <v/>
      </c>
      <c r="I570" s="378" t="str">
        <f>IF(名簿!H575&lt;&gt;"",名簿!H575,"")</f>
        <v/>
      </c>
      <c r="J570" s="378" t="str">
        <f>IF(名簿!S575&lt;&gt;"",名簿!S575,"")</f>
        <v/>
      </c>
      <c r="L570" s="379" t="str">
        <f>IF(現場!C574&lt;&gt;"",現場!C574,"")</f>
        <v/>
      </c>
      <c r="M570" s="379" t="str">
        <f>IF(現場!D574&lt;&gt;"",現場!D574,"")</f>
        <v/>
      </c>
      <c r="N570" s="379" t="str">
        <f>IF(現場!E574&lt;&gt;"",現場!E574,"")</f>
        <v/>
      </c>
      <c r="O570" s="379" t="str">
        <f>IF(現場!F574&lt;&gt;"",現場!F574,"")</f>
        <v/>
      </c>
      <c r="P570" s="379" t="str">
        <f>IF(現場!G574&lt;&gt;"",現場!G574,"")</f>
        <v/>
      </c>
      <c r="Q570" s="379" t="str">
        <f>IF(現場!H574&lt;&gt;"",現場!H574,"")</f>
        <v/>
      </c>
      <c r="R570" s="379" t="str">
        <f>IF(現場!I574&lt;&gt;"",現場!I574,"")</f>
        <v/>
      </c>
      <c r="S570" s="379" t="str">
        <f>IF(現場!J574&lt;&gt;"",現場!J574,"")</f>
        <v/>
      </c>
      <c r="T570" s="379" t="str">
        <f>IF(現場!K574&lt;&gt;"",現場!K574,"")</f>
        <v/>
      </c>
      <c r="U570" s="379" t="str">
        <f>IF(現場!L574&lt;&gt;"",現場!L574,"")</f>
        <v/>
      </c>
      <c r="V570" s="379" t="str">
        <f>IF(現場!M574&lt;&gt;"",現場!M574,"")</f>
        <v/>
      </c>
      <c r="X570" s="407" t="str">
        <f>IF(名簿!E575&lt;&gt;"",名簿!E575,"")</f>
        <v/>
      </c>
      <c r="Y570" s="407" t="str">
        <f>IF(名簿!C575&lt;&gt;"",名簿!C575,"")</f>
        <v/>
      </c>
      <c r="Z570" s="407" t="str">
        <f>IF(名簿!H575&lt;&gt;"",名簿!H575,"")</f>
        <v/>
      </c>
      <c r="AA570" s="407" t="str">
        <f>IF(名簿!S575&lt;&gt;"",名簿!S575,"")</f>
        <v/>
      </c>
      <c r="AB570" s="407" t="s">
        <v>1792</v>
      </c>
      <c r="AC570" s="407" t="str">
        <f>IF(名簿!M575&lt;&gt;"",名簿!M575,"")</f>
        <v/>
      </c>
      <c r="AD570" s="407" t="str">
        <f>IF(名簿!N575&lt;&gt;"",名簿!N575,"")</f>
        <v/>
      </c>
      <c r="AE570" s="407" t="str">
        <f>IF(名簿!O575&lt;&gt;"",名簿!O575,"")</f>
        <v/>
      </c>
      <c r="AF570" s="407" t="str">
        <f>IF(名簿!P575&lt;&gt;"",名簿!P575,"")</f>
        <v/>
      </c>
      <c r="AN570" s="551" t="str">
        <f>テーブル2[[#This Row],[災害発生時の
体制]]&amp;テーブル2[[#This Row],[班長代理①②③を選択]]</f>
        <v/>
      </c>
      <c r="AO570">
        <f>IF(テーブル2[[#This Row],[班長代理①②③を選択]]&lt;&gt;"",COUNTIF(AN:AN,AN570),0)</f>
        <v>0</v>
      </c>
      <c r="AQ570" s="521" t="str">
        <f>テーブル2[[#This Row],[災害発生時の
体制]]&amp;テーブル2[[#This Row],[班長]]</f>
        <v/>
      </c>
      <c r="AR570" s="519">
        <f>IF(テーブル2[[#This Row],[班長]]="○",COUNTIF(AQ:AQ,AQ570),0)</f>
        <v>0</v>
      </c>
    </row>
    <row r="571" spans="2:44" x14ac:dyDescent="0.15">
      <c r="B571" s="378" t="str">
        <f>IF(名簿!C576&lt;&gt;"",名簿!C576,"")</f>
        <v/>
      </c>
      <c r="C571" s="378" t="str">
        <f>IF(名簿!F576&lt;&gt;"",名簿!F576,"")</f>
        <v/>
      </c>
      <c r="D571" s="378" t="str">
        <f>IF(名簿!G576&lt;&gt;"",名簿!G576,"")</f>
        <v/>
      </c>
      <c r="E571" s="378" t="str">
        <f>IF(名簿!J576&lt;&gt;"",名簿!J576,"")</f>
        <v/>
      </c>
      <c r="F571" s="378" t="str">
        <f>IF(名簿!L576&lt;&gt;"",名簿!L576,"")</f>
        <v/>
      </c>
      <c r="G571" s="378" t="str">
        <f>IF(名簿!I576&lt;&gt;"",名簿!I576,"")</f>
        <v/>
      </c>
      <c r="H571" s="378" t="str">
        <f>IF(名簿!K576&lt;&gt;"",名簿!K576,"")</f>
        <v/>
      </c>
      <c r="I571" s="378" t="str">
        <f>IF(名簿!H576&lt;&gt;"",名簿!H576,"")</f>
        <v/>
      </c>
      <c r="J571" s="378" t="str">
        <f>IF(名簿!S576&lt;&gt;"",名簿!S576,"")</f>
        <v/>
      </c>
      <c r="L571" s="379" t="str">
        <f>IF(現場!C575&lt;&gt;"",現場!C575,"")</f>
        <v/>
      </c>
      <c r="M571" s="379" t="str">
        <f>IF(現場!D575&lt;&gt;"",現場!D575,"")</f>
        <v/>
      </c>
      <c r="N571" s="379" t="str">
        <f>IF(現場!E575&lt;&gt;"",現場!E575,"")</f>
        <v/>
      </c>
      <c r="O571" s="379" t="str">
        <f>IF(現場!F575&lt;&gt;"",現場!F575,"")</f>
        <v/>
      </c>
      <c r="P571" s="379" t="str">
        <f>IF(現場!G575&lt;&gt;"",現場!G575,"")</f>
        <v/>
      </c>
      <c r="Q571" s="379" t="str">
        <f>IF(現場!H575&lt;&gt;"",現場!H575,"")</f>
        <v/>
      </c>
      <c r="R571" s="379" t="str">
        <f>IF(現場!I575&lt;&gt;"",現場!I575,"")</f>
        <v/>
      </c>
      <c r="S571" s="379" t="str">
        <f>IF(現場!J575&lt;&gt;"",現場!J575,"")</f>
        <v/>
      </c>
      <c r="T571" s="379" t="str">
        <f>IF(現場!K575&lt;&gt;"",現場!K575,"")</f>
        <v/>
      </c>
      <c r="U571" s="379" t="str">
        <f>IF(現場!L575&lt;&gt;"",現場!L575,"")</f>
        <v/>
      </c>
      <c r="V571" s="379" t="str">
        <f>IF(現場!M575&lt;&gt;"",現場!M575,"")</f>
        <v/>
      </c>
      <c r="X571" s="407" t="str">
        <f>IF(名簿!E576&lt;&gt;"",名簿!E576,"")</f>
        <v/>
      </c>
      <c r="Y571" s="407" t="str">
        <f>IF(名簿!C576&lt;&gt;"",名簿!C576,"")</f>
        <v/>
      </c>
      <c r="Z571" s="407" t="str">
        <f>IF(名簿!H576&lt;&gt;"",名簿!H576,"")</f>
        <v/>
      </c>
      <c r="AA571" s="407" t="str">
        <f>IF(名簿!S576&lt;&gt;"",名簿!S576,"")</f>
        <v/>
      </c>
      <c r="AB571" s="407" t="s">
        <v>1792</v>
      </c>
      <c r="AC571" s="407" t="str">
        <f>IF(名簿!M576&lt;&gt;"",名簿!M576,"")</f>
        <v/>
      </c>
      <c r="AD571" s="407" t="str">
        <f>IF(名簿!N576&lt;&gt;"",名簿!N576,"")</f>
        <v/>
      </c>
      <c r="AE571" s="407" t="str">
        <f>IF(名簿!O576&lt;&gt;"",名簿!O576,"")</f>
        <v/>
      </c>
      <c r="AF571" s="407" t="str">
        <f>IF(名簿!P576&lt;&gt;"",名簿!P576,"")</f>
        <v/>
      </c>
      <c r="AN571" s="551" t="str">
        <f>テーブル2[[#This Row],[災害発生時の
体制]]&amp;テーブル2[[#This Row],[班長代理①②③を選択]]</f>
        <v/>
      </c>
      <c r="AO571">
        <f>IF(テーブル2[[#This Row],[班長代理①②③を選択]]&lt;&gt;"",COUNTIF(AN:AN,AN571),0)</f>
        <v>0</v>
      </c>
      <c r="AQ571" s="521" t="str">
        <f>テーブル2[[#This Row],[災害発生時の
体制]]&amp;テーブル2[[#This Row],[班長]]</f>
        <v/>
      </c>
      <c r="AR571" s="519">
        <f>IF(テーブル2[[#This Row],[班長]]="○",COUNTIF(AQ:AQ,AQ571),0)</f>
        <v>0</v>
      </c>
    </row>
    <row r="572" spans="2:44" x14ac:dyDescent="0.15">
      <c r="B572" s="378" t="str">
        <f>IF(名簿!C577&lt;&gt;"",名簿!C577,"")</f>
        <v/>
      </c>
      <c r="C572" s="378" t="str">
        <f>IF(名簿!F577&lt;&gt;"",名簿!F577,"")</f>
        <v/>
      </c>
      <c r="D572" s="378" t="str">
        <f>IF(名簿!G577&lt;&gt;"",名簿!G577,"")</f>
        <v/>
      </c>
      <c r="E572" s="378" t="str">
        <f>IF(名簿!J577&lt;&gt;"",名簿!J577,"")</f>
        <v/>
      </c>
      <c r="F572" s="378" t="str">
        <f>IF(名簿!L577&lt;&gt;"",名簿!L577,"")</f>
        <v/>
      </c>
      <c r="G572" s="378" t="str">
        <f>IF(名簿!I577&lt;&gt;"",名簿!I577,"")</f>
        <v/>
      </c>
      <c r="H572" s="378" t="str">
        <f>IF(名簿!K577&lt;&gt;"",名簿!K577,"")</f>
        <v/>
      </c>
      <c r="I572" s="378" t="str">
        <f>IF(名簿!H577&lt;&gt;"",名簿!H577,"")</f>
        <v/>
      </c>
      <c r="J572" s="378" t="str">
        <f>IF(名簿!S577&lt;&gt;"",名簿!S577,"")</f>
        <v/>
      </c>
      <c r="L572" s="379" t="str">
        <f>IF(現場!C576&lt;&gt;"",現場!C576,"")</f>
        <v/>
      </c>
      <c r="M572" s="379" t="str">
        <f>IF(現場!D576&lt;&gt;"",現場!D576,"")</f>
        <v/>
      </c>
      <c r="N572" s="379" t="str">
        <f>IF(現場!E576&lt;&gt;"",現場!E576,"")</f>
        <v/>
      </c>
      <c r="O572" s="379" t="str">
        <f>IF(現場!F576&lt;&gt;"",現場!F576,"")</f>
        <v/>
      </c>
      <c r="P572" s="379" t="str">
        <f>IF(現場!G576&lt;&gt;"",現場!G576,"")</f>
        <v/>
      </c>
      <c r="Q572" s="379" t="str">
        <f>IF(現場!H576&lt;&gt;"",現場!H576,"")</f>
        <v/>
      </c>
      <c r="R572" s="379" t="str">
        <f>IF(現場!I576&lt;&gt;"",現場!I576,"")</f>
        <v/>
      </c>
      <c r="S572" s="379" t="str">
        <f>IF(現場!J576&lt;&gt;"",現場!J576,"")</f>
        <v/>
      </c>
      <c r="T572" s="379" t="str">
        <f>IF(現場!K576&lt;&gt;"",現場!K576,"")</f>
        <v/>
      </c>
      <c r="U572" s="379" t="str">
        <f>IF(現場!L576&lt;&gt;"",現場!L576,"")</f>
        <v/>
      </c>
      <c r="V572" s="379" t="str">
        <f>IF(現場!M576&lt;&gt;"",現場!M576,"")</f>
        <v/>
      </c>
      <c r="X572" s="407" t="str">
        <f>IF(名簿!E577&lt;&gt;"",名簿!E577,"")</f>
        <v/>
      </c>
      <c r="Y572" s="407" t="str">
        <f>IF(名簿!C577&lt;&gt;"",名簿!C577,"")</f>
        <v/>
      </c>
      <c r="Z572" s="407" t="str">
        <f>IF(名簿!H577&lt;&gt;"",名簿!H577,"")</f>
        <v/>
      </c>
      <c r="AA572" s="407" t="str">
        <f>IF(名簿!S577&lt;&gt;"",名簿!S577,"")</f>
        <v/>
      </c>
      <c r="AB572" s="407" t="s">
        <v>1792</v>
      </c>
      <c r="AC572" s="407" t="str">
        <f>IF(名簿!M577&lt;&gt;"",名簿!M577,"")</f>
        <v/>
      </c>
      <c r="AD572" s="407" t="str">
        <f>IF(名簿!N577&lt;&gt;"",名簿!N577,"")</f>
        <v/>
      </c>
      <c r="AE572" s="407" t="str">
        <f>IF(名簿!O577&lt;&gt;"",名簿!O577,"")</f>
        <v/>
      </c>
      <c r="AF572" s="407" t="str">
        <f>IF(名簿!P577&lt;&gt;"",名簿!P577,"")</f>
        <v/>
      </c>
      <c r="AN572" s="551" t="str">
        <f>テーブル2[[#This Row],[災害発生時の
体制]]&amp;テーブル2[[#This Row],[班長代理①②③を選択]]</f>
        <v/>
      </c>
      <c r="AO572">
        <f>IF(テーブル2[[#This Row],[班長代理①②③を選択]]&lt;&gt;"",COUNTIF(AN:AN,AN572),0)</f>
        <v>0</v>
      </c>
      <c r="AQ572" s="521" t="str">
        <f>テーブル2[[#This Row],[災害発生時の
体制]]&amp;テーブル2[[#This Row],[班長]]</f>
        <v/>
      </c>
      <c r="AR572" s="519">
        <f>IF(テーブル2[[#This Row],[班長]]="○",COUNTIF(AQ:AQ,AQ572),0)</f>
        <v>0</v>
      </c>
    </row>
    <row r="573" spans="2:44" x14ac:dyDescent="0.15">
      <c r="B573" s="378" t="str">
        <f>IF(名簿!C578&lt;&gt;"",名簿!C578,"")</f>
        <v/>
      </c>
      <c r="C573" s="378" t="str">
        <f>IF(名簿!F578&lt;&gt;"",名簿!F578,"")</f>
        <v/>
      </c>
      <c r="D573" s="378" t="str">
        <f>IF(名簿!G578&lt;&gt;"",名簿!G578,"")</f>
        <v/>
      </c>
      <c r="E573" s="378" t="str">
        <f>IF(名簿!J578&lt;&gt;"",名簿!J578,"")</f>
        <v/>
      </c>
      <c r="F573" s="378" t="str">
        <f>IF(名簿!L578&lt;&gt;"",名簿!L578,"")</f>
        <v/>
      </c>
      <c r="G573" s="378" t="str">
        <f>IF(名簿!I578&lt;&gt;"",名簿!I578,"")</f>
        <v/>
      </c>
      <c r="H573" s="378" t="str">
        <f>IF(名簿!K578&lt;&gt;"",名簿!K578,"")</f>
        <v/>
      </c>
      <c r="I573" s="378" t="str">
        <f>IF(名簿!H578&lt;&gt;"",名簿!H578,"")</f>
        <v/>
      </c>
      <c r="J573" s="378" t="str">
        <f>IF(名簿!S578&lt;&gt;"",名簿!S578,"")</f>
        <v/>
      </c>
      <c r="L573" s="379" t="str">
        <f>IF(現場!C577&lt;&gt;"",現場!C577,"")</f>
        <v/>
      </c>
      <c r="M573" s="379" t="str">
        <f>IF(現場!D577&lt;&gt;"",現場!D577,"")</f>
        <v/>
      </c>
      <c r="N573" s="379" t="str">
        <f>IF(現場!E577&lt;&gt;"",現場!E577,"")</f>
        <v/>
      </c>
      <c r="O573" s="379" t="str">
        <f>IF(現場!F577&lt;&gt;"",現場!F577,"")</f>
        <v/>
      </c>
      <c r="P573" s="379" t="str">
        <f>IF(現場!G577&lt;&gt;"",現場!G577,"")</f>
        <v/>
      </c>
      <c r="Q573" s="379" t="str">
        <f>IF(現場!H577&lt;&gt;"",現場!H577,"")</f>
        <v/>
      </c>
      <c r="R573" s="379" t="str">
        <f>IF(現場!I577&lt;&gt;"",現場!I577,"")</f>
        <v/>
      </c>
      <c r="S573" s="379" t="str">
        <f>IF(現場!J577&lt;&gt;"",現場!J577,"")</f>
        <v/>
      </c>
      <c r="T573" s="379" t="str">
        <f>IF(現場!K577&lt;&gt;"",現場!K577,"")</f>
        <v/>
      </c>
      <c r="U573" s="379" t="str">
        <f>IF(現場!L577&lt;&gt;"",現場!L577,"")</f>
        <v/>
      </c>
      <c r="V573" s="379" t="str">
        <f>IF(現場!M577&lt;&gt;"",現場!M577,"")</f>
        <v/>
      </c>
      <c r="X573" s="407" t="str">
        <f>IF(名簿!E578&lt;&gt;"",名簿!E578,"")</f>
        <v/>
      </c>
      <c r="Y573" s="407" t="str">
        <f>IF(名簿!C578&lt;&gt;"",名簿!C578,"")</f>
        <v/>
      </c>
      <c r="Z573" s="407" t="str">
        <f>IF(名簿!H578&lt;&gt;"",名簿!H578,"")</f>
        <v/>
      </c>
      <c r="AA573" s="407" t="str">
        <f>IF(名簿!S578&lt;&gt;"",名簿!S578,"")</f>
        <v/>
      </c>
      <c r="AB573" s="407" t="s">
        <v>1792</v>
      </c>
      <c r="AC573" s="407" t="str">
        <f>IF(名簿!M578&lt;&gt;"",名簿!M578,"")</f>
        <v/>
      </c>
      <c r="AD573" s="407" t="str">
        <f>IF(名簿!N578&lt;&gt;"",名簿!N578,"")</f>
        <v/>
      </c>
      <c r="AE573" s="407" t="str">
        <f>IF(名簿!O578&lt;&gt;"",名簿!O578,"")</f>
        <v/>
      </c>
      <c r="AF573" s="407" t="str">
        <f>IF(名簿!P578&lt;&gt;"",名簿!P578,"")</f>
        <v/>
      </c>
      <c r="AN573" s="551" t="str">
        <f>テーブル2[[#This Row],[災害発生時の
体制]]&amp;テーブル2[[#This Row],[班長代理①②③を選択]]</f>
        <v/>
      </c>
      <c r="AO573">
        <f>IF(テーブル2[[#This Row],[班長代理①②③を選択]]&lt;&gt;"",COUNTIF(AN:AN,AN573),0)</f>
        <v>0</v>
      </c>
      <c r="AQ573" s="521" t="str">
        <f>テーブル2[[#This Row],[災害発生時の
体制]]&amp;テーブル2[[#This Row],[班長]]</f>
        <v/>
      </c>
      <c r="AR573" s="519">
        <f>IF(テーブル2[[#This Row],[班長]]="○",COUNTIF(AQ:AQ,AQ573),0)</f>
        <v>0</v>
      </c>
    </row>
    <row r="574" spans="2:44" x14ac:dyDescent="0.15">
      <c r="B574" s="378" t="str">
        <f>IF(名簿!C579&lt;&gt;"",名簿!C579,"")</f>
        <v/>
      </c>
      <c r="C574" s="378" t="str">
        <f>IF(名簿!F579&lt;&gt;"",名簿!F579,"")</f>
        <v/>
      </c>
      <c r="D574" s="378" t="str">
        <f>IF(名簿!G579&lt;&gt;"",名簿!G579,"")</f>
        <v/>
      </c>
      <c r="E574" s="378" t="str">
        <f>IF(名簿!J579&lt;&gt;"",名簿!J579,"")</f>
        <v/>
      </c>
      <c r="F574" s="378" t="str">
        <f>IF(名簿!L579&lt;&gt;"",名簿!L579,"")</f>
        <v/>
      </c>
      <c r="G574" s="378" t="str">
        <f>IF(名簿!I579&lt;&gt;"",名簿!I579,"")</f>
        <v/>
      </c>
      <c r="H574" s="378" t="str">
        <f>IF(名簿!K579&lt;&gt;"",名簿!K579,"")</f>
        <v/>
      </c>
      <c r="I574" s="378" t="str">
        <f>IF(名簿!H579&lt;&gt;"",名簿!H579,"")</f>
        <v/>
      </c>
      <c r="J574" s="378" t="str">
        <f>IF(名簿!S579&lt;&gt;"",名簿!S579,"")</f>
        <v/>
      </c>
      <c r="L574" s="379" t="str">
        <f>IF(現場!C578&lt;&gt;"",現場!C578,"")</f>
        <v/>
      </c>
      <c r="M574" s="379" t="str">
        <f>IF(現場!D578&lt;&gt;"",現場!D578,"")</f>
        <v/>
      </c>
      <c r="N574" s="379" t="str">
        <f>IF(現場!E578&lt;&gt;"",現場!E578,"")</f>
        <v/>
      </c>
      <c r="O574" s="379" t="str">
        <f>IF(現場!F578&lt;&gt;"",現場!F578,"")</f>
        <v/>
      </c>
      <c r="P574" s="379" t="str">
        <f>IF(現場!G578&lt;&gt;"",現場!G578,"")</f>
        <v/>
      </c>
      <c r="Q574" s="379" t="str">
        <f>IF(現場!H578&lt;&gt;"",現場!H578,"")</f>
        <v/>
      </c>
      <c r="R574" s="379" t="str">
        <f>IF(現場!I578&lt;&gt;"",現場!I578,"")</f>
        <v/>
      </c>
      <c r="S574" s="379" t="str">
        <f>IF(現場!J578&lt;&gt;"",現場!J578,"")</f>
        <v/>
      </c>
      <c r="T574" s="379" t="str">
        <f>IF(現場!K578&lt;&gt;"",現場!K578,"")</f>
        <v/>
      </c>
      <c r="U574" s="379" t="str">
        <f>IF(現場!L578&lt;&gt;"",現場!L578,"")</f>
        <v/>
      </c>
      <c r="V574" s="379" t="str">
        <f>IF(現場!M578&lt;&gt;"",現場!M578,"")</f>
        <v/>
      </c>
      <c r="X574" s="407" t="str">
        <f>IF(名簿!E579&lt;&gt;"",名簿!E579,"")</f>
        <v/>
      </c>
      <c r="Y574" s="407" t="str">
        <f>IF(名簿!C579&lt;&gt;"",名簿!C579,"")</f>
        <v/>
      </c>
      <c r="Z574" s="407" t="str">
        <f>IF(名簿!H579&lt;&gt;"",名簿!H579,"")</f>
        <v/>
      </c>
      <c r="AA574" s="407" t="str">
        <f>IF(名簿!S579&lt;&gt;"",名簿!S579,"")</f>
        <v/>
      </c>
      <c r="AB574" s="407" t="s">
        <v>1792</v>
      </c>
      <c r="AC574" s="407" t="str">
        <f>IF(名簿!M579&lt;&gt;"",名簿!M579,"")</f>
        <v/>
      </c>
      <c r="AD574" s="407" t="str">
        <f>IF(名簿!N579&lt;&gt;"",名簿!N579,"")</f>
        <v/>
      </c>
      <c r="AE574" s="407" t="str">
        <f>IF(名簿!O579&lt;&gt;"",名簿!O579,"")</f>
        <v/>
      </c>
      <c r="AF574" s="407" t="str">
        <f>IF(名簿!P579&lt;&gt;"",名簿!P579,"")</f>
        <v/>
      </c>
      <c r="AN574" s="551" t="str">
        <f>テーブル2[[#This Row],[災害発生時の
体制]]&amp;テーブル2[[#This Row],[班長代理①②③を選択]]</f>
        <v/>
      </c>
      <c r="AO574">
        <f>IF(テーブル2[[#This Row],[班長代理①②③を選択]]&lt;&gt;"",COUNTIF(AN:AN,AN574),0)</f>
        <v>0</v>
      </c>
      <c r="AQ574" s="521" t="str">
        <f>テーブル2[[#This Row],[災害発生時の
体制]]&amp;テーブル2[[#This Row],[班長]]</f>
        <v/>
      </c>
      <c r="AR574" s="519">
        <f>IF(テーブル2[[#This Row],[班長]]="○",COUNTIF(AQ:AQ,AQ574),0)</f>
        <v>0</v>
      </c>
    </row>
    <row r="575" spans="2:44" x14ac:dyDescent="0.15">
      <c r="B575" s="378" t="str">
        <f>IF(名簿!C580&lt;&gt;"",名簿!C580,"")</f>
        <v/>
      </c>
      <c r="C575" s="378" t="str">
        <f>IF(名簿!F580&lt;&gt;"",名簿!F580,"")</f>
        <v/>
      </c>
      <c r="D575" s="378" t="str">
        <f>IF(名簿!G580&lt;&gt;"",名簿!G580,"")</f>
        <v/>
      </c>
      <c r="E575" s="378" t="str">
        <f>IF(名簿!J580&lt;&gt;"",名簿!J580,"")</f>
        <v/>
      </c>
      <c r="F575" s="378" t="str">
        <f>IF(名簿!L580&lt;&gt;"",名簿!L580,"")</f>
        <v/>
      </c>
      <c r="G575" s="378" t="str">
        <f>IF(名簿!I580&lt;&gt;"",名簿!I580,"")</f>
        <v/>
      </c>
      <c r="H575" s="378" t="str">
        <f>IF(名簿!K580&lt;&gt;"",名簿!K580,"")</f>
        <v/>
      </c>
      <c r="I575" s="378" t="str">
        <f>IF(名簿!H580&lt;&gt;"",名簿!H580,"")</f>
        <v/>
      </c>
      <c r="J575" s="378" t="str">
        <f>IF(名簿!S580&lt;&gt;"",名簿!S580,"")</f>
        <v/>
      </c>
      <c r="L575" s="379" t="str">
        <f>IF(現場!C579&lt;&gt;"",現場!C579,"")</f>
        <v/>
      </c>
      <c r="M575" s="379" t="str">
        <f>IF(現場!D579&lt;&gt;"",現場!D579,"")</f>
        <v/>
      </c>
      <c r="N575" s="379" t="str">
        <f>IF(現場!E579&lt;&gt;"",現場!E579,"")</f>
        <v/>
      </c>
      <c r="O575" s="379" t="str">
        <f>IF(現場!F579&lt;&gt;"",現場!F579,"")</f>
        <v/>
      </c>
      <c r="P575" s="379" t="str">
        <f>IF(現場!G579&lt;&gt;"",現場!G579,"")</f>
        <v/>
      </c>
      <c r="Q575" s="379" t="str">
        <f>IF(現場!H579&lt;&gt;"",現場!H579,"")</f>
        <v/>
      </c>
      <c r="R575" s="379" t="str">
        <f>IF(現場!I579&lt;&gt;"",現場!I579,"")</f>
        <v/>
      </c>
      <c r="S575" s="379" t="str">
        <f>IF(現場!J579&lt;&gt;"",現場!J579,"")</f>
        <v/>
      </c>
      <c r="T575" s="379" t="str">
        <f>IF(現場!K579&lt;&gt;"",現場!K579,"")</f>
        <v/>
      </c>
      <c r="U575" s="379" t="str">
        <f>IF(現場!L579&lt;&gt;"",現場!L579,"")</f>
        <v/>
      </c>
      <c r="V575" s="379" t="str">
        <f>IF(現場!M579&lt;&gt;"",現場!M579,"")</f>
        <v/>
      </c>
      <c r="X575" s="407" t="str">
        <f>IF(名簿!E580&lt;&gt;"",名簿!E580,"")</f>
        <v/>
      </c>
      <c r="Y575" s="407" t="str">
        <f>IF(名簿!C580&lt;&gt;"",名簿!C580,"")</f>
        <v/>
      </c>
      <c r="Z575" s="407" t="str">
        <f>IF(名簿!H580&lt;&gt;"",名簿!H580,"")</f>
        <v/>
      </c>
      <c r="AA575" s="407" t="str">
        <f>IF(名簿!S580&lt;&gt;"",名簿!S580,"")</f>
        <v/>
      </c>
      <c r="AB575" s="407" t="s">
        <v>1792</v>
      </c>
      <c r="AC575" s="407" t="str">
        <f>IF(名簿!M580&lt;&gt;"",名簿!M580,"")</f>
        <v/>
      </c>
      <c r="AD575" s="407" t="str">
        <f>IF(名簿!N580&lt;&gt;"",名簿!N580,"")</f>
        <v/>
      </c>
      <c r="AE575" s="407" t="str">
        <f>IF(名簿!O580&lt;&gt;"",名簿!O580,"")</f>
        <v/>
      </c>
      <c r="AF575" s="407" t="str">
        <f>IF(名簿!P580&lt;&gt;"",名簿!P580,"")</f>
        <v/>
      </c>
      <c r="AN575" s="551" t="str">
        <f>テーブル2[[#This Row],[災害発生時の
体制]]&amp;テーブル2[[#This Row],[班長代理①②③を選択]]</f>
        <v/>
      </c>
      <c r="AO575">
        <f>IF(テーブル2[[#This Row],[班長代理①②③を選択]]&lt;&gt;"",COUNTIF(AN:AN,AN575),0)</f>
        <v>0</v>
      </c>
      <c r="AQ575" s="521" t="str">
        <f>テーブル2[[#This Row],[災害発生時の
体制]]&amp;テーブル2[[#This Row],[班長]]</f>
        <v/>
      </c>
      <c r="AR575" s="519">
        <f>IF(テーブル2[[#This Row],[班長]]="○",COUNTIF(AQ:AQ,AQ575),0)</f>
        <v>0</v>
      </c>
    </row>
    <row r="576" spans="2:44" x14ac:dyDescent="0.15">
      <c r="B576" s="378" t="str">
        <f>IF(名簿!C581&lt;&gt;"",名簿!C581,"")</f>
        <v/>
      </c>
      <c r="C576" s="378" t="str">
        <f>IF(名簿!F581&lt;&gt;"",名簿!F581,"")</f>
        <v/>
      </c>
      <c r="D576" s="378" t="str">
        <f>IF(名簿!G581&lt;&gt;"",名簿!G581,"")</f>
        <v/>
      </c>
      <c r="E576" s="378" t="str">
        <f>IF(名簿!J581&lt;&gt;"",名簿!J581,"")</f>
        <v/>
      </c>
      <c r="F576" s="378" t="str">
        <f>IF(名簿!L581&lt;&gt;"",名簿!L581,"")</f>
        <v/>
      </c>
      <c r="G576" s="378" t="str">
        <f>IF(名簿!I581&lt;&gt;"",名簿!I581,"")</f>
        <v/>
      </c>
      <c r="H576" s="378" t="str">
        <f>IF(名簿!K581&lt;&gt;"",名簿!K581,"")</f>
        <v/>
      </c>
      <c r="I576" s="378" t="str">
        <f>IF(名簿!H581&lt;&gt;"",名簿!H581,"")</f>
        <v/>
      </c>
      <c r="J576" s="378" t="str">
        <f>IF(名簿!S581&lt;&gt;"",名簿!S581,"")</f>
        <v/>
      </c>
      <c r="L576" s="379" t="str">
        <f>IF(現場!C580&lt;&gt;"",現場!C580,"")</f>
        <v/>
      </c>
      <c r="M576" s="379" t="str">
        <f>IF(現場!D580&lt;&gt;"",現場!D580,"")</f>
        <v/>
      </c>
      <c r="N576" s="379" t="str">
        <f>IF(現場!E580&lt;&gt;"",現場!E580,"")</f>
        <v/>
      </c>
      <c r="O576" s="379" t="str">
        <f>IF(現場!F580&lt;&gt;"",現場!F580,"")</f>
        <v/>
      </c>
      <c r="P576" s="379" t="str">
        <f>IF(現場!G580&lt;&gt;"",現場!G580,"")</f>
        <v/>
      </c>
      <c r="Q576" s="379" t="str">
        <f>IF(現場!H580&lt;&gt;"",現場!H580,"")</f>
        <v/>
      </c>
      <c r="R576" s="379" t="str">
        <f>IF(現場!I580&lt;&gt;"",現場!I580,"")</f>
        <v/>
      </c>
      <c r="S576" s="379" t="str">
        <f>IF(現場!J580&lt;&gt;"",現場!J580,"")</f>
        <v/>
      </c>
      <c r="T576" s="379" t="str">
        <f>IF(現場!K580&lt;&gt;"",現場!K580,"")</f>
        <v/>
      </c>
      <c r="U576" s="379" t="str">
        <f>IF(現場!L580&lt;&gt;"",現場!L580,"")</f>
        <v/>
      </c>
      <c r="V576" s="379" t="str">
        <f>IF(現場!M580&lt;&gt;"",現場!M580,"")</f>
        <v/>
      </c>
      <c r="X576" s="407" t="str">
        <f>IF(名簿!E581&lt;&gt;"",名簿!E581,"")</f>
        <v/>
      </c>
      <c r="Y576" s="407" t="str">
        <f>IF(名簿!C581&lt;&gt;"",名簿!C581,"")</f>
        <v/>
      </c>
      <c r="Z576" s="407" t="str">
        <f>IF(名簿!H581&lt;&gt;"",名簿!H581,"")</f>
        <v/>
      </c>
      <c r="AA576" s="407" t="str">
        <f>IF(名簿!S581&lt;&gt;"",名簿!S581,"")</f>
        <v/>
      </c>
      <c r="AB576" s="407" t="s">
        <v>1792</v>
      </c>
      <c r="AC576" s="407" t="str">
        <f>IF(名簿!M581&lt;&gt;"",名簿!M581,"")</f>
        <v/>
      </c>
      <c r="AD576" s="407" t="str">
        <f>IF(名簿!N581&lt;&gt;"",名簿!N581,"")</f>
        <v/>
      </c>
      <c r="AE576" s="407" t="str">
        <f>IF(名簿!O581&lt;&gt;"",名簿!O581,"")</f>
        <v/>
      </c>
      <c r="AF576" s="407" t="str">
        <f>IF(名簿!P581&lt;&gt;"",名簿!P581,"")</f>
        <v/>
      </c>
      <c r="AN576" s="551" t="str">
        <f>テーブル2[[#This Row],[災害発生時の
体制]]&amp;テーブル2[[#This Row],[班長代理①②③を選択]]</f>
        <v/>
      </c>
      <c r="AO576">
        <f>IF(テーブル2[[#This Row],[班長代理①②③を選択]]&lt;&gt;"",COUNTIF(AN:AN,AN576),0)</f>
        <v>0</v>
      </c>
      <c r="AQ576" s="521" t="str">
        <f>テーブル2[[#This Row],[災害発生時の
体制]]&amp;テーブル2[[#This Row],[班長]]</f>
        <v/>
      </c>
      <c r="AR576" s="519">
        <f>IF(テーブル2[[#This Row],[班長]]="○",COUNTIF(AQ:AQ,AQ576),0)</f>
        <v>0</v>
      </c>
    </row>
    <row r="577" spans="2:44" x14ac:dyDescent="0.15">
      <c r="B577" s="378" t="str">
        <f>IF(名簿!C582&lt;&gt;"",名簿!C582,"")</f>
        <v/>
      </c>
      <c r="C577" s="378" t="str">
        <f>IF(名簿!F582&lt;&gt;"",名簿!F582,"")</f>
        <v/>
      </c>
      <c r="D577" s="378" t="str">
        <f>IF(名簿!G582&lt;&gt;"",名簿!G582,"")</f>
        <v/>
      </c>
      <c r="E577" s="378" t="str">
        <f>IF(名簿!J582&lt;&gt;"",名簿!J582,"")</f>
        <v/>
      </c>
      <c r="F577" s="378" t="str">
        <f>IF(名簿!L582&lt;&gt;"",名簿!L582,"")</f>
        <v/>
      </c>
      <c r="G577" s="378" t="str">
        <f>IF(名簿!I582&lt;&gt;"",名簿!I582,"")</f>
        <v/>
      </c>
      <c r="H577" s="378" t="str">
        <f>IF(名簿!K582&lt;&gt;"",名簿!K582,"")</f>
        <v/>
      </c>
      <c r="I577" s="378" t="str">
        <f>IF(名簿!H582&lt;&gt;"",名簿!H582,"")</f>
        <v/>
      </c>
      <c r="J577" s="378" t="str">
        <f>IF(名簿!S582&lt;&gt;"",名簿!S582,"")</f>
        <v/>
      </c>
      <c r="L577" s="379" t="str">
        <f>IF(現場!C581&lt;&gt;"",現場!C581,"")</f>
        <v/>
      </c>
      <c r="M577" s="379" t="str">
        <f>IF(現場!D581&lt;&gt;"",現場!D581,"")</f>
        <v/>
      </c>
      <c r="N577" s="379" t="str">
        <f>IF(現場!E581&lt;&gt;"",現場!E581,"")</f>
        <v/>
      </c>
      <c r="O577" s="379" t="str">
        <f>IF(現場!F581&lt;&gt;"",現場!F581,"")</f>
        <v/>
      </c>
      <c r="P577" s="379" t="str">
        <f>IF(現場!G581&lt;&gt;"",現場!G581,"")</f>
        <v/>
      </c>
      <c r="Q577" s="379" t="str">
        <f>IF(現場!H581&lt;&gt;"",現場!H581,"")</f>
        <v/>
      </c>
      <c r="R577" s="379" t="str">
        <f>IF(現場!I581&lt;&gt;"",現場!I581,"")</f>
        <v/>
      </c>
      <c r="S577" s="379" t="str">
        <f>IF(現場!J581&lt;&gt;"",現場!J581,"")</f>
        <v/>
      </c>
      <c r="T577" s="379" t="str">
        <f>IF(現場!K581&lt;&gt;"",現場!K581,"")</f>
        <v/>
      </c>
      <c r="U577" s="379" t="str">
        <f>IF(現場!L581&lt;&gt;"",現場!L581,"")</f>
        <v/>
      </c>
      <c r="V577" s="379" t="str">
        <f>IF(現場!M581&lt;&gt;"",現場!M581,"")</f>
        <v/>
      </c>
      <c r="X577" s="407" t="str">
        <f>IF(名簿!E582&lt;&gt;"",名簿!E582,"")</f>
        <v/>
      </c>
      <c r="Y577" s="407" t="str">
        <f>IF(名簿!C582&lt;&gt;"",名簿!C582,"")</f>
        <v/>
      </c>
      <c r="Z577" s="407" t="str">
        <f>IF(名簿!H582&lt;&gt;"",名簿!H582,"")</f>
        <v/>
      </c>
      <c r="AA577" s="407" t="str">
        <f>IF(名簿!S582&lt;&gt;"",名簿!S582,"")</f>
        <v/>
      </c>
      <c r="AB577" s="407" t="s">
        <v>1792</v>
      </c>
      <c r="AC577" s="407" t="str">
        <f>IF(名簿!M582&lt;&gt;"",名簿!M582,"")</f>
        <v/>
      </c>
      <c r="AD577" s="407" t="str">
        <f>IF(名簿!N582&lt;&gt;"",名簿!N582,"")</f>
        <v/>
      </c>
      <c r="AE577" s="407" t="str">
        <f>IF(名簿!O582&lt;&gt;"",名簿!O582,"")</f>
        <v/>
      </c>
      <c r="AF577" s="407" t="str">
        <f>IF(名簿!P582&lt;&gt;"",名簿!P582,"")</f>
        <v/>
      </c>
      <c r="AN577" s="551" t="str">
        <f>テーブル2[[#This Row],[災害発生時の
体制]]&amp;テーブル2[[#This Row],[班長代理①②③を選択]]</f>
        <v/>
      </c>
      <c r="AO577">
        <f>IF(テーブル2[[#This Row],[班長代理①②③を選択]]&lt;&gt;"",COUNTIF(AN:AN,AN577),0)</f>
        <v>0</v>
      </c>
      <c r="AQ577" s="521" t="str">
        <f>テーブル2[[#This Row],[災害発生時の
体制]]&amp;テーブル2[[#This Row],[班長]]</f>
        <v/>
      </c>
      <c r="AR577" s="519">
        <f>IF(テーブル2[[#This Row],[班長]]="○",COUNTIF(AQ:AQ,AQ577),0)</f>
        <v>0</v>
      </c>
    </row>
    <row r="578" spans="2:44" x14ac:dyDescent="0.15">
      <c r="B578" s="378" t="str">
        <f>IF(名簿!C583&lt;&gt;"",名簿!C583,"")</f>
        <v/>
      </c>
      <c r="C578" s="378" t="str">
        <f>IF(名簿!F583&lt;&gt;"",名簿!F583,"")</f>
        <v/>
      </c>
      <c r="D578" s="378" t="str">
        <f>IF(名簿!G583&lt;&gt;"",名簿!G583,"")</f>
        <v/>
      </c>
      <c r="E578" s="378" t="str">
        <f>IF(名簿!J583&lt;&gt;"",名簿!J583,"")</f>
        <v/>
      </c>
      <c r="F578" s="378" t="str">
        <f>IF(名簿!L583&lt;&gt;"",名簿!L583,"")</f>
        <v/>
      </c>
      <c r="G578" s="378" t="str">
        <f>IF(名簿!I583&lt;&gt;"",名簿!I583,"")</f>
        <v/>
      </c>
      <c r="H578" s="378" t="str">
        <f>IF(名簿!K583&lt;&gt;"",名簿!K583,"")</f>
        <v/>
      </c>
      <c r="I578" s="378" t="str">
        <f>IF(名簿!H583&lt;&gt;"",名簿!H583,"")</f>
        <v/>
      </c>
      <c r="J578" s="378" t="str">
        <f>IF(名簿!S583&lt;&gt;"",名簿!S583,"")</f>
        <v/>
      </c>
      <c r="L578" s="379" t="str">
        <f>IF(現場!C582&lt;&gt;"",現場!C582,"")</f>
        <v/>
      </c>
      <c r="M578" s="379" t="str">
        <f>IF(現場!D582&lt;&gt;"",現場!D582,"")</f>
        <v/>
      </c>
      <c r="N578" s="379" t="str">
        <f>IF(現場!E582&lt;&gt;"",現場!E582,"")</f>
        <v/>
      </c>
      <c r="O578" s="379" t="str">
        <f>IF(現場!F582&lt;&gt;"",現場!F582,"")</f>
        <v/>
      </c>
      <c r="P578" s="379" t="str">
        <f>IF(現場!G582&lt;&gt;"",現場!G582,"")</f>
        <v/>
      </c>
      <c r="Q578" s="379" t="str">
        <f>IF(現場!H582&lt;&gt;"",現場!H582,"")</f>
        <v/>
      </c>
      <c r="R578" s="379" t="str">
        <f>IF(現場!I582&lt;&gt;"",現場!I582,"")</f>
        <v/>
      </c>
      <c r="S578" s="379" t="str">
        <f>IF(現場!J582&lt;&gt;"",現場!J582,"")</f>
        <v/>
      </c>
      <c r="T578" s="379" t="str">
        <f>IF(現場!K582&lt;&gt;"",現場!K582,"")</f>
        <v/>
      </c>
      <c r="U578" s="379" t="str">
        <f>IF(現場!L582&lt;&gt;"",現場!L582,"")</f>
        <v/>
      </c>
      <c r="V578" s="379" t="str">
        <f>IF(現場!M582&lt;&gt;"",現場!M582,"")</f>
        <v/>
      </c>
      <c r="X578" s="407" t="str">
        <f>IF(名簿!E583&lt;&gt;"",名簿!E583,"")</f>
        <v/>
      </c>
      <c r="Y578" s="407" t="str">
        <f>IF(名簿!C583&lt;&gt;"",名簿!C583,"")</f>
        <v/>
      </c>
      <c r="Z578" s="407" t="str">
        <f>IF(名簿!H583&lt;&gt;"",名簿!H583,"")</f>
        <v/>
      </c>
      <c r="AA578" s="407" t="str">
        <f>IF(名簿!S583&lt;&gt;"",名簿!S583,"")</f>
        <v/>
      </c>
      <c r="AB578" s="407" t="s">
        <v>1792</v>
      </c>
      <c r="AC578" s="407" t="str">
        <f>IF(名簿!M583&lt;&gt;"",名簿!M583,"")</f>
        <v/>
      </c>
      <c r="AD578" s="407" t="str">
        <f>IF(名簿!N583&lt;&gt;"",名簿!N583,"")</f>
        <v/>
      </c>
      <c r="AE578" s="407" t="str">
        <f>IF(名簿!O583&lt;&gt;"",名簿!O583,"")</f>
        <v/>
      </c>
      <c r="AF578" s="407" t="str">
        <f>IF(名簿!P583&lt;&gt;"",名簿!P583,"")</f>
        <v/>
      </c>
      <c r="AN578" s="551" t="str">
        <f>テーブル2[[#This Row],[災害発生時の
体制]]&amp;テーブル2[[#This Row],[班長代理①②③を選択]]</f>
        <v/>
      </c>
      <c r="AO578">
        <f>IF(テーブル2[[#This Row],[班長代理①②③を選択]]&lt;&gt;"",COUNTIF(AN:AN,AN578),0)</f>
        <v>0</v>
      </c>
      <c r="AQ578" s="521" t="str">
        <f>テーブル2[[#This Row],[災害発生時の
体制]]&amp;テーブル2[[#This Row],[班長]]</f>
        <v/>
      </c>
      <c r="AR578" s="519">
        <f>IF(テーブル2[[#This Row],[班長]]="○",COUNTIF(AQ:AQ,AQ578),0)</f>
        <v>0</v>
      </c>
    </row>
    <row r="579" spans="2:44" x14ac:dyDescent="0.15">
      <c r="B579" s="378" t="str">
        <f>IF(名簿!C584&lt;&gt;"",名簿!C584,"")</f>
        <v/>
      </c>
      <c r="C579" s="378" t="str">
        <f>IF(名簿!F584&lt;&gt;"",名簿!F584,"")</f>
        <v/>
      </c>
      <c r="D579" s="378" t="str">
        <f>IF(名簿!G584&lt;&gt;"",名簿!G584,"")</f>
        <v/>
      </c>
      <c r="E579" s="378" t="str">
        <f>IF(名簿!J584&lt;&gt;"",名簿!J584,"")</f>
        <v/>
      </c>
      <c r="F579" s="378" t="str">
        <f>IF(名簿!L584&lt;&gt;"",名簿!L584,"")</f>
        <v/>
      </c>
      <c r="G579" s="378" t="str">
        <f>IF(名簿!I584&lt;&gt;"",名簿!I584,"")</f>
        <v/>
      </c>
      <c r="H579" s="378" t="str">
        <f>IF(名簿!K584&lt;&gt;"",名簿!K584,"")</f>
        <v/>
      </c>
      <c r="I579" s="378" t="str">
        <f>IF(名簿!H584&lt;&gt;"",名簿!H584,"")</f>
        <v/>
      </c>
      <c r="J579" s="378" t="str">
        <f>IF(名簿!S584&lt;&gt;"",名簿!S584,"")</f>
        <v/>
      </c>
      <c r="L579" s="379" t="str">
        <f>IF(現場!C583&lt;&gt;"",現場!C583,"")</f>
        <v/>
      </c>
      <c r="M579" s="379" t="str">
        <f>IF(現場!D583&lt;&gt;"",現場!D583,"")</f>
        <v/>
      </c>
      <c r="N579" s="379" t="str">
        <f>IF(現場!E583&lt;&gt;"",現場!E583,"")</f>
        <v/>
      </c>
      <c r="O579" s="379" t="str">
        <f>IF(現場!F583&lt;&gt;"",現場!F583,"")</f>
        <v/>
      </c>
      <c r="P579" s="379" t="str">
        <f>IF(現場!G583&lt;&gt;"",現場!G583,"")</f>
        <v/>
      </c>
      <c r="Q579" s="379" t="str">
        <f>IF(現場!H583&lt;&gt;"",現場!H583,"")</f>
        <v/>
      </c>
      <c r="R579" s="379" t="str">
        <f>IF(現場!I583&lt;&gt;"",現場!I583,"")</f>
        <v/>
      </c>
      <c r="S579" s="379" t="str">
        <f>IF(現場!J583&lt;&gt;"",現場!J583,"")</f>
        <v/>
      </c>
      <c r="T579" s="379" t="str">
        <f>IF(現場!K583&lt;&gt;"",現場!K583,"")</f>
        <v/>
      </c>
      <c r="U579" s="379" t="str">
        <f>IF(現場!L583&lt;&gt;"",現場!L583,"")</f>
        <v/>
      </c>
      <c r="V579" s="379" t="str">
        <f>IF(現場!M583&lt;&gt;"",現場!M583,"")</f>
        <v/>
      </c>
      <c r="X579" s="407" t="str">
        <f>IF(名簿!E584&lt;&gt;"",名簿!E584,"")</f>
        <v/>
      </c>
      <c r="Y579" s="407" t="str">
        <f>IF(名簿!C584&lt;&gt;"",名簿!C584,"")</f>
        <v/>
      </c>
      <c r="Z579" s="407" t="str">
        <f>IF(名簿!H584&lt;&gt;"",名簿!H584,"")</f>
        <v/>
      </c>
      <c r="AA579" s="407" t="str">
        <f>IF(名簿!S584&lt;&gt;"",名簿!S584,"")</f>
        <v/>
      </c>
      <c r="AB579" s="407" t="s">
        <v>1792</v>
      </c>
      <c r="AC579" s="407" t="str">
        <f>IF(名簿!M584&lt;&gt;"",名簿!M584,"")</f>
        <v/>
      </c>
      <c r="AD579" s="407" t="str">
        <f>IF(名簿!N584&lt;&gt;"",名簿!N584,"")</f>
        <v/>
      </c>
      <c r="AE579" s="407" t="str">
        <f>IF(名簿!O584&lt;&gt;"",名簿!O584,"")</f>
        <v/>
      </c>
      <c r="AF579" s="407" t="str">
        <f>IF(名簿!P584&lt;&gt;"",名簿!P584,"")</f>
        <v/>
      </c>
      <c r="AN579" s="551" t="str">
        <f>テーブル2[[#This Row],[災害発生時の
体制]]&amp;テーブル2[[#This Row],[班長代理①②③を選択]]</f>
        <v/>
      </c>
      <c r="AO579">
        <f>IF(テーブル2[[#This Row],[班長代理①②③を選択]]&lt;&gt;"",COUNTIF(AN:AN,AN579),0)</f>
        <v>0</v>
      </c>
      <c r="AQ579" s="521" t="str">
        <f>テーブル2[[#This Row],[災害発生時の
体制]]&amp;テーブル2[[#This Row],[班長]]</f>
        <v/>
      </c>
      <c r="AR579" s="519">
        <f>IF(テーブル2[[#This Row],[班長]]="○",COUNTIF(AQ:AQ,AQ579),0)</f>
        <v>0</v>
      </c>
    </row>
    <row r="580" spans="2:44" x14ac:dyDescent="0.15">
      <c r="B580" s="378" t="str">
        <f>IF(名簿!C585&lt;&gt;"",名簿!C585,"")</f>
        <v/>
      </c>
      <c r="C580" s="378" t="str">
        <f>IF(名簿!F585&lt;&gt;"",名簿!F585,"")</f>
        <v/>
      </c>
      <c r="D580" s="378" t="str">
        <f>IF(名簿!G585&lt;&gt;"",名簿!G585,"")</f>
        <v/>
      </c>
      <c r="E580" s="378" t="str">
        <f>IF(名簿!J585&lt;&gt;"",名簿!J585,"")</f>
        <v/>
      </c>
      <c r="F580" s="378" t="str">
        <f>IF(名簿!L585&lt;&gt;"",名簿!L585,"")</f>
        <v/>
      </c>
      <c r="G580" s="378" t="str">
        <f>IF(名簿!I585&lt;&gt;"",名簿!I585,"")</f>
        <v/>
      </c>
      <c r="H580" s="378" t="str">
        <f>IF(名簿!K585&lt;&gt;"",名簿!K585,"")</f>
        <v/>
      </c>
      <c r="I580" s="378" t="str">
        <f>IF(名簿!H585&lt;&gt;"",名簿!H585,"")</f>
        <v/>
      </c>
      <c r="J580" s="378" t="str">
        <f>IF(名簿!S585&lt;&gt;"",名簿!S585,"")</f>
        <v/>
      </c>
      <c r="L580" s="379" t="str">
        <f>IF(現場!C584&lt;&gt;"",現場!C584,"")</f>
        <v/>
      </c>
      <c r="M580" s="379" t="str">
        <f>IF(現場!D584&lt;&gt;"",現場!D584,"")</f>
        <v/>
      </c>
      <c r="N580" s="379" t="str">
        <f>IF(現場!E584&lt;&gt;"",現場!E584,"")</f>
        <v/>
      </c>
      <c r="O580" s="379" t="str">
        <f>IF(現場!F584&lt;&gt;"",現場!F584,"")</f>
        <v/>
      </c>
      <c r="P580" s="379" t="str">
        <f>IF(現場!G584&lt;&gt;"",現場!G584,"")</f>
        <v/>
      </c>
      <c r="Q580" s="379" t="str">
        <f>IF(現場!H584&lt;&gt;"",現場!H584,"")</f>
        <v/>
      </c>
      <c r="R580" s="379" t="str">
        <f>IF(現場!I584&lt;&gt;"",現場!I584,"")</f>
        <v/>
      </c>
      <c r="S580" s="379" t="str">
        <f>IF(現場!J584&lt;&gt;"",現場!J584,"")</f>
        <v/>
      </c>
      <c r="T580" s="379" t="str">
        <f>IF(現場!K584&lt;&gt;"",現場!K584,"")</f>
        <v/>
      </c>
      <c r="U580" s="379" t="str">
        <f>IF(現場!L584&lt;&gt;"",現場!L584,"")</f>
        <v/>
      </c>
      <c r="V580" s="379" t="str">
        <f>IF(現場!M584&lt;&gt;"",現場!M584,"")</f>
        <v/>
      </c>
      <c r="X580" s="407" t="str">
        <f>IF(名簿!E585&lt;&gt;"",名簿!E585,"")</f>
        <v/>
      </c>
      <c r="Y580" s="407" t="str">
        <f>IF(名簿!C585&lt;&gt;"",名簿!C585,"")</f>
        <v/>
      </c>
      <c r="Z580" s="407" t="str">
        <f>IF(名簿!H585&lt;&gt;"",名簿!H585,"")</f>
        <v/>
      </c>
      <c r="AA580" s="407" t="str">
        <f>IF(名簿!S585&lt;&gt;"",名簿!S585,"")</f>
        <v/>
      </c>
      <c r="AB580" s="407" t="s">
        <v>1792</v>
      </c>
      <c r="AC580" s="407" t="str">
        <f>IF(名簿!M585&lt;&gt;"",名簿!M585,"")</f>
        <v/>
      </c>
      <c r="AD580" s="407" t="str">
        <f>IF(名簿!N585&lt;&gt;"",名簿!N585,"")</f>
        <v/>
      </c>
      <c r="AE580" s="407" t="str">
        <f>IF(名簿!O585&lt;&gt;"",名簿!O585,"")</f>
        <v/>
      </c>
      <c r="AF580" s="407" t="str">
        <f>IF(名簿!P585&lt;&gt;"",名簿!P585,"")</f>
        <v/>
      </c>
      <c r="AN580" s="551" t="str">
        <f>テーブル2[[#This Row],[災害発生時の
体制]]&amp;テーブル2[[#This Row],[班長代理①②③を選択]]</f>
        <v/>
      </c>
      <c r="AO580">
        <f>IF(テーブル2[[#This Row],[班長代理①②③を選択]]&lt;&gt;"",COUNTIF(AN:AN,AN580),0)</f>
        <v>0</v>
      </c>
      <c r="AQ580" s="521" t="str">
        <f>テーブル2[[#This Row],[災害発生時の
体制]]&amp;テーブル2[[#This Row],[班長]]</f>
        <v/>
      </c>
      <c r="AR580" s="519">
        <f>IF(テーブル2[[#This Row],[班長]]="○",COUNTIF(AQ:AQ,AQ580),0)</f>
        <v>0</v>
      </c>
    </row>
    <row r="581" spans="2:44" x14ac:dyDescent="0.15">
      <c r="B581" s="378" t="str">
        <f>IF(名簿!C586&lt;&gt;"",名簿!C586,"")</f>
        <v/>
      </c>
      <c r="C581" s="378" t="str">
        <f>IF(名簿!F586&lt;&gt;"",名簿!F586,"")</f>
        <v/>
      </c>
      <c r="D581" s="378" t="str">
        <f>IF(名簿!G586&lt;&gt;"",名簿!G586,"")</f>
        <v/>
      </c>
      <c r="E581" s="378" t="str">
        <f>IF(名簿!J586&lt;&gt;"",名簿!J586,"")</f>
        <v/>
      </c>
      <c r="F581" s="378" t="str">
        <f>IF(名簿!L586&lt;&gt;"",名簿!L586,"")</f>
        <v/>
      </c>
      <c r="G581" s="378" t="str">
        <f>IF(名簿!I586&lt;&gt;"",名簿!I586,"")</f>
        <v/>
      </c>
      <c r="H581" s="378" t="str">
        <f>IF(名簿!K586&lt;&gt;"",名簿!K586,"")</f>
        <v/>
      </c>
      <c r="I581" s="378" t="str">
        <f>IF(名簿!H586&lt;&gt;"",名簿!H586,"")</f>
        <v/>
      </c>
      <c r="J581" s="378" t="str">
        <f>IF(名簿!S586&lt;&gt;"",名簿!S586,"")</f>
        <v/>
      </c>
      <c r="L581" s="379" t="str">
        <f>IF(現場!C585&lt;&gt;"",現場!C585,"")</f>
        <v/>
      </c>
      <c r="M581" s="379" t="str">
        <f>IF(現場!D585&lt;&gt;"",現場!D585,"")</f>
        <v/>
      </c>
      <c r="N581" s="379" t="str">
        <f>IF(現場!E585&lt;&gt;"",現場!E585,"")</f>
        <v/>
      </c>
      <c r="O581" s="379" t="str">
        <f>IF(現場!F585&lt;&gt;"",現場!F585,"")</f>
        <v/>
      </c>
      <c r="P581" s="379" t="str">
        <f>IF(現場!G585&lt;&gt;"",現場!G585,"")</f>
        <v/>
      </c>
      <c r="Q581" s="379" t="str">
        <f>IF(現場!H585&lt;&gt;"",現場!H585,"")</f>
        <v/>
      </c>
      <c r="R581" s="379" t="str">
        <f>IF(現場!I585&lt;&gt;"",現場!I585,"")</f>
        <v/>
      </c>
      <c r="S581" s="379" t="str">
        <f>IF(現場!J585&lt;&gt;"",現場!J585,"")</f>
        <v/>
      </c>
      <c r="T581" s="379" t="str">
        <f>IF(現場!K585&lt;&gt;"",現場!K585,"")</f>
        <v/>
      </c>
      <c r="U581" s="379" t="str">
        <f>IF(現場!L585&lt;&gt;"",現場!L585,"")</f>
        <v/>
      </c>
      <c r="V581" s="379" t="str">
        <f>IF(現場!M585&lt;&gt;"",現場!M585,"")</f>
        <v/>
      </c>
      <c r="X581" s="407" t="str">
        <f>IF(名簿!E586&lt;&gt;"",名簿!E586,"")</f>
        <v/>
      </c>
      <c r="Y581" s="407" t="str">
        <f>IF(名簿!C586&lt;&gt;"",名簿!C586,"")</f>
        <v/>
      </c>
      <c r="Z581" s="407" t="str">
        <f>IF(名簿!H586&lt;&gt;"",名簿!H586,"")</f>
        <v/>
      </c>
      <c r="AA581" s="407" t="str">
        <f>IF(名簿!S586&lt;&gt;"",名簿!S586,"")</f>
        <v/>
      </c>
      <c r="AB581" s="407" t="s">
        <v>1792</v>
      </c>
      <c r="AC581" s="407" t="str">
        <f>IF(名簿!M586&lt;&gt;"",名簿!M586,"")</f>
        <v/>
      </c>
      <c r="AD581" s="407" t="str">
        <f>IF(名簿!N586&lt;&gt;"",名簿!N586,"")</f>
        <v/>
      </c>
      <c r="AE581" s="407" t="str">
        <f>IF(名簿!O586&lt;&gt;"",名簿!O586,"")</f>
        <v/>
      </c>
      <c r="AF581" s="407" t="str">
        <f>IF(名簿!P586&lt;&gt;"",名簿!P586,"")</f>
        <v/>
      </c>
      <c r="AN581" s="551" t="str">
        <f>テーブル2[[#This Row],[災害発生時の
体制]]&amp;テーブル2[[#This Row],[班長代理①②③を選択]]</f>
        <v/>
      </c>
      <c r="AO581">
        <f>IF(テーブル2[[#This Row],[班長代理①②③を選択]]&lt;&gt;"",COUNTIF(AN:AN,AN581),0)</f>
        <v>0</v>
      </c>
      <c r="AQ581" s="521" t="str">
        <f>テーブル2[[#This Row],[災害発生時の
体制]]&amp;テーブル2[[#This Row],[班長]]</f>
        <v/>
      </c>
      <c r="AR581" s="519">
        <f>IF(テーブル2[[#This Row],[班長]]="○",COUNTIF(AQ:AQ,AQ581),0)</f>
        <v>0</v>
      </c>
    </row>
    <row r="582" spans="2:44" x14ac:dyDescent="0.15">
      <c r="B582" s="378" t="str">
        <f>IF(名簿!C587&lt;&gt;"",名簿!C587,"")</f>
        <v/>
      </c>
      <c r="C582" s="378" t="str">
        <f>IF(名簿!F587&lt;&gt;"",名簿!F587,"")</f>
        <v/>
      </c>
      <c r="D582" s="378" t="str">
        <f>IF(名簿!G587&lt;&gt;"",名簿!G587,"")</f>
        <v/>
      </c>
      <c r="E582" s="378" t="str">
        <f>IF(名簿!J587&lt;&gt;"",名簿!J587,"")</f>
        <v/>
      </c>
      <c r="F582" s="378" t="str">
        <f>IF(名簿!L587&lt;&gt;"",名簿!L587,"")</f>
        <v/>
      </c>
      <c r="G582" s="378" t="str">
        <f>IF(名簿!I587&lt;&gt;"",名簿!I587,"")</f>
        <v/>
      </c>
      <c r="H582" s="378" t="str">
        <f>IF(名簿!K587&lt;&gt;"",名簿!K587,"")</f>
        <v/>
      </c>
      <c r="I582" s="378" t="str">
        <f>IF(名簿!H587&lt;&gt;"",名簿!H587,"")</f>
        <v/>
      </c>
      <c r="J582" s="378" t="str">
        <f>IF(名簿!S587&lt;&gt;"",名簿!S587,"")</f>
        <v/>
      </c>
      <c r="L582" s="379" t="str">
        <f>IF(現場!C586&lt;&gt;"",現場!C586,"")</f>
        <v/>
      </c>
      <c r="M582" s="379" t="str">
        <f>IF(現場!D586&lt;&gt;"",現場!D586,"")</f>
        <v/>
      </c>
      <c r="N582" s="379" t="str">
        <f>IF(現場!E586&lt;&gt;"",現場!E586,"")</f>
        <v/>
      </c>
      <c r="O582" s="379" t="str">
        <f>IF(現場!F586&lt;&gt;"",現場!F586,"")</f>
        <v/>
      </c>
      <c r="P582" s="379" t="str">
        <f>IF(現場!G586&lt;&gt;"",現場!G586,"")</f>
        <v/>
      </c>
      <c r="Q582" s="379" t="str">
        <f>IF(現場!H586&lt;&gt;"",現場!H586,"")</f>
        <v/>
      </c>
      <c r="R582" s="379" t="str">
        <f>IF(現場!I586&lt;&gt;"",現場!I586,"")</f>
        <v/>
      </c>
      <c r="S582" s="379" t="str">
        <f>IF(現場!J586&lt;&gt;"",現場!J586,"")</f>
        <v/>
      </c>
      <c r="T582" s="379" t="str">
        <f>IF(現場!K586&lt;&gt;"",現場!K586,"")</f>
        <v/>
      </c>
      <c r="U582" s="379" t="str">
        <f>IF(現場!L586&lt;&gt;"",現場!L586,"")</f>
        <v/>
      </c>
      <c r="V582" s="379" t="str">
        <f>IF(現場!M586&lt;&gt;"",現場!M586,"")</f>
        <v/>
      </c>
      <c r="X582" s="407" t="str">
        <f>IF(名簿!E587&lt;&gt;"",名簿!E587,"")</f>
        <v/>
      </c>
      <c r="Y582" s="407" t="str">
        <f>IF(名簿!C587&lt;&gt;"",名簿!C587,"")</f>
        <v/>
      </c>
      <c r="Z582" s="407" t="str">
        <f>IF(名簿!H587&lt;&gt;"",名簿!H587,"")</f>
        <v/>
      </c>
      <c r="AA582" s="407" t="str">
        <f>IF(名簿!S587&lt;&gt;"",名簿!S587,"")</f>
        <v/>
      </c>
      <c r="AB582" s="407" t="s">
        <v>1792</v>
      </c>
      <c r="AC582" s="407" t="str">
        <f>IF(名簿!M587&lt;&gt;"",名簿!M587,"")</f>
        <v/>
      </c>
      <c r="AD582" s="407" t="str">
        <f>IF(名簿!N587&lt;&gt;"",名簿!N587,"")</f>
        <v/>
      </c>
      <c r="AE582" s="407" t="str">
        <f>IF(名簿!O587&lt;&gt;"",名簿!O587,"")</f>
        <v/>
      </c>
      <c r="AF582" s="407" t="str">
        <f>IF(名簿!P587&lt;&gt;"",名簿!P587,"")</f>
        <v/>
      </c>
      <c r="AN582" s="551" t="str">
        <f>テーブル2[[#This Row],[災害発生時の
体制]]&amp;テーブル2[[#This Row],[班長代理①②③を選択]]</f>
        <v/>
      </c>
      <c r="AO582">
        <f>IF(テーブル2[[#This Row],[班長代理①②③を選択]]&lt;&gt;"",COUNTIF(AN:AN,AN582),0)</f>
        <v>0</v>
      </c>
      <c r="AQ582" s="521" t="str">
        <f>テーブル2[[#This Row],[災害発生時の
体制]]&amp;テーブル2[[#This Row],[班長]]</f>
        <v/>
      </c>
      <c r="AR582" s="519">
        <f>IF(テーブル2[[#This Row],[班長]]="○",COUNTIF(AQ:AQ,AQ582),0)</f>
        <v>0</v>
      </c>
    </row>
    <row r="583" spans="2:44" x14ac:dyDescent="0.15">
      <c r="B583" s="378" t="str">
        <f>IF(名簿!C588&lt;&gt;"",名簿!C588,"")</f>
        <v/>
      </c>
      <c r="C583" s="378" t="str">
        <f>IF(名簿!F588&lt;&gt;"",名簿!F588,"")</f>
        <v/>
      </c>
      <c r="D583" s="378" t="str">
        <f>IF(名簿!G588&lt;&gt;"",名簿!G588,"")</f>
        <v/>
      </c>
      <c r="E583" s="378" t="str">
        <f>IF(名簿!J588&lt;&gt;"",名簿!J588,"")</f>
        <v/>
      </c>
      <c r="F583" s="378" t="str">
        <f>IF(名簿!L588&lt;&gt;"",名簿!L588,"")</f>
        <v/>
      </c>
      <c r="G583" s="378" t="str">
        <f>IF(名簿!I588&lt;&gt;"",名簿!I588,"")</f>
        <v/>
      </c>
      <c r="H583" s="378" t="str">
        <f>IF(名簿!K588&lt;&gt;"",名簿!K588,"")</f>
        <v/>
      </c>
      <c r="I583" s="378" t="str">
        <f>IF(名簿!H588&lt;&gt;"",名簿!H588,"")</f>
        <v/>
      </c>
      <c r="J583" s="378" t="str">
        <f>IF(名簿!S588&lt;&gt;"",名簿!S588,"")</f>
        <v/>
      </c>
      <c r="L583" s="379" t="str">
        <f>IF(現場!C587&lt;&gt;"",現場!C587,"")</f>
        <v/>
      </c>
      <c r="M583" s="379" t="str">
        <f>IF(現場!D587&lt;&gt;"",現場!D587,"")</f>
        <v/>
      </c>
      <c r="N583" s="379" t="str">
        <f>IF(現場!E587&lt;&gt;"",現場!E587,"")</f>
        <v/>
      </c>
      <c r="O583" s="379" t="str">
        <f>IF(現場!F587&lt;&gt;"",現場!F587,"")</f>
        <v/>
      </c>
      <c r="P583" s="379" t="str">
        <f>IF(現場!G587&lt;&gt;"",現場!G587,"")</f>
        <v/>
      </c>
      <c r="Q583" s="379" t="str">
        <f>IF(現場!H587&lt;&gt;"",現場!H587,"")</f>
        <v/>
      </c>
      <c r="R583" s="379" t="str">
        <f>IF(現場!I587&lt;&gt;"",現場!I587,"")</f>
        <v/>
      </c>
      <c r="S583" s="379" t="str">
        <f>IF(現場!J587&lt;&gt;"",現場!J587,"")</f>
        <v/>
      </c>
      <c r="T583" s="379" t="str">
        <f>IF(現場!K587&lt;&gt;"",現場!K587,"")</f>
        <v/>
      </c>
      <c r="U583" s="379" t="str">
        <f>IF(現場!L587&lt;&gt;"",現場!L587,"")</f>
        <v/>
      </c>
      <c r="V583" s="379" t="str">
        <f>IF(現場!M587&lt;&gt;"",現場!M587,"")</f>
        <v/>
      </c>
      <c r="X583" s="407" t="str">
        <f>IF(名簿!E588&lt;&gt;"",名簿!E588,"")</f>
        <v/>
      </c>
      <c r="Y583" s="407" t="str">
        <f>IF(名簿!C588&lt;&gt;"",名簿!C588,"")</f>
        <v/>
      </c>
      <c r="Z583" s="407" t="str">
        <f>IF(名簿!H588&lt;&gt;"",名簿!H588,"")</f>
        <v/>
      </c>
      <c r="AA583" s="407" t="str">
        <f>IF(名簿!S588&lt;&gt;"",名簿!S588,"")</f>
        <v/>
      </c>
      <c r="AB583" s="407" t="s">
        <v>1792</v>
      </c>
      <c r="AC583" s="407" t="str">
        <f>IF(名簿!M588&lt;&gt;"",名簿!M588,"")</f>
        <v/>
      </c>
      <c r="AD583" s="407" t="str">
        <f>IF(名簿!N588&lt;&gt;"",名簿!N588,"")</f>
        <v/>
      </c>
      <c r="AE583" s="407" t="str">
        <f>IF(名簿!O588&lt;&gt;"",名簿!O588,"")</f>
        <v/>
      </c>
      <c r="AF583" s="407" t="str">
        <f>IF(名簿!P588&lt;&gt;"",名簿!P588,"")</f>
        <v/>
      </c>
      <c r="AN583" s="551" t="str">
        <f>テーブル2[[#This Row],[災害発生時の
体制]]&amp;テーブル2[[#This Row],[班長代理①②③を選択]]</f>
        <v/>
      </c>
      <c r="AO583">
        <f>IF(テーブル2[[#This Row],[班長代理①②③を選択]]&lt;&gt;"",COUNTIF(AN:AN,AN583),0)</f>
        <v>0</v>
      </c>
      <c r="AQ583" s="521" t="str">
        <f>テーブル2[[#This Row],[災害発生時の
体制]]&amp;テーブル2[[#This Row],[班長]]</f>
        <v/>
      </c>
      <c r="AR583" s="519">
        <f>IF(テーブル2[[#This Row],[班長]]="○",COUNTIF(AQ:AQ,AQ583),0)</f>
        <v>0</v>
      </c>
    </row>
    <row r="584" spans="2:44" x14ac:dyDescent="0.15">
      <c r="B584" s="378" t="str">
        <f>IF(名簿!C589&lt;&gt;"",名簿!C589,"")</f>
        <v/>
      </c>
      <c r="C584" s="378" t="str">
        <f>IF(名簿!F589&lt;&gt;"",名簿!F589,"")</f>
        <v/>
      </c>
      <c r="D584" s="378" t="str">
        <f>IF(名簿!G589&lt;&gt;"",名簿!G589,"")</f>
        <v/>
      </c>
      <c r="E584" s="378" t="str">
        <f>IF(名簿!J589&lt;&gt;"",名簿!J589,"")</f>
        <v/>
      </c>
      <c r="F584" s="378" t="str">
        <f>IF(名簿!L589&lt;&gt;"",名簿!L589,"")</f>
        <v/>
      </c>
      <c r="G584" s="378" t="str">
        <f>IF(名簿!I589&lt;&gt;"",名簿!I589,"")</f>
        <v/>
      </c>
      <c r="H584" s="378" t="str">
        <f>IF(名簿!K589&lt;&gt;"",名簿!K589,"")</f>
        <v/>
      </c>
      <c r="I584" s="378" t="str">
        <f>IF(名簿!H589&lt;&gt;"",名簿!H589,"")</f>
        <v/>
      </c>
      <c r="J584" s="378" t="str">
        <f>IF(名簿!S589&lt;&gt;"",名簿!S589,"")</f>
        <v/>
      </c>
      <c r="L584" s="379" t="str">
        <f>IF(現場!C588&lt;&gt;"",現場!C588,"")</f>
        <v/>
      </c>
      <c r="M584" s="379" t="str">
        <f>IF(現場!D588&lt;&gt;"",現場!D588,"")</f>
        <v/>
      </c>
      <c r="N584" s="379" t="str">
        <f>IF(現場!E588&lt;&gt;"",現場!E588,"")</f>
        <v/>
      </c>
      <c r="O584" s="379" t="str">
        <f>IF(現場!F588&lt;&gt;"",現場!F588,"")</f>
        <v/>
      </c>
      <c r="P584" s="379" t="str">
        <f>IF(現場!G588&lt;&gt;"",現場!G588,"")</f>
        <v/>
      </c>
      <c r="Q584" s="379" t="str">
        <f>IF(現場!H588&lt;&gt;"",現場!H588,"")</f>
        <v/>
      </c>
      <c r="R584" s="379" t="str">
        <f>IF(現場!I588&lt;&gt;"",現場!I588,"")</f>
        <v/>
      </c>
      <c r="S584" s="379" t="str">
        <f>IF(現場!J588&lt;&gt;"",現場!J588,"")</f>
        <v/>
      </c>
      <c r="T584" s="379" t="str">
        <f>IF(現場!K588&lt;&gt;"",現場!K588,"")</f>
        <v/>
      </c>
      <c r="U584" s="379" t="str">
        <f>IF(現場!L588&lt;&gt;"",現場!L588,"")</f>
        <v/>
      </c>
      <c r="V584" s="379" t="str">
        <f>IF(現場!M588&lt;&gt;"",現場!M588,"")</f>
        <v/>
      </c>
      <c r="X584" s="407" t="str">
        <f>IF(名簿!E589&lt;&gt;"",名簿!E589,"")</f>
        <v/>
      </c>
      <c r="Y584" s="407" t="str">
        <f>IF(名簿!C589&lt;&gt;"",名簿!C589,"")</f>
        <v/>
      </c>
      <c r="Z584" s="407" t="str">
        <f>IF(名簿!H589&lt;&gt;"",名簿!H589,"")</f>
        <v/>
      </c>
      <c r="AA584" s="407" t="str">
        <f>IF(名簿!S589&lt;&gt;"",名簿!S589,"")</f>
        <v/>
      </c>
      <c r="AB584" s="407" t="s">
        <v>1792</v>
      </c>
      <c r="AC584" s="407" t="str">
        <f>IF(名簿!M589&lt;&gt;"",名簿!M589,"")</f>
        <v/>
      </c>
      <c r="AD584" s="407" t="str">
        <f>IF(名簿!N589&lt;&gt;"",名簿!N589,"")</f>
        <v/>
      </c>
      <c r="AE584" s="407" t="str">
        <f>IF(名簿!O589&lt;&gt;"",名簿!O589,"")</f>
        <v/>
      </c>
      <c r="AF584" s="407" t="str">
        <f>IF(名簿!P589&lt;&gt;"",名簿!P589,"")</f>
        <v/>
      </c>
      <c r="AN584" s="551" t="str">
        <f>テーブル2[[#This Row],[災害発生時の
体制]]&amp;テーブル2[[#This Row],[班長代理①②③を選択]]</f>
        <v/>
      </c>
      <c r="AO584">
        <f>IF(テーブル2[[#This Row],[班長代理①②③を選択]]&lt;&gt;"",COUNTIF(AN:AN,AN584),0)</f>
        <v>0</v>
      </c>
      <c r="AQ584" s="521" t="str">
        <f>テーブル2[[#This Row],[災害発生時の
体制]]&amp;テーブル2[[#This Row],[班長]]</f>
        <v/>
      </c>
      <c r="AR584" s="519">
        <f>IF(テーブル2[[#This Row],[班長]]="○",COUNTIF(AQ:AQ,AQ584),0)</f>
        <v>0</v>
      </c>
    </row>
    <row r="585" spans="2:44" x14ac:dyDescent="0.15">
      <c r="B585" s="378" t="str">
        <f>IF(名簿!C590&lt;&gt;"",名簿!C590,"")</f>
        <v/>
      </c>
      <c r="C585" s="378" t="str">
        <f>IF(名簿!F590&lt;&gt;"",名簿!F590,"")</f>
        <v/>
      </c>
      <c r="D585" s="378" t="str">
        <f>IF(名簿!G590&lt;&gt;"",名簿!G590,"")</f>
        <v/>
      </c>
      <c r="E585" s="378" t="str">
        <f>IF(名簿!J590&lt;&gt;"",名簿!J590,"")</f>
        <v/>
      </c>
      <c r="F585" s="378" t="str">
        <f>IF(名簿!L590&lt;&gt;"",名簿!L590,"")</f>
        <v/>
      </c>
      <c r="G585" s="378" t="str">
        <f>IF(名簿!I590&lt;&gt;"",名簿!I590,"")</f>
        <v/>
      </c>
      <c r="H585" s="378" t="str">
        <f>IF(名簿!K590&lt;&gt;"",名簿!K590,"")</f>
        <v/>
      </c>
      <c r="I585" s="378" t="str">
        <f>IF(名簿!H590&lt;&gt;"",名簿!H590,"")</f>
        <v/>
      </c>
      <c r="J585" s="378" t="str">
        <f>IF(名簿!S590&lt;&gt;"",名簿!S590,"")</f>
        <v/>
      </c>
      <c r="L585" s="379" t="str">
        <f>IF(現場!C589&lt;&gt;"",現場!C589,"")</f>
        <v/>
      </c>
      <c r="M585" s="379" t="str">
        <f>IF(現場!D589&lt;&gt;"",現場!D589,"")</f>
        <v/>
      </c>
      <c r="N585" s="379" t="str">
        <f>IF(現場!E589&lt;&gt;"",現場!E589,"")</f>
        <v/>
      </c>
      <c r="O585" s="379" t="str">
        <f>IF(現場!F589&lt;&gt;"",現場!F589,"")</f>
        <v/>
      </c>
      <c r="P585" s="379" t="str">
        <f>IF(現場!G589&lt;&gt;"",現場!G589,"")</f>
        <v/>
      </c>
      <c r="Q585" s="379" t="str">
        <f>IF(現場!H589&lt;&gt;"",現場!H589,"")</f>
        <v/>
      </c>
      <c r="R585" s="379" t="str">
        <f>IF(現場!I589&lt;&gt;"",現場!I589,"")</f>
        <v/>
      </c>
      <c r="S585" s="379" t="str">
        <f>IF(現場!J589&lt;&gt;"",現場!J589,"")</f>
        <v/>
      </c>
      <c r="T585" s="379" t="str">
        <f>IF(現場!K589&lt;&gt;"",現場!K589,"")</f>
        <v/>
      </c>
      <c r="U585" s="379" t="str">
        <f>IF(現場!L589&lt;&gt;"",現場!L589,"")</f>
        <v/>
      </c>
      <c r="V585" s="379" t="str">
        <f>IF(現場!M589&lt;&gt;"",現場!M589,"")</f>
        <v/>
      </c>
      <c r="X585" s="407" t="str">
        <f>IF(名簿!E590&lt;&gt;"",名簿!E590,"")</f>
        <v/>
      </c>
      <c r="Y585" s="407" t="str">
        <f>IF(名簿!C590&lt;&gt;"",名簿!C590,"")</f>
        <v/>
      </c>
      <c r="Z585" s="407" t="str">
        <f>IF(名簿!H590&lt;&gt;"",名簿!H590,"")</f>
        <v/>
      </c>
      <c r="AA585" s="407" t="str">
        <f>IF(名簿!S590&lt;&gt;"",名簿!S590,"")</f>
        <v/>
      </c>
      <c r="AB585" s="407" t="s">
        <v>1792</v>
      </c>
      <c r="AC585" s="407" t="str">
        <f>IF(名簿!M590&lt;&gt;"",名簿!M590,"")</f>
        <v/>
      </c>
      <c r="AD585" s="407" t="str">
        <f>IF(名簿!N590&lt;&gt;"",名簿!N590,"")</f>
        <v/>
      </c>
      <c r="AE585" s="407" t="str">
        <f>IF(名簿!O590&lt;&gt;"",名簿!O590,"")</f>
        <v/>
      </c>
      <c r="AF585" s="407" t="str">
        <f>IF(名簿!P590&lt;&gt;"",名簿!P590,"")</f>
        <v/>
      </c>
      <c r="AN585" s="551" t="str">
        <f>テーブル2[[#This Row],[災害発生時の
体制]]&amp;テーブル2[[#This Row],[班長代理①②③を選択]]</f>
        <v/>
      </c>
      <c r="AO585">
        <f>IF(テーブル2[[#This Row],[班長代理①②③を選択]]&lt;&gt;"",COUNTIF(AN:AN,AN585),0)</f>
        <v>0</v>
      </c>
      <c r="AQ585" s="521" t="str">
        <f>テーブル2[[#This Row],[災害発生時の
体制]]&amp;テーブル2[[#This Row],[班長]]</f>
        <v/>
      </c>
      <c r="AR585" s="519">
        <f>IF(テーブル2[[#This Row],[班長]]="○",COUNTIF(AQ:AQ,AQ585),0)</f>
        <v>0</v>
      </c>
    </row>
    <row r="586" spans="2:44" x14ac:dyDescent="0.15">
      <c r="B586" s="378" t="str">
        <f>IF(名簿!C591&lt;&gt;"",名簿!C591,"")</f>
        <v/>
      </c>
      <c r="C586" s="378" t="str">
        <f>IF(名簿!F591&lt;&gt;"",名簿!F591,"")</f>
        <v/>
      </c>
      <c r="D586" s="378" t="str">
        <f>IF(名簿!G591&lt;&gt;"",名簿!G591,"")</f>
        <v/>
      </c>
      <c r="E586" s="378" t="str">
        <f>IF(名簿!J591&lt;&gt;"",名簿!J591,"")</f>
        <v/>
      </c>
      <c r="F586" s="378" t="str">
        <f>IF(名簿!L591&lt;&gt;"",名簿!L591,"")</f>
        <v/>
      </c>
      <c r="G586" s="378" t="str">
        <f>IF(名簿!I591&lt;&gt;"",名簿!I591,"")</f>
        <v/>
      </c>
      <c r="H586" s="378" t="str">
        <f>IF(名簿!K591&lt;&gt;"",名簿!K591,"")</f>
        <v/>
      </c>
      <c r="I586" s="378" t="str">
        <f>IF(名簿!H591&lt;&gt;"",名簿!H591,"")</f>
        <v/>
      </c>
      <c r="J586" s="378" t="str">
        <f>IF(名簿!S591&lt;&gt;"",名簿!S591,"")</f>
        <v/>
      </c>
      <c r="L586" s="379" t="str">
        <f>IF(現場!C590&lt;&gt;"",現場!C590,"")</f>
        <v/>
      </c>
      <c r="M586" s="379" t="str">
        <f>IF(現場!D590&lt;&gt;"",現場!D590,"")</f>
        <v/>
      </c>
      <c r="N586" s="379" t="str">
        <f>IF(現場!E590&lt;&gt;"",現場!E590,"")</f>
        <v/>
      </c>
      <c r="O586" s="379" t="str">
        <f>IF(現場!F590&lt;&gt;"",現場!F590,"")</f>
        <v/>
      </c>
      <c r="P586" s="379" t="str">
        <f>IF(現場!G590&lt;&gt;"",現場!G590,"")</f>
        <v/>
      </c>
      <c r="Q586" s="379" t="str">
        <f>IF(現場!H590&lt;&gt;"",現場!H590,"")</f>
        <v/>
      </c>
      <c r="R586" s="379" t="str">
        <f>IF(現場!I590&lt;&gt;"",現場!I590,"")</f>
        <v/>
      </c>
      <c r="S586" s="379" t="str">
        <f>IF(現場!J590&lt;&gt;"",現場!J590,"")</f>
        <v/>
      </c>
      <c r="T586" s="379" t="str">
        <f>IF(現場!K590&lt;&gt;"",現場!K590,"")</f>
        <v/>
      </c>
      <c r="U586" s="379" t="str">
        <f>IF(現場!L590&lt;&gt;"",現場!L590,"")</f>
        <v/>
      </c>
      <c r="V586" s="379" t="str">
        <f>IF(現場!M590&lt;&gt;"",現場!M590,"")</f>
        <v/>
      </c>
      <c r="X586" s="407" t="str">
        <f>IF(名簿!E591&lt;&gt;"",名簿!E591,"")</f>
        <v/>
      </c>
      <c r="Y586" s="407" t="str">
        <f>IF(名簿!C591&lt;&gt;"",名簿!C591,"")</f>
        <v/>
      </c>
      <c r="Z586" s="407" t="str">
        <f>IF(名簿!H591&lt;&gt;"",名簿!H591,"")</f>
        <v/>
      </c>
      <c r="AA586" s="407" t="str">
        <f>IF(名簿!S591&lt;&gt;"",名簿!S591,"")</f>
        <v/>
      </c>
      <c r="AB586" s="407" t="s">
        <v>1792</v>
      </c>
      <c r="AC586" s="407" t="str">
        <f>IF(名簿!M591&lt;&gt;"",名簿!M591,"")</f>
        <v/>
      </c>
      <c r="AD586" s="407" t="str">
        <f>IF(名簿!N591&lt;&gt;"",名簿!N591,"")</f>
        <v/>
      </c>
      <c r="AE586" s="407" t="str">
        <f>IF(名簿!O591&lt;&gt;"",名簿!O591,"")</f>
        <v/>
      </c>
      <c r="AF586" s="407" t="str">
        <f>IF(名簿!P591&lt;&gt;"",名簿!P591,"")</f>
        <v/>
      </c>
      <c r="AN586" s="551" t="str">
        <f>テーブル2[[#This Row],[災害発生時の
体制]]&amp;テーブル2[[#This Row],[班長代理①②③を選択]]</f>
        <v/>
      </c>
      <c r="AO586">
        <f>IF(テーブル2[[#This Row],[班長代理①②③を選択]]&lt;&gt;"",COUNTIF(AN:AN,AN586),0)</f>
        <v>0</v>
      </c>
      <c r="AQ586" s="521" t="str">
        <f>テーブル2[[#This Row],[災害発生時の
体制]]&amp;テーブル2[[#This Row],[班長]]</f>
        <v/>
      </c>
      <c r="AR586" s="519">
        <f>IF(テーブル2[[#This Row],[班長]]="○",COUNTIF(AQ:AQ,AQ586),0)</f>
        <v>0</v>
      </c>
    </row>
    <row r="587" spans="2:44" x14ac:dyDescent="0.15">
      <c r="B587" s="378" t="str">
        <f>IF(名簿!C592&lt;&gt;"",名簿!C592,"")</f>
        <v/>
      </c>
      <c r="C587" s="378" t="str">
        <f>IF(名簿!F592&lt;&gt;"",名簿!F592,"")</f>
        <v/>
      </c>
      <c r="D587" s="378" t="str">
        <f>IF(名簿!G592&lt;&gt;"",名簿!G592,"")</f>
        <v/>
      </c>
      <c r="E587" s="378" t="str">
        <f>IF(名簿!J592&lt;&gt;"",名簿!J592,"")</f>
        <v/>
      </c>
      <c r="F587" s="378" t="str">
        <f>IF(名簿!L592&lt;&gt;"",名簿!L592,"")</f>
        <v/>
      </c>
      <c r="G587" s="378" t="str">
        <f>IF(名簿!I592&lt;&gt;"",名簿!I592,"")</f>
        <v/>
      </c>
      <c r="H587" s="378" t="str">
        <f>IF(名簿!K592&lt;&gt;"",名簿!K592,"")</f>
        <v/>
      </c>
      <c r="I587" s="378" t="str">
        <f>IF(名簿!H592&lt;&gt;"",名簿!H592,"")</f>
        <v/>
      </c>
      <c r="J587" s="378" t="str">
        <f>IF(名簿!S592&lt;&gt;"",名簿!S592,"")</f>
        <v/>
      </c>
      <c r="L587" s="379" t="str">
        <f>IF(現場!C591&lt;&gt;"",現場!C591,"")</f>
        <v/>
      </c>
      <c r="M587" s="379" t="str">
        <f>IF(現場!D591&lt;&gt;"",現場!D591,"")</f>
        <v/>
      </c>
      <c r="N587" s="379" t="str">
        <f>IF(現場!E591&lt;&gt;"",現場!E591,"")</f>
        <v/>
      </c>
      <c r="O587" s="379" t="str">
        <f>IF(現場!F591&lt;&gt;"",現場!F591,"")</f>
        <v/>
      </c>
      <c r="P587" s="379" t="str">
        <f>IF(現場!G591&lt;&gt;"",現場!G591,"")</f>
        <v/>
      </c>
      <c r="Q587" s="379" t="str">
        <f>IF(現場!H591&lt;&gt;"",現場!H591,"")</f>
        <v/>
      </c>
      <c r="R587" s="379" t="str">
        <f>IF(現場!I591&lt;&gt;"",現場!I591,"")</f>
        <v/>
      </c>
      <c r="S587" s="379" t="str">
        <f>IF(現場!J591&lt;&gt;"",現場!J591,"")</f>
        <v/>
      </c>
      <c r="T587" s="379" t="str">
        <f>IF(現場!K591&lt;&gt;"",現場!K591,"")</f>
        <v/>
      </c>
      <c r="U587" s="379" t="str">
        <f>IF(現場!L591&lt;&gt;"",現場!L591,"")</f>
        <v/>
      </c>
      <c r="V587" s="379" t="str">
        <f>IF(現場!M591&lt;&gt;"",現場!M591,"")</f>
        <v/>
      </c>
      <c r="X587" s="407" t="str">
        <f>IF(名簿!E592&lt;&gt;"",名簿!E592,"")</f>
        <v/>
      </c>
      <c r="Y587" s="407" t="str">
        <f>IF(名簿!C592&lt;&gt;"",名簿!C592,"")</f>
        <v/>
      </c>
      <c r="Z587" s="407" t="str">
        <f>IF(名簿!H592&lt;&gt;"",名簿!H592,"")</f>
        <v/>
      </c>
      <c r="AA587" s="407" t="str">
        <f>IF(名簿!S592&lt;&gt;"",名簿!S592,"")</f>
        <v/>
      </c>
      <c r="AB587" s="407" t="s">
        <v>1792</v>
      </c>
      <c r="AC587" s="407" t="str">
        <f>IF(名簿!M592&lt;&gt;"",名簿!M592,"")</f>
        <v/>
      </c>
      <c r="AD587" s="407" t="str">
        <f>IF(名簿!N592&lt;&gt;"",名簿!N592,"")</f>
        <v/>
      </c>
      <c r="AE587" s="407" t="str">
        <f>IF(名簿!O592&lt;&gt;"",名簿!O592,"")</f>
        <v/>
      </c>
      <c r="AF587" s="407" t="str">
        <f>IF(名簿!P592&lt;&gt;"",名簿!P592,"")</f>
        <v/>
      </c>
      <c r="AN587" s="551" t="str">
        <f>テーブル2[[#This Row],[災害発生時の
体制]]&amp;テーブル2[[#This Row],[班長代理①②③を選択]]</f>
        <v/>
      </c>
      <c r="AO587">
        <f>IF(テーブル2[[#This Row],[班長代理①②③を選択]]&lt;&gt;"",COUNTIF(AN:AN,AN587),0)</f>
        <v>0</v>
      </c>
      <c r="AQ587" s="521" t="str">
        <f>テーブル2[[#This Row],[災害発生時の
体制]]&amp;テーブル2[[#This Row],[班長]]</f>
        <v/>
      </c>
      <c r="AR587" s="519">
        <f>IF(テーブル2[[#This Row],[班長]]="○",COUNTIF(AQ:AQ,AQ587),0)</f>
        <v>0</v>
      </c>
    </row>
    <row r="588" spans="2:44" x14ac:dyDescent="0.15">
      <c r="B588" s="378" t="str">
        <f>IF(名簿!C593&lt;&gt;"",名簿!C593,"")</f>
        <v/>
      </c>
      <c r="C588" s="378" t="str">
        <f>IF(名簿!F593&lt;&gt;"",名簿!F593,"")</f>
        <v/>
      </c>
      <c r="D588" s="378" t="str">
        <f>IF(名簿!G593&lt;&gt;"",名簿!G593,"")</f>
        <v/>
      </c>
      <c r="E588" s="378" t="str">
        <f>IF(名簿!J593&lt;&gt;"",名簿!J593,"")</f>
        <v/>
      </c>
      <c r="F588" s="378" t="str">
        <f>IF(名簿!L593&lt;&gt;"",名簿!L593,"")</f>
        <v/>
      </c>
      <c r="G588" s="378" t="str">
        <f>IF(名簿!I593&lt;&gt;"",名簿!I593,"")</f>
        <v/>
      </c>
      <c r="H588" s="378" t="str">
        <f>IF(名簿!K593&lt;&gt;"",名簿!K593,"")</f>
        <v/>
      </c>
      <c r="I588" s="378" t="str">
        <f>IF(名簿!H593&lt;&gt;"",名簿!H593,"")</f>
        <v/>
      </c>
      <c r="J588" s="378" t="str">
        <f>IF(名簿!S593&lt;&gt;"",名簿!S593,"")</f>
        <v/>
      </c>
      <c r="L588" s="379" t="str">
        <f>IF(現場!C592&lt;&gt;"",現場!C592,"")</f>
        <v/>
      </c>
      <c r="M588" s="379" t="str">
        <f>IF(現場!D592&lt;&gt;"",現場!D592,"")</f>
        <v/>
      </c>
      <c r="N588" s="379" t="str">
        <f>IF(現場!E592&lt;&gt;"",現場!E592,"")</f>
        <v/>
      </c>
      <c r="O588" s="379" t="str">
        <f>IF(現場!F592&lt;&gt;"",現場!F592,"")</f>
        <v/>
      </c>
      <c r="P588" s="379" t="str">
        <f>IF(現場!G592&lt;&gt;"",現場!G592,"")</f>
        <v/>
      </c>
      <c r="Q588" s="379" t="str">
        <f>IF(現場!H592&lt;&gt;"",現場!H592,"")</f>
        <v/>
      </c>
      <c r="R588" s="379" t="str">
        <f>IF(現場!I592&lt;&gt;"",現場!I592,"")</f>
        <v/>
      </c>
      <c r="S588" s="379" t="str">
        <f>IF(現場!J592&lt;&gt;"",現場!J592,"")</f>
        <v/>
      </c>
      <c r="T588" s="379" t="str">
        <f>IF(現場!K592&lt;&gt;"",現場!K592,"")</f>
        <v/>
      </c>
      <c r="U588" s="379" t="str">
        <f>IF(現場!L592&lt;&gt;"",現場!L592,"")</f>
        <v/>
      </c>
      <c r="V588" s="379" t="str">
        <f>IF(現場!M592&lt;&gt;"",現場!M592,"")</f>
        <v/>
      </c>
      <c r="X588" s="407" t="str">
        <f>IF(名簿!E593&lt;&gt;"",名簿!E593,"")</f>
        <v/>
      </c>
      <c r="Y588" s="407" t="str">
        <f>IF(名簿!C593&lt;&gt;"",名簿!C593,"")</f>
        <v/>
      </c>
      <c r="Z588" s="407" t="str">
        <f>IF(名簿!H593&lt;&gt;"",名簿!H593,"")</f>
        <v/>
      </c>
      <c r="AA588" s="407" t="str">
        <f>IF(名簿!S593&lt;&gt;"",名簿!S593,"")</f>
        <v/>
      </c>
      <c r="AB588" s="407" t="s">
        <v>1792</v>
      </c>
      <c r="AC588" s="407" t="str">
        <f>IF(名簿!M593&lt;&gt;"",名簿!M593,"")</f>
        <v/>
      </c>
      <c r="AD588" s="407" t="str">
        <f>IF(名簿!N593&lt;&gt;"",名簿!N593,"")</f>
        <v/>
      </c>
      <c r="AE588" s="407" t="str">
        <f>IF(名簿!O593&lt;&gt;"",名簿!O593,"")</f>
        <v/>
      </c>
      <c r="AF588" s="407" t="str">
        <f>IF(名簿!P593&lt;&gt;"",名簿!P593,"")</f>
        <v/>
      </c>
      <c r="AN588" s="551" t="str">
        <f>テーブル2[[#This Row],[災害発生時の
体制]]&amp;テーブル2[[#This Row],[班長代理①②③を選択]]</f>
        <v/>
      </c>
      <c r="AO588">
        <f>IF(テーブル2[[#This Row],[班長代理①②③を選択]]&lt;&gt;"",COUNTIF(AN:AN,AN588),0)</f>
        <v>0</v>
      </c>
      <c r="AQ588" s="521" t="str">
        <f>テーブル2[[#This Row],[災害発生時の
体制]]&amp;テーブル2[[#This Row],[班長]]</f>
        <v/>
      </c>
      <c r="AR588" s="519">
        <f>IF(テーブル2[[#This Row],[班長]]="○",COUNTIF(AQ:AQ,AQ588),0)</f>
        <v>0</v>
      </c>
    </row>
    <row r="589" spans="2:44" x14ac:dyDescent="0.15">
      <c r="B589" s="378" t="str">
        <f>IF(名簿!C594&lt;&gt;"",名簿!C594,"")</f>
        <v/>
      </c>
      <c r="C589" s="378" t="str">
        <f>IF(名簿!F594&lt;&gt;"",名簿!F594,"")</f>
        <v/>
      </c>
      <c r="D589" s="378" t="str">
        <f>IF(名簿!G594&lt;&gt;"",名簿!G594,"")</f>
        <v/>
      </c>
      <c r="E589" s="378" t="str">
        <f>IF(名簿!J594&lt;&gt;"",名簿!J594,"")</f>
        <v/>
      </c>
      <c r="F589" s="378" t="str">
        <f>IF(名簿!L594&lt;&gt;"",名簿!L594,"")</f>
        <v/>
      </c>
      <c r="G589" s="378" t="str">
        <f>IF(名簿!I594&lt;&gt;"",名簿!I594,"")</f>
        <v/>
      </c>
      <c r="H589" s="378" t="str">
        <f>IF(名簿!K594&lt;&gt;"",名簿!K594,"")</f>
        <v/>
      </c>
      <c r="I589" s="378" t="str">
        <f>IF(名簿!H594&lt;&gt;"",名簿!H594,"")</f>
        <v/>
      </c>
      <c r="J589" s="378" t="str">
        <f>IF(名簿!S594&lt;&gt;"",名簿!S594,"")</f>
        <v/>
      </c>
      <c r="L589" s="379" t="str">
        <f>IF(現場!C593&lt;&gt;"",現場!C593,"")</f>
        <v/>
      </c>
      <c r="M589" s="379" t="str">
        <f>IF(現場!D593&lt;&gt;"",現場!D593,"")</f>
        <v/>
      </c>
      <c r="N589" s="379" t="str">
        <f>IF(現場!E593&lt;&gt;"",現場!E593,"")</f>
        <v/>
      </c>
      <c r="O589" s="379" t="str">
        <f>IF(現場!F593&lt;&gt;"",現場!F593,"")</f>
        <v/>
      </c>
      <c r="P589" s="379" t="str">
        <f>IF(現場!G593&lt;&gt;"",現場!G593,"")</f>
        <v/>
      </c>
      <c r="Q589" s="379" t="str">
        <f>IF(現場!H593&lt;&gt;"",現場!H593,"")</f>
        <v/>
      </c>
      <c r="R589" s="379" t="str">
        <f>IF(現場!I593&lt;&gt;"",現場!I593,"")</f>
        <v/>
      </c>
      <c r="S589" s="379" t="str">
        <f>IF(現場!J593&lt;&gt;"",現場!J593,"")</f>
        <v/>
      </c>
      <c r="T589" s="379" t="str">
        <f>IF(現場!K593&lt;&gt;"",現場!K593,"")</f>
        <v/>
      </c>
      <c r="U589" s="379" t="str">
        <f>IF(現場!L593&lt;&gt;"",現場!L593,"")</f>
        <v/>
      </c>
      <c r="V589" s="379" t="str">
        <f>IF(現場!M593&lt;&gt;"",現場!M593,"")</f>
        <v/>
      </c>
      <c r="X589" s="407" t="str">
        <f>IF(名簿!E594&lt;&gt;"",名簿!E594,"")</f>
        <v/>
      </c>
      <c r="Y589" s="407" t="str">
        <f>IF(名簿!C594&lt;&gt;"",名簿!C594,"")</f>
        <v/>
      </c>
      <c r="Z589" s="407" t="str">
        <f>IF(名簿!H594&lt;&gt;"",名簿!H594,"")</f>
        <v/>
      </c>
      <c r="AA589" s="407" t="str">
        <f>IF(名簿!S594&lt;&gt;"",名簿!S594,"")</f>
        <v/>
      </c>
      <c r="AB589" s="407" t="s">
        <v>1792</v>
      </c>
      <c r="AC589" s="407" t="str">
        <f>IF(名簿!M594&lt;&gt;"",名簿!M594,"")</f>
        <v/>
      </c>
      <c r="AD589" s="407" t="str">
        <f>IF(名簿!N594&lt;&gt;"",名簿!N594,"")</f>
        <v/>
      </c>
      <c r="AE589" s="407" t="str">
        <f>IF(名簿!O594&lt;&gt;"",名簿!O594,"")</f>
        <v/>
      </c>
      <c r="AF589" s="407" t="str">
        <f>IF(名簿!P594&lt;&gt;"",名簿!P594,"")</f>
        <v/>
      </c>
      <c r="AN589" s="551" t="str">
        <f>テーブル2[[#This Row],[災害発生時の
体制]]&amp;テーブル2[[#This Row],[班長代理①②③を選択]]</f>
        <v/>
      </c>
      <c r="AO589">
        <f>IF(テーブル2[[#This Row],[班長代理①②③を選択]]&lt;&gt;"",COUNTIF(AN:AN,AN589),0)</f>
        <v>0</v>
      </c>
      <c r="AQ589" s="521" t="str">
        <f>テーブル2[[#This Row],[災害発生時の
体制]]&amp;テーブル2[[#This Row],[班長]]</f>
        <v/>
      </c>
      <c r="AR589" s="519">
        <f>IF(テーブル2[[#This Row],[班長]]="○",COUNTIF(AQ:AQ,AQ589),0)</f>
        <v>0</v>
      </c>
    </row>
    <row r="590" spans="2:44" x14ac:dyDescent="0.15">
      <c r="B590" s="378" t="str">
        <f>IF(名簿!C595&lt;&gt;"",名簿!C595,"")</f>
        <v/>
      </c>
      <c r="C590" s="378" t="str">
        <f>IF(名簿!F595&lt;&gt;"",名簿!F595,"")</f>
        <v/>
      </c>
      <c r="D590" s="378" t="str">
        <f>IF(名簿!G595&lt;&gt;"",名簿!G595,"")</f>
        <v/>
      </c>
      <c r="E590" s="378" t="str">
        <f>IF(名簿!J595&lt;&gt;"",名簿!J595,"")</f>
        <v/>
      </c>
      <c r="F590" s="378" t="str">
        <f>IF(名簿!L595&lt;&gt;"",名簿!L595,"")</f>
        <v/>
      </c>
      <c r="G590" s="378" t="str">
        <f>IF(名簿!I595&lt;&gt;"",名簿!I595,"")</f>
        <v/>
      </c>
      <c r="H590" s="378" t="str">
        <f>IF(名簿!K595&lt;&gt;"",名簿!K595,"")</f>
        <v/>
      </c>
      <c r="I590" s="378" t="str">
        <f>IF(名簿!H595&lt;&gt;"",名簿!H595,"")</f>
        <v/>
      </c>
      <c r="J590" s="378" t="str">
        <f>IF(名簿!S595&lt;&gt;"",名簿!S595,"")</f>
        <v/>
      </c>
      <c r="L590" s="379" t="str">
        <f>IF(現場!C594&lt;&gt;"",現場!C594,"")</f>
        <v/>
      </c>
      <c r="M590" s="379" t="str">
        <f>IF(現場!D594&lt;&gt;"",現場!D594,"")</f>
        <v/>
      </c>
      <c r="N590" s="379" t="str">
        <f>IF(現場!E594&lt;&gt;"",現場!E594,"")</f>
        <v/>
      </c>
      <c r="O590" s="379" t="str">
        <f>IF(現場!F594&lt;&gt;"",現場!F594,"")</f>
        <v/>
      </c>
      <c r="P590" s="379" t="str">
        <f>IF(現場!G594&lt;&gt;"",現場!G594,"")</f>
        <v/>
      </c>
      <c r="Q590" s="379" t="str">
        <f>IF(現場!H594&lt;&gt;"",現場!H594,"")</f>
        <v/>
      </c>
      <c r="R590" s="379" t="str">
        <f>IF(現場!I594&lt;&gt;"",現場!I594,"")</f>
        <v/>
      </c>
      <c r="S590" s="379" t="str">
        <f>IF(現場!J594&lt;&gt;"",現場!J594,"")</f>
        <v/>
      </c>
      <c r="T590" s="379" t="str">
        <f>IF(現場!K594&lt;&gt;"",現場!K594,"")</f>
        <v/>
      </c>
      <c r="U590" s="379" t="str">
        <f>IF(現場!L594&lt;&gt;"",現場!L594,"")</f>
        <v/>
      </c>
      <c r="V590" s="379" t="str">
        <f>IF(現場!M594&lt;&gt;"",現場!M594,"")</f>
        <v/>
      </c>
      <c r="X590" s="407" t="str">
        <f>IF(名簿!E595&lt;&gt;"",名簿!E595,"")</f>
        <v/>
      </c>
      <c r="Y590" s="407" t="str">
        <f>IF(名簿!C595&lt;&gt;"",名簿!C595,"")</f>
        <v/>
      </c>
      <c r="Z590" s="407" t="str">
        <f>IF(名簿!H595&lt;&gt;"",名簿!H595,"")</f>
        <v/>
      </c>
      <c r="AA590" s="407" t="str">
        <f>IF(名簿!S595&lt;&gt;"",名簿!S595,"")</f>
        <v/>
      </c>
      <c r="AB590" s="407" t="s">
        <v>1792</v>
      </c>
      <c r="AC590" s="407" t="str">
        <f>IF(名簿!M595&lt;&gt;"",名簿!M595,"")</f>
        <v/>
      </c>
      <c r="AD590" s="407" t="str">
        <f>IF(名簿!N595&lt;&gt;"",名簿!N595,"")</f>
        <v/>
      </c>
      <c r="AE590" s="407" t="str">
        <f>IF(名簿!O595&lt;&gt;"",名簿!O595,"")</f>
        <v/>
      </c>
      <c r="AF590" s="407" t="str">
        <f>IF(名簿!P595&lt;&gt;"",名簿!P595,"")</f>
        <v/>
      </c>
      <c r="AN590" s="551" t="str">
        <f>テーブル2[[#This Row],[災害発生時の
体制]]&amp;テーブル2[[#This Row],[班長代理①②③を選択]]</f>
        <v/>
      </c>
      <c r="AO590">
        <f>IF(テーブル2[[#This Row],[班長代理①②③を選択]]&lt;&gt;"",COUNTIF(AN:AN,AN590),0)</f>
        <v>0</v>
      </c>
      <c r="AQ590" s="521" t="str">
        <f>テーブル2[[#This Row],[災害発生時の
体制]]&amp;テーブル2[[#This Row],[班長]]</f>
        <v/>
      </c>
      <c r="AR590" s="519">
        <f>IF(テーブル2[[#This Row],[班長]]="○",COUNTIF(AQ:AQ,AQ590),0)</f>
        <v>0</v>
      </c>
    </row>
    <row r="591" spans="2:44" x14ac:dyDescent="0.15">
      <c r="B591" s="378" t="str">
        <f>IF(名簿!C596&lt;&gt;"",名簿!C596,"")</f>
        <v/>
      </c>
      <c r="C591" s="378" t="str">
        <f>IF(名簿!F596&lt;&gt;"",名簿!F596,"")</f>
        <v/>
      </c>
      <c r="D591" s="378" t="str">
        <f>IF(名簿!G596&lt;&gt;"",名簿!G596,"")</f>
        <v/>
      </c>
      <c r="E591" s="378" t="str">
        <f>IF(名簿!J596&lt;&gt;"",名簿!J596,"")</f>
        <v/>
      </c>
      <c r="F591" s="378" t="str">
        <f>IF(名簿!L596&lt;&gt;"",名簿!L596,"")</f>
        <v/>
      </c>
      <c r="G591" s="378" t="str">
        <f>IF(名簿!I596&lt;&gt;"",名簿!I596,"")</f>
        <v/>
      </c>
      <c r="H591" s="378" t="str">
        <f>IF(名簿!K596&lt;&gt;"",名簿!K596,"")</f>
        <v/>
      </c>
      <c r="I591" s="378" t="str">
        <f>IF(名簿!H596&lt;&gt;"",名簿!H596,"")</f>
        <v/>
      </c>
      <c r="J591" s="378" t="str">
        <f>IF(名簿!S596&lt;&gt;"",名簿!S596,"")</f>
        <v/>
      </c>
      <c r="L591" s="379" t="str">
        <f>IF(現場!C595&lt;&gt;"",現場!C595,"")</f>
        <v/>
      </c>
      <c r="M591" s="379" t="str">
        <f>IF(現場!D595&lt;&gt;"",現場!D595,"")</f>
        <v/>
      </c>
      <c r="N591" s="379" t="str">
        <f>IF(現場!E595&lt;&gt;"",現場!E595,"")</f>
        <v/>
      </c>
      <c r="O591" s="379" t="str">
        <f>IF(現場!F595&lt;&gt;"",現場!F595,"")</f>
        <v/>
      </c>
      <c r="P591" s="379" t="str">
        <f>IF(現場!G595&lt;&gt;"",現場!G595,"")</f>
        <v/>
      </c>
      <c r="Q591" s="379" t="str">
        <f>IF(現場!H595&lt;&gt;"",現場!H595,"")</f>
        <v/>
      </c>
      <c r="R591" s="379" t="str">
        <f>IF(現場!I595&lt;&gt;"",現場!I595,"")</f>
        <v/>
      </c>
      <c r="S591" s="379" t="str">
        <f>IF(現場!J595&lt;&gt;"",現場!J595,"")</f>
        <v/>
      </c>
      <c r="T591" s="379" t="str">
        <f>IF(現場!K595&lt;&gt;"",現場!K595,"")</f>
        <v/>
      </c>
      <c r="U591" s="379" t="str">
        <f>IF(現場!L595&lt;&gt;"",現場!L595,"")</f>
        <v/>
      </c>
      <c r="V591" s="379" t="str">
        <f>IF(現場!M595&lt;&gt;"",現場!M595,"")</f>
        <v/>
      </c>
      <c r="X591" s="407" t="str">
        <f>IF(名簿!E596&lt;&gt;"",名簿!E596,"")</f>
        <v/>
      </c>
      <c r="Y591" s="407" t="str">
        <f>IF(名簿!C596&lt;&gt;"",名簿!C596,"")</f>
        <v/>
      </c>
      <c r="Z591" s="407" t="str">
        <f>IF(名簿!H596&lt;&gt;"",名簿!H596,"")</f>
        <v/>
      </c>
      <c r="AA591" s="407" t="str">
        <f>IF(名簿!S596&lt;&gt;"",名簿!S596,"")</f>
        <v/>
      </c>
      <c r="AB591" s="407" t="s">
        <v>1792</v>
      </c>
      <c r="AC591" s="407" t="str">
        <f>IF(名簿!M596&lt;&gt;"",名簿!M596,"")</f>
        <v/>
      </c>
      <c r="AD591" s="407" t="str">
        <f>IF(名簿!N596&lt;&gt;"",名簿!N596,"")</f>
        <v/>
      </c>
      <c r="AE591" s="407" t="str">
        <f>IF(名簿!O596&lt;&gt;"",名簿!O596,"")</f>
        <v/>
      </c>
      <c r="AF591" s="407" t="str">
        <f>IF(名簿!P596&lt;&gt;"",名簿!P596,"")</f>
        <v/>
      </c>
      <c r="AN591" s="551" t="str">
        <f>テーブル2[[#This Row],[災害発生時の
体制]]&amp;テーブル2[[#This Row],[班長代理①②③を選択]]</f>
        <v/>
      </c>
      <c r="AO591">
        <f>IF(テーブル2[[#This Row],[班長代理①②③を選択]]&lt;&gt;"",COUNTIF(AN:AN,AN591),0)</f>
        <v>0</v>
      </c>
      <c r="AQ591" s="521" t="str">
        <f>テーブル2[[#This Row],[災害発生時の
体制]]&amp;テーブル2[[#This Row],[班長]]</f>
        <v/>
      </c>
      <c r="AR591" s="519">
        <f>IF(テーブル2[[#This Row],[班長]]="○",COUNTIF(AQ:AQ,AQ591),0)</f>
        <v>0</v>
      </c>
    </row>
    <row r="592" spans="2:44" x14ac:dyDescent="0.15">
      <c r="B592" s="378" t="str">
        <f>IF(名簿!C597&lt;&gt;"",名簿!C597,"")</f>
        <v/>
      </c>
      <c r="C592" s="378" t="str">
        <f>IF(名簿!F597&lt;&gt;"",名簿!F597,"")</f>
        <v/>
      </c>
      <c r="D592" s="378" t="str">
        <f>IF(名簿!G597&lt;&gt;"",名簿!G597,"")</f>
        <v/>
      </c>
      <c r="E592" s="378" t="str">
        <f>IF(名簿!J597&lt;&gt;"",名簿!J597,"")</f>
        <v/>
      </c>
      <c r="F592" s="378" t="str">
        <f>IF(名簿!L597&lt;&gt;"",名簿!L597,"")</f>
        <v/>
      </c>
      <c r="G592" s="378" t="str">
        <f>IF(名簿!I597&lt;&gt;"",名簿!I597,"")</f>
        <v/>
      </c>
      <c r="H592" s="378" t="str">
        <f>IF(名簿!K597&lt;&gt;"",名簿!K597,"")</f>
        <v/>
      </c>
      <c r="I592" s="378" t="str">
        <f>IF(名簿!H597&lt;&gt;"",名簿!H597,"")</f>
        <v/>
      </c>
      <c r="J592" s="378" t="str">
        <f>IF(名簿!S597&lt;&gt;"",名簿!S597,"")</f>
        <v/>
      </c>
      <c r="L592" s="379" t="str">
        <f>IF(現場!C596&lt;&gt;"",現場!C596,"")</f>
        <v/>
      </c>
      <c r="M592" s="379" t="str">
        <f>IF(現場!D596&lt;&gt;"",現場!D596,"")</f>
        <v/>
      </c>
      <c r="N592" s="379" t="str">
        <f>IF(現場!E596&lt;&gt;"",現場!E596,"")</f>
        <v/>
      </c>
      <c r="O592" s="379" t="str">
        <f>IF(現場!F596&lt;&gt;"",現場!F596,"")</f>
        <v/>
      </c>
      <c r="P592" s="379" t="str">
        <f>IF(現場!G596&lt;&gt;"",現場!G596,"")</f>
        <v/>
      </c>
      <c r="Q592" s="379" t="str">
        <f>IF(現場!H596&lt;&gt;"",現場!H596,"")</f>
        <v/>
      </c>
      <c r="R592" s="379" t="str">
        <f>IF(現場!I596&lt;&gt;"",現場!I596,"")</f>
        <v/>
      </c>
      <c r="S592" s="379" t="str">
        <f>IF(現場!J596&lt;&gt;"",現場!J596,"")</f>
        <v/>
      </c>
      <c r="T592" s="379" t="str">
        <f>IF(現場!K596&lt;&gt;"",現場!K596,"")</f>
        <v/>
      </c>
      <c r="U592" s="379" t="str">
        <f>IF(現場!L596&lt;&gt;"",現場!L596,"")</f>
        <v/>
      </c>
      <c r="V592" s="379" t="str">
        <f>IF(現場!M596&lt;&gt;"",現場!M596,"")</f>
        <v/>
      </c>
      <c r="X592" s="407" t="str">
        <f>IF(名簿!E597&lt;&gt;"",名簿!E597,"")</f>
        <v/>
      </c>
      <c r="Y592" s="407" t="str">
        <f>IF(名簿!C597&lt;&gt;"",名簿!C597,"")</f>
        <v/>
      </c>
      <c r="Z592" s="407" t="str">
        <f>IF(名簿!H597&lt;&gt;"",名簿!H597,"")</f>
        <v/>
      </c>
      <c r="AA592" s="407" t="str">
        <f>IF(名簿!S597&lt;&gt;"",名簿!S597,"")</f>
        <v/>
      </c>
      <c r="AB592" s="407" t="s">
        <v>1792</v>
      </c>
      <c r="AC592" s="407" t="str">
        <f>IF(名簿!M597&lt;&gt;"",名簿!M597,"")</f>
        <v/>
      </c>
      <c r="AD592" s="407" t="str">
        <f>IF(名簿!N597&lt;&gt;"",名簿!N597,"")</f>
        <v/>
      </c>
      <c r="AE592" s="407" t="str">
        <f>IF(名簿!O597&lt;&gt;"",名簿!O597,"")</f>
        <v/>
      </c>
      <c r="AF592" s="407" t="str">
        <f>IF(名簿!P597&lt;&gt;"",名簿!P597,"")</f>
        <v/>
      </c>
      <c r="AN592" s="551" t="str">
        <f>テーブル2[[#This Row],[災害発生時の
体制]]&amp;テーブル2[[#This Row],[班長代理①②③を選択]]</f>
        <v/>
      </c>
      <c r="AO592">
        <f>IF(テーブル2[[#This Row],[班長代理①②③を選択]]&lt;&gt;"",COUNTIF(AN:AN,AN592),0)</f>
        <v>0</v>
      </c>
      <c r="AQ592" s="521" t="str">
        <f>テーブル2[[#This Row],[災害発生時の
体制]]&amp;テーブル2[[#This Row],[班長]]</f>
        <v/>
      </c>
      <c r="AR592" s="519">
        <f>IF(テーブル2[[#This Row],[班長]]="○",COUNTIF(AQ:AQ,AQ592),0)</f>
        <v>0</v>
      </c>
    </row>
    <row r="593" spans="2:44" x14ac:dyDescent="0.15">
      <c r="B593" s="378" t="str">
        <f>IF(名簿!C598&lt;&gt;"",名簿!C598,"")</f>
        <v/>
      </c>
      <c r="C593" s="378" t="str">
        <f>IF(名簿!F598&lt;&gt;"",名簿!F598,"")</f>
        <v/>
      </c>
      <c r="D593" s="378" t="str">
        <f>IF(名簿!G598&lt;&gt;"",名簿!G598,"")</f>
        <v/>
      </c>
      <c r="E593" s="378" t="str">
        <f>IF(名簿!J598&lt;&gt;"",名簿!J598,"")</f>
        <v/>
      </c>
      <c r="F593" s="378" t="str">
        <f>IF(名簿!L598&lt;&gt;"",名簿!L598,"")</f>
        <v/>
      </c>
      <c r="G593" s="378" t="str">
        <f>IF(名簿!I598&lt;&gt;"",名簿!I598,"")</f>
        <v/>
      </c>
      <c r="H593" s="378" t="str">
        <f>IF(名簿!K598&lt;&gt;"",名簿!K598,"")</f>
        <v/>
      </c>
      <c r="I593" s="378" t="str">
        <f>IF(名簿!H598&lt;&gt;"",名簿!H598,"")</f>
        <v/>
      </c>
      <c r="J593" s="378" t="str">
        <f>IF(名簿!S598&lt;&gt;"",名簿!S598,"")</f>
        <v/>
      </c>
      <c r="L593" s="379" t="str">
        <f>IF(現場!C597&lt;&gt;"",現場!C597,"")</f>
        <v/>
      </c>
      <c r="M593" s="379" t="str">
        <f>IF(現場!D597&lt;&gt;"",現場!D597,"")</f>
        <v/>
      </c>
      <c r="N593" s="379" t="str">
        <f>IF(現場!E597&lt;&gt;"",現場!E597,"")</f>
        <v/>
      </c>
      <c r="O593" s="379" t="str">
        <f>IF(現場!F597&lt;&gt;"",現場!F597,"")</f>
        <v/>
      </c>
      <c r="P593" s="379" t="str">
        <f>IF(現場!G597&lt;&gt;"",現場!G597,"")</f>
        <v/>
      </c>
      <c r="Q593" s="379" t="str">
        <f>IF(現場!H597&lt;&gt;"",現場!H597,"")</f>
        <v/>
      </c>
      <c r="R593" s="379" t="str">
        <f>IF(現場!I597&lt;&gt;"",現場!I597,"")</f>
        <v/>
      </c>
      <c r="S593" s="379" t="str">
        <f>IF(現場!J597&lt;&gt;"",現場!J597,"")</f>
        <v/>
      </c>
      <c r="T593" s="379" t="str">
        <f>IF(現場!K597&lt;&gt;"",現場!K597,"")</f>
        <v/>
      </c>
      <c r="U593" s="379" t="str">
        <f>IF(現場!L597&lt;&gt;"",現場!L597,"")</f>
        <v/>
      </c>
      <c r="V593" s="379" t="str">
        <f>IF(現場!M597&lt;&gt;"",現場!M597,"")</f>
        <v/>
      </c>
      <c r="X593" s="407" t="str">
        <f>IF(名簿!E598&lt;&gt;"",名簿!E598,"")</f>
        <v/>
      </c>
      <c r="Y593" s="407" t="str">
        <f>IF(名簿!C598&lt;&gt;"",名簿!C598,"")</f>
        <v/>
      </c>
      <c r="Z593" s="407" t="str">
        <f>IF(名簿!H598&lt;&gt;"",名簿!H598,"")</f>
        <v/>
      </c>
      <c r="AA593" s="407" t="str">
        <f>IF(名簿!S598&lt;&gt;"",名簿!S598,"")</f>
        <v/>
      </c>
      <c r="AB593" s="407" t="s">
        <v>1792</v>
      </c>
      <c r="AC593" s="407" t="str">
        <f>IF(名簿!M598&lt;&gt;"",名簿!M598,"")</f>
        <v/>
      </c>
      <c r="AD593" s="407" t="str">
        <f>IF(名簿!N598&lt;&gt;"",名簿!N598,"")</f>
        <v/>
      </c>
      <c r="AE593" s="407" t="str">
        <f>IF(名簿!O598&lt;&gt;"",名簿!O598,"")</f>
        <v/>
      </c>
      <c r="AF593" s="407" t="str">
        <f>IF(名簿!P598&lt;&gt;"",名簿!P598,"")</f>
        <v/>
      </c>
      <c r="AN593" s="551" t="str">
        <f>テーブル2[[#This Row],[災害発生時の
体制]]&amp;テーブル2[[#This Row],[班長代理①②③を選択]]</f>
        <v/>
      </c>
      <c r="AO593">
        <f>IF(テーブル2[[#This Row],[班長代理①②③を選択]]&lt;&gt;"",COUNTIF(AN:AN,AN593),0)</f>
        <v>0</v>
      </c>
      <c r="AQ593" s="521" t="str">
        <f>テーブル2[[#This Row],[災害発生時の
体制]]&amp;テーブル2[[#This Row],[班長]]</f>
        <v/>
      </c>
      <c r="AR593" s="519">
        <f>IF(テーブル2[[#This Row],[班長]]="○",COUNTIF(AQ:AQ,AQ593),0)</f>
        <v>0</v>
      </c>
    </row>
    <row r="594" spans="2:44" x14ac:dyDescent="0.15">
      <c r="B594" s="378" t="str">
        <f>IF(名簿!C599&lt;&gt;"",名簿!C599,"")</f>
        <v/>
      </c>
      <c r="C594" s="378" t="str">
        <f>IF(名簿!F599&lt;&gt;"",名簿!F599,"")</f>
        <v/>
      </c>
      <c r="D594" s="378" t="str">
        <f>IF(名簿!G599&lt;&gt;"",名簿!G599,"")</f>
        <v/>
      </c>
      <c r="E594" s="378" t="str">
        <f>IF(名簿!J599&lt;&gt;"",名簿!J599,"")</f>
        <v/>
      </c>
      <c r="F594" s="378" t="str">
        <f>IF(名簿!L599&lt;&gt;"",名簿!L599,"")</f>
        <v/>
      </c>
      <c r="G594" s="378" t="str">
        <f>IF(名簿!I599&lt;&gt;"",名簿!I599,"")</f>
        <v/>
      </c>
      <c r="H594" s="378" t="str">
        <f>IF(名簿!K599&lt;&gt;"",名簿!K599,"")</f>
        <v/>
      </c>
      <c r="I594" s="378" t="str">
        <f>IF(名簿!H599&lt;&gt;"",名簿!H599,"")</f>
        <v/>
      </c>
      <c r="J594" s="378" t="str">
        <f>IF(名簿!S599&lt;&gt;"",名簿!S599,"")</f>
        <v/>
      </c>
      <c r="L594" s="379" t="str">
        <f>IF(現場!C598&lt;&gt;"",現場!C598,"")</f>
        <v/>
      </c>
      <c r="M594" s="379" t="str">
        <f>IF(現場!D598&lt;&gt;"",現場!D598,"")</f>
        <v/>
      </c>
      <c r="N594" s="379" t="str">
        <f>IF(現場!E598&lt;&gt;"",現場!E598,"")</f>
        <v/>
      </c>
      <c r="O594" s="379" t="str">
        <f>IF(現場!F598&lt;&gt;"",現場!F598,"")</f>
        <v/>
      </c>
      <c r="P594" s="379" t="str">
        <f>IF(現場!G598&lt;&gt;"",現場!G598,"")</f>
        <v/>
      </c>
      <c r="Q594" s="379" t="str">
        <f>IF(現場!H598&lt;&gt;"",現場!H598,"")</f>
        <v/>
      </c>
      <c r="R594" s="379" t="str">
        <f>IF(現場!I598&lt;&gt;"",現場!I598,"")</f>
        <v/>
      </c>
      <c r="S594" s="379" t="str">
        <f>IF(現場!J598&lt;&gt;"",現場!J598,"")</f>
        <v/>
      </c>
      <c r="T594" s="379" t="str">
        <f>IF(現場!K598&lt;&gt;"",現場!K598,"")</f>
        <v/>
      </c>
      <c r="U594" s="379" t="str">
        <f>IF(現場!L598&lt;&gt;"",現場!L598,"")</f>
        <v/>
      </c>
      <c r="V594" s="379" t="str">
        <f>IF(現場!M598&lt;&gt;"",現場!M598,"")</f>
        <v/>
      </c>
      <c r="X594" s="407" t="str">
        <f>IF(名簿!E599&lt;&gt;"",名簿!E599,"")</f>
        <v/>
      </c>
      <c r="Y594" s="407" t="str">
        <f>IF(名簿!C599&lt;&gt;"",名簿!C599,"")</f>
        <v/>
      </c>
      <c r="Z594" s="407" t="str">
        <f>IF(名簿!H599&lt;&gt;"",名簿!H599,"")</f>
        <v/>
      </c>
      <c r="AA594" s="407" t="str">
        <f>IF(名簿!S599&lt;&gt;"",名簿!S599,"")</f>
        <v/>
      </c>
      <c r="AB594" s="407" t="s">
        <v>1792</v>
      </c>
      <c r="AC594" s="407" t="str">
        <f>IF(名簿!M599&lt;&gt;"",名簿!M599,"")</f>
        <v/>
      </c>
      <c r="AD594" s="407" t="str">
        <f>IF(名簿!N599&lt;&gt;"",名簿!N599,"")</f>
        <v/>
      </c>
      <c r="AE594" s="407" t="str">
        <f>IF(名簿!O599&lt;&gt;"",名簿!O599,"")</f>
        <v/>
      </c>
      <c r="AF594" s="407" t="str">
        <f>IF(名簿!P599&lt;&gt;"",名簿!P599,"")</f>
        <v/>
      </c>
      <c r="AN594" s="551" t="str">
        <f>テーブル2[[#This Row],[災害発生時の
体制]]&amp;テーブル2[[#This Row],[班長代理①②③を選択]]</f>
        <v/>
      </c>
      <c r="AO594">
        <f>IF(テーブル2[[#This Row],[班長代理①②③を選択]]&lt;&gt;"",COUNTIF(AN:AN,AN594),0)</f>
        <v>0</v>
      </c>
      <c r="AQ594" s="521" t="str">
        <f>テーブル2[[#This Row],[災害発生時の
体制]]&amp;テーブル2[[#This Row],[班長]]</f>
        <v/>
      </c>
      <c r="AR594" s="519">
        <f>IF(テーブル2[[#This Row],[班長]]="○",COUNTIF(AQ:AQ,AQ594),0)</f>
        <v>0</v>
      </c>
    </row>
    <row r="595" spans="2:44" x14ac:dyDescent="0.15">
      <c r="B595" s="378" t="str">
        <f>IF(名簿!C600&lt;&gt;"",名簿!C600,"")</f>
        <v/>
      </c>
      <c r="C595" s="378" t="str">
        <f>IF(名簿!F600&lt;&gt;"",名簿!F600,"")</f>
        <v/>
      </c>
      <c r="D595" s="378" t="str">
        <f>IF(名簿!G600&lt;&gt;"",名簿!G600,"")</f>
        <v/>
      </c>
      <c r="E595" s="378" t="str">
        <f>IF(名簿!J600&lt;&gt;"",名簿!J600,"")</f>
        <v/>
      </c>
      <c r="F595" s="378" t="str">
        <f>IF(名簿!L600&lt;&gt;"",名簿!L600,"")</f>
        <v/>
      </c>
      <c r="G595" s="378" t="str">
        <f>IF(名簿!I600&lt;&gt;"",名簿!I600,"")</f>
        <v/>
      </c>
      <c r="H595" s="378" t="str">
        <f>IF(名簿!K600&lt;&gt;"",名簿!K600,"")</f>
        <v/>
      </c>
      <c r="I595" s="378" t="str">
        <f>IF(名簿!H600&lt;&gt;"",名簿!H600,"")</f>
        <v/>
      </c>
      <c r="J595" s="378" t="str">
        <f>IF(名簿!S600&lt;&gt;"",名簿!S600,"")</f>
        <v/>
      </c>
      <c r="L595" s="379" t="str">
        <f>IF(現場!C599&lt;&gt;"",現場!C599,"")</f>
        <v/>
      </c>
      <c r="M595" s="379" t="str">
        <f>IF(現場!D599&lt;&gt;"",現場!D599,"")</f>
        <v/>
      </c>
      <c r="N595" s="379" t="str">
        <f>IF(現場!E599&lt;&gt;"",現場!E599,"")</f>
        <v/>
      </c>
      <c r="O595" s="379" t="str">
        <f>IF(現場!F599&lt;&gt;"",現場!F599,"")</f>
        <v/>
      </c>
      <c r="P595" s="379" t="str">
        <f>IF(現場!G599&lt;&gt;"",現場!G599,"")</f>
        <v/>
      </c>
      <c r="Q595" s="379" t="str">
        <f>IF(現場!H599&lt;&gt;"",現場!H599,"")</f>
        <v/>
      </c>
      <c r="R595" s="379" t="str">
        <f>IF(現場!I599&lt;&gt;"",現場!I599,"")</f>
        <v/>
      </c>
      <c r="S595" s="379" t="str">
        <f>IF(現場!J599&lt;&gt;"",現場!J599,"")</f>
        <v/>
      </c>
      <c r="T595" s="379" t="str">
        <f>IF(現場!K599&lt;&gt;"",現場!K599,"")</f>
        <v/>
      </c>
      <c r="U595" s="379" t="str">
        <f>IF(現場!L599&lt;&gt;"",現場!L599,"")</f>
        <v/>
      </c>
      <c r="V595" s="379" t="str">
        <f>IF(現場!M599&lt;&gt;"",現場!M599,"")</f>
        <v/>
      </c>
      <c r="X595" s="407" t="str">
        <f>IF(名簿!E600&lt;&gt;"",名簿!E600,"")</f>
        <v/>
      </c>
      <c r="Y595" s="407" t="str">
        <f>IF(名簿!C600&lt;&gt;"",名簿!C600,"")</f>
        <v/>
      </c>
      <c r="Z595" s="407" t="str">
        <f>IF(名簿!H600&lt;&gt;"",名簿!H600,"")</f>
        <v/>
      </c>
      <c r="AA595" s="407" t="str">
        <f>IF(名簿!S600&lt;&gt;"",名簿!S600,"")</f>
        <v/>
      </c>
      <c r="AB595" s="407" t="s">
        <v>1792</v>
      </c>
      <c r="AC595" s="407" t="str">
        <f>IF(名簿!M600&lt;&gt;"",名簿!M600,"")</f>
        <v/>
      </c>
      <c r="AD595" s="407" t="str">
        <f>IF(名簿!N600&lt;&gt;"",名簿!N600,"")</f>
        <v/>
      </c>
      <c r="AE595" s="407" t="str">
        <f>IF(名簿!O600&lt;&gt;"",名簿!O600,"")</f>
        <v/>
      </c>
      <c r="AF595" s="407" t="str">
        <f>IF(名簿!P600&lt;&gt;"",名簿!P600,"")</f>
        <v/>
      </c>
      <c r="AN595" s="551" t="str">
        <f>テーブル2[[#This Row],[災害発生時の
体制]]&amp;テーブル2[[#This Row],[班長代理①②③を選択]]</f>
        <v/>
      </c>
      <c r="AO595">
        <f>IF(テーブル2[[#This Row],[班長代理①②③を選択]]&lt;&gt;"",COUNTIF(AN:AN,AN595),0)</f>
        <v>0</v>
      </c>
      <c r="AQ595" s="521" t="str">
        <f>テーブル2[[#This Row],[災害発生時の
体制]]&amp;テーブル2[[#This Row],[班長]]</f>
        <v/>
      </c>
      <c r="AR595" s="519">
        <f>IF(テーブル2[[#This Row],[班長]]="○",COUNTIF(AQ:AQ,AQ595),0)</f>
        <v>0</v>
      </c>
    </row>
    <row r="596" spans="2:44" x14ac:dyDescent="0.15">
      <c r="B596" s="378" t="str">
        <f>IF(名簿!C601&lt;&gt;"",名簿!C601,"")</f>
        <v/>
      </c>
      <c r="C596" s="378" t="str">
        <f>IF(名簿!F601&lt;&gt;"",名簿!F601,"")</f>
        <v/>
      </c>
      <c r="D596" s="378" t="str">
        <f>IF(名簿!G601&lt;&gt;"",名簿!G601,"")</f>
        <v/>
      </c>
      <c r="E596" s="378" t="str">
        <f>IF(名簿!J601&lt;&gt;"",名簿!J601,"")</f>
        <v/>
      </c>
      <c r="F596" s="378" t="str">
        <f>IF(名簿!L601&lt;&gt;"",名簿!L601,"")</f>
        <v/>
      </c>
      <c r="G596" s="378" t="str">
        <f>IF(名簿!I601&lt;&gt;"",名簿!I601,"")</f>
        <v/>
      </c>
      <c r="H596" s="378" t="str">
        <f>IF(名簿!K601&lt;&gt;"",名簿!K601,"")</f>
        <v/>
      </c>
      <c r="I596" s="378" t="str">
        <f>IF(名簿!H601&lt;&gt;"",名簿!H601,"")</f>
        <v/>
      </c>
      <c r="J596" s="378" t="str">
        <f>IF(名簿!S601&lt;&gt;"",名簿!S601,"")</f>
        <v/>
      </c>
      <c r="L596" s="379" t="str">
        <f>IF(現場!C600&lt;&gt;"",現場!C600,"")</f>
        <v/>
      </c>
      <c r="M596" s="379" t="str">
        <f>IF(現場!D600&lt;&gt;"",現場!D600,"")</f>
        <v/>
      </c>
      <c r="N596" s="379" t="str">
        <f>IF(現場!E600&lt;&gt;"",現場!E600,"")</f>
        <v/>
      </c>
      <c r="O596" s="379" t="str">
        <f>IF(現場!F600&lt;&gt;"",現場!F600,"")</f>
        <v/>
      </c>
      <c r="P596" s="379" t="str">
        <f>IF(現場!G600&lt;&gt;"",現場!G600,"")</f>
        <v/>
      </c>
      <c r="Q596" s="379" t="str">
        <f>IF(現場!H600&lt;&gt;"",現場!H600,"")</f>
        <v/>
      </c>
      <c r="R596" s="379" t="str">
        <f>IF(現場!I600&lt;&gt;"",現場!I600,"")</f>
        <v/>
      </c>
      <c r="S596" s="379" t="str">
        <f>IF(現場!J600&lt;&gt;"",現場!J600,"")</f>
        <v/>
      </c>
      <c r="T596" s="379" t="str">
        <f>IF(現場!K600&lt;&gt;"",現場!K600,"")</f>
        <v/>
      </c>
      <c r="U596" s="379" t="str">
        <f>IF(現場!L600&lt;&gt;"",現場!L600,"")</f>
        <v/>
      </c>
      <c r="V596" s="379" t="str">
        <f>IF(現場!M600&lt;&gt;"",現場!M600,"")</f>
        <v/>
      </c>
      <c r="X596" s="407" t="str">
        <f>IF(名簿!E601&lt;&gt;"",名簿!E601,"")</f>
        <v/>
      </c>
      <c r="Y596" s="407" t="str">
        <f>IF(名簿!C601&lt;&gt;"",名簿!C601,"")</f>
        <v/>
      </c>
      <c r="Z596" s="407" t="str">
        <f>IF(名簿!H601&lt;&gt;"",名簿!H601,"")</f>
        <v/>
      </c>
      <c r="AA596" s="407" t="str">
        <f>IF(名簿!S601&lt;&gt;"",名簿!S601,"")</f>
        <v/>
      </c>
      <c r="AB596" s="407" t="s">
        <v>1792</v>
      </c>
      <c r="AC596" s="407" t="str">
        <f>IF(名簿!M601&lt;&gt;"",名簿!M601,"")</f>
        <v/>
      </c>
      <c r="AD596" s="407" t="str">
        <f>IF(名簿!N601&lt;&gt;"",名簿!N601,"")</f>
        <v/>
      </c>
      <c r="AE596" s="407" t="str">
        <f>IF(名簿!O601&lt;&gt;"",名簿!O601,"")</f>
        <v/>
      </c>
      <c r="AF596" s="407" t="str">
        <f>IF(名簿!P601&lt;&gt;"",名簿!P601,"")</f>
        <v/>
      </c>
      <c r="AN596" s="551" t="str">
        <f>テーブル2[[#This Row],[災害発生時の
体制]]&amp;テーブル2[[#This Row],[班長代理①②③を選択]]</f>
        <v/>
      </c>
      <c r="AO596">
        <f>IF(テーブル2[[#This Row],[班長代理①②③を選択]]&lt;&gt;"",COUNTIF(AN:AN,AN596),0)</f>
        <v>0</v>
      </c>
      <c r="AQ596" s="521" t="str">
        <f>テーブル2[[#This Row],[災害発生時の
体制]]&amp;テーブル2[[#This Row],[班長]]</f>
        <v/>
      </c>
      <c r="AR596" s="519">
        <f>IF(テーブル2[[#This Row],[班長]]="○",COUNTIF(AQ:AQ,AQ596),0)</f>
        <v>0</v>
      </c>
    </row>
    <row r="597" spans="2:44" x14ac:dyDescent="0.15">
      <c r="B597" s="378" t="str">
        <f>IF(名簿!C602&lt;&gt;"",名簿!C602,"")</f>
        <v/>
      </c>
      <c r="C597" s="378" t="str">
        <f>IF(名簿!F602&lt;&gt;"",名簿!F602,"")</f>
        <v/>
      </c>
      <c r="D597" s="378" t="str">
        <f>IF(名簿!G602&lt;&gt;"",名簿!G602,"")</f>
        <v/>
      </c>
      <c r="E597" s="378" t="str">
        <f>IF(名簿!J602&lt;&gt;"",名簿!J602,"")</f>
        <v/>
      </c>
      <c r="F597" s="378" t="str">
        <f>IF(名簿!L602&lt;&gt;"",名簿!L602,"")</f>
        <v/>
      </c>
      <c r="G597" s="378" t="str">
        <f>IF(名簿!I602&lt;&gt;"",名簿!I602,"")</f>
        <v/>
      </c>
      <c r="H597" s="378" t="str">
        <f>IF(名簿!K602&lt;&gt;"",名簿!K602,"")</f>
        <v/>
      </c>
      <c r="I597" s="378" t="str">
        <f>IF(名簿!H602&lt;&gt;"",名簿!H602,"")</f>
        <v/>
      </c>
      <c r="J597" s="378" t="str">
        <f>IF(名簿!S602&lt;&gt;"",名簿!S602,"")</f>
        <v/>
      </c>
      <c r="L597" s="379" t="str">
        <f>IF(現場!C601&lt;&gt;"",現場!C601,"")</f>
        <v/>
      </c>
      <c r="M597" s="379" t="str">
        <f>IF(現場!D601&lt;&gt;"",現場!D601,"")</f>
        <v/>
      </c>
      <c r="N597" s="379" t="str">
        <f>IF(現場!E601&lt;&gt;"",現場!E601,"")</f>
        <v/>
      </c>
      <c r="O597" s="379" t="str">
        <f>IF(現場!F601&lt;&gt;"",現場!F601,"")</f>
        <v/>
      </c>
      <c r="P597" s="379" t="str">
        <f>IF(現場!G601&lt;&gt;"",現場!G601,"")</f>
        <v/>
      </c>
      <c r="Q597" s="379" t="str">
        <f>IF(現場!H601&lt;&gt;"",現場!H601,"")</f>
        <v/>
      </c>
      <c r="R597" s="379" t="str">
        <f>IF(現場!I601&lt;&gt;"",現場!I601,"")</f>
        <v/>
      </c>
      <c r="S597" s="379" t="str">
        <f>IF(現場!J601&lt;&gt;"",現場!J601,"")</f>
        <v/>
      </c>
      <c r="T597" s="379" t="str">
        <f>IF(現場!K601&lt;&gt;"",現場!K601,"")</f>
        <v/>
      </c>
      <c r="U597" s="379" t="str">
        <f>IF(現場!L601&lt;&gt;"",現場!L601,"")</f>
        <v/>
      </c>
      <c r="V597" s="379" t="str">
        <f>IF(現場!M601&lt;&gt;"",現場!M601,"")</f>
        <v/>
      </c>
      <c r="X597" s="407" t="str">
        <f>IF(名簿!E602&lt;&gt;"",名簿!E602,"")</f>
        <v/>
      </c>
      <c r="Y597" s="407" t="str">
        <f>IF(名簿!C602&lt;&gt;"",名簿!C602,"")</f>
        <v/>
      </c>
      <c r="Z597" s="407" t="str">
        <f>IF(名簿!H602&lt;&gt;"",名簿!H602,"")</f>
        <v/>
      </c>
      <c r="AA597" s="407" t="str">
        <f>IF(名簿!S602&lt;&gt;"",名簿!S602,"")</f>
        <v/>
      </c>
      <c r="AB597" s="407" t="s">
        <v>1792</v>
      </c>
      <c r="AC597" s="407" t="str">
        <f>IF(名簿!M602&lt;&gt;"",名簿!M602,"")</f>
        <v/>
      </c>
      <c r="AD597" s="407" t="str">
        <f>IF(名簿!N602&lt;&gt;"",名簿!N602,"")</f>
        <v/>
      </c>
      <c r="AE597" s="407" t="str">
        <f>IF(名簿!O602&lt;&gt;"",名簿!O602,"")</f>
        <v/>
      </c>
      <c r="AF597" s="407" t="str">
        <f>IF(名簿!P602&lt;&gt;"",名簿!P602,"")</f>
        <v/>
      </c>
      <c r="AN597" s="551" t="str">
        <f>テーブル2[[#This Row],[災害発生時の
体制]]&amp;テーブル2[[#This Row],[班長代理①②③を選択]]</f>
        <v/>
      </c>
      <c r="AO597">
        <f>IF(テーブル2[[#This Row],[班長代理①②③を選択]]&lt;&gt;"",COUNTIF(AN:AN,AN597),0)</f>
        <v>0</v>
      </c>
      <c r="AQ597" s="521" t="str">
        <f>テーブル2[[#This Row],[災害発生時の
体制]]&amp;テーブル2[[#This Row],[班長]]</f>
        <v/>
      </c>
      <c r="AR597" s="519">
        <f>IF(テーブル2[[#This Row],[班長]]="○",COUNTIF(AQ:AQ,AQ597),0)</f>
        <v>0</v>
      </c>
    </row>
    <row r="598" spans="2:44" x14ac:dyDescent="0.15">
      <c r="B598" s="378" t="str">
        <f>IF(名簿!C603&lt;&gt;"",名簿!C603,"")</f>
        <v/>
      </c>
      <c r="C598" s="378" t="str">
        <f>IF(名簿!F603&lt;&gt;"",名簿!F603,"")</f>
        <v/>
      </c>
      <c r="D598" s="378" t="str">
        <f>IF(名簿!G603&lt;&gt;"",名簿!G603,"")</f>
        <v/>
      </c>
      <c r="E598" s="378" t="str">
        <f>IF(名簿!J603&lt;&gt;"",名簿!J603,"")</f>
        <v/>
      </c>
      <c r="F598" s="378" t="str">
        <f>IF(名簿!L603&lt;&gt;"",名簿!L603,"")</f>
        <v/>
      </c>
      <c r="G598" s="378" t="str">
        <f>IF(名簿!I603&lt;&gt;"",名簿!I603,"")</f>
        <v/>
      </c>
      <c r="H598" s="378" t="str">
        <f>IF(名簿!K603&lt;&gt;"",名簿!K603,"")</f>
        <v/>
      </c>
      <c r="I598" s="378" t="str">
        <f>IF(名簿!H603&lt;&gt;"",名簿!H603,"")</f>
        <v/>
      </c>
      <c r="J598" s="378" t="str">
        <f>IF(名簿!S603&lt;&gt;"",名簿!S603,"")</f>
        <v/>
      </c>
      <c r="L598" s="379" t="str">
        <f>IF(現場!C602&lt;&gt;"",現場!C602,"")</f>
        <v/>
      </c>
      <c r="M598" s="379" t="str">
        <f>IF(現場!D602&lt;&gt;"",現場!D602,"")</f>
        <v/>
      </c>
      <c r="N598" s="379" t="str">
        <f>IF(現場!E602&lt;&gt;"",現場!E602,"")</f>
        <v/>
      </c>
      <c r="O598" s="379" t="str">
        <f>IF(現場!F602&lt;&gt;"",現場!F602,"")</f>
        <v/>
      </c>
      <c r="P598" s="379" t="str">
        <f>IF(現場!G602&lt;&gt;"",現場!G602,"")</f>
        <v/>
      </c>
      <c r="Q598" s="379" t="str">
        <f>IF(現場!H602&lt;&gt;"",現場!H602,"")</f>
        <v/>
      </c>
      <c r="R598" s="379" t="str">
        <f>IF(現場!I602&lt;&gt;"",現場!I602,"")</f>
        <v/>
      </c>
      <c r="S598" s="379" t="str">
        <f>IF(現場!J602&lt;&gt;"",現場!J602,"")</f>
        <v/>
      </c>
      <c r="T598" s="379" t="str">
        <f>IF(現場!K602&lt;&gt;"",現場!K602,"")</f>
        <v/>
      </c>
      <c r="U598" s="379" t="str">
        <f>IF(現場!L602&lt;&gt;"",現場!L602,"")</f>
        <v/>
      </c>
      <c r="V598" s="379" t="str">
        <f>IF(現場!M602&lt;&gt;"",現場!M602,"")</f>
        <v/>
      </c>
      <c r="X598" s="407" t="str">
        <f>IF(名簿!E603&lt;&gt;"",名簿!E603,"")</f>
        <v/>
      </c>
      <c r="Y598" s="407" t="str">
        <f>IF(名簿!C603&lt;&gt;"",名簿!C603,"")</f>
        <v/>
      </c>
      <c r="Z598" s="407" t="str">
        <f>IF(名簿!H603&lt;&gt;"",名簿!H603,"")</f>
        <v/>
      </c>
      <c r="AA598" s="407" t="str">
        <f>IF(名簿!S603&lt;&gt;"",名簿!S603,"")</f>
        <v/>
      </c>
      <c r="AB598" s="407" t="s">
        <v>1792</v>
      </c>
      <c r="AC598" s="407" t="str">
        <f>IF(名簿!M603&lt;&gt;"",名簿!M603,"")</f>
        <v/>
      </c>
      <c r="AD598" s="407" t="str">
        <f>IF(名簿!N603&lt;&gt;"",名簿!N603,"")</f>
        <v/>
      </c>
      <c r="AE598" s="407" t="str">
        <f>IF(名簿!O603&lt;&gt;"",名簿!O603,"")</f>
        <v/>
      </c>
      <c r="AF598" s="407" t="str">
        <f>IF(名簿!P603&lt;&gt;"",名簿!P603,"")</f>
        <v/>
      </c>
      <c r="AN598" s="551" t="str">
        <f>テーブル2[[#This Row],[災害発生時の
体制]]&amp;テーブル2[[#This Row],[班長代理①②③を選択]]</f>
        <v/>
      </c>
      <c r="AO598">
        <f>IF(テーブル2[[#This Row],[班長代理①②③を選択]]&lt;&gt;"",COUNTIF(AN:AN,AN598),0)</f>
        <v>0</v>
      </c>
      <c r="AQ598" s="521" t="str">
        <f>テーブル2[[#This Row],[災害発生時の
体制]]&amp;テーブル2[[#This Row],[班長]]</f>
        <v/>
      </c>
      <c r="AR598" s="519">
        <f>IF(テーブル2[[#This Row],[班長]]="○",COUNTIF(AQ:AQ,AQ598),0)</f>
        <v>0</v>
      </c>
    </row>
    <row r="599" spans="2:44" x14ac:dyDescent="0.15">
      <c r="B599" s="378" t="str">
        <f>IF(名簿!C604&lt;&gt;"",名簿!C604,"")</f>
        <v/>
      </c>
      <c r="C599" s="378" t="str">
        <f>IF(名簿!F604&lt;&gt;"",名簿!F604,"")</f>
        <v/>
      </c>
      <c r="D599" s="378" t="str">
        <f>IF(名簿!G604&lt;&gt;"",名簿!G604,"")</f>
        <v/>
      </c>
      <c r="E599" s="378" t="str">
        <f>IF(名簿!J604&lt;&gt;"",名簿!J604,"")</f>
        <v/>
      </c>
      <c r="F599" s="378" t="str">
        <f>IF(名簿!L604&lt;&gt;"",名簿!L604,"")</f>
        <v/>
      </c>
      <c r="G599" s="378" t="str">
        <f>IF(名簿!I604&lt;&gt;"",名簿!I604,"")</f>
        <v/>
      </c>
      <c r="H599" s="378" t="str">
        <f>IF(名簿!K604&lt;&gt;"",名簿!K604,"")</f>
        <v/>
      </c>
      <c r="I599" s="378" t="str">
        <f>IF(名簿!H604&lt;&gt;"",名簿!H604,"")</f>
        <v/>
      </c>
      <c r="J599" s="378" t="str">
        <f>IF(名簿!S604&lt;&gt;"",名簿!S604,"")</f>
        <v/>
      </c>
      <c r="L599" s="379" t="str">
        <f>IF(現場!C603&lt;&gt;"",現場!C603,"")</f>
        <v/>
      </c>
      <c r="M599" s="379" t="str">
        <f>IF(現場!D603&lt;&gt;"",現場!D603,"")</f>
        <v/>
      </c>
      <c r="N599" s="379" t="str">
        <f>IF(現場!E603&lt;&gt;"",現場!E603,"")</f>
        <v/>
      </c>
      <c r="O599" s="379" t="str">
        <f>IF(現場!F603&lt;&gt;"",現場!F603,"")</f>
        <v/>
      </c>
      <c r="P599" s="379" t="str">
        <f>IF(現場!G603&lt;&gt;"",現場!G603,"")</f>
        <v/>
      </c>
      <c r="Q599" s="379" t="str">
        <f>IF(現場!H603&lt;&gt;"",現場!H603,"")</f>
        <v/>
      </c>
      <c r="R599" s="379" t="str">
        <f>IF(現場!I603&lt;&gt;"",現場!I603,"")</f>
        <v/>
      </c>
      <c r="S599" s="379" t="str">
        <f>IF(現場!J603&lt;&gt;"",現場!J603,"")</f>
        <v/>
      </c>
      <c r="T599" s="379" t="str">
        <f>IF(現場!K603&lt;&gt;"",現場!K603,"")</f>
        <v/>
      </c>
      <c r="U599" s="379" t="str">
        <f>IF(現場!L603&lt;&gt;"",現場!L603,"")</f>
        <v/>
      </c>
      <c r="V599" s="379" t="str">
        <f>IF(現場!M603&lt;&gt;"",現場!M603,"")</f>
        <v/>
      </c>
      <c r="X599" s="407" t="str">
        <f>IF(名簿!E604&lt;&gt;"",名簿!E604,"")</f>
        <v/>
      </c>
      <c r="Y599" s="407" t="str">
        <f>IF(名簿!C604&lt;&gt;"",名簿!C604,"")</f>
        <v/>
      </c>
      <c r="Z599" s="407" t="str">
        <f>IF(名簿!H604&lt;&gt;"",名簿!H604,"")</f>
        <v/>
      </c>
      <c r="AA599" s="407" t="str">
        <f>IF(名簿!S604&lt;&gt;"",名簿!S604,"")</f>
        <v/>
      </c>
      <c r="AB599" s="407" t="s">
        <v>1792</v>
      </c>
      <c r="AC599" s="407" t="str">
        <f>IF(名簿!M604&lt;&gt;"",名簿!M604,"")</f>
        <v/>
      </c>
      <c r="AD599" s="407" t="str">
        <f>IF(名簿!N604&lt;&gt;"",名簿!N604,"")</f>
        <v/>
      </c>
      <c r="AE599" s="407" t="str">
        <f>IF(名簿!O604&lt;&gt;"",名簿!O604,"")</f>
        <v/>
      </c>
      <c r="AF599" s="407" t="str">
        <f>IF(名簿!P604&lt;&gt;"",名簿!P604,"")</f>
        <v/>
      </c>
      <c r="AN599" s="551" t="str">
        <f>テーブル2[[#This Row],[災害発生時の
体制]]&amp;テーブル2[[#This Row],[班長代理①②③を選択]]</f>
        <v/>
      </c>
      <c r="AO599">
        <f>IF(テーブル2[[#This Row],[班長代理①②③を選択]]&lt;&gt;"",COUNTIF(AN:AN,AN599),0)</f>
        <v>0</v>
      </c>
      <c r="AQ599" s="521" t="str">
        <f>テーブル2[[#This Row],[災害発生時の
体制]]&amp;テーブル2[[#This Row],[班長]]</f>
        <v/>
      </c>
      <c r="AR599" s="519">
        <f>IF(テーブル2[[#This Row],[班長]]="○",COUNTIF(AQ:AQ,AQ599),0)</f>
        <v>0</v>
      </c>
    </row>
    <row r="600" spans="2:44" x14ac:dyDescent="0.15">
      <c r="B600" s="378" t="str">
        <f>IF(名簿!C605&lt;&gt;"",名簿!C605,"")</f>
        <v/>
      </c>
      <c r="C600" s="378" t="str">
        <f>IF(名簿!F605&lt;&gt;"",名簿!F605,"")</f>
        <v/>
      </c>
      <c r="D600" s="378" t="str">
        <f>IF(名簿!G605&lt;&gt;"",名簿!G605,"")</f>
        <v/>
      </c>
      <c r="E600" s="378" t="str">
        <f>IF(名簿!J605&lt;&gt;"",名簿!J605,"")</f>
        <v/>
      </c>
      <c r="F600" s="378" t="str">
        <f>IF(名簿!L605&lt;&gt;"",名簿!L605,"")</f>
        <v/>
      </c>
      <c r="G600" s="378" t="str">
        <f>IF(名簿!I605&lt;&gt;"",名簿!I605,"")</f>
        <v/>
      </c>
      <c r="H600" s="378" t="str">
        <f>IF(名簿!K605&lt;&gt;"",名簿!K605,"")</f>
        <v/>
      </c>
      <c r="I600" s="378" t="str">
        <f>IF(名簿!H605&lt;&gt;"",名簿!H605,"")</f>
        <v/>
      </c>
      <c r="J600" s="378" t="str">
        <f>IF(名簿!S605&lt;&gt;"",名簿!S605,"")</f>
        <v/>
      </c>
      <c r="L600" s="379" t="str">
        <f>IF(現場!C604&lt;&gt;"",現場!C604,"")</f>
        <v/>
      </c>
      <c r="M600" s="379" t="str">
        <f>IF(現場!D604&lt;&gt;"",現場!D604,"")</f>
        <v/>
      </c>
      <c r="N600" s="379" t="str">
        <f>IF(現場!E604&lt;&gt;"",現場!E604,"")</f>
        <v/>
      </c>
      <c r="O600" s="379" t="str">
        <f>IF(現場!F604&lt;&gt;"",現場!F604,"")</f>
        <v/>
      </c>
      <c r="P600" s="379" t="str">
        <f>IF(現場!G604&lt;&gt;"",現場!G604,"")</f>
        <v/>
      </c>
      <c r="Q600" s="379" t="str">
        <f>IF(現場!H604&lt;&gt;"",現場!H604,"")</f>
        <v/>
      </c>
      <c r="R600" s="379" t="str">
        <f>IF(現場!I604&lt;&gt;"",現場!I604,"")</f>
        <v/>
      </c>
      <c r="S600" s="379" t="str">
        <f>IF(現場!J604&lt;&gt;"",現場!J604,"")</f>
        <v/>
      </c>
      <c r="T600" s="379" t="str">
        <f>IF(現場!K604&lt;&gt;"",現場!K604,"")</f>
        <v/>
      </c>
      <c r="U600" s="379" t="str">
        <f>IF(現場!L604&lt;&gt;"",現場!L604,"")</f>
        <v/>
      </c>
      <c r="V600" s="379" t="str">
        <f>IF(現場!M604&lt;&gt;"",現場!M604,"")</f>
        <v/>
      </c>
      <c r="X600" s="407" t="str">
        <f>IF(名簿!E605&lt;&gt;"",名簿!E605,"")</f>
        <v/>
      </c>
      <c r="Y600" s="407" t="str">
        <f>IF(名簿!C605&lt;&gt;"",名簿!C605,"")</f>
        <v/>
      </c>
      <c r="Z600" s="407" t="str">
        <f>IF(名簿!H605&lt;&gt;"",名簿!H605,"")</f>
        <v/>
      </c>
      <c r="AA600" s="407" t="str">
        <f>IF(名簿!S605&lt;&gt;"",名簿!S605,"")</f>
        <v/>
      </c>
      <c r="AB600" s="407" t="s">
        <v>1792</v>
      </c>
      <c r="AC600" s="407" t="str">
        <f>IF(名簿!M605&lt;&gt;"",名簿!M605,"")</f>
        <v/>
      </c>
      <c r="AD600" s="407" t="str">
        <f>IF(名簿!N605&lt;&gt;"",名簿!N605,"")</f>
        <v/>
      </c>
      <c r="AE600" s="407" t="str">
        <f>IF(名簿!O605&lt;&gt;"",名簿!O605,"")</f>
        <v/>
      </c>
      <c r="AF600" s="407" t="str">
        <f>IF(名簿!P605&lt;&gt;"",名簿!P605,"")</f>
        <v/>
      </c>
      <c r="AN600" s="551" t="str">
        <f>テーブル2[[#This Row],[災害発生時の
体制]]&amp;テーブル2[[#This Row],[班長代理①②③を選択]]</f>
        <v/>
      </c>
      <c r="AO600">
        <f>IF(テーブル2[[#This Row],[班長代理①②③を選択]]&lt;&gt;"",COUNTIF(AN:AN,AN600),0)</f>
        <v>0</v>
      </c>
      <c r="AQ600" s="521" t="str">
        <f>テーブル2[[#This Row],[災害発生時の
体制]]&amp;テーブル2[[#This Row],[班長]]</f>
        <v/>
      </c>
      <c r="AR600" s="519">
        <f>IF(テーブル2[[#This Row],[班長]]="○",COUNTIF(AQ:AQ,AQ600),0)</f>
        <v>0</v>
      </c>
    </row>
    <row r="601" spans="2:44" x14ac:dyDescent="0.15">
      <c r="B601" s="378" t="str">
        <f>IF(名簿!C606&lt;&gt;"",名簿!C606,"")</f>
        <v/>
      </c>
      <c r="C601" s="378" t="str">
        <f>IF(名簿!F606&lt;&gt;"",名簿!F606,"")</f>
        <v/>
      </c>
      <c r="D601" s="378" t="str">
        <f>IF(名簿!G606&lt;&gt;"",名簿!G606,"")</f>
        <v/>
      </c>
      <c r="E601" s="378" t="str">
        <f>IF(名簿!J606&lt;&gt;"",名簿!J606,"")</f>
        <v/>
      </c>
      <c r="F601" s="378" t="str">
        <f>IF(名簿!L606&lt;&gt;"",名簿!L606,"")</f>
        <v/>
      </c>
      <c r="G601" s="378" t="str">
        <f>IF(名簿!I606&lt;&gt;"",名簿!I606,"")</f>
        <v/>
      </c>
      <c r="H601" s="378" t="str">
        <f>IF(名簿!K606&lt;&gt;"",名簿!K606,"")</f>
        <v/>
      </c>
      <c r="I601" s="378" t="str">
        <f>IF(名簿!H606&lt;&gt;"",名簿!H606,"")</f>
        <v/>
      </c>
      <c r="J601" s="378" t="str">
        <f>IF(名簿!S606&lt;&gt;"",名簿!S606,"")</f>
        <v/>
      </c>
      <c r="L601" s="379" t="str">
        <f>IF(現場!C605&lt;&gt;"",現場!C605,"")</f>
        <v/>
      </c>
      <c r="M601" s="379" t="str">
        <f>IF(現場!D605&lt;&gt;"",現場!D605,"")</f>
        <v/>
      </c>
      <c r="N601" s="379" t="str">
        <f>IF(現場!E605&lt;&gt;"",現場!E605,"")</f>
        <v/>
      </c>
      <c r="O601" s="379" t="str">
        <f>IF(現場!F605&lt;&gt;"",現場!F605,"")</f>
        <v/>
      </c>
      <c r="P601" s="379" t="str">
        <f>IF(現場!G605&lt;&gt;"",現場!G605,"")</f>
        <v/>
      </c>
      <c r="Q601" s="379" t="str">
        <f>IF(現場!H605&lt;&gt;"",現場!H605,"")</f>
        <v/>
      </c>
      <c r="R601" s="379" t="str">
        <f>IF(現場!I605&lt;&gt;"",現場!I605,"")</f>
        <v/>
      </c>
      <c r="S601" s="379" t="str">
        <f>IF(現場!J605&lt;&gt;"",現場!J605,"")</f>
        <v/>
      </c>
      <c r="T601" s="379" t="str">
        <f>IF(現場!K605&lt;&gt;"",現場!K605,"")</f>
        <v/>
      </c>
      <c r="U601" s="379" t="str">
        <f>IF(現場!L605&lt;&gt;"",現場!L605,"")</f>
        <v/>
      </c>
      <c r="V601" s="379" t="str">
        <f>IF(現場!M605&lt;&gt;"",現場!M605,"")</f>
        <v/>
      </c>
      <c r="X601" s="407" t="str">
        <f>IF(名簿!E606&lt;&gt;"",名簿!E606,"")</f>
        <v/>
      </c>
      <c r="Y601" s="407" t="str">
        <f>IF(名簿!C606&lt;&gt;"",名簿!C606,"")</f>
        <v/>
      </c>
      <c r="Z601" s="407" t="str">
        <f>IF(名簿!H606&lt;&gt;"",名簿!H606,"")</f>
        <v/>
      </c>
      <c r="AA601" s="407" t="str">
        <f>IF(名簿!S606&lt;&gt;"",名簿!S606,"")</f>
        <v/>
      </c>
      <c r="AB601" s="407" t="s">
        <v>1792</v>
      </c>
      <c r="AC601" s="407" t="str">
        <f>IF(名簿!M606&lt;&gt;"",名簿!M606,"")</f>
        <v/>
      </c>
      <c r="AD601" s="407" t="str">
        <f>IF(名簿!N606&lt;&gt;"",名簿!N606,"")</f>
        <v/>
      </c>
      <c r="AE601" s="407" t="str">
        <f>IF(名簿!O606&lt;&gt;"",名簿!O606,"")</f>
        <v/>
      </c>
      <c r="AF601" s="407" t="str">
        <f>IF(名簿!P606&lt;&gt;"",名簿!P606,"")</f>
        <v/>
      </c>
      <c r="AN601" s="551" t="str">
        <f>テーブル2[[#This Row],[災害発生時の
体制]]&amp;テーブル2[[#This Row],[班長代理①②③を選択]]</f>
        <v/>
      </c>
      <c r="AO601">
        <f>IF(テーブル2[[#This Row],[班長代理①②③を選択]]&lt;&gt;"",COUNTIF(AN:AN,AN601),0)</f>
        <v>0</v>
      </c>
      <c r="AQ601" s="521" t="str">
        <f>テーブル2[[#This Row],[災害発生時の
体制]]&amp;テーブル2[[#This Row],[班長]]</f>
        <v/>
      </c>
      <c r="AR601" s="519">
        <f>IF(テーブル2[[#This Row],[班長]]="○",COUNTIF(AQ:AQ,AQ601),0)</f>
        <v>0</v>
      </c>
    </row>
    <row r="602" spans="2:44" x14ac:dyDescent="0.15">
      <c r="B602" s="378" t="str">
        <f>IF(名簿!C607&lt;&gt;"",名簿!C607,"")</f>
        <v/>
      </c>
      <c r="C602" s="378" t="str">
        <f>IF(名簿!F607&lt;&gt;"",名簿!F607,"")</f>
        <v/>
      </c>
      <c r="D602" s="378" t="str">
        <f>IF(名簿!G607&lt;&gt;"",名簿!G607,"")</f>
        <v/>
      </c>
      <c r="E602" s="378" t="str">
        <f>IF(名簿!J607&lt;&gt;"",名簿!J607,"")</f>
        <v/>
      </c>
      <c r="F602" s="378" t="str">
        <f>IF(名簿!L607&lt;&gt;"",名簿!L607,"")</f>
        <v/>
      </c>
      <c r="G602" s="378" t="str">
        <f>IF(名簿!I607&lt;&gt;"",名簿!I607,"")</f>
        <v/>
      </c>
      <c r="H602" s="378" t="str">
        <f>IF(名簿!K607&lt;&gt;"",名簿!K607,"")</f>
        <v/>
      </c>
      <c r="I602" s="378" t="str">
        <f>IF(名簿!H607&lt;&gt;"",名簿!H607,"")</f>
        <v/>
      </c>
      <c r="J602" s="378" t="str">
        <f>IF(名簿!S607&lt;&gt;"",名簿!S607,"")</f>
        <v/>
      </c>
      <c r="L602" s="379" t="str">
        <f>IF(現場!C606&lt;&gt;"",現場!C606,"")</f>
        <v/>
      </c>
      <c r="M602" s="379" t="str">
        <f>IF(現場!D606&lt;&gt;"",現場!D606,"")</f>
        <v/>
      </c>
      <c r="N602" s="379" t="str">
        <f>IF(現場!E606&lt;&gt;"",現場!E606,"")</f>
        <v/>
      </c>
      <c r="O602" s="379" t="str">
        <f>IF(現場!F606&lt;&gt;"",現場!F606,"")</f>
        <v/>
      </c>
      <c r="P602" s="379" t="str">
        <f>IF(現場!G606&lt;&gt;"",現場!G606,"")</f>
        <v/>
      </c>
      <c r="Q602" s="379" t="str">
        <f>IF(現場!H606&lt;&gt;"",現場!H606,"")</f>
        <v/>
      </c>
      <c r="R602" s="379" t="str">
        <f>IF(現場!I606&lt;&gt;"",現場!I606,"")</f>
        <v/>
      </c>
      <c r="S602" s="379" t="str">
        <f>IF(現場!J606&lt;&gt;"",現場!J606,"")</f>
        <v/>
      </c>
      <c r="T602" s="379" t="str">
        <f>IF(現場!K606&lt;&gt;"",現場!K606,"")</f>
        <v/>
      </c>
      <c r="U602" s="379" t="str">
        <f>IF(現場!L606&lt;&gt;"",現場!L606,"")</f>
        <v/>
      </c>
      <c r="V602" s="379" t="str">
        <f>IF(現場!M606&lt;&gt;"",現場!M606,"")</f>
        <v/>
      </c>
      <c r="X602" s="407" t="str">
        <f>IF(名簿!E607&lt;&gt;"",名簿!E607,"")</f>
        <v/>
      </c>
      <c r="Y602" s="407" t="str">
        <f>IF(名簿!C607&lt;&gt;"",名簿!C607,"")</f>
        <v/>
      </c>
      <c r="Z602" s="407" t="str">
        <f>IF(名簿!H607&lt;&gt;"",名簿!H607,"")</f>
        <v/>
      </c>
      <c r="AA602" s="407" t="str">
        <f>IF(名簿!S607&lt;&gt;"",名簿!S607,"")</f>
        <v/>
      </c>
      <c r="AB602" s="407" t="s">
        <v>1792</v>
      </c>
      <c r="AC602" s="407" t="str">
        <f>IF(名簿!M607&lt;&gt;"",名簿!M607,"")</f>
        <v/>
      </c>
      <c r="AD602" s="407" t="str">
        <f>IF(名簿!N607&lt;&gt;"",名簿!N607,"")</f>
        <v/>
      </c>
      <c r="AE602" s="407" t="str">
        <f>IF(名簿!O607&lt;&gt;"",名簿!O607,"")</f>
        <v/>
      </c>
      <c r="AF602" s="407" t="str">
        <f>IF(名簿!P607&lt;&gt;"",名簿!P607,"")</f>
        <v/>
      </c>
      <c r="AN602" s="551" t="str">
        <f>テーブル2[[#This Row],[災害発生時の
体制]]&amp;テーブル2[[#This Row],[班長代理①②③を選択]]</f>
        <v/>
      </c>
      <c r="AO602">
        <f>IF(テーブル2[[#This Row],[班長代理①②③を選択]]&lt;&gt;"",COUNTIF(AN:AN,AN602),0)</f>
        <v>0</v>
      </c>
      <c r="AQ602" s="521" t="str">
        <f>テーブル2[[#This Row],[災害発生時の
体制]]&amp;テーブル2[[#This Row],[班長]]</f>
        <v/>
      </c>
      <c r="AR602" s="519">
        <f>IF(テーブル2[[#This Row],[班長]]="○",COUNTIF(AQ:AQ,AQ602),0)</f>
        <v>0</v>
      </c>
    </row>
    <row r="603" spans="2:44" x14ac:dyDescent="0.15">
      <c r="B603" s="378" t="str">
        <f>IF(名簿!C608&lt;&gt;"",名簿!C608,"")</f>
        <v/>
      </c>
      <c r="C603" s="378" t="str">
        <f>IF(名簿!F608&lt;&gt;"",名簿!F608,"")</f>
        <v/>
      </c>
      <c r="D603" s="378" t="str">
        <f>IF(名簿!G608&lt;&gt;"",名簿!G608,"")</f>
        <v/>
      </c>
      <c r="E603" s="378" t="str">
        <f>IF(名簿!J608&lt;&gt;"",名簿!J608,"")</f>
        <v/>
      </c>
      <c r="F603" s="378" t="str">
        <f>IF(名簿!L608&lt;&gt;"",名簿!L608,"")</f>
        <v/>
      </c>
      <c r="G603" s="378" t="str">
        <f>IF(名簿!I608&lt;&gt;"",名簿!I608,"")</f>
        <v/>
      </c>
      <c r="H603" s="378" t="str">
        <f>IF(名簿!K608&lt;&gt;"",名簿!K608,"")</f>
        <v/>
      </c>
      <c r="I603" s="378" t="str">
        <f>IF(名簿!H608&lt;&gt;"",名簿!H608,"")</f>
        <v/>
      </c>
      <c r="J603" s="378" t="str">
        <f>IF(名簿!S608&lt;&gt;"",名簿!S608,"")</f>
        <v/>
      </c>
      <c r="L603" s="379" t="str">
        <f>IF(現場!C607&lt;&gt;"",現場!C607,"")</f>
        <v/>
      </c>
      <c r="M603" s="379" t="str">
        <f>IF(現場!D607&lt;&gt;"",現場!D607,"")</f>
        <v/>
      </c>
      <c r="N603" s="379" t="str">
        <f>IF(現場!E607&lt;&gt;"",現場!E607,"")</f>
        <v/>
      </c>
      <c r="O603" s="379" t="str">
        <f>IF(現場!F607&lt;&gt;"",現場!F607,"")</f>
        <v/>
      </c>
      <c r="P603" s="379" t="str">
        <f>IF(現場!G607&lt;&gt;"",現場!G607,"")</f>
        <v/>
      </c>
      <c r="Q603" s="379" t="str">
        <f>IF(現場!H607&lt;&gt;"",現場!H607,"")</f>
        <v/>
      </c>
      <c r="R603" s="379" t="str">
        <f>IF(現場!I607&lt;&gt;"",現場!I607,"")</f>
        <v/>
      </c>
      <c r="S603" s="379" t="str">
        <f>IF(現場!J607&lt;&gt;"",現場!J607,"")</f>
        <v/>
      </c>
      <c r="T603" s="379" t="str">
        <f>IF(現場!K607&lt;&gt;"",現場!K607,"")</f>
        <v/>
      </c>
      <c r="U603" s="379" t="str">
        <f>IF(現場!L607&lt;&gt;"",現場!L607,"")</f>
        <v/>
      </c>
      <c r="V603" s="379" t="str">
        <f>IF(現場!M607&lt;&gt;"",現場!M607,"")</f>
        <v/>
      </c>
      <c r="X603" s="407" t="str">
        <f>IF(名簿!E608&lt;&gt;"",名簿!E608,"")</f>
        <v/>
      </c>
      <c r="Y603" s="407" t="str">
        <f>IF(名簿!C608&lt;&gt;"",名簿!C608,"")</f>
        <v/>
      </c>
      <c r="Z603" s="407" t="str">
        <f>IF(名簿!H608&lt;&gt;"",名簿!H608,"")</f>
        <v/>
      </c>
      <c r="AA603" s="407" t="str">
        <f>IF(名簿!S608&lt;&gt;"",名簿!S608,"")</f>
        <v/>
      </c>
      <c r="AB603" s="407" t="s">
        <v>1792</v>
      </c>
      <c r="AC603" s="407" t="str">
        <f>IF(名簿!M608&lt;&gt;"",名簿!M608,"")</f>
        <v/>
      </c>
      <c r="AD603" s="407" t="str">
        <f>IF(名簿!N608&lt;&gt;"",名簿!N608,"")</f>
        <v/>
      </c>
      <c r="AE603" s="407" t="str">
        <f>IF(名簿!O608&lt;&gt;"",名簿!O608,"")</f>
        <v/>
      </c>
      <c r="AF603" s="407" t="str">
        <f>IF(名簿!P608&lt;&gt;"",名簿!P608,"")</f>
        <v/>
      </c>
      <c r="AN603" s="551" t="str">
        <f>テーブル2[[#This Row],[災害発生時の
体制]]&amp;テーブル2[[#This Row],[班長代理①②③を選択]]</f>
        <v/>
      </c>
      <c r="AO603">
        <f>IF(テーブル2[[#This Row],[班長代理①②③を選択]]&lt;&gt;"",COUNTIF(AN:AN,AN603),0)</f>
        <v>0</v>
      </c>
      <c r="AQ603" s="521" t="str">
        <f>テーブル2[[#This Row],[災害発生時の
体制]]&amp;テーブル2[[#This Row],[班長]]</f>
        <v/>
      </c>
      <c r="AR603" s="519">
        <f>IF(テーブル2[[#This Row],[班長]]="○",COUNTIF(AQ:AQ,AQ603),0)</f>
        <v>0</v>
      </c>
    </row>
    <row r="604" spans="2:44" x14ac:dyDescent="0.15">
      <c r="B604" s="378" t="str">
        <f>IF(名簿!C609&lt;&gt;"",名簿!C609,"")</f>
        <v/>
      </c>
      <c r="C604" s="378" t="str">
        <f>IF(名簿!F609&lt;&gt;"",名簿!F609,"")</f>
        <v/>
      </c>
      <c r="D604" s="378" t="str">
        <f>IF(名簿!G609&lt;&gt;"",名簿!G609,"")</f>
        <v/>
      </c>
      <c r="E604" s="378" t="str">
        <f>IF(名簿!J609&lt;&gt;"",名簿!J609,"")</f>
        <v/>
      </c>
      <c r="F604" s="378" t="str">
        <f>IF(名簿!L609&lt;&gt;"",名簿!L609,"")</f>
        <v/>
      </c>
      <c r="G604" s="378" t="str">
        <f>IF(名簿!I609&lt;&gt;"",名簿!I609,"")</f>
        <v/>
      </c>
      <c r="H604" s="378" t="str">
        <f>IF(名簿!K609&lt;&gt;"",名簿!K609,"")</f>
        <v/>
      </c>
      <c r="I604" s="378" t="str">
        <f>IF(名簿!H609&lt;&gt;"",名簿!H609,"")</f>
        <v/>
      </c>
      <c r="J604" s="378" t="str">
        <f>IF(名簿!S609&lt;&gt;"",名簿!S609,"")</f>
        <v/>
      </c>
      <c r="L604" s="379" t="str">
        <f>IF(現場!C608&lt;&gt;"",現場!C608,"")</f>
        <v/>
      </c>
      <c r="M604" s="379" t="str">
        <f>IF(現場!D608&lt;&gt;"",現場!D608,"")</f>
        <v/>
      </c>
      <c r="N604" s="379" t="str">
        <f>IF(現場!E608&lt;&gt;"",現場!E608,"")</f>
        <v/>
      </c>
      <c r="O604" s="379" t="str">
        <f>IF(現場!F608&lt;&gt;"",現場!F608,"")</f>
        <v/>
      </c>
      <c r="P604" s="379" t="str">
        <f>IF(現場!G608&lt;&gt;"",現場!G608,"")</f>
        <v/>
      </c>
      <c r="Q604" s="379" t="str">
        <f>IF(現場!H608&lt;&gt;"",現場!H608,"")</f>
        <v/>
      </c>
      <c r="R604" s="379" t="str">
        <f>IF(現場!I608&lt;&gt;"",現場!I608,"")</f>
        <v/>
      </c>
      <c r="S604" s="379" t="str">
        <f>IF(現場!J608&lt;&gt;"",現場!J608,"")</f>
        <v/>
      </c>
      <c r="T604" s="379" t="str">
        <f>IF(現場!K608&lt;&gt;"",現場!K608,"")</f>
        <v/>
      </c>
      <c r="U604" s="379" t="str">
        <f>IF(現場!L608&lt;&gt;"",現場!L608,"")</f>
        <v/>
      </c>
      <c r="V604" s="379" t="str">
        <f>IF(現場!M608&lt;&gt;"",現場!M608,"")</f>
        <v/>
      </c>
      <c r="X604" s="407" t="str">
        <f>IF(名簿!E609&lt;&gt;"",名簿!E609,"")</f>
        <v/>
      </c>
      <c r="Y604" s="407" t="str">
        <f>IF(名簿!C609&lt;&gt;"",名簿!C609,"")</f>
        <v/>
      </c>
      <c r="Z604" s="407" t="str">
        <f>IF(名簿!H609&lt;&gt;"",名簿!H609,"")</f>
        <v/>
      </c>
      <c r="AA604" s="407" t="str">
        <f>IF(名簿!S609&lt;&gt;"",名簿!S609,"")</f>
        <v/>
      </c>
      <c r="AB604" s="407" t="s">
        <v>1792</v>
      </c>
      <c r="AC604" s="407" t="str">
        <f>IF(名簿!M609&lt;&gt;"",名簿!M609,"")</f>
        <v/>
      </c>
      <c r="AD604" s="407" t="str">
        <f>IF(名簿!N609&lt;&gt;"",名簿!N609,"")</f>
        <v/>
      </c>
      <c r="AE604" s="407" t="str">
        <f>IF(名簿!O609&lt;&gt;"",名簿!O609,"")</f>
        <v/>
      </c>
      <c r="AF604" s="407" t="str">
        <f>IF(名簿!P609&lt;&gt;"",名簿!P609,"")</f>
        <v/>
      </c>
      <c r="AN604" s="551" t="str">
        <f>テーブル2[[#This Row],[災害発生時の
体制]]&amp;テーブル2[[#This Row],[班長代理①②③を選択]]</f>
        <v/>
      </c>
      <c r="AO604">
        <f>IF(テーブル2[[#This Row],[班長代理①②③を選択]]&lt;&gt;"",COUNTIF(AN:AN,AN604),0)</f>
        <v>0</v>
      </c>
      <c r="AQ604" s="521" t="str">
        <f>テーブル2[[#This Row],[災害発生時の
体制]]&amp;テーブル2[[#This Row],[班長]]</f>
        <v/>
      </c>
      <c r="AR604" s="519">
        <f>IF(テーブル2[[#This Row],[班長]]="○",COUNTIF(AQ:AQ,AQ604),0)</f>
        <v>0</v>
      </c>
    </row>
    <row r="605" spans="2:44" x14ac:dyDescent="0.15">
      <c r="B605" s="378" t="str">
        <f>IF(名簿!C610&lt;&gt;"",名簿!C610,"")</f>
        <v/>
      </c>
      <c r="C605" s="378" t="str">
        <f>IF(名簿!F610&lt;&gt;"",名簿!F610,"")</f>
        <v/>
      </c>
      <c r="D605" s="378" t="str">
        <f>IF(名簿!G610&lt;&gt;"",名簿!G610,"")</f>
        <v/>
      </c>
      <c r="E605" s="378" t="str">
        <f>IF(名簿!J610&lt;&gt;"",名簿!J610,"")</f>
        <v/>
      </c>
      <c r="F605" s="378" t="str">
        <f>IF(名簿!L610&lt;&gt;"",名簿!L610,"")</f>
        <v/>
      </c>
      <c r="G605" s="378" t="str">
        <f>IF(名簿!I610&lt;&gt;"",名簿!I610,"")</f>
        <v/>
      </c>
      <c r="H605" s="378" t="str">
        <f>IF(名簿!K610&lt;&gt;"",名簿!K610,"")</f>
        <v/>
      </c>
      <c r="I605" s="378" t="str">
        <f>IF(名簿!H610&lt;&gt;"",名簿!H610,"")</f>
        <v/>
      </c>
      <c r="J605" s="378" t="str">
        <f>IF(名簿!S610&lt;&gt;"",名簿!S610,"")</f>
        <v/>
      </c>
      <c r="L605" s="379" t="str">
        <f>IF(現場!C609&lt;&gt;"",現場!C609,"")</f>
        <v/>
      </c>
      <c r="M605" s="379" t="str">
        <f>IF(現場!D609&lt;&gt;"",現場!D609,"")</f>
        <v/>
      </c>
      <c r="N605" s="379" t="str">
        <f>IF(現場!E609&lt;&gt;"",現場!E609,"")</f>
        <v/>
      </c>
      <c r="O605" s="379" t="str">
        <f>IF(現場!F609&lt;&gt;"",現場!F609,"")</f>
        <v/>
      </c>
      <c r="P605" s="379" t="str">
        <f>IF(現場!G609&lt;&gt;"",現場!G609,"")</f>
        <v/>
      </c>
      <c r="Q605" s="379" t="str">
        <f>IF(現場!H609&lt;&gt;"",現場!H609,"")</f>
        <v/>
      </c>
      <c r="R605" s="379" t="str">
        <f>IF(現場!I609&lt;&gt;"",現場!I609,"")</f>
        <v/>
      </c>
      <c r="S605" s="379" t="str">
        <f>IF(現場!J609&lt;&gt;"",現場!J609,"")</f>
        <v/>
      </c>
      <c r="T605" s="379" t="str">
        <f>IF(現場!K609&lt;&gt;"",現場!K609,"")</f>
        <v/>
      </c>
      <c r="U605" s="379" t="str">
        <f>IF(現場!L609&lt;&gt;"",現場!L609,"")</f>
        <v/>
      </c>
      <c r="V605" s="379" t="str">
        <f>IF(現場!M609&lt;&gt;"",現場!M609,"")</f>
        <v/>
      </c>
      <c r="X605" s="407" t="str">
        <f>IF(名簿!E610&lt;&gt;"",名簿!E610,"")</f>
        <v/>
      </c>
      <c r="Y605" s="407" t="str">
        <f>IF(名簿!C610&lt;&gt;"",名簿!C610,"")</f>
        <v/>
      </c>
      <c r="Z605" s="407" t="str">
        <f>IF(名簿!H610&lt;&gt;"",名簿!H610,"")</f>
        <v/>
      </c>
      <c r="AA605" s="407" t="str">
        <f>IF(名簿!S610&lt;&gt;"",名簿!S610,"")</f>
        <v/>
      </c>
      <c r="AB605" s="407" t="s">
        <v>1792</v>
      </c>
      <c r="AC605" s="407" t="str">
        <f>IF(名簿!M610&lt;&gt;"",名簿!M610,"")</f>
        <v/>
      </c>
      <c r="AD605" s="407" t="str">
        <f>IF(名簿!N610&lt;&gt;"",名簿!N610,"")</f>
        <v/>
      </c>
      <c r="AE605" s="407" t="str">
        <f>IF(名簿!O610&lt;&gt;"",名簿!O610,"")</f>
        <v/>
      </c>
      <c r="AF605" s="407" t="str">
        <f>IF(名簿!P610&lt;&gt;"",名簿!P610,"")</f>
        <v/>
      </c>
      <c r="AN605" s="551" t="str">
        <f>テーブル2[[#This Row],[災害発生時の
体制]]&amp;テーブル2[[#This Row],[班長代理①②③を選択]]</f>
        <v/>
      </c>
      <c r="AO605">
        <f>IF(テーブル2[[#This Row],[班長代理①②③を選択]]&lt;&gt;"",COUNTIF(AN:AN,AN605),0)</f>
        <v>0</v>
      </c>
      <c r="AQ605" s="521" t="str">
        <f>テーブル2[[#This Row],[災害発生時の
体制]]&amp;テーブル2[[#This Row],[班長]]</f>
        <v/>
      </c>
      <c r="AR605" s="519">
        <f>IF(テーブル2[[#This Row],[班長]]="○",COUNTIF(AQ:AQ,AQ605),0)</f>
        <v>0</v>
      </c>
    </row>
    <row r="606" spans="2:44" x14ac:dyDescent="0.15">
      <c r="B606" s="378" t="str">
        <f>IF(名簿!C611&lt;&gt;"",名簿!C611,"")</f>
        <v/>
      </c>
      <c r="C606" s="378" t="str">
        <f>IF(名簿!F611&lt;&gt;"",名簿!F611,"")</f>
        <v/>
      </c>
      <c r="D606" s="378" t="str">
        <f>IF(名簿!G611&lt;&gt;"",名簿!G611,"")</f>
        <v/>
      </c>
      <c r="E606" s="378" t="str">
        <f>IF(名簿!J611&lt;&gt;"",名簿!J611,"")</f>
        <v/>
      </c>
      <c r="F606" s="378" t="str">
        <f>IF(名簿!L611&lt;&gt;"",名簿!L611,"")</f>
        <v/>
      </c>
      <c r="G606" s="378" t="str">
        <f>IF(名簿!I611&lt;&gt;"",名簿!I611,"")</f>
        <v/>
      </c>
      <c r="H606" s="378" t="str">
        <f>IF(名簿!K611&lt;&gt;"",名簿!K611,"")</f>
        <v/>
      </c>
      <c r="I606" s="378" t="str">
        <f>IF(名簿!H611&lt;&gt;"",名簿!H611,"")</f>
        <v/>
      </c>
      <c r="J606" s="378" t="str">
        <f>IF(名簿!S611&lt;&gt;"",名簿!S611,"")</f>
        <v/>
      </c>
      <c r="L606" s="379" t="str">
        <f>IF(現場!C610&lt;&gt;"",現場!C610,"")</f>
        <v/>
      </c>
      <c r="M606" s="379" t="str">
        <f>IF(現場!D610&lt;&gt;"",現場!D610,"")</f>
        <v/>
      </c>
      <c r="N606" s="379" t="str">
        <f>IF(現場!E610&lt;&gt;"",現場!E610,"")</f>
        <v/>
      </c>
      <c r="O606" s="379" t="str">
        <f>IF(現場!F610&lt;&gt;"",現場!F610,"")</f>
        <v/>
      </c>
      <c r="P606" s="379" t="str">
        <f>IF(現場!G610&lt;&gt;"",現場!G610,"")</f>
        <v/>
      </c>
      <c r="Q606" s="379" t="str">
        <f>IF(現場!H610&lt;&gt;"",現場!H610,"")</f>
        <v/>
      </c>
      <c r="R606" s="379" t="str">
        <f>IF(現場!I610&lt;&gt;"",現場!I610,"")</f>
        <v/>
      </c>
      <c r="S606" s="379" t="str">
        <f>IF(現場!J610&lt;&gt;"",現場!J610,"")</f>
        <v/>
      </c>
      <c r="T606" s="379" t="str">
        <f>IF(現場!K610&lt;&gt;"",現場!K610,"")</f>
        <v/>
      </c>
      <c r="U606" s="379" t="str">
        <f>IF(現場!L610&lt;&gt;"",現場!L610,"")</f>
        <v/>
      </c>
      <c r="V606" s="379" t="str">
        <f>IF(現場!M610&lt;&gt;"",現場!M610,"")</f>
        <v/>
      </c>
      <c r="X606" s="407" t="str">
        <f>IF(名簿!E611&lt;&gt;"",名簿!E611,"")</f>
        <v/>
      </c>
      <c r="Y606" s="407" t="str">
        <f>IF(名簿!C611&lt;&gt;"",名簿!C611,"")</f>
        <v/>
      </c>
      <c r="Z606" s="407" t="str">
        <f>IF(名簿!H611&lt;&gt;"",名簿!H611,"")</f>
        <v/>
      </c>
      <c r="AA606" s="407" t="str">
        <f>IF(名簿!S611&lt;&gt;"",名簿!S611,"")</f>
        <v/>
      </c>
      <c r="AB606" s="407" t="s">
        <v>1792</v>
      </c>
      <c r="AC606" s="407" t="str">
        <f>IF(名簿!M611&lt;&gt;"",名簿!M611,"")</f>
        <v/>
      </c>
      <c r="AD606" s="407" t="str">
        <f>IF(名簿!N611&lt;&gt;"",名簿!N611,"")</f>
        <v/>
      </c>
      <c r="AE606" s="407" t="str">
        <f>IF(名簿!O611&lt;&gt;"",名簿!O611,"")</f>
        <v/>
      </c>
      <c r="AF606" s="407" t="str">
        <f>IF(名簿!P611&lt;&gt;"",名簿!P611,"")</f>
        <v/>
      </c>
      <c r="AN606" s="551" t="str">
        <f>テーブル2[[#This Row],[災害発生時の
体制]]&amp;テーブル2[[#This Row],[班長代理①②③を選択]]</f>
        <v/>
      </c>
      <c r="AO606">
        <f>IF(テーブル2[[#This Row],[班長代理①②③を選択]]&lt;&gt;"",COUNTIF(AN:AN,AN606),0)</f>
        <v>0</v>
      </c>
      <c r="AQ606" s="521" t="str">
        <f>テーブル2[[#This Row],[災害発生時の
体制]]&amp;テーブル2[[#This Row],[班長]]</f>
        <v/>
      </c>
      <c r="AR606" s="519">
        <f>IF(テーブル2[[#This Row],[班長]]="○",COUNTIF(AQ:AQ,AQ606),0)</f>
        <v>0</v>
      </c>
    </row>
    <row r="607" spans="2:44" x14ac:dyDescent="0.15">
      <c r="B607" s="378" t="str">
        <f>IF(名簿!C612&lt;&gt;"",名簿!C612,"")</f>
        <v/>
      </c>
      <c r="C607" s="378" t="str">
        <f>IF(名簿!F612&lt;&gt;"",名簿!F612,"")</f>
        <v/>
      </c>
      <c r="D607" s="378" t="str">
        <f>IF(名簿!G612&lt;&gt;"",名簿!G612,"")</f>
        <v/>
      </c>
      <c r="E607" s="378" t="str">
        <f>IF(名簿!J612&lt;&gt;"",名簿!J612,"")</f>
        <v/>
      </c>
      <c r="F607" s="378" t="str">
        <f>IF(名簿!L612&lt;&gt;"",名簿!L612,"")</f>
        <v/>
      </c>
      <c r="G607" s="378" t="str">
        <f>IF(名簿!I612&lt;&gt;"",名簿!I612,"")</f>
        <v/>
      </c>
      <c r="H607" s="378" t="str">
        <f>IF(名簿!K612&lt;&gt;"",名簿!K612,"")</f>
        <v/>
      </c>
      <c r="I607" s="378" t="str">
        <f>IF(名簿!H612&lt;&gt;"",名簿!H612,"")</f>
        <v/>
      </c>
      <c r="J607" s="378" t="str">
        <f>IF(名簿!S612&lt;&gt;"",名簿!S612,"")</f>
        <v/>
      </c>
      <c r="L607" s="379" t="str">
        <f>IF(現場!C611&lt;&gt;"",現場!C611,"")</f>
        <v/>
      </c>
      <c r="M607" s="379" t="str">
        <f>IF(現場!D611&lt;&gt;"",現場!D611,"")</f>
        <v/>
      </c>
      <c r="N607" s="379" t="str">
        <f>IF(現場!E611&lt;&gt;"",現場!E611,"")</f>
        <v/>
      </c>
      <c r="O607" s="379" t="str">
        <f>IF(現場!F611&lt;&gt;"",現場!F611,"")</f>
        <v/>
      </c>
      <c r="P607" s="379" t="str">
        <f>IF(現場!G611&lt;&gt;"",現場!G611,"")</f>
        <v/>
      </c>
      <c r="Q607" s="379" t="str">
        <f>IF(現場!H611&lt;&gt;"",現場!H611,"")</f>
        <v/>
      </c>
      <c r="R607" s="379" t="str">
        <f>IF(現場!I611&lt;&gt;"",現場!I611,"")</f>
        <v/>
      </c>
      <c r="S607" s="379" t="str">
        <f>IF(現場!J611&lt;&gt;"",現場!J611,"")</f>
        <v/>
      </c>
      <c r="T607" s="379" t="str">
        <f>IF(現場!K611&lt;&gt;"",現場!K611,"")</f>
        <v/>
      </c>
      <c r="U607" s="379" t="str">
        <f>IF(現場!L611&lt;&gt;"",現場!L611,"")</f>
        <v/>
      </c>
      <c r="V607" s="379" t="str">
        <f>IF(現場!M611&lt;&gt;"",現場!M611,"")</f>
        <v/>
      </c>
      <c r="X607" s="407" t="str">
        <f>IF(名簿!E612&lt;&gt;"",名簿!E612,"")</f>
        <v/>
      </c>
      <c r="Y607" s="407" t="str">
        <f>IF(名簿!C612&lt;&gt;"",名簿!C612,"")</f>
        <v/>
      </c>
      <c r="Z607" s="407" t="str">
        <f>IF(名簿!H612&lt;&gt;"",名簿!H612,"")</f>
        <v/>
      </c>
      <c r="AA607" s="407" t="str">
        <f>IF(名簿!S612&lt;&gt;"",名簿!S612,"")</f>
        <v/>
      </c>
      <c r="AB607" s="407" t="s">
        <v>1792</v>
      </c>
      <c r="AC607" s="407" t="str">
        <f>IF(名簿!M612&lt;&gt;"",名簿!M612,"")</f>
        <v/>
      </c>
      <c r="AD607" s="407" t="str">
        <f>IF(名簿!N612&lt;&gt;"",名簿!N612,"")</f>
        <v/>
      </c>
      <c r="AE607" s="407" t="str">
        <f>IF(名簿!O612&lt;&gt;"",名簿!O612,"")</f>
        <v/>
      </c>
      <c r="AF607" s="407" t="str">
        <f>IF(名簿!P612&lt;&gt;"",名簿!P612,"")</f>
        <v/>
      </c>
      <c r="AN607" s="551" t="str">
        <f>テーブル2[[#This Row],[災害発生時の
体制]]&amp;テーブル2[[#This Row],[班長代理①②③を選択]]</f>
        <v/>
      </c>
      <c r="AO607">
        <f>IF(テーブル2[[#This Row],[班長代理①②③を選択]]&lt;&gt;"",COUNTIF(AN:AN,AN607),0)</f>
        <v>0</v>
      </c>
      <c r="AQ607" s="521" t="str">
        <f>テーブル2[[#This Row],[災害発生時の
体制]]&amp;テーブル2[[#This Row],[班長]]</f>
        <v/>
      </c>
      <c r="AR607" s="519">
        <f>IF(テーブル2[[#This Row],[班長]]="○",COUNTIF(AQ:AQ,AQ607),0)</f>
        <v>0</v>
      </c>
    </row>
    <row r="608" spans="2:44" x14ac:dyDescent="0.15">
      <c r="B608" s="378" t="str">
        <f>IF(名簿!C613&lt;&gt;"",名簿!C613,"")</f>
        <v/>
      </c>
      <c r="C608" s="378" t="str">
        <f>IF(名簿!F613&lt;&gt;"",名簿!F613,"")</f>
        <v/>
      </c>
      <c r="D608" s="378" t="str">
        <f>IF(名簿!G613&lt;&gt;"",名簿!G613,"")</f>
        <v/>
      </c>
      <c r="E608" s="378" t="str">
        <f>IF(名簿!J613&lt;&gt;"",名簿!J613,"")</f>
        <v/>
      </c>
      <c r="F608" s="378" t="str">
        <f>IF(名簿!L613&lt;&gt;"",名簿!L613,"")</f>
        <v/>
      </c>
      <c r="G608" s="378" t="str">
        <f>IF(名簿!I613&lt;&gt;"",名簿!I613,"")</f>
        <v/>
      </c>
      <c r="H608" s="378" t="str">
        <f>IF(名簿!K613&lt;&gt;"",名簿!K613,"")</f>
        <v/>
      </c>
      <c r="I608" s="378" t="str">
        <f>IF(名簿!H613&lt;&gt;"",名簿!H613,"")</f>
        <v/>
      </c>
      <c r="J608" s="378" t="str">
        <f>IF(名簿!S613&lt;&gt;"",名簿!S613,"")</f>
        <v/>
      </c>
      <c r="L608" s="379" t="str">
        <f>IF(現場!C612&lt;&gt;"",現場!C612,"")</f>
        <v/>
      </c>
      <c r="M608" s="379" t="str">
        <f>IF(現場!D612&lt;&gt;"",現場!D612,"")</f>
        <v/>
      </c>
      <c r="N608" s="379" t="str">
        <f>IF(現場!E612&lt;&gt;"",現場!E612,"")</f>
        <v/>
      </c>
      <c r="O608" s="379" t="str">
        <f>IF(現場!F612&lt;&gt;"",現場!F612,"")</f>
        <v/>
      </c>
      <c r="P608" s="379" t="str">
        <f>IF(現場!G612&lt;&gt;"",現場!G612,"")</f>
        <v/>
      </c>
      <c r="Q608" s="379" t="str">
        <f>IF(現場!H612&lt;&gt;"",現場!H612,"")</f>
        <v/>
      </c>
      <c r="R608" s="379" t="str">
        <f>IF(現場!I612&lt;&gt;"",現場!I612,"")</f>
        <v/>
      </c>
      <c r="S608" s="379" t="str">
        <f>IF(現場!J612&lt;&gt;"",現場!J612,"")</f>
        <v/>
      </c>
      <c r="T608" s="379" t="str">
        <f>IF(現場!K612&lt;&gt;"",現場!K612,"")</f>
        <v/>
      </c>
      <c r="U608" s="379" t="str">
        <f>IF(現場!L612&lt;&gt;"",現場!L612,"")</f>
        <v/>
      </c>
      <c r="V608" s="379" t="str">
        <f>IF(現場!M612&lt;&gt;"",現場!M612,"")</f>
        <v/>
      </c>
      <c r="X608" s="407" t="str">
        <f>IF(名簿!E613&lt;&gt;"",名簿!E613,"")</f>
        <v/>
      </c>
      <c r="Y608" s="407" t="str">
        <f>IF(名簿!C613&lt;&gt;"",名簿!C613,"")</f>
        <v/>
      </c>
      <c r="Z608" s="407" t="str">
        <f>IF(名簿!H613&lt;&gt;"",名簿!H613,"")</f>
        <v/>
      </c>
      <c r="AA608" s="407" t="str">
        <f>IF(名簿!S613&lt;&gt;"",名簿!S613,"")</f>
        <v/>
      </c>
      <c r="AB608" s="407" t="s">
        <v>1792</v>
      </c>
      <c r="AC608" s="407" t="str">
        <f>IF(名簿!M613&lt;&gt;"",名簿!M613,"")</f>
        <v/>
      </c>
      <c r="AD608" s="407" t="str">
        <f>IF(名簿!N613&lt;&gt;"",名簿!N613,"")</f>
        <v/>
      </c>
      <c r="AE608" s="407" t="str">
        <f>IF(名簿!O613&lt;&gt;"",名簿!O613,"")</f>
        <v/>
      </c>
      <c r="AF608" s="407" t="str">
        <f>IF(名簿!P613&lt;&gt;"",名簿!P613,"")</f>
        <v/>
      </c>
      <c r="AN608" s="551" t="str">
        <f>テーブル2[[#This Row],[災害発生時の
体制]]&amp;テーブル2[[#This Row],[班長代理①②③を選択]]</f>
        <v/>
      </c>
      <c r="AO608">
        <f>IF(テーブル2[[#This Row],[班長代理①②③を選択]]&lt;&gt;"",COUNTIF(AN:AN,AN608),0)</f>
        <v>0</v>
      </c>
      <c r="AQ608" s="521" t="str">
        <f>テーブル2[[#This Row],[災害発生時の
体制]]&amp;テーブル2[[#This Row],[班長]]</f>
        <v/>
      </c>
      <c r="AR608" s="519">
        <f>IF(テーブル2[[#This Row],[班長]]="○",COUNTIF(AQ:AQ,AQ608),0)</f>
        <v>0</v>
      </c>
    </row>
    <row r="609" spans="2:44" x14ac:dyDescent="0.15">
      <c r="B609" s="378" t="str">
        <f>IF(名簿!C614&lt;&gt;"",名簿!C614,"")</f>
        <v/>
      </c>
      <c r="C609" s="378" t="str">
        <f>IF(名簿!F614&lt;&gt;"",名簿!F614,"")</f>
        <v/>
      </c>
      <c r="D609" s="378" t="str">
        <f>IF(名簿!G614&lt;&gt;"",名簿!G614,"")</f>
        <v/>
      </c>
      <c r="E609" s="378" t="str">
        <f>IF(名簿!J614&lt;&gt;"",名簿!J614,"")</f>
        <v/>
      </c>
      <c r="F609" s="378" t="str">
        <f>IF(名簿!L614&lt;&gt;"",名簿!L614,"")</f>
        <v/>
      </c>
      <c r="G609" s="378" t="str">
        <f>IF(名簿!I614&lt;&gt;"",名簿!I614,"")</f>
        <v/>
      </c>
      <c r="H609" s="378" t="str">
        <f>IF(名簿!K614&lt;&gt;"",名簿!K614,"")</f>
        <v/>
      </c>
      <c r="I609" s="378" t="str">
        <f>IF(名簿!H614&lt;&gt;"",名簿!H614,"")</f>
        <v/>
      </c>
      <c r="J609" s="378" t="str">
        <f>IF(名簿!S614&lt;&gt;"",名簿!S614,"")</f>
        <v/>
      </c>
      <c r="L609" s="379" t="str">
        <f>IF(現場!C613&lt;&gt;"",現場!C613,"")</f>
        <v/>
      </c>
      <c r="M609" s="379" t="str">
        <f>IF(現場!D613&lt;&gt;"",現場!D613,"")</f>
        <v/>
      </c>
      <c r="N609" s="379" t="str">
        <f>IF(現場!E613&lt;&gt;"",現場!E613,"")</f>
        <v/>
      </c>
      <c r="O609" s="379" t="str">
        <f>IF(現場!F613&lt;&gt;"",現場!F613,"")</f>
        <v/>
      </c>
      <c r="P609" s="379" t="str">
        <f>IF(現場!G613&lt;&gt;"",現場!G613,"")</f>
        <v/>
      </c>
      <c r="Q609" s="379" t="str">
        <f>IF(現場!H613&lt;&gt;"",現場!H613,"")</f>
        <v/>
      </c>
      <c r="R609" s="379" t="str">
        <f>IF(現場!I613&lt;&gt;"",現場!I613,"")</f>
        <v/>
      </c>
      <c r="S609" s="379" t="str">
        <f>IF(現場!J613&lt;&gt;"",現場!J613,"")</f>
        <v/>
      </c>
      <c r="T609" s="379" t="str">
        <f>IF(現場!K613&lt;&gt;"",現場!K613,"")</f>
        <v/>
      </c>
      <c r="U609" s="379" t="str">
        <f>IF(現場!L613&lt;&gt;"",現場!L613,"")</f>
        <v/>
      </c>
      <c r="V609" s="379" t="str">
        <f>IF(現場!M613&lt;&gt;"",現場!M613,"")</f>
        <v/>
      </c>
      <c r="X609" s="407" t="str">
        <f>IF(名簿!E614&lt;&gt;"",名簿!E614,"")</f>
        <v/>
      </c>
      <c r="Y609" s="407" t="str">
        <f>IF(名簿!C614&lt;&gt;"",名簿!C614,"")</f>
        <v/>
      </c>
      <c r="Z609" s="407" t="str">
        <f>IF(名簿!H614&lt;&gt;"",名簿!H614,"")</f>
        <v/>
      </c>
      <c r="AA609" s="407" t="str">
        <f>IF(名簿!S614&lt;&gt;"",名簿!S614,"")</f>
        <v/>
      </c>
      <c r="AB609" s="407" t="s">
        <v>1792</v>
      </c>
      <c r="AC609" s="407" t="str">
        <f>IF(名簿!M614&lt;&gt;"",名簿!M614,"")</f>
        <v/>
      </c>
      <c r="AD609" s="407" t="str">
        <f>IF(名簿!N614&lt;&gt;"",名簿!N614,"")</f>
        <v/>
      </c>
      <c r="AE609" s="407" t="str">
        <f>IF(名簿!O614&lt;&gt;"",名簿!O614,"")</f>
        <v/>
      </c>
      <c r="AF609" s="407" t="str">
        <f>IF(名簿!P614&lt;&gt;"",名簿!P614,"")</f>
        <v/>
      </c>
      <c r="AN609" s="551" t="str">
        <f>テーブル2[[#This Row],[災害発生時の
体制]]&amp;テーブル2[[#This Row],[班長代理①②③を選択]]</f>
        <v/>
      </c>
      <c r="AO609">
        <f>IF(テーブル2[[#This Row],[班長代理①②③を選択]]&lt;&gt;"",COUNTIF(AN:AN,AN609),0)</f>
        <v>0</v>
      </c>
      <c r="AQ609" s="521" t="str">
        <f>テーブル2[[#This Row],[災害発生時の
体制]]&amp;テーブル2[[#This Row],[班長]]</f>
        <v/>
      </c>
      <c r="AR609" s="519">
        <f>IF(テーブル2[[#This Row],[班長]]="○",COUNTIF(AQ:AQ,AQ609),0)</f>
        <v>0</v>
      </c>
    </row>
    <row r="610" spans="2:44" x14ac:dyDescent="0.15">
      <c r="B610" s="378" t="str">
        <f>IF(名簿!C615&lt;&gt;"",名簿!C615,"")</f>
        <v/>
      </c>
      <c r="C610" s="378" t="str">
        <f>IF(名簿!F615&lt;&gt;"",名簿!F615,"")</f>
        <v/>
      </c>
      <c r="D610" s="378" t="str">
        <f>IF(名簿!G615&lt;&gt;"",名簿!G615,"")</f>
        <v/>
      </c>
      <c r="E610" s="378" t="str">
        <f>IF(名簿!J615&lt;&gt;"",名簿!J615,"")</f>
        <v/>
      </c>
      <c r="F610" s="378" t="str">
        <f>IF(名簿!L615&lt;&gt;"",名簿!L615,"")</f>
        <v/>
      </c>
      <c r="G610" s="378" t="str">
        <f>IF(名簿!I615&lt;&gt;"",名簿!I615,"")</f>
        <v/>
      </c>
      <c r="H610" s="378" t="str">
        <f>IF(名簿!K615&lt;&gt;"",名簿!K615,"")</f>
        <v/>
      </c>
      <c r="I610" s="378" t="str">
        <f>IF(名簿!H615&lt;&gt;"",名簿!H615,"")</f>
        <v/>
      </c>
      <c r="J610" s="378" t="str">
        <f>IF(名簿!S615&lt;&gt;"",名簿!S615,"")</f>
        <v/>
      </c>
      <c r="L610" s="379" t="str">
        <f>IF(現場!C614&lt;&gt;"",現場!C614,"")</f>
        <v/>
      </c>
      <c r="M610" s="379" t="str">
        <f>IF(現場!D614&lt;&gt;"",現場!D614,"")</f>
        <v/>
      </c>
      <c r="N610" s="379" t="str">
        <f>IF(現場!E614&lt;&gt;"",現場!E614,"")</f>
        <v/>
      </c>
      <c r="O610" s="379" t="str">
        <f>IF(現場!F614&lt;&gt;"",現場!F614,"")</f>
        <v/>
      </c>
      <c r="P610" s="379" t="str">
        <f>IF(現場!G614&lt;&gt;"",現場!G614,"")</f>
        <v/>
      </c>
      <c r="Q610" s="379" t="str">
        <f>IF(現場!H614&lt;&gt;"",現場!H614,"")</f>
        <v/>
      </c>
      <c r="R610" s="379" t="str">
        <f>IF(現場!I614&lt;&gt;"",現場!I614,"")</f>
        <v/>
      </c>
      <c r="S610" s="379" t="str">
        <f>IF(現場!J614&lt;&gt;"",現場!J614,"")</f>
        <v/>
      </c>
      <c r="T610" s="379" t="str">
        <f>IF(現場!K614&lt;&gt;"",現場!K614,"")</f>
        <v/>
      </c>
      <c r="U610" s="379" t="str">
        <f>IF(現場!L614&lt;&gt;"",現場!L614,"")</f>
        <v/>
      </c>
      <c r="V610" s="379" t="str">
        <f>IF(現場!M614&lt;&gt;"",現場!M614,"")</f>
        <v/>
      </c>
      <c r="X610" s="407" t="str">
        <f>IF(名簿!E615&lt;&gt;"",名簿!E615,"")</f>
        <v/>
      </c>
      <c r="Y610" s="407" t="str">
        <f>IF(名簿!C615&lt;&gt;"",名簿!C615,"")</f>
        <v/>
      </c>
      <c r="Z610" s="407" t="str">
        <f>IF(名簿!H615&lt;&gt;"",名簿!H615,"")</f>
        <v/>
      </c>
      <c r="AA610" s="407" t="str">
        <f>IF(名簿!S615&lt;&gt;"",名簿!S615,"")</f>
        <v/>
      </c>
      <c r="AB610" s="407" t="s">
        <v>1792</v>
      </c>
      <c r="AC610" s="407" t="str">
        <f>IF(名簿!M615&lt;&gt;"",名簿!M615,"")</f>
        <v/>
      </c>
      <c r="AD610" s="407" t="str">
        <f>IF(名簿!N615&lt;&gt;"",名簿!N615,"")</f>
        <v/>
      </c>
      <c r="AE610" s="407" t="str">
        <f>IF(名簿!O615&lt;&gt;"",名簿!O615,"")</f>
        <v/>
      </c>
      <c r="AF610" s="407" t="str">
        <f>IF(名簿!P615&lt;&gt;"",名簿!P615,"")</f>
        <v/>
      </c>
      <c r="AN610" s="551" t="str">
        <f>テーブル2[[#This Row],[災害発生時の
体制]]&amp;テーブル2[[#This Row],[班長代理①②③を選択]]</f>
        <v/>
      </c>
      <c r="AO610">
        <f>IF(テーブル2[[#This Row],[班長代理①②③を選択]]&lt;&gt;"",COUNTIF(AN:AN,AN610),0)</f>
        <v>0</v>
      </c>
      <c r="AQ610" s="521" t="str">
        <f>テーブル2[[#This Row],[災害発生時の
体制]]&amp;テーブル2[[#This Row],[班長]]</f>
        <v/>
      </c>
      <c r="AR610" s="519">
        <f>IF(テーブル2[[#This Row],[班長]]="○",COUNTIF(AQ:AQ,AQ610),0)</f>
        <v>0</v>
      </c>
    </row>
    <row r="611" spans="2:44" x14ac:dyDescent="0.15">
      <c r="B611" s="378" t="str">
        <f>IF(名簿!C616&lt;&gt;"",名簿!C616,"")</f>
        <v/>
      </c>
      <c r="C611" s="378" t="str">
        <f>IF(名簿!F616&lt;&gt;"",名簿!F616,"")</f>
        <v/>
      </c>
      <c r="D611" s="378" t="str">
        <f>IF(名簿!G616&lt;&gt;"",名簿!G616,"")</f>
        <v/>
      </c>
      <c r="E611" s="378" t="str">
        <f>IF(名簿!J616&lt;&gt;"",名簿!J616,"")</f>
        <v/>
      </c>
      <c r="F611" s="378" t="str">
        <f>IF(名簿!L616&lt;&gt;"",名簿!L616,"")</f>
        <v/>
      </c>
      <c r="G611" s="378" t="str">
        <f>IF(名簿!I616&lt;&gt;"",名簿!I616,"")</f>
        <v/>
      </c>
      <c r="H611" s="378" t="str">
        <f>IF(名簿!K616&lt;&gt;"",名簿!K616,"")</f>
        <v/>
      </c>
      <c r="I611" s="378" t="str">
        <f>IF(名簿!H616&lt;&gt;"",名簿!H616,"")</f>
        <v/>
      </c>
      <c r="J611" s="378" t="str">
        <f>IF(名簿!S616&lt;&gt;"",名簿!S616,"")</f>
        <v/>
      </c>
      <c r="L611" s="379" t="str">
        <f>IF(現場!C615&lt;&gt;"",現場!C615,"")</f>
        <v/>
      </c>
      <c r="M611" s="379" t="str">
        <f>IF(現場!D615&lt;&gt;"",現場!D615,"")</f>
        <v/>
      </c>
      <c r="N611" s="379" t="str">
        <f>IF(現場!E615&lt;&gt;"",現場!E615,"")</f>
        <v/>
      </c>
      <c r="O611" s="379" t="str">
        <f>IF(現場!F615&lt;&gt;"",現場!F615,"")</f>
        <v/>
      </c>
      <c r="P611" s="379" t="str">
        <f>IF(現場!G615&lt;&gt;"",現場!G615,"")</f>
        <v/>
      </c>
      <c r="Q611" s="379" t="str">
        <f>IF(現場!H615&lt;&gt;"",現場!H615,"")</f>
        <v/>
      </c>
      <c r="R611" s="379" t="str">
        <f>IF(現場!I615&lt;&gt;"",現場!I615,"")</f>
        <v/>
      </c>
      <c r="S611" s="379" t="str">
        <f>IF(現場!J615&lt;&gt;"",現場!J615,"")</f>
        <v/>
      </c>
      <c r="T611" s="379" t="str">
        <f>IF(現場!K615&lt;&gt;"",現場!K615,"")</f>
        <v/>
      </c>
      <c r="U611" s="379" t="str">
        <f>IF(現場!L615&lt;&gt;"",現場!L615,"")</f>
        <v/>
      </c>
      <c r="V611" s="379" t="str">
        <f>IF(現場!M615&lt;&gt;"",現場!M615,"")</f>
        <v/>
      </c>
      <c r="X611" s="407" t="str">
        <f>IF(名簿!E616&lt;&gt;"",名簿!E616,"")</f>
        <v/>
      </c>
      <c r="Y611" s="407" t="str">
        <f>IF(名簿!C616&lt;&gt;"",名簿!C616,"")</f>
        <v/>
      </c>
      <c r="Z611" s="407" t="str">
        <f>IF(名簿!H616&lt;&gt;"",名簿!H616,"")</f>
        <v/>
      </c>
      <c r="AA611" s="407" t="str">
        <f>IF(名簿!S616&lt;&gt;"",名簿!S616,"")</f>
        <v/>
      </c>
      <c r="AB611" s="407" t="s">
        <v>1792</v>
      </c>
      <c r="AC611" s="407" t="str">
        <f>IF(名簿!M616&lt;&gt;"",名簿!M616,"")</f>
        <v/>
      </c>
      <c r="AD611" s="407" t="str">
        <f>IF(名簿!N616&lt;&gt;"",名簿!N616,"")</f>
        <v/>
      </c>
      <c r="AE611" s="407" t="str">
        <f>IF(名簿!O616&lt;&gt;"",名簿!O616,"")</f>
        <v/>
      </c>
      <c r="AF611" s="407" t="str">
        <f>IF(名簿!P616&lt;&gt;"",名簿!P616,"")</f>
        <v/>
      </c>
      <c r="AN611" s="551" t="str">
        <f>テーブル2[[#This Row],[災害発生時の
体制]]&amp;テーブル2[[#This Row],[班長代理①②③を選択]]</f>
        <v/>
      </c>
      <c r="AO611">
        <f>IF(テーブル2[[#This Row],[班長代理①②③を選択]]&lt;&gt;"",COUNTIF(AN:AN,AN611),0)</f>
        <v>0</v>
      </c>
      <c r="AQ611" s="521" t="str">
        <f>テーブル2[[#This Row],[災害発生時の
体制]]&amp;テーブル2[[#This Row],[班長]]</f>
        <v/>
      </c>
      <c r="AR611" s="519">
        <f>IF(テーブル2[[#This Row],[班長]]="○",COUNTIF(AQ:AQ,AQ611),0)</f>
        <v>0</v>
      </c>
    </row>
    <row r="612" spans="2:44" x14ac:dyDescent="0.15">
      <c r="B612" s="378" t="str">
        <f>IF(名簿!C617&lt;&gt;"",名簿!C617,"")</f>
        <v/>
      </c>
      <c r="C612" s="378" t="str">
        <f>IF(名簿!F617&lt;&gt;"",名簿!F617,"")</f>
        <v/>
      </c>
      <c r="D612" s="378" t="str">
        <f>IF(名簿!G617&lt;&gt;"",名簿!G617,"")</f>
        <v/>
      </c>
      <c r="E612" s="378" t="str">
        <f>IF(名簿!J617&lt;&gt;"",名簿!J617,"")</f>
        <v/>
      </c>
      <c r="F612" s="378" t="str">
        <f>IF(名簿!L617&lt;&gt;"",名簿!L617,"")</f>
        <v/>
      </c>
      <c r="G612" s="378" t="str">
        <f>IF(名簿!I617&lt;&gt;"",名簿!I617,"")</f>
        <v/>
      </c>
      <c r="H612" s="378" t="str">
        <f>IF(名簿!K617&lt;&gt;"",名簿!K617,"")</f>
        <v/>
      </c>
      <c r="I612" s="378" t="str">
        <f>IF(名簿!H617&lt;&gt;"",名簿!H617,"")</f>
        <v/>
      </c>
      <c r="J612" s="378" t="str">
        <f>IF(名簿!S617&lt;&gt;"",名簿!S617,"")</f>
        <v/>
      </c>
      <c r="L612" s="379" t="str">
        <f>IF(現場!C616&lt;&gt;"",現場!C616,"")</f>
        <v/>
      </c>
      <c r="M612" s="379" t="str">
        <f>IF(現場!D616&lt;&gt;"",現場!D616,"")</f>
        <v/>
      </c>
      <c r="N612" s="379" t="str">
        <f>IF(現場!E616&lt;&gt;"",現場!E616,"")</f>
        <v/>
      </c>
      <c r="O612" s="379" t="str">
        <f>IF(現場!F616&lt;&gt;"",現場!F616,"")</f>
        <v/>
      </c>
      <c r="P612" s="379" t="str">
        <f>IF(現場!G616&lt;&gt;"",現場!G616,"")</f>
        <v/>
      </c>
      <c r="Q612" s="379" t="str">
        <f>IF(現場!H616&lt;&gt;"",現場!H616,"")</f>
        <v/>
      </c>
      <c r="R612" s="379" t="str">
        <f>IF(現場!I616&lt;&gt;"",現場!I616,"")</f>
        <v/>
      </c>
      <c r="S612" s="379" t="str">
        <f>IF(現場!J616&lt;&gt;"",現場!J616,"")</f>
        <v/>
      </c>
      <c r="T612" s="379" t="str">
        <f>IF(現場!K616&lt;&gt;"",現場!K616,"")</f>
        <v/>
      </c>
      <c r="U612" s="379" t="str">
        <f>IF(現場!L616&lt;&gt;"",現場!L616,"")</f>
        <v/>
      </c>
      <c r="V612" s="379" t="str">
        <f>IF(現場!M616&lt;&gt;"",現場!M616,"")</f>
        <v/>
      </c>
      <c r="X612" s="407" t="str">
        <f>IF(名簿!E617&lt;&gt;"",名簿!E617,"")</f>
        <v/>
      </c>
      <c r="Y612" s="407" t="str">
        <f>IF(名簿!C617&lt;&gt;"",名簿!C617,"")</f>
        <v/>
      </c>
      <c r="Z612" s="407" t="str">
        <f>IF(名簿!H617&lt;&gt;"",名簿!H617,"")</f>
        <v/>
      </c>
      <c r="AA612" s="407" t="str">
        <f>IF(名簿!S617&lt;&gt;"",名簿!S617,"")</f>
        <v/>
      </c>
      <c r="AB612" s="407" t="s">
        <v>1792</v>
      </c>
      <c r="AC612" s="407" t="str">
        <f>IF(名簿!M617&lt;&gt;"",名簿!M617,"")</f>
        <v/>
      </c>
      <c r="AD612" s="407" t="str">
        <f>IF(名簿!N617&lt;&gt;"",名簿!N617,"")</f>
        <v/>
      </c>
      <c r="AE612" s="407" t="str">
        <f>IF(名簿!O617&lt;&gt;"",名簿!O617,"")</f>
        <v/>
      </c>
      <c r="AF612" s="407" t="str">
        <f>IF(名簿!P617&lt;&gt;"",名簿!P617,"")</f>
        <v/>
      </c>
      <c r="AN612" s="551" t="str">
        <f>テーブル2[[#This Row],[災害発生時の
体制]]&amp;テーブル2[[#This Row],[班長代理①②③を選択]]</f>
        <v/>
      </c>
      <c r="AO612">
        <f>IF(テーブル2[[#This Row],[班長代理①②③を選択]]&lt;&gt;"",COUNTIF(AN:AN,AN612),0)</f>
        <v>0</v>
      </c>
      <c r="AQ612" s="521" t="str">
        <f>テーブル2[[#This Row],[災害発生時の
体制]]&amp;テーブル2[[#This Row],[班長]]</f>
        <v/>
      </c>
      <c r="AR612" s="519">
        <f>IF(テーブル2[[#This Row],[班長]]="○",COUNTIF(AQ:AQ,AQ612),0)</f>
        <v>0</v>
      </c>
    </row>
    <row r="613" spans="2:44" x14ac:dyDescent="0.15">
      <c r="B613" s="378" t="str">
        <f>IF(名簿!C618&lt;&gt;"",名簿!C618,"")</f>
        <v/>
      </c>
      <c r="C613" s="378" t="str">
        <f>IF(名簿!F618&lt;&gt;"",名簿!F618,"")</f>
        <v/>
      </c>
      <c r="D613" s="378" t="str">
        <f>IF(名簿!G618&lt;&gt;"",名簿!G618,"")</f>
        <v/>
      </c>
      <c r="E613" s="378" t="str">
        <f>IF(名簿!J618&lt;&gt;"",名簿!J618,"")</f>
        <v/>
      </c>
      <c r="F613" s="378" t="str">
        <f>IF(名簿!L618&lt;&gt;"",名簿!L618,"")</f>
        <v/>
      </c>
      <c r="G613" s="378" t="str">
        <f>IF(名簿!I618&lt;&gt;"",名簿!I618,"")</f>
        <v/>
      </c>
      <c r="H613" s="378" t="str">
        <f>IF(名簿!K618&lt;&gt;"",名簿!K618,"")</f>
        <v/>
      </c>
      <c r="I613" s="378" t="str">
        <f>IF(名簿!H618&lt;&gt;"",名簿!H618,"")</f>
        <v/>
      </c>
      <c r="J613" s="378" t="str">
        <f>IF(名簿!S618&lt;&gt;"",名簿!S618,"")</f>
        <v/>
      </c>
      <c r="L613" s="379" t="str">
        <f>IF(現場!C617&lt;&gt;"",現場!C617,"")</f>
        <v/>
      </c>
      <c r="M613" s="379" t="str">
        <f>IF(現場!D617&lt;&gt;"",現場!D617,"")</f>
        <v/>
      </c>
      <c r="N613" s="379" t="str">
        <f>IF(現場!E617&lt;&gt;"",現場!E617,"")</f>
        <v/>
      </c>
      <c r="O613" s="379" t="str">
        <f>IF(現場!F617&lt;&gt;"",現場!F617,"")</f>
        <v/>
      </c>
      <c r="P613" s="379" t="str">
        <f>IF(現場!G617&lt;&gt;"",現場!G617,"")</f>
        <v/>
      </c>
      <c r="Q613" s="379" t="str">
        <f>IF(現場!H617&lt;&gt;"",現場!H617,"")</f>
        <v/>
      </c>
      <c r="R613" s="379" t="str">
        <f>IF(現場!I617&lt;&gt;"",現場!I617,"")</f>
        <v/>
      </c>
      <c r="S613" s="379" t="str">
        <f>IF(現場!J617&lt;&gt;"",現場!J617,"")</f>
        <v/>
      </c>
      <c r="T613" s="379" t="str">
        <f>IF(現場!K617&lt;&gt;"",現場!K617,"")</f>
        <v/>
      </c>
      <c r="U613" s="379" t="str">
        <f>IF(現場!L617&lt;&gt;"",現場!L617,"")</f>
        <v/>
      </c>
      <c r="V613" s="379" t="str">
        <f>IF(現場!M617&lt;&gt;"",現場!M617,"")</f>
        <v/>
      </c>
      <c r="X613" s="407" t="str">
        <f>IF(名簿!E618&lt;&gt;"",名簿!E618,"")</f>
        <v/>
      </c>
      <c r="Y613" s="407" t="str">
        <f>IF(名簿!C618&lt;&gt;"",名簿!C618,"")</f>
        <v/>
      </c>
      <c r="Z613" s="407" t="str">
        <f>IF(名簿!H618&lt;&gt;"",名簿!H618,"")</f>
        <v/>
      </c>
      <c r="AA613" s="407" t="str">
        <f>IF(名簿!S618&lt;&gt;"",名簿!S618,"")</f>
        <v/>
      </c>
      <c r="AB613" s="407" t="s">
        <v>1792</v>
      </c>
      <c r="AC613" s="407" t="str">
        <f>IF(名簿!M618&lt;&gt;"",名簿!M618,"")</f>
        <v/>
      </c>
      <c r="AD613" s="407" t="str">
        <f>IF(名簿!N618&lt;&gt;"",名簿!N618,"")</f>
        <v/>
      </c>
      <c r="AE613" s="407" t="str">
        <f>IF(名簿!O618&lt;&gt;"",名簿!O618,"")</f>
        <v/>
      </c>
      <c r="AF613" s="407" t="str">
        <f>IF(名簿!P618&lt;&gt;"",名簿!P618,"")</f>
        <v/>
      </c>
      <c r="AN613" s="551" t="str">
        <f>テーブル2[[#This Row],[災害発生時の
体制]]&amp;テーブル2[[#This Row],[班長代理①②③を選択]]</f>
        <v/>
      </c>
      <c r="AO613">
        <f>IF(テーブル2[[#This Row],[班長代理①②③を選択]]&lt;&gt;"",COUNTIF(AN:AN,AN613),0)</f>
        <v>0</v>
      </c>
      <c r="AQ613" s="521" t="str">
        <f>テーブル2[[#This Row],[災害発生時の
体制]]&amp;テーブル2[[#This Row],[班長]]</f>
        <v/>
      </c>
      <c r="AR613" s="519">
        <f>IF(テーブル2[[#This Row],[班長]]="○",COUNTIF(AQ:AQ,AQ613),0)</f>
        <v>0</v>
      </c>
    </row>
    <row r="614" spans="2:44" x14ac:dyDescent="0.15">
      <c r="B614" s="378" t="str">
        <f>IF(名簿!C619&lt;&gt;"",名簿!C619,"")</f>
        <v/>
      </c>
      <c r="C614" s="378" t="str">
        <f>IF(名簿!F619&lt;&gt;"",名簿!F619,"")</f>
        <v/>
      </c>
      <c r="D614" s="378" t="str">
        <f>IF(名簿!G619&lt;&gt;"",名簿!G619,"")</f>
        <v/>
      </c>
      <c r="E614" s="378" t="str">
        <f>IF(名簿!J619&lt;&gt;"",名簿!J619,"")</f>
        <v/>
      </c>
      <c r="F614" s="378" t="str">
        <f>IF(名簿!L619&lt;&gt;"",名簿!L619,"")</f>
        <v/>
      </c>
      <c r="G614" s="378" t="str">
        <f>IF(名簿!I619&lt;&gt;"",名簿!I619,"")</f>
        <v/>
      </c>
      <c r="H614" s="378" t="str">
        <f>IF(名簿!K619&lt;&gt;"",名簿!K619,"")</f>
        <v/>
      </c>
      <c r="I614" s="378" t="str">
        <f>IF(名簿!H619&lt;&gt;"",名簿!H619,"")</f>
        <v/>
      </c>
      <c r="J614" s="378" t="str">
        <f>IF(名簿!S619&lt;&gt;"",名簿!S619,"")</f>
        <v/>
      </c>
      <c r="L614" s="379" t="str">
        <f>IF(現場!C618&lt;&gt;"",現場!C618,"")</f>
        <v/>
      </c>
      <c r="M614" s="379" t="str">
        <f>IF(現場!D618&lt;&gt;"",現場!D618,"")</f>
        <v/>
      </c>
      <c r="N614" s="379" t="str">
        <f>IF(現場!E618&lt;&gt;"",現場!E618,"")</f>
        <v/>
      </c>
      <c r="O614" s="379" t="str">
        <f>IF(現場!F618&lt;&gt;"",現場!F618,"")</f>
        <v/>
      </c>
      <c r="P614" s="379" t="str">
        <f>IF(現場!G618&lt;&gt;"",現場!G618,"")</f>
        <v/>
      </c>
      <c r="Q614" s="379" t="str">
        <f>IF(現場!H618&lt;&gt;"",現場!H618,"")</f>
        <v/>
      </c>
      <c r="R614" s="379" t="str">
        <f>IF(現場!I618&lt;&gt;"",現場!I618,"")</f>
        <v/>
      </c>
      <c r="S614" s="379" t="str">
        <f>IF(現場!J618&lt;&gt;"",現場!J618,"")</f>
        <v/>
      </c>
      <c r="T614" s="379" t="str">
        <f>IF(現場!K618&lt;&gt;"",現場!K618,"")</f>
        <v/>
      </c>
      <c r="U614" s="379" t="str">
        <f>IF(現場!L618&lt;&gt;"",現場!L618,"")</f>
        <v/>
      </c>
      <c r="V614" s="379" t="str">
        <f>IF(現場!M618&lt;&gt;"",現場!M618,"")</f>
        <v/>
      </c>
      <c r="X614" s="407" t="str">
        <f>IF(名簿!E619&lt;&gt;"",名簿!E619,"")</f>
        <v/>
      </c>
      <c r="Y614" s="407" t="str">
        <f>IF(名簿!C619&lt;&gt;"",名簿!C619,"")</f>
        <v/>
      </c>
      <c r="Z614" s="407" t="str">
        <f>IF(名簿!H619&lt;&gt;"",名簿!H619,"")</f>
        <v/>
      </c>
      <c r="AA614" s="407" t="str">
        <f>IF(名簿!S619&lt;&gt;"",名簿!S619,"")</f>
        <v/>
      </c>
      <c r="AB614" s="407" t="s">
        <v>1792</v>
      </c>
      <c r="AC614" s="407" t="str">
        <f>IF(名簿!M619&lt;&gt;"",名簿!M619,"")</f>
        <v/>
      </c>
      <c r="AD614" s="407" t="str">
        <f>IF(名簿!N619&lt;&gt;"",名簿!N619,"")</f>
        <v/>
      </c>
      <c r="AE614" s="407" t="str">
        <f>IF(名簿!O619&lt;&gt;"",名簿!O619,"")</f>
        <v/>
      </c>
      <c r="AF614" s="407" t="str">
        <f>IF(名簿!P619&lt;&gt;"",名簿!P619,"")</f>
        <v/>
      </c>
      <c r="AN614" s="551" t="str">
        <f>テーブル2[[#This Row],[災害発生時の
体制]]&amp;テーブル2[[#This Row],[班長代理①②③を選択]]</f>
        <v/>
      </c>
      <c r="AO614">
        <f>IF(テーブル2[[#This Row],[班長代理①②③を選択]]&lt;&gt;"",COUNTIF(AN:AN,AN614),0)</f>
        <v>0</v>
      </c>
      <c r="AQ614" s="521" t="str">
        <f>テーブル2[[#This Row],[災害発生時の
体制]]&amp;テーブル2[[#This Row],[班長]]</f>
        <v/>
      </c>
      <c r="AR614" s="519">
        <f>IF(テーブル2[[#This Row],[班長]]="○",COUNTIF(AQ:AQ,AQ614),0)</f>
        <v>0</v>
      </c>
    </row>
    <row r="615" spans="2:44" x14ac:dyDescent="0.15">
      <c r="B615" s="378" t="str">
        <f>IF(名簿!C620&lt;&gt;"",名簿!C620,"")</f>
        <v/>
      </c>
      <c r="C615" s="378" t="str">
        <f>IF(名簿!F620&lt;&gt;"",名簿!F620,"")</f>
        <v/>
      </c>
      <c r="D615" s="378" t="str">
        <f>IF(名簿!G620&lt;&gt;"",名簿!G620,"")</f>
        <v/>
      </c>
      <c r="E615" s="378" t="str">
        <f>IF(名簿!J620&lt;&gt;"",名簿!J620,"")</f>
        <v/>
      </c>
      <c r="F615" s="378" t="str">
        <f>IF(名簿!L620&lt;&gt;"",名簿!L620,"")</f>
        <v/>
      </c>
      <c r="G615" s="378" t="str">
        <f>IF(名簿!I620&lt;&gt;"",名簿!I620,"")</f>
        <v/>
      </c>
      <c r="H615" s="378" t="str">
        <f>IF(名簿!K620&lt;&gt;"",名簿!K620,"")</f>
        <v/>
      </c>
      <c r="I615" s="378" t="str">
        <f>IF(名簿!H620&lt;&gt;"",名簿!H620,"")</f>
        <v/>
      </c>
      <c r="J615" s="378" t="str">
        <f>IF(名簿!S620&lt;&gt;"",名簿!S620,"")</f>
        <v/>
      </c>
      <c r="L615" s="379" t="str">
        <f>IF(現場!C619&lt;&gt;"",現場!C619,"")</f>
        <v/>
      </c>
      <c r="M615" s="379" t="str">
        <f>IF(現場!D619&lt;&gt;"",現場!D619,"")</f>
        <v/>
      </c>
      <c r="N615" s="379" t="str">
        <f>IF(現場!E619&lt;&gt;"",現場!E619,"")</f>
        <v/>
      </c>
      <c r="O615" s="379" t="str">
        <f>IF(現場!F619&lt;&gt;"",現場!F619,"")</f>
        <v/>
      </c>
      <c r="P615" s="379" t="str">
        <f>IF(現場!G619&lt;&gt;"",現場!G619,"")</f>
        <v/>
      </c>
      <c r="Q615" s="379" t="str">
        <f>IF(現場!H619&lt;&gt;"",現場!H619,"")</f>
        <v/>
      </c>
      <c r="R615" s="379" t="str">
        <f>IF(現場!I619&lt;&gt;"",現場!I619,"")</f>
        <v/>
      </c>
      <c r="S615" s="379" t="str">
        <f>IF(現場!J619&lt;&gt;"",現場!J619,"")</f>
        <v/>
      </c>
      <c r="T615" s="379" t="str">
        <f>IF(現場!K619&lt;&gt;"",現場!K619,"")</f>
        <v/>
      </c>
      <c r="U615" s="379" t="str">
        <f>IF(現場!L619&lt;&gt;"",現場!L619,"")</f>
        <v/>
      </c>
      <c r="V615" s="379" t="str">
        <f>IF(現場!M619&lt;&gt;"",現場!M619,"")</f>
        <v/>
      </c>
      <c r="X615" s="407" t="str">
        <f>IF(名簿!E620&lt;&gt;"",名簿!E620,"")</f>
        <v/>
      </c>
      <c r="Y615" s="407" t="str">
        <f>IF(名簿!C620&lt;&gt;"",名簿!C620,"")</f>
        <v/>
      </c>
      <c r="Z615" s="407" t="str">
        <f>IF(名簿!H620&lt;&gt;"",名簿!H620,"")</f>
        <v/>
      </c>
      <c r="AA615" s="407" t="str">
        <f>IF(名簿!S620&lt;&gt;"",名簿!S620,"")</f>
        <v/>
      </c>
      <c r="AB615" s="407" t="s">
        <v>1792</v>
      </c>
      <c r="AC615" s="407" t="str">
        <f>IF(名簿!M620&lt;&gt;"",名簿!M620,"")</f>
        <v/>
      </c>
      <c r="AD615" s="407" t="str">
        <f>IF(名簿!N620&lt;&gt;"",名簿!N620,"")</f>
        <v/>
      </c>
      <c r="AE615" s="407" t="str">
        <f>IF(名簿!O620&lt;&gt;"",名簿!O620,"")</f>
        <v/>
      </c>
      <c r="AF615" s="407" t="str">
        <f>IF(名簿!P620&lt;&gt;"",名簿!P620,"")</f>
        <v/>
      </c>
      <c r="AN615" s="551" t="str">
        <f>テーブル2[[#This Row],[災害発生時の
体制]]&amp;テーブル2[[#This Row],[班長代理①②③を選択]]</f>
        <v/>
      </c>
      <c r="AO615">
        <f>IF(テーブル2[[#This Row],[班長代理①②③を選択]]&lt;&gt;"",COUNTIF(AN:AN,AN615),0)</f>
        <v>0</v>
      </c>
      <c r="AQ615" s="521" t="str">
        <f>テーブル2[[#This Row],[災害発生時の
体制]]&amp;テーブル2[[#This Row],[班長]]</f>
        <v/>
      </c>
      <c r="AR615" s="519">
        <f>IF(テーブル2[[#This Row],[班長]]="○",COUNTIF(AQ:AQ,AQ615),0)</f>
        <v>0</v>
      </c>
    </row>
    <row r="616" spans="2:44" x14ac:dyDescent="0.15">
      <c r="B616" s="378" t="str">
        <f>IF(名簿!C621&lt;&gt;"",名簿!C621,"")</f>
        <v/>
      </c>
      <c r="C616" s="378" t="str">
        <f>IF(名簿!F621&lt;&gt;"",名簿!F621,"")</f>
        <v/>
      </c>
      <c r="D616" s="378" t="str">
        <f>IF(名簿!G621&lt;&gt;"",名簿!G621,"")</f>
        <v/>
      </c>
      <c r="E616" s="378" t="str">
        <f>IF(名簿!J621&lt;&gt;"",名簿!J621,"")</f>
        <v/>
      </c>
      <c r="F616" s="378" t="str">
        <f>IF(名簿!L621&lt;&gt;"",名簿!L621,"")</f>
        <v/>
      </c>
      <c r="G616" s="378" t="str">
        <f>IF(名簿!I621&lt;&gt;"",名簿!I621,"")</f>
        <v/>
      </c>
      <c r="H616" s="378" t="str">
        <f>IF(名簿!K621&lt;&gt;"",名簿!K621,"")</f>
        <v/>
      </c>
      <c r="I616" s="378" t="str">
        <f>IF(名簿!H621&lt;&gt;"",名簿!H621,"")</f>
        <v/>
      </c>
      <c r="J616" s="378" t="str">
        <f>IF(名簿!S621&lt;&gt;"",名簿!S621,"")</f>
        <v/>
      </c>
      <c r="L616" s="379" t="str">
        <f>IF(現場!C620&lt;&gt;"",現場!C620,"")</f>
        <v/>
      </c>
      <c r="M616" s="379" t="str">
        <f>IF(現場!D620&lt;&gt;"",現場!D620,"")</f>
        <v/>
      </c>
      <c r="N616" s="379" t="str">
        <f>IF(現場!E620&lt;&gt;"",現場!E620,"")</f>
        <v/>
      </c>
      <c r="O616" s="379" t="str">
        <f>IF(現場!F620&lt;&gt;"",現場!F620,"")</f>
        <v/>
      </c>
      <c r="P616" s="379" t="str">
        <f>IF(現場!G620&lt;&gt;"",現場!G620,"")</f>
        <v/>
      </c>
      <c r="Q616" s="379" t="str">
        <f>IF(現場!H620&lt;&gt;"",現場!H620,"")</f>
        <v/>
      </c>
      <c r="R616" s="379" t="str">
        <f>IF(現場!I620&lt;&gt;"",現場!I620,"")</f>
        <v/>
      </c>
      <c r="S616" s="379" t="str">
        <f>IF(現場!J620&lt;&gt;"",現場!J620,"")</f>
        <v/>
      </c>
      <c r="T616" s="379" t="str">
        <f>IF(現場!K620&lt;&gt;"",現場!K620,"")</f>
        <v/>
      </c>
      <c r="U616" s="379" t="str">
        <f>IF(現場!L620&lt;&gt;"",現場!L620,"")</f>
        <v/>
      </c>
      <c r="V616" s="379" t="str">
        <f>IF(現場!M620&lt;&gt;"",現場!M620,"")</f>
        <v/>
      </c>
      <c r="X616" s="407" t="str">
        <f>IF(名簿!E621&lt;&gt;"",名簿!E621,"")</f>
        <v/>
      </c>
      <c r="Y616" s="407" t="str">
        <f>IF(名簿!C621&lt;&gt;"",名簿!C621,"")</f>
        <v/>
      </c>
      <c r="Z616" s="407" t="str">
        <f>IF(名簿!H621&lt;&gt;"",名簿!H621,"")</f>
        <v/>
      </c>
      <c r="AA616" s="407" t="str">
        <f>IF(名簿!S621&lt;&gt;"",名簿!S621,"")</f>
        <v/>
      </c>
      <c r="AB616" s="407" t="s">
        <v>1792</v>
      </c>
      <c r="AC616" s="407" t="str">
        <f>IF(名簿!M621&lt;&gt;"",名簿!M621,"")</f>
        <v/>
      </c>
      <c r="AD616" s="407" t="str">
        <f>IF(名簿!N621&lt;&gt;"",名簿!N621,"")</f>
        <v/>
      </c>
      <c r="AE616" s="407" t="str">
        <f>IF(名簿!O621&lt;&gt;"",名簿!O621,"")</f>
        <v/>
      </c>
      <c r="AF616" s="407" t="str">
        <f>IF(名簿!P621&lt;&gt;"",名簿!P621,"")</f>
        <v/>
      </c>
      <c r="AN616" s="551" t="str">
        <f>テーブル2[[#This Row],[災害発生時の
体制]]&amp;テーブル2[[#This Row],[班長代理①②③を選択]]</f>
        <v/>
      </c>
      <c r="AO616">
        <f>IF(テーブル2[[#This Row],[班長代理①②③を選択]]&lt;&gt;"",COUNTIF(AN:AN,AN616),0)</f>
        <v>0</v>
      </c>
      <c r="AQ616" s="521" t="str">
        <f>テーブル2[[#This Row],[災害発生時の
体制]]&amp;テーブル2[[#This Row],[班長]]</f>
        <v/>
      </c>
      <c r="AR616" s="519">
        <f>IF(テーブル2[[#This Row],[班長]]="○",COUNTIF(AQ:AQ,AQ616),0)</f>
        <v>0</v>
      </c>
    </row>
    <row r="617" spans="2:44" x14ac:dyDescent="0.15">
      <c r="B617" s="378" t="str">
        <f>IF(名簿!C622&lt;&gt;"",名簿!C622,"")</f>
        <v/>
      </c>
      <c r="C617" s="378" t="str">
        <f>IF(名簿!F622&lt;&gt;"",名簿!F622,"")</f>
        <v/>
      </c>
      <c r="D617" s="378" t="str">
        <f>IF(名簿!G622&lt;&gt;"",名簿!G622,"")</f>
        <v/>
      </c>
      <c r="E617" s="378" t="str">
        <f>IF(名簿!J622&lt;&gt;"",名簿!J622,"")</f>
        <v/>
      </c>
      <c r="F617" s="378" t="str">
        <f>IF(名簿!L622&lt;&gt;"",名簿!L622,"")</f>
        <v/>
      </c>
      <c r="G617" s="378" t="str">
        <f>IF(名簿!I622&lt;&gt;"",名簿!I622,"")</f>
        <v/>
      </c>
      <c r="H617" s="378" t="str">
        <f>IF(名簿!K622&lt;&gt;"",名簿!K622,"")</f>
        <v/>
      </c>
      <c r="I617" s="378" t="str">
        <f>IF(名簿!H622&lt;&gt;"",名簿!H622,"")</f>
        <v/>
      </c>
      <c r="J617" s="378" t="str">
        <f>IF(名簿!S622&lt;&gt;"",名簿!S622,"")</f>
        <v/>
      </c>
      <c r="L617" s="379" t="str">
        <f>IF(現場!C621&lt;&gt;"",現場!C621,"")</f>
        <v/>
      </c>
      <c r="M617" s="379" t="str">
        <f>IF(現場!D621&lt;&gt;"",現場!D621,"")</f>
        <v/>
      </c>
      <c r="N617" s="379" t="str">
        <f>IF(現場!E621&lt;&gt;"",現場!E621,"")</f>
        <v/>
      </c>
      <c r="O617" s="379" t="str">
        <f>IF(現場!F621&lt;&gt;"",現場!F621,"")</f>
        <v/>
      </c>
      <c r="P617" s="379" t="str">
        <f>IF(現場!G621&lt;&gt;"",現場!G621,"")</f>
        <v/>
      </c>
      <c r="Q617" s="379" t="str">
        <f>IF(現場!H621&lt;&gt;"",現場!H621,"")</f>
        <v/>
      </c>
      <c r="R617" s="379" t="str">
        <f>IF(現場!I621&lt;&gt;"",現場!I621,"")</f>
        <v/>
      </c>
      <c r="S617" s="379" t="str">
        <f>IF(現場!J621&lt;&gt;"",現場!J621,"")</f>
        <v/>
      </c>
      <c r="T617" s="379" t="str">
        <f>IF(現場!K621&lt;&gt;"",現場!K621,"")</f>
        <v/>
      </c>
      <c r="U617" s="379" t="str">
        <f>IF(現場!L621&lt;&gt;"",現場!L621,"")</f>
        <v/>
      </c>
      <c r="V617" s="379" t="str">
        <f>IF(現場!M621&lt;&gt;"",現場!M621,"")</f>
        <v/>
      </c>
      <c r="X617" s="407" t="str">
        <f>IF(名簿!E622&lt;&gt;"",名簿!E622,"")</f>
        <v/>
      </c>
      <c r="Y617" s="407" t="str">
        <f>IF(名簿!C622&lt;&gt;"",名簿!C622,"")</f>
        <v/>
      </c>
      <c r="Z617" s="407" t="str">
        <f>IF(名簿!H622&lt;&gt;"",名簿!H622,"")</f>
        <v/>
      </c>
      <c r="AA617" s="407" t="str">
        <f>IF(名簿!S622&lt;&gt;"",名簿!S622,"")</f>
        <v/>
      </c>
      <c r="AB617" s="407" t="s">
        <v>1792</v>
      </c>
      <c r="AC617" s="407" t="str">
        <f>IF(名簿!M622&lt;&gt;"",名簿!M622,"")</f>
        <v/>
      </c>
      <c r="AD617" s="407" t="str">
        <f>IF(名簿!N622&lt;&gt;"",名簿!N622,"")</f>
        <v/>
      </c>
      <c r="AE617" s="407" t="str">
        <f>IF(名簿!O622&lt;&gt;"",名簿!O622,"")</f>
        <v/>
      </c>
      <c r="AF617" s="407" t="str">
        <f>IF(名簿!P622&lt;&gt;"",名簿!P622,"")</f>
        <v/>
      </c>
      <c r="AN617" s="551" t="str">
        <f>テーブル2[[#This Row],[災害発生時の
体制]]&amp;テーブル2[[#This Row],[班長代理①②③を選択]]</f>
        <v/>
      </c>
      <c r="AO617">
        <f>IF(テーブル2[[#This Row],[班長代理①②③を選択]]&lt;&gt;"",COUNTIF(AN:AN,AN617),0)</f>
        <v>0</v>
      </c>
      <c r="AQ617" s="521" t="str">
        <f>テーブル2[[#This Row],[災害発生時の
体制]]&amp;テーブル2[[#This Row],[班長]]</f>
        <v/>
      </c>
      <c r="AR617" s="519">
        <f>IF(テーブル2[[#This Row],[班長]]="○",COUNTIF(AQ:AQ,AQ617),0)</f>
        <v>0</v>
      </c>
    </row>
    <row r="618" spans="2:44" x14ac:dyDescent="0.15">
      <c r="B618" s="378" t="str">
        <f>IF(名簿!C623&lt;&gt;"",名簿!C623,"")</f>
        <v/>
      </c>
      <c r="C618" s="378" t="str">
        <f>IF(名簿!F623&lt;&gt;"",名簿!F623,"")</f>
        <v/>
      </c>
      <c r="D618" s="378" t="str">
        <f>IF(名簿!G623&lt;&gt;"",名簿!G623,"")</f>
        <v/>
      </c>
      <c r="E618" s="378" t="str">
        <f>IF(名簿!J623&lt;&gt;"",名簿!J623,"")</f>
        <v/>
      </c>
      <c r="F618" s="378" t="str">
        <f>IF(名簿!L623&lt;&gt;"",名簿!L623,"")</f>
        <v/>
      </c>
      <c r="G618" s="378" t="str">
        <f>IF(名簿!I623&lt;&gt;"",名簿!I623,"")</f>
        <v/>
      </c>
      <c r="H618" s="378" t="str">
        <f>IF(名簿!K623&lt;&gt;"",名簿!K623,"")</f>
        <v/>
      </c>
      <c r="I618" s="378" t="str">
        <f>IF(名簿!H623&lt;&gt;"",名簿!H623,"")</f>
        <v/>
      </c>
      <c r="J618" s="378" t="str">
        <f>IF(名簿!S623&lt;&gt;"",名簿!S623,"")</f>
        <v/>
      </c>
      <c r="L618" s="379" t="str">
        <f>IF(現場!C622&lt;&gt;"",現場!C622,"")</f>
        <v/>
      </c>
      <c r="M618" s="379" t="str">
        <f>IF(現場!D622&lt;&gt;"",現場!D622,"")</f>
        <v/>
      </c>
      <c r="N618" s="379" t="str">
        <f>IF(現場!E622&lt;&gt;"",現場!E622,"")</f>
        <v/>
      </c>
      <c r="O618" s="379" t="str">
        <f>IF(現場!F622&lt;&gt;"",現場!F622,"")</f>
        <v/>
      </c>
      <c r="P618" s="379" t="str">
        <f>IF(現場!G622&lt;&gt;"",現場!G622,"")</f>
        <v/>
      </c>
      <c r="Q618" s="379" t="str">
        <f>IF(現場!H622&lt;&gt;"",現場!H622,"")</f>
        <v/>
      </c>
      <c r="R618" s="379" t="str">
        <f>IF(現場!I622&lt;&gt;"",現場!I622,"")</f>
        <v/>
      </c>
      <c r="S618" s="379" t="str">
        <f>IF(現場!J622&lt;&gt;"",現場!J622,"")</f>
        <v/>
      </c>
      <c r="T618" s="379" t="str">
        <f>IF(現場!K622&lt;&gt;"",現場!K622,"")</f>
        <v/>
      </c>
      <c r="U618" s="379" t="str">
        <f>IF(現場!L622&lt;&gt;"",現場!L622,"")</f>
        <v/>
      </c>
      <c r="V618" s="379" t="str">
        <f>IF(現場!M622&lt;&gt;"",現場!M622,"")</f>
        <v/>
      </c>
      <c r="X618" s="407" t="str">
        <f>IF(名簿!E623&lt;&gt;"",名簿!E623,"")</f>
        <v/>
      </c>
      <c r="Y618" s="407" t="str">
        <f>IF(名簿!C623&lt;&gt;"",名簿!C623,"")</f>
        <v/>
      </c>
      <c r="Z618" s="407" t="str">
        <f>IF(名簿!H623&lt;&gt;"",名簿!H623,"")</f>
        <v/>
      </c>
      <c r="AA618" s="407" t="str">
        <f>IF(名簿!S623&lt;&gt;"",名簿!S623,"")</f>
        <v/>
      </c>
      <c r="AB618" s="407" t="s">
        <v>1792</v>
      </c>
      <c r="AC618" s="407" t="str">
        <f>IF(名簿!M623&lt;&gt;"",名簿!M623,"")</f>
        <v/>
      </c>
      <c r="AD618" s="407" t="str">
        <f>IF(名簿!N623&lt;&gt;"",名簿!N623,"")</f>
        <v/>
      </c>
      <c r="AE618" s="407" t="str">
        <f>IF(名簿!O623&lt;&gt;"",名簿!O623,"")</f>
        <v/>
      </c>
      <c r="AF618" s="407" t="str">
        <f>IF(名簿!P623&lt;&gt;"",名簿!P623,"")</f>
        <v/>
      </c>
      <c r="AN618" s="551" t="str">
        <f>テーブル2[[#This Row],[災害発生時の
体制]]&amp;テーブル2[[#This Row],[班長代理①②③を選択]]</f>
        <v/>
      </c>
      <c r="AO618">
        <f>IF(テーブル2[[#This Row],[班長代理①②③を選択]]&lt;&gt;"",COUNTIF(AN:AN,AN618),0)</f>
        <v>0</v>
      </c>
      <c r="AQ618" s="521" t="str">
        <f>テーブル2[[#This Row],[災害発生時の
体制]]&amp;テーブル2[[#This Row],[班長]]</f>
        <v/>
      </c>
      <c r="AR618" s="519">
        <f>IF(テーブル2[[#This Row],[班長]]="○",COUNTIF(AQ:AQ,AQ618),0)</f>
        <v>0</v>
      </c>
    </row>
    <row r="619" spans="2:44" x14ac:dyDescent="0.15">
      <c r="B619" s="378" t="str">
        <f>IF(名簿!C624&lt;&gt;"",名簿!C624,"")</f>
        <v/>
      </c>
      <c r="C619" s="378" t="str">
        <f>IF(名簿!F624&lt;&gt;"",名簿!F624,"")</f>
        <v/>
      </c>
      <c r="D619" s="378" t="str">
        <f>IF(名簿!G624&lt;&gt;"",名簿!G624,"")</f>
        <v/>
      </c>
      <c r="E619" s="378" t="str">
        <f>IF(名簿!J624&lt;&gt;"",名簿!J624,"")</f>
        <v/>
      </c>
      <c r="F619" s="378" t="str">
        <f>IF(名簿!L624&lt;&gt;"",名簿!L624,"")</f>
        <v/>
      </c>
      <c r="G619" s="378" t="str">
        <f>IF(名簿!I624&lt;&gt;"",名簿!I624,"")</f>
        <v/>
      </c>
      <c r="H619" s="378" t="str">
        <f>IF(名簿!K624&lt;&gt;"",名簿!K624,"")</f>
        <v/>
      </c>
      <c r="I619" s="378" t="str">
        <f>IF(名簿!H624&lt;&gt;"",名簿!H624,"")</f>
        <v/>
      </c>
      <c r="J619" s="378" t="str">
        <f>IF(名簿!S624&lt;&gt;"",名簿!S624,"")</f>
        <v/>
      </c>
      <c r="L619" s="379" t="str">
        <f>IF(現場!C623&lt;&gt;"",現場!C623,"")</f>
        <v/>
      </c>
      <c r="M619" s="379" t="str">
        <f>IF(現場!D623&lt;&gt;"",現場!D623,"")</f>
        <v/>
      </c>
      <c r="N619" s="379" t="str">
        <f>IF(現場!E623&lt;&gt;"",現場!E623,"")</f>
        <v/>
      </c>
      <c r="O619" s="379" t="str">
        <f>IF(現場!F623&lt;&gt;"",現場!F623,"")</f>
        <v/>
      </c>
      <c r="P619" s="379" t="str">
        <f>IF(現場!G623&lt;&gt;"",現場!G623,"")</f>
        <v/>
      </c>
      <c r="Q619" s="379" t="str">
        <f>IF(現場!H623&lt;&gt;"",現場!H623,"")</f>
        <v/>
      </c>
      <c r="R619" s="379" t="str">
        <f>IF(現場!I623&lt;&gt;"",現場!I623,"")</f>
        <v/>
      </c>
      <c r="S619" s="379" t="str">
        <f>IF(現場!J623&lt;&gt;"",現場!J623,"")</f>
        <v/>
      </c>
      <c r="T619" s="379" t="str">
        <f>IF(現場!K623&lt;&gt;"",現場!K623,"")</f>
        <v/>
      </c>
      <c r="U619" s="379" t="str">
        <f>IF(現場!L623&lt;&gt;"",現場!L623,"")</f>
        <v/>
      </c>
      <c r="V619" s="379" t="str">
        <f>IF(現場!M623&lt;&gt;"",現場!M623,"")</f>
        <v/>
      </c>
      <c r="X619" s="407" t="str">
        <f>IF(名簿!E624&lt;&gt;"",名簿!E624,"")</f>
        <v/>
      </c>
      <c r="Y619" s="407" t="str">
        <f>IF(名簿!C624&lt;&gt;"",名簿!C624,"")</f>
        <v/>
      </c>
      <c r="Z619" s="407" t="str">
        <f>IF(名簿!H624&lt;&gt;"",名簿!H624,"")</f>
        <v/>
      </c>
      <c r="AA619" s="407" t="str">
        <f>IF(名簿!S624&lt;&gt;"",名簿!S624,"")</f>
        <v/>
      </c>
      <c r="AB619" s="407" t="s">
        <v>1792</v>
      </c>
      <c r="AC619" s="407" t="str">
        <f>IF(名簿!M624&lt;&gt;"",名簿!M624,"")</f>
        <v/>
      </c>
      <c r="AD619" s="407" t="str">
        <f>IF(名簿!N624&lt;&gt;"",名簿!N624,"")</f>
        <v/>
      </c>
      <c r="AE619" s="407" t="str">
        <f>IF(名簿!O624&lt;&gt;"",名簿!O624,"")</f>
        <v/>
      </c>
      <c r="AF619" s="407" t="str">
        <f>IF(名簿!P624&lt;&gt;"",名簿!P624,"")</f>
        <v/>
      </c>
      <c r="AN619" s="551" t="str">
        <f>テーブル2[[#This Row],[災害発生時の
体制]]&amp;テーブル2[[#This Row],[班長代理①②③を選択]]</f>
        <v/>
      </c>
      <c r="AO619">
        <f>IF(テーブル2[[#This Row],[班長代理①②③を選択]]&lt;&gt;"",COUNTIF(AN:AN,AN619),0)</f>
        <v>0</v>
      </c>
      <c r="AQ619" s="521" t="str">
        <f>テーブル2[[#This Row],[災害発生時の
体制]]&amp;テーブル2[[#This Row],[班長]]</f>
        <v/>
      </c>
      <c r="AR619" s="519">
        <f>IF(テーブル2[[#This Row],[班長]]="○",COUNTIF(AQ:AQ,AQ619),0)</f>
        <v>0</v>
      </c>
    </row>
    <row r="620" spans="2:44" x14ac:dyDescent="0.15">
      <c r="B620" s="378" t="str">
        <f>IF(名簿!C625&lt;&gt;"",名簿!C625,"")</f>
        <v/>
      </c>
      <c r="C620" s="378" t="str">
        <f>IF(名簿!F625&lt;&gt;"",名簿!F625,"")</f>
        <v/>
      </c>
      <c r="D620" s="378" t="str">
        <f>IF(名簿!G625&lt;&gt;"",名簿!G625,"")</f>
        <v/>
      </c>
      <c r="E620" s="378" t="str">
        <f>IF(名簿!J625&lt;&gt;"",名簿!J625,"")</f>
        <v/>
      </c>
      <c r="F620" s="378" t="str">
        <f>IF(名簿!L625&lt;&gt;"",名簿!L625,"")</f>
        <v/>
      </c>
      <c r="G620" s="378" t="str">
        <f>IF(名簿!I625&lt;&gt;"",名簿!I625,"")</f>
        <v/>
      </c>
      <c r="H620" s="378" t="str">
        <f>IF(名簿!K625&lt;&gt;"",名簿!K625,"")</f>
        <v/>
      </c>
      <c r="I620" s="378" t="str">
        <f>IF(名簿!H625&lt;&gt;"",名簿!H625,"")</f>
        <v/>
      </c>
      <c r="J620" s="378" t="str">
        <f>IF(名簿!S625&lt;&gt;"",名簿!S625,"")</f>
        <v/>
      </c>
      <c r="L620" s="379" t="str">
        <f>IF(現場!C624&lt;&gt;"",現場!C624,"")</f>
        <v/>
      </c>
      <c r="M620" s="379" t="str">
        <f>IF(現場!D624&lt;&gt;"",現場!D624,"")</f>
        <v/>
      </c>
      <c r="N620" s="379" t="str">
        <f>IF(現場!E624&lt;&gt;"",現場!E624,"")</f>
        <v/>
      </c>
      <c r="O620" s="379" t="str">
        <f>IF(現場!F624&lt;&gt;"",現場!F624,"")</f>
        <v/>
      </c>
      <c r="P620" s="379" t="str">
        <f>IF(現場!G624&lt;&gt;"",現場!G624,"")</f>
        <v/>
      </c>
      <c r="Q620" s="379" t="str">
        <f>IF(現場!H624&lt;&gt;"",現場!H624,"")</f>
        <v/>
      </c>
      <c r="R620" s="379" t="str">
        <f>IF(現場!I624&lt;&gt;"",現場!I624,"")</f>
        <v/>
      </c>
      <c r="S620" s="379" t="str">
        <f>IF(現場!J624&lt;&gt;"",現場!J624,"")</f>
        <v/>
      </c>
      <c r="T620" s="379" t="str">
        <f>IF(現場!K624&lt;&gt;"",現場!K624,"")</f>
        <v/>
      </c>
      <c r="U620" s="379" t="str">
        <f>IF(現場!L624&lt;&gt;"",現場!L624,"")</f>
        <v/>
      </c>
      <c r="V620" s="379" t="str">
        <f>IF(現場!M624&lt;&gt;"",現場!M624,"")</f>
        <v/>
      </c>
      <c r="X620" s="407" t="str">
        <f>IF(名簿!E625&lt;&gt;"",名簿!E625,"")</f>
        <v/>
      </c>
      <c r="Y620" s="407" t="str">
        <f>IF(名簿!C625&lt;&gt;"",名簿!C625,"")</f>
        <v/>
      </c>
      <c r="Z620" s="407" t="str">
        <f>IF(名簿!H625&lt;&gt;"",名簿!H625,"")</f>
        <v/>
      </c>
      <c r="AA620" s="407" t="str">
        <f>IF(名簿!S625&lt;&gt;"",名簿!S625,"")</f>
        <v/>
      </c>
      <c r="AB620" s="407" t="s">
        <v>1792</v>
      </c>
      <c r="AC620" s="407" t="str">
        <f>IF(名簿!M625&lt;&gt;"",名簿!M625,"")</f>
        <v/>
      </c>
      <c r="AD620" s="407" t="str">
        <f>IF(名簿!N625&lt;&gt;"",名簿!N625,"")</f>
        <v/>
      </c>
      <c r="AE620" s="407" t="str">
        <f>IF(名簿!O625&lt;&gt;"",名簿!O625,"")</f>
        <v/>
      </c>
      <c r="AF620" s="407" t="str">
        <f>IF(名簿!P625&lt;&gt;"",名簿!P625,"")</f>
        <v/>
      </c>
      <c r="AN620" s="551" t="str">
        <f>テーブル2[[#This Row],[災害発生時の
体制]]&amp;テーブル2[[#This Row],[班長代理①②③を選択]]</f>
        <v/>
      </c>
      <c r="AO620">
        <f>IF(テーブル2[[#This Row],[班長代理①②③を選択]]&lt;&gt;"",COUNTIF(AN:AN,AN620),0)</f>
        <v>0</v>
      </c>
      <c r="AQ620" s="521" t="str">
        <f>テーブル2[[#This Row],[災害発生時の
体制]]&amp;テーブル2[[#This Row],[班長]]</f>
        <v/>
      </c>
      <c r="AR620" s="519">
        <f>IF(テーブル2[[#This Row],[班長]]="○",COUNTIF(AQ:AQ,AQ620),0)</f>
        <v>0</v>
      </c>
    </row>
    <row r="621" spans="2:44" x14ac:dyDescent="0.15">
      <c r="B621" s="378" t="str">
        <f>IF(名簿!C626&lt;&gt;"",名簿!C626,"")</f>
        <v/>
      </c>
      <c r="C621" s="378" t="str">
        <f>IF(名簿!F626&lt;&gt;"",名簿!F626,"")</f>
        <v/>
      </c>
      <c r="D621" s="378" t="str">
        <f>IF(名簿!G626&lt;&gt;"",名簿!G626,"")</f>
        <v/>
      </c>
      <c r="E621" s="378" t="str">
        <f>IF(名簿!J626&lt;&gt;"",名簿!J626,"")</f>
        <v/>
      </c>
      <c r="F621" s="378" t="str">
        <f>IF(名簿!L626&lt;&gt;"",名簿!L626,"")</f>
        <v/>
      </c>
      <c r="G621" s="378" t="str">
        <f>IF(名簿!I626&lt;&gt;"",名簿!I626,"")</f>
        <v/>
      </c>
      <c r="H621" s="378" t="str">
        <f>IF(名簿!K626&lt;&gt;"",名簿!K626,"")</f>
        <v/>
      </c>
      <c r="I621" s="378" t="str">
        <f>IF(名簿!H626&lt;&gt;"",名簿!H626,"")</f>
        <v/>
      </c>
      <c r="J621" s="378" t="str">
        <f>IF(名簿!S626&lt;&gt;"",名簿!S626,"")</f>
        <v/>
      </c>
      <c r="L621" s="379" t="str">
        <f>IF(現場!C625&lt;&gt;"",現場!C625,"")</f>
        <v/>
      </c>
      <c r="M621" s="379" t="str">
        <f>IF(現場!D625&lt;&gt;"",現場!D625,"")</f>
        <v/>
      </c>
      <c r="N621" s="379" t="str">
        <f>IF(現場!E625&lt;&gt;"",現場!E625,"")</f>
        <v/>
      </c>
      <c r="O621" s="379" t="str">
        <f>IF(現場!F625&lt;&gt;"",現場!F625,"")</f>
        <v/>
      </c>
      <c r="P621" s="379" t="str">
        <f>IF(現場!G625&lt;&gt;"",現場!G625,"")</f>
        <v/>
      </c>
      <c r="Q621" s="379" t="str">
        <f>IF(現場!H625&lt;&gt;"",現場!H625,"")</f>
        <v/>
      </c>
      <c r="R621" s="379" t="str">
        <f>IF(現場!I625&lt;&gt;"",現場!I625,"")</f>
        <v/>
      </c>
      <c r="S621" s="379" t="str">
        <f>IF(現場!J625&lt;&gt;"",現場!J625,"")</f>
        <v/>
      </c>
      <c r="T621" s="379" t="str">
        <f>IF(現場!K625&lt;&gt;"",現場!K625,"")</f>
        <v/>
      </c>
      <c r="U621" s="379" t="str">
        <f>IF(現場!L625&lt;&gt;"",現場!L625,"")</f>
        <v/>
      </c>
      <c r="V621" s="379" t="str">
        <f>IF(現場!M625&lt;&gt;"",現場!M625,"")</f>
        <v/>
      </c>
      <c r="X621" s="407" t="str">
        <f>IF(名簿!E626&lt;&gt;"",名簿!E626,"")</f>
        <v/>
      </c>
      <c r="Y621" s="407" t="str">
        <f>IF(名簿!C626&lt;&gt;"",名簿!C626,"")</f>
        <v/>
      </c>
      <c r="Z621" s="407" t="str">
        <f>IF(名簿!H626&lt;&gt;"",名簿!H626,"")</f>
        <v/>
      </c>
      <c r="AA621" s="407" t="str">
        <f>IF(名簿!S626&lt;&gt;"",名簿!S626,"")</f>
        <v/>
      </c>
      <c r="AB621" s="407" t="s">
        <v>1792</v>
      </c>
      <c r="AC621" s="407" t="str">
        <f>IF(名簿!M626&lt;&gt;"",名簿!M626,"")</f>
        <v/>
      </c>
      <c r="AD621" s="407" t="str">
        <f>IF(名簿!N626&lt;&gt;"",名簿!N626,"")</f>
        <v/>
      </c>
      <c r="AE621" s="407" t="str">
        <f>IF(名簿!O626&lt;&gt;"",名簿!O626,"")</f>
        <v/>
      </c>
      <c r="AF621" s="407" t="str">
        <f>IF(名簿!P626&lt;&gt;"",名簿!P626,"")</f>
        <v/>
      </c>
      <c r="AN621" s="551" t="str">
        <f>テーブル2[[#This Row],[災害発生時の
体制]]&amp;テーブル2[[#This Row],[班長代理①②③を選択]]</f>
        <v/>
      </c>
      <c r="AO621">
        <f>IF(テーブル2[[#This Row],[班長代理①②③を選択]]&lt;&gt;"",COUNTIF(AN:AN,AN621),0)</f>
        <v>0</v>
      </c>
      <c r="AQ621" s="521" t="str">
        <f>テーブル2[[#This Row],[災害発生時の
体制]]&amp;テーブル2[[#This Row],[班長]]</f>
        <v/>
      </c>
      <c r="AR621" s="519">
        <f>IF(テーブル2[[#This Row],[班長]]="○",COUNTIF(AQ:AQ,AQ621),0)</f>
        <v>0</v>
      </c>
    </row>
    <row r="622" spans="2:44" x14ac:dyDescent="0.15">
      <c r="B622" s="378" t="str">
        <f>IF(名簿!C627&lt;&gt;"",名簿!C627,"")</f>
        <v/>
      </c>
      <c r="C622" s="378" t="str">
        <f>IF(名簿!F627&lt;&gt;"",名簿!F627,"")</f>
        <v/>
      </c>
      <c r="D622" s="378" t="str">
        <f>IF(名簿!G627&lt;&gt;"",名簿!G627,"")</f>
        <v/>
      </c>
      <c r="E622" s="378" t="str">
        <f>IF(名簿!J627&lt;&gt;"",名簿!J627,"")</f>
        <v/>
      </c>
      <c r="F622" s="378" t="str">
        <f>IF(名簿!L627&lt;&gt;"",名簿!L627,"")</f>
        <v/>
      </c>
      <c r="G622" s="378" t="str">
        <f>IF(名簿!I627&lt;&gt;"",名簿!I627,"")</f>
        <v/>
      </c>
      <c r="H622" s="378" t="str">
        <f>IF(名簿!K627&lt;&gt;"",名簿!K627,"")</f>
        <v/>
      </c>
      <c r="I622" s="378" t="str">
        <f>IF(名簿!H627&lt;&gt;"",名簿!H627,"")</f>
        <v/>
      </c>
      <c r="J622" s="378" t="str">
        <f>IF(名簿!S627&lt;&gt;"",名簿!S627,"")</f>
        <v/>
      </c>
      <c r="L622" s="379" t="str">
        <f>IF(現場!C626&lt;&gt;"",現場!C626,"")</f>
        <v/>
      </c>
      <c r="M622" s="379" t="str">
        <f>IF(現場!D626&lt;&gt;"",現場!D626,"")</f>
        <v/>
      </c>
      <c r="N622" s="379" t="str">
        <f>IF(現場!E626&lt;&gt;"",現場!E626,"")</f>
        <v/>
      </c>
      <c r="O622" s="379" t="str">
        <f>IF(現場!F626&lt;&gt;"",現場!F626,"")</f>
        <v/>
      </c>
      <c r="P622" s="379" t="str">
        <f>IF(現場!G626&lt;&gt;"",現場!G626,"")</f>
        <v/>
      </c>
      <c r="Q622" s="379" t="str">
        <f>IF(現場!H626&lt;&gt;"",現場!H626,"")</f>
        <v/>
      </c>
      <c r="R622" s="379" t="str">
        <f>IF(現場!I626&lt;&gt;"",現場!I626,"")</f>
        <v/>
      </c>
      <c r="S622" s="379" t="str">
        <f>IF(現場!J626&lt;&gt;"",現場!J626,"")</f>
        <v/>
      </c>
      <c r="T622" s="379" t="str">
        <f>IF(現場!K626&lt;&gt;"",現場!K626,"")</f>
        <v/>
      </c>
      <c r="U622" s="379" t="str">
        <f>IF(現場!L626&lt;&gt;"",現場!L626,"")</f>
        <v/>
      </c>
      <c r="V622" s="379" t="str">
        <f>IF(現場!M626&lt;&gt;"",現場!M626,"")</f>
        <v/>
      </c>
      <c r="X622" s="407" t="str">
        <f>IF(名簿!E627&lt;&gt;"",名簿!E627,"")</f>
        <v/>
      </c>
      <c r="Y622" s="407" t="str">
        <f>IF(名簿!C627&lt;&gt;"",名簿!C627,"")</f>
        <v/>
      </c>
      <c r="Z622" s="407" t="str">
        <f>IF(名簿!H627&lt;&gt;"",名簿!H627,"")</f>
        <v/>
      </c>
      <c r="AA622" s="407" t="str">
        <f>IF(名簿!S627&lt;&gt;"",名簿!S627,"")</f>
        <v/>
      </c>
      <c r="AB622" s="407" t="s">
        <v>1792</v>
      </c>
      <c r="AC622" s="407" t="str">
        <f>IF(名簿!M627&lt;&gt;"",名簿!M627,"")</f>
        <v/>
      </c>
      <c r="AD622" s="407" t="str">
        <f>IF(名簿!N627&lt;&gt;"",名簿!N627,"")</f>
        <v/>
      </c>
      <c r="AE622" s="407" t="str">
        <f>IF(名簿!O627&lt;&gt;"",名簿!O627,"")</f>
        <v/>
      </c>
      <c r="AF622" s="407" t="str">
        <f>IF(名簿!P627&lt;&gt;"",名簿!P627,"")</f>
        <v/>
      </c>
      <c r="AN622" s="551" t="str">
        <f>テーブル2[[#This Row],[災害発生時の
体制]]&amp;テーブル2[[#This Row],[班長代理①②③を選択]]</f>
        <v/>
      </c>
      <c r="AO622">
        <f>IF(テーブル2[[#This Row],[班長代理①②③を選択]]&lt;&gt;"",COUNTIF(AN:AN,AN622),0)</f>
        <v>0</v>
      </c>
      <c r="AQ622" s="521" t="str">
        <f>テーブル2[[#This Row],[災害発生時の
体制]]&amp;テーブル2[[#This Row],[班長]]</f>
        <v/>
      </c>
      <c r="AR622" s="519">
        <f>IF(テーブル2[[#This Row],[班長]]="○",COUNTIF(AQ:AQ,AQ622),0)</f>
        <v>0</v>
      </c>
    </row>
    <row r="623" spans="2:44" x14ac:dyDescent="0.15">
      <c r="B623" s="378" t="str">
        <f>IF(名簿!C628&lt;&gt;"",名簿!C628,"")</f>
        <v/>
      </c>
      <c r="C623" s="378" t="str">
        <f>IF(名簿!F628&lt;&gt;"",名簿!F628,"")</f>
        <v/>
      </c>
      <c r="D623" s="378" t="str">
        <f>IF(名簿!G628&lt;&gt;"",名簿!G628,"")</f>
        <v/>
      </c>
      <c r="E623" s="378" t="str">
        <f>IF(名簿!J628&lt;&gt;"",名簿!J628,"")</f>
        <v/>
      </c>
      <c r="F623" s="378" t="str">
        <f>IF(名簿!L628&lt;&gt;"",名簿!L628,"")</f>
        <v/>
      </c>
      <c r="G623" s="378" t="str">
        <f>IF(名簿!I628&lt;&gt;"",名簿!I628,"")</f>
        <v/>
      </c>
      <c r="H623" s="378" t="str">
        <f>IF(名簿!K628&lt;&gt;"",名簿!K628,"")</f>
        <v/>
      </c>
      <c r="I623" s="378" t="str">
        <f>IF(名簿!H628&lt;&gt;"",名簿!H628,"")</f>
        <v/>
      </c>
      <c r="J623" s="378" t="str">
        <f>IF(名簿!S628&lt;&gt;"",名簿!S628,"")</f>
        <v/>
      </c>
      <c r="L623" s="379" t="str">
        <f>IF(現場!C627&lt;&gt;"",現場!C627,"")</f>
        <v/>
      </c>
      <c r="M623" s="379" t="str">
        <f>IF(現場!D627&lt;&gt;"",現場!D627,"")</f>
        <v/>
      </c>
      <c r="N623" s="379" t="str">
        <f>IF(現場!E627&lt;&gt;"",現場!E627,"")</f>
        <v/>
      </c>
      <c r="O623" s="379" t="str">
        <f>IF(現場!F627&lt;&gt;"",現場!F627,"")</f>
        <v/>
      </c>
      <c r="P623" s="379" t="str">
        <f>IF(現場!G627&lt;&gt;"",現場!G627,"")</f>
        <v/>
      </c>
      <c r="Q623" s="379" t="str">
        <f>IF(現場!H627&lt;&gt;"",現場!H627,"")</f>
        <v/>
      </c>
      <c r="R623" s="379" t="str">
        <f>IF(現場!I627&lt;&gt;"",現場!I627,"")</f>
        <v/>
      </c>
      <c r="S623" s="379" t="str">
        <f>IF(現場!J627&lt;&gt;"",現場!J627,"")</f>
        <v/>
      </c>
      <c r="T623" s="379" t="str">
        <f>IF(現場!K627&lt;&gt;"",現場!K627,"")</f>
        <v/>
      </c>
      <c r="U623" s="379" t="str">
        <f>IF(現場!L627&lt;&gt;"",現場!L627,"")</f>
        <v/>
      </c>
      <c r="V623" s="379" t="str">
        <f>IF(現場!M627&lt;&gt;"",現場!M627,"")</f>
        <v/>
      </c>
      <c r="X623" s="407" t="str">
        <f>IF(名簿!E628&lt;&gt;"",名簿!E628,"")</f>
        <v/>
      </c>
      <c r="Y623" s="407" t="str">
        <f>IF(名簿!C628&lt;&gt;"",名簿!C628,"")</f>
        <v/>
      </c>
      <c r="Z623" s="407" t="str">
        <f>IF(名簿!H628&lt;&gt;"",名簿!H628,"")</f>
        <v/>
      </c>
      <c r="AA623" s="407" t="str">
        <f>IF(名簿!S628&lt;&gt;"",名簿!S628,"")</f>
        <v/>
      </c>
      <c r="AB623" s="407" t="s">
        <v>1792</v>
      </c>
      <c r="AC623" s="407" t="str">
        <f>IF(名簿!M628&lt;&gt;"",名簿!M628,"")</f>
        <v/>
      </c>
      <c r="AD623" s="407" t="str">
        <f>IF(名簿!N628&lt;&gt;"",名簿!N628,"")</f>
        <v/>
      </c>
      <c r="AE623" s="407" t="str">
        <f>IF(名簿!O628&lt;&gt;"",名簿!O628,"")</f>
        <v/>
      </c>
      <c r="AF623" s="407" t="str">
        <f>IF(名簿!P628&lt;&gt;"",名簿!P628,"")</f>
        <v/>
      </c>
      <c r="AN623" s="551" t="str">
        <f>テーブル2[[#This Row],[災害発生時の
体制]]&amp;テーブル2[[#This Row],[班長代理①②③を選択]]</f>
        <v/>
      </c>
      <c r="AO623">
        <f>IF(テーブル2[[#This Row],[班長代理①②③を選択]]&lt;&gt;"",COUNTIF(AN:AN,AN623),0)</f>
        <v>0</v>
      </c>
      <c r="AQ623" s="521" t="str">
        <f>テーブル2[[#This Row],[災害発生時の
体制]]&amp;テーブル2[[#This Row],[班長]]</f>
        <v/>
      </c>
      <c r="AR623" s="519">
        <f>IF(テーブル2[[#This Row],[班長]]="○",COUNTIF(AQ:AQ,AQ623),0)</f>
        <v>0</v>
      </c>
    </row>
    <row r="624" spans="2:44" x14ac:dyDescent="0.15">
      <c r="B624" s="378" t="str">
        <f>IF(名簿!C629&lt;&gt;"",名簿!C629,"")</f>
        <v/>
      </c>
      <c r="C624" s="378" t="str">
        <f>IF(名簿!F629&lt;&gt;"",名簿!F629,"")</f>
        <v/>
      </c>
      <c r="D624" s="378" t="str">
        <f>IF(名簿!G629&lt;&gt;"",名簿!G629,"")</f>
        <v/>
      </c>
      <c r="E624" s="378" t="str">
        <f>IF(名簿!J629&lt;&gt;"",名簿!J629,"")</f>
        <v/>
      </c>
      <c r="F624" s="378" t="str">
        <f>IF(名簿!L629&lt;&gt;"",名簿!L629,"")</f>
        <v/>
      </c>
      <c r="G624" s="378" t="str">
        <f>IF(名簿!I629&lt;&gt;"",名簿!I629,"")</f>
        <v/>
      </c>
      <c r="H624" s="378" t="str">
        <f>IF(名簿!K629&lt;&gt;"",名簿!K629,"")</f>
        <v/>
      </c>
      <c r="I624" s="378" t="str">
        <f>IF(名簿!H629&lt;&gt;"",名簿!H629,"")</f>
        <v/>
      </c>
      <c r="J624" s="378" t="str">
        <f>IF(名簿!S629&lt;&gt;"",名簿!S629,"")</f>
        <v/>
      </c>
      <c r="L624" s="379" t="str">
        <f>IF(現場!C628&lt;&gt;"",現場!C628,"")</f>
        <v/>
      </c>
      <c r="M624" s="379" t="str">
        <f>IF(現場!D628&lt;&gt;"",現場!D628,"")</f>
        <v/>
      </c>
      <c r="N624" s="379" t="str">
        <f>IF(現場!E628&lt;&gt;"",現場!E628,"")</f>
        <v/>
      </c>
      <c r="O624" s="379" t="str">
        <f>IF(現場!F628&lt;&gt;"",現場!F628,"")</f>
        <v/>
      </c>
      <c r="P624" s="379" t="str">
        <f>IF(現場!G628&lt;&gt;"",現場!G628,"")</f>
        <v/>
      </c>
      <c r="Q624" s="379" t="str">
        <f>IF(現場!H628&lt;&gt;"",現場!H628,"")</f>
        <v/>
      </c>
      <c r="R624" s="379" t="str">
        <f>IF(現場!I628&lt;&gt;"",現場!I628,"")</f>
        <v/>
      </c>
      <c r="S624" s="379" t="str">
        <f>IF(現場!J628&lt;&gt;"",現場!J628,"")</f>
        <v/>
      </c>
      <c r="T624" s="379" t="str">
        <f>IF(現場!K628&lt;&gt;"",現場!K628,"")</f>
        <v/>
      </c>
      <c r="U624" s="379" t="str">
        <f>IF(現場!L628&lt;&gt;"",現場!L628,"")</f>
        <v/>
      </c>
      <c r="V624" s="379" t="str">
        <f>IF(現場!M628&lt;&gt;"",現場!M628,"")</f>
        <v/>
      </c>
      <c r="X624" s="407" t="str">
        <f>IF(名簿!E629&lt;&gt;"",名簿!E629,"")</f>
        <v/>
      </c>
      <c r="Y624" s="407" t="str">
        <f>IF(名簿!C629&lt;&gt;"",名簿!C629,"")</f>
        <v/>
      </c>
      <c r="Z624" s="407" t="str">
        <f>IF(名簿!H629&lt;&gt;"",名簿!H629,"")</f>
        <v/>
      </c>
      <c r="AA624" s="407" t="str">
        <f>IF(名簿!S629&lt;&gt;"",名簿!S629,"")</f>
        <v/>
      </c>
      <c r="AB624" s="407" t="s">
        <v>1792</v>
      </c>
      <c r="AC624" s="407" t="str">
        <f>IF(名簿!M629&lt;&gt;"",名簿!M629,"")</f>
        <v/>
      </c>
      <c r="AD624" s="407" t="str">
        <f>IF(名簿!N629&lt;&gt;"",名簿!N629,"")</f>
        <v/>
      </c>
      <c r="AE624" s="407" t="str">
        <f>IF(名簿!O629&lt;&gt;"",名簿!O629,"")</f>
        <v/>
      </c>
      <c r="AF624" s="407" t="str">
        <f>IF(名簿!P629&lt;&gt;"",名簿!P629,"")</f>
        <v/>
      </c>
      <c r="AN624" s="551" t="str">
        <f>テーブル2[[#This Row],[災害発生時の
体制]]&amp;テーブル2[[#This Row],[班長代理①②③を選択]]</f>
        <v/>
      </c>
      <c r="AO624">
        <f>IF(テーブル2[[#This Row],[班長代理①②③を選択]]&lt;&gt;"",COUNTIF(AN:AN,AN624),0)</f>
        <v>0</v>
      </c>
      <c r="AQ624" s="521" t="str">
        <f>テーブル2[[#This Row],[災害発生時の
体制]]&amp;テーブル2[[#This Row],[班長]]</f>
        <v/>
      </c>
      <c r="AR624" s="519">
        <f>IF(テーブル2[[#This Row],[班長]]="○",COUNTIF(AQ:AQ,AQ624),0)</f>
        <v>0</v>
      </c>
    </row>
    <row r="625" spans="2:44" x14ac:dyDescent="0.15">
      <c r="B625" s="378" t="str">
        <f>IF(名簿!C630&lt;&gt;"",名簿!C630,"")</f>
        <v/>
      </c>
      <c r="C625" s="378" t="str">
        <f>IF(名簿!F630&lt;&gt;"",名簿!F630,"")</f>
        <v/>
      </c>
      <c r="D625" s="378" t="str">
        <f>IF(名簿!G630&lt;&gt;"",名簿!G630,"")</f>
        <v/>
      </c>
      <c r="E625" s="378" t="str">
        <f>IF(名簿!J630&lt;&gt;"",名簿!J630,"")</f>
        <v/>
      </c>
      <c r="F625" s="378" t="str">
        <f>IF(名簿!L630&lt;&gt;"",名簿!L630,"")</f>
        <v/>
      </c>
      <c r="G625" s="378" t="str">
        <f>IF(名簿!I630&lt;&gt;"",名簿!I630,"")</f>
        <v/>
      </c>
      <c r="H625" s="378" t="str">
        <f>IF(名簿!K630&lt;&gt;"",名簿!K630,"")</f>
        <v/>
      </c>
      <c r="I625" s="378" t="str">
        <f>IF(名簿!H630&lt;&gt;"",名簿!H630,"")</f>
        <v/>
      </c>
      <c r="J625" s="378" t="str">
        <f>IF(名簿!S630&lt;&gt;"",名簿!S630,"")</f>
        <v/>
      </c>
      <c r="L625" s="379" t="str">
        <f>IF(現場!C629&lt;&gt;"",現場!C629,"")</f>
        <v/>
      </c>
      <c r="M625" s="379" t="str">
        <f>IF(現場!D629&lt;&gt;"",現場!D629,"")</f>
        <v/>
      </c>
      <c r="N625" s="379" t="str">
        <f>IF(現場!E629&lt;&gt;"",現場!E629,"")</f>
        <v/>
      </c>
      <c r="O625" s="379" t="str">
        <f>IF(現場!F629&lt;&gt;"",現場!F629,"")</f>
        <v/>
      </c>
      <c r="P625" s="379" t="str">
        <f>IF(現場!G629&lt;&gt;"",現場!G629,"")</f>
        <v/>
      </c>
      <c r="Q625" s="379" t="str">
        <f>IF(現場!H629&lt;&gt;"",現場!H629,"")</f>
        <v/>
      </c>
      <c r="R625" s="379" t="str">
        <f>IF(現場!I629&lt;&gt;"",現場!I629,"")</f>
        <v/>
      </c>
      <c r="S625" s="379" t="str">
        <f>IF(現場!J629&lt;&gt;"",現場!J629,"")</f>
        <v/>
      </c>
      <c r="T625" s="379" t="str">
        <f>IF(現場!K629&lt;&gt;"",現場!K629,"")</f>
        <v/>
      </c>
      <c r="U625" s="379" t="str">
        <f>IF(現場!L629&lt;&gt;"",現場!L629,"")</f>
        <v/>
      </c>
      <c r="V625" s="379" t="str">
        <f>IF(現場!M629&lt;&gt;"",現場!M629,"")</f>
        <v/>
      </c>
      <c r="X625" s="407" t="str">
        <f>IF(名簿!E630&lt;&gt;"",名簿!E630,"")</f>
        <v/>
      </c>
      <c r="Y625" s="407" t="str">
        <f>IF(名簿!C630&lt;&gt;"",名簿!C630,"")</f>
        <v/>
      </c>
      <c r="Z625" s="407" t="str">
        <f>IF(名簿!H630&lt;&gt;"",名簿!H630,"")</f>
        <v/>
      </c>
      <c r="AA625" s="407" t="str">
        <f>IF(名簿!S630&lt;&gt;"",名簿!S630,"")</f>
        <v/>
      </c>
      <c r="AB625" s="407" t="s">
        <v>1792</v>
      </c>
      <c r="AC625" s="407" t="str">
        <f>IF(名簿!M630&lt;&gt;"",名簿!M630,"")</f>
        <v/>
      </c>
      <c r="AD625" s="407" t="str">
        <f>IF(名簿!N630&lt;&gt;"",名簿!N630,"")</f>
        <v/>
      </c>
      <c r="AE625" s="407" t="str">
        <f>IF(名簿!O630&lt;&gt;"",名簿!O630,"")</f>
        <v/>
      </c>
      <c r="AF625" s="407" t="str">
        <f>IF(名簿!P630&lt;&gt;"",名簿!P630,"")</f>
        <v/>
      </c>
      <c r="AN625" s="551" t="str">
        <f>テーブル2[[#This Row],[災害発生時の
体制]]&amp;テーブル2[[#This Row],[班長代理①②③を選択]]</f>
        <v/>
      </c>
      <c r="AO625">
        <f>IF(テーブル2[[#This Row],[班長代理①②③を選択]]&lt;&gt;"",COUNTIF(AN:AN,AN625),0)</f>
        <v>0</v>
      </c>
      <c r="AQ625" s="521" t="str">
        <f>テーブル2[[#This Row],[災害発生時の
体制]]&amp;テーブル2[[#This Row],[班長]]</f>
        <v/>
      </c>
      <c r="AR625" s="519">
        <f>IF(テーブル2[[#This Row],[班長]]="○",COUNTIF(AQ:AQ,AQ625),0)</f>
        <v>0</v>
      </c>
    </row>
    <row r="626" spans="2:44" x14ac:dyDescent="0.15">
      <c r="B626" s="378" t="str">
        <f>IF(名簿!C631&lt;&gt;"",名簿!C631,"")</f>
        <v/>
      </c>
      <c r="C626" s="378" t="str">
        <f>IF(名簿!F631&lt;&gt;"",名簿!F631,"")</f>
        <v/>
      </c>
      <c r="D626" s="378" t="str">
        <f>IF(名簿!G631&lt;&gt;"",名簿!G631,"")</f>
        <v/>
      </c>
      <c r="E626" s="378" t="str">
        <f>IF(名簿!J631&lt;&gt;"",名簿!J631,"")</f>
        <v/>
      </c>
      <c r="F626" s="378" t="str">
        <f>IF(名簿!L631&lt;&gt;"",名簿!L631,"")</f>
        <v/>
      </c>
      <c r="G626" s="378" t="str">
        <f>IF(名簿!I631&lt;&gt;"",名簿!I631,"")</f>
        <v/>
      </c>
      <c r="H626" s="378" t="str">
        <f>IF(名簿!K631&lt;&gt;"",名簿!K631,"")</f>
        <v/>
      </c>
      <c r="I626" s="378" t="str">
        <f>IF(名簿!H631&lt;&gt;"",名簿!H631,"")</f>
        <v/>
      </c>
      <c r="J626" s="378" t="str">
        <f>IF(名簿!S631&lt;&gt;"",名簿!S631,"")</f>
        <v/>
      </c>
      <c r="L626" s="379" t="str">
        <f>IF(現場!C630&lt;&gt;"",現場!C630,"")</f>
        <v/>
      </c>
      <c r="M626" s="379" t="str">
        <f>IF(現場!D630&lt;&gt;"",現場!D630,"")</f>
        <v/>
      </c>
      <c r="N626" s="379" t="str">
        <f>IF(現場!E630&lt;&gt;"",現場!E630,"")</f>
        <v/>
      </c>
      <c r="O626" s="379" t="str">
        <f>IF(現場!F630&lt;&gt;"",現場!F630,"")</f>
        <v/>
      </c>
      <c r="P626" s="379" t="str">
        <f>IF(現場!G630&lt;&gt;"",現場!G630,"")</f>
        <v/>
      </c>
      <c r="Q626" s="379" t="str">
        <f>IF(現場!H630&lt;&gt;"",現場!H630,"")</f>
        <v/>
      </c>
      <c r="R626" s="379" t="str">
        <f>IF(現場!I630&lt;&gt;"",現場!I630,"")</f>
        <v/>
      </c>
      <c r="S626" s="379" t="str">
        <f>IF(現場!J630&lt;&gt;"",現場!J630,"")</f>
        <v/>
      </c>
      <c r="T626" s="379" t="str">
        <f>IF(現場!K630&lt;&gt;"",現場!K630,"")</f>
        <v/>
      </c>
      <c r="U626" s="379" t="str">
        <f>IF(現場!L630&lt;&gt;"",現場!L630,"")</f>
        <v/>
      </c>
      <c r="V626" s="379" t="str">
        <f>IF(現場!M630&lt;&gt;"",現場!M630,"")</f>
        <v/>
      </c>
      <c r="X626" s="407" t="str">
        <f>IF(名簿!E631&lt;&gt;"",名簿!E631,"")</f>
        <v/>
      </c>
      <c r="Y626" s="407" t="str">
        <f>IF(名簿!C631&lt;&gt;"",名簿!C631,"")</f>
        <v/>
      </c>
      <c r="Z626" s="407" t="str">
        <f>IF(名簿!H631&lt;&gt;"",名簿!H631,"")</f>
        <v/>
      </c>
      <c r="AA626" s="407" t="str">
        <f>IF(名簿!S631&lt;&gt;"",名簿!S631,"")</f>
        <v/>
      </c>
      <c r="AB626" s="407" t="s">
        <v>1792</v>
      </c>
      <c r="AC626" s="407" t="str">
        <f>IF(名簿!M631&lt;&gt;"",名簿!M631,"")</f>
        <v/>
      </c>
      <c r="AD626" s="407" t="str">
        <f>IF(名簿!N631&lt;&gt;"",名簿!N631,"")</f>
        <v/>
      </c>
      <c r="AE626" s="407" t="str">
        <f>IF(名簿!O631&lt;&gt;"",名簿!O631,"")</f>
        <v/>
      </c>
      <c r="AF626" s="407" t="str">
        <f>IF(名簿!P631&lt;&gt;"",名簿!P631,"")</f>
        <v/>
      </c>
      <c r="AN626" s="551" t="str">
        <f>テーブル2[[#This Row],[災害発生時の
体制]]&amp;テーブル2[[#This Row],[班長代理①②③を選択]]</f>
        <v/>
      </c>
      <c r="AO626">
        <f>IF(テーブル2[[#This Row],[班長代理①②③を選択]]&lt;&gt;"",COUNTIF(AN:AN,AN626),0)</f>
        <v>0</v>
      </c>
      <c r="AQ626" s="521" t="str">
        <f>テーブル2[[#This Row],[災害発生時の
体制]]&amp;テーブル2[[#This Row],[班長]]</f>
        <v/>
      </c>
      <c r="AR626" s="519">
        <f>IF(テーブル2[[#This Row],[班長]]="○",COUNTIF(AQ:AQ,AQ626),0)</f>
        <v>0</v>
      </c>
    </row>
    <row r="627" spans="2:44" x14ac:dyDescent="0.15">
      <c r="B627" s="378" t="str">
        <f>IF(名簿!C632&lt;&gt;"",名簿!C632,"")</f>
        <v/>
      </c>
      <c r="C627" s="378" t="str">
        <f>IF(名簿!F632&lt;&gt;"",名簿!F632,"")</f>
        <v/>
      </c>
      <c r="D627" s="378" t="str">
        <f>IF(名簿!G632&lt;&gt;"",名簿!G632,"")</f>
        <v/>
      </c>
      <c r="E627" s="378" t="str">
        <f>IF(名簿!J632&lt;&gt;"",名簿!J632,"")</f>
        <v/>
      </c>
      <c r="F627" s="378" t="str">
        <f>IF(名簿!L632&lt;&gt;"",名簿!L632,"")</f>
        <v/>
      </c>
      <c r="G627" s="378" t="str">
        <f>IF(名簿!I632&lt;&gt;"",名簿!I632,"")</f>
        <v/>
      </c>
      <c r="H627" s="378" t="str">
        <f>IF(名簿!K632&lt;&gt;"",名簿!K632,"")</f>
        <v/>
      </c>
      <c r="I627" s="378" t="str">
        <f>IF(名簿!H632&lt;&gt;"",名簿!H632,"")</f>
        <v/>
      </c>
      <c r="J627" s="378" t="str">
        <f>IF(名簿!S632&lt;&gt;"",名簿!S632,"")</f>
        <v/>
      </c>
      <c r="L627" s="379" t="str">
        <f>IF(現場!C631&lt;&gt;"",現場!C631,"")</f>
        <v/>
      </c>
      <c r="M627" s="379" t="str">
        <f>IF(現場!D631&lt;&gt;"",現場!D631,"")</f>
        <v/>
      </c>
      <c r="N627" s="379" t="str">
        <f>IF(現場!E631&lt;&gt;"",現場!E631,"")</f>
        <v/>
      </c>
      <c r="O627" s="379" t="str">
        <f>IF(現場!F631&lt;&gt;"",現場!F631,"")</f>
        <v/>
      </c>
      <c r="P627" s="379" t="str">
        <f>IF(現場!G631&lt;&gt;"",現場!G631,"")</f>
        <v/>
      </c>
      <c r="Q627" s="379" t="str">
        <f>IF(現場!H631&lt;&gt;"",現場!H631,"")</f>
        <v/>
      </c>
      <c r="R627" s="379" t="str">
        <f>IF(現場!I631&lt;&gt;"",現場!I631,"")</f>
        <v/>
      </c>
      <c r="S627" s="379" t="str">
        <f>IF(現場!J631&lt;&gt;"",現場!J631,"")</f>
        <v/>
      </c>
      <c r="T627" s="379" t="str">
        <f>IF(現場!K631&lt;&gt;"",現場!K631,"")</f>
        <v/>
      </c>
      <c r="U627" s="379" t="str">
        <f>IF(現場!L631&lt;&gt;"",現場!L631,"")</f>
        <v/>
      </c>
      <c r="V627" s="379" t="str">
        <f>IF(現場!M631&lt;&gt;"",現場!M631,"")</f>
        <v/>
      </c>
      <c r="X627" s="407" t="str">
        <f>IF(名簿!E632&lt;&gt;"",名簿!E632,"")</f>
        <v/>
      </c>
      <c r="Y627" s="407" t="str">
        <f>IF(名簿!C632&lt;&gt;"",名簿!C632,"")</f>
        <v/>
      </c>
      <c r="Z627" s="407" t="str">
        <f>IF(名簿!H632&lt;&gt;"",名簿!H632,"")</f>
        <v/>
      </c>
      <c r="AA627" s="407" t="str">
        <f>IF(名簿!S632&lt;&gt;"",名簿!S632,"")</f>
        <v/>
      </c>
      <c r="AB627" s="407" t="s">
        <v>1792</v>
      </c>
      <c r="AC627" s="407" t="str">
        <f>IF(名簿!M632&lt;&gt;"",名簿!M632,"")</f>
        <v/>
      </c>
      <c r="AD627" s="407" t="str">
        <f>IF(名簿!N632&lt;&gt;"",名簿!N632,"")</f>
        <v/>
      </c>
      <c r="AE627" s="407" t="str">
        <f>IF(名簿!O632&lt;&gt;"",名簿!O632,"")</f>
        <v/>
      </c>
      <c r="AF627" s="407" t="str">
        <f>IF(名簿!P632&lt;&gt;"",名簿!P632,"")</f>
        <v/>
      </c>
      <c r="AN627" s="551" t="str">
        <f>テーブル2[[#This Row],[災害発生時の
体制]]&amp;テーブル2[[#This Row],[班長代理①②③を選択]]</f>
        <v/>
      </c>
      <c r="AO627">
        <f>IF(テーブル2[[#This Row],[班長代理①②③を選択]]&lt;&gt;"",COUNTIF(AN:AN,AN627),0)</f>
        <v>0</v>
      </c>
      <c r="AQ627" s="521" t="str">
        <f>テーブル2[[#This Row],[災害発生時の
体制]]&amp;テーブル2[[#This Row],[班長]]</f>
        <v/>
      </c>
      <c r="AR627" s="519">
        <f>IF(テーブル2[[#This Row],[班長]]="○",COUNTIF(AQ:AQ,AQ627),0)</f>
        <v>0</v>
      </c>
    </row>
    <row r="628" spans="2:44" x14ac:dyDescent="0.15">
      <c r="B628" s="378" t="str">
        <f>IF(名簿!C633&lt;&gt;"",名簿!C633,"")</f>
        <v/>
      </c>
      <c r="C628" s="378" t="str">
        <f>IF(名簿!F633&lt;&gt;"",名簿!F633,"")</f>
        <v/>
      </c>
      <c r="D628" s="378" t="str">
        <f>IF(名簿!G633&lt;&gt;"",名簿!G633,"")</f>
        <v/>
      </c>
      <c r="E628" s="378" t="str">
        <f>IF(名簿!J633&lt;&gt;"",名簿!J633,"")</f>
        <v/>
      </c>
      <c r="F628" s="378" t="str">
        <f>IF(名簿!L633&lt;&gt;"",名簿!L633,"")</f>
        <v/>
      </c>
      <c r="G628" s="378" t="str">
        <f>IF(名簿!I633&lt;&gt;"",名簿!I633,"")</f>
        <v/>
      </c>
      <c r="H628" s="378" t="str">
        <f>IF(名簿!K633&lt;&gt;"",名簿!K633,"")</f>
        <v/>
      </c>
      <c r="I628" s="378" t="str">
        <f>IF(名簿!H633&lt;&gt;"",名簿!H633,"")</f>
        <v/>
      </c>
      <c r="J628" s="378" t="str">
        <f>IF(名簿!S633&lt;&gt;"",名簿!S633,"")</f>
        <v/>
      </c>
      <c r="L628" s="379" t="str">
        <f>IF(現場!C632&lt;&gt;"",現場!C632,"")</f>
        <v/>
      </c>
      <c r="M628" s="379" t="str">
        <f>IF(現場!D632&lt;&gt;"",現場!D632,"")</f>
        <v/>
      </c>
      <c r="N628" s="379" t="str">
        <f>IF(現場!E632&lt;&gt;"",現場!E632,"")</f>
        <v/>
      </c>
      <c r="O628" s="379" t="str">
        <f>IF(現場!F632&lt;&gt;"",現場!F632,"")</f>
        <v/>
      </c>
      <c r="P628" s="379" t="str">
        <f>IF(現場!G632&lt;&gt;"",現場!G632,"")</f>
        <v/>
      </c>
      <c r="Q628" s="379" t="str">
        <f>IF(現場!H632&lt;&gt;"",現場!H632,"")</f>
        <v/>
      </c>
      <c r="R628" s="379" t="str">
        <f>IF(現場!I632&lt;&gt;"",現場!I632,"")</f>
        <v/>
      </c>
      <c r="S628" s="379" t="str">
        <f>IF(現場!J632&lt;&gt;"",現場!J632,"")</f>
        <v/>
      </c>
      <c r="T628" s="379" t="str">
        <f>IF(現場!K632&lt;&gt;"",現場!K632,"")</f>
        <v/>
      </c>
      <c r="U628" s="379" t="str">
        <f>IF(現場!L632&lt;&gt;"",現場!L632,"")</f>
        <v/>
      </c>
      <c r="V628" s="379" t="str">
        <f>IF(現場!M632&lt;&gt;"",現場!M632,"")</f>
        <v/>
      </c>
      <c r="X628" s="407" t="str">
        <f>IF(名簿!E633&lt;&gt;"",名簿!E633,"")</f>
        <v/>
      </c>
      <c r="Y628" s="407" t="str">
        <f>IF(名簿!C633&lt;&gt;"",名簿!C633,"")</f>
        <v/>
      </c>
      <c r="Z628" s="407" t="str">
        <f>IF(名簿!H633&lt;&gt;"",名簿!H633,"")</f>
        <v/>
      </c>
      <c r="AA628" s="407" t="str">
        <f>IF(名簿!S633&lt;&gt;"",名簿!S633,"")</f>
        <v/>
      </c>
      <c r="AB628" s="407" t="s">
        <v>1792</v>
      </c>
      <c r="AC628" s="407" t="str">
        <f>IF(名簿!M633&lt;&gt;"",名簿!M633,"")</f>
        <v/>
      </c>
      <c r="AD628" s="407" t="str">
        <f>IF(名簿!N633&lt;&gt;"",名簿!N633,"")</f>
        <v/>
      </c>
      <c r="AE628" s="407" t="str">
        <f>IF(名簿!O633&lt;&gt;"",名簿!O633,"")</f>
        <v/>
      </c>
      <c r="AF628" s="407" t="str">
        <f>IF(名簿!P633&lt;&gt;"",名簿!P633,"")</f>
        <v/>
      </c>
      <c r="AN628" s="551" t="str">
        <f>テーブル2[[#This Row],[災害発生時の
体制]]&amp;テーブル2[[#This Row],[班長代理①②③を選択]]</f>
        <v/>
      </c>
      <c r="AO628">
        <f>IF(テーブル2[[#This Row],[班長代理①②③を選択]]&lt;&gt;"",COUNTIF(AN:AN,AN628),0)</f>
        <v>0</v>
      </c>
      <c r="AQ628" s="521" t="str">
        <f>テーブル2[[#This Row],[災害発生時の
体制]]&amp;テーブル2[[#This Row],[班長]]</f>
        <v/>
      </c>
      <c r="AR628" s="519">
        <f>IF(テーブル2[[#This Row],[班長]]="○",COUNTIF(AQ:AQ,AQ628),0)</f>
        <v>0</v>
      </c>
    </row>
    <row r="629" spans="2:44" x14ac:dyDescent="0.15">
      <c r="B629" s="378" t="str">
        <f>IF(名簿!C634&lt;&gt;"",名簿!C634,"")</f>
        <v/>
      </c>
      <c r="C629" s="378" t="str">
        <f>IF(名簿!F634&lt;&gt;"",名簿!F634,"")</f>
        <v/>
      </c>
      <c r="D629" s="378" t="str">
        <f>IF(名簿!G634&lt;&gt;"",名簿!G634,"")</f>
        <v/>
      </c>
      <c r="E629" s="378" t="str">
        <f>IF(名簿!J634&lt;&gt;"",名簿!J634,"")</f>
        <v/>
      </c>
      <c r="F629" s="378" t="str">
        <f>IF(名簿!L634&lt;&gt;"",名簿!L634,"")</f>
        <v/>
      </c>
      <c r="G629" s="378" t="str">
        <f>IF(名簿!I634&lt;&gt;"",名簿!I634,"")</f>
        <v/>
      </c>
      <c r="H629" s="378" t="str">
        <f>IF(名簿!K634&lt;&gt;"",名簿!K634,"")</f>
        <v/>
      </c>
      <c r="I629" s="378" t="str">
        <f>IF(名簿!H634&lt;&gt;"",名簿!H634,"")</f>
        <v/>
      </c>
      <c r="J629" s="378" t="str">
        <f>IF(名簿!S634&lt;&gt;"",名簿!S634,"")</f>
        <v/>
      </c>
      <c r="L629" s="379" t="str">
        <f>IF(現場!C633&lt;&gt;"",現場!C633,"")</f>
        <v/>
      </c>
      <c r="M629" s="379" t="str">
        <f>IF(現場!D633&lt;&gt;"",現場!D633,"")</f>
        <v/>
      </c>
      <c r="N629" s="379" t="str">
        <f>IF(現場!E633&lt;&gt;"",現場!E633,"")</f>
        <v/>
      </c>
      <c r="O629" s="379" t="str">
        <f>IF(現場!F633&lt;&gt;"",現場!F633,"")</f>
        <v/>
      </c>
      <c r="P629" s="379" t="str">
        <f>IF(現場!G633&lt;&gt;"",現場!G633,"")</f>
        <v/>
      </c>
      <c r="Q629" s="379" t="str">
        <f>IF(現場!H633&lt;&gt;"",現場!H633,"")</f>
        <v/>
      </c>
      <c r="R629" s="379" t="str">
        <f>IF(現場!I633&lt;&gt;"",現場!I633,"")</f>
        <v/>
      </c>
      <c r="S629" s="379" t="str">
        <f>IF(現場!J633&lt;&gt;"",現場!J633,"")</f>
        <v/>
      </c>
      <c r="T629" s="379" t="str">
        <f>IF(現場!K633&lt;&gt;"",現場!K633,"")</f>
        <v/>
      </c>
      <c r="U629" s="379" t="str">
        <f>IF(現場!L633&lt;&gt;"",現場!L633,"")</f>
        <v/>
      </c>
      <c r="V629" s="379" t="str">
        <f>IF(現場!M633&lt;&gt;"",現場!M633,"")</f>
        <v/>
      </c>
      <c r="X629" s="407" t="str">
        <f>IF(名簿!E634&lt;&gt;"",名簿!E634,"")</f>
        <v/>
      </c>
      <c r="Y629" s="407" t="str">
        <f>IF(名簿!C634&lt;&gt;"",名簿!C634,"")</f>
        <v/>
      </c>
      <c r="Z629" s="407" t="str">
        <f>IF(名簿!H634&lt;&gt;"",名簿!H634,"")</f>
        <v/>
      </c>
      <c r="AA629" s="407" t="str">
        <f>IF(名簿!S634&lt;&gt;"",名簿!S634,"")</f>
        <v/>
      </c>
      <c r="AB629" s="407" t="s">
        <v>1792</v>
      </c>
      <c r="AC629" s="407" t="str">
        <f>IF(名簿!M634&lt;&gt;"",名簿!M634,"")</f>
        <v/>
      </c>
      <c r="AD629" s="407" t="str">
        <f>IF(名簿!N634&lt;&gt;"",名簿!N634,"")</f>
        <v/>
      </c>
      <c r="AE629" s="407" t="str">
        <f>IF(名簿!O634&lt;&gt;"",名簿!O634,"")</f>
        <v/>
      </c>
      <c r="AF629" s="407" t="str">
        <f>IF(名簿!P634&lt;&gt;"",名簿!P634,"")</f>
        <v/>
      </c>
      <c r="AN629" s="551" t="str">
        <f>テーブル2[[#This Row],[災害発生時の
体制]]&amp;テーブル2[[#This Row],[班長代理①②③を選択]]</f>
        <v/>
      </c>
      <c r="AO629">
        <f>IF(テーブル2[[#This Row],[班長代理①②③を選択]]&lt;&gt;"",COUNTIF(AN:AN,AN629),0)</f>
        <v>0</v>
      </c>
      <c r="AQ629" s="521" t="str">
        <f>テーブル2[[#This Row],[災害発生時の
体制]]&amp;テーブル2[[#This Row],[班長]]</f>
        <v/>
      </c>
      <c r="AR629" s="519">
        <f>IF(テーブル2[[#This Row],[班長]]="○",COUNTIF(AQ:AQ,AQ629),0)</f>
        <v>0</v>
      </c>
    </row>
    <row r="630" spans="2:44" x14ac:dyDescent="0.15">
      <c r="B630" s="378" t="str">
        <f>IF(名簿!C635&lt;&gt;"",名簿!C635,"")</f>
        <v/>
      </c>
      <c r="C630" s="378" t="str">
        <f>IF(名簿!F635&lt;&gt;"",名簿!F635,"")</f>
        <v/>
      </c>
      <c r="D630" s="378" t="str">
        <f>IF(名簿!G635&lt;&gt;"",名簿!G635,"")</f>
        <v/>
      </c>
      <c r="E630" s="378" t="str">
        <f>IF(名簿!J635&lt;&gt;"",名簿!J635,"")</f>
        <v/>
      </c>
      <c r="F630" s="378" t="str">
        <f>IF(名簿!L635&lt;&gt;"",名簿!L635,"")</f>
        <v/>
      </c>
      <c r="G630" s="378" t="str">
        <f>IF(名簿!I635&lt;&gt;"",名簿!I635,"")</f>
        <v/>
      </c>
      <c r="H630" s="378" t="str">
        <f>IF(名簿!K635&lt;&gt;"",名簿!K635,"")</f>
        <v/>
      </c>
      <c r="I630" s="378" t="str">
        <f>IF(名簿!H635&lt;&gt;"",名簿!H635,"")</f>
        <v/>
      </c>
      <c r="J630" s="378" t="str">
        <f>IF(名簿!S635&lt;&gt;"",名簿!S635,"")</f>
        <v/>
      </c>
      <c r="L630" s="379" t="str">
        <f>IF(現場!C634&lt;&gt;"",現場!C634,"")</f>
        <v/>
      </c>
      <c r="M630" s="379" t="str">
        <f>IF(現場!D634&lt;&gt;"",現場!D634,"")</f>
        <v/>
      </c>
      <c r="N630" s="379" t="str">
        <f>IF(現場!E634&lt;&gt;"",現場!E634,"")</f>
        <v/>
      </c>
      <c r="O630" s="379" t="str">
        <f>IF(現場!F634&lt;&gt;"",現場!F634,"")</f>
        <v/>
      </c>
      <c r="P630" s="379" t="str">
        <f>IF(現場!G634&lt;&gt;"",現場!G634,"")</f>
        <v/>
      </c>
      <c r="Q630" s="379" t="str">
        <f>IF(現場!H634&lt;&gt;"",現場!H634,"")</f>
        <v/>
      </c>
      <c r="R630" s="379" t="str">
        <f>IF(現場!I634&lt;&gt;"",現場!I634,"")</f>
        <v/>
      </c>
      <c r="S630" s="379" t="str">
        <f>IF(現場!J634&lt;&gt;"",現場!J634,"")</f>
        <v/>
      </c>
      <c r="T630" s="379" t="str">
        <f>IF(現場!K634&lt;&gt;"",現場!K634,"")</f>
        <v/>
      </c>
      <c r="U630" s="379" t="str">
        <f>IF(現場!L634&lt;&gt;"",現場!L634,"")</f>
        <v/>
      </c>
      <c r="V630" s="379" t="str">
        <f>IF(現場!M634&lt;&gt;"",現場!M634,"")</f>
        <v/>
      </c>
      <c r="X630" s="407" t="str">
        <f>IF(名簿!E635&lt;&gt;"",名簿!E635,"")</f>
        <v/>
      </c>
      <c r="Y630" s="407" t="str">
        <f>IF(名簿!C635&lt;&gt;"",名簿!C635,"")</f>
        <v/>
      </c>
      <c r="Z630" s="407" t="str">
        <f>IF(名簿!H635&lt;&gt;"",名簿!H635,"")</f>
        <v/>
      </c>
      <c r="AA630" s="407" t="str">
        <f>IF(名簿!S635&lt;&gt;"",名簿!S635,"")</f>
        <v/>
      </c>
      <c r="AB630" s="407" t="s">
        <v>1792</v>
      </c>
      <c r="AC630" s="407" t="str">
        <f>IF(名簿!M635&lt;&gt;"",名簿!M635,"")</f>
        <v/>
      </c>
      <c r="AD630" s="407" t="str">
        <f>IF(名簿!N635&lt;&gt;"",名簿!N635,"")</f>
        <v/>
      </c>
      <c r="AE630" s="407" t="str">
        <f>IF(名簿!O635&lt;&gt;"",名簿!O635,"")</f>
        <v/>
      </c>
      <c r="AF630" s="407" t="str">
        <f>IF(名簿!P635&lt;&gt;"",名簿!P635,"")</f>
        <v/>
      </c>
      <c r="AN630" s="551" t="str">
        <f>テーブル2[[#This Row],[災害発生時の
体制]]&amp;テーブル2[[#This Row],[班長代理①②③を選択]]</f>
        <v/>
      </c>
      <c r="AO630">
        <f>IF(テーブル2[[#This Row],[班長代理①②③を選択]]&lt;&gt;"",COUNTIF(AN:AN,AN630),0)</f>
        <v>0</v>
      </c>
      <c r="AQ630" s="521" t="str">
        <f>テーブル2[[#This Row],[災害発生時の
体制]]&amp;テーブル2[[#This Row],[班長]]</f>
        <v/>
      </c>
      <c r="AR630" s="519">
        <f>IF(テーブル2[[#This Row],[班長]]="○",COUNTIF(AQ:AQ,AQ630),0)</f>
        <v>0</v>
      </c>
    </row>
    <row r="631" spans="2:44" x14ac:dyDescent="0.15">
      <c r="B631" s="378" t="str">
        <f>IF(名簿!C636&lt;&gt;"",名簿!C636,"")</f>
        <v/>
      </c>
      <c r="C631" s="378" t="str">
        <f>IF(名簿!F636&lt;&gt;"",名簿!F636,"")</f>
        <v/>
      </c>
      <c r="D631" s="378" t="str">
        <f>IF(名簿!G636&lt;&gt;"",名簿!G636,"")</f>
        <v/>
      </c>
      <c r="E631" s="378" t="str">
        <f>IF(名簿!J636&lt;&gt;"",名簿!J636,"")</f>
        <v/>
      </c>
      <c r="F631" s="378" t="str">
        <f>IF(名簿!L636&lt;&gt;"",名簿!L636,"")</f>
        <v/>
      </c>
      <c r="G631" s="378" t="str">
        <f>IF(名簿!I636&lt;&gt;"",名簿!I636,"")</f>
        <v/>
      </c>
      <c r="H631" s="378" t="str">
        <f>IF(名簿!K636&lt;&gt;"",名簿!K636,"")</f>
        <v/>
      </c>
      <c r="I631" s="378" t="str">
        <f>IF(名簿!H636&lt;&gt;"",名簿!H636,"")</f>
        <v/>
      </c>
      <c r="J631" s="378" t="str">
        <f>IF(名簿!S636&lt;&gt;"",名簿!S636,"")</f>
        <v/>
      </c>
      <c r="L631" s="379" t="str">
        <f>IF(現場!C635&lt;&gt;"",現場!C635,"")</f>
        <v/>
      </c>
      <c r="M631" s="379" t="str">
        <f>IF(現場!D635&lt;&gt;"",現場!D635,"")</f>
        <v/>
      </c>
      <c r="N631" s="379" t="str">
        <f>IF(現場!E635&lt;&gt;"",現場!E635,"")</f>
        <v/>
      </c>
      <c r="O631" s="379" t="str">
        <f>IF(現場!F635&lt;&gt;"",現場!F635,"")</f>
        <v/>
      </c>
      <c r="P631" s="379" t="str">
        <f>IF(現場!G635&lt;&gt;"",現場!G635,"")</f>
        <v/>
      </c>
      <c r="Q631" s="379" t="str">
        <f>IF(現場!H635&lt;&gt;"",現場!H635,"")</f>
        <v/>
      </c>
      <c r="R631" s="379" t="str">
        <f>IF(現場!I635&lt;&gt;"",現場!I635,"")</f>
        <v/>
      </c>
      <c r="S631" s="379" t="str">
        <f>IF(現場!J635&lt;&gt;"",現場!J635,"")</f>
        <v/>
      </c>
      <c r="T631" s="379" t="str">
        <f>IF(現場!K635&lt;&gt;"",現場!K635,"")</f>
        <v/>
      </c>
      <c r="U631" s="379" t="str">
        <f>IF(現場!L635&lt;&gt;"",現場!L635,"")</f>
        <v/>
      </c>
      <c r="V631" s="379" t="str">
        <f>IF(現場!M635&lt;&gt;"",現場!M635,"")</f>
        <v/>
      </c>
      <c r="X631" s="407" t="str">
        <f>IF(名簿!E636&lt;&gt;"",名簿!E636,"")</f>
        <v/>
      </c>
      <c r="Y631" s="407" t="str">
        <f>IF(名簿!C636&lt;&gt;"",名簿!C636,"")</f>
        <v/>
      </c>
      <c r="Z631" s="407" t="str">
        <f>IF(名簿!H636&lt;&gt;"",名簿!H636,"")</f>
        <v/>
      </c>
      <c r="AA631" s="407" t="str">
        <f>IF(名簿!S636&lt;&gt;"",名簿!S636,"")</f>
        <v/>
      </c>
      <c r="AB631" s="407" t="s">
        <v>1792</v>
      </c>
      <c r="AC631" s="407" t="str">
        <f>IF(名簿!M636&lt;&gt;"",名簿!M636,"")</f>
        <v/>
      </c>
      <c r="AD631" s="407" t="str">
        <f>IF(名簿!N636&lt;&gt;"",名簿!N636,"")</f>
        <v/>
      </c>
      <c r="AE631" s="407" t="str">
        <f>IF(名簿!O636&lt;&gt;"",名簿!O636,"")</f>
        <v/>
      </c>
      <c r="AF631" s="407" t="str">
        <f>IF(名簿!P636&lt;&gt;"",名簿!P636,"")</f>
        <v/>
      </c>
      <c r="AN631" s="551" t="str">
        <f>テーブル2[[#This Row],[災害発生時の
体制]]&amp;テーブル2[[#This Row],[班長代理①②③を選択]]</f>
        <v/>
      </c>
      <c r="AO631">
        <f>IF(テーブル2[[#This Row],[班長代理①②③を選択]]&lt;&gt;"",COUNTIF(AN:AN,AN631),0)</f>
        <v>0</v>
      </c>
      <c r="AQ631" s="521" t="str">
        <f>テーブル2[[#This Row],[災害発生時の
体制]]&amp;テーブル2[[#This Row],[班長]]</f>
        <v/>
      </c>
      <c r="AR631" s="519">
        <f>IF(テーブル2[[#This Row],[班長]]="○",COUNTIF(AQ:AQ,AQ631),0)</f>
        <v>0</v>
      </c>
    </row>
    <row r="632" spans="2:44" x14ac:dyDescent="0.15">
      <c r="B632" s="378" t="str">
        <f>IF(名簿!C637&lt;&gt;"",名簿!C637,"")</f>
        <v/>
      </c>
      <c r="C632" s="378" t="str">
        <f>IF(名簿!F637&lt;&gt;"",名簿!F637,"")</f>
        <v/>
      </c>
      <c r="D632" s="378" t="str">
        <f>IF(名簿!G637&lt;&gt;"",名簿!G637,"")</f>
        <v/>
      </c>
      <c r="E632" s="378" t="str">
        <f>IF(名簿!J637&lt;&gt;"",名簿!J637,"")</f>
        <v/>
      </c>
      <c r="F632" s="378" t="str">
        <f>IF(名簿!L637&lt;&gt;"",名簿!L637,"")</f>
        <v/>
      </c>
      <c r="G632" s="378" t="str">
        <f>IF(名簿!I637&lt;&gt;"",名簿!I637,"")</f>
        <v/>
      </c>
      <c r="H632" s="378" t="str">
        <f>IF(名簿!K637&lt;&gt;"",名簿!K637,"")</f>
        <v/>
      </c>
      <c r="I632" s="378" t="str">
        <f>IF(名簿!H637&lt;&gt;"",名簿!H637,"")</f>
        <v/>
      </c>
      <c r="J632" s="378" t="str">
        <f>IF(名簿!S637&lt;&gt;"",名簿!S637,"")</f>
        <v/>
      </c>
      <c r="L632" s="379" t="str">
        <f>IF(現場!C636&lt;&gt;"",現場!C636,"")</f>
        <v/>
      </c>
      <c r="M632" s="379" t="str">
        <f>IF(現場!D636&lt;&gt;"",現場!D636,"")</f>
        <v/>
      </c>
      <c r="N632" s="379" t="str">
        <f>IF(現場!E636&lt;&gt;"",現場!E636,"")</f>
        <v/>
      </c>
      <c r="O632" s="379" t="str">
        <f>IF(現場!F636&lt;&gt;"",現場!F636,"")</f>
        <v/>
      </c>
      <c r="P632" s="379" t="str">
        <f>IF(現場!G636&lt;&gt;"",現場!G636,"")</f>
        <v/>
      </c>
      <c r="Q632" s="379" t="str">
        <f>IF(現場!H636&lt;&gt;"",現場!H636,"")</f>
        <v/>
      </c>
      <c r="R632" s="379" t="str">
        <f>IF(現場!I636&lt;&gt;"",現場!I636,"")</f>
        <v/>
      </c>
      <c r="S632" s="379" t="str">
        <f>IF(現場!J636&lt;&gt;"",現場!J636,"")</f>
        <v/>
      </c>
      <c r="T632" s="379" t="str">
        <f>IF(現場!K636&lt;&gt;"",現場!K636,"")</f>
        <v/>
      </c>
      <c r="U632" s="379" t="str">
        <f>IF(現場!L636&lt;&gt;"",現場!L636,"")</f>
        <v/>
      </c>
      <c r="V632" s="379" t="str">
        <f>IF(現場!M636&lt;&gt;"",現場!M636,"")</f>
        <v/>
      </c>
      <c r="X632" s="407" t="str">
        <f>IF(名簿!E637&lt;&gt;"",名簿!E637,"")</f>
        <v/>
      </c>
      <c r="Y632" s="407" t="str">
        <f>IF(名簿!C637&lt;&gt;"",名簿!C637,"")</f>
        <v/>
      </c>
      <c r="Z632" s="407" t="str">
        <f>IF(名簿!H637&lt;&gt;"",名簿!H637,"")</f>
        <v/>
      </c>
      <c r="AA632" s="407" t="str">
        <f>IF(名簿!S637&lt;&gt;"",名簿!S637,"")</f>
        <v/>
      </c>
      <c r="AB632" s="407" t="s">
        <v>1792</v>
      </c>
      <c r="AC632" s="407" t="str">
        <f>IF(名簿!M637&lt;&gt;"",名簿!M637,"")</f>
        <v/>
      </c>
      <c r="AD632" s="407" t="str">
        <f>IF(名簿!N637&lt;&gt;"",名簿!N637,"")</f>
        <v/>
      </c>
      <c r="AE632" s="407" t="str">
        <f>IF(名簿!O637&lt;&gt;"",名簿!O637,"")</f>
        <v/>
      </c>
      <c r="AF632" s="407" t="str">
        <f>IF(名簿!P637&lt;&gt;"",名簿!P637,"")</f>
        <v/>
      </c>
      <c r="AN632" s="551" t="str">
        <f>テーブル2[[#This Row],[災害発生時の
体制]]&amp;テーブル2[[#This Row],[班長代理①②③を選択]]</f>
        <v/>
      </c>
      <c r="AO632">
        <f>IF(テーブル2[[#This Row],[班長代理①②③を選択]]&lt;&gt;"",COUNTIF(AN:AN,AN632),0)</f>
        <v>0</v>
      </c>
      <c r="AQ632" s="521" t="str">
        <f>テーブル2[[#This Row],[災害発生時の
体制]]&amp;テーブル2[[#This Row],[班長]]</f>
        <v/>
      </c>
      <c r="AR632" s="519">
        <f>IF(テーブル2[[#This Row],[班長]]="○",COUNTIF(AQ:AQ,AQ632),0)</f>
        <v>0</v>
      </c>
    </row>
    <row r="633" spans="2:44" x14ac:dyDescent="0.15">
      <c r="B633" s="378" t="str">
        <f>IF(名簿!C638&lt;&gt;"",名簿!C638,"")</f>
        <v/>
      </c>
      <c r="C633" s="378" t="str">
        <f>IF(名簿!F638&lt;&gt;"",名簿!F638,"")</f>
        <v/>
      </c>
      <c r="D633" s="378" t="str">
        <f>IF(名簿!G638&lt;&gt;"",名簿!G638,"")</f>
        <v/>
      </c>
      <c r="E633" s="378" t="str">
        <f>IF(名簿!J638&lt;&gt;"",名簿!J638,"")</f>
        <v/>
      </c>
      <c r="F633" s="378" t="str">
        <f>IF(名簿!L638&lt;&gt;"",名簿!L638,"")</f>
        <v/>
      </c>
      <c r="G633" s="378" t="str">
        <f>IF(名簿!I638&lt;&gt;"",名簿!I638,"")</f>
        <v/>
      </c>
      <c r="H633" s="378" t="str">
        <f>IF(名簿!K638&lt;&gt;"",名簿!K638,"")</f>
        <v/>
      </c>
      <c r="I633" s="378" t="str">
        <f>IF(名簿!H638&lt;&gt;"",名簿!H638,"")</f>
        <v/>
      </c>
      <c r="J633" s="378" t="str">
        <f>IF(名簿!S638&lt;&gt;"",名簿!S638,"")</f>
        <v/>
      </c>
      <c r="L633" s="379" t="str">
        <f>IF(現場!C637&lt;&gt;"",現場!C637,"")</f>
        <v/>
      </c>
      <c r="M633" s="379" t="str">
        <f>IF(現場!D637&lt;&gt;"",現場!D637,"")</f>
        <v/>
      </c>
      <c r="N633" s="379" t="str">
        <f>IF(現場!E637&lt;&gt;"",現場!E637,"")</f>
        <v/>
      </c>
      <c r="O633" s="379" t="str">
        <f>IF(現場!F637&lt;&gt;"",現場!F637,"")</f>
        <v/>
      </c>
      <c r="P633" s="379" t="str">
        <f>IF(現場!G637&lt;&gt;"",現場!G637,"")</f>
        <v/>
      </c>
      <c r="Q633" s="379" t="str">
        <f>IF(現場!H637&lt;&gt;"",現場!H637,"")</f>
        <v/>
      </c>
      <c r="R633" s="379" t="str">
        <f>IF(現場!I637&lt;&gt;"",現場!I637,"")</f>
        <v/>
      </c>
      <c r="S633" s="379" t="str">
        <f>IF(現場!J637&lt;&gt;"",現場!J637,"")</f>
        <v/>
      </c>
      <c r="T633" s="379" t="str">
        <f>IF(現場!K637&lt;&gt;"",現場!K637,"")</f>
        <v/>
      </c>
      <c r="U633" s="379" t="str">
        <f>IF(現場!L637&lt;&gt;"",現場!L637,"")</f>
        <v/>
      </c>
      <c r="V633" s="379" t="str">
        <f>IF(現場!M637&lt;&gt;"",現場!M637,"")</f>
        <v/>
      </c>
      <c r="X633" s="407" t="str">
        <f>IF(名簿!E638&lt;&gt;"",名簿!E638,"")</f>
        <v/>
      </c>
      <c r="Y633" s="407" t="str">
        <f>IF(名簿!C638&lt;&gt;"",名簿!C638,"")</f>
        <v/>
      </c>
      <c r="Z633" s="407" t="str">
        <f>IF(名簿!H638&lt;&gt;"",名簿!H638,"")</f>
        <v/>
      </c>
      <c r="AA633" s="407" t="str">
        <f>IF(名簿!S638&lt;&gt;"",名簿!S638,"")</f>
        <v/>
      </c>
      <c r="AB633" s="407" t="s">
        <v>1792</v>
      </c>
      <c r="AC633" s="407" t="str">
        <f>IF(名簿!M638&lt;&gt;"",名簿!M638,"")</f>
        <v/>
      </c>
      <c r="AD633" s="407" t="str">
        <f>IF(名簿!N638&lt;&gt;"",名簿!N638,"")</f>
        <v/>
      </c>
      <c r="AE633" s="407" t="str">
        <f>IF(名簿!O638&lt;&gt;"",名簿!O638,"")</f>
        <v/>
      </c>
      <c r="AF633" s="407" t="str">
        <f>IF(名簿!P638&lt;&gt;"",名簿!P638,"")</f>
        <v/>
      </c>
      <c r="AN633" s="551" t="str">
        <f>テーブル2[[#This Row],[災害発生時の
体制]]&amp;テーブル2[[#This Row],[班長代理①②③を選択]]</f>
        <v/>
      </c>
      <c r="AO633">
        <f>IF(テーブル2[[#This Row],[班長代理①②③を選択]]&lt;&gt;"",COUNTIF(AN:AN,AN633),0)</f>
        <v>0</v>
      </c>
      <c r="AQ633" s="521" t="str">
        <f>テーブル2[[#This Row],[災害発生時の
体制]]&amp;テーブル2[[#This Row],[班長]]</f>
        <v/>
      </c>
      <c r="AR633" s="519">
        <f>IF(テーブル2[[#This Row],[班長]]="○",COUNTIF(AQ:AQ,AQ633),0)</f>
        <v>0</v>
      </c>
    </row>
    <row r="634" spans="2:44" x14ac:dyDescent="0.15">
      <c r="B634" s="378" t="str">
        <f>IF(名簿!C639&lt;&gt;"",名簿!C639,"")</f>
        <v/>
      </c>
      <c r="C634" s="378" t="str">
        <f>IF(名簿!F639&lt;&gt;"",名簿!F639,"")</f>
        <v/>
      </c>
      <c r="D634" s="378" t="str">
        <f>IF(名簿!G639&lt;&gt;"",名簿!G639,"")</f>
        <v/>
      </c>
      <c r="E634" s="378" t="str">
        <f>IF(名簿!J639&lt;&gt;"",名簿!J639,"")</f>
        <v/>
      </c>
      <c r="F634" s="378" t="str">
        <f>IF(名簿!L639&lt;&gt;"",名簿!L639,"")</f>
        <v/>
      </c>
      <c r="G634" s="378" t="str">
        <f>IF(名簿!I639&lt;&gt;"",名簿!I639,"")</f>
        <v/>
      </c>
      <c r="H634" s="378" t="str">
        <f>IF(名簿!K639&lt;&gt;"",名簿!K639,"")</f>
        <v/>
      </c>
      <c r="I634" s="378" t="str">
        <f>IF(名簿!H639&lt;&gt;"",名簿!H639,"")</f>
        <v/>
      </c>
      <c r="J634" s="378" t="str">
        <f>IF(名簿!S639&lt;&gt;"",名簿!S639,"")</f>
        <v/>
      </c>
      <c r="L634" s="379" t="str">
        <f>IF(現場!C638&lt;&gt;"",現場!C638,"")</f>
        <v/>
      </c>
      <c r="M634" s="379" t="str">
        <f>IF(現場!D638&lt;&gt;"",現場!D638,"")</f>
        <v/>
      </c>
      <c r="N634" s="379" t="str">
        <f>IF(現場!E638&lt;&gt;"",現場!E638,"")</f>
        <v/>
      </c>
      <c r="O634" s="379" t="str">
        <f>IF(現場!F638&lt;&gt;"",現場!F638,"")</f>
        <v/>
      </c>
      <c r="P634" s="379" t="str">
        <f>IF(現場!G638&lt;&gt;"",現場!G638,"")</f>
        <v/>
      </c>
      <c r="Q634" s="379" t="str">
        <f>IF(現場!H638&lt;&gt;"",現場!H638,"")</f>
        <v/>
      </c>
      <c r="R634" s="379" t="str">
        <f>IF(現場!I638&lt;&gt;"",現場!I638,"")</f>
        <v/>
      </c>
      <c r="S634" s="379" t="str">
        <f>IF(現場!J638&lt;&gt;"",現場!J638,"")</f>
        <v/>
      </c>
      <c r="T634" s="379" t="str">
        <f>IF(現場!K638&lt;&gt;"",現場!K638,"")</f>
        <v/>
      </c>
      <c r="U634" s="379" t="str">
        <f>IF(現場!L638&lt;&gt;"",現場!L638,"")</f>
        <v/>
      </c>
      <c r="V634" s="379" t="str">
        <f>IF(現場!M638&lt;&gt;"",現場!M638,"")</f>
        <v/>
      </c>
      <c r="X634" s="407" t="str">
        <f>IF(名簿!E639&lt;&gt;"",名簿!E639,"")</f>
        <v/>
      </c>
      <c r="Y634" s="407" t="str">
        <f>IF(名簿!C639&lt;&gt;"",名簿!C639,"")</f>
        <v/>
      </c>
      <c r="Z634" s="407" t="str">
        <f>IF(名簿!H639&lt;&gt;"",名簿!H639,"")</f>
        <v/>
      </c>
      <c r="AA634" s="407" t="str">
        <f>IF(名簿!S639&lt;&gt;"",名簿!S639,"")</f>
        <v/>
      </c>
      <c r="AB634" s="407" t="s">
        <v>1792</v>
      </c>
      <c r="AC634" s="407" t="str">
        <f>IF(名簿!M639&lt;&gt;"",名簿!M639,"")</f>
        <v/>
      </c>
      <c r="AD634" s="407" t="str">
        <f>IF(名簿!N639&lt;&gt;"",名簿!N639,"")</f>
        <v/>
      </c>
      <c r="AE634" s="407" t="str">
        <f>IF(名簿!O639&lt;&gt;"",名簿!O639,"")</f>
        <v/>
      </c>
      <c r="AF634" s="407" t="str">
        <f>IF(名簿!P639&lt;&gt;"",名簿!P639,"")</f>
        <v/>
      </c>
      <c r="AN634" s="551" t="str">
        <f>テーブル2[[#This Row],[災害発生時の
体制]]&amp;テーブル2[[#This Row],[班長代理①②③を選択]]</f>
        <v/>
      </c>
      <c r="AO634">
        <f>IF(テーブル2[[#This Row],[班長代理①②③を選択]]&lt;&gt;"",COUNTIF(AN:AN,AN634),0)</f>
        <v>0</v>
      </c>
      <c r="AQ634" s="521" t="str">
        <f>テーブル2[[#This Row],[災害発生時の
体制]]&amp;テーブル2[[#This Row],[班長]]</f>
        <v/>
      </c>
      <c r="AR634" s="519">
        <f>IF(テーブル2[[#This Row],[班長]]="○",COUNTIF(AQ:AQ,AQ634),0)</f>
        <v>0</v>
      </c>
    </row>
    <row r="635" spans="2:44" x14ac:dyDescent="0.15">
      <c r="B635" s="378" t="str">
        <f>IF(名簿!C640&lt;&gt;"",名簿!C640,"")</f>
        <v/>
      </c>
      <c r="C635" s="378" t="str">
        <f>IF(名簿!F640&lt;&gt;"",名簿!F640,"")</f>
        <v/>
      </c>
      <c r="D635" s="378" t="str">
        <f>IF(名簿!G640&lt;&gt;"",名簿!G640,"")</f>
        <v/>
      </c>
      <c r="E635" s="378" t="str">
        <f>IF(名簿!J640&lt;&gt;"",名簿!J640,"")</f>
        <v/>
      </c>
      <c r="F635" s="378" t="str">
        <f>IF(名簿!L640&lt;&gt;"",名簿!L640,"")</f>
        <v/>
      </c>
      <c r="G635" s="378" t="str">
        <f>IF(名簿!I640&lt;&gt;"",名簿!I640,"")</f>
        <v/>
      </c>
      <c r="H635" s="378" t="str">
        <f>IF(名簿!K640&lt;&gt;"",名簿!K640,"")</f>
        <v/>
      </c>
      <c r="I635" s="378" t="str">
        <f>IF(名簿!H640&lt;&gt;"",名簿!H640,"")</f>
        <v/>
      </c>
      <c r="J635" s="378" t="str">
        <f>IF(名簿!S640&lt;&gt;"",名簿!S640,"")</f>
        <v/>
      </c>
      <c r="L635" s="379" t="str">
        <f>IF(現場!C639&lt;&gt;"",現場!C639,"")</f>
        <v/>
      </c>
      <c r="M635" s="379" t="str">
        <f>IF(現場!D639&lt;&gt;"",現場!D639,"")</f>
        <v/>
      </c>
      <c r="N635" s="379" t="str">
        <f>IF(現場!E639&lt;&gt;"",現場!E639,"")</f>
        <v/>
      </c>
      <c r="O635" s="379" t="str">
        <f>IF(現場!F639&lt;&gt;"",現場!F639,"")</f>
        <v/>
      </c>
      <c r="P635" s="379" t="str">
        <f>IF(現場!G639&lt;&gt;"",現場!G639,"")</f>
        <v/>
      </c>
      <c r="Q635" s="379" t="str">
        <f>IF(現場!H639&lt;&gt;"",現場!H639,"")</f>
        <v/>
      </c>
      <c r="R635" s="379" t="str">
        <f>IF(現場!I639&lt;&gt;"",現場!I639,"")</f>
        <v/>
      </c>
      <c r="S635" s="379" t="str">
        <f>IF(現場!J639&lt;&gt;"",現場!J639,"")</f>
        <v/>
      </c>
      <c r="T635" s="379" t="str">
        <f>IF(現場!K639&lt;&gt;"",現場!K639,"")</f>
        <v/>
      </c>
      <c r="U635" s="379" t="str">
        <f>IF(現場!L639&lt;&gt;"",現場!L639,"")</f>
        <v/>
      </c>
      <c r="V635" s="379" t="str">
        <f>IF(現場!M639&lt;&gt;"",現場!M639,"")</f>
        <v/>
      </c>
      <c r="X635" s="407" t="str">
        <f>IF(名簿!E640&lt;&gt;"",名簿!E640,"")</f>
        <v/>
      </c>
      <c r="Y635" s="407" t="str">
        <f>IF(名簿!C640&lt;&gt;"",名簿!C640,"")</f>
        <v/>
      </c>
      <c r="Z635" s="407" t="str">
        <f>IF(名簿!H640&lt;&gt;"",名簿!H640,"")</f>
        <v/>
      </c>
      <c r="AA635" s="407" t="str">
        <f>IF(名簿!S640&lt;&gt;"",名簿!S640,"")</f>
        <v/>
      </c>
      <c r="AB635" s="407" t="s">
        <v>1792</v>
      </c>
      <c r="AC635" s="407" t="str">
        <f>IF(名簿!M640&lt;&gt;"",名簿!M640,"")</f>
        <v/>
      </c>
      <c r="AD635" s="407" t="str">
        <f>IF(名簿!N640&lt;&gt;"",名簿!N640,"")</f>
        <v/>
      </c>
      <c r="AE635" s="407" t="str">
        <f>IF(名簿!O640&lt;&gt;"",名簿!O640,"")</f>
        <v/>
      </c>
      <c r="AF635" s="407" t="str">
        <f>IF(名簿!P640&lt;&gt;"",名簿!P640,"")</f>
        <v/>
      </c>
      <c r="AN635" s="551" t="str">
        <f>テーブル2[[#This Row],[災害発生時の
体制]]&amp;テーブル2[[#This Row],[班長代理①②③を選択]]</f>
        <v/>
      </c>
      <c r="AO635">
        <f>IF(テーブル2[[#This Row],[班長代理①②③を選択]]&lt;&gt;"",COUNTIF(AN:AN,AN635),0)</f>
        <v>0</v>
      </c>
      <c r="AQ635" s="521" t="str">
        <f>テーブル2[[#This Row],[災害発生時の
体制]]&amp;テーブル2[[#This Row],[班長]]</f>
        <v/>
      </c>
      <c r="AR635" s="519">
        <f>IF(テーブル2[[#This Row],[班長]]="○",COUNTIF(AQ:AQ,AQ635),0)</f>
        <v>0</v>
      </c>
    </row>
    <row r="636" spans="2:44" x14ac:dyDescent="0.15">
      <c r="B636" s="378" t="str">
        <f>IF(名簿!C641&lt;&gt;"",名簿!C641,"")</f>
        <v/>
      </c>
      <c r="C636" s="378" t="str">
        <f>IF(名簿!F641&lt;&gt;"",名簿!F641,"")</f>
        <v/>
      </c>
      <c r="D636" s="378" t="str">
        <f>IF(名簿!G641&lt;&gt;"",名簿!G641,"")</f>
        <v/>
      </c>
      <c r="E636" s="378" t="str">
        <f>IF(名簿!J641&lt;&gt;"",名簿!J641,"")</f>
        <v/>
      </c>
      <c r="F636" s="378" t="str">
        <f>IF(名簿!L641&lt;&gt;"",名簿!L641,"")</f>
        <v/>
      </c>
      <c r="G636" s="378" t="str">
        <f>IF(名簿!I641&lt;&gt;"",名簿!I641,"")</f>
        <v/>
      </c>
      <c r="H636" s="378" t="str">
        <f>IF(名簿!K641&lt;&gt;"",名簿!K641,"")</f>
        <v/>
      </c>
      <c r="I636" s="378" t="str">
        <f>IF(名簿!H641&lt;&gt;"",名簿!H641,"")</f>
        <v/>
      </c>
      <c r="J636" s="378" t="str">
        <f>IF(名簿!S641&lt;&gt;"",名簿!S641,"")</f>
        <v/>
      </c>
      <c r="L636" s="379" t="str">
        <f>IF(現場!C640&lt;&gt;"",現場!C640,"")</f>
        <v/>
      </c>
      <c r="M636" s="379" t="str">
        <f>IF(現場!D640&lt;&gt;"",現場!D640,"")</f>
        <v/>
      </c>
      <c r="N636" s="379" t="str">
        <f>IF(現場!E640&lt;&gt;"",現場!E640,"")</f>
        <v/>
      </c>
      <c r="O636" s="379" t="str">
        <f>IF(現場!F640&lt;&gt;"",現場!F640,"")</f>
        <v/>
      </c>
      <c r="P636" s="379" t="str">
        <f>IF(現場!G640&lt;&gt;"",現場!G640,"")</f>
        <v/>
      </c>
      <c r="Q636" s="379" t="str">
        <f>IF(現場!H640&lt;&gt;"",現場!H640,"")</f>
        <v/>
      </c>
      <c r="R636" s="379" t="str">
        <f>IF(現場!I640&lt;&gt;"",現場!I640,"")</f>
        <v/>
      </c>
      <c r="S636" s="379" t="str">
        <f>IF(現場!J640&lt;&gt;"",現場!J640,"")</f>
        <v/>
      </c>
      <c r="T636" s="379" t="str">
        <f>IF(現場!K640&lt;&gt;"",現場!K640,"")</f>
        <v/>
      </c>
      <c r="U636" s="379" t="str">
        <f>IF(現場!L640&lt;&gt;"",現場!L640,"")</f>
        <v/>
      </c>
      <c r="V636" s="379" t="str">
        <f>IF(現場!M640&lt;&gt;"",現場!M640,"")</f>
        <v/>
      </c>
      <c r="X636" s="407" t="str">
        <f>IF(名簿!E641&lt;&gt;"",名簿!E641,"")</f>
        <v/>
      </c>
      <c r="Y636" s="407" t="str">
        <f>IF(名簿!C641&lt;&gt;"",名簿!C641,"")</f>
        <v/>
      </c>
      <c r="Z636" s="407" t="str">
        <f>IF(名簿!H641&lt;&gt;"",名簿!H641,"")</f>
        <v/>
      </c>
      <c r="AA636" s="407" t="str">
        <f>IF(名簿!S641&lt;&gt;"",名簿!S641,"")</f>
        <v/>
      </c>
      <c r="AB636" s="407" t="s">
        <v>1792</v>
      </c>
      <c r="AC636" s="407" t="str">
        <f>IF(名簿!M641&lt;&gt;"",名簿!M641,"")</f>
        <v/>
      </c>
      <c r="AD636" s="407" t="str">
        <f>IF(名簿!N641&lt;&gt;"",名簿!N641,"")</f>
        <v/>
      </c>
      <c r="AE636" s="407" t="str">
        <f>IF(名簿!O641&lt;&gt;"",名簿!O641,"")</f>
        <v/>
      </c>
      <c r="AF636" s="407" t="str">
        <f>IF(名簿!P641&lt;&gt;"",名簿!P641,"")</f>
        <v/>
      </c>
      <c r="AN636" s="551" t="str">
        <f>テーブル2[[#This Row],[災害発生時の
体制]]&amp;テーブル2[[#This Row],[班長代理①②③を選択]]</f>
        <v/>
      </c>
      <c r="AO636">
        <f>IF(テーブル2[[#This Row],[班長代理①②③を選択]]&lt;&gt;"",COUNTIF(AN:AN,AN636),0)</f>
        <v>0</v>
      </c>
      <c r="AQ636" s="521" t="str">
        <f>テーブル2[[#This Row],[災害発生時の
体制]]&amp;テーブル2[[#This Row],[班長]]</f>
        <v/>
      </c>
      <c r="AR636" s="519">
        <f>IF(テーブル2[[#This Row],[班長]]="○",COUNTIF(AQ:AQ,AQ636),0)</f>
        <v>0</v>
      </c>
    </row>
    <row r="637" spans="2:44" x14ac:dyDescent="0.15">
      <c r="B637" s="378" t="str">
        <f>IF(名簿!C642&lt;&gt;"",名簿!C642,"")</f>
        <v/>
      </c>
      <c r="C637" s="378" t="str">
        <f>IF(名簿!F642&lt;&gt;"",名簿!F642,"")</f>
        <v/>
      </c>
      <c r="D637" s="378" t="str">
        <f>IF(名簿!G642&lt;&gt;"",名簿!G642,"")</f>
        <v/>
      </c>
      <c r="E637" s="378" t="str">
        <f>IF(名簿!J642&lt;&gt;"",名簿!J642,"")</f>
        <v/>
      </c>
      <c r="F637" s="378" t="str">
        <f>IF(名簿!L642&lt;&gt;"",名簿!L642,"")</f>
        <v/>
      </c>
      <c r="G637" s="378" t="str">
        <f>IF(名簿!I642&lt;&gt;"",名簿!I642,"")</f>
        <v/>
      </c>
      <c r="H637" s="378" t="str">
        <f>IF(名簿!K642&lt;&gt;"",名簿!K642,"")</f>
        <v/>
      </c>
      <c r="I637" s="378" t="str">
        <f>IF(名簿!H642&lt;&gt;"",名簿!H642,"")</f>
        <v/>
      </c>
      <c r="J637" s="378" t="str">
        <f>IF(名簿!S642&lt;&gt;"",名簿!S642,"")</f>
        <v/>
      </c>
      <c r="L637" s="379" t="str">
        <f>IF(現場!C641&lt;&gt;"",現場!C641,"")</f>
        <v/>
      </c>
      <c r="M637" s="379" t="str">
        <f>IF(現場!D641&lt;&gt;"",現場!D641,"")</f>
        <v/>
      </c>
      <c r="N637" s="379" t="str">
        <f>IF(現場!E641&lt;&gt;"",現場!E641,"")</f>
        <v/>
      </c>
      <c r="O637" s="379" t="str">
        <f>IF(現場!F641&lt;&gt;"",現場!F641,"")</f>
        <v/>
      </c>
      <c r="P637" s="379" t="str">
        <f>IF(現場!G641&lt;&gt;"",現場!G641,"")</f>
        <v/>
      </c>
      <c r="Q637" s="379" t="str">
        <f>IF(現場!H641&lt;&gt;"",現場!H641,"")</f>
        <v/>
      </c>
      <c r="R637" s="379" t="str">
        <f>IF(現場!I641&lt;&gt;"",現場!I641,"")</f>
        <v/>
      </c>
      <c r="S637" s="379" t="str">
        <f>IF(現場!J641&lt;&gt;"",現場!J641,"")</f>
        <v/>
      </c>
      <c r="T637" s="379" t="str">
        <f>IF(現場!K641&lt;&gt;"",現場!K641,"")</f>
        <v/>
      </c>
      <c r="U637" s="379" t="str">
        <f>IF(現場!L641&lt;&gt;"",現場!L641,"")</f>
        <v/>
      </c>
      <c r="V637" s="379" t="str">
        <f>IF(現場!M641&lt;&gt;"",現場!M641,"")</f>
        <v/>
      </c>
      <c r="X637" s="407" t="str">
        <f>IF(名簿!E642&lt;&gt;"",名簿!E642,"")</f>
        <v/>
      </c>
      <c r="Y637" s="407" t="str">
        <f>IF(名簿!C642&lt;&gt;"",名簿!C642,"")</f>
        <v/>
      </c>
      <c r="Z637" s="407" t="str">
        <f>IF(名簿!H642&lt;&gt;"",名簿!H642,"")</f>
        <v/>
      </c>
      <c r="AA637" s="407" t="str">
        <f>IF(名簿!S642&lt;&gt;"",名簿!S642,"")</f>
        <v/>
      </c>
      <c r="AB637" s="407" t="s">
        <v>1792</v>
      </c>
      <c r="AC637" s="407" t="str">
        <f>IF(名簿!M642&lt;&gt;"",名簿!M642,"")</f>
        <v/>
      </c>
      <c r="AD637" s="407" t="str">
        <f>IF(名簿!N642&lt;&gt;"",名簿!N642,"")</f>
        <v/>
      </c>
      <c r="AE637" s="407" t="str">
        <f>IF(名簿!O642&lt;&gt;"",名簿!O642,"")</f>
        <v/>
      </c>
      <c r="AF637" s="407" t="str">
        <f>IF(名簿!P642&lt;&gt;"",名簿!P642,"")</f>
        <v/>
      </c>
      <c r="AN637" s="551" t="str">
        <f>テーブル2[[#This Row],[災害発生時の
体制]]&amp;テーブル2[[#This Row],[班長代理①②③を選択]]</f>
        <v/>
      </c>
      <c r="AO637">
        <f>IF(テーブル2[[#This Row],[班長代理①②③を選択]]&lt;&gt;"",COUNTIF(AN:AN,AN637),0)</f>
        <v>0</v>
      </c>
      <c r="AQ637" s="521" t="str">
        <f>テーブル2[[#This Row],[災害発生時の
体制]]&amp;テーブル2[[#This Row],[班長]]</f>
        <v/>
      </c>
      <c r="AR637" s="519">
        <f>IF(テーブル2[[#This Row],[班長]]="○",COUNTIF(AQ:AQ,AQ637),0)</f>
        <v>0</v>
      </c>
    </row>
    <row r="638" spans="2:44" x14ac:dyDescent="0.15">
      <c r="B638" s="378" t="str">
        <f>IF(名簿!C643&lt;&gt;"",名簿!C643,"")</f>
        <v/>
      </c>
      <c r="C638" s="378" t="str">
        <f>IF(名簿!F643&lt;&gt;"",名簿!F643,"")</f>
        <v/>
      </c>
      <c r="D638" s="378" t="str">
        <f>IF(名簿!G643&lt;&gt;"",名簿!G643,"")</f>
        <v/>
      </c>
      <c r="E638" s="378" t="str">
        <f>IF(名簿!J643&lt;&gt;"",名簿!J643,"")</f>
        <v/>
      </c>
      <c r="F638" s="378" t="str">
        <f>IF(名簿!L643&lt;&gt;"",名簿!L643,"")</f>
        <v/>
      </c>
      <c r="G638" s="378" t="str">
        <f>IF(名簿!I643&lt;&gt;"",名簿!I643,"")</f>
        <v/>
      </c>
      <c r="H638" s="378" t="str">
        <f>IF(名簿!K643&lt;&gt;"",名簿!K643,"")</f>
        <v/>
      </c>
      <c r="I638" s="378" t="str">
        <f>IF(名簿!H643&lt;&gt;"",名簿!H643,"")</f>
        <v/>
      </c>
      <c r="J638" s="378" t="str">
        <f>IF(名簿!S643&lt;&gt;"",名簿!S643,"")</f>
        <v/>
      </c>
      <c r="L638" s="379" t="str">
        <f>IF(現場!C642&lt;&gt;"",現場!C642,"")</f>
        <v/>
      </c>
      <c r="M638" s="379" t="str">
        <f>IF(現場!D642&lt;&gt;"",現場!D642,"")</f>
        <v/>
      </c>
      <c r="N638" s="379" t="str">
        <f>IF(現場!E642&lt;&gt;"",現場!E642,"")</f>
        <v/>
      </c>
      <c r="O638" s="379" t="str">
        <f>IF(現場!F642&lt;&gt;"",現場!F642,"")</f>
        <v/>
      </c>
      <c r="P638" s="379" t="str">
        <f>IF(現場!G642&lt;&gt;"",現場!G642,"")</f>
        <v/>
      </c>
      <c r="Q638" s="379" t="str">
        <f>IF(現場!H642&lt;&gt;"",現場!H642,"")</f>
        <v/>
      </c>
      <c r="R638" s="379" t="str">
        <f>IF(現場!I642&lt;&gt;"",現場!I642,"")</f>
        <v/>
      </c>
      <c r="S638" s="379" t="str">
        <f>IF(現場!J642&lt;&gt;"",現場!J642,"")</f>
        <v/>
      </c>
      <c r="T638" s="379" t="str">
        <f>IF(現場!K642&lt;&gt;"",現場!K642,"")</f>
        <v/>
      </c>
      <c r="U638" s="379" t="str">
        <f>IF(現場!L642&lt;&gt;"",現場!L642,"")</f>
        <v/>
      </c>
      <c r="V638" s="379" t="str">
        <f>IF(現場!M642&lt;&gt;"",現場!M642,"")</f>
        <v/>
      </c>
      <c r="X638" s="407" t="str">
        <f>IF(名簿!E643&lt;&gt;"",名簿!E643,"")</f>
        <v/>
      </c>
      <c r="Y638" s="407" t="str">
        <f>IF(名簿!C643&lt;&gt;"",名簿!C643,"")</f>
        <v/>
      </c>
      <c r="Z638" s="407" t="str">
        <f>IF(名簿!H643&lt;&gt;"",名簿!H643,"")</f>
        <v/>
      </c>
      <c r="AA638" s="407" t="str">
        <f>IF(名簿!S643&lt;&gt;"",名簿!S643,"")</f>
        <v/>
      </c>
      <c r="AB638" s="407" t="s">
        <v>1792</v>
      </c>
      <c r="AC638" s="407" t="str">
        <f>IF(名簿!M643&lt;&gt;"",名簿!M643,"")</f>
        <v/>
      </c>
      <c r="AD638" s="407" t="str">
        <f>IF(名簿!N643&lt;&gt;"",名簿!N643,"")</f>
        <v/>
      </c>
      <c r="AE638" s="407" t="str">
        <f>IF(名簿!O643&lt;&gt;"",名簿!O643,"")</f>
        <v/>
      </c>
      <c r="AF638" s="407" t="str">
        <f>IF(名簿!P643&lt;&gt;"",名簿!P643,"")</f>
        <v/>
      </c>
      <c r="AN638" s="551" t="str">
        <f>テーブル2[[#This Row],[災害発生時の
体制]]&amp;テーブル2[[#This Row],[班長代理①②③を選択]]</f>
        <v/>
      </c>
      <c r="AO638">
        <f>IF(テーブル2[[#This Row],[班長代理①②③を選択]]&lt;&gt;"",COUNTIF(AN:AN,AN638),0)</f>
        <v>0</v>
      </c>
      <c r="AQ638" s="521" t="str">
        <f>テーブル2[[#This Row],[災害発生時の
体制]]&amp;テーブル2[[#This Row],[班長]]</f>
        <v/>
      </c>
      <c r="AR638" s="519">
        <f>IF(テーブル2[[#This Row],[班長]]="○",COUNTIF(AQ:AQ,AQ638),0)</f>
        <v>0</v>
      </c>
    </row>
    <row r="639" spans="2:44" x14ac:dyDescent="0.15">
      <c r="B639" s="378" t="str">
        <f>IF(名簿!C644&lt;&gt;"",名簿!C644,"")</f>
        <v/>
      </c>
      <c r="C639" s="378" t="str">
        <f>IF(名簿!F644&lt;&gt;"",名簿!F644,"")</f>
        <v/>
      </c>
      <c r="D639" s="378" t="str">
        <f>IF(名簿!G644&lt;&gt;"",名簿!G644,"")</f>
        <v/>
      </c>
      <c r="E639" s="378" t="str">
        <f>IF(名簿!J644&lt;&gt;"",名簿!J644,"")</f>
        <v/>
      </c>
      <c r="F639" s="378" t="str">
        <f>IF(名簿!L644&lt;&gt;"",名簿!L644,"")</f>
        <v/>
      </c>
      <c r="G639" s="378" t="str">
        <f>IF(名簿!I644&lt;&gt;"",名簿!I644,"")</f>
        <v/>
      </c>
      <c r="H639" s="378" t="str">
        <f>IF(名簿!K644&lt;&gt;"",名簿!K644,"")</f>
        <v/>
      </c>
      <c r="I639" s="378" t="str">
        <f>IF(名簿!H644&lt;&gt;"",名簿!H644,"")</f>
        <v/>
      </c>
      <c r="J639" s="378" t="str">
        <f>IF(名簿!S644&lt;&gt;"",名簿!S644,"")</f>
        <v/>
      </c>
      <c r="L639" s="379" t="str">
        <f>IF(現場!C643&lt;&gt;"",現場!C643,"")</f>
        <v/>
      </c>
      <c r="M639" s="379" t="str">
        <f>IF(現場!D643&lt;&gt;"",現場!D643,"")</f>
        <v/>
      </c>
      <c r="N639" s="379" t="str">
        <f>IF(現場!E643&lt;&gt;"",現場!E643,"")</f>
        <v/>
      </c>
      <c r="O639" s="379" t="str">
        <f>IF(現場!F643&lt;&gt;"",現場!F643,"")</f>
        <v/>
      </c>
      <c r="P639" s="379" t="str">
        <f>IF(現場!G643&lt;&gt;"",現場!G643,"")</f>
        <v/>
      </c>
      <c r="Q639" s="379" t="str">
        <f>IF(現場!H643&lt;&gt;"",現場!H643,"")</f>
        <v/>
      </c>
      <c r="R639" s="379" t="str">
        <f>IF(現場!I643&lt;&gt;"",現場!I643,"")</f>
        <v/>
      </c>
      <c r="S639" s="379" t="str">
        <f>IF(現場!J643&lt;&gt;"",現場!J643,"")</f>
        <v/>
      </c>
      <c r="T639" s="379" t="str">
        <f>IF(現場!K643&lt;&gt;"",現場!K643,"")</f>
        <v/>
      </c>
      <c r="U639" s="379" t="str">
        <f>IF(現場!L643&lt;&gt;"",現場!L643,"")</f>
        <v/>
      </c>
      <c r="V639" s="379" t="str">
        <f>IF(現場!M643&lt;&gt;"",現場!M643,"")</f>
        <v/>
      </c>
      <c r="X639" s="407" t="str">
        <f>IF(名簿!E644&lt;&gt;"",名簿!E644,"")</f>
        <v/>
      </c>
      <c r="Y639" s="407" t="str">
        <f>IF(名簿!C644&lt;&gt;"",名簿!C644,"")</f>
        <v/>
      </c>
      <c r="Z639" s="407" t="str">
        <f>IF(名簿!H644&lt;&gt;"",名簿!H644,"")</f>
        <v/>
      </c>
      <c r="AA639" s="407" t="str">
        <f>IF(名簿!S644&lt;&gt;"",名簿!S644,"")</f>
        <v/>
      </c>
      <c r="AB639" s="407" t="s">
        <v>1792</v>
      </c>
      <c r="AC639" s="407" t="str">
        <f>IF(名簿!M644&lt;&gt;"",名簿!M644,"")</f>
        <v/>
      </c>
      <c r="AD639" s="407" t="str">
        <f>IF(名簿!N644&lt;&gt;"",名簿!N644,"")</f>
        <v/>
      </c>
      <c r="AE639" s="407" t="str">
        <f>IF(名簿!O644&lt;&gt;"",名簿!O644,"")</f>
        <v/>
      </c>
      <c r="AF639" s="407" t="str">
        <f>IF(名簿!P644&lt;&gt;"",名簿!P644,"")</f>
        <v/>
      </c>
      <c r="AN639" s="551" t="str">
        <f>テーブル2[[#This Row],[災害発生時の
体制]]&amp;テーブル2[[#This Row],[班長代理①②③を選択]]</f>
        <v/>
      </c>
      <c r="AO639">
        <f>IF(テーブル2[[#This Row],[班長代理①②③を選択]]&lt;&gt;"",COUNTIF(AN:AN,AN639),0)</f>
        <v>0</v>
      </c>
      <c r="AQ639" s="521" t="str">
        <f>テーブル2[[#This Row],[災害発生時の
体制]]&amp;テーブル2[[#This Row],[班長]]</f>
        <v/>
      </c>
      <c r="AR639" s="519">
        <f>IF(テーブル2[[#This Row],[班長]]="○",COUNTIF(AQ:AQ,AQ639),0)</f>
        <v>0</v>
      </c>
    </row>
    <row r="640" spans="2:44" x14ac:dyDescent="0.15">
      <c r="B640" s="378" t="str">
        <f>IF(名簿!C645&lt;&gt;"",名簿!C645,"")</f>
        <v/>
      </c>
      <c r="C640" s="378" t="str">
        <f>IF(名簿!F645&lt;&gt;"",名簿!F645,"")</f>
        <v/>
      </c>
      <c r="D640" s="378" t="str">
        <f>IF(名簿!G645&lt;&gt;"",名簿!G645,"")</f>
        <v/>
      </c>
      <c r="E640" s="378" t="str">
        <f>IF(名簿!J645&lt;&gt;"",名簿!J645,"")</f>
        <v/>
      </c>
      <c r="F640" s="378" t="str">
        <f>IF(名簿!L645&lt;&gt;"",名簿!L645,"")</f>
        <v/>
      </c>
      <c r="G640" s="378" t="str">
        <f>IF(名簿!I645&lt;&gt;"",名簿!I645,"")</f>
        <v/>
      </c>
      <c r="H640" s="378" t="str">
        <f>IF(名簿!K645&lt;&gt;"",名簿!K645,"")</f>
        <v/>
      </c>
      <c r="I640" s="378" t="str">
        <f>IF(名簿!H645&lt;&gt;"",名簿!H645,"")</f>
        <v/>
      </c>
      <c r="J640" s="378" t="str">
        <f>IF(名簿!S645&lt;&gt;"",名簿!S645,"")</f>
        <v/>
      </c>
      <c r="L640" s="379" t="str">
        <f>IF(現場!C644&lt;&gt;"",現場!C644,"")</f>
        <v/>
      </c>
      <c r="M640" s="379" t="str">
        <f>IF(現場!D644&lt;&gt;"",現場!D644,"")</f>
        <v/>
      </c>
      <c r="N640" s="379" t="str">
        <f>IF(現場!E644&lt;&gt;"",現場!E644,"")</f>
        <v/>
      </c>
      <c r="O640" s="379" t="str">
        <f>IF(現場!F644&lt;&gt;"",現場!F644,"")</f>
        <v/>
      </c>
      <c r="P640" s="379" t="str">
        <f>IF(現場!G644&lt;&gt;"",現場!G644,"")</f>
        <v/>
      </c>
      <c r="Q640" s="379" t="str">
        <f>IF(現場!H644&lt;&gt;"",現場!H644,"")</f>
        <v/>
      </c>
      <c r="R640" s="379" t="str">
        <f>IF(現場!I644&lt;&gt;"",現場!I644,"")</f>
        <v/>
      </c>
      <c r="S640" s="379" t="str">
        <f>IF(現場!J644&lt;&gt;"",現場!J644,"")</f>
        <v/>
      </c>
      <c r="T640" s="379" t="str">
        <f>IF(現場!K644&lt;&gt;"",現場!K644,"")</f>
        <v/>
      </c>
      <c r="U640" s="379" t="str">
        <f>IF(現場!L644&lt;&gt;"",現場!L644,"")</f>
        <v/>
      </c>
      <c r="V640" s="379" t="str">
        <f>IF(現場!M644&lt;&gt;"",現場!M644,"")</f>
        <v/>
      </c>
      <c r="X640" s="407" t="str">
        <f>IF(名簿!E645&lt;&gt;"",名簿!E645,"")</f>
        <v/>
      </c>
      <c r="Y640" s="407" t="str">
        <f>IF(名簿!C645&lt;&gt;"",名簿!C645,"")</f>
        <v/>
      </c>
      <c r="Z640" s="407" t="str">
        <f>IF(名簿!H645&lt;&gt;"",名簿!H645,"")</f>
        <v/>
      </c>
      <c r="AA640" s="407" t="str">
        <f>IF(名簿!S645&lt;&gt;"",名簿!S645,"")</f>
        <v/>
      </c>
      <c r="AB640" s="407" t="s">
        <v>1792</v>
      </c>
      <c r="AC640" s="407" t="str">
        <f>IF(名簿!M645&lt;&gt;"",名簿!M645,"")</f>
        <v/>
      </c>
      <c r="AD640" s="407" t="str">
        <f>IF(名簿!N645&lt;&gt;"",名簿!N645,"")</f>
        <v/>
      </c>
      <c r="AE640" s="407" t="str">
        <f>IF(名簿!O645&lt;&gt;"",名簿!O645,"")</f>
        <v/>
      </c>
      <c r="AF640" s="407" t="str">
        <f>IF(名簿!P645&lt;&gt;"",名簿!P645,"")</f>
        <v/>
      </c>
      <c r="AN640" s="551" t="str">
        <f>テーブル2[[#This Row],[災害発生時の
体制]]&amp;テーブル2[[#This Row],[班長代理①②③を選択]]</f>
        <v/>
      </c>
      <c r="AO640">
        <f>IF(テーブル2[[#This Row],[班長代理①②③を選択]]&lt;&gt;"",COUNTIF(AN:AN,AN640),0)</f>
        <v>0</v>
      </c>
      <c r="AQ640" s="521" t="str">
        <f>テーブル2[[#This Row],[災害発生時の
体制]]&amp;テーブル2[[#This Row],[班長]]</f>
        <v/>
      </c>
      <c r="AR640" s="519">
        <f>IF(テーブル2[[#This Row],[班長]]="○",COUNTIF(AQ:AQ,AQ640),0)</f>
        <v>0</v>
      </c>
    </row>
    <row r="641" spans="2:44" x14ac:dyDescent="0.15">
      <c r="B641" s="378" t="str">
        <f>IF(名簿!C646&lt;&gt;"",名簿!C646,"")</f>
        <v/>
      </c>
      <c r="C641" s="378" t="str">
        <f>IF(名簿!F646&lt;&gt;"",名簿!F646,"")</f>
        <v/>
      </c>
      <c r="D641" s="378" t="str">
        <f>IF(名簿!G646&lt;&gt;"",名簿!G646,"")</f>
        <v/>
      </c>
      <c r="E641" s="378" t="str">
        <f>IF(名簿!J646&lt;&gt;"",名簿!J646,"")</f>
        <v/>
      </c>
      <c r="F641" s="378" t="str">
        <f>IF(名簿!L646&lt;&gt;"",名簿!L646,"")</f>
        <v/>
      </c>
      <c r="G641" s="378" t="str">
        <f>IF(名簿!I646&lt;&gt;"",名簿!I646,"")</f>
        <v/>
      </c>
      <c r="H641" s="378" t="str">
        <f>IF(名簿!K646&lt;&gt;"",名簿!K646,"")</f>
        <v/>
      </c>
      <c r="I641" s="378" t="str">
        <f>IF(名簿!H646&lt;&gt;"",名簿!H646,"")</f>
        <v/>
      </c>
      <c r="J641" s="378" t="str">
        <f>IF(名簿!S646&lt;&gt;"",名簿!S646,"")</f>
        <v/>
      </c>
      <c r="L641" s="379" t="str">
        <f>IF(現場!C645&lt;&gt;"",現場!C645,"")</f>
        <v/>
      </c>
      <c r="M641" s="379" t="str">
        <f>IF(現場!D645&lt;&gt;"",現場!D645,"")</f>
        <v/>
      </c>
      <c r="N641" s="379" t="str">
        <f>IF(現場!E645&lt;&gt;"",現場!E645,"")</f>
        <v/>
      </c>
      <c r="O641" s="379" t="str">
        <f>IF(現場!F645&lt;&gt;"",現場!F645,"")</f>
        <v/>
      </c>
      <c r="P641" s="379" t="str">
        <f>IF(現場!G645&lt;&gt;"",現場!G645,"")</f>
        <v/>
      </c>
      <c r="Q641" s="379" t="str">
        <f>IF(現場!H645&lt;&gt;"",現場!H645,"")</f>
        <v/>
      </c>
      <c r="R641" s="379" t="str">
        <f>IF(現場!I645&lt;&gt;"",現場!I645,"")</f>
        <v/>
      </c>
      <c r="S641" s="379" t="str">
        <f>IF(現場!J645&lt;&gt;"",現場!J645,"")</f>
        <v/>
      </c>
      <c r="T641" s="379" t="str">
        <f>IF(現場!K645&lt;&gt;"",現場!K645,"")</f>
        <v/>
      </c>
      <c r="U641" s="379" t="str">
        <f>IF(現場!L645&lt;&gt;"",現場!L645,"")</f>
        <v/>
      </c>
      <c r="V641" s="379" t="str">
        <f>IF(現場!M645&lt;&gt;"",現場!M645,"")</f>
        <v/>
      </c>
      <c r="X641" s="407" t="str">
        <f>IF(名簿!E646&lt;&gt;"",名簿!E646,"")</f>
        <v/>
      </c>
      <c r="Y641" s="407" t="str">
        <f>IF(名簿!C646&lt;&gt;"",名簿!C646,"")</f>
        <v/>
      </c>
      <c r="Z641" s="407" t="str">
        <f>IF(名簿!H646&lt;&gt;"",名簿!H646,"")</f>
        <v/>
      </c>
      <c r="AA641" s="407" t="str">
        <f>IF(名簿!S646&lt;&gt;"",名簿!S646,"")</f>
        <v/>
      </c>
      <c r="AB641" s="407" t="s">
        <v>1792</v>
      </c>
      <c r="AC641" s="407" t="str">
        <f>IF(名簿!M646&lt;&gt;"",名簿!M646,"")</f>
        <v/>
      </c>
      <c r="AD641" s="407" t="str">
        <f>IF(名簿!N646&lt;&gt;"",名簿!N646,"")</f>
        <v/>
      </c>
      <c r="AE641" s="407" t="str">
        <f>IF(名簿!O646&lt;&gt;"",名簿!O646,"")</f>
        <v/>
      </c>
      <c r="AF641" s="407" t="str">
        <f>IF(名簿!P646&lt;&gt;"",名簿!P646,"")</f>
        <v/>
      </c>
      <c r="AN641" s="551" t="str">
        <f>テーブル2[[#This Row],[災害発生時の
体制]]&amp;テーブル2[[#This Row],[班長代理①②③を選択]]</f>
        <v/>
      </c>
      <c r="AO641">
        <f>IF(テーブル2[[#This Row],[班長代理①②③を選択]]&lt;&gt;"",COUNTIF(AN:AN,AN641),0)</f>
        <v>0</v>
      </c>
      <c r="AQ641" s="521" t="str">
        <f>テーブル2[[#This Row],[災害発生時の
体制]]&amp;テーブル2[[#This Row],[班長]]</f>
        <v/>
      </c>
      <c r="AR641" s="519">
        <f>IF(テーブル2[[#This Row],[班長]]="○",COUNTIF(AQ:AQ,AQ641),0)</f>
        <v>0</v>
      </c>
    </row>
    <row r="642" spans="2:44" x14ac:dyDescent="0.15">
      <c r="B642" s="378" t="str">
        <f>IF(名簿!C647&lt;&gt;"",名簿!C647,"")</f>
        <v/>
      </c>
      <c r="C642" s="378" t="str">
        <f>IF(名簿!F647&lt;&gt;"",名簿!F647,"")</f>
        <v/>
      </c>
      <c r="D642" s="378" t="str">
        <f>IF(名簿!G647&lt;&gt;"",名簿!G647,"")</f>
        <v/>
      </c>
      <c r="E642" s="378" t="str">
        <f>IF(名簿!J647&lt;&gt;"",名簿!J647,"")</f>
        <v/>
      </c>
      <c r="F642" s="378" t="str">
        <f>IF(名簿!L647&lt;&gt;"",名簿!L647,"")</f>
        <v/>
      </c>
      <c r="G642" s="378" t="str">
        <f>IF(名簿!I647&lt;&gt;"",名簿!I647,"")</f>
        <v/>
      </c>
      <c r="H642" s="378" t="str">
        <f>IF(名簿!K647&lt;&gt;"",名簿!K647,"")</f>
        <v/>
      </c>
      <c r="I642" s="378" t="str">
        <f>IF(名簿!H647&lt;&gt;"",名簿!H647,"")</f>
        <v/>
      </c>
      <c r="J642" s="378" t="str">
        <f>IF(名簿!S647&lt;&gt;"",名簿!S647,"")</f>
        <v/>
      </c>
      <c r="L642" s="379" t="str">
        <f>IF(現場!C646&lt;&gt;"",現場!C646,"")</f>
        <v/>
      </c>
      <c r="M642" s="379" t="str">
        <f>IF(現場!D646&lt;&gt;"",現場!D646,"")</f>
        <v/>
      </c>
      <c r="N642" s="379" t="str">
        <f>IF(現場!E646&lt;&gt;"",現場!E646,"")</f>
        <v/>
      </c>
      <c r="O642" s="379" t="str">
        <f>IF(現場!F646&lt;&gt;"",現場!F646,"")</f>
        <v/>
      </c>
      <c r="P642" s="379" t="str">
        <f>IF(現場!G646&lt;&gt;"",現場!G646,"")</f>
        <v/>
      </c>
      <c r="Q642" s="379" t="str">
        <f>IF(現場!H646&lt;&gt;"",現場!H646,"")</f>
        <v/>
      </c>
      <c r="R642" s="379" t="str">
        <f>IF(現場!I646&lt;&gt;"",現場!I646,"")</f>
        <v/>
      </c>
      <c r="S642" s="379" t="str">
        <f>IF(現場!J646&lt;&gt;"",現場!J646,"")</f>
        <v/>
      </c>
      <c r="T642" s="379" t="str">
        <f>IF(現場!K646&lt;&gt;"",現場!K646,"")</f>
        <v/>
      </c>
      <c r="U642" s="379" t="str">
        <f>IF(現場!L646&lt;&gt;"",現場!L646,"")</f>
        <v/>
      </c>
      <c r="V642" s="379" t="str">
        <f>IF(現場!M646&lt;&gt;"",現場!M646,"")</f>
        <v/>
      </c>
      <c r="X642" s="407" t="str">
        <f>IF(名簿!E647&lt;&gt;"",名簿!E647,"")</f>
        <v/>
      </c>
      <c r="Y642" s="407" t="str">
        <f>IF(名簿!C647&lt;&gt;"",名簿!C647,"")</f>
        <v/>
      </c>
      <c r="Z642" s="407" t="str">
        <f>IF(名簿!H647&lt;&gt;"",名簿!H647,"")</f>
        <v/>
      </c>
      <c r="AA642" s="407" t="str">
        <f>IF(名簿!S647&lt;&gt;"",名簿!S647,"")</f>
        <v/>
      </c>
      <c r="AB642" s="407" t="s">
        <v>1792</v>
      </c>
      <c r="AC642" s="407" t="str">
        <f>IF(名簿!M647&lt;&gt;"",名簿!M647,"")</f>
        <v/>
      </c>
      <c r="AD642" s="407" t="str">
        <f>IF(名簿!N647&lt;&gt;"",名簿!N647,"")</f>
        <v/>
      </c>
      <c r="AE642" s="407" t="str">
        <f>IF(名簿!O647&lt;&gt;"",名簿!O647,"")</f>
        <v/>
      </c>
      <c r="AF642" s="407" t="str">
        <f>IF(名簿!P647&lt;&gt;"",名簿!P647,"")</f>
        <v/>
      </c>
      <c r="AN642" s="551" t="str">
        <f>テーブル2[[#This Row],[災害発生時の
体制]]&amp;テーブル2[[#This Row],[班長代理①②③を選択]]</f>
        <v/>
      </c>
      <c r="AO642">
        <f>IF(テーブル2[[#This Row],[班長代理①②③を選択]]&lt;&gt;"",COUNTIF(AN:AN,AN642),0)</f>
        <v>0</v>
      </c>
      <c r="AQ642" s="521" t="str">
        <f>テーブル2[[#This Row],[災害発生時の
体制]]&amp;テーブル2[[#This Row],[班長]]</f>
        <v/>
      </c>
      <c r="AR642" s="519">
        <f>IF(テーブル2[[#This Row],[班長]]="○",COUNTIF(AQ:AQ,AQ642),0)</f>
        <v>0</v>
      </c>
    </row>
    <row r="643" spans="2:44" x14ac:dyDescent="0.15">
      <c r="B643" s="378" t="str">
        <f>IF(名簿!C648&lt;&gt;"",名簿!C648,"")</f>
        <v/>
      </c>
      <c r="C643" s="378" t="str">
        <f>IF(名簿!F648&lt;&gt;"",名簿!F648,"")</f>
        <v/>
      </c>
      <c r="D643" s="378" t="str">
        <f>IF(名簿!G648&lt;&gt;"",名簿!G648,"")</f>
        <v/>
      </c>
      <c r="E643" s="378" t="str">
        <f>IF(名簿!J648&lt;&gt;"",名簿!J648,"")</f>
        <v/>
      </c>
      <c r="F643" s="378" t="str">
        <f>IF(名簿!L648&lt;&gt;"",名簿!L648,"")</f>
        <v/>
      </c>
      <c r="G643" s="378" t="str">
        <f>IF(名簿!I648&lt;&gt;"",名簿!I648,"")</f>
        <v/>
      </c>
      <c r="H643" s="378" t="str">
        <f>IF(名簿!K648&lt;&gt;"",名簿!K648,"")</f>
        <v/>
      </c>
      <c r="I643" s="378" t="str">
        <f>IF(名簿!H648&lt;&gt;"",名簿!H648,"")</f>
        <v/>
      </c>
      <c r="J643" s="378" t="str">
        <f>IF(名簿!S648&lt;&gt;"",名簿!S648,"")</f>
        <v/>
      </c>
      <c r="L643" s="379" t="str">
        <f>IF(現場!C647&lt;&gt;"",現場!C647,"")</f>
        <v/>
      </c>
      <c r="M643" s="379" t="str">
        <f>IF(現場!D647&lt;&gt;"",現場!D647,"")</f>
        <v/>
      </c>
      <c r="N643" s="379" t="str">
        <f>IF(現場!E647&lt;&gt;"",現場!E647,"")</f>
        <v/>
      </c>
      <c r="O643" s="379" t="str">
        <f>IF(現場!F647&lt;&gt;"",現場!F647,"")</f>
        <v/>
      </c>
      <c r="P643" s="379" t="str">
        <f>IF(現場!G647&lt;&gt;"",現場!G647,"")</f>
        <v/>
      </c>
      <c r="Q643" s="379" t="str">
        <f>IF(現場!H647&lt;&gt;"",現場!H647,"")</f>
        <v/>
      </c>
      <c r="R643" s="379" t="str">
        <f>IF(現場!I647&lt;&gt;"",現場!I647,"")</f>
        <v/>
      </c>
      <c r="S643" s="379" t="str">
        <f>IF(現場!J647&lt;&gt;"",現場!J647,"")</f>
        <v/>
      </c>
      <c r="T643" s="379" t="str">
        <f>IF(現場!K647&lt;&gt;"",現場!K647,"")</f>
        <v/>
      </c>
      <c r="U643" s="379" t="str">
        <f>IF(現場!L647&lt;&gt;"",現場!L647,"")</f>
        <v/>
      </c>
      <c r="V643" s="379" t="str">
        <f>IF(現場!M647&lt;&gt;"",現場!M647,"")</f>
        <v/>
      </c>
      <c r="X643" s="407" t="str">
        <f>IF(名簿!E648&lt;&gt;"",名簿!E648,"")</f>
        <v/>
      </c>
      <c r="Y643" s="407" t="str">
        <f>IF(名簿!C648&lt;&gt;"",名簿!C648,"")</f>
        <v/>
      </c>
      <c r="Z643" s="407" t="str">
        <f>IF(名簿!H648&lt;&gt;"",名簿!H648,"")</f>
        <v/>
      </c>
      <c r="AA643" s="407" t="str">
        <f>IF(名簿!S648&lt;&gt;"",名簿!S648,"")</f>
        <v/>
      </c>
      <c r="AB643" s="407" t="s">
        <v>1792</v>
      </c>
      <c r="AC643" s="407" t="str">
        <f>IF(名簿!M648&lt;&gt;"",名簿!M648,"")</f>
        <v/>
      </c>
      <c r="AD643" s="407" t="str">
        <f>IF(名簿!N648&lt;&gt;"",名簿!N648,"")</f>
        <v/>
      </c>
      <c r="AE643" s="407" t="str">
        <f>IF(名簿!O648&lt;&gt;"",名簿!O648,"")</f>
        <v/>
      </c>
      <c r="AF643" s="407" t="str">
        <f>IF(名簿!P648&lt;&gt;"",名簿!P648,"")</f>
        <v/>
      </c>
      <c r="AN643" s="551" t="str">
        <f>テーブル2[[#This Row],[災害発生時の
体制]]&amp;テーブル2[[#This Row],[班長代理①②③を選択]]</f>
        <v/>
      </c>
      <c r="AO643">
        <f>IF(テーブル2[[#This Row],[班長代理①②③を選択]]&lt;&gt;"",COUNTIF(AN:AN,AN643),0)</f>
        <v>0</v>
      </c>
      <c r="AQ643" s="521" t="str">
        <f>テーブル2[[#This Row],[災害発生時の
体制]]&amp;テーブル2[[#This Row],[班長]]</f>
        <v/>
      </c>
      <c r="AR643" s="519">
        <f>IF(テーブル2[[#This Row],[班長]]="○",COUNTIF(AQ:AQ,AQ643),0)</f>
        <v>0</v>
      </c>
    </row>
    <row r="644" spans="2:44" x14ac:dyDescent="0.15">
      <c r="B644" s="378" t="str">
        <f>IF(名簿!C649&lt;&gt;"",名簿!C649,"")</f>
        <v/>
      </c>
      <c r="C644" s="378" t="str">
        <f>IF(名簿!F649&lt;&gt;"",名簿!F649,"")</f>
        <v/>
      </c>
      <c r="D644" s="378" t="str">
        <f>IF(名簿!G649&lt;&gt;"",名簿!G649,"")</f>
        <v/>
      </c>
      <c r="E644" s="378" t="str">
        <f>IF(名簿!J649&lt;&gt;"",名簿!J649,"")</f>
        <v/>
      </c>
      <c r="F644" s="378" t="str">
        <f>IF(名簿!L649&lt;&gt;"",名簿!L649,"")</f>
        <v/>
      </c>
      <c r="G644" s="378" t="str">
        <f>IF(名簿!I649&lt;&gt;"",名簿!I649,"")</f>
        <v/>
      </c>
      <c r="H644" s="378" t="str">
        <f>IF(名簿!K649&lt;&gt;"",名簿!K649,"")</f>
        <v/>
      </c>
      <c r="I644" s="378" t="str">
        <f>IF(名簿!H649&lt;&gt;"",名簿!H649,"")</f>
        <v/>
      </c>
      <c r="J644" s="378" t="str">
        <f>IF(名簿!S649&lt;&gt;"",名簿!S649,"")</f>
        <v/>
      </c>
      <c r="L644" s="379" t="str">
        <f>IF(現場!C648&lt;&gt;"",現場!C648,"")</f>
        <v/>
      </c>
      <c r="M644" s="379" t="str">
        <f>IF(現場!D648&lt;&gt;"",現場!D648,"")</f>
        <v/>
      </c>
      <c r="N644" s="379" t="str">
        <f>IF(現場!E648&lt;&gt;"",現場!E648,"")</f>
        <v/>
      </c>
      <c r="O644" s="379" t="str">
        <f>IF(現場!F648&lt;&gt;"",現場!F648,"")</f>
        <v/>
      </c>
      <c r="P644" s="379" t="str">
        <f>IF(現場!G648&lt;&gt;"",現場!G648,"")</f>
        <v/>
      </c>
      <c r="Q644" s="379" t="str">
        <f>IF(現場!H648&lt;&gt;"",現場!H648,"")</f>
        <v/>
      </c>
      <c r="R644" s="379" t="str">
        <f>IF(現場!I648&lt;&gt;"",現場!I648,"")</f>
        <v/>
      </c>
      <c r="S644" s="379" t="str">
        <f>IF(現場!J648&lt;&gt;"",現場!J648,"")</f>
        <v/>
      </c>
      <c r="T644" s="379" t="str">
        <f>IF(現場!K648&lt;&gt;"",現場!K648,"")</f>
        <v/>
      </c>
      <c r="U644" s="379" t="str">
        <f>IF(現場!L648&lt;&gt;"",現場!L648,"")</f>
        <v/>
      </c>
      <c r="V644" s="379" t="str">
        <f>IF(現場!M648&lt;&gt;"",現場!M648,"")</f>
        <v/>
      </c>
      <c r="X644" s="407" t="str">
        <f>IF(名簿!E649&lt;&gt;"",名簿!E649,"")</f>
        <v/>
      </c>
      <c r="Y644" s="407" t="str">
        <f>IF(名簿!C649&lt;&gt;"",名簿!C649,"")</f>
        <v/>
      </c>
      <c r="Z644" s="407" t="str">
        <f>IF(名簿!H649&lt;&gt;"",名簿!H649,"")</f>
        <v/>
      </c>
      <c r="AA644" s="407" t="str">
        <f>IF(名簿!S649&lt;&gt;"",名簿!S649,"")</f>
        <v/>
      </c>
      <c r="AB644" s="407" t="s">
        <v>1792</v>
      </c>
      <c r="AC644" s="407" t="str">
        <f>IF(名簿!M649&lt;&gt;"",名簿!M649,"")</f>
        <v/>
      </c>
      <c r="AD644" s="407" t="str">
        <f>IF(名簿!N649&lt;&gt;"",名簿!N649,"")</f>
        <v/>
      </c>
      <c r="AE644" s="407" t="str">
        <f>IF(名簿!O649&lt;&gt;"",名簿!O649,"")</f>
        <v/>
      </c>
      <c r="AF644" s="407" t="str">
        <f>IF(名簿!P649&lt;&gt;"",名簿!P649,"")</f>
        <v/>
      </c>
      <c r="AN644" s="551" t="str">
        <f>テーブル2[[#This Row],[災害発生時の
体制]]&amp;テーブル2[[#This Row],[班長代理①②③を選択]]</f>
        <v/>
      </c>
      <c r="AO644">
        <f>IF(テーブル2[[#This Row],[班長代理①②③を選択]]&lt;&gt;"",COUNTIF(AN:AN,AN644),0)</f>
        <v>0</v>
      </c>
      <c r="AQ644" s="521" t="str">
        <f>テーブル2[[#This Row],[災害発生時の
体制]]&amp;テーブル2[[#This Row],[班長]]</f>
        <v/>
      </c>
      <c r="AR644" s="519">
        <f>IF(テーブル2[[#This Row],[班長]]="○",COUNTIF(AQ:AQ,AQ644),0)</f>
        <v>0</v>
      </c>
    </row>
    <row r="645" spans="2:44" x14ac:dyDescent="0.15">
      <c r="B645" s="378" t="str">
        <f>IF(名簿!C650&lt;&gt;"",名簿!C650,"")</f>
        <v/>
      </c>
      <c r="C645" s="378" t="str">
        <f>IF(名簿!F650&lt;&gt;"",名簿!F650,"")</f>
        <v/>
      </c>
      <c r="D645" s="378" t="str">
        <f>IF(名簿!G650&lt;&gt;"",名簿!G650,"")</f>
        <v/>
      </c>
      <c r="E645" s="378" t="str">
        <f>IF(名簿!J650&lt;&gt;"",名簿!J650,"")</f>
        <v/>
      </c>
      <c r="F645" s="378" t="str">
        <f>IF(名簿!L650&lt;&gt;"",名簿!L650,"")</f>
        <v/>
      </c>
      <c r="G645" s="378" t="str">
        <f>IF(名簿!I650&lt;&gt;"",名簿!I650,"")</f>
        <v/>
      </c>
      <c r="H645" s="378" t="str">
        <f>IF(名簿!K650&lt;&gt;"",名簿!K650,"")</f>
        <v/>
      </c>
      <c r="I645" s="378" t="str">
        <f>IF(名簿!H650&lt;&gt;"",名簿!H650,"")</f>
        <v/>
      </c>
      <c r="J645" s="378" t="str">
        <f>IF(名簿!S650&lt;&gt;"",名簿!S650,"")</f>
        <v/>
      </c>
      <c r="L645" s="379" t="str">
        <f>IF(現場!C649&lt;&gt;"",現場!C649,"")</f>
        <v/>
      </c>
      <c r="M645" s="379" t="str">
        <f>IF(現場!D649&lt;&gt;"",現場!D649,"")</f>
        <v/>
      </c>
      <c r="N645" s="379" t="str">
        <f>IF(現場!E649&lt;&gt;"",現場!E649,"")</f>
        <v/>
      </c>
      <c r="O645" s="379" t="str">
        <f>IF(現場!F649&lt;&gt;"",現場!F649,"")</f>
        <v/>
      </c>
      <c r="P645" s="379" t="str">
        <f>IF(現場!G649&lt;&gt;"",現場!G649,"")</f>
        <v/>
      </c>
      <c r="Q645" s="379" t="str">
        <f>IF(現場!H649&lt;&gt;"",現場!H649,"")</f>
        <v/>
      </c>
      <c r="R645" s="379" t="str">
        <f>IF(現場!I649&lt;&gt;"",現場!I649,"")</f>
        <v/>
      </c>
      <c r="S645" s="379" t="str">
        <f>IF(現場!J649&lt;&gt;"",現場!J649,"")</f>
        <v/>
      </c>
      <c r="T645" s="379" t="str">
        <f>IF(現場!K649&lt;&gt;"",現場!K649,"")</f>
        <v/>
      </c>
      <c r="U645" s="379" t="str">
        <f>IF(現場!L649&lt;&gt;"",現場!L649,"")</f>
        <v/>
      </c>
      <c r="V645" s="379" t="str">
        <f>IF(現場!M649&lt;&gt;"",現場!M649,"")</f>
        <v/>
      </c>
      <c r="X645" s="407" t="str">
        <f>IF(名簿!E650&lt;&gt;"",名簿!E650,"")</f>
        <v/>
      </c>
      <c r="Y645" s="407" t="str">
        <f>IF(名簿!C650&lt;&gt;"",名簿!C650,"")</f>
        <v/>
      </c>
      <c r="Z645" s="407" t="str">
        <f>IF(名簿!H650&lt;&gt;"",名簿!H650,"")</f>
        <v/>
      </c>
      <c r="AA645" s="407" t="str">
        <f>IF(名簿!S650&lt;&gt;"",名簿!S650,"")</f>
        <v/>
      </c>
      <c r="AB645" s="407" t="s">
        <v>1792</v>
      </c>
      <c r="AC645" s="407" t="str">
        <f>IF(名簿!M650&lt;&gt;"",名簿!M650,"")</f>
        <v/>
      </c>
      <c r="AD645" s="407" t="str">
        <f>IF(名簿!N650&lt;&gt;"",名簿!N650,"")</f>
        <v/>
      </c>
      <c r="AE645" s="407" t="str">
        <f>IF(名簿!O650&lt;&gt;"",名簿!O650,"")</f>
        <v/>
      </c>
      <c r="AF645" s="407" t="str">
        <f>IF(名簿!P650&lt;&gt;"",名簿!P650,"")</f>
        <v/>
      </c>
      <c r="AN645" s="551" t="str">
        <f>テーブル2[[#This Row],[災害発生時の
体制]]&amp;テーブル2[[#This Row],[班長代理①②③を選択]]</f>
        <v/>
      </c>
      <c r="AO645">
        <f>IF(テーブル2[[#This Row],[班長代理①②③を選択]]&lt;&gt;"",COUNTIF(AN:AN,AN645),0)</f>
        <v>0</v>
      </c>
      <c r="AQ645" s="521" t="str">
        <f>テーブル2[[#This Row],[災害発生時の
体制]]&amp;テーブル2[[#This Row],[班長]]</f>
        <v/>
      </c>
      <c r="AR645" s="519">
        <f>IF(テーブル2[[#This Row],[班長]]="○",COUNTIF(AQ:AQ,AQ645),0)</f>
        <v>0</v>
      </c>
    </row>
    <row r="646" spans="2:44" x14ac:dyDescent="0.15">
      <c r="B646" s="378" t="str">
        <f>IF(名簿!C651&lt;&gt;"",名簿!C651,"")</f>
        <v/>
      </c>
      <c r="C646" s="378" t="str">
        <f>IF(名簿!F651&lt;&gt;"",名簿!F651,"")</f>
        <v/>
      </c>
      <c r="D646" s="378" t="str">
        <f>IF(名簿!G651&lt;&gt;"",名簿!G651,"")</f>
        <v/>
      </c>
      <c r="E646" s="378" t="str">
        <f>IF(名簿!J651&lt;&gt;"",名簿!J651,"")</f>
        <v/>
      </c>
      <c r="F646" s="378" t="str">
        <f>IF(名簿!L651&lt;&gt;"",名簿!L651,"")</f>
        <v/>
      </c>
      <c r="G646" s="378" t="str">
        <f>IF(名簿!I651&lt;&gt;"",名簿!I651,"")</f>
        <v/>
      </c>
      <c r="H646" s="378" t="str">
        <f>IF(名簿!K651&lt;&gt;"",名簿!K651,"")</f>
        <v/>
      </c>
      <c r="I646" s="378" t="str">
        <f>IF(名簿!H651&lt;&gt;"",名簿!H651,"")</f>
        <v/>
      </c>
      <c r="J646" s="378" t="str">
        <f>IF(名簿!S651&lt;&gt;"",名簿!S651,"")</f>
        <v/>
      </c>
      <c r="L646" s="379" t="str">
        <f>IF(現場!C650&lt;&gt;"",現場!C650,"")</f>
        <v/>
      </c>
      <c r="M646" s="379" t="str">
        <f>IF(現場!D650&lt;&gt;"",現場!D650,"")</f>
        <v/>
      </c>
      <c r="N646" s="379" t="str">
        <f>IF(現場!E650&lt;&gt;"",現場!E650,"")</f>
        <v/>
      </c>
      <c r="O646" s="379" t="str">
        <f>IF(現場!F650&lt;&gt;"",現場!F650,"")</f>
        <v/>
      </c>
      <c r="P646" s="379" t="str">
        <f>IF(現場!G650&lt;&gt;"",現場!G650,"")</f>
        <v/>
      </c>
      <c r="Q646" s="379" t="str">
        <f>IF(現場!H650&lt;&gt;"",現場!H650,"")</f>
        <v/>
      </c>
      <c r="R646" s="379" t="str">
        <f>IF(現場!I650&lt;&gt;"",現場!I650,"")</f>
        <v/>
      </c>
      <c r="S646" s="379" t="str">
        <f>IF(現場!J650&lt;&gt;"",現場!J650,"")</f>
        <v/>
      </c>
      <c r="T646" s="379" t="str">
        <f>IF(現場!K650&lt;&gt;"",現場!K650,"")</f>
        <v/>
      </c>
      <c r="U646" s="379" t="str">
        <f>IF(現場!L650&lt;&gt;"",現場!L650,"")</f>
        <v/>
      </c>
      <c r="V646" s="379" t="str">
        <f>IF(現場!M650&lt;&gt;"",現場!M650,"")</f>
        <v/>
      </c>
      <c r="X646" s="407" t="str">
        <f>IF(名簿!E651&lt;&gt;"",名簿!E651,"")</f>
        <v/>
      </c>
      <c r="Y646" s="407" t="str">
        <f>IF(名簿!C651&lt;&gt;"",名簿!C651,"")</f>
        <v/>
      </c>
      <c r="Z646" s="407" t="str">
        <f>IF(名簿!H651&lt;&gt;"",名簿!H651,"")</f>
        <v/>
      </c>
      <c r="AA646" s="407" t="str">
        <f>IF(名簿!S651&lt;&gt;"",名簿!S651,"")</f>
        <v/>
      </c>
      <c r="AB646" s="407" t="s">
        <v>1792</v>
      </c>
      <c r="AC646" s="407" t="str">
        <f>IF(名簿!M651&lt;&gt;"",名簿!M651,"")</f>
        <v/>
      </c>
      <c r="AD646" s="407" t="str">
        <f>IF(名簿!N651&lt;&gt;"",名簿!N651,"")</f>
        <v/>
      </c>
      <c r="AE646" s="407" t="str">
        <f>IF(名簿!O651&lt;&gt;"",名簿!O651,"")</f>
        <v/>
      </c>
      <c r="AF646" s="407" t="str">
        <f>IF(名簿!P651&lt;&gt;"",名簿!P651,"")</f>
        <v/>
      </c>
      <c r="AN646" s="551" t="str">
        <f>テーブル2[[#This Row],[災害発生時の
体制]]&amp;テーブル2[[#This Row],[班長代理①②③を選択]]</f>
        <v/>
      </c>
      <c r="AO646">
        <f>IF(テーブル2[[#This Row],[班長代理①②③を選択]]&lt;&gt;"",COUNTIF(AN:AN,AN646),0)</f>
        <v>0</v>
      </c>
      <c r="AQ646" s="521" t="str">
        <f>テーブル2[[#This Row],[災害発生時の
体制]]&amp;テーブル2[[#This Row],[班長]]</f>
        <v/>
      </c>
      <c r="AR646" s="519">
        <f>IF(テーブル2[[#This Row],[班長]]="○",COUNTIF(AQ:AQ,AQ646),0)</f>
        <v>0</v>
      </c>
    </row>
    <row r="647" spans="2:44" x14ac:dyDescent="0.15">
      <c r="B647" s="378" t="str">
        <f>IF(名簿!C652&lt;&gt;"",名簿!C652,"")</f>
        <v/>
      </c>
      <c r="C647" s="378" t="str">
        <f>IF(名簿!F652&lt;&gt;"",名簿!F652,"")</f>
        <v/>
      </c>
      <c r="D647" s="378" t="str">
        <f>IF(名簿!G652&lt;&gt;"",名簿!G652,"")</f>
        <v/>
      </c>
      <c r="E647" s="378" t="str">
        <f>IF(名簿!J652&lt;&gt;"",名簿!J652,"")</f>
        <v/>
      </c>
      <c r="F647" s="378" t="str">
        <f>IF(名簿!L652&lt;&gt;"",名簿!L652,"")</f>
        <v/>
      </c>
      <c r="G647" s="378" t="str">
        <f>IF(名簿!I652&lt;&gt;"",名簿!I652,"")</f>
        <v/>
      </c>
      <c r="H647" s="378" t="str">
        <f>IF(名簿!K652&lt;&gt;"",名簿!K652,"")</f>
        <v/>
      </c>
      <c r="I647" s="378" t="str">
        <f>IF(名簿!H652&lt;&gt;"",名簿!H652,"")</f>
        <v/>
      </c>
      <c r="J647" s="378" t="str">
        <f>IF(名簿!S652&lt;&gt;"",名簿!S652,"")</f>
        <v/>
      </c>
      <c r="L647" s="379" t="str">
        <f>IF(現場!C651&lt;&gt;"",現場!C651,"")</f>
        <v/>
      </c>
      <c r="M647" s="379" t="str">
        <f>IF(現場!D651&lt;&gt;"",現場!D651,"")</f>
        <v/>
      </c>
      <c r="N647" s="379" t="str">
        <f>IF(現場!E651&lt;&gt;"",現場!E651,"")</f>
        <v/>
      </c>
      <c r="O647" s="379" t="str">
        <f>IF(現場!F651&lt;&gt;"",現場!F651,"")</f>
        <v/>
      </c>
      <c r="P647" s="379" t="str">
        <f>IF(現場!G651&lt;&gt;"",現場!G651,"")</f>
        <v/>
      </c>
      <c r="Q647" s="379" t="str">
        <f>IF(現場!H651&lt;&gt;"",現場!H651,"")</f>
        <v/>
      </c>
      <c r="R647" s="379" t="str">
        <f>IF(現場!I651&lt;&gt;"",現場!I651,"")</f>
        <v/>
      </c>
      <c r="S647" s="379" t="str">
        <f>IF(現場!J651&lt;&gt;"",現場!J651,"")</f>
        <v/>
      </c>
      <c r="T647" s="379" t="str">
        <f>IF(現場!K651&lt;&gt;"",現場!K651,"")</f>
        <v/>
      </c>
      <c r="U647" s="379" t="str">
        <f>IF(現場!L651&lt;&gt;"",現場!L651,"")</f>
        <v/>
      </c>
      <c r="V647" s="379" t="str">
        <f>IF(現場!M651&lt;&gt;"",現場!M651,"")</f>
        <v/>
      </c>
      <c r="X647" s="407" t="str">
        <f>IF(名簿!E652&lt;&gt;"",名簿!E652,"")</f>
        <v/>
      </c>
      <c r="Y647" s="407" t="str">
        <f>IF(名簿!C652&lt;&gt;"",名簿!C652,"")</f>
        <v/>
      </c>
      <c r="Z647" s="407" t="str">
        <f>IF(名簿!H652&lt;&gt;"",名簿!H652,"")</f>
        <v/>
      </c>
      <c r="AA647" s="407" t="str">
        <f>IF(名簿!S652&lt;&gt;"",名簿!S652,"")</f>
        <v/>
      </c>
      <c r="AB647" s="407" t="s">
        <v>1792</v>
      </c>
      <c r="AC647" s="407" t="str">
        <f>IF(名簿!M652&lt;&gt;"",名簿!M652,"")</f>
        <v/>
      </c>
      <c r="AD647" s="407" t="str">
        <f>IF(名簿!N652&lt;&gt;"",名簿!N652,"")</f>
        <v/>
      </c>
      <c r="AE647" s="407" t="str">
        <f>IF(名簿!O652&lt;&gt;"",名簿!O652,"")</f>
        <v/>
      </c>
      <c r="AF647" s="407" t="str">
        <f>IF(名簿!P652&lt;&gt;"",名簿!P652,"")</f>
        <v/>
      </c>
      <c r="AN647" s="551" t="str">
        <f>テーブル2[[#This Row],[災害発生時の
体制]]&amp;テーブル2[[#This Row],[班長代理①②③を選択]]</f>
        <v/>
      </c>
      <c r="AO647">
        <f>IF(テーブル2[[#This Row],[班長代理①②③を選択]]&lt;&gt;"",COUNTIF(AN:AN,AN647),0)</f>
        <v>0</v>
      </c>
      <c r="AQ647" s="521" t="str">
        <f>テーブル2[[#This Row],[災害発生時の
体制]]&amp;テーブル2[[#This Row],[班長]]</f>
        <v/>
      </c>
      <c r="AR647" s="519">
        <f>IF(テーブル2[[#This Row],[班長]]="○",COUNTIF(AQ:AQ,AQ647),0)</f>
        <v>0</v>
      </c>
    </row>
    <row r="648" spans="2:44" x14ac:dyDescent="0.15">
      <c r="B648" s="378" t="str">
        <f>IF(名簿!C653&lt;&gt;"",名簿!C653,"")</f>
        <v/>
      </c>
      <c r="C648" s="378" t="str">
        <f>IF(名簿!F653&lt;&gt;"",名簿!F653,"")</f>
        <v/>
      </c>
      <c r="D648" s="378" t="str">
        <f>IF(名簿!G653&lt;&gt;"",名簿!G653,"")</f>
        <v/>
      </c>
      <c r="E648" s="378" t="str">
        <f>IF(名簿!J653&lt;&gt;"",名簿!J653,"")</f>
        <v/>
      </c>
      <c r="F648" s="378" t="str">
        <f>IF(名簿!L653&lt;&gt;"",名簿!L653,"")</f>
        <v/>
      </c>
      <c r="G648" s="378" t="str">
        <f>IF(名簿!I653&lt;&gt;"",名簿!I653,"")</f>
        <v/>
      </c>
      <c r="H648" s="378" t="str">
        <f>IF(名簿!K653&lt;&gt;"",名簿!K653,"")</f>
        <v/>
      </c>
      <c r="I648" s="378" t="str">
        <f>IF(名簿!H653&lt;&gt;"",名簿!H653,"")</f>
        <v/>
      </c>
      <c r="J648" s="378" t="str">
        <f>IF(名簿!S653&lt;&gt;"",名簿!S653,"")</f>
        <v/>
      </c>
      <c r="L648" s="379" t="str">
        <f>IF(現場!C652&lt;&gt;"",現場!C652,"")</f>
        <v/>
      </c>
      <c r="M648" s="379" t="str">
        <f>IF(現場!D652&lt;&gt;"",現場!D652,"")</f>
        <v/>
      </c>
      <c r="N648" s="379" t="str">
        <f>IF(現場!E652&lt;&gt;"",現場!E652,"")</f>
        <v/>
      </c>
      <c r="O648" s="379" t="str">
        <f>IF(現場!F652&lt;&gt;"",現場!F652,"")</f>
        <v/>
      </c>
      <c r="P648" s="379" t="str">
        <f>IF(現場!G652&lt;&gt;"",現場!G652,"")</f>
        <v/>
      </c>
      <c r="Q648" s="379" t="str">
        <f>IF(現場!H652&lt;&gt;"",現場!H652,"")</f>
        <v/>
      </c>
      <c r="R648" s="379" t="str">
        <f>IF(現場!I652&lt;&gt;"",現場!I652,"")</f>
        <v/>
      </c>
      <c r="S648" s="379" t="str">
        <f>IF(現場!J652&lt;&gt;"",現場!J652,"")</f>
        <v/>
      </c>
      <c r="T648" s="379" t="str">
        <f>IF(現場!K652&lt;&gt;"",現場!K652,"")</f>
        <v/>
      </c>
      <c r="U648" s="379" t="str">
        <f>IF(現場!L652&lt;&gt;"",現場!L652,"")</f>
        <v/>
      </c>
      <c r="V648" s="379" t="str">
        <f>IF(現場!M652&lt;&gt;"",現場!M652,"")</f>
        <v/>
      </c>
      <c r="X648" s="407" t="str">
        <f>IF(名簿!E653&lt;&gt;"",名簿!E653,"")</f>
        <v/>
      </c>
      <c r="Y648" s="407" t="str">
        <f>IF(名簿!C653&lt;&gt;"",名簿!C653,"")</f>
        <v/>
      </c>
      <c r="Z648" s="407" t="str">
        <f>IF(名簿!H653&lt;&gt;"",名簿!H653,"")</f>
        <v/>
      </c>
      <c r="AA648" s="407" t="str">
        <f>IF(名簿!S653&lt;&gt;"",名簿!S653,"")</f>
        <v/>
      </c>
      <c r="AB648" s="407" t="s">
        <v>1792</v>
      </c>
      <c r="AC648" s="407" t="str">
        <f>IF(名簿!M653&lt;&gt;"",名簿!M653,"")</f>
        <v/>
      </c>
      <c r="AD648" s="407" t="str">
        <f>IF(名簿!N653&lt;&gt;"",名簿!N653,"")</f>
        <v/>
      </c>
      <c r="AE648" s="407" t="str">
        <f>IF(名簿!O653&lt;&gt;"",名簿!O653,"")</f>
        <v/>
      </c>
      <c r="AF648" s="407" t="str">
        <f>IF(名簿!P653&lt;&gt;"",名簿!P653,"")</f>
        <v/>
      </c>
      <c r="AN648" s="551" t="str">
        <f>テーブル2[[#This Row],[災害発生時の
体制]]&amp;テーブル2[[#This Row],[班長代理①②③を選択]]</f>
        <v/>
      </c>
      <c r="AO648">
        <f>IF(テーブル2[[#This Row],[班長代理①②③を選択]]&lt;&gt;"",COUNTIF(AN:AN,AN648),0)</f>
        <v>0</v>
      </c>
      <c r="AQ648" s="521" t="str">
        <f>テーブル2[[#This Row],[災害発生時の
体制]]&amp;テーブル2[[#This Row],[班長]]</f>
        <v/>
      </c>
      <c r="AR648" s="519">
        <f>IF(テーブル2[[#This Row],[班長]]="○",COUNTIF(AQ:AQ,AQ648),0)</f>
        <v>0</v>
      </c>
    </row>
    <row r="649" spans="2:44" x14ac:dyDescent="0.15">
      <c r="B649" s="378" t="str">
        <f>IF(名簿!C654&lt;&gt;"",名簿!C654,"")</f>
        <v/>
      </c>
      <c r="C649" s="378" t="str">
        <f>IF(名簿!F654&lt;&gt;"",名簿!F654,"")</f>
        <v/>
      </c>
      <c r="D649" s="378" t="str">
        <f>IF(名簿!G654&lt;&gt;"",名簿!G654,"")</f>
        <v/>
      </c>
      <c r="E649" s="378" t="str">
        <f>IF(名簿!J654&lt;&gt;"",名簿!J654,"")</f>
        <v/>
      </c>
      <c r="F649" s="378" t="str">
        <f>IF(名簿!L654&lt;&gt;"",名簿!L654,"")</f>
        <v/>
      </c>
      <c r="G649" s="378" t="str">
        <f>IF(名簿!I654&lt;&gt;"",名簿!I654,"")</f>
        <v/>
      </c>
      <c r="H649" s="378" t="str">
        <f>IF(名簿!K654&lt;&gt;"",名簿!K654,"")</f>
        <v/>
      </c>
      <c r="I649" s="378" t="str">
        <f>IF(名簿!H654&lt;&gt;"",名簿!H654,"")</f>
        <v/>
      </c>
      <c r="J649" s="378" t="str">
        <f>IF(名簿!S654&lt;&gt;"",名簿!S654,"")</f>
        <v/>
      </c>
      <c r="L649" s="379" t="str">
        <f>IF(現場!C653&lt;&gt;"",現場!C653,"")</f>
        <v/>
      </c>
      <c r="M649" s="379" t="str">
        <f>IF(現場!D653&lt;&gt;"",現場!D653,"")</f>
        <v/>
      </c>
      <c r="N649" s="379" t="str">
        <f>IF(現場!E653&lt;&gt;"",現場!E653,"")</f>
        <v/>
      </c>
      <c r="O649" s="379" t="str">
        <f>IF(現場!F653&lt;&gt;"",現場!F653,"")</f>
        <v/>
      </c>
      <c r="P649" s="379" t="str">
        <f>IF(現場!G653&lt;&gt;"",現場!G653,"")</f>
        <v/>
      </c>
      <c r="Q649" s="379" t="str">
        <f>IF(現場!H653&lt;&gt;"",現場!H653,"")</f>
        <v/>
      </c>
      <c r="R649" s="379" t="str">
        <f>IF(現場!I653&lt;&gt;"",現場!I653,"")</f>
        <v/>
      </c>
      <c r="S649" s="379" t="str">
        <f>IF(現場!J653&lt;&gt;"",現場!J653,"")</f>
        <v/>
      </c>
      <c r="T649" s="379" t="str">
        <f>IF(現場!K653&lt;&gt;"",現場!K653,"")</f>
        <v/>
      </c>
      <c r="U649" s="379" t="str">
        <f>IF(現場!L653&lt;&gt;"",現場!L653,"")</f>
        <v/>
      </c>
      <c r="V649" s="379" t="str">
        <f>IF(現場!M653&lt;&gt;"",現場!M653,"")</f>
        <v/>
      </c>
      <c r="X649" s="407" t="str">
        <f>IF(名簿!E654&lt;&gt;"",名簿!E654,"")</f>
        <v/>
      </c>
      <c r="Y649" s="407" t="str">
        <f>IF(名簿!C654&lt;&gt;"",名簿!C654,"")</f>
        <v/>
      </c>
      <c r="Z649" s="407" t="str">
        <f>IF(名簿!H654&lt;&gt;"",名簿!H654,"")</f>
        <v/>
      </c>
      <c r="AA649" s="407" t="str">
        <f>IF(名簿!S654&lt;&gt;"",名簿!S654,"")</f>
        <v/>
      </c>
      <c r="AB649" s="407" t="s">
        <v>1792</v>
      </c>
      <c r="AC649" s="407" t="str">
        <f>IF(名簿!M654&lt;&gt;"",名簿!M654,"")</f>
        <v/>
      </c>
      <c r="AD649" s="407" t="str">
        <f>IF(名簿!N654&lt;&gt;"",名簿!N654,"")</f>
        <v/>
      </c>
      <c r="AE649" s="407" t="str">
        <f>IF(名簿!O654&lt;&gt;"",名簿!O654,"")</f>
        <v/>
      </c>
      <c r="AF649" s="407" t="str">
        <f>IF(名簿!P654&lt;&gt;"",名簿!P654,"")</f>
        <v/>
      </c>
      <c r="AN649" s="551" t="str">
        <f>テーブル2[[#This Row],[災害発生時の
体制]]&amp;テーブル2[[#This Row],[班長代理①②③を選択]]</f>
        <v/>
      </c>
      <c r="AO649">
        <f>IF(テーブル2[[#This Row],[班長代理①②③を選択]]&lt;&gt;"",COUNTIF(AN:AN,AN649),0)</f>
        <v>0</v>
      </c>
      <c r="AQ649" s="521" t="str">
        <f>テーブル2[[#This Row],[災害発生時の
体制]]&amp;テーブル2[[#This Row],[班長]]</f>
        <v/>
      </c>
      <c r="AR649" s="519">
        <f>IF(テーブル2[[#This Row],[班長]]="○",COUNTIF(AQ:AQ,AQ649),0)</f>
        <v>0</v>
      </c>
    </row>
    <row r="650" spans="2:44" x14ac:dyDescent="0.15">
      <c r="B650" s="378" t="str">
        <f>IF(名簿!C655&lt;&gt;"",名簿!C655,"")</f>
        <v/>
      </c>
      <c r="C650" s="378" t="str">
        <f>IF(名簿!F655&lt;&gt;"",名簿!F655,"")</f>
        <v/>
      </c>
      <c r="D650" s="378" t="str">
        <f>IF(名簿!G655&lt;&gt;"",名簿!G655,"")</f>
        <v/>
      </c>
      <c r="E650" s="378" t="str">
        <f>IF(名簿!J655&lt;&gt;"",名簿!J655,"")</f>
        <v/>
      </c>
      <c r="F650" s="378" t="str">
        <f>IF(名簿!L655&lt;&gt;"",名簿!L655,"")</f>
        <v/>
      </c>
      <c r="G650" s="378" t="str">
        <f>IF(名簿!I655&lt;&gt;"",名簿!I655,"")</f>
        <v/>
      </c>
      <c r="H650" s="378" t="str">
        <f>IF(名簿!K655&lt;&gt;"",名簿!K655,"")</f>
        <v/>
      </c>
      <c r="I650" s="378" t="str">
        <f>IF(名簿!H655&lt;&gt;"",名簿!H655,"")</f>
        <v/>
      </c>
      <c r="J650" s="378" t="str">
        <f>IF(名簿!S655&lt;&gt;"",名簿!S655,"")</f>
        <v/>
      </c>
      <c r="L650" s="379" t="str">
        <f>IF(現場!C654&lt;&gt;"",現場!C654,"")</f>
        <v/>
      </c>
      <c r="M650" s="379" t="str">
        <f>IF(現場!D654&lt;&gt;"",現場!D654,"")</f>
        <v/>
      </c>
      <c r="N650" s="379" t="str">
        <f>IF(現場!E654&lt;&gt;"",現場!E654,"")</f>
        <v/>
      </c>
      <c r="O650" s="379" t="str">
        <f>IF(現場!F654&lt;&gt;"",現場!F654,"")</f>
        <v/>
      </c>
      <c r="P650" s="379" t="str">
        <f>IF(現場!G654&lt;&gt;"",現場!G654,"")</f>
        <v/>
      </c>
      <c r="Q650" s="379" t="str">
        <f>IF(現場!H654&lt;&gt;"",現場!H654,"")</f>
        <v/>
      </c>
      <c r="R650" s="379" t="str">
        <f>IF(現場!I654&lt;&gt;"",現場!I654,"")</f>
        <v/>
      </c>
      <c r="S650" s="379" t="str">
        <f>IF(現場!J654&lt;&gt;"",現場!J654,"")</f>
        <v/>
      </c>
      <c r="T650" s="379" t="str">
        <f>IF(現場!K654&lt;&gt;"",現場!K654,"")</f>
        <v/>
      </c>
      <c r="U650" s="379" t="str">
        <f>IF(現場!L654&lt;&gt;"",現場!L654,"")</f>
        <v/>
      </c>
      <c r="V650" s="379" t="str">
        <f>IF(現場!M654&lt;&gt;"",現場!M654,"")</f>
        <v/>
      </c>
      <c r="X650" s="407" t="str">
        <f>IF(名簿!E655&lt;&gt;"",名簿!E655,"")</f>
        <v/>
      </c>
      <c r="Y650" s="407" t="str">
        <f>IF(名簿!C655&lt;&gt;"",名簿!C655,"")</f>
        <v/>
      </c>
      <c r="Z650" s="407" t="str">
        <f>IF(名簿!H655&lt;&gt;"",名簿!H655,"")</f>
        <v/>
      </c>
      <c r="AA650" s="407" t="str">
        <f>IF(名簿!S655&lt;&gt;"",名簿!S655,"")</f>
        <v/>
      </c>
      <c r="AB650" s="407" t="s">
        <v>1792</v>
      </c>
      <c r="AC650" s="407" t="str">
        <f>IF(名簿!M655&lt;&gt;"",名簿!M655,"")</f>
        <v/>
      </c>
      <c r="AD650" s="407" t="str">
        <f>IF(名簿!N655&lt;&gt;"",名簿!N655,"")</f>
        <v/>
      </c>
      <c r="AE650" s="407" t="str">
        <f>IF(名簿!O655&lt;&gt;"",名簿!O655,"")</f>
        <v/>
      </c>
      <c r="AF650" s="407" t="str">
        <f>IF(名簿!P655&lt;&gt;"",名簿!P655,"")</f>
        <v/>
      </c>
      <c r="AN650" s="551" t="str">
        <f>テーブル2[[#This Row],[災害発生時の
体制]]&amp;テーブル2[[#This Row],[班長代理①②③を選択]]</f>
        <v/>
      </c>
      <c r="AO650">
        <f>IF(テーブル2[[#This Row],[班長代理①②③を選択]]&lt;&gt;"",COUNTIF(AN:AN,AN650),0)</f>
        <v>0</v>
      </c>
      <c r="AQ650" s="521" t="str">
        <f>テーブル2[[#This Row],[災害発生時の
体制]]&amp;テーブル2[[#This Row],[班長]]</f>
        <v/>
      </c>
      <c r="AR650" s="519">
        <f>IF(テーブル2[[#This Row],[班長]]="○",COUNTIF(AQ:AQ,AQ650),0)</f>
        <v>0</v>
      </c>
    </row>
    <row r="651" spans="2:44" x14ac:dyDescent="0.15">
      <c r="B651" s="378" t="str">
        <f>IF(名簿!C656&lt;&gt;"",名簿!C656,"")</f>
        <v/>
      </c>
      <c r="C651" s="378" t="str">
        <f>IF(名簿!F656&lt;&gt;"",名簿!F656,"")</f>
        <v/>
      </c>
      <c r="D651" s="378" t="str">
        <f>IF(名簿!G656&lt;&gt;"",名簿!G656,"")</f>
        <v/>
      </c>
      <c r="E651" s="378" t="str">
        <f>IF(名簿!J656&lt;&gt;"",名簿!J656,"")</f>
        <v/>
      </c>
      <c r="F651" s="378" t="str">
        <f>IF(名簿!L656&lt;&gt;"",名簿!L656,"")</f>
        <v/>
      </c>
      <c r="G651" s="378" t="str">
        <f>IF(名簿!I656&lt;&gt;"",名簿!I656,"")</f>
        <v/>
      </c>
      <c r="H651" s="378" t="str">
        <f>IF(名簿!K656&lt;&gt;"",名簿!K656,"")</f>
        <v/>
      </c>
      <c r="I651" s="378" t="str">
        <f>IF(名簿!H656&lt;&gt;"",名簿!H656,"")</f>
        <v/>
      </c>
      <c r="J651" s="378" t="str">
        <f>IF(名簿!S656&lt;&gt;"",名簿!S656,"")</f>
        <v/>
      </c>
      <c r="L651" s="379" t="str">
        <f>IF(現場!C655&lt;&gt;"",現場!C655,"")</f>
        <v/>
      </c>
      <c r="M651" s="379" t="str">
        <f>IF(現場!D655&lt;&gt;"",現場!D655,"")</f>
        <v/>
      </c>
      <c r="N651" s="379" t="str">
        <f>IF(現場!E655&lt;&gt;"",現場!E655,"")</f>
        <v/>
      </c>
      <c r="O651" s="379" t="str">
        <f>IF(現場!F655&lt;&gt;"",現場!F655,"")</f>
        <v/>
      </c>
      <c r="P651" s="379" t="str">
        <f>IF(現場!G655&lt;&gt;"",現場!G655,"")</f>
        <v/>
      </c>
      <c r="Q651" s="379" t="str">
        <f>IF(現場!H655&lt;&gt;"",現場!H655,"")</f>
        <v/>
      </c>
      <c r="R651" s="379" t="str">
        <f>IF(現場!I655&lt;&gt;"",現場!I655,"")</f>
        <v/>
      </c>
      <c r="S651" s="379" t="str">
        <f>IF(現場!J655&lt;&gt;"",現場!J655,"")</f>
        <v/>
      </c>
      <c r="T651" s="379" t="str">
        <f>IF(現場!K655&lt;&gt;"",現場!K655,"")</f>
        <v/>
      </c>
      <c r="U651" s="379" t="str">
        <f>IF(現場!L655&lt;&gt;"",現場!L655,"")</f>
        <v/>
      </c>
      <c r="V651" s="379" t="str">
        <f>IF(現場!M655&lt;&gt;"",現場!M655,"")</f>
        <v/>
      </c>
      <c r="X651" s="407" t="str">
        <f>IF(名簿!E656&lt;&gt;"",名簿!E656,"")</f>
        <v/>
      </c>
      <c r="Y651" s="407" t="str">
        <f>IF(名簿!C656&lt;&gt;"",名簿!C656,"")</f>
        <v/>
      </c>
      <c r="Z651" s="407" t="str">
        <f>IF(名簿!H656&lt;&gt;"",名簿!H656,"")</f>
        <v/>
      </c>
      <c r="AA651" s="407" t="str">
        <f>IF(名簿!S656&lt;&gt;"",名簿!S656,"")</f>
        <v/>
      </c>
      <c r="AB651" s="407" t="s">
        <v>1792</v>
      </c>
      <c r="AC651" s="407" t="str">
        <f>IF(名簿!M656&lt;&gt;"",名簿!M656,"")</f>
        <v/>
      </c>
      <c r="AD651" s="407" t="str">
        <f>IF(名簿!N656&lt;&gt;"",名簿!N656,"")</f>
        <v/>
      </c>
      <c r="AE651" s="407" t="str">
        <f>IF(名簿!O656&lt;&gt;"",名簿!O656,"")</f>
        <v/>
      </c>
      <c r="AF651" s="407" t="str">
        <f>IF(名簿!P656&lt;&gt;"",名簿!P656,"")</f>
        <v/>
      </c>
      <c r="AN651" s="551" t="str">
        <f>テーブル2[[#This Row],[災害発生時の
体制]]&amp;テーブル2[[#This Row],[班長代理①②③を選択]]</f>
        <v/>
      </c>
      <c r="AO651">
        <f>IF(テーブル2[[#This Row],[班長代理①②③を選択]]&lt;&gt;"",COUNTIF(AN:AN,AN651),0)</f>
        <v>0</v>
      </c>
      <c r="AQ651" s="521" t="str">
        <f>テーブル2[[#This Row],[災害発生時の
体制]]&amp;テーブル2[[#This Row],[班長]]</f>
        <v/>
      </c>
      <c r="AR651" s="519">
        <f>IF(テーブル2[[#This Row],[班長]]="○",COUNTIF(AQ:AQ,AQ651),0)</f>
        <v>0</v>
      </c>
    </row>
    <row r="652" spans="2:44" x14ac:dyDescent="0.15">
      <c r="B652" s="378" t="str">
        <f>IF(名簿!C657&lt;&gt;"",名簿!C657,"")</f>
        <v/>
      </c>
      <c r="C652" s="378" t="str">
        <f>IF(名簿!F657&lt;&gt;"",名簿!F657,"")</f>
        <v/>
      </c>
      <c r="D652" s="378" t="str">
        <f>IF(名簿!G657&lt;&gt;"",名簿!G657,"")</f>
        <v/>
      </c>
      <c r="E652" s="378" t="str">
        <f>IF(名簿!J657&lt;&gt;"",名簿!J657,"")</f>
        <v/>
      </c>
      <c r="F652" s="378" t="str">
        <f>IF(名簿!L657&lt;&gt;"",名簿!L657,"")</f>
        <v/>
      </c>
      <c r="G652" s="378" t="str">
        <f>IF(名簿!I657&lt;&gt;"",名簿!I657,"")</f>
        <v/>
      </c>
      <c r="H652" s="378" t="str">
        <f>IF(名簿!K657&lt;&gt;"",名簿!K657,"")</f>
        <v/>
      </c>
      <c r="I652" s="378" t="str">
        <f>IF(名簿!H657&lt;&gt;"",名簿!H657,"")</f>
        <v/>
      </c>
      <c r="J652" s="378" t="str">
        <f>IF(名簿!S657&lt;&gt;"",名簿!S657,"")</f>
        <v/>
      </c>
      <c r="L652" s="379" t="str">
        <f>IF(現場!C656&lt;&gt;"",現場!C656,"")</f>
        <v/>
      </c>
      <c r="M652" s="379" t="str">
        <f>IF(現場!D656&lt;&gt;"",現場!D656,"")</f>
        <v/>
      </c>
      <c r="N652" s="379" t="str">
        <f>IF(現場!E656&lt;&gt;"",現場!E656,"")</f>
        <v/>
      </c>
      <c r="O652" s="379" t="str">
        <f>IF(現場!F656&lt;&gt;"",現場!F656,"")</f>
        <v/>
      </c>
      <c r="P652" s="379" t="str">
        <f>IF(現場!G656&lt;&gt;"",現場!G656,"")</f>
        <v/>
      </c>
      <c r="Q652" s="379" t="str">
        <f>IF(現場!H656&lt;&gt;"",現場!H656,"")</f>
        <v/>
      </c>
      <c r="R652" s="379" t="str">
        <f>IF(現場!I656&lt;&gt;"",現場!I656,"")</f>
        <v/>
      </c>
      <c r="S652" s="379" t="str">
        <f>IF(現場!J656&lt;&gt;"",現場!J656,"")</f>
        <v/>
      </c>
      <c r="T652" s="379" t="str">
        <f>IF(現場!K656&lt;&gt;"",現場!K656,"")</f>
        <v/>
      </c>
      <c r="U652" s="379" t="str">
        <f>IF(現場!L656&lt;&gt;"",現場!L656,"")</f>
        <v/>
      </c>
      <c r="V652" s="379" t="str">
        <f>IF(現場!M656&lt;&gt;"",現場!M656,"")</f>
        <v/>
      </c>
      <c r="X652" s="407" t="str">
        <f>IF(名簿!E657&lt;&gt;"",名簿!E657,"")</f>
        <v/>
      </c>
      <c r="Y652" s="407" t="str">
        <f>IF(名簿!C657&lt;&gt;"",名簿!C657,"")</f>
        <v/>
      </c>
      <c r="Z652" s="407" t="str">
        <f>IF(名簿!H657&lt;&gt;"",名簿!H657,"")</f>
        <v/>
      </c>
      <c r="AA652" s="407" t="str">
        <f>IF(名簿!S657&lt;&gt;"",名簿!S657,"")</f>
        <v/>
      </c>
      <c r="AB652" s="407" t="s">
        <v>1792</v>
      </c>
      <c r="AC652" s="407" t="str">
        <f>IF(名簿!M657&lt;&gt;"",名簿!M657,"")</f>
        <v/>
      </c>
      <c r="AD652" s="407" t="str">
        <f>IF(名簿!N657&lt;&gt;"",名簿!N657,"")</f>
        <v/>
      </c>
      <c r="AE652" s="407" t="str">
        <f>IF(名簿!O657&lt;&gt;"",名簿!O657,"")</f>
        <v/>
      </c>
      <c r="AF652" s="407" t="str">
        <f>IF(名簿!P657&lt;&gt;"",名簿!P657,"")</f>
        <v/>
      </c>
      <c r="AN652" s="551" t="str">
        <f>テーブル2[[#This Row],[災害発生時の
体制]]&amp;テーブル2[[#This Row],[班長代理①②③を選択]]</f>
        <v/>
      </c>
      <c r="AO652">
        <f>IF(テーブル2[[#This Row],[班長代理①②③を選択]]&lt;&gt;"",COUNTIF(AN:AN,AN652),0)</f>
        <v>0</v>
      </c>
      <c r="AQ652" s="521" t="str">
        <f>テーブル2[[#This Row],[災害発生時の
体制]]&amp;テーブル2[[#This Row],[班長]]</f>
        <v/>
      </c>
      <c r="AR652" s="519">
        <f>IF(テーブル2[[#This Row],[班長]]="○",COUNTIF(AQ:AQ,AQ652),0)</f>
        <v>0</v>
      </c>
    </row>
    <row r="653" spans="2:44" x14ac:dyDescent="0.15">
      <c r="B653" s="378" t="str">
        <f>IF(名簿!C658&lt;&gt;"",名簿!C658,"")</f>
        <v/>
      </c>
      <c r="C653" s="378" t="str">
        <f>IF(名簿!F658&lt;&gt;"",名簿!F658,"")</f>
        <v/>
      </c>
      <c r="D653" s="378" t="str">
        <f>IF(名簿!G658&lt;&gt;"",名簿!G658,"")</f>
        <v/>
      </c>
      <c r="E653" s="378" t="str">
        <f>IF(名簿!J658&lt;&gt;"",名簿!J658,"")</f>
        <v/>
      </c>
      <c r="F653" s="378" t="str">
        <f>IF(名簿!L658&lt;&gt;"",名簿!L658,"")</f>
        <v/>
      </c>
      <c r="G653" s="378" t="str">
        <f>IF(名簿!I658&lt;&gt;"",名簿!I658,"")</f>
        <v/>
      </c>
      <c r="H653" s="378" t="str">
        <f>IF(名簿!K658&lt;&gt;"",名簿!K658,"")</f>
        <v/>
      </c>
      <c r="I653" s="378" t="str">
        <f>IF(名簿!H658&lt;&gt;"",名簿!H658,"")</f>
        <v/>
      </c>
      <c r="J653" s="378" t="str">
        <f>IF(名簿!S658&lt;&gt;"",名簿!S658,"")</f>
        <v/>
      </c>
      <c r="L653" s="379" t="str">
        <f>IF(現場!C657&lt;&gt;"",現場!C657,"")</f>
        <v/>
      </c>
      <c r="M653" s="379" t="str">
        <f>IF(現場!D657&lt;&gt;"",現場!D657,"")</f>
        <v/>
      </c>
      <c r="N653" s="379" t="str">
        <f>IF(現場!E657&lt;&gt;"",現場!E657,"")</f>
        <v/>
      </c>
      <c r="O653" s="379" t="str">
        <f>IF(現場!F657&lt;&gt;"",現場!F657,"")</f>
        <v/>
      </c>
      <c r="P653" s="379" t="str">
        <f>IF(現場!G657&lt;&gt;"",現場!G657,"")</f>
        <v/>
      </c>
      <c r="Q653" s="379" t="str">
        <f>IF(現場!H657&lt;&gt;"",現場!H657,"")</f>
        <v/>
      </c>
      <c r="R653" s="379" t="str">
        <f>IF(現場!I657&lt;&gt;"",現場!I657,"")</f>
        <v/>
      </c>
      <c r="S653" s="379" t="str">
        <f>IF(現場!J657&lt;&gt;"",現場!J657,"")</f>
        <v/>
      </c>
      <c r="T653" s="379" t="str">
        <f>IF(現場!K657&lt;&gt;"",現場!K657,"")</f>
        <v/>
      </c>
      <c r="U653" s="379" t="str">
        <f>IF(現場!L657&lt;&gt;"",現場!L657,"")</f>
        <v/>
      </c>
      <c r="V653" s="379" t="str">
        <f>IF(現場!M657&lt;&gt;"",現場!M657,"")</f>
        <v/>
      </c>
      <c r="X653" s="407" t="str">
        <f>IF(名簿!E658&lt;&gt;"",名簿!E658,"")</f>
        <v/>
      </c>
      <c r="Y653" s="407" t="str">
        <f>IF(名簿!C658&lt;&gt;"",名簿!C658,"")</f>
        <v/>
      </c>
      <c r="Z653" s="407" t="str">
        <f>IF(名簿!H658&lt;&gt;"",名簿!H658,"")</f>
        <v/>
      </c>
      <c r="AA653" s="407" t="str">
        <f>IF(名簿!S658&lt;&gt;"",名簿!S658,"")</f>
        <v/>
      </c>
      <c r="AB653" s="407" t="s">
        <v>1792</v>
      </c>
      <c r="AC653" s="407" t="str">
        <f>IF(名簿!M658&lt;&gt;"",名簿!M658,"")</f>
        <v/>
      </c>
      <c r="AD653" s="407" t="str">
        <f>IF(名簿!N658&lt;&gt;"",名簿!N658,"")</f>
        <v/>
      </c>
      <c r="AE653" s="407" t="str">
        <f>IF(名簿!O658&lt;&gt;"",名簿!O658,"")</f>
        <v/>
      </c>
      <c r="AF653" s="407" t="str">
        <f>IF(名簿!P658&lt;&gt;"",名簿!P658,"")</f>
        <v/>
      </c>
      <c r="AN653" s="551" t="str">
        <f>テーブル2[[#This Row],[災害発生時の
体制]]&amp;テーブル2[[#This Row],[班長代理①②③を選択]]</f>
        <v/>
      </c>
      <c r="AO653">
        <f>IF(テーブル2[[#This Row],[班長代理①②③を選択]]&lt;&gt;"",COUNTIF(AN:AN,AN653),0)</f>
        <v>0</v>
      </c>
      <c r="AQ653" s="521" t="str">
        <f>テーブル2[[#This Row],[災害発生時の
体制]]&amp;テーブル2[[#This Row],[班長]]</f>
        <v/>
      </c>
      <c r="AR653" s="519">
        <f>IF(テーブル2[[#This Row],[班長]]="○",COUNTIF(AQ:AQ,AQ653),0)</f>
        <v>0</v>
      </c>
    </row>
    <row r="654" spans="2:44" x14ac:dyDescent="0.15">
      <c r="B654" s="378" t="str">
        <f>IF(名簿!C659&lt;&gt;"",名簿!C659,"")</f>
        <v/>
      </c>
      <c r="C654" s="378" t="str">
        <f>IF(名簿!F659&lt;&gt;"",名簿!F659,"")</f>
        <v/>
      </c>
      <c r="D654" s="378" t="str">
        <f>IF(名簿!G659&lt;&gt;"",名簿!G659,"")</f>
        <v/>
      </c>
      <c r="E654" s="378" t="str">
        <f>IF(名簿!J659&lt;&gt;"",名簿!J659,"")</f>
        <v/>
      </c>
      <c r="F654" s="378" t="str">
        <f>IF(名簿!L659&lt;&gt;"",名簿!L659,"")</f>
        <v/>
      </c>
      <c r="G654" s="378" t="str">
        <f>IF(名簿!I659&lt;&gt;"",名簿!I659,"")</f>
        <v/>
      </c>
      <c r="H654" s="378" t="str">
        <f>IF(名簿!K659&lt;&gt;"",名簿!K659,"")</f>
        <v/>
      </c>
      <c r="I654" s="378" t="str">
        <f>IF(名簿!H659&lt;&gt;"",名簿!H659,"")</f>
        <v/>
      </c>
      <c r="J654" s="378" t="str">
        <f>IF(名簿!S659&lt;&gt;"",名簿!S659,"")</f>
        <v/>
      </c>
      <c r="L654" s="379" t="str">
        <f>IF(現場!C658&lt;&gt;"",現場!C658,"")</f>
        <v/>
      </c>
      <c r="M654" s="379" t="str">
        <f>IF(現場!D658&lt;&gt;"",現場!D658,"")</f>
        <v/>
      </c>
      <c r="N654" s="379" t="str">
        <f>IF(現場!E658&lt;&gt;"",現場!E658,"")</f>
        <v/>
      </c>
      <c r="O654" s="379" t="str">
        <f>IF(現場!F658&lt;&gt;"",現場!F658,"")</f>
        <v/>
      </c>
      <c r="P654" s="379" t="str">
        <f>IF(現場!G658&lt;&gt;"",現場!G658,"")</f>
        <v/>
      </c>
      <c r="Q654" s="379" t="str">
        <f>IF(現場!H658&lt;&gt;"",現場!H658,"")</f>
        <v/>
      </c>
      <c r="R654" s="379" t="str">
        <f>IF(現場!I658&lt;&gt;"",現場!I658,"")</f>
        <v/>
      </c>
      <c r="S654" s="379" t="str">
        <f>IF(現場!J658&lt;&gt;"",現場!J658,"")</f>
        <v/>
      </c>
      <c r="T654" s="379" t="str">
        <f>IF(現場!K658&lt;&gt;"",現場!K658,"")</f>
        <v/>
      </c>
      <c r="U654" s="379" t="str">
        <f>IF(現場!L658&lt;&gt;"",現場!L658,"")</f>
        <v/>
      </c>
      <c r="V654" s="379" t="str">
        <f>IF(現場!M658&lt;&gt;"",現場!M658,"")</f>
        <v/>
      </c>
      <c r="X654" s="407" t="str">
        <f>IF(名簿!E659&lt;&gt;"",名簿!E659,"")</f>
        <v/>
      </c>
      <c r="Y654" s="407" t="str">
        <f>IF(名簿!C659&lt;&gt;"",名簿!C659,"")</f>
        <v/>
      </c>
      <c r="Z654" s="407" t="str">
        <f>IF(名簿!H659&lt;&gt;"",名簿!H659,"")</f>
        <v/>
      </c>
      <c r="AA654" s="407" t="str">
        <f>IF(名簿!S659&lt;&gt;"",名簿!S659,"")</f>
        <v/>
      </c>
      <c r="AB654" s="407" t="s">
        <v>1792</v>
      </c>
      <c r="AC654" s="407" t="str">
        <f>IF(名簿!M659&lt;&gt;"",名簿!M659,"")</f>
        <v/>
      </c>
      <c r="AD654" s="407" t="str">
        <f>IF(名簿!N659&lt;&gt;"",名簿!N659,"")</f>
        <v/>
      </c>
      <c r="AE654" s="407" t="str">
        <f>IF(名簿!O659&lt;&gt;"",名簿!O659,"")</f>
        <v/>
      </c>
      <c r="AF654" s="407" t="str">
        <f>IF(名簿!P659&lt;&gt;"",名簿!P659,"")</f>
        <v/>
      </c>
      <c r="AN654" s="551" t="str">
        <f>テーブル2[[#This Row],[災害発生時の
体制]]&amp;テーブル2[[#This Row],[班長代理①②③を選択]]</f>
        <v/>
      </c>
      <c r="AO654">
        <f>IF(テーブル2[[#This Row],[班長代理①②③を選択]]&lt;&gt;"",COUNTIF(AN:AN,AN654),0)</f>
        <v>0</v>
      </c>
      <c r="AQ654" s="521" t="str">
        <f>テーブル2[[#This Row],[災害発生時の
体制]]&amp;テーブル2[[#This Row],[班長]]</f>
        <v/>
      </c>
      <c r="AR654" s="519">
        <f>IF(テーブル2[[#This Row],[班長]]="○",COUNTIF(AQ:AQ,AQ654),0)</f>
        <v>0</v>
      </c>
    </row>
    <row r="655" spans="2:44" x14ac:dyDescent="0.15">
      <c r="B655" s="378" t="str">
        <f>IF(名簿!C660&lt;&gt;"",名簿!C660,"")</f>
        <v/>
      </c>
      <c r="C655" s="378" t="str">
        <f>IF(名簿!F660&lt;&gt;"",名簿!F660,"")</f>
        <v/>
      </c>
      <c r="D655" s="378" t="str">
        <f>IF(名簿!G660&lt;&gt;"",名簿!G660,"")</f>
        <v/>
      </c>
      <c r="E655" s="378" t="str">
        <f>IF(名簿!J660&lt;&gt;"",名簿!J660,"")</f>
        <v/>
      </c>
      <c r="F655" s="378" t="str">
        <f>IF(名簿!L660&lt;&gt;"",名簿!L660,"")</f>
        <v/>
      </c>
      <c r="G655" s="378" t="str">
        <f>IF(名簿!I660&lt;&gt;"",名簿!I660,"")</f>
        <v/>
      </c>
      <c r="H655" s="378" t="str">
        <f>IF(名簿!K660&lt;&gt;"",名簿!K660,"")</f>
        <v/>
      </c>
      <c r="I655" s="378" t="str">
        <f>IF(名簿!H660&lt;&gt;"",名簿!H660,"")</f>
        <v/>
      </c>
      <c r="J655" s="378" t="str">
        <f>IF(名簿!S660&lt;&gt;"",名簿!S660,"")</f>
        <v/>
      </c>
      <c r="L655" s="379" t="str">
        <f>IF(現場!C659&lt;&gt;"",現場!C659,"")</f>
        <v/>
      </c>
      <c r="M655" s="379" t="str">
        <f>IF(現場!D659&lt;&gt;"",現場!D659,"")</f>
        <v/>
      </c>
      <c r="N655" s="379" t="str">
        <f>IF(現場!E659&lt;&gt;"",現場!E659,"")</f>
        <v/>
      </c>
      <c r="O655" s="379" t="str">
        <f>IF(現場!F659&lt;&gt;"",現場!F659,"")</f>
        <v/>
      </c>
      <c r="P655" s="379" t="str">
        <f>IF(現場!G659&lt;&gt;"",現場!G659,"")</f>
        <v/>
      </c>
      <c r="Q655" s="379" t="str">
        <f>IF(現場!H659&lt;&gt;"",現場!H659,"")</f>
        <v/>
      </c>
      <c r="R655" s="379" t="str">
        <f>IF(現場!I659&lt;&gt;"",現場!I659,"")</f>
        <v/>
      </c>
      <c r="S655" s="379" t="str">
        <f>IF(現場!J659&lt;&gt;"",現場!J659,"")</f>
        <v/>
      </c>
      <c r="T655" s="379" t="str">
        <f>IF(現場!K659&lt;&gt;"",現場!K659,"")</f>
        <v/>
      </c>
      <c r="U655" s="379" t="str">
        <f>IF(現場!L659&lt;&gt;"",現場!L659,"")</f>
        <v/>
      </c>
      <c r="V655" s="379" t="str">
        <f>IF(現場!M659&lt;&gt;"",現場!M659,"")</f>
        <v/>
      </c>
      <c r="X655" s="407" t="str">
        <f>IF(名簿!E660&lt;&gt;"",名簿!E660,"")</f>
        <v/>
      </c>
      <c r="Y655" s="407" t="str">
        <f>IF(名簿!C660&lt;&gt;"",名簿!C660,"")</f>
        <v/>
      </c>
      <c r="Z655" s="407" t="str">
        <f>IF(名簿!H660&lt;&gt;"",名簿!H660,"")</f>
        <v/>
      </c>
      <c r="AA655" s="407" t="str">
        <f>IF(名簿!S660&lt;&gt;"",名簿!S660,"")</f>
        <v/>
      </c>
      <c r="AB655" s="407" t="s">
        <v>1792</v>
      </c>
      <c r="AC655" s="407" t="str">
        <f>IF(名簿!M660&lt;&gt;"",名簿!M660,"")</f>
        <v/>
      </c>
      <c r="AD655" s="407" t="str">
        <f>IF(名簿!N660&lt;&gt;"",名簿!N660,"")</f>
        <v/>
      </c>
      <c r="AE655" s="407" t="str">
        <f>IF(名簿!O660&lt;&gt;"",名簿!O660,"")</f>
        <v/>
      </c>
      <c r="AF655" s="407" t="str">
        <f>IF(名簿!P660&lt;&gt;"",名簿!P660,"")</f>
        <v/>
      </c>
      <c r="AN655" s="551" t="str">
        <f>テーブル2[[#This Row],[災害発生時の
体制]]&amp;テーブル2[[#This Row],[班長代理①②③を選択]]</f>
        <v/>
      </c>
      <c r="AO655">
        <f>IF(テーブル2[[#This Row],[班長代理①②③を選択]]&lt;&gt;"",COUNTIF(AN:AN,AN655),0)</f>
        <v>0</v>
      </c>
      <c r="AQ655" s="521" t="str">
        <f>テーブル2[[#This Row],[災害発生時の
体制]]&amp;テーブル2[[#This Row],[班長]]</f>
        <v/>
      </c>
      <c r="AR655" s="519">
        <f>IF(テーブル2[[#This Row],[班長]]="○",COUNTIF(AQ:AQ,AQ655),0)</f>
        <v>0</v>
      </c>
    </row>
    <row r="656" spans="2:44" x14ac:dyDescent="0.15">
      <c r="B656" s="378" t="str">
        <f>IF(名簿!C661&lt;&gt;"",名簿!C661,"")</f>
        <v/>
      </c>
      <c r="C656" s="378" t="str">
        <f>IF(名簿!F661&lt;&gt;"",名簿!F661,"")</f>
        <v/>
      </c>
      <c r="D656" s="378" t="str">
        <f>IF(名簿!G661&lt;&gt;"",名簿!G661,"")</f>
        <v/>
      </c>
      <c r="E656" s="378" t="str">
        <f>IF(名簿!J661&lt;&gt;"",名簿!J661,"")</f>
        <v/>
      </c>
      <c r="F656" s="378" t="str">
        <f>IF(名簿!L661&lt;&gt;"",名簿!L661,"")</f>
        <v/>
      </c>
      <c r="G656" s="378" t="str">
        <f>IF(名簿!I661&lt;&gt;"",名簿!I661,"")</f>
        <v/>
      </c>
      <c r="H656" s="378" t="str">
        <f>IF(名簿!K661&lt;&gt;"",名簿!K661,"")</f>
        <v/>
      </c>
      <c r="I656" s="378" t="str">
        <f>IF(名簿!H661&lt;&gt;"",名簿!H661,"")</f>
        <v/>
      </c>
      <c r="J656" s="378" t="str">
        <f>IF(名簿!S661&lt;&gt;"",名簿!S661,"")</f>
        <v/>
      </c>
      <c r="L656" s="379" t="str">
        <f>IF(現場!C660&lt;&gt;"",現場!C660,"")</f>
        <v/>
      </c>
      <c r="M656" s="379" t="str">
        <f>IF(現場!D660&lt;&gt;"",現場!D660,"")</f>
        <v/>
      </c>
      <c r="N656" s="379" t="str">
        <f>IF(現場!E660&lt;&gt;"",現場!E660,"")</f>
        <v/>
      </c>
      <c r="O656" s="379" t="str">
        <f>IF(現場!F660&lt;&gt;"",現場!F660,"")</f>
        <v/>
      </c>
      <c r="P656" s="379" t="str">
        <f>IF(現場!G660&lt;&gt;"",現場!G660,"")</f>
        <v/>
      </c>
      <c r="Q656" s="379" t="str">
        <f>IF(現場!H660&lt;&gt;"",現場!H660,"")</f>
        <v/>
      </c>
      <c r="R656" s="379" t="str">
        <f>IF(現場!I660&lt;&gt;"",現場!I660,"")</f>
        <v/>
      </c>
      <c r="S656" s="379" t="str">
        <f>IF(現場!J660&lt;&gt;"",現場!J660,"")</f>
        <v/>
      </c>
      <c r="T656" s="379" t="str">
        <f>IF(現場!K660&lt;&gt;"",現場!K660,"")</f>
        <v/>
      </c>
      <c r="U656" s="379" t="str">
        <f>IF(現場!L660&lt;&gt;"",現場!L660,"")</f>
        <v/>
      </c>
      <c r="V656" s="379" t="str">
        <f>IF(現場!M660&lt;&gt;"",現場!M660,"")</f>
        <v/>
      </c>
      <c r="X656" s="407" t="str">
        <f>IF(名簿!E661&lt;&gt;"",名簿!E661,"")</f>
        <v/>
      </c>
      <c r="Y656" s="407" t="str">
        <f>IF(名簿!C661&lt;&gt;"",名簿!C661,"")</f>
        <v/>
      </c>
      <c r="Z656" s="407" t="str">
        <f>IF(名簿!H661&lt;&gt;"",名簿!H661,"")</f>
        <v/>
      </c>
      <c r="AA656" s="407" t="str">
        <f>IF(名簿!S661&lt;&gt;"",名簿!S661,"")</f>
        <v/>
      </c>
      <c r="AB656" s="407" t="s">
        <v>1792</v>
      </c>
      <c r="AC656" s="407" t="str">
        <f>IF(名簿!M661&lt;&gt;"",名簿!M661,"")</f>
        <v/>
      </c>
      <c r="AD656" s="407" t="str">
        <f>IF(名簿!N661&lt;&gt;"",名簿!N661,"")</f>
        <v/>
      </c>
      <c r="AE656" s="407" t="str">
        <f>IF(名簿!O661&lt;&gt;"",名簿!O661,"")</f>
        <v/>
      </c>
      <c r="AF656" s="407" t="str">
        <f>IF(名簿!P661&lt;&gt;"",名簿!P661,"")</f>
        <v/>
      </c>
      <c r="AN656" s="551" t="str">
        <f>テーブル2[[#This Row],[災害発生時の
体制]]&amp;テーブル2[[#This Row],[班長代理①②③を選択]]</f>
        <v/>
      </c>
      <c r="AO656">
        <f>IF(テーブル2[[#This Row],[班長代理①②③を選択]]&lt;&gt;"",COUNTIF(AN:AN,AN656),0)</f>
        <v>0</v>
      </c>
      <c r="AQ656" s="521" t="str">
        <f>テーブル2[[#This Row],[災害発生時の
体制]]&amp;テーブル2[[#This Row],[班長]]</f>
        <v/>
      </c>
      <c r="AR656" s="519">
        <f>IF(テーブル2[[#This Row],[班長]]="○",COUNTIF(AQ:AQ,AQ656),0)</f>
        <v>0</v>
      </c>
    </row>
    <row r="657" spans="2:44" x14ac:dyDescent="0.15">
      <c r="B657" s="378" t="str">
        <f>IF(名簿!C662&lt;&gt;"",名簿!C662,"")</f>
        <v/>
      </c>
      <c r="C657" s="378" t="str">
        <f>IF(名簿!F662&lt;&gt;"",名簿!F662,"")</f>
        <v/>
      </c>
      <c r="D657" s="378" t="str">
        <f>IF(名簿!G662&lt;&gt;"",名簿!G662,"")</f>
        <v/>
      </c>
      <c r="E657" s="378" t="str">
        <f>IF(名簿!J662&lt;&gt;"",名簿!J662,"")</f>
        <v/>
      </c>
      <c r="F657" s="378" t="str">
        <f>IF(名簿!L662&lt;&gt;"",名簿!L662,"")</f>
        <v/>
      </c>
      <c r="G657" s="378" t="str">
        <f>IF(名簿!I662&lt;&gt;"",名簿!I662,"")</f>
        <v/>
      </c>
      <c r="H657" s="378" t="str">
        <f>IF(名簿!K662&lt;&gt;"",名簿!K662,"")</f>
        <v/>
      </c>
      <c r="I657" s="378" t="str">
        <f>IF(名簿!H662&lt;&gt;"",名簿!H662,"")</f>
        <v/>
      </c>
      <c r="J657" s="378" t="str">
        <f>IF(名簿!S662&lt;&gt;"",名簿!S662,"")</f>
        <v/>
      </c>
      <c r="L657" s="379" t="str">
        <f>IF(現場!C661&lt;&gt;"",現場!C661,"")</f>
        <v/>
      </c>
      <c r="M657" s="379" t="str">
        <f>IF(現場!D661&lt;&gt;"",現場!D661,"")</f>
        <v/>
      </c>
      <c r="N657" s="379" t="str">
        <f>IF(現場!E661&lt;&gt;"",現場!E661,"")</f>
        <v/>
      </c>
      <c r="O657" s="379" t="str">
        <f>IF(現場!F661&lt;&gt;"",現場!F661,"")</f>
        <v/>
      </c>
      <c r="P657" s="379" t="str">
        <f>IF(現場!G661&lt;&gt;"",現場!G661,"")</f>
        <v/>
      </c>
      <c r="Q657" s="379" t="str">
        <f>IF(現場!H661&lt;&gt;"",現場!H661,"")</f>
        <v/>
      </c>
      <c r="R657" s="379" t="str">
        <f>IF(現場!I661&lt;&gt;"",現場!I661,"")</f>
        <v/>
      </c>
      <c r="S657" s="379" t="str">
        <f>IF(現場!J661&lt;&gt;"",現場!J661,"")</f>
        <v/>
      </c>
      <c r="T657" s="379" t="str">
        <f>IF(現場!K661&lt;&gt;"",現場!K661,"")</f>
        <v/>
      </c>
      <c r="U657" s="379" t="str">
        <f>IF(現場!L661&lt;&gt;"",現場!L661,"")</f>
        <v/>
      </c>
      <c r="V657" s="379" t="str">
        <f>IF(現場!M661&lt;&gt;"",現場!M661,"")</f>
        <v/>
      </c>
      <c r="X657" s="407" t="str">
        <f>IF(名簿!E662&lt;&gt;"",名簿!E662,"")</f>
        <v/>
      </c>
      <c r="Y657" s="407" t="str">
        <f>IF(名簿!C662&lt;&gt;"",名簿!C662,"")</f>
        <v/>
      </c>
      <c r="Z657" s="407" t="str">
        <f>IF(名簿!H662&lt;&gt;"",名簿!H662,"")</f>
        <v/>
      </c>
      <c r="AA657" s="407" t="str">
        <f>IF(名簿!S662&lt;&gt;"",名簿!S662,"")</f>
        <v/>
      </c>
      <c r="AB657" s="407" t="s">
        <v>1792</v>
      </c>
      <c r="AC657" s="407" t="str">
        <f>IF(名簿!M662&lt;&gt;"",名簿!M662,"")</f>
        <v/>
      </c>
      <c r="AD657" s="407" t="str">
        <f>IF(名簿!N662&lt;&gt;"",名簿!N662,"")</f>
        <v/>
      </c>
      <c r="AE657" s="407" t="str">
        <f>IF(名簿!O662&lt;&gt;"",名簿!O662,"")</f>
        <v/>
      </c>
      <c r="AF657" s="407" t="str">
        <f>IF(名簿!P662&lt;&gt;"",名簿!P662,"")</f>
        <v/>
      </c>
      <c r="AN657" s="551" t="str">
        <f>テーブル2[[#This Row],[災害発生時の
体制]]&amp;テーブル2[[#This Row],[班長代理①②③を選択]]</f>
        <v/>
      </c>
      <c r="AO657">
        <f>IF(テーブル2[[#This Row],[班長代理①②③を選択]]&lt;&gt;"",COUNTIF(AN:AN,AN657),0)</f>
        <v>0</v>
      </c>
      <c r="AQ657" s="521" t="str">
        <f>テーブル2[[#This Row],[災害発生時の
体制]]&amp;テーブル2[[#This Row],[班長]]</f>
        <v/>
      </c>
      <c r="AR657" s="519">
        <f>IF(テーブル2[[#This Row],[班長]]="○",COUNTIF(AQ:AQ,AQ657),0)</f>
        <v>0</v>
      </c>
    </row>
    <row r="658" spans="2:44" x14ac:dyDescent="0.15">
      <c r="B658" s="378" t="str">
        <f>IF(名簿!C663&lt;&gt;"",名簿!C663,"")</f>
        <v/>
      </c>
      <c r="C658" s="378" t="str">
        <f>IF(名簿!F663&lt;&gt;"",名簿!F663,"")</f>
        <v/>
      </c>
      <c r="D658" s="378" t="str">
        <f>IF(名簿!G663&lt;&gt;"",名簿!G663,"")</f>
        <v/>
      </c>
      <c r="E658" s="378" t="str">
        <f>IF(名簿!J663&lt;&gt;"",名簿!J663,"")</f>
        <v/>
      </c>
      <c r="F658" s="378" t="str">
        <f>IF(名簿!L663&lt;&gt;"",名簿!L663,"")</f>
        <v/>
      </c>
      <c r="G658" s="378" t="str">
        <f>IF(名簿!I663&lt;&gt;"",名簿!I663,"")</f>
        <v/>
      </c>
      <c r="H658" s="378" t="str">
        <f>IF(名簿!K663&lt;&gt;"",名簿!K663,"")</f>
        <v/>
      </c>
      <c r="I658" s="378" t="str">
        <f>IF(名簿!H663&lt;&gt;"",名簿!H663,"")</f>
        <v/>
      </c>
      <c r="J658" s="378" t="str">
        <f>IF(名簿!S663&lt;&gt;"",名簿!S663,"")</f>
        <v/>
      </c>
      <c r="L658" s="379" t="str">
        <f>IF(現場!C662&lt;&gt;"",現場!C662,"")</f>
        <v/>
      </c>
      <c r="M658" s="379" t="str">
        <f>IF(現場!D662&lt;&gt;"",現場!D662,"")</f>
        <v/>
      </c>
      <c r="N658" s="379" t="str">
        <f>IF(現場!E662&lt;&gt;"",現場!E662,"")</f>
        <v/>
      </c>
      <c r="O658" s="379" t="str">
        <f>IF(現場!F662&lt;&gt;"",現場!F662,"")</f>
        <v/>
      </c>
      <c r="P658" s="379" t="str">
        <f>IF(現場!G662&lt;&gt;"",現場!G662,"")</f>
        <v/>
      </c>
      <c r="Q658" s="379" t="str">
        <f>IF(現場!H662&lt;&gt;"",現場!H662,"")</f>
        <v/>
      </c>
      <c r="R658" s="379" t="str">
        <f>IF(現場!I662&lt;&gt;"",現場!I662,"")</f>
        <v/>
      </c>
      <c r="S658" s="379" t="str">
        <f>IF(現場!J662&lt;&gt;"",現場!J662,"")</f>
        <v/>
      </c>
      <c r="T658" s="379" t="str">
        <f>IF(現場!K662&lt;&gt;"",現場!K662,"")</f>
        <v/>
      </c>
      <c r="U658" s="379" t="str">
        <f>IF(現場!L662&lt;&gt;"",現場!L662,"")</f>
        <v/>
      </c>
      <c r="V658" s="379" t="str">
        <f>IF(現場!M662&lt;&gt;"",現場!M662,"")</f>
        <v/>
      </c>
      <c r="X658" s="407" t="str">
        <f>IF(名簿!E663&lt;&gt;"",名簿!E663,"")</f>
        <v/>
      </c>
      <c r="Y658" s="407" t="str">
        <f>IF(名簿!C663&lt;&gt;"",名簿!C663,"")</f>
        <v/>
      </c>
      <c r="Z658" s="407" t="str">
        <f>IF(名簿!H663&lt;&gt;"",名簿!H663,"")</f>
        <v/>
      </c>
      <c r="AA658" s="407" t="str">
        <f>IF(名簿!S663&lt;&gt;"",名簿!S663,"")</f>
        <v/>
      </c>
      <c r="AB658" s="407" t="s">
        <v>1792</v>
      </c>
      <c r="AC658" s="407" t="str">
        <f>IF(名簿!M663&lt;&gt;"",名簿!M663,"")</f>
        <v/>
      </c>
      <c r="AD658" s="407" t="str">
        <f>IF(名簿!N663&lt;&gt;"",名簿!N663,"")</f>
        <v/>
      </c>
      <c r="AE658" s="407" t="str">
        <f>IF(名簿!O663&lt;&gt;"",名簿!O663,"")</f>
        <v/>
      </c>
      <c r="AF658" s="407" t="str">
        <f>IF(名簿!P663&lt;&gt;"",名簿!P663,"")</f>
        <v/>
      </c>
      <c r="AN658" s="551" t="str">
        <f>テーブル2[[#This Row],[災害発生時の
体制]]&amp;テーブル2[[#This Row],[班長代理①②③を選択]]</f>
        <v/>
      </c>
      <c r="AO658">
        <f>IF(テーブル2[[#This Row],[班長代理①②③を選択]]&lt;&gt;"",COUNTIF(AN:AN,AN658),0)</f>
        <v>0</v>
      </c>
      <c r="AQ658" s="521" t="str">
        <f>テーブル2[[#This Row],[災害発生時の
体制]]&amp;テーブル2[[#This Row],[班長]]</f>
        <v/>
      </c>
      <c r="AR658" s="519">
        <f>IF(テーブル2[[#This Row],[班長]]="○",COUNTIF(AQ:AQ,AQ658),0)</f>
        <v>0</v>
      </c>
    </row>
    <row r="659" spans="2:44" x14ac:dyDescent="0.15">
      <c r="B659" s="378" t="str">
        <f>IF(名簿!C664&lt;&gt;"",名簿!C664,"")</f>
        <v/>
      </c>
      <c r="C659" s="378" t="str">
        <f>IF(名簿!F664&lt;&gt;"",名簿!F664,"")</f>
        <v/>
      </c>
      <c r="D659" s="378" t="str">
        <f>IF(名簿!G664&lt;&gt;"",名簿!G664,"")</f>
        <v/>
      </c>
      <c r="E659" s="378" t="str">
        <f>IF(名簿!J664&lt;&gt;"",名簿!J664,"")</f>
        <v/>
      </c>
      <c r="F659" s="378" t="str">
        <f>IF(名簿!L664&lt;&gt;"",名簿!L664,"")</f>
        <v/>
      </c>
      <c r="G659" s="378" t="str">
        <f>IF(名簿!I664&lt;&gt;"",名簿!I664,"")</f>
        <v/>
      </c>
      <c r="H659" s="378" t="str">
        <f>IF(名簿!K664&lt;&gt;"",名簿!K664,"")</f>
        <v/>
      </c>
      <c r="I659" s="378" t="str">
        <f>IF(名簿!H664&lt;&gt;"",名簿!H664,"")</f>
        <v/>
      </c>
      <c r="J659" s="378" t="str">
        <f>IF(名簿!S664&lt;&gt;"",名簿!S664,"")</f>
        <v/>
      </c>
      <c r="L659" s="379" t="str">
        <f>IF(現場!C663&lt;&gt;"",現場!C663,"")</f>
        <v/>
      </c>
      <c r="M659" s="379" t="str">
        <f>IF(現場!D663&lt;&gt;"",現場!D663,"")</f>
        <v/>
      </c>
      <c r="N659" s="379" t="str">
        <f>IF(現場!E663&lt;&gt;"",現場!E663,"")</f>
        <v/>
      </c>
      <c r="O659" s="379" t="str">
        <f>IF(現場!F663&lt;&gt;"",現場!F663,"")</f>
        <v/>
      </c>
      <c r="P659" s="379" t="str">
        <f>IF(現場!G663&lt;&gt;"",現場!G663,"")</f>
        <v/>
      </c>
      <c r="Q659" s="379" t="str">
        <f>IF(現場!H663&lt;&gt;"",現場!H663,"")</f>
        <v/>
      </c>
      <c r="R659" s="379" t="str">
        <f>IF(現場!I663&lt;&gt;"",現場!I663,"")</f>
        <v/>
      </c>
      <c r="S659" s="379" t="str">
        <f>IF(現場!J663&lt;&gt;"",現場!J663,"")</f>
        <v/>
      </c>
      <c r="T659" s="379" t="str">
        <f>IF(現場!K663&lt;&gt;"",現場!K663,"")</f>
        <v/>
      </c>
      <c r="U659" s="379" t="str">
        <f>IF(現場!L663&lt;&gt;"",現場!L663,"")</f>
        <v/>
      </c>
      <c r="V659" s="379" t="str">
        <f>IF(現場!M663&lt;&gt;"",現場!M663,"")</f>
        <v/>
      </c>
      <c r="X659" s="407" t="str">
        <f>IF(名簿!E664&lt;&gt;"",名簿!E664,"")</f>
        <v/>
      </c>
      <c r="Y659" s="407" t="str">
        <f>IF(名簿!C664&lt;&gt;"",名簿!C664,"")</f>
        <v/>
      </c>
      <c r="Z659" s="407" t="str">
        <f>IF(名簿!H664&lt;&gt;"",名簿!H664,"")</f>
        <v/>
      </c>
      <c r="AA659" s="407" t="str">
        <f>IF(名簿!S664&lt;&gt;"",名簿!S664,"")</f>
        <v/>
      </c>
      <c r="AB659" s="407" t="s">
        <v>1792</v>
      </c>
      <c r="AC659" s="407" t="str">
        <f>IF(名簿!M664&lt;&gt;"",名簿!M664,"")</f>
        <v/>
      </c>
      <c r="AD659" s="407" t="str">
        <f>IF(名簿!N664&lt;&gt;"",名簿!N664,"")</f>
        <v/>
      </c>
      <c r="AE659" s="407" t="str">
        <f>IF(名簿!O664&lt;&gt;"",名簿!O664,"")</f>
        <v/>
      </c>
      <c r="AF659" s="407" t="str">
        <f>IF(名簿!P664&lt;&gt;"",名簿!P664,"")</f>
        <v/>
      </c>
      <c r="AN659" s="551" t="str">
        <f>テーブル2[[#This Row],[災害発生時の
体制]]&amp;テーブル2[[#This Row],[班長代理①②③を選択]]</f>
        <v/>
      </c>
      <c r="AO659">
        <f>IF(テーブル2[[#This Row],[班長代理①②③を選択]]&lt;&gt;"",COUNTIF(AN:AN,AN659),0)</f>
        <v>0</v>
      </c>
      <c r="AQ659" s="521" t="str">
        <f>テーブル2[[#This Row],[災害発生時の
体制]]&amp;テーブル2[[#This Row],[班長]]</f>
        <v/>
      </c>
      <c r="AR659" s="519">
        <f>IF(テーブル2[[#This Row],[班長]]="○",COUNTIF(AQ:AQ,AQ659),0)</f>
        <v>0</v>
      </c>
    </row>
    <row r="660" spans="2:44" x14ac:dyDescent="0.15">
      <c r="B660" s="378" t="str">
        <f>IF(名簿!C665&lt;&gt;"",名簿!C665,"")</f>
        <v/>
      </c>
      <c r="C660" s="378" t="str">
        <f>IF(名簿!F665&lt;&gt;"",名簿!F665,"")</f>
        <v/>
      </c>
      <c r="D660" s="378" t="str">
        <f>IF(名簿!G665&lt;&gt;"",名簿!G665,"")</f>
        <v/>
      </c>
      <c r="E660" s="378" t="str">
        <f>IF(名簿!J665&lt;&gt;"",名簿!J665,"")</f>
        <v/>
      </c>
      <c r="F660" s="378" t="str">
        <f>IF(名簿!L665&lt;&gt;"",名簿!L665,"")</f>
        <v/>
      </c>
      <c r="G660" s="378" t="str">
        <f>IF(名簿!I665&lt;&gt;"",名簿!I665,"")</f>
        <v/>
      </c>
      <c r="H660" s="378" t="str">
        <f>IF(名簿!K665&lt;&gt;"",名簿!K665,"")</f>
        <v/>
      </c>
      <c r="I660" s="378" t="str">
        <f>IF(名簿!H665&lt;&gt;"",名簿!H665,"")</f>
        <v/>
      </c>
      <c r="J660" s="378" t="str">
        <f>IF(名簿!S665&lt;&gt;"",名簿!S665,"")</f>
        <v/>
      </c>
      <c r="L660" s="379" t="str">
        <f>IF(現場!C664&lt;&gt;"",現場!C664,"")</f>
        <v/>
      </c>
      <c r="M660" s="379" t="str">
        <f>IF(現場!D664&lt;&gt;"",現場!D664,"")</f>
        <v/>
      </c>
      <c r="N660" s="379" t="str">
        <f>IF(現場!E664&lt;&gt;"",現場!E664,"")</f>
        <v/>
      </c>
      <c r="O660" s="379" t="str">
        <f>IF(現場!F664&lt;&gt;"",現場!F664,"")</f>
        <v/>
      </c>
      <c r="P660" s="379" t="str">
        <f>IF(現場!G664&lt;&gt;"",現場!G664,"")</f>
        <v/>
      </c>
      <c r="Q660" s="379" t="str">
        <f>IF(現場!H664&lt;&gt;"",現場!H664,"")</f>
        <v/>
      </c>
      <c r="R660" s="379" t="str">
        <f>IF(現場!I664&lt;&gt;"",現場!I664,"")</f>
        <v/>
      </c>
      <c r="S660" s="379" t="str">
        <f>IF(現場!J664&lt;&gt;"",現場!J664,"")</f>
        <v/>
      </c>
      <c r="T660" s="379" t="str">
        <f>IF(現場!K664&lt;&gt;"",現場!K664,"")</f>
        <v/>
      </c>
      <c r="U660" s="379" t="str">
        <f>IF(現場!L664&lt;&gt;"",現場!L664,"")</f>
        <v/>
      </c>
      <c r="V660" s="379" t="str">
        <f>IF(現場!M664&lt;&gt;"",現場!M664,"")</f>
        <v/>
      </c>
      <c r="X660" s="407" t="str">
        <f>IF(名簿!E665&lt;&gt;"",名簿!E665,"")</f>
        <v/>
      </c>
      <c r="Y660" s="407" t="str">
        <f>IF(名簿!C665&lt;&gt;"",名簿!C665,"")</f>
        <v/>
      </c>
      <c r="Z660" s="407" t="str">
        <f>IF(名簿!H665&lt;&gt;"",名簿!H665,"")</f>
        <v/>
      </c>
      <c r="AA660" s="407" t="str">
        <f>IF(名簿!S665&lt;&gt;"",名簿!S665,"")</f>
        <v/>
      </c>
      <c r="AB660" s="407" t="s">
        <v>1792</v>
      </c>
      <c r="AC660" s="407" t="str">
        <f>IF(名簿!M665&lt;&gt;"",名簿!M665,"")</f>
        <v/>
      </c>
      <c r="AD660" s="407" t="str">
        <f>IF(名簿!N665&lt;&gt;"",名簿!N665,"")</f>
        <v/>
      </c>
      <c r="AE660" s="407" t="str">
        <f>IF(名簿!O665&lt;&gt;"",名簿!O665,"")</f>
        <v/>
      </c>
      <c r="AF660" s="407" t="str">
        <f>IF(名簿!P665&lt;&gt;"",名簿!P665,"")</f>
        <v/>
      </c>
      <c r="AN660" s="551" t="str">
        <f>テーブル2[[#This Row],[災害発生時の
体制]]&amp;テーブル2[[#This Row],[班長代理①②③を選択]]</f>
        <v/>
      </c>
      <c r="AO660">
        <f>IF(テーブル2[[#This Row],[班長代理①②③を選択]]&lt;&gt;"",COUNTIF(AN:AN,AN660),0)</f>
        <v>0</v>
      </c>
      <c r="AQ660" s="521" t="str">
        <f>テーブル2[[#This Row],[災害発生時の
体制]]&amp;テーブル2[[#This Row],[班長]]</f>
        <v/>
      </c>
      <c r="AR660" s="519">
        <f>IF(テーブル2[[#This Row],[班長]]="○",COUNTIF(AQ:AQ,AQ660),0)</f>
        <v>0</v>
      </c>
    </row>
    <row r="661" spans="2:44" x14ac:dyDescent="0.15">
      <c r="B661" s="378" t="str">
        <f>IF(名簿!C666&lt;&gt;"",名簿!C666,"")</f>
        <v/>
      </c>
      <c r="C661" s="378" t="str">
        <f>IF(名簿!F666&lt;&gt;"",名簿!F666,"")</f>
        <v/>
      </c>
      <c r="D661" s="378" t="str">
        <f>IF(名簿!G666&lt;&gt;"",名簿!G666,"")</f>
        <v/>
      </c>
      <c r="E661" s="378" t="str">
        <f>IF(名簿!J666&lt;&gt;"",名簿!J666,"")</f>
        <v/>
      </c>
      <c r="F661" s="378" t="str">
        <f>IF(名簿!L666&lt;&gt;"",名簿!L666,"")</f>
        <v/>
      </c>
      <c r="G661" s="378" t="str">
        <f>IF(名簿!I666&lt;&gt;"",名簿!I666,"")</f>
        <v/>
      </c>
      <c r="H661" s="378" t="str">
        <f>IF(名簿!K666&lt;&gt;"",名簿!K666,"")</f>
        <v/>
      </c>
      <c r="I661" s="378" t="str">
        <f>IF(名簿!H666&lt;&gt;"",名簿!H666,"")</f>
        <v/>
      </c>
      <c r="J661" s="378" t="str">
        <f>IF(名簿!S666&lt;&gt;"",名簿!S666,"")</f>
        <v/>
      </c>
      <c r="L661" s="379" t="str">
        <f>IF(現場!C665&lt;&gt;"",現場!C665,"")</f>
        <v/>
      </c>
      <c r="M661" s="379" t="str">
        <f>IF(現場!D665&lt;&gt;"",現場!D665,"")</f>
        <v/>
      </c>
      <c r="N661" s="379" t="str">
        <f>IF(現場!E665&lt;&gt;"",現場!E665,"")</f>
        <v/>
      </c>
      <c r="O661" s="379" t="str">
        <f>IF(現場!F665&lt;&gt;"",現場!F665,"")</f>
        <v/>
      </c>
      <c r="P661" s="379" t="str">
        <f>IF(現場!G665&lt;&gt;"",現場!G665,"")</f>
        <v/>
      </c>
      <c r="Q661" s="379" t="str">
        <f>IF(現場!H665&lt;&gt;"",現場!H665,"")</f>
        <v/>
      </c>
      <c r="R661" s="379" t="str">
        <f>IF(現場!I665&lt;&gt;"",現場!I665,"")</f>
        <v/>
      </c>
      <c r="S661" s="379" t="str">
        <f>IF(現場!J665&lt;&gt;"",現場!J665,"")</f>
        <v/>
      </c>
      <c r="T661" s="379" t="str">
        <f>IF(現場!K665&lt;&gt;"",現場!K665,"")</f>
        <v/>
      </c>
      <c r="U661" s="379" t="str">
        <f>IF(現場!L665&lt;&gt;"",現場!L665,"")</f>
        <v/>
      </c>
      <c r="V661" s="379" t="str">
        <f>IF(現場!M665&lt;&gt;"",現場!M665,"")</f>
        <v/>
      </c>
      <c r="X661" s="407" t="str">
        <f>IF(名簿!E666&lt;&gt;"",名簿!E666,"")</f>
        <v/>
      </c>
      <c r="Y661" s="407" t="str">
        <f>IF(名簿!C666&lt;&gt;"",名簿!C666,"")</f>
        <v/>
      </c>
      <c r="Z661" s="407" t="str">
        <f>IF(名簿!H666&lt;&gt;"",名簿!H666,"")</f>
        <v/>
      </c>
      <c r="AA661" s="407" t="str">
        <f>IF(名簿!S666&lt;&gt;"",名簿!S666,"")</f>
        <v/>
      </c>
      <c r="AB661" s="407" t="s">
        <v>1792</v>
      </c>
      <c r="AC661" s="407" t="str">
        <f>IF(名簿!M666&lt;&gt;"",名簿!M666,"")</f>
        <v/>
      </c>
      <c r="AD661" s="407" t="str">
        <f>IF(名簿!N666&lt;&gt;"",名簿!N666,"")</f>
        <v/>
      </c>
      <c r="AE661" s="407" t="str">
        <f>IF(名簿!O666&lt;&gt;"",名簿!O666,"")</f>
        <v/>
      </c>
      <c r="AF661" s="407" t="str">
        <f>IF(名簿!P666&lt;&gt;"",名簿!P666,"")</f>
        <v/>
      </c>
      <c r="AN661" s="551" t="str">
        <f>テーブル2[[#This Row],[災害発生時の
体制]]&amp;テーブル2[[#This Row],[班長代理①②③を選択]]</f>
        <v/>
      </c>
      <c r="AO661">
        <f>IF(テーブル2[[#This Row],[班長代理①②③を選択]]&lt;&gt;"",COUNTIF(AN:AN,AN661),0)</f>
        <v>0</v>
      </c>
      <c r="AQ661" s="521" t="str">
        <f>テーブル2[[#This Row],[災害発生時の
体制]]&amp;テーブル2[[#This Row],[班長]]</f>
        <v/>
      </c>
      <c r="AR661" s="519">
        <f>IF(テーブル2[[#This Row],[班長]]="○",COUNTIF(AQ:AQ,AQ661),0)</f>
        <v>0</v>
      </c>
    </row>
    <row r="662" spans="2:44" x14ac:dyDescent="0.15">
      <c r="B662" s="378" t="str">
        <f>IF(名簿!C667&lt;&gt;"",名簿!C667,"")</f>
        <v/>
      </c>
      <c r="C662" s="378" t="str">
        <f>IF(名簿!F667&lt;&gt;"",名簿!F667,"")</f>
        <v/>
      </c>
      <c r="D662" s="378" t="str">
        <f>IF(名簿!G667&lt;&gt;"",名簿!G667,"")</f>
        <v/>
      </c>
      <c r="E662" s="378" t="str">
        <f>IF(名簿!J667&lt;&gt;"",名簿!J667,"")</f>
        <v/>
      </c>
      <c r="F662" s="378" t="str">
        <f>IF(名簿!L667&lt;&gt;"",名簿!L667,"")</f>
        <v/>
      </c>
      <c r="G662" s="378" t="str">
        <f>IF(名簿!I667&lt;&gt;"",名簿!I667,"")</f>
        <v/>
      </c>
      <c r="H662" s="378" t="str">
        <f>IF(名簿!K667&lt;&gt;"",名簿!K667,"")</f>
        <v/>
      </c>
      <c r="I662" s="378" t="str">
        <f>IF(名簿!H667&lt;&gt;"",名簿!H667,"")</f>
        <v/>
      </c>
      <c r="J662" s="378" t="str">
        <f>IF(名簿!S667&lt;&gt;"",名簿!S667,"")</f>
        <v/>
      </c>
      <c r="L662" s="379" t="str">
        <f>IF(現場!C666&lt;&gt;"",現場!C666,"")</f>
        <v/>
      </c>
      <c r="M662" s="379" t="str">
        <f>IF(現場!D666&lt;&gt;"",現場!D666,"")</f>
        <v/>
      </c>
      <c r="N662" s="379" t="str">
        <f>IF(現場!E666&lt;&gt;"",現場!E666,"")</f>
        <v/>
      </c>
      <c r="O662" s="379" t="str">
        <f>IF(現場!F666&lt;&gt;"",現場!F666,"")</f>
        <v/>
      </c>
      <c r="P662" s="379" t="str">
        <f>IF(現場!G666&lt;&gt;"",現場!G666,"")</f>
        <v/>
      </c>
      <c r="Q662" s="379" t="str">
        <f>IF(現場!H666&lt;&gt;"",現場!H666,"")</f>
        <v/>
      </c>
      <c r="R662" s="379" t="str">
        <f>IF(現場!I666&lt;&gt;"",現場!I666,"")</f>
        <v/>
      </c>
      <c r="S662" s="379" t="str">
        <f>IF(現場!J666&lt;&gt;"",現場!J666,"")</f>
        <v/>
      </c>
      <c r="T662" s="379" t="str">
        <f>IF(現場!K666&lt;&gt;"",現場!K666,"")</f>
        <v/>
      </c>
      <c r="U662" s="379" t="str">
        <f>IF(現場!L666&lt;&gt;"",現場!L666,"")</f>
        <v/>
      </c>
      <c r="V662" s="379" t="str">
        <f>IF(現場!M666&lt;&gt;"",現場!M666,"")</f>
        <v/>
      </c>
      <c r="X662" s="407" t="str">
        <f>IF(名簿!E667&lt;&gt;"",名簿!E667,"")</f>
        <v/>
      </c>
      <c r="Y662" s="407" t="str">
        <f>IF(名簿!C667&lt;&gt;"",名簿!C667,"")</f>
        <v/>
      </c>
      <c r="Z662" s="407" t="str">
        <f>IF(名簿!H667&lt;&gt;"",名簿!H667,"")</f>
        <v/>
      </c>
      <c r="AA662" s="407" t="str">
        <f>IF(名簿!S667&lt;&gt;"",名簿!S667,"")</f>
        <v/>
      </c>
      <c r="AB662" s="407" t="s">
        <v>1792</v>
      </c>
      <c r="AC662" s="407" t="str">
        <f>IF(名簿!M667&lt;&gt;"",名簿!M667,"")</f>
        <v/>
      </c>
      <c r="AD662" s="407" t="str">
        <f>IF(名簿!N667&lt;&gt;"",名簿!N667,"")</f>
        <v/>
      </c>
      <c r="AE662" s="407" t="str">
        <f>IF(名簿!O667&lt;&gt;"",名簿!O667,"")</f>
        <v/>
      </c>
      <c r="AF662" s="407" t="str">
        <f>IF(名簿!P667&lt;&gt;"",名簿!P667,"")</f>
        <v/>
      </c>
      <c r="AN662" s="551" t="str">
        <f>テーブル2[[#This Row],[災害発生時の
体制]]&amp;テーブル2[[#This Row],[班長代理①②③を選択]]</f>
        <v/>
      </c>
      <c r="AO662">
        <f>IF(テーブル2[[#This Row],[班長代理①②③を選択]]&lt;&gt;"",COUNTIF(AN:AN,AN662),0)</f>
        <v>0</v>
      </c>
      <c r="AQ662" s="521" t="str">
        <f>テーブル2[[#This Row],[災害発生時の
体制]]&amp;テーブル2[[#This Row],[班長]]</f>
        <v/>
      </c>
      <c r="AR662" s="519">
        <f>IF(テーブル2[[#This Row],[班長]]="○",COUNTIF(AQ:AQ,AQ662),0)</f>
        <v>0</v>
      </c>
    </row>
    <row r="663" spans="2:44" x14ac:dyDescent="0.15">
      <c r="B663" s="378" t="str">
        <f>IF(名簿!C668&lt;&gt;"",名簿!C668,"")</f>
        <v/>
      </c>
      <c r="C663" s="378" t="str">
        <f>IF(名簿!F668&lt;&gt;"",名簿!F668,"")</f>
        <v/>
      </c>
      <c r="D663" s="378" t="str">
        <f>IF(名簿!G668&lt;&gt;"",名簿!G668,"")</f>
        <v/>
      </c>
      <c r="E663" s="378" t="str">
        <f>IF(名簿!J668&lt;&gt;"",名簿!J668,"")</f>
        <v/>
      </c>
      <c r="F663" s="378" t="str">
        <f>IF(名簿!L668&lt;&gt;"",名簿!L668,"")</f>
        <v/>
      </c>
      <c r="G663" s="378" t="str">
        <f>IF(名簿!I668&lt;&gt;"",名簿!I668,"")</f>
        <v/>
      </c>
      <c r="H663" s="378" t="str">
        <f>IF(名簿!K668&lt;&gt;"",名簿!K668,"")</f>
        <v/>
      </c>
      <c r="I663" s="378" t="str">
        <f>IF(名簿!H668&lt;&gt;"",名簿!H668,"")</f>
        <v/>
      </c>
      <c r="J663" s="378" t="str">
        <f>IF(名簿!S668&lt;&gt;"",名簿!S668,"")</f>
        <v/>
      </c>
      <c r="L663" s="379" t="str">
        <f>IF(現場!C667&lt;&gt;"",現場!C667,"")</f>
        <v/>
      </c>
      <c r="M663" s="379" t="str">
        <f>IF(現場!D667&lt;&gt;"",現場!D667,"")</f>
        <v/>
      </c>
      <c r="N663" s="379" t="str">
        <f>IF(現場!E667&lt;&gt;"",現場!E667,"")</f>
        <v/>
      </c>
      <c r="O663" s="379" t="str">
        <f>IF(現場!F667&lt;&gt;"",現場!F667,"")</f>
        <v/>
      </c>
      <c r="P663" s="379" t="str">
        <f>IF(現場!G667&lt;&gt;"",現場!G667,"")</f>
        <v/>
      </c>
      <c r="Q663" s="379" t="str">
        <f>IF(現場!H667&lt;&gt;"",現場!H667,"")</f>
        <v/>
      </c>
      <c r="R663" s="379" t="str">
        <f>IF(現場!I667&lt;&gt;"",現場!I667,"")</f>
        <v/>
      </c>
      <c r="S663" s="379" t="str">
        <f>IF(現場!J667&lt;&gt;"",現場!J667,"")</f>
        <v/>
      </c>
      <c r="T663" s="379" t="str">
        <f>IF(現場!K667&lt;&gt;"",現場!K667,"")</f>
        <v/>
      </c>
      <c r="U663" s="379" t="str">
        <f>IF(現場!L667&lt;&gt;"",現場!L667,"")</f>
        <v/>
      </c>
      <c r="V663" s="379" t="str">
        <f>IF(現場!M667&lt;&gt;"",現場!M667,"")</f>
        <v/>
      </c>
      <c r="X663" s="407" t="str">
        <f>IF(名簿!E668&lt;&gt;"",名簿!E668,"")</f>
        <v/>
      </c>
      <c r="Y663" s="407" t="str">
        <f>IF(名簿!C668&lt;&gt;"",名簿!C668,"")</f>
        <v/>
      </c>
      <c r="Z663" s="407" t="str">
        <f>IF(名簿!H668&lt;&gt;"",名簿!H668,"")</f>
        <v/>
      </c>
      <c r="AA663" s="407" t="str">
        <f>IF(名簿!S668&lt;&gt;"",名簿!S668,"")</f>
        <v/>
      </c>
      <c r="AB663" s="407" t="s">
        <v>1792</v>
      </c>
      <c r="AC663" s="407" t="str">
        <f>IF(名簿!M668&lt;&gt;"",名簿!M668,"")</f>
        <v/>
      </c>
      <c r="AD663" s="407" t="str">
        <f>IF(名簿!N668&lt;&gt;"",名簿!N668,"")</f>
        <v/>
      </c>
      <c r="AE663" s="407" t="str">
        <f>IF(名簿!O668&lt;&gt;"",名簿!O668,"")</f>
        <v/>
      </c>
      <c r="AF663" s="407" t="str">
        <f>IF(名簿!P668&lt;&gt;"",名簿!P668,"")</f>
        <v/>
      </c>
      <c r="AN663" s="551" t="str">
        <f>テーブル2[[#This Row],[災害発生時の
体制]]&amp;テーブル2[[#This Row],[班長代理①②③を選択]]</f>
        <v/>
      </c>
      <c r="AO663">
        <f>IF(テーブル2[[#This Row],[班長代理①②③を選択]]&lt;&gt;"",COUNTIF(AN:AN,AN663),0)</f>
        <v>0</v>
      </c>
      <c r="AQ663" s="521" t="str">
        <f>テーブル2[[#This Row],[災害発生時の
体制]]&amp;テーブル2[[#This Row],[班長]]</f>
        <v/>
      </c>
      <c r="AR663" s="519">
        <f>IF(テーブル2[[#This Row],[班長]]="○",COUNTIF(AQ:AQ,AQ663),0)</f>
        <v>0</v>
      </c>
    </row>
    <row r="664" spans="2:44" x14ac:dyDescent="0.15">
      <c r="B664" s="378" t="str">
        <f>IF(名簿!C669&lt;&gt;"",名簿!C669,"")</f>
        <v/>
      </c>
      <c r="C664" s="378" t="str">
        <f>IF(名簿!F669&lt;&gt;"",名簿!F669,"")</f>
        <v/>
      </c>
      <c r="D664" s="378" t="str">
        <f>IF(名簿!G669&lt;&gt;"",名簿!G669,"")</f>
        <v/>
      </c>
      <c r="E664" s="378" t="str">
        <f>IF(名簿!J669&lt;&gt;"",名簿!J669,"")</f>
        <v/>
      </c>
      <c r="F664" s="378" t="str">
        <f>IF(名簿!L669&lt;&gt;"",名簿!L669,"")</f>
        <v/>
      </c>
      <c r="G664" s="378" t="str">
        <f>IF(名簿!I669&lt;&gt;"",名簿!I669,"")</f>
        <v/>
      </c>
      <c r="H664" s="378" t="str">
        <f>IF(名簿!K669&lt;&gt;"",名簿!K669,"")</f>
        <v/>
      </c>
      <c r="I664" s="378" t="str">
        <f>IF(名簿!H669&lt;&gt;"",名簿!H669,"")</f>
        <v/>
      </c>
      <c r="J664" s="378" t="str">
        <f>IF(名簿!S669&lt;&gt;"",名簿!S669,"")</f>
        <v/>
      </c>
      <c r="L664" s="379" t="str">
        <f>IF(現場!C668&lt;&gt;"",現場!C668,"")</f>
        <v/>
      </c>
      <c r="M664" s="379" t="str">
        <f>IF(現場!D668&lt;&gt;"",現場!D668,"")</f>
        <v/>
      </c>
      <c r="N664" s="379" t="str">
        <f>IF(現場!E668&lt;&gt;"",現場!E668,"")</f>
        <v/>
      </c>
      <c r="O664" s="379" t="str">
        <f>IF(現場!F668&lt;&gt;"",現場!F668,"")</f>
        <v/>
      </c>
      <c r="P664" s="379" t="str">
        <f>IF(現場!G668&lt;&gt;"",現場!G668,"")</f>
        <v/>
      </c>
      <c r="Q664" s="379" t="str">
        <f>IF(現場!H668&lt;&gt;"",現場!H668,"")</f>
        <v/>
      </c>
      <c r="R664" s="379" t="str">
        <f>IF(現場!I668&lt;&gt;"",現場!I668,"")</f>
        <v/>
      </c>
      <c r="S664" s="379" t="str">
        <f>IF(現場!J668&lt;&gt;"",現場!J668,"")</f>
        <v/>
      </c>
      <c r="T664" s="379" t="str">
        <f>IF(現場!K668&lt;&gt;"",現場!K668,"")</f>
        <v/>
      </c>
      <c r="U664" s="379" t="str">
        <f>IF(現場!L668&lt;&gt;"",現場!L668,"")</f>
        <v/>
      </c>
      <c r="V664" s="379" t="str">
        <f>IF(現場!M668&lt;&gt;"",現場!M668,"")</f>
        <v/>
      </c>
      <c r="X664" s="407" t="str">
        <f>IF(名簿!E669&lt;&gt;"",名簿!E669,"")</f>
        <v/>
      </c>
      <c r="Y664" s="407" t="str">
        <f>IF(名簿!C669&lt;&gt;"",名簿!C669,"")</f>
        <v/>
      </c>
      <c r="Z664" s="407" t="str">
        <f>IF(名簿!H669&lt;&gt;"",名簿!H669,"")</f>
        <v/>
      </c>
      <c r="AA664" s="407" t="str">
        <f>IF(名簿!S669&lt;&gt;"",名簿!S669,"")</f>
        <v/>
      </c>
      <c r="AB664" s="407" t="s">
        <v>1792</v>
      </c>
      <c r="AC664" s="407" t="str">
        <f>IF(名簿!M669&lt;&gt;"",名簿!M669,"")</f>
        <v/>
      </c>
      <c r="AD664" s="407" t="str">
        <f>IF(名簿!N669&lt;&gt;"",名簿!N669,"")</f>
        <v/>
      </c>
      <c r="AE664" s="407" t="str">
        <f>IF(名簿!O669&lt;&gt;"",名簿!O669,"")</f>
        <v/>
      </c>
      <c r="AF664" s="407" t="str">
        <f>IF(名簿!P669&lt;&gt;"",名簿!P669,"")</f>
        <v/>
      </c>
      <c r="AN664" s="551" t="str">
        <f>テーブル2[[#This Row],[災害発生時の
体制]]&amp;テーブル2[[#This Row],[班長代理①②③を選択]]</f>
        <v/>
      </c>
      <c r="AO664">
        <f>IF(テーブル2[[#This Row],[班長代理①②③を選択]]&lt;&gt;"",COUNTIF(AN:AN,AN664),0)</f>
        <v>0</v>
      </c>
      <c r="AQ664" s="521" t="str">
        <f>テーブル2[[#This Row],[災害発生時の
体制]]&amp;テーブル2[[#This Row],[班長]]</f>
        <v/>
      </c>
      <c r="AR664" s="519">
        <f>IF(テーブル2[[#This Row],[班長]]="○",COUNTIF(AQ:AQ,AQ664),0)</f>
        <v>0</v>
      </c>
    </row>
    <row r="665" spans="2:44" x14ac:dyDescent="0.15">
      <c r="B665" s="378" t="str">
        <f>IF(名簿!C670&lt;&gt;"",名簿!C670,"")</f>
        <v/>
      </c>
      <c r="C665" s="378" t="str">
        <f>IF(名簿!F670&lt;&gt;"",名簿!F670,"")</f>
        <v/>
      </c>
      <c r="D665" s="378" t="str">
        <f>IF(名簿!G670&lt;&gt;"",名簿!G670,"")</f>
        <v/>
      </c>
      <c r="E665" s="378" t="str">
        <f>IF(名簿!J670&lt;&gt;"",名簿!J670,"")</f>
        <v/>
      </c>
      <c r="F665" s="378" t="str">
        <f>IF(名簿!L670&lt;&gt;"",名簿!L670,"")</f>
        <v/>
      </c>
      <c r="G665" s="378" t="str">
        <f>IF(名簿!I670&lt;&gt;"",名簿!I670,"")</f>
        <v/>
      </c>
      <c r="H665" s="378" t="str">
        <f>IF(名簿!K670&lt;&gt;"",名簿!K670,"")</f>
        <v/>
      </c>
      <c r="I665" s="378" t="str">
        <f>IF(名簿!H670&lt;&gt;"",名簿!H670,"")</f>
        <v/>
      </c>
      <c r="J665" s="378" t="str">
        <f>IF(名簿!S670&lt;&gt;"",名簿!S670,"")</f>
        <v/>
      </c>
      <c r="L665" s="379" t="str">
        <f>IF(現場!C669&lt;&gt;"",現場!C669,"")</f>
        <v/>
      </c>
      <c r="M665" s="379" t="str">
        <f>IF(現場!D669&lt;&gt;"",現場!D669,"")</f>
        <v/>
      </c>
      <c r="N665" s="379" t="str">
        <f>IF(現場!E669&lt;&gt;"",現場!E669,"")</f>
        <v/>
      </c>
      <c r="O665" s="379" t="str">
        <f>IF(現場!F669&lt;&gt;"",現場!F669,"")</f>
        <v/>
      </c>
      <c r="P665" s="379" t="str">
        <f>IF(現場!G669&lt;&gt;"",現場!G669,"")</f>
        <v/>
      </c>
      <c r="Q665" s="379" t="str">
        <f>IF(現場!H669&lt;&gt;"",現場!H669,"")</f>
        <v/>
      </c>
      <c r="R665" s="379" t="str">
        <f>IF(現場!I669&lt;&gt;"",現場!I669,"")</f>
        <v/>
      </c>
      <c r="S665" s="379" t="str">
        <f>IF(現場!J669&lt;&gt;"",現場!J669,"")</f>
        <v/>
      </c>
      <c r="T665" s="379" t="str">
        <f>IF(現場!K669&lt;&gt;"",現場!K669,"")</f>
        <v/>
      </c>
      <c r="U665" s="379" t="str">
        <f>IF(現場!L669&lt;&gt;"",現場!L669,"")</f>
        <v/>
      </c>
      <c r="V665" s="379" t="str">
        <f>IF(現場!M669&lt;&gt;"",現場!M669,"")</f>
        <v/>
      </c>
      <c r="X665" s="407" t="str">
        <f>IF(名簿!E670&lt;&gt;"",名簿!E670,"")</f>
        <v/>
      </c>
      <c r="Y665" s="407" t="str">
        <f>IF(名簿!C670&lt;&gt;"",名簿!C670,"")</f>
        <v/>
      </c>
      <c r="Z665" s="407" t="str">
        <f>IF(名簿!H670&lt;&gt;"",名簿!H670,"")</f>
        <v/>
      </c>
      <c r="AA665" s="407" t="str">
        <f>IF(名簿!S670&lt;&gt;"",名簿!S670,"")</f>
        <v/>
      </c>
      <c r="AB665" s="407" t="s">
        <v>1792</v>
      </c>
      <c r="AC665" s="407" t="str">
        <f>IF(名簿!M670&lt;&gt;"",名簿!M670,"")</f>
        <v/>
      </c>
      <c r="AD665" s="407" t="str">
        <f>IF(名簿!N670&lt;&gt;"",名簿!N670,"")</f>
        <v/>
      </c>
      <c r="AE665" s="407" t="str">
        <f>IF(名簿!O670&lt;&gt;"",名簿!O670,"")</f>
        <v/>
      </c>
      <c r="AF665" s="407" t="str">
        <f>IF(名簿!P670&lt;&gt;"",名簿!P670,"")</f>
        <v/>
      </c>
      <c r="AN665" s="551" t="str">
        <f>テーブル2[[#This Row],[災害発生時の
体制]]&amp;テーブル2[[#This Row],[班長代理①②③を選択]]</f>
        <v/>
      </c>
      <c r="AO665">
        <f>IF(テーブル2[[#This Row],[班長代理①②③を選択]]&lt;&gt;"",COUNTIF(AN:AN,AN665),0)</f>
        <v>0</v>
      </c>
      <c r="AQ665" s="521" t="str">
        <f>テーブル2[[#This Row],[災害発生時の
体制]]&amp;テーブル2[[#This Row],[班長]]</f>
        <v/>
      </c>
      <c r="AR665" s="519">
        <f>IF(テーブル2[[#This Row],[班長]]="○",COUNTIF(AQ:AQ,AQ665),0)</f>
        <v>0</v>
      </c>
    </row>
    <row r="666" spans="2:44" x14ac:dyDescent="0.15">
      <c r="B666" s="378" t="str">
        <f>IF(名簿!C671&lt;&gt;"",名簿!C671,"")</f>
        <v/>
      </c>
      <c r="C666" s="378" t="str">
        <f>IF(名簿!F671&lt;&gt;"",名簿!F671,"")</f>
        <v/>
      </c>
      <c r="D666" s="378" t="str">
        <f>IF(名簿!G671&lt;&gt;"",名簿!G671,"")</f>
        <v/>
      </c>
      <c r="E666" s="378" t="str">
        <f>IF(名簿!J671&lt;&gt;"",名簿!J671,"")</f>
        <v/>
      </c>
      <c r="F666" s="378" t="str">
        <f>IF(名簿!L671&lt;&gt;"",名簿!L671,"")</f>
        <v/>
      </c>
      <c r="G666" s="378" t="str">
        <f>IF(名簿!I671&lt;&gt;"",名簿!I671,"")</f>
        <v/>
      </c>
      <c r="H666" s="378" t="str">
        <f>IF(名簿!K671&lt;&gt;"",名簿!K671,"")</f>
        <v/>
      </c>
      <c r="I666" s="378" t="str">
        <f>IF(名簿!H671&lt;&gt;"",名簿!H671,"")</f>
        <v/>
      </c>
      <c r="J666" s="378" t="str">
        <f>IF(名簿!S671&lt;&gt;"",名簿!S671,"")</f>
        <v/>
      </c>
      <c r="L666" s="379" t="str">
        <f>IF(現場!C670&lt;&gt;"",現場!C670,"")</f>
        <v/>
      </c>
      <c r="M666" s="379" t="str">
        <f>IF(現場!D670&lt;&gt;"",現場!D670,"")</f>
        <v/>
      </c>
      <c r="N666" s="379" t="str">
        <f>IF(現場!E670&lt;&gt;"",現場!E670,"")</f>
        <v/>
      </c>
      <c r="O666" s="379" t="str">
        <f>IF(現場!F670&lt;&gt;"",現場!F670,"")</f>
        <v/>
      </c>
      <c r="P666" s="379" t="str">
        <f>IF(現場!G670&lt;&gt;"",現場!G670,"")</f>
        <v/>
      </c>
      <c r="Q666" s="379" t="str">
        <f>IF(現場!H670&lt;&gt;"",現場!H670,"")</f>
        <v/>
      </c>
      <c r="R666" s="379" t="str">
        <f>IF(現場!I670&lt;&gt;"",現場!I670,"")</f>
        <v/>
      </c>
      <c r="S666" s="379" t="str">
        <f>IF(現場!J670&lt;&gt;"",現場!J670,"")</f>
        <v/>
      </c>
      <c r="T666" s="379" t="str">
        <f>IF(現場!K670&lt;&gt;"",現場!K670,"")</f>
        <v/>
      </c>
      <c r="U666" s="379" t="str">
        <f>IF(現場!L670&lt;&gt;"",現場!L670,"")</f>
        <v/>
      </c>
      <c r="V666" s="379" t="str">
        <f>IF(現場!M670&lt;&gt;"",現場!M670,"")</f>
        <v/>
      </c>
      <c r="X666" s="407" t="str">
        <f>IF(名簿!E671&lt;&gt;"",名簿!E671,"")</f>
        <v/>
      </c>
      <c r="Y666" s="407" t="str">
        <f>IF(名簿!C671&lt;&gt;"",名簿!C671,"")</f>
        <v/>
      </c>
      <c r="Z666" s="407" t="str">
        <f>IF(名簿!H671&lt;&gt;"",名簿!H671,"")</f>
        <v/>
      </c>
      <c r="AA666" s="407" t="str">
        <f>IF(名簿!S671&lt;&gt;"",名簿!S671,"")</f>
        <v/>
      </c>
      <c r="AB666" s="407" t="s">
        <v>1792</v>
      </c>
      <c r="AC666" s="407" t="str">
        <f>IF(名簿!M671&lt;&gt;"",名簿!M671,"")</f>
        <v/>
      </c>
      <c r="AD666" s="407" t="str">
        <f>IF(名簿!N671&lt;&gt;"",名簿!N671,"")</f>
        <v/>
      </c>
      <c r="AE666" s="407" t="str">
        <f>IF(名簿!O671&lt;&gt;"",名簿!O671,"")</f>
        <v/>
      </c>
      <c r="AF666" s="407" t="str">
        <f>IF(名簿!P671&lt;&gt;"",名簿!P671,"")</f>
        <v/>
      </c>
      <c r="AN666" s="551" t="str">
        <f>テーブル2[[#This Row],[災害発生時の
体制]]&amp;テーブル2[[#This Row],[班長代理①②③を選択]]</f>
        <v/>
      </c>
      <c r="AO666">
        <f>IF(テーブル2[[#This Row],[班長代理①②③を選択]]&lt;&gt;"",COUNTIF(AN:AN,AN666),0)</f>
        <v>0</v>
      </c>
      <c r="AQ666" s="521" t="str">
        <f>テーブル2[[#This Row],[災害発生時の
体制]]&amp;テーブル2[[#This Row],[班長]]</f>
        <v/>
      </c>
      <c r="AR666" s="519">
        <f>IF(テーブル2[[#This Row],[班長]]="○",COUNTIF(AQ:AQ,AQ666),0)</f>
        <v>0</v>
      </c>
    </row>
    <row r="667" spans="2:44" x14ac:dyDescent="0.15">
      <c r="B667" s="378" t="str">
        <f>IF(名簿!C672&lt;&gt;"",名簿!C672,"")</f>
        <v/>
      </c>
      <c r="C667" s="378" t="str">
        <f>IF(名簿!F672&lt;&gt;"",名簿!F672,"")</f>
        <v/>
      </c>
      <c r="D667" s="378" t="str">
        <f>IF(名簿!G672&lt;&gt;"",名簿!G672,"")</f>
        <v/>
      </c>
      <c r="E667" s="378" t="str">
        <f>IF(名簿!J672&lt;&gt;"",名簿!J672,"")</f>
        <v/>
      </c>
      <c r="F667" s="378" t="str">
        <f>IF(名簿!L672&lt;&gt;"",名簿!L672,"")</f>
        <v/>
      </c>
      <c r="G667" s="378" t="str">
        <f>IF(名簿!I672&lt;&gt;"",名簿!I672,"")</f>
        <v/>
      </c>
      <c r="H667" s="378" t="str">
        <f>IF(名簿!K672&lt;&gt;"",名簿!K672,"")</f>
        <v/>
      </c>
      <c r="I667" s="378" t="str">
        <f>IF(名簿!H672&lt;&gt;"",名簿!H672,"")</f>
        <v/>
      </c>
      <c r="J667" s="378" t="str">
        <f>IF(名簿!S672&lt;&gt;"",名簿!S672,"")</f>
        <v/>
      </c>
      <c r="L667" s="379" t="str">
        <f>IF(現場!C671&lt;&gt;"",現場!C671,"")</f>
        <v/>
      </c>
      <c r="M667" s="379" t="str">
        <f>IF(現場!D671&lt;&gt;"",現場!D671,"")</f>
        <v/>
      </c>
      <c r="N667" s="379" t="str">
        <f>IF(現場!E671&lt;&gt;"",現場!E671,"")</f>
        <v/>
      </c>
      <c r="O667" s="379" t="str">
        <f>IF(現場!F671&lt;&gt;"",現場!F671,"")</f>
        <v/>
      </c>
      <c r="P667" s="379" t="str">
        <f>IF(現場!G671&lt;&gt;"",現場!G671,"")</f>
        <v/>
      </c>
      <c r="Q667" s="379" t="str">
        <f>IF(現場!H671&lt;&gt;"",現場!H671,"")</f>
        <v/>
      </c>
      <c r="R667" s="379" t="str">
        <f>IF(現場!I671&lt;&gt;"",現場!I671,"")</f>
        <v/>
      </c>
      <c r="S667" s="379" t="str">
        <f>IF(現場!J671&lt;&gt;"",現場!J671,"")</f>
        <v/>
      </c>
      <c r="T667" s="379" t="str">
        <f>IF(現場!K671&lt;&gt;"",現場!K671,"")</f>
        <v/>
      </c>
      <c r="U667" s="379" t="str">
        <f>IF(現場!L671&lt;&gt;"",現場!L671,"")</f>
        <v/>
      </c>
      <c r="V667" s="379" t="str">
        <f>IF(現場!M671&lt;&gt;"",現場!M671,"")</f>
        <v/>
      </c>
      <c r="X667" s="407" t="str">
        <f>IF(名簿!E672&lt;&gt;"",名簿!E672,"")</f>
        <v/>
      </c>
      <c r="Y667" s="407" t="str">
        <f>IF(名簿!C672&lt;&gt;"",名簿!C672,"")</f>
        <v/>
      </c>
      <c r="Z667" s="407" t="str">
        <f>IF(名簿!H672&lt;&gt;"",名簿!H672,"")</f>
        <v/>
      </c>
      <c r="AA667" s="407" t="str">
        <f>IF(名簿!S672&lt;&gt;"",名簿!S672,"")</f>
        <v/>
      </c>
      <c r="AB667" s="407" t="s">
        <v>1792</v>
      </c>
      <c r="AC667" s="407" t="str">
        <f>IF(名簿!M672&lt;&gt;"",名簿!M672,"")</f>
        <v/>
      </c>
      <c r="AD667" s="407" t="str">
        <f>IF(名簿!N672&lt;&gt;"",名簿!N672,"")</f>
        <v/>
      </c>
      <c r="AE667" s="407" t="str">
        <f>IF(名簿!O672&lt;&gt;"",名簿!O672,"")</f>
        <v/>
      </c>
      <c r="AF667" s="407" t="str">
        <f>IF(名簿!P672&lt;&gt;"",名簿!P672,"")</f>
        <v/>
      </c>
      <c r="AN667" s="551" t="str">
        <f>テーブル2[[#This Row],[災害発生時の
体制]]&amp;テーブル2[[#This Row],[班長代理①②③を選択]]</f>
        <v/>
      </c>
      <c r="AO667">
        <f>IF(テーブル2[[#This Row],[班長代理①②③を選択]]&lt;&gt;"",COUNTIF(AN:AN,AN667),0)</f>
        <v>0</v>
      </c>
      <c r="AQ667" s="521" t="str">
        <f>テーブル2[[#This Row],[災害発生時の
体制]]&amp;テーブル2[[#This Row],[班長]]</f>
        <v/>
      </c>
      <c r="AR667" s="519">
        <f>IF(テーブル2[[#This Row],[班長]]="○",COUNTIF(AQ:AQ,AQ667),0)</f>
        <v>0</v>
      </c>
    </row>
    <row r="668" spans="2:44" x14ac:dyDescent="0.15">
      <c r="B668" s="378" t="str">
        <f>IF(名簿!C673&lt;&gt;"",名簿!C673,"")</f>
        <v/>
      </c>
      <c r="C668" s="378" t="str">
        <f>IF(名簿!F673&lt;&gt;"",名簿!F673,"")</f>
        <v/>
      </c>
      <c r="D668" s="378" t="str">
        <f>IF(名簿!G673&lt;&gt;"",名簿!G673,"")</f>
        <v/>
      </c>
      <c r="E668" s="378" t="str">
        <f>IF(名簿!J673&lt;&gt;"",名簿!J673,"")</f>
        <v/>
      </c>
      <c r="F668" s="378" t="str">
        <f>IF(名簿!L673&lt;&gt;"",名簿!L673,"")</f>
        <v/>
      </c>
      <c r="G668" s="378" t="str">
        <f>IF(名簿!I673&lt;&gt;"",名簿!I673,"")</f>
        <v/>
      </c>
      <c r="H668" s="378" t="str">
        <f>IF(名簿!K673&lt;&gt;"",名簿!K673,"")</f>
        <v/>
      </c>
      <c r="I668" s="378" t="str">
        <f>IF(名簿!H673&lt;&gt;"",名簿!H673,"")</f>
        <v/>
      </c>
      <c r="J668" s="378" t="str">
        <f>IF(名簿!S673&lt;&gt;"",名簿!S673,"")</f>
        <v/>
      </c>
      <c r="L668" s="379" t="str">
        <f>IF(現場!C672&lt;&gt;"",現場!C672,"")</f>
        <v/>
      </c>
      <c r="M668" s="379" t="str">
        <f>IF(現場!D672&lt;&gt;"",現場!D672,"")</f>
        <v/>
      </c>
      <c r="N668" s="379" t="str">
        <f>IF(現場!E672&lt;&gt;"",現場!E672,"")</f>
        <v/>
      </c>
      <c r="O668" s="379" t="str">
        <f>IF(現場!F672&lt;&gt;"",現場!F672,"")</f>
        <v/>
      </c>
      <c r="P668" s="379" t="str">
        <f>IF(現場!G672&lt;&gt;"",現場!G672,"")</f>
        <v/>
      </c>
      <c r="Q668" s="379" t="str">
        <f>IF(現場!H672&lt;&gt;"",現場!H672,"")</f>
        <v/>
      </c>
      <c r="R668" s="379" t="str">
        <f>IF(現場!I672&lt;&gt;"",現場!I672,"")</f>
        <v/>
      </c>
      <c r="S668" s="379" t="str">
        <f>IF(現場!J672&lt;&gt;"",現場!J672,"")</f>
        <v/>
      </c>
      <c r="T668" s="379" t="str">
        <f>IF(現場!K672&lt;&gt;"",現場!K672,"")</f>
        <v/>
      </c>
      <c r="U668" s="379" t="str">
        <f>IF(現場!L672&lt;&gt;"",現場!L672,"")</f>
        <v/>
      </c>
      <c r="V668" s="379" t="str">
        <f>IF(現場!M672&lt;&gt;"",現場!M672,"")</f>
        <v/>
      </c>
      <c r="X668" s="407" t="str">
        <f>IF(名簿!E673&lt;&gt;"",名簿!E673,"")</f>
        <v/>
      </c>
      <c r="Y668" s="407" t="str">
        <f>IF(名簿!C673&lt;&gt;"",名簿!C673,"")</f>
        <v/>
      </c>
      <c r="Z668" s="407" t="str">
        <f>IF(名簿!H673&lt;&gt;"",名簿!H673,"")</f>
        <v/>
      </c>
      <c r="AA668" s="407" t="str">
        <f>IF(名簿!S673&lt;&gt;"",名簿!S673,"")</f>
        <v/>
      </c>
      <c r="AB668" s="407" t="s">
        <v>1792</v>
      </c>
      <c r="AC668" s="407" t="str">
        <f>IF(名簿!M673&lt;&gt;"",名簿!M673,"")</f>
        <v/>
      </c>
      <c r="AD668" s="407" t="str">
        <f>IF(名簿!N673&lt;&gt;"",名簿!N673,"")</f>
        <v/>
      </c>
      <c r="AE668" s="407" t="str">
        <f>IF(名簿!O673&lt;&gt;"",名簿!O673,"")</f>
        <v/>
      </c>
      <c r="AF668" s="407" t="str">
        <f>IF(名簿!P673&lt;&gt;"",名簿!P673,"")</f>
        <v/>
      </c>
      <c r="AN668" s="551" t="str">
        <f>テーブル2[[#This Row],[災害発生時の
体制]]&amp;テーブル2[[#This Row],[班長代理①②③を選択]]</f>
        <v/>
      </c>
      <c r="AO668">
        <f>IF(テーブル2[[#This Row],[班長代理①②③を選択]]&lt;&gt;"",COUNTIF(AN:AN,AN668),0)</f>
        <v>0</v>
      </c>
      <c r="AQ668" s="521" t="str">
        <f>テーブル2[[#This Row],[災害発生時の
体制]]&amp;テーブル2[[#This Row],[班長]]</f>
        <v/>
      </c>
      <c r="AR668" s="519">
        <f>IF(テーブル2[[#This Row],[班長]]="○",COUNTIF(AQ:AQ,AQ668),0)</f>
        <v>0</v>
      </c>
    </row>
    <row r="669" spans="2:44" x14ac:dyDescent="0.15">
      <c r="B669" s="378" t="str">
        <f>IF(名簿!C674&lt;&gt;"",名簿!C674,"")</f>
        <v/>
      </c>
      <c r="C669" s="378" t="str">
        <f>IF(名簿!F674&lt;&gt;"",名簿!F674,"")</f>
        <v/>
      </c>
      <c r="D669" s="378" t="str">
        <f>IF(名簿!G674&lt;&gt;"",名簿!G674,"")</f>
        <v/>
      </c>
      <c r="E669" s="378" t="str">
        <f>IF(名簿!J674&lt;&gt;"",名簿!J674,"")</f>
        <v/>
      </c>
      <c r="F669" s="378" t="str">
        <f>IF(名簿!L674&lt;&gt;"",名簿!L674,"")</f>
        <v/>
      </c>
      <c r="G669" s="378" t="str">
        <f>IF(名簿!I674&lt;&gt;"",名簿!I674,"")</f>
        <v/>
      </c>
      <c r="H669" s="378" t="str">
        <f>IF(名簿!K674&lt;&gt;"",名簿!K674,"")</f>
        <v/>
      </c>
      <c r="I669" s="378" t="str">
        <f>IF(名簿!H674&lt;&gt;"",名簿!H674,"")</f>
        <v/>
      </c>
      <c r="J669" s="378" t="str">
        <f>IF(名簿!S674&lt;&gt;"",名簿!S674,"")</f>
        <v/>
      </c>
      <c r="L669" s="379" t="str">
        <f>IF(現場!C673&lt;&gt;"",現場!C673,"")</f>
        <v/>
      </c>
      <c r="M669" s="379" t="str">
        <f>IF(現場!D673&lt;&gt;"",現場!D673,"")</f>
        <v/>
      </c>
      <c r="N669" s="379" t="str">
        <f>IF(現場!E673&lt;&gt;"",現場!E673,"")</f>
        <v/>
      </c>
      <c r="O669" s="379" t="str">
        <f>IF(現場!F673&lt;&gt;"",現場!F673,"")</f>
        <v/>
      </c>
      <c r="P669" s="379" t="str">
        <f>IF(現場!G673&lt;&gt;"",現場!G673,"")</f>
        <v/>
      </c>
      <c r="Q669" s="379" t="str">
        <f>IF(現場!H673&lt;&gt;"",現場!H673,"")</f>
        <v/>
      </c>
      <c r="R669" s="379" t="str">
        <f>IF(現場!I673&lt;&gt;"",現場!I673,"")</f>
        <v/>
      </c>
      <c r="S669" s="379" t="str">
        <f>IF(現場!J673&lt;&gt;"",現場!J673,"")</f>
        <v/>
      </c>
      <c r="T669" s="379" t="str">
        <f>IF(現場!K673&lt;&gt;"",現場!K673,"")</f>
        <v/>
      </c>
      <c r="U669" s="379" t="str">
        <f>IF(現場!L673&lt;&gt;"",現場!L673,"")</f>
        <v/>
      </c>
      <c r="V669" s="379" t="str">
        <f>IF(現場!M673&lt;&gt;"",現場!M673,"")</f>
        <v/>
      </c>
      <c r="X669" s="407" t="str">
        <f>IF(名簿!E674&lt;&gt;"",名簿!E674,"")</f>
        <v/>
      </c>
      <c r="Y669" s="407" t="str">
        <f>IF(名簿!C674&lt;&gt;"",名簿!C674,"")</f>
        <v/>
      </c>
      <c r="Z669" s="407" t="str">
        <f>IF(名簿!H674&lt;&gt;"",名簿!H674,"")</f>
        <v/>
      </c>
      <c r="AA669" s="407" t="str">
        <f>IF(名簿!S674&lt;&gt;"",名簿!S674,"")</f>
        <v/>
      </c>
      <c r="AB669" s="407" t="s">
        <v>1792</v>
      </c>
      <c r="AC669" s="407" t="str">
        <f>IF(名簿!M674&lt;&gt;"",名簿!M674,"")</f>
        <v/>
      </c>
      <c r="AD669" s="407" t="str">
        <f>IF(名簿!N674&lt;&gt;"",名簿!N674,"")</f>
        <v/>
      </c>
      <c r="AE669" s="407" t="str">
        <f>IF(名簿!O674&lt;&gt;"",名簿!O674,"")</f>
        <v/>
      </c>
      <c r="AF669" s="407" t="str">
        <f>IF(名簿!P674&lt;&gt;"",名簿!P674,"")</f>
        <v/>
      </c>
      <c r="AN669" s="551" t="str">
        <f>テーブル2[[#This Row],[災害発生時の
体制]]&amp;テーブル2[[#This Row],[班長代理①②③を選択]]</f>
        <v/>
      </c>
      <c r="AO669">
        <f>IF(テーブル2[[#This Row],[班長代理①②③を選択]]&lt;&gt;"",COUNTIF(AN:AN,AN669),0)</f>
        <v>0</v>
      </c>
      <c r="AQ669" s="521" t="str">
        <f>テーブル2[[#This Row],[災害発生時の
体制]]&amp;テーブル2[[#This Row],[班長]]</f>
        <v/>
      </c>
      <c r="AR669" s="519">
        <f>IF(テーブル2[[#This Row],[班長]]="○",COUNTIF(AQ:AQ,AQ669),0)</f>
        <v>0</v>
      </c>
    </row>
    <row r="670" spans="2:44" x14ac:dyDescent="0.15">
      <c r="B670" s="378" t="str">
        <f>IF(名簿!C675&lt;&gt;"",名簿!C675,"")</f>
        <v/>
      </c>
      <c r="C670" s="378" t="str">
        <f>IF(名簿!F675&lt;&gt;"",名簿!F675,"")</f>
        <v/>
      </c>
      <c r="D670" s="378" t="str">
        <f>IF(名簿!G675&lt;&gt;"",名簿!G675,"")</f>
        <v/>
      </c>
      <c r="E670" s="378" t="str">
        <f>IF(名簿!J675&lt;&gt;"",名簿!J675,"")</f>
        <v/>
      </c>
      <c r="F670" s="378" t="str">
        <f>IF(名簿!L675&lt;&gt;"",名簿!L675,"")</f>
        <v/>
      </c>
      <c r="G670" s="378" t="str">
        <f>IF(名簿!I675&lt;&gt;"",名簿!I675,"")</f>
        <v/>
      </c>
      <c r="H670" s="378" t="str">
        <f>IF(名簿!K675&lt;&gt;"",名簿!K675,"")</f>
        <v/>
      </c>
      <c r="I670" s="378" t="str">
        <f>IF(名簿!H675&lt;&gt;"",名簿!H675,"")</f>
        <v/>
      </c>
      <c r="J670" s="378" t="str">
        <f>IF(名簿!S675&lt;&gt;"",名簿!S675,"")</f>
        <v/>
      </c>
      <c r="L670" s="379" t="str">
        <f>IF(現場!C674&lt;&gt;"",現場!C674,"")</f>
        <v/>
      </c>
      <c r="M670" s="379" t="str">
        <f>IF(現場!D674&lt;&gt;"",現場!D674,"")</f>
        <v/>
      </c>
      <c r="N670" s="379" t="str">
        <f>IF(現場!E674&lt;&gt;"",現場!E674,"")</f>
        <v/>
      </c>
      <c r="O670" s="379" t="str">
        <f>IF(現場!F674&lt;&gt;"",現場!F674,"")</f>
        <v/>
      </c>
      <c r="P670" s="379" t="str">
        <f>IF(現場!G674&lt;&gt;"",現場!G674,"")</f>
        <v/>
      </c>
      <c r="Q670" s="379" t="str">
        <f>IF(現場!H674&lt;&gt;"",現場!H674,"")</f>
        <v/>
      </c>
      <c r="R670" s="379" t="str">
        <f>IF(現場!I674&lt;&gt;"",現場!I674,"")</f>
        <v/>
      </c>
      <c r="S670" s="379" t="str">
        <f>IF(現場!J674&lt;&gt;"",現場!J674,"")</f>
        <v/>
      </c>
      <c r="T670" s="379" t="str">
        <f>IF(現場!K674&lt;&gt;"",現場!K674,"")</f>
        <v/>
      </c>
      <c r="U670" s="379" t="str">
        <f>IF(現場!L674&lt;&gt;"",現場!L674,"")</f>
        <v/>
      </c>
      <c r="V670" s="379" t="str">
        <f>IF(現場!M674&lt;&gt;"",現場!M674,"")</f>
        <v/>
      </c>
      <c r="X670" s="407" t="str">
        <f>IF(名簿!E675&lt;&gt;"",名簿!E675,"")</f>
        <v/>
      </c>
      <c r="Y670" s="407" t="str">
        <f>IF(名簿!C675&lt;&gt;"",名簿!C675,"")</f>
        <v/>
      </c>
      <c r="Z670" s="407" t="str">
        <f>IF(名簿!H675&lt;&gt;"",名簿!H675,"")</f>
        <v/>
      </c>
      <c r="AA670" s="407" t="str">
        <f>IF(名簿!S675&lt;&gt;"",名簿!S675,"")</f>
        <v/>
      </c>
      <c r="AB670" s="407" t="s">
        <v>1792</v>
      </c>
      <c r="AC670" s="407" t="str">
        <f>IF(名簿!M675&lt;&gt;"",名簿!M675,"")</f>
        <v/>
      </c>
      <c r="AD670" s="407" t="str">
        <f>IF(名簿!N675&lt;&gt;"",名簿!N675,"")</f>
        <v/>
      </c>
      <c r="AE670" s="407" t="str">
        <f>IF(名簿!O675&lt;&gt;"",名簿!O675,"")</f>
        <v/>
      </c>
      <c r="AF670" s="407" t="str">
        <f>IF(名簿!P675&lt;&gt;"",名簿!P675,"")</f>
        <v/>
      </c>
      <c r="AN670" s="551" t="str">
        <f>テーブル2[[#This Row],[災害発生時の
体制]]&amp;テーブル2[[#This Row],[班長代理①②③を選択]]</f>
        <v/>
      </c>
      <c r="AO670">
        <f>IF(テーブル2[[#This Row],[班長代理①②③を選択]]&lt;&gt;"",COUNTIF(AN:AN,AN670),0)</f>
        <v>0</v>
      </c>
      <c r="AQ670" s="521" t="str">
        <f>テーブル2[[#This Row],[災害発生時の
体制]]&amp;テーブル2[[#This Row],[班長]]</f>
        <v/>
      </c>
      <c r="AR670" s="519">
        <f>IF(テーブル2[[#This Row],[班長]]="○",COUNTIF(AQ:AQ,AQ670),0)</f>
        <v>0</v>
      </c>
    </row>
    <row r="671" spans="2:44" x14ac:dyDescent="0.15">
      <c r="B671" s="378" t="str">
        <f>IF(名簿!C676&lt;&gt;"",名簿!C676,"")</f>
        <v/>
      </c>
      <c r="C671" s="378" t="str">
        <f>IF(名簿!F676&lt;&gt;"",名簿!F676,"")</f>
        <v/>
      </c>
      <c r="D671" s="378" t="str">
        <f>IF(名簿!G676&lt;&gt;"",名簿!G676,"")</f>
        <v/>
      </c>
      <c r="E671" s="378" t="str">
        <f>IF(名簿!J676&lt;&gt;"",名簿!J676,"")</f>
        <v/>
      </c>
      <c r="F671" s="378" t="str">
        <f>IF(名簿!L676&lt;&gt;"",名簿!L676,"")</f>
        <v/>
      </c>
      <c r="G671" s="378" t="str">
        <f>IF(名簿!I676&lt;&gt;"",名簿!I676,"")</f>
        <v/>
      </c>
      <c r="H671" s="378" t="str">
        <f>IF(名簿!K676&lt;&gt;"",名簿!K676,"")</f>
        <v/>
      </c>
      <c r="I671" s="378" t="str">
        <f>IF(名簿!H676&lt;&gt;"",名簿!H676,"")</f>
        <v/>
      </c>
      <c r="J671" s="378" t="str">
        <f>IF(名簿!S676&lt;&gt;"",名簿!S676,"")</f>
        <v/>
      </c>
      <c r="L671" s="379" t="str">
        <f>IF(現場!C675&lt;&gt;"",現場!C675,"")</f>
        <v/>
      </c>
      <c r="M671" s="379" t="str">
        <f>IF(現場!D675&lt;&gt;"",現場!D675,"")</f>
        <v/>
      </c>
      <c r="N671" s="379" t="str">
        <f>IF(現場!E675&lt;&gt;"",現場!E675,"")</f>
        <v/>
      </c>
      <c r="O671" s="379" t="str">
        <f>IF(現場!F675&lt;&gt;"",現場!F675,"")</f>
        <v/>
      </c>
      <c r="P671" s="379" t="str">
        <f>IF(現場!G675&lt;&gt;"",現場!G675,"")</f>
        <v/>
      </c>
      <c r="Q671" s="379" t="str">
        <f>IF(現場!H675&lt;&gt;"",現場!H675,"")</f>
        <v/>
      </c>
      <c r="R671" s="379" t="str">
        <f>IF(現場!I675&lt;&gt;"",現場!I675,"")</f>
        <v/>
      </c>
      <c r="S671" s="379" t="str">
        <f>IF(現場!J675&lt;&gt;"",現場!J675,"")</f>
        <v/>
      </c>
      <c r="T671" s="379" t="str">
        <f>IF(現場!K675&lt;&gt;"",現場!K675,"")</f>
        <v/>
      </c>
      <c r="U671" s="379" t="str">
        <f>IF(現場!L675&lt;&gt;"",現場!L675,"")</f>
        <v/>
      </c>
      <c r="V671" s="379" t="str">
        <f>IF(現場!M675&lt;&gt;"",現場!M675,"")</f>
        <v/>
      </c>
      <c r="X671" s="407" t="str">
        <f>IF(名簿!E676&lt;&gt;"",名簿!E676,"")</f>
        <v/>
      </c>
      <c r="Y671" s="407" t="str">
        <f>IF(名簿!C676&lt;&gt;"",名簿!C676,"")</f>
        <v/>
      </c>
      <c r="Z671" s="407" t="str">
        <f>IF(名簿!H676&lt;&gt;"",名簿!H676,"")</f>
        <v/>
      </c>
      <c r="AA671" s="407" t="str">
        <f>IF(名簿!S676&lt;&gt;"",名簿!S676,"")</f>
        <v/>
      </c>
      <c r="AB671" s="407" t="s">
        <v>1792</v>
      </c>
      <c r="AC671" s="407" t="str">
        <f>IF(名簿!M676&lt;&gt;"",名簿!M676,"")</f>
        <v/>
      </c>
      <c r="AD671" s="407" t="str">
        <f>IF(名簿!N676&lt;&gt;"",名簿!N676,"")</f>
        <v/>
      </c>
      <c r="AE671" s="407" t="str">
        <f>IF(名簿!O676&lt;&gt;"",名簿!O676,"")</f>
        <v/>
      </c>
      <c r="AF671" s="407" t="str">
        <f>IF(名簿!P676&lt;&gt;"",名簿!P676,"")</f>
        <v/>
      </c>
      <c r="AN671" s="551" t="str">
        <f>テーブル2[[#This Row],[災害発生時の
体制]]&amp;テーブル2[[#This Row],[班長代理①②③を選択]]</f>
        <v/>
      </c>
      <c r="AO671">
        <f>IF(テーブル2[[#This Row],[班長代理①②③を選択]]&lt;&gt;"",COUNTIF(AN:AN,AN671),0)</f>
        <v>0</v>
      </c>
      <c r="AQ671" s="521" t="str">
        <f>テーブル2[[#This Row],[災害発生時の
体制]]&amp;テーブル2[[#This Row],[班長]]</f>
        <v/>
      </c>
      <c r="AR671" s="519">
        <f>IF(テーブル2[[#This Row],[班長]]="○",COUNTIF(AQ:AQ,AQ671),0)</f>
        <v>0</v>
      </c>
    </row>
    <row r="672" spans="2:44" x14ac:dyDescent="0.15">
      <c r="B672" s="378" t="str">
        <f>IF(名簿!C677&lt;&gt;"",名簿!C677,"")</f>
        <v/>
      </c>
      <c r="C672" s="378" t="str">
        <f>IF(名簿!F677&lt;&gt;"",名簿!F677,"")</f>
        <v/>
      </c>
      <c r="D672" s="378" t="str">
        <f>IF(名簿!G677&lt;&gt;"",名簿!G677,"")</f>
        <v/>
      </c>
      <c r="E672" s="378" t="str">
        <f>IF(名簿!J677&lt;&gt;"",名簿!J677,"")</f>
        <v/>
      </c>
      <c r="F672" s="378" t="str">
        <f>IF(名簿!L677&lt;&gt;"",名簿!L677,"")</f>
        <v/>
      </c>
      <c r="G672" s="378" t="str">
        <f>IF(名簿!I677&lt;&gt;"",名簿!I677,"")</f>
        <v/>
      </c>
      <c r="H672" s="378" t="str">
        <f>IF(名簿!K677&lt;&gt;"",名簿!K677,"")</f>
        <v/>
      </c>
      <c r="I672" s="378" t="str">
        <f>IF(名簿!H677&lt;&gt;"",名簿!H677,"")</f>
        <v/>
      </c>
      <c r="J672" s="378" t="str">
        <f>IF(名簿!S677&lt;&gt;"",名簿!S677,"")</f>
        <v/>
      </c>
      <c r="L672" s="379" t="str">
        <f>IF(現場!C676&lt;&gt;"",現場!C676,"")</f>
        <v/>
      </c>
      <c r="M672" s="379" t="str">
        <f>IF(現場!D676&lt;&gt;"",現場!D676,"")</f>
        <v/>
      </c>
      <c r="N672" s="379" t="str">
        <f>IF(現場!E676&lt;&gt;"",現場!E676,"")</f>
        <v/>
      </c>
      <c r="O672" s="379" t="str">
        <f>IF(現場!F676&lt;&gt;"",現場!F676,"")</f>
        <v/>
      </c>
      <c r="P672" s="379" t="str">
        <f>IF(現場!G676&lt;&gt;"",現場!G676,"")</f>
        <v/>
      </c>
      <c r="Q672" s="379" t="str">
        <f>IF(現場!H676&lt;&gt;"",現場!H676,"")</f>
        <v/>
      </c>
      <c r="R672" s="379" t="str">
        <f>IF(現場!I676&lt;&gt;"",現場!I676,"")</f>
        <v/>
      </c>
      <c r="S672" s="379" t="str">
        <f>IF(現場!J676&lt;&gt;"",現場!J676,"")</f>
        <v/>
      </c>
      <c r="T672" s="379" t="str">
        <f>IF(現場!K676&lt;&gt;"",現場!K676,"")</f>
        <v/>
      </c>
      <c r="U672" s="379" t="str">
        <f>IF(現場!L676&lt;&gt;"",現場!L676,"")</f>
        <v/>
      </c>
      <c r="V672" s="379" t="str">
        <f>IF(現場!M676&lt;&gt;"",現場!M676,"")</f>
        <v/>
      </c>
      <c r="X672" s="407" t="str">
        <f>IF(名簿!E677&lt;&gt;"",名簿!E677,"")</f>
        <v/>
      </c>
      <c r="Y672" s="407" t="str">
        <f>IF(名簿!C677&lt;&gt;"",名簿!C677,"")</f>
        <v/>
      </c>
      <c r="Z672" s="407" t="str">
        <f>IF(名簿!H677&lt;&gt;"",名簿!H677,"")</f>
        <v/>
      </c>
      <c r="AA672" s="407" t="str">
        <f>IF(名簿!S677&lt;&gt;"",名簿!S677,"")</f>
        <v/>
      </c>
      <c r="AB672" s="407" t="s">
        <v>1792</v>
      </c>
      <c r="AC672" s="407" t="str">
        <f>IF(名簿!M677&lt;&gt;"",名簿!M677,"")</f>
        <v/>
      </c>
      <c r="AD672" s="407" t="str">
        <f>IF(名簿!N677&lt;&gt;"",名簿!N677,"")</f>
        <v/>
      </c>
      <c r="AE672" s="407" t="str">
        <f>IF(名簿!O677&lt;&gt;"",名簿!O677,"")</f>
        <v/>
      </c>
      <c r="AF672" s="407" t="str">
        <f>IF(名簿!P677&lt;&gt;"",名簿!P677,"")</f>
        <v/>
      </c>
      <c r="AN672" s="551" t="str">
        <f>テーブル2[[#This Row],[災害発生時の
体制]]&amp;テーブル2[[#This Row],[班長代理①②③を選択]]</f>
        <v/>
      </c>
      <c r="AO672">
        <f>IF(テーブル2[[#This Row],[班長代理①②③を選択]]&lt;&gt;"",COUNTIF(AN:AN,AN672),0)</f>
        <v>0</v>
      </c>
      <c r="AQ672" s="521" t="str">
        <f>テーブル2[[#This Row],[災害発生時の
体制]]&amp;テーブル2[[#This Row],[班長]]</f>
        <v/>
      </c>
      <c r="AR672" s="519">
        <f>IF(テーブル2[[#This Row],[班長]]="○",COUNTIF(AQ:AQ,AQ672),0)</f>
        <v>0</v>
      </c>
    </row>
    <row r="673" spans="2:44" x14ac:dyDescent="0.15">
      <c r="B673" s="378" t="str">
        <f>IF(名簿!C678&lt;&gt;"",名簿!C678,"")</f>
        <v/>
      </c>
      <c r="C673" s="378" t="str">
        <f>IF(名簿!F678&lt;&gt;"",名簿!F678,"")</f>
        <v/>
      </c>
      <c r="D673" s="378" t="str">
        <f>IF(名簿!G678&lt;&gt;"",名簿!G678,"")</f>
        <v/>
      </c>
      <c r="E673" s="378" t="str">
        <f>IF(名簿!J678&lt;&gt;"",名簿!J678,"")</f>
        <v/>
      </c>
      <c r="F673" s="378" t="str">
        <f>IF(名簿!L678&lt;&gt;"",名簿!L678,"")</f>
        <v/>
      </c>
      <c r="G673" s="378" t="str">
        <f>IF(名簿!I678&lt;&gt;"",名簿!I678,"")</f>
        <v/>
      </c>
      <c r="H673" s="378" t="str">
        <f>IF(名簿!K678&lt;&gt;"",名簿!K678,"")</f>
        <v/>
      </c>
      <c r="I673" s="378" t="str">
        <f>IF(名簿!H678&lt;&gt;"",名簿!H678,"")</f>
        <v/>
      </c>
      <c r="J673" s="378" t="str">
        <f>IF(名簿!S678&lt;&gt;"",名簿!S678,"")</f>
        <v/>
      </c>
      <c r="L673" s="379" t="str">
        <f>IF(現場!C677&lt;&gt;"",現場!C677,"")</f>
        <v/>
      </c>
      <c r="M673" s="379" t="str">
        <f>IF(現場!D677&lt;&gt;"",現場!D677,"")</f>
        <v/>
      </c>
      <c r="N673" s="379" t="str">
        <f>IF(現場!E677&lt;&gt;"",現場!E677,"")</f>
        <v/>
      </c>
      <c r="O673" s="379" t="str">
        <f>IF(現場!F677&lt;&gt;"",現場!F677,"")</f>
        <v/>
      </c>
      <c r="P673" s="379" t="str">
        <f>IF(現場!G677&lt;&gt;"",現場!G677,"")</f>
        <v/>
      </c>
      <c r="Q673" s="379" t="str">
        <f>IF(現場!H677&lt;&gt;"",現場!H677,"")</f>
        <v/>
      </c>
      <c r="R673" s="379" t="str">
        <f>IF(現場!I677&lt;&gt;"",現場!I677,"")</f>
        <v/>
      </c>
      <c r="S673" s="379" t="str">
        <f>IF(現場!J677&lt;&gt;"",現場!J677,"")</f>
        <v/>
      </c>
      <c r="T673" s="379" t="str">
        <f>IF(現場!K677&lt;&gt;"",現場!K677,"")</f>
        <v/>
      </c>
      <c r="U673" s="379" t="str">
        <f>IF(現場!L677&lt;&gt;"",現場!L677,"")</f>
        <v/>
      </c>
      <c r="V673" s="379" t="str">
        <f>IF(現場!M677&lt;&gt;"",現場!M677,"")</f>
        <v/>
      </c>
      <c r="X673" s="407" t="str">
        <f>IF(名簿!E678&lt;&gt;"",名簿!E678,"")</f>
        <v/>
      </c>
      <c r="Y673" s="407" t="str">
        <f>IF(名簿!C678&lt;&gt;"",名簿!C678,"")</f>
        <v/>
      </c>
      <c r="Z673" s="407" t="str">
        <f>IF(名簿!H678&lt;&gt;"",名簿!H678,"")</f>
        <v/>
      </c>
      <c r="AA673" s="407" t="str">
        <f>IF(名簿!S678&lt;&gt;"",名簿!S678,"")</f>
        <v/>
      </c>
      <c r="AB673" s="407" t="s">
        <v>1792</v>
      </c>
      <c r="AC673" s="407" t="str">
        <f>IF(名簿!M678&lt;&gt;"",名簿!M678,"")</f>
        <v/>
      </c>
      <c r="AD673" s="407" t="str">
        <f>IF(名簿!N678&lt;&gt;"",名簿!N678,"")</f>
        <v/>
      </c>
      <c r="AE673" s="407" t="str">
        <f>IF(名簿!O678&lt;&gt;"",名簿!O678,"")</f>
        <v/>
      </c>
      <c r="AF673" s="407" t="str">
        <f>IF(名簿!P678&lt;&gt;"",名簿!P678,"")</f>
        <v/>
      </c>
      <c r="AN673" s="551" t="str">
        <f>テーブル2[[#This Row],[災害発生時の
体制]]&amp;テーブル2[[#This Row],[班長代理①②③を選択]]</f>
        <v/>
      </c>
      <c r="AO673">
        <f>IF(テーブル2[[#This Row],[班長代理①②③を選択]]&lt;&gt;"",COUNTIF(AN:AN,AN673),0)</f>
        <v>0</v>
      </c>
      <c r="AQ673" s="521" t="str">
        <f>テーブル2[[#This Row],[災害発生時の
体制]]&amp;テーブル2[[#This Row],[班長]]</f>
        <v/>
      </c>
      <c r="AR673" s="519">
        <f>IF(テーブル2[[#This Row],[班長]]="○",COUNTIF(AQ:AQ,AQ673),0)</f>
        <v>0</v>
      </c>
    </row>
    <row r="674" spans="2:44" x14ac:dyDescent="0.15">
      <c r="B674" s="378" t="str">
        <f>IF(名簿!C679&lt;&gt;"",名簿!C679,"")</f>
        <v/>
      </c>
      <c r="C674" s="378" t="str">
        <f>IF(名簿!F679&lt;&gt;"",名簿!F679,"")</f>
        <v/>
      </c>
      <c r="D674" s="378" t="str">
        <f>IF(名簿!G679&lt;&gt;"",名簿!G679,"")</f>
        <v/>
      </c>
      <c r="E674" s="378" t="str">
        <f>IF(名簿!J679&lt;&gt;"",名簿!J679,"")</f>
        <v/>
      </c>
      <c r="F674" s="378" t="str">
        <f>IF(名簿!L679&lt;&gt;"",名簿!L679,"")</f>
        <v/>
      </c>
      <c r="G674" s="378" t="str">
        <f>IF(名簿!I679&lt;&gt;"",名簿!I679,"")</f>
        <v/>
      </c>
      <c r="H674" s="378" t="str">
        <f>IF(名簿!K679&lt;&gt;"",名簿!K679,"")</f>
        <v/>
      </c>
      <c r="I674" s="378" t="str">
        <f>IF(名簿!H679&lt;&gt;"",名簿!H679,"")</f>
        <v/>
      </c>
      <c r="J674" s="378" t="str">
        <f>IF(名簿!S679&lt;&gt;"",名簿!S679,"")</f>
        <v/>
      </c>
      <c r="L674" s="379" t="str">
        <f>IF(現場!C678&lt;&gt;"",現場!C678,"")</f>
        <v/>
      </c>
      <c r="M674" s="379" t="str">
        <f>IF(現場!D678&lt;&gt;"",現場!D678,"")</f>
        <v/>
      </c>
      <c r="N674" s="379" t="str">
        <f>IF(現場!E678&lt;&gt;"",現場!E678,"")</f>
        <v/>
      </c>
      <c r="O674" s="379" t="str">
        <f>IF(現場!F678&lt;&gt;"",現場!F678,"")</f>
        <v/>
      </c>
      <c r="P674" s="379" t="str">
        <f>IF(現場!G678&lt;&gt;"",現場!G678,"")</f>
        <v/>
      </c>
      <c r="Q674" s="379" t="str">
        <f>IF(現場!H678&lt;&gt;"",現場!H678,"")</f>
        <v/>
      </c>
      <c r="R674" s="379" t="str">
        <f>IF(現場!I678&lt;&gt;"",現場!I678,"")</f>
        <v/>
      </c>
      <c r="S674" s="379" t="str">
        <f>IF(現場!J678&lt;&gt;"",現場!J678,"")</f>
        <v/>
      </c>
      <c r="T674" s="379" t="str">
        <f>IF(現場!K678&lt;&gt;"",現場!K678,"")</f>
        <v/>
      </c>
      <c r="U674" s="379" t="str">
        <f>IF(現場!L678&lt;&gt;"",現場!L678,"")</f>
        <v/>
      </c>
      <c r="V674" s="379" t="str">
        <f>IF(現場!M678&lt;&gt;"",現場!M678,"")</f>
        <v/>
      </c>
      <c r="X674" s="407" t="str">
        <f>IF(名簿!E679&lt;&gt;"",名簿!E679,"")</f>
        <v/>
      </c>
      <c r="Y674" s="407" t="str">
        <f>IF(名簿!C679&lt;&gt;"",名簿!C679,"")</f>
        <v/>
      </c>
      <c r="Z674" s="407" t="str">
        <f>IF(名簿!H679&lt;&gt;"",名簿!H679,"")</f>
        <v/>
      </c>
      <c r="AA674" s="407" t="str">
        <f>IF(名簿!S679&lt;&gt;"",名簿!S679,"")</f>
        <v/>
      </c>
      <c r="AB674" s="407" t="s">
        <v>1792</v>
      </c>
      <c r="AC674" s="407" t="str">
        <f>IF(名簿!M679&lt;&gt;"",名簿!M679,"")</f>
        <v/>
      </c>
      <c r="AD674" s="407" t="str">
        <f>IF(名簿!N679&lt;&gt;"",名簿!N679,"")</f>
        <v/>
      </c>
      <c r="AE674" s="407" t="str">
        <f>IF(名簿!O679&lt;&gt;"",名簿!O679,"")</f>
        <v/>
      </c>
      <c r="AF674" s="407" t="str">
        <f>IF(名簿!P679&lt;&gt;"",名簿!P679,"")</f>
        <v/>
      </c>
      <c r="AN674" s="551" t="str">
        <f>テーブル2[[#This Row],[災害発生時の
体制]]&amp;テーブル2[[#This Row],[班長代理①②③を選択]]</f>
        <v/>
      </c>
      <c r="AO674">
        <f>IF(テーブル2[[#This Row],[班長代理①②③を選択]]&lt;&gt;"",COUNTIF(AN:AN,AN674),0)</f>
        <v>0</v>
      </c>
      <c r="AQ674" s="521" t="str">
        <f>テーブル2[[#This Row],[災害発生時の
体制]]&amp;テーブル2[[#This Row],[班長]]</f>
        <v/>
      </c>
      <c r="AR674" s="519">
        <f>IF(テーブル2[[#This Row],[班長]]="○",COUNTIF(AQ:AQ,AQ674),0)</f>
        <v>0</v>
      </c>
    </row>
    <row r="675" spans="2:44" x14ac:dyDescent="0.15">
      <c r="B675" s="378" t="str">
        <f>IF(名簿!C680&lt;&gt;"",名簿!C680,"")</f>
        <v/>
      </c>
      <c r="C675" s="378" t="str">
        <f>IF(名簿!F680&lt;&gt;"",名簿!F680,"")</f>
        <v/>
      </c>
      <c r="D675" s="378" t="str">
        <f>IF(名簿!G680&lt;&gt;"",名簿!G680,"")</f>
        <v/>
      </c>
      <c r="E675" s="378" t="str">
        <f>IF(名簿!J680&lt;&gt;"",名簿!J680,"")</f>
        <v/>
      </c>
      <c r="F675" s="378" t="str">
        <f>IF(名簿!L680&lt;&gt;"",名簿!L680,"")</f>
        <v/>
      </c>
      <c r="G675" s="378" t="str">
        <f>IF(名簿!I680&lt;&gt;"",名簿!I680,"")</f>
        <v/>
      </c>
      <c r="H675" s="378" t="str">
        <f>IF(名簿!K680&lt;&gt;"",名簿!K680,"")</f>
        <v/>
      </c>
      <c r="I675" s="378" t="str">
        <f>IF(名簿!H680&lt;&gt;"",名簿!H680,"")</f>
        <v/>
      </c>
      <c r="J675" s="378" t="str">
        <f>IF(名簿!S680&lt;&gt;"",名簿!S680,"")</f>
        <v/>
      </c>
      <c r="L675" s="379" t="str">
        <f>IF(現場!C679&lt;&gt;"",現場!C679,"")</f>
        <v/>
      </c>
      <c r="M675" s="379" t="str">
        <f>IF(現場!D679&lt;&gt;"",現場!D679,"")</f>
        <v/>
      </c>
      <c r="N675" s="379" t="str">
        <f>IF(現場!E679&lt;&gt;"",現場!E679,"")</f>
        <v/>
      </c>
      <c r="O675" s="379" t="str">
        <f>IF(現場!F679&lt;&gt;"",現場!F679,"")</f>
        <v/>
      </c>
      <c r="P675" s="379" t="str">
        <f>IF(現場!G679&lt;&gt;"",現場!G679,"")</f>
        <v/>
      </c>
      <c r="Q675" s="379" t="str">
        <f>IF(現場!H679&lt;&gt;"",現場!H679,"")</f>
        <v/>
      </c>
      <c r="R675" s="379" t="str">
        <f>IF(現場!I679&lt;&gt;"",現場!I679,"")</f>
        <v/>
      </c>
      <c r="S675" s="379" t="str">
        <f>IF(現場!J679&lt;&gt;"",現場!J679,"")</f>
        <v/>
      </c>
      <c r="T675" s="379" t="str">
        <f>IF(現場!K679&lt;&gt;"",現場!K679,"")</f>
        <v/>
      </c>
      <c r="U675" s="379" t="str">
        <f>IF(現場!L679&lt;&gt;"",現場!L679,"")</f>
        <v/>
      </c>
      <c r="V675" s="379" t="str">
        <f>IF(現場!M679&lt;&gt;"",現場!M679,"")</f>
        <v/>
      </c>
      <c r="X675" s="407" t="str">
        <f>IF(名簿!E680&lt;&gt;"",名簿!E680,"")</f>
        <v/>
      </c>
      <c r="Y675" s="407" t="str">
        <f>IF(名簿!C680&lt;&gt;"",名簿!C680,"")</f>
        <v/>
      </c>
      <c r="Z675" s="407" t="str">
        <f>IF(名簿!H680&lt;&gt;"",名簿!H680,"")</f>
        <v/>
      </c>
      <c r="AA675" s="407" t="str">
        <f>IF(名簿!S680&lt;&gt;"",名簿!S680,"")</f>
        <v/>
      </c>
      <c r="AB675" s="407" t="s">
        <v>1792</v>
      </c>
      <c r="AC675" s="407" t="str">
        <f>IF(名簿!M680&lt;&gt;"",名簿!M680,"")</f>
        <v/>
      </c>
      <c r="AD675" s="407" t="str">
        <f>IF(名簿!N680&lt;&gt;"",名簿!N680,"")</f>
        <v/>
      </c>
      <c r="AE675" s="407" t="str">
        <f>IF(名簿!O680&lt;&gt;"",名簿!O680,"")</f>
        <v/>
      </c>
      <c r="AF675" s="407" t="str">
        <f>IF(名簿!P680&lt;&gt;"",名簿!P680,"")</f>
        <v/>
      </c>
      <c r="AN675" s="551" t="str">
        <f>テーブル2[[#This Row],[災害発生時の
体制]]&amp;テーブル2[[#This Row],[班長代理①②③を選択]]</f>
        <v/>
      </c>
      <c r="AO675">
        <f>IF(テーブル2[[#This Row],[班長代理①②③を選択]]&lt;&gt;"",COUNTIF(AN:AN,AN675),0)</f>
        <v>0</v>
      </c>
      <c r="AQ675" s="521" t="str">
        <f>テーブル2[[#This Row],[災害発生時の
体制]]&amp;テーブル2[[#This Row],[班長]]</f>
        <v/>
      </c>
      <c r="AR675" s="519">
        <f>IF(テーブル2[[#This Row],[班長]]="○",COUNTIF(AQ:AQ,AQ675),0)</f>
        <v>0</v>
      </c>
    </row>
    <row r="676" spans="2:44" x14ac:dyDescent="0.15">
      <c r="B676" s="378" t="str">
        <f>IF(名簿!C681&lt;&gt;"",名簿!C681,"")</f>
        <v/>
      </c>
      <c r="C676" s="378" t="str">
        <f>IF(名簿!F681&lt;&gt;"",名簿!F681,"")</f>
        <v/>
      </c>
      <c r="D676" s="378" t="str">
        <f>IF(名簿!G681&lt;&gt;"",名簿!G681,"")</f>
        <v/>
      </c>
      <c r="E676" s="378" t="str">
        <f>IF(名簿!J681&lt;&gt;"",名簿!J681,"")</f>
        <v/>
      </c>
      <c r="F676" s="378" t="str">
        <f>IF(名簿!L681&lt;&gt;"",名簿!L681,"")</f>
        <v/>
      </c>
      <c r="G676" s="378" t="str">
        <f>IF(名簿!I681&lt;&gt;"",名簿!I681,"")</f>
        <v/>
      </c>
      <c r="H676" s="378" t="str">
        <f>IF(名簿!K681&lt;&gt;"",名簿!K681,"")</f>
        <v/>
      </c>
      <c r="I676" s="378" t="str">
        <f>IF(名簿!H681&lt;&gt;"",名簿!H681,"")</f>
        <v/>
      </c>
      <c r="J676" s="378" t="str">
        <f>IF(名簿!S681&lt;&gt;"",名簿!S681,"")</f>
        <v/>
      </c>
      <c r="L676" s="379" t="str">
        <f>IF(現場!C680&lt;&gt;"",現場!C680,"")</f>
        <v/>
      </c>
      <c r="M676" s="379" t="str">
        <f>IF(現場!D680&lt;&gt;"",現場!D680,"")</f>
        <v/>
      </c>
      <c r="N676" s="379" t="str">
        <f>IF(現場!E680&lt;&gt;"",現場!E680,"")</f>
        <v/>
      </c>
      <c r="O676" s="379" t="str">
        <f>IF(現場!F680&lt;&gt;"",現場!F680,"")</f>
        <v/>
      </c>
      <c r="P676" s="379" t="str">
        <f>IF(現場!G680&lt;&gt;"",現場!G680,"")</f>
        <v/>
      </c>
      <c r="Q676" s="379" t="str">
        <f>IF(現場!H680&lt;&gt;"",現場!H680,"")</f>
        <v/>
      </c>
      <c r="R676" s="379" t="str">
        <f>IF(現場!I680&lt;&gt;"",現場!I680,"")</f>
        <v/>
      </c>
      <c r="S676" s="379" t="str">
        <f>IF(現場!J680&lt;&gt;"",現場!J680,"")</f>
        <v/>
      </c>
      <c r="T676" s="379" t="str">
        <f>IF(現場!K680&lt;&gt;"",現場!K680,"")</f>
        <v/>
      </c>
      <c r="U676" s="379" t="str">
        <f>IF(現場!L680&lt;&gt;"",現場!L680,"")</f>
        <v/>
      </c>
      <c r="V676" s="379" t="str">
        <f>IF(現場!M680&lt;&gt;"",現場!M680,"")</f>
        <v/>
      </c>
      <c r="X676" s="407" t="str">
        <f>IF(名簿!E681&lt;&gt;"",名簿!E681,"")</f>
        <v/>
      </c>
      <c r="Y676" s="407" t="str">
        <f>IF(名簿!C681&lt;&gt;"",名簿!C681,"")</f>
        <v/>
      </c>
      <c r="Z676" s="407" t="str">
        <f>IF(名簿!H681&lt;&gt;"",名簿!H681,"")</f>
        <v/>
      </c>
      <c r="AA676" s="407" t="str">
        <f>IF(名簿!S681&lt;&gt;"",名簿!S681,"")</f>
        <v/>
      </c>
      <c r="AB676" s="407" t="s">
        <v>1792</v>
      </c>
      <c r="AC676" s="407" t="str">
        <f>IF(名簿!M681&lt;&gt;"",名簿!M681,"")</f>
        <v/>
      </c>
      <c r="AD676" s="407" t="str">
        <f>IF(名簿!N681&lt;&gt;"",名簿!N681,"")</f>
        <v/>
      </c>
      <c r="AE676" s="407" t="str">
        <f>IF(名簿!O681&lt;&gt;"",名簿!O681,"")</f>
        <v/>
      </c>
      <c r="AF676" s="407" t="str">
        <f>IF(名簿!P681&lt;&gt;"",名簿!P681,"")</f>
        <v/>
      </c>
      <c r="AN676" s="551" t="str">
        <f>テーブル2[[#This Row],[災害発生時の
体制]]&amp;テーブル2[[#This Row],[班長代理①②③を選択]]</f>
        <v/>
      </c>
      <c r="AO676">
        <f>IF(テーブル2[[#This Row],[班長代理①②③を選択]]&lt;&gt;"",COUNTIF(AN:AN,AN676),0)</f>
        <v>0</v>
      </c>
      <c r="AQ676" s="521" t="str">
        <f>テーブル2[[#This Row],[災害発生時の
体制]]&amp;テーブル2[[#This Row],[班長]]</f>
        <v/>
      </c>
      <c r="AR676" s="519">
        <f>IF(テーブル2[[#This Row],[班長]]="○",COUNTIF(AQ:AQ,AQ676),0)</f>
        <v>0</v>
      </c>
    </row>
    <row r="677" spans="2:44" x14ac:dyDescent="0.15">
      <c r="B677" s="378" t="str">
        <f>IF(名簿!C682&lt;&gt;"",名簿!C682,"")</f>
        <v/>
      </c>
      <c r="C677" s="378" t="str">
        <f>IF(名簿!F682&lt;&gt;"",名簿!F682,"")</f>
        <v/>
      </c>
      <c r="D677" s="378" t="str">
        <f>IF(名簿!G682&lt;&gt;"",名簿!G682,"")</f>
        <v/>
      </c>
      <c r="E677" s="378" t="str">
        <f>IF(名簿!J682&lt;&gt;"",名簿!J682,"")</f>
        <v/>
      </c>
      <c r="F677" s="378" t="str">
        <f>IF(名簿!L682&lt;&gt;"",名簿!L682,"")</f>
        <v/>
      </c>
      <c r="G677" s="378" t="str">
        <f>IF(名簿!I682&lt;&gt;"",名簿!I682,"")</f>
        <v/>
      </c>
      <c r="H677" s="378" t="str">
        <f>IF(名簿!K682&lt;&gt;"",名簿!K682,"")</f>
        <v/>
      </c>
      <c r="I677" s="378" t="str">
        <f>IF(名簿!H682&lt;&gt;"",名簿!H682,"")</f>
        <v/>
      </c>
      <c r="J677" s="378" t="str">
        <f>IF(名簿!S682&lt;&gt;"",名簿!S682,"")</f>
        <v/>
      </c>
      <c r="L677" s="379" t="str">
        <f>IF(現場!C681&lt;&gt;"",現場!C681,"")</f>
        <v/>
      </c>
      <c r="M677" s="379" t="str">
        <f>IF(現場!D681&lt;&gt;"",現場!D681,"")</f>
        <v/>
      </c>
      <c r="N677" s="379" t="str">
        <f>IF(現場!E681&lt;&gt;"",現場!E681,"")</f>
        <v/>
      </c>
      <c r="O677" s="379" t="str">
        <f>IF(現場!F681&lt;&gt;"",現場!F681,"")</f>
        <v/>
      </c>
      <c r="P677" s="379" t="str">
        <f>IF(現場!G681&lt;&gt;"",現場!G681,"")</f>
        <v/>
      </c>
      <c r="Q677" s="379" t="str">
        <f>IF(現場!H681&lt;&gt;"",現場!H681,"")</f>
        <v/>
      </c>
      <c r="R677" s="379" t="str">
        <f>IF(現場!I681&lt;&gt;"",現場!I681,"")</f>
        <v/>
      </c>
      <c r="S677" s="379" t="str">
        <f>IF(現場!J681&lt;&gt;"",現場!J681,"")</f>
        <v/>
      </c>
      <c r="T677" s="379" t="str">
        <f>IF(現場!K681&lt;&gt;"",現場!K681,"")</f>
        <v/>
      </c>
      <c r="U677" s="379" t="str">
        <f>IF(現場!L681&lt;&gt;"",現場!L681,"")</f>
        <v/>
      </c>
      <c r="V677" s="379" t="str">
        <f>IF(現場!M681&lt;&gt;"",現場!M681,"")</f>
        <v/>
      </c>
      <c r="X677" s="407" t="str">
        <f>IF(名簿!E682&lt;&gt;"",名簿!E682,"")</f>
        <v/>
      </c>
      <c r="Y677" s="407" t="str">
        <f>IF(名簿!C682&lt;&gt;"",名簿!C682,"")</f>
        <v/>
      </c>
      <c r="Z677" s="407" t="str">
        <f>IF(名簿!H682&lt;&gt;"",名簿!H682,"")</f>
        <v/>
      </c>
      <c r="AA677" s="407" t="str">
        <f>IF(名簿!S682&lt;&gt;"",名簿!S682,"")</f>
        <v/>
      </c>
      <c r="AB677" s="407" t="s">
        <v>1792</v>
      </c>
      <c r="AC677" s="407" t="str">
        <f>IF(名簿!M682&lt;&gt;"",名簿!M682,"")</f>
        <v/>
      </c>
      <c r="AD677" s="407" t="str">
        <f>IF(名簿!N682&lt;&gt;"",名簿!N682,"")</f>
        <v/>
      </c>
      <c r="AE677" s="407" t="str">
        <f>IF(名簿!O682&lt;&gt;"",名簿!O682,"")</f>
        <v/>
      </c>
      <c r="AF677" s="407" t="str">
        <f>IF(名簿!P682&lt;&gt;"",名簿!P682,"")</f>
        <v/>
      </c>
      <c r="AN677" s="551" t="str">
        <f>テーブル2[[#This Row],[災害発生時の
体制]]&amp;テーブル2[[#This Row],[班長代理①②③を選択]]</f>
        <v/>
      </c>
      <c r="AO677">
        <f>IF(テーブル2[[#This Row],[班長代理①②③を選択]]&lt;&gt;"",COUNTIF(AN:AN,AN677),0)</f>
        <v>0</v>
      </c>
      <c r="AQ677" s="521" t="str">
        <f>テーブル2[[#This Row],[災害発生時の
体制]]&amp;テーブル2[[#This Row],[班長]]</f>
        <v/>
      </c>
      <c r="AR677" s="519">
        <f>IF(テーブル2[[#This Row],[班長]]="○",COUNTIF(AQ:AQ,AQ677),0)</f>
        <v>0</v>
      </c>
    </row>
    <row r="678" spans="2:44" x14ac:dyDescent="0.15">
      <c r="B678" s="378" t="str">
        <f>IF(名簿!C683&lt;&gt;"",名簿!C683,"")</f>
        <v/>
      </c>
      <c r="C678" s="378" t="str">
        <f>IF(名簿!F683&lt;&gt;"",名簿!F683,"")</f>
        <v/>
      </c>
      <c r="D678" s="378" t="str">
        <f>IF(名簿!G683&lt;&gt;"",名簿!G683,"")</f>
        <v/>
      </c>
      <c r="E678" s="378" t="str">
        <f>IF(名簿!J683&lt;&gt;"",名簿!J683,"")</f>
        <v/>
      </c>
      <c r="F678" s="378" t="str">
        <f>IF(名簿!L683&lt;&gt;"",名簿!L683,"")</f>
        <v/>
      </c>
      <c r="G678" s="378" t="str">
        <f>IF(名簿!I683&lt;&gt;"",名簿!I683,"")</f>
        <v/>
      </c>
      <c r="H678" s="378" t="str">
        <f>IF(名簿!K683&lt;&gt;"",名簿!K683,"")</f>
        <v/>
      </c>
      <c r="I678" s="378" t="str">
        <f>IF(名簿!H683&lt;&gt;"",名簿!H683,"")</f>
        <v/>
      </c>
      <c r="J678" s="378" t="str">
        <f>IF(名簿!S683&lt;&gt;"",名簿!S683,"")</f>
        <v/>
      </c>
      <c r="L678" s="379" t="str">
        <f>IF(現場!C682&lt;&gt;"",現場!C682,"")</f>
        <v/>
      </c>
      <c r="M678" s="379" t="str">
        <f>IF(現場!D682&lt;&gt;"",現場!D682,"")</f>
        <v/>
      </c>
      <c r="N678" s="379" t="str">
        <f>IF(現場!E682&lt;&gt;"",現場!E682,"")</f>
        <v/>
      </c>
      <c r="O678" s="379" t="str">
        <f>IF(現場!F682&lt;&gt;"",現場!F682,"")</f>
        <v/>
      </c>
      <c r="P678" s="379" t="str">
        <f>IF(現場!G682&lt;&gt;"",現場!G682,"")</f>
        <v/>
      </c>
      <c r="Q678" s="379" t="str">
        <f>IF(現場!H682&lt;&gt;"",現場!H682,"")</f>
        <v/>
      </c>
      <c r="R678" s="379" t="str">
        <f>IF(現場!I682&lt;&gt;"",現場!I682,"")</f>
        <v/>
      </c>
      <c r="S678" s="379" t="str">
        <f>IF(現場!J682&lt;&gt;"",現場!J682,"")</f>
        <v/>
      </c>
      <c r="T678" s="379" t="str">
        <f>IF(現場!K682&lt;&gt;"",現場!K682,"")</f>
        <v/>
      </c>
      <c r="U678" s="379" t="str">
        <f>IF(現場!L682&lt;&gt;"",現場!L682,"")</f>
        <v/>
      </c>
      <c r="V678" s="379" t="str">
        <f>IF(現場!M682&lt;&gt;"",現場!M682,"")</f>
        <v/>
      </c>
      <c r="X678" s="407" t="str">
        <f>IF(名簿!E683&lt;&gt;"",名簿!E683,"")</f>
        <v/>
      </c>
      <c r="Y678" s="407" t="str">
        <f>IF(名簿!C683&lt;&gt;"",名簿!C683,"")</f>
        <v/>
      </c>
      <c r="Z678" s="407" t="str">
        <f>IF(名簿!H683&lt;&gt;"",名簿!H683,"")</f>
        <v/>
      </c>
      <c r="AA678" s="407" t="str">
        <f>IF(名簿!S683&lt;&gt;"",名簿!S683,"")</f>
        <v/>
      </c>
      <c r="AB678" s="407" t="s">
        <v>1792</v>
      </c>
      <c r="AC678" s="407" t="str">
        <f>IF(名簿!M683&lt;&gt;"",名簿!M683,"")</f>
        <v/>
      </c>
      <c r="AD678" s="407" t="str">
        <f>IF(名簿!N683&lt;&gt;"",名簿!N683,"")</f>
        <v/>
      </c>
      <c r="AE678" s="407" t="str">
        <f>IF(名簿!O683&lt;&gt;"",名簿!O683,"")</f>
        <v/>
      </c>
      <c r="AF678" s="407" t="str">
        <f>IF(名簿!P683&lt;&gt;"",名簿!P683,"")</f>
        <v/>
      </c>
      <c r="AN678" s="551" t="str">
        <f>テーブル2[[#This Row],[災害発生時の
体制]]&amp;テーブル2[[#This Row],[班長代理①②③を選択]]</f>
        <v/>
      </c>
      <c r="AO678">
        <f>IF(テーブル2[[#This Row],[班長代理①②③を選択]]&lt;&gt;"",COUNTIF(AN:AN,AN678),0)</f>
        <v>0</v>
      </c>
      <c r="AQ678" s="521" t="str">
        <f>テーブル2[[#This Row],[災害発生時の
体制]]&amp;テーブル2[[#This Row],[班長]]</f>
        <v/>
      </c>
      <c r="AR678" s="519">
        <f>IF(テーブル2[[#This Row],[班長]]="○",COUNTIF(AQ:AQ,AQ678),0)</f>
        <v>0</v>
      </c>
    </row>
    <row r="679" spans="2:44" x14ac:dyDescent="0.15">
      <c r="B679" s="378" t="str">
        <f>IF(名簿!C684&lt;&gt;"",名簿!C684,"")</f>
        <v/>
      </c>
      <c r="C679" s="378" t="str">
        <f>IF(名簿!F684&lt;&gt;"",名簿!F684,"")</f>
        <v/>
      </c>
      <c r="D679" s="378" t="str">
        <f>IF(名簿!G684&lt;&gt;"",名簿!G684,"")</f>
        <v/>
      </c>
      <c r="E679" s="378" t="str">
        <f>IF(名簿!J684&lt;&gt;"",名簿!J684,"")</f>
        <v/>
      </c>
      <c r="F679" s="378" t="str">
        <f>IF(名簿!L684&lt;&gt;"",名簿!L684,"")</f>
        <v/>
      </c>
      <c r="G679" s="378" t="str">
        <f>IF(名簿!I684&lt;&gt;"",名簿!I684,"")</f>
        <v/>
      </c>
      <c r="H679" s="378" t="str">
        <f>IF(名簿!K684&lt;&gt;"",名簿!K684,"")</f>
        <v/>
      </c>
      <c r="I679" s="378" t="str">
        <f>IF(名簿!H684&lt;&gt;"",名簿!H684,"")</f>
        <v/>
      </c>
      <c r="J679" s="378" t="str">
        <f>IF(名簿!S684&lt;&gt;"",名簿!S684,"")</f>
        <v/>
      </c>
      <c r="L679" s="379" t="str">
        <f>IF(現場!C683&lt;&gt;"",現場!C683,"")</f>
        <v/>
      </c>
      <c r="M679" s="379" t="str">
        <f>IF(現場!D683&lt;&gt;"",現場!D683,"")</f>
        <v/>
      </c>
      <c r="N679" s="379" t="str">
        <f>IF(現場!E683&lt;&gt;"",現場!E683,"")</f>
        <v/>
      </c>
      <c r="O679" s="379" t="str">
        <f>IF(現場!F683&lt;&gt;"",現場!F683,"")</f>
        <v/>
      </c>
      <c r="P679" s="379" t="str">
        <f>IF(現場!G683&lt;&gt;"",現場!G683,"")</f>
        <v/>
      </c>
      <c r="Q679" s="379" t="str">
        <f>IF(現場!H683&lt;&gt;"",現場!H683,"")</f>
        <v/>
      </c>
      <c r="R679" s="379" t="str">
        <f>IF(現場!I683&lt;&gt;"",現場!I683,"")</f>
        <v/>
      </c>
      <c r="S679" s="379" t="str">
        <f>IF(現場!J683&lt;&gt;"",現場!J683,"")</f>
        <v/>
      </c>
      <c r="T679" s="379" t="str">
        <f>IF(現場!K683&lt;&gt;"",現場!K683,"")</f>
        <v/>
      </c>
      <c r="U679" s="379" t="str">
        <f>IF(現場!L683&lt;&gt;"",現場!L683,"")</f>
        <v/>
      </c>
      <c r="V679" s="379" t="str">
        <f>IF(現場!M683&lt;&gt;"",現場!M683,"")</f>
        <v/>
      </c>
      <c r="X679" s="407" t="str">
        <f>IF(名簿!E684&lt;&gt;"",名簿!E684,"")</f>
        <v/>
      </c>
      <c r="Y679" s="407" t="str">
        <f>IF(名簿!C684&lt;&gt;"",名簿!C684,"")</f>
        <v/>
      </c>
      <c r="Z679" s="407" t="str">
        <f>IF(名簿!H684&lt;&gt;"",名簿!H684,"")</f>
        <v/>
      </c>
      <c r="AA679" s="407" t="str">
        <f>IF(名簿!S684&lt;&gt;"",名簿!S684,"")</f>
        <v/>
      </c>
      <c r="AB679" s="407" t="s">
        <v>1792</v>
      </c>
      <c r="AC679" s="407" t="str">
        <f>IF(名簿!M684&lt;&gt;"",名簿!M684,"")</f>
        <v/>
      </c>
      <c r="AD679" s="407" t="str">
        <f>IF(名簿!N684&lt;&gt;"",名簿!N684,"")</f>
        <v/>
      </c>
      <c r="AE679" s="407" t="str">
        <f>IF(名簿!O684&lt;&gt;"",名簿!O684,"")</f>
        <v/>
      </c>
      <c r="AF679" s="407" t="str">
        <f>IF(名簿!P684&lt;&gt;"",名簿!P684,"")</f>
        <v/>
      </c>
      <c r="AN679" s="551" t="str">
        <f>テーブル2[[#This Row],[災害発生時の
体制]]&amp;テーブル2[[#This Row],[班長代理①②③を選択]]</f>
        <v/>
      </c>
      <c r="AO679">
        <f>IF(テーブル2[[#This Row],[班長代理①②③を選択]]&lt;&gt;"",COUNTIF(AN:AN,AN679),0)</f>
        <v>0</v>
      </c>
      <c r="AQ679" s="521" t="str">
        <f>テーブル2[[#This Row],[災害発生時の
体制]]&amp;テーブル2[[#This Row],[班長]]</f>
        <v/>
      </c>
      <c r="AR679" s="519">
        <f>IF(テーブル2[[#This Row],[班長]]="○",COUNTIF(AQ:AQ,AQ679),0)</f>
        <v>0</v>
      </c>
    </row>
    <row r="680" spans="2:44" x14ac:dyDescent="0.15">
      <c r="B680" s="378" t="str">
        <f>IF(名簿!C685&lt;&gt;"",名簿!C685,"")</f>
        <v/>
      </c>
      <c r="C680" s="378" t="str">
        <f>IF(名簿!F685&lt;&gt;"",名簿!F685,"")</f>
        <v/>
      </c>
      <c r="D680" s="378" t="str">
        <f>IF(名簿!G685&lt;&gt;"",名簿!G685,"")</f>
        <v/>
      </c>
      <c r="E680" s="378" t="str">
        <f>IF(名簿!J685&lt;&gt;"",名簿!J685,"")</f>
        <v/>
      </c>
      <c r="F680" s="378" t="str">
        <f>IF(名簿!L685&lt;&gt;"",名簿!L685,"")</f>
        <v/>
      </c>
      <c r="G680" s="378" t="str">
        <f>IF(名簿!I685&lt;&gt;"",名簿!I685,"")</f>
        <v/>
      </c>
      <c r="H680" s="378" t="str">
        <f>IF(名簿!K685&lt;&gt;"",名簿!K685,"")</f>
        <v/>
      </c>
      <c r="I680" s="378" t="str">
        <f>IF(名簿!H685&lt;&gt;"",名簿!H685,"")</f>
        <v/>
      </c>
      <c r="J680" s="378" t="str">
        <f>IF(名簿!S685&lt;&gt;"",名簿!S685,"")</f>
        <v/>
      </c>
      <c r="L680" s="379" t="str">
        <f>IF(現場!C684&lt;&gt;"",現場!C684,"")</f>
        <v/>
      </c>
      <c r="M680" s="379" t="str">
        <f>IF(現場!D684&lt;&gt;"",現場!D684,"")</f>
        <v/>
      </c>
      <c r="N680" s="379" t="str">
        <f>IF(現場!E684&lt;&gt;"",現場!E684,"")</f>
        <v/>
      </c>
      <c r="O680" s="379" t="str">
        <f>IF(現場!F684&lt;&gt;"",現場!F684,"")</f>
        <v/>
      </c>
      <c r="P680" s="379" t="str">
        <f>IF(現場!G684&lt;&gt;"",現場!G684,"")</f>
        <v/>
      </c>
      <c r="Q680" s="379" t="str">
        <f>IF(現場!H684&lt;&gt;"",現場!H684,"")</f>
        <v/>
      </c>
      <c r="R680" s="379" t="str">
        <f>IF(現場!I684&lt;&gt;"",現場!I684,"")</f>
        <v/>
      </c>
      <c r="S680" s="379" t="str">
        <f>IF(現場!J684&lt;&gt;"",現場!J684,"")</f>
        <v/>
      </c>
      <c r="T680" s="379" t="str">
        <f>IF(現場!K684&lt;&gt;"",現場!K684,"")</f>
        <v/>
      </c>
      <c r="U680" s="379" t="str">
        <f>IF(現場!L684&lt;&gt;"",現場!L684,"")</f>
        <v/>
      </c>
      <c r="V680" s="379" t="str">
        <f>IF(現場!M684&lt;&gt;"",現場!M684,"")</f>
        <v/>
      </c>
      <c r="X680" s="407" t="str">
        <f>IF(名簿!E685&lt;&gt;"",名簿!E685,"")</f>
        <v/>
      </c>
      <c r="Y680" s="407" t="str">
        <f>IF(名簿!C685&lt;&gt;"",名簿!C685,"")</f>
        <v/>
      </c>
      <c r="Z680" s="407" t="str">
        <f>IF(名簿!H685&lt;&gt;"",名簿!H685,"")</f>
        <v/>
      </c>
      <c r="AA680" s="407" t="str">
        <f>IF(名簿!S685&lt;&gt;"",名簿!S685,"")</f>
        <v/>
      </c>
      <c r="AB680" s="407" t="s">
        <v>1792</v>
      </c>
      <c r="AC680" s="407" t="str">
        <f>IF(名簿!M685&lt;&gt;"",名簿!M685,"")</f>
        <v/>
      </c>
      <c r="AD680" s="407" t="str">
        <f>IF(名簿!N685&lt;&gt;"",名簿!N685,"")</f>
        <v/>
      </c>
      <c r="AE680" s="407" t="str">
        <f>IF(名簿!O685&lt;&gt;"",名簿!O685,"")</f>
        <v/>
      </c>
      <c r="AF680" s="407" t="str">
        <f>IF(名簿!P685&lt;&gt;"",名簿!P685,"")</f>
        <v/>
      </c>
      <c r="AN680" s="551" t="str">
        <f>テーブル2[[#This Row],[災害発生時の
体制]]&amp;テーブル2[[#This Row],[班長代理①②③を選択]]</f>
        <v/>
      </c>
      <c r="AO680">
        <f>IF(テーブル2[[#This Row],[班長代理①②③を選択]]&lt;&gt;"",COUNTIF(AN:AN,AN680),0)</f>
        <v>0</v>
      </c>
      <c r="AQ680" s="521" t="str">
        <f>テーブル2[[#This Row],[災害発生時の
体制]]&amp;テーブル2[[#This Row],[班長]]</f>
        <v/>
      </c>
      <c r="AR680" s="519">
        <f>IF(テーブル2[[#This Row],[班長]]="○",COUNTIF(AQ:AQ,AQ680),0)</f>
        <v>0</v>
      </c>
    </row>
    <row r="681" spans="2:44" x14ac:dyDescent="0.15">
      <c r="B681" s="378" t="str">
        <f>IF(名簿!C686&lt;&gt;"",名簿!C686,"")</f>
        <v/>
      </c>
      <c r="C681" s="378" t="str">
        <f>IF(名簿!F686&lt;&gt;"",名簿!F686,"")</f>
        <v/>
      </c>
      <c r="D681" s="378" t="str">
        <f>IF(名簿!G686&lt;&gt;"",名簿!G686,"")</f>
        <v/>
      </c>
      <c r="E681" s="378" t="str">
        <f>IF(名簿!J686&lt;&gt;"",名簿!J686,"")</f>
        <v/>
      </c>
      <c r="F681" s="378" t="str">
        <f>IF(名簿!L686&lt;&gt;"",名簿!L686,"")</f>
        <v/>
      </c>
      <c r="G681" s="378" t="str">
        <f>IF(名簿!I686&lt;&gt;"",名簿!I686,"")</f>
        <v/>
      </c>
      <c r="H681" s="378" t="str">
        <f>IF(名簿!K686&lt;&gt;"",名簿!K686,"")</f>
        <v/>
      </c>
      <c r="I681" s="378" t="str">
        <f>IF(名簿!H686&lt;&gt;"",名簿!H686,"")</f>
        <v/>
      </c>
      <c r="J681" s="378" t="str">
        <f>IF(名簿!S686&lt;&gt;"",名簿!S686,"")</f>
        <v/>
      </c>
      <c r="L681" s="379" t="str">
        <f>IF(現場!C685&lt;&gt;"",現場!C685,"")</f>
        <v/>
      </c>
      <c r="M681" s="379" t="str">
        <f>IF(現場!D685&lt;&gt;"",現場!D685,"")</f>
        <v/>
      </c>
      <c r="N681" s="379" t="str">
        <f>IF(現場!E685&lt;&gt;"",現場!E685,"")</f>
        <v/>
      </c>
      <c r="O681" s="379" t="str">
        <f>IF(現場!F685&lt;&gt;"",現場!F685,"")</f>
        <v/>
      </c>
      <c r="P681" s="379" t="str">
        <f>IF(現場!G685&lt;&gt;"",現場!G685,"")</f>
        <v/>
      </c>
      <c r="Q681" s="379" t="str">
        <f>IF(現場!H685&lt;&gt;"",現場!H685,"")</f>
        <v/>
      </c>
      <c r="R681" s="379" t="str">
        <f>IF(現場!I685&lt;&gt;"",現場!I685,"")</f>
        <v/>
      </c>
      <c r="S681" s="379" t="str">
        <f>IF(現場!J685&lt;&gt;"",現場!J685,"")</f>
        <v/>
      </c>
      <c r="T681" s="379" t="str">
        <f>IF(現場!K685&lt;&gt;"",現場!K685,"")</f>
        <v/>
      </c>
      <c r="U681" s="379" t="str">
        <f>IF(現場!L685&lt;&gt;"",現場!L685,"")</f>
        <v/>
      </c>
      <c r="V681" s="379" t="str">
        <f>IF(現場!M685&lt;&gt;"",現場!M685,"")</f>
        <v/>
      </c>
      <c r="X681" s="407" t="str">
        <f>IF(名簿!E686&lt;&gt;"",名簿!E686,"")</f>
        <v/>
      </c>
      <c r="Y681" s="407" t="str">
        <f>IF(名簿!C686&lt;&gt;"",名簿!C686,"")</f>
        <v/>
      </c>
      <c r="Z681" s="407" t="str">
        <f>IF(名簿!H686&lt;&gt;"",名簿!H686,"")</f>
        <v/>
      </c>
      <c r="AA681" s="407" t="str">
        <f>IF(名簿!S686&lt;&gt;"",名簿!S686,"")</f>
        <v/>
      </c>
      <c r="AB681" s="407" t="s">
        <v>1792</v>
      </c>
      <c r="AC681" s="407" t="str">
        <f>IF(名簿!M686&lt;&gt;"",名簿!M686,"")</f>
        <v/>
      </c>
      <c r="AD681" s="407" t="str">
        <f>IF(名簿!N686&lt;&gt;"",名簿!N686,"")</f>
        <v/>
      </c>
      <c r="AE681" s="407" t="str">
        <f>IF(名簿!O686&lt;&gt;"",名簿!O686,"")</f>
        <v/>
      </c>
      <c r="AF681" s="407" t="str">
        <f>IF(名簿!P686&lt;&gt;"",名簿!P686,"")</f>
        <v/>
      </c>
      <c r="AN681" s="551" t="str">
        <f>テーブル2[[#This Row],[災害発生時の
体制]]&amp;テーブル2[[#This Row],[班長代理①②③を選択]]</f>
        <v/>
      </c>
      <c r="AO681">
        <f>IF(テーブル2[[#This Row],[班長代理①②③を選択]]&lt;&gt;"",COUNTIF(AN:AN,AN681),0)</f>
        <v>0</v>
      </c>
      <c r="AQ681" s="521" t="str">
        <f>テーブル2[[#This Row],[災害発生時の
体制]]&amp;テーブル2[[#This Row],[班長]]</f>
        <v/>
      </c>
      <c r="AR681" s="519">
        <f>IF(テーブル2[[#This Row],[班長]]="○",COUNTIF(AQ:AQ,AQ681),0)</f>
        <v>0</v>
      </c>
    </row>
    <row r="682" spans="2:44" x14ac:dyDescent="0.15">
      <c r="B682" s="378" t="str">
        <f>IF(名簿!C687&lt;&gt;"",名簿!C687,"")</f>
        <v/>
      </c>
      <c r="C682" s="378" t="str">
        <f>IF(名簿!F687&lt;&gt;"",名簿!F687,"")</f>
        <v/>
      </c>
      <c r="D682" s="378" t="str">
        <f>IF(名簿!G687&lt;&gt;"",名簿!G687,"")</f>
        <v/>
      </c>
      <c r="E682" s="378" t="str">
        <f>IF(名簿!J687&lt;&gt;"",名簿!J687,"")</f>
        <v/>
      </c>
      <c r="F682" s="378" t="str">
        <f>IF(名簿!L687&lt;&gt;"",名簿!L687,"")</f>
        <v/>
      </c>
      <c r="G682" s="378" t="str">
        <f>IF(名簿!I687&lt;&gt;"",名簿!I687,"")</f>
        <v/>
      </c>
      <c r="H682" s="378" t="str">
        <f>IF(名簿!K687&lt;&gt;"",名簿!K687,"")</f>
        <v/>
      </c>
      <c r="I682" s="378" t="str">
        <f>IF(名簿!H687&lt;&gt;"",名簿!H687,"")</f>
        <v/>
      </c>
      <c r="J682" s="378" t="str">
        <f>IF(名簿!S687&lt;&gt;"",名簿!S687,"")</f>
        <v/>
      </c>
      <c r="L682" s="379" t="str">
        <f>IF(現場!C686&lt;&gt;"",現場!C686,"")</f>
        <v/>
      </c>
      <c r="M682" s="379" t="str">
        <f>IF(現場!D686&lt;&gt;"",現場!D686,"")</f>
        <v/>
      </c>
      <c r="N682" s="379" t="str">
        <f>IF(現場!E686&lt;&gt;"",現場!E686,"")</f>
        <v/>
      </c>
      <c r="O682" s="379" t="str">
        <f>IF(現場!F686&lt;&gt;"",現場!F686,"")</f>
        <v/>
      </c>
      <c r="P682" s="379" t="str">
        <f>IF(現場!G686&lt;&gt;"",現場!G686,"")</f>
        <v/>
      </c>
      <c r="Q682" s="379" t="str">
        <f>IF(現場!H686&lt;&gt;"",現場!H686,"")</f>
        <v/>
      </c>
      <c r="R682" s="379" t="str">
        <f>IF(現場!I686&lt;&gt;"",現場!I686,"")</f>
        <v/>
      </c>
      <c r="S682" s="379" t="str">
        <f>IF(現場!J686&lt;&gt;"",現場!J686,"")</f>
        <v/>
      </c>
      <c r="T682" s="379" t="str">
        <f>IF(現場!K686&lt;&gt;"",現場!K686,"")</f>
        <v/>
      </c>
      <c r="U682" s="379" t="str">
        <f>IF(現場!L686&lt;&gt;"",現場!L686,"")</f>
        <v/>
      </c>
      <c r="V682" s="379" t="str">
        <f>IF(現場!M686&lt;&gt;"",現場!M686,"")</f>
        <v/>
      </c>
      <c r="X682" s="407" t="str">
        <f>IF(名簿!E687&lt;&gt;"",名簿!E687,"")</f>
        <v/>
      </c>
      <c r="Y682" s="407" t="str">
        <f>IF(名簿!C687&lt;&gt;"",名簿!C687,"")</f>
        <v/>
      </c>
      <c r="Z682" s="407" t="str">
        <f>IF(名簿!H687&lt;&gt;"",名簿!H687,"")</f>
        <v/>
      </c>
      <c r="AA682" s="407" t="str">
        <f>IF(名簿!S687&lt;&gt;"",名簿!S687,"")</f>
        <v/>
      </c>
      <c r="AB682" s="407" t="s">
        <v>1792</v>
      </c>
      <c r="AC682" s="407" t="str">
        <f>IF(名簿!M687&lt;&gt;"",名簿!M687,"")</f>
        <v/>
      </c>
      <c r="AD682" s="407" t="str">
        <f>IF(名簿!N687&lt;&gt;"",名簿!N687,"")</f>
        <v/>
      </c>
      <c r="AE682" s="407" t="str">
        <f>IF(名簿!O687&lt;&gt;"",名簿!O687,"")</f>
        <v/>
      </c>
      <c r="AF682" s="407" t="str">
        <f>IF(名簿!P687&lt;&gt;"",名簿!P687,"")</f>
        <v/>
      </c>
      <c r="AN682" s="551" t="str">
        <f>テーブル2[[#This Row],[災害発生時の
体制]]&amp;テーブル2[[#This Row],[班長代理①②③を選択]]</f>
        <v/>
      </c>
      <c r="AO682">
        <f>IF(テーブル2[[#This Row],[班長代理①②③を選択]]&lt;&gt;"",COUNTIF(AN:AN,AN682),0)</f>
        <v>0</v>
      </c>
      <c r="AQ682" s="521" t="str">
        <f>テーブル2[[#This Row],[災害発生時の
体制]]&amp;テーブル2[[#This Row],[班長]]</f>
        <v/>
      </c>
      <c r="AR682" s="519">
        <f>IF(テーブル2[[#This Row],[班長]]="○",COUNTIF(AQ:AQ,AQ682),0)</f>
        <v>0</v>
      </c>
    </row>
    <row r="683" spans="2:44" x14ac:dyDescent="0.15">
      <c r="B683" s="378" t="str">
        <f>IF(名簿!C688&lt;&gt;"",名簿!C688,"")</f>
        <v/>
      </c>
      <c r="C683" s="378" t="str">
        <f>IF(名簿!F688&lt;&gt;"",名簿!F688,"")</f>
        <v/>
      </c>
      <c r="D683" s="378" t="str">
        <f>IF(名簿!G688&lt;&gt;"",名簿!G688,"")</f>
        <v/>
      </c>
      <c r="E683" s="378" t="str">
        <f>IF(名簿!J688&lt;&gt;"",名簿!J688,"")</f>
        <v/>
      </c>
      <c r="F683" s="378" t="str">
        <f>IF(名簿!L688&lt;&gt;"",名簿!L688,"")</f>
        <v/>
      </c>
      <c r="G683" s="378" t="str">
        <f>IF(名簿!I688&lt;&gt;"",名簿!I688,"")</f>
        <v/>
      </c>
      <c r="H683" s="378" t="str">
        <f>IF(名簿!K688&lt;&gt;"",名簿!K688,"")</f>
        <v/>
      </c>
      <c r="I683" s="378" t="str">
        <f>IF(名簿!H688&lt;&gt;"",名簿!H688,"")</f>
        <v/>
      </c>
      <c r="J683" s="378" t="str">
        <f>IF(名簿!S688&lt;&gt;"",名簿!S688,"")</f>
        <v/>
      </c>
      <c r="L683" s="379" t="str">
        <f>IF(現場!C687&lt;&gt;"",現場!C687,"")</f>
        <v/>
      </c>
      <c r="M683" s="379" t="str">
        <f>IF(現場!D687&lt;&gt;"",現場!D687,"")</f>
        <v/>
      </c>
      <c r="N683" s="379" t="str">
        <f>IF(現場!E687&lt;&gt;"",現場!E687,"")</f>
        <v/>
      </c>
      <c r="O683" s="379" t="str">
        <f>IF(現場!F687&lt;&gt;"",現場!F687,"")</f>
        <v/>
      </c>
      <c r="P683" s="379" t="str">
        <f>IF(現場!G687&lt;&gt;"",現場!G687,"")</f>
        <v/>
      </c>
      <c r="Q683" s="379" t="str">
        <f>IF(現場!H687&lt;&gt;"",現場!H687,"")</f>
        <v/>
      </c>
      <c r="R683" s="379" t="str">
        <f>IF(現場!I687&lt;&gt;"",現場!I687,"")</f>
        <v/>
      </c>
      <c r="S683" s="379" t="str">
        <f>IF(現場!J687&lt;&gt;"",現場!J687,"")</f>
        <v/>
      </c>
      <c r="T683" s="379" t="str">
        <f>IF(現場!K687&lt;&gt;"",現場!K687,"")</f>
        <v/>
      </c>
      <c r="U683" s="379" t="str">
        <f>IF(現場!L687&lt;&gt;"",現場!L687,"")</f>
        <v/>
      </c>
      <c r="V683" s="379" t="str">
        <f>IF(現場!M687&lt;&gt;"",現場!M687,"")</f>
        <v/>
      </c>
      <c r="X683" s="407" t="str">
        <f>IF(名簿!E688&lt;&gt;"",名簿!E688,"")</f>
        <v/>
      </c>
      <c r="Y683" s="407" t="str">
        <f>IF(名簿!C688&lt;&gt;"",名簿!C688,"")</f>
        <v/>
      </c>
      <c r="Z683" s="407" t="str">
        <f>IF(名簿!H688&lt;&gt;"",名簿!H688,"")</f>
        <v/>
      </c>
      <c r="AA683" s="407" t="str">
        <f>IF(名簿!S688&lt;&gt;"",名簿!S688,"")</f>
        <v/>
      </c>
      <c r="AB683" s="407" t="s">
        <v>1792</v>
      </c>
      <c r="AC683" s="407" t="str">
        <f>IF(名簿!M688&lt;&gt;"",名簿!M688,"")</f>
        <v/>
      </c>
      <c r="AD683" s="407" t="str">
        <f>IF(名簿!N688&lt;&gt;"",名簿!N688,"")</f>
        <v/>
      </c>
      <c r="AE683" s="407" t="str">
        <f>IF(名簿!O688&lt;&gt;"",名簿!O688,"")</f>
        <v/>
      </c>
      <c r="AF683" s="407" t="str">
        <f>IF(名簿!P688&lt;&gt;"",名簿!P688,"")</f>
        <v/>
      </c>
      <c r="AN683" s="551" t="str">
        <f>テーブル2[[#This Row],[災害発生時の
体制]]&amp;テーブル2[[#This Row],[班長代理①②③を選択]]</f>
        <v/>
      </c>
      <c r="AO683">
        <f>IF(テーブル2[[#This Row],[班長代理①②③を選択]]&lt;&gt;"",COUNTIF(AN:AN,AN683),0)</f>
        <v>0</v>
      </c>
      <c r="AQ683" s="521" t="str">
        <f>テーブル2[[#This Row],[災害発生時の
体制]]&amp;テーブル2[[#This Row],[班長]]</f>
        <v/>
      </c>
      <c r="AR683" s="519">
        <f>IF(テーブル2[[#This Row],[班長]]="○",COUNTIF(AQ:AQ,AQ683),0)</f>
        <v>0</v>
      </c>
    </row>
    <row r="684" spans="2:44" x14ac:dyDescent="0.15">
      <c r="B684" s="378" t="str">
        <f>IF(名簿!C689&lt;&gt;"",名簿!C689,"")</f>
        <v/>
      </c>
      <c r="C684" s="378" t="str">
        <f>IF(名簿!F689&lt;&gt;"",名簿!F689,"")</f>
        <v/>
      </c>
      <c r="D684" s="378" t="str">
        <f>IF(名簿!G689&lt;&gt;"",名簿!G689,"")</f>
        <v/>
      </c>
      <c r="E684" s="378" t="str">
        <f>IF(名簿!J689&lt;&gt;"",名簿!J689,"")</f>
        <v/>
      </c>
      <c r="F684" s="378" t="str">
        <f>IF(名簿!L689&lt;&gt;"",名簿!L689,"")</f>
        <v/>
      </c>
      <c r="G684" s="378" t="str">
        <f>IF(名簿!I689&lt;&gt;"",名簿!I689,"")</f>
        <v/>
      </c>
      <c r="H684" s="378" t="str">
        <f>IF(名簿!K689&lt;&gt;"",名簿!K689,"")</f>
        <v/>
      </c>
      <c r="I684" s="378" t="str">
        <f>IF(名簿!H689&lt;&gt;"",名簿!H689,"")</f>
        <v/>
      </c>
      <c r="J684" s="378" t="str">
        <f>IF(名簿!S689&lt;&gt;"",名簿!S689,"")</f>
        <v/>
      </c>
      <c r="L684" s="379" t="str">
        <f>IF(現場!C688&lt;&gt;"",現場!C688,"")</f>
        <v/>
      </c>
      <c r="M684" s="379" t="str">
        <f>IF(現場!D688&lt;&gt;"",現場!D688,"")</f>
        <v/>
      </c>
      <c r="N684" s="379" t="str">
        <f>IF(現場!E688&lt;&gt;"",現場!E688,"")</f>
        <v/>
      </c>
      <c r="O684" s="379" t="str">
        <f>IF(現場!F688&lt;&gt;"",現場!F688,"")</f>
        <v/>
      </c>
      <c r="P684" s="379" t="str">
        <f>IF(現場!G688&lt;&gt;"",現場!G688,"")</f>
        <v/>
      </c>
      <c r="Q684" s="379" t="str">
        <f>IF(現場!H688&lt;&gt;"",現場!H688,"")</f>
        <v/>
      </c>
      <c r="R684" s="379" t="str">
        <f>IF(現場!I688&lt;&gt;"",現場!I688,"")</f>
        <v/>
      </c>
      <c r="S684" s="379" t="str">
        <f>IF(現場!J688&lt;&gt;"",現場!J688,"")</f>
        <v/>
      </c>
      <c r="T684" s="379" t="str">
        <f>IF(現場!K688&lt;&gt;"",現場!K688,"")</f>
        <v/>
      </c>
      <c r="U684" s="379" t="str">
        <f>IF(現場!L688&lt;&gt;"",現場!L688,"")</f>
        <v/>
      </c>
      <c r="V684" s="379" t="str">
        <f>IF(現場!M688&lt;&gt;"",現場!M688,"")</f>
        <v/>
      </c>
      <c r="X684" s="407" t="str">
        <f>IF(名簿!E689&lt;&gt;"",名簿!E689,"")</f>
        <v/>
      </c>
      <c r="Y684" s="407" t="str">
        <f>IF(名簿!C689&lt;&gt;"",名簿!C689,"")</f>
        <v/>
      </c>
      <c r="Z684" s="407" t="str">
        <f>IF(名簿!H689&lt;&gt;"",名簿!H689,"")</f>
        <v/>
      </c>
      <c r="AA684" s="407" t="str">
        <f>IF(名簿!S689&lt;&gt;"",名簿!S689,"")</f>
        <v/>
      </c>
      <c r="AB684" s="407" t="s">
        <v>1792</v>
      </c>
      <c r="AC684" s="407" t="str">
        <f>IF(名簿!M689&lt;&gt;"",名簿!M689,"")</f>
        <v/>
      </c>
      <c r="AD684" s="407" t="str">
        <f>IF(名簿!N689&lt;&gt;"",名簿!N689,"")</f>
        <v/>
      </c>
      <c r="AE684" s="407" t="str">
        <f>IF(名簿!O689&lt;&gt;"",名簿!O689,"")</f>
        <v/>
      </c>
      <c r="AF684" s="407" t="str">
        <f>IF(名簿!P689&lt;&gt;"",名簿!P689,"")</f>
        <v/>
      </c>
      <c r="AN684" s="551" t="str">
        <f>テーブル2[[#This Row],[災害発生時の
体制]]&amp;テーブル2[[#This Row],[班長代理①②③を選択]]</f>
        <v/>
      </c>
      <c r="AO684">
        <f>IF(テーブル2[[#This Row],[班長代理①②③を選択]]&lt;&gt;"",COUNTIF(AN:AN,AN684),0)</f>
        <v>0</v>
      </c>
      <c r="AQ684" s="521" t="str">
        <f>テーブル2[[#This Row],[災害発生時の
体制]]&amp;テーブル2[[#This Row],[班長]]</f>
        <v/>
      </c>
      <c r="AR684" s="519">
        <f>IF(テーブル2[[#This Row],[班長]]="○",COUNTIF(AQ:AQ,AQ684),0)</f>
        <v>0</v>
      </c>
    </row>
    <row r="685" spans="2:44" x14ac:dyDescent="0.15">
      <c r="B685" s="378" t="str">
        <f>IF(名簿!C690&lt;&gt;"",名簿!C690,"")</f>
        <v/>
      </c>
      <c r="C685" s="378" t="str">
        <f>IF(名簿!F690&lt;&gt;"",名簿!F690,"")</f>
        <v/>
      </c>
      <c r="D685" s="378" t="str">
        <f>IF(名簿!G690&lt;&gt;"",名簿!G690,"")</f>
        <v/>
      </c>
      <c r="E685" s="378" t="str">
        <f>IF(名簿!J690&lt;&gt;"",名簿!J690,"")</f>
        <v/>
      </c>
      <c r="F685" s="378" t="str">
        <f>IF(名簿!L690&lt;&gt;"",名簿!L690,"")</f>
        <v/>
      </c>
      <c r="G685" s="378" t="str">
        <f>IF(名簿!I690&lt;&gt;"",名簿!I690,"")</f>
        <v/>
      </c>
      <c r="H685" s="378" t="str">
        <f>IF(名簿!K690&lt;&gt;"",名簿!K690,"")</f>
        <v/>
      </c>
      <c r="I685" s="378" t="str">
        <f>IF(名簿!H690&lt;&gt;"",名簿!H690,"")</f>
        <v/>
      </c>
      <c r="J685" s="378" t="str">
        <f>IF(名簿!S690&lt;&gt;"",名簿!S690,"")</f>
        <v/>
      </c>
      <c r="L685" s="379" t="str">
        <f>IF(現場!C689&lt;&gt;"",現場!C689,"")</f>
        <v/>
      </c>
      <c r="M685" s="379" t="str">
        <f>IF(現場!D689&lt;&gt;"",現場!D689,"")</f>
        <v/>
      </c>
      <c r="N685" s="379" t="str">
        <f>IF(現場!E689&lt;&gt;"",現場!E689,"")</f>
        <v/>
      </c>
      <c r="O685" s="379" t="str">
        <f>IF(現場!F689&lt;&gt;"",現場!F689,"")</f>
        <v/>
      </c>
      <c r="P685" s="379" t="str">
        <f>IF(現場!G689&lt;&gt;"",現場!G689,"")</f>
        <v/>
      </c>
      <c r="Q685" s="379" t="str">
        <f>IF(現場!H689&lt;&gt;"",現場!H689,"")</f>
        <v/>
      </c>
      <c r="R685" s="379" t="str">
        <f>IF(現場!I689&lt;&gt;"",現場!I689,"")</f>
        <v/>
      </c>
      <c r="S685" s="379" t="str">
        <f>IF(現場!J689&lt;&gt;"",現場!J689,"")</f>
        <v/>
      </c>
      <c r="T685" s="379" t="str">
        <f>IF(現場!K689&lt;&gt;"",現場!K689,"")</f>
        <v/>
      </c>
      <c r="U685" s="379" t="str">
        <f>IF(現場!L689&lt;&gt;"",現場!L689,"")</f>
        <v/>
      </c>
      <c r="V685" s="379" t="str">
        <f>IF(現場!M689&lt;&gt;"",現場!M689,"")</f>
        <v/>
      </c>
      <c r="X685" s="407" t="str">
        <f>IF(名簿!E690&lt;&gt;"",名簿!E690,"")</f>
        <v/>
      </c>
      <c r="Y685" s="407" t="str">
        <f>IF(名簿!C690&lt;&gt;"",名簿!C690,"")</f>
        <v/>
      </c>
      <c r="Z685" s="407" t="str">
        <f>IF(名簿!H690&lt;&gt;"",名簿!H690,"")</f>
        <v/>
      </c>
      <c r="AA685" s="407" t="str">
        <f>IF(名簿!S690&lt;&gt;"",名簿!S690,"")</f>
        <v/>
      </c>
      <c r="AB685" s="407" t="s">
        <v>1792</v>
      </c>
      <c r="AC685" s="407" t="str">
        <f>IF(名簿!M690&lt;&gt;"",名簿!M690,"")</f>
        <v/>
      </c>
      <c r="AD685" s="407" t="str">
        <f>IF(名簿!N690&lt;&gt;"",名簿!N690,"")</f>
        <v/>
      </c>
      <c r="AE685" s="407" t="str">
        <f>IF(名簿!O690&lt;&gt;"",名簿!O690,"")</f>
        <v/>
      </c>
      <c r="AF685" s="407" t="str">
        <f>IF(名簿!P690&lt;&gt;"",名簿!P690,"")</f>
        <v/>
      </c>
      <c r="AN685" s="551" t="str">
        <f>テーブル2[[#This Row],[災害発生時の
体制]]&amp;テーブル2[[#This Row],[班長代理①②③を選択]]</f>
        <v/>
      </c>
      <c r="AO685">
        <f>IF(テーブル2[[#This Row],[班長代理①②③を選択]]&lt;&gt;"",COUNTIF(AN:AN,AN685),0)</f>
        <v>0</v>
      </c>
      <c r="AQ685" s="521" t="str">
        <f>テーブル2[[#This Row],[災害発生時の
体制]]&amp;テーブル2[[#This Row],[班長]]</f>
        <v/>
      </c>
      <c r="AR685" s="519">
        <f>IF(テーブル2[[#This Row],[班長]]="○",COUNTIF(AQ:AQ,AQ685),0)</f>
        <v>0</v>
      </c>
    </row>
    <row r="686" spans="2:44" x14ac:dyDescent="0.15">
      <c r="B686" s="378" t="str">
        <f>IF(名簿!C691&lt;&gt;"",名簿!C691,"")</f>
        <v/>
      </c>
      <c r="C686" s="378" t="str">
        <f>IF(名簿!F691&lt;&gt;"",名簿!F691,"")</f>
        <v/>
      </c>
      <c r="D686" s="378" t="str">
        <f>IF(名簿!G691&lt;&gt;"",名簿!G691,"")</f>
        <v/>
      </c>
      <c r="E686" s="378" t="str">
        <f>IF(名簿!J691&lt;&gt;"",名簿!J691,"")</f>
        <v/>
      </c>
      <c r="F686" s="378" t="str">
        <f>IF(名簿!L691&lt;&gt;"",名簿!L691,"")</f>
        <v/>
      </c>
      <c r="G686" s="378" t="str">
        <f>IF(名簿!I691&lt;&gt;"",名簿!I691,"")</f>
        <v/>
      </c>
      <c r="H686" s="378" t="str">
        <f>IF(名簿!K691&lt;&gt;"",名簿!K691,"")</f>
        <v/>
      </c>
      <c r="I686" s="378" t="str">
        <f>IF(名簿!H691&lt;&gt;"",名簿!H691,"")</f>
        <v/>
      </c>
      <c r="J686" s="378" t="str">
        <f>IF(名簿!S691&lt;&gt;"",名簿!S691,"")</f>
        <v/>
      </c>
      <c r="L686" s="379" t="str">
        <f>IF(現場!C690&lt;&gt;"",現場!C690,"")</f>
        <v/>
      </c>
      <c r="M686" s="379" t="str">
        <f>IF(現場!D690&lt;&gt;"",現場!D690,"")</f>
        <v/>
      </c>
      <c r="N686" s="379" t="str">
        <f>IF(現場!E690&lt;&gt;"",現場!E690,"")</f>
        <v/>
      </c>
      <c r="O686" s="379" t="str">
        <f>IF(現場!F690&lt;&gt;"",現場!F690,"")</f>
        <v/>
      </c>
      <c r="P686" s="379" t="str">
        <f>IF(現場!G690&lt;&gt;"",現場!G690,"")</f>
        <v/>
      </c>
      <c r="Q686" s="379" t="str">
        <f>IF(現場!H690&lt;&gt;"",現場!H690,"")</f>
        <v/>
      </c>
      <c r="R686" s="379" t="str">
        <f>IF(現場!I690&lt;&gt;"",現場!I690,"")</f>
        <v/>
      </c>
      <c r="S686" s="379" t="str">
        <f>IF(現場!J690&lt;&gt;"",現場!J690,"")</f>
        <v/>
      </c>
      <c r="T686" s="379" t="str">
        <f>IF(現場!K690&lt;&gt;"",現場!K690,"")</f>
        <v/>
      </c>
      <c r="U686" s="379" t="str">
        <f>IF(現場!L690&lt;&gt;"",現場!L690,"")</f>
        <v/>
      </c>
      <c r="V686" s="379" t="str">
        <f>IF(現場!M690&lt;&gt;"",現場!M690,"")</f>
        <v/>
      </c>
      <c r="X686" s="407" t="str">
        <f>IF(名簿!E691&lt;&gt;"",名簿!E691,"")</f>
        <v/>
      </c>
      <c r="Y686" s="407" t="str">
        <f>IF(名簿!C691&lt;&gt;"",名簿!C691,"")</f>
        <v/>
      </c>
      <c r="Z686" s="407" t="str">
        <f>IF(名簿!H691&lt;&gt;"",名簿!H691,"")</f>
        <v/>
      </c>
      <c r="AA686" s="407" t="str">
        <f>IF(名簿!S691&lt;&gt;"",名簿!S691,"")</f>
        <v/>
      </c>
      <c r="AB686" s="407" t="s">
        <v>1792</v>
      </c>
      <c r="AC686" s="407" t="str">
        <f>IF(名簿!M691&lt;&gt;"",名簿!M691,"")</f>
        <v/>
      </c>
      <c r="AD686" s="407" t="str">
        <f>IF(名簿!N691&lt;&gt;"",名簿!N691,"")</f>
        <v/>
      </c>
      <c r="AE686" s="407" t="str">
        <f>IF(名簿!O691&lt;&gt;"",名簿!O691,"")</f>
        <v/>
      </c>
      <c r="AF686" s="407" t="str">
        <f>IF(名簿!P691&lt;&gt;"",名簿!P691,"")</f>
        <v/>
      </c>
      <c r="AN686" s="551" t="str">
        <f>テーブル2[[#This Row],[災害発生時の
体制]]&amp;テーブル2[[#This Row],[班長代理①②③を選択]]</f>
        <v/>
      </c>
      <c r="AO686">
        <f>IF(テーブル2[[#This Row],[班長代理①②③を選択]]&lt;&gt;"",COUNTIF(AN:AN,AN686),0)</f>
        <v>0</v>
      </c>
      <c r="AQ686" s="521" t="str">
        <f>テーブル2[[#This Row],[災害発生時の
体制]]&amp;テーブル2[[#This Row],[班長]]</f>
        <v/>
      </c>
      <c r="AR686" s="519">
        <f>IF(テーブル2[[#This Row],[班長]]="○",COUNTIF(AQ:AQ,AQ686),0)</f>
        <v>0</v>
      </c>
    </row>
    <row r="687" spans="2:44" x14ac:dyDescent="0.15">
      <c r="B687" s="378" t="str">
        <f>IF(名簿!C692&lt;&gt;"",名簿!C692,"")</f>
        <v/>
      </c>
      <c r="C687" s="378" t="str">
        <f>IF(名簿!F692&lt;&gt;"",名簿!F692,"")</f>
        <v/>
      </c>
      <c r="D687" s="378" t="str">
        <f>IF(名簿!G692&lt;&gt;"",名簿!G692,"")</f>
        <v/>
      </c>
      <c r="E687" s="378" t="str">
        <f>IF(名簿!J692&lt;&gt;"",名簿!J692,"")</f>
        <v/>
      </c>
      <c r="F687" s="378" t="str">
        <f>IF(名簿!L692&lt;&gt;"",名簿!L692,"")</f>
        <v/>
      </c>
      <c r="G687" s="378" t="str">
        <f>IF(名簿!I692&lt;&gt;"",名簿!I692,"")</f>
        <v/>
      </c>
      <c r="H687" s="378" t="str">
        <f>IF(名簿!K692&lt;&gt;"",名簿!K692,"")</f>
        <v/>
      </c>
      <c r="I687" s="378" t="str">
        <f>IF(名簿!H692&lt;&gt;"",名簿!H692,"")</f>
        <v/>
      </c>
      <c r="J687" s="378" t="str">
        <f>IF(名簿!S692&lt;&gt;"",名簿!S692,"")</f>
        <v/>
      </c>
      <c r="L687" s="379" t="str">
        <f>IF(現場!C691&lt;&gt;"",現場!C691,"")</f>
        <v/>
      </c>
      <c r="M687" s="379" t="str">
        <f>IF(現場!D691&lt;&gt;"",現場!D691,"")</f>
        <v/>
      </c>
      <c r="N687" s="379" t="str">
        <f>IF(現場!E691&lt;&gt;"",現場!E691,"")</f>
        <v/>
      </c>
      <c r="O687" s="379" t="str">
        <f>IF(現場!F691&lt;&gt;"",現場!F691,"")</f>
        <v/>
      </c>
      <c r="P687" s="379" t="str">
        <f>IF(現場!G691&lt;&gt;"",現場!G691,"")</f>
        <v/>
      </c>
      <c r="Q687" s="379" t="str">
        <f>IF(現場!H691&lt;&gt;"",現場!H691,"")</f>
        <v/>
      </c>
      <c r="R687" s="379" t="str">
        <f>IF(現場!I691&lt;&gt;"",現場!I691,"")</f>
        <v/>
      </c>
      <c r="S687" s="379" t="str">
        <f>IF(現場!J691&lt;&gt;"",現場!J691,"")</f>
        <v/>
      </c>
      <c r="T687" s="379" t="str">
        <f>IF(現場!K691&lt;&gt;"",現場!K691,"")</f>
        <v/>
      </c>
      <c r="U687" s="379" t="str">
        <f>IF(現場!L691&lt;&gt;"",現場!L691,"")</f>
        <v/>
      </c>
      <c r="V687" s="379" t="str">
        <f>IF(現場!M691&lt;&gt;"",現場!M691,"")</f>
        <v/>
      </c>
      <c r="X687" s="407" t="str">
        <f>IF(名簿!E692&lt;&gt;"",名簿!E692,"")</f>
        <v/>
      </c>
      <c r="Y687" s="407" t="str">
        <f>IF(名簿!C692&lt;&gt;"",名簿!C692,"")</f>
        <v/>
      </c>
      <c r="Z687" s="407" t="str">
        <f>IF(名簿!H692&lt;&gt;"",名簿!H692,"")</f>
        <v/>
      </c>
      <c r="AA687" s="407" t="str">
        <f>IF(名簿!S692&lt;&gt;"",名簿!S692,"")</f>
        <v/>
      </c>
      <c r="AB687" s="407" t="s">
        <v>1792</v>
      </c>
      <c r="AC687" s="407" t="str">
        <f>IF(名簿!M692&lt;&gt;"",名簿!M692,"")</f>
        <v/>
      </c>
      <c r="AD687" s="407" t="str">
        <f>IF(名簿!N692&lt;&gt;"",名簿!N692,"")</f>
        <v/>
      </c>
      <c r="AE687" s="407" t="str">
        <f>IF(名簿!O692&lt;&gt;"",名簿!O692,"")</f>
        <v/>
      </c>
      <c r="AF687" s="407" t="str">
        <f>IF(名簿!P692&lt;&gt;"",名簿!P692,"")</f>
        <v/>
      </c>
      <c r="AN687" s="551" t="str">
        <f>テーブル2[[#This Row],[災害発生時の
体制]]&amp;テーブル2[[#This Row],[班長代理①②③を選択]]</f>
        <v/>
      </c>
      <c r="AO687">
        <f>IF(テーブル2[[#This Row],[班長代理①②③を選択]]&lt;&gt;"",COUNTIF(AN:AN,AN687),0)</f>
        <v>0</v>
      </c>
      <c r="AQ687" s="521" t="str">
        <f>テーブル2[[#This Row],[災害発生時の
体制]]&amp;テーブル2[[#This Row],[班長]]</f>
        <v/>
      </c>
      <c r="AR687" s="519">
        <f>IF(テーブル2[[#This Row],[班長]]="○",COUNTIF(AQ:AQ,AQ687),0)</f>
        <v>0</v>
      </c>
    </row>
    <row r="688" spans="2:44" x14ac:dyDescent="0.15">
      <c r="B688" s="378" t="str">
        <f>IF(名簿!C693&lt;&gt;"",名簿!C693,"")</f>
        <v/>
      </c>
      <c r="C688" s="378" t="str">
        <f>IF(名簿!F693&lt;&gt;"",名簿!F693,"")</f>
        <v/>
      </c>
      <c r="D688" s="378" t="str">
        <f>IF(名簿!G693&lt;&gt;"",名簿!G693,"")</f>
        <v/>
      </c>
      <c r="E688" s="378" t="str">
        <f>IF(名簿!J693&lt;&gt;"",名簿!J693,"")</f>
        <v/>
      </c>
      <c r="F688" s="378" t="str">
        <f>IF(名簿!L693&lt;&gt;"",名簿!L693,"")</f>
        <v/>
      </c>
      <c r="G688" s="378" t="str">
        <f>IF(名簿!I693&lt;&gt;"",名簿!I693,"")</f>
        <v/>
      </c>
      <c r="H688" s="378" t="str">
        <f>IF(名簿!K693&lt;&gt;"",名簿!K693,"")</f>
        <v/>
      </c>
      <c r="I688" s="378" t="str">
        <f>IF(名簿!H693&lt;&gt;"",名簿!H693,"")</f>
        <v/>
      </c>
      <c r="J688" s="378" t="str">
        <f>IF(名簿!S693&lt;&gt;"",名簿!S693,"")</f>
        <v/>
      </c>
      <c r="L688" s="379" t="str">
        <f>IF(現場!C692&lt;&gt;"",現場!C692,"")</f>
        <v/>
      </c>
      <c r="M688" s="379" t="str">
        <f>IF(現場!D692&lt;&gt;"",現場!D692,"")</f>
        <v/>
      </c>
      <c r="N688" s="379" t="str">
        <f>IF(現場!E692&lt;&gt;"",現場!E692,"")</f>
        <v/>
      </c>
      <c r="O688" s="379" t="str">
        <f>IF(現場!F692&lt;&gt;"",現場!F692,"")</f>
        <v/>
      </c>
      <c r="P688" s="379" t="str">
        <f>IF(現場!G692&lt;&gt;"",現場!G692,"")</f>
        <v/>
      </c>
      <c r="Q688" s="379" t="str">
        <f>IF(現場!H692&lt;&gt;"",現場!H692,"")</f>
        <v/>
      </c>
      <c r="R688" s="379" t="str">
        <f>IF(現場!I692&lt;&gt;"",現場!I692,"")</f>
        <v/>
      </c>
      <c r="S688" s="379" t="str">
        <f>IF(現場!J692&lt;&gt;"",現場!J692,"")</f>
        <v/>
      </c>
      <c r="T688" s="379" t="str">
        <f>IF(現場!K692&lt;&gt;"",現場!K692,"")</f>
        <v/>
      </c>
      <c r="U688" s="379" t="str">
        <f>IF(現場!L692&lt;&gt;"",現場!L692,"")</f>
        <v/>
      </c>
      <c r="V688" s="379" t="str">
        <f>IF(現場!M692&lt;&gt;"",現場!M692,"")</f>
        <v/>
      </c>
      <c r="X688" s="407" t="str">
        <f>IF(名簿!E693&lt;&gt;"",名簿!E693,"")</f>
        <v/>
      </c>
      <c r="Y688" s="407" t="str">
        <f>IF(名簿!C693&lt;&gt;"",名簿!C693,"")</f>
        <v/>
      </c>
      <c r="Z688" s="407" t="str">
        <f>IF(名簿!H693&lt;&gt;"",名簿!H693,"")</f>
        <v/>
      </c>
      <c r="AA688" s="407" t="str">
        <f>IF(名簿!S693&lt;&gt;"",名簿!S693,"")</f>
        <v/>
      </c>
      <c r="AB688" s="407" t="s">
        <v>1792</v>
      </c>
      <c r="AC688" s="407" t="str">
        <f>IF(名簿!M693&lt;&gt;"",名簿!M693,"")</f>
        <v/>
      </c>
      <c r="AD688" s="407" t="str">
        <f>IF(名簿!N693&lt;&gt;"",名簿!N693,"")</f>
        <v/>
      </c>
      <c r="AE688" s="407" t="str">
        <f>IF(名簿!O693&lt;&gt;"",名簿!O693,"")</f>
        <v/>
      </c>
      <c r="AF688" s="407" t="str">
        <f>IF(名簿!P693&lt;&gt;"",名簿!P693,"")</f>
        <v/>
      </c>
      <c r="AN688" s="551" t="str">
        <f>テーブル2[[#This Row],[災害発生時の
体制]]&amp;テーブル2[[#This Row],[班長代理①②③を選択]]</f>
        <v/>
      </c>
      <c r="AO688">
        <f>IF(テーブル2[[#This Row],[班長代理①②③を選択]]&lt;&gt;"",COUNTIF(AN:AN,AN688),0)</f>
        <v>0</v>
      </c>
      <c r="AQ688" s="521" t="str">
        <f>テーブル2[[#This Row],[災害発生時の
体制]]&amp;テーブル2[[#This Row],[班長]]</f>
        <v/>
      </c>
      <c r="AR688" s="519">
        <f>IF(テーブル2[[#This Row],[班長]]="○",COUNTIF(AQ:AQ,AQ688),0)</f>
        <v>0</v>
      </c>
    </row>
    <row r="689" spans="2:44" x14ac:dyDescent="0.15">
      <c r="B689" s="378" t="str">
        <f>IF(名簿!C694&lt;&gt;"",名簿!C694,"")</f>
        <v/>
      </c>
      <c r="C689" s="378" t="str">
        <f>IF(名簿!F694&lt;&gt;"",名簿!F694,"")</f>
        <v/>
      </c>
      <c r="D689" s="378" t="str">
        <f>IF(名簿!G694&lt;&gt;"",名簿!G694,"")</f>
        <v/>
      </c>
      <c r="E689" s="378" t="str">
        <f>IF(名簿!J694&lt;&gt;"",名簿!J694,"")</f>
        <v/>
      </c>
      <c r="F689" s="378" t="str">
        <f>IF(名簿!L694&lt;&gt;"",名簿!L694,"")</f>
        <v/>
      </c>
      <c r="G689" s="378" t="str">
        <f>IF(名簿!I694&lt;&gt;"",名簿!I694,"")</f>
        <v/>
      </c>
      <c r="H689" s="378" t="str">
        <f>IF(名簿!K694&lt;&gt;"",名簿!K694,"")</f>
        <v/>
      </c>
      <c r="I689" s="378" t="str">
        <f>IF(名簿!H694&lt;&gt;"",名簿!H694,"")</f>
        <v/>
      </c>
      <c r="J689" s="378" t="str">
        <f>IF(名簿!S694&lt;&gt;"",名簿!S694,"")</f>
        <v/>
      </c>
      <c r="L689" s="379" t="str">
        <f>IF(現場!C693&lt;&gt;"",現場!C693,"")</f>
        <v/>
      </c>
      <c r="M689" s="379" t="str">
        <f>IF(現場!D693&lt;&gt;"",現場!D693,"")</f>
        <v/>
      </c>
      <c r="N689" s="379" t="str">
        <f>IF(現場!E693&lt;&gt;"",現場!E693,"")</f>
        <v/>
      </c>
      <c r="O689" s="379" t="str">
        <f>IF(現場!F693&lt;&gt;"",現場!F693,"")</f>
        <v/>
      </c>
      <c r="P689" s="379" t="str">
        <f>IF(現場!G693&lt;&gt;"",現場!G693,"")</f>
        <v/>
      </c>
      <c r="Q689" s="379" t="str">
        <f>IF(現場!H693&lt;&gt;"",現場!H693,"")</f>
        <v/>
      </c>
      <c r="R689" s="379" t="str">
        <f>IF(現場!I693&lt;&gt;"",現場!I693,"")</f>
        <v/>
      </c>
      <c r="S689" s="379" t="str">
        <f>IF(現場!J693&lt;&gt;"",現場!J693,"")</f>
        <v/>
      </c>
      <c r="T689" s="379" t="str">
        <f>IF(現場!K693&lt;&gt;"",現場!K693,"")</f>
        <v/>
      </c>
      <c r="U689" s="379" t="str">
        <f>IF(現場!L693&lt;&gt;"",現場!L693,"")</f>
        <v/>
      </c>
      <c r="V689" s="379" t="str">
        <f>IF(現場!M693&lt;&gt;"",現場!M693,"")</f>
        <v/>
      </c>
      <c r="X689" s="407" t="str">
        <f>IF(名簿!E694&lt;&gt;"",名簿!E694,"")</f>
        <v/>
      </c>
      <c r="Y689" s="407" t="str">
        <f>IF(名簿!C694&lt;&gt;"",名簿!C694,"")</f>
        <v/>
      </c>
      <c r="Z689" s="407" t="str">
        <f>IF(名簿!H694&lt;&gt;"",名簿!H694,"")</f>
        <v/>
      </c>
      <c r="AA689" s="407" t="str">
        <f>IF(名簿!S694&lt;&gt;"",名簿!S694,"")</f>
        <v/>
      </c>
      <c r="AB689" s="407" t="s">
        <v>1792</v>
      </c>
      <c r="AC689" s="407" t="str">
        <f>IF(名簿!M694&lt;&gt;"",名簿!M694,"")</f>
        <v/>
      </c>
      <c r="AD689" s="407" t="str">
        <f>IF(名簿!N694&lt;&gt;"",名簿!N694,"")</f>
        <v/>
      </c>
      <c r="AE689" s="407" t="str">
        <f>IF(名簿!O694&lt;&gt;"",名簿!O694,"")</f>
        <v/>
      </c>
      <c r="AF689" s="407" t="str">
        <f>IF(名簿!P694&lt;&gt;"",名簿!P694,"")</f>
        <v/>
      </c>
      <c r="AN689" s="551" t="str">
        <f>テーブル2[[#This Row],[災害発生時の
体制]]&amp;テーブル2[[#This Row],[班長代理①②③を選択]]</f>
        <v/>
      </c>
      <c r="AO689">
        <f>IF(テーブル2[[#This Row],[班長代理①②③を選択]]&lt;&gt;"",COUNTIF(AN:AN,AN689),0)</f>
        <v>0</v>
      </c>
      <c r="AQ689" s="521" t="str">
        <f>テーブル2[[#This Row],[災害発生時の
体制]]&amp;テーブル2[[#This Row],[班長]]</f>
        <v/>
      </c>
      <c r="AR689" s="519">
        <f>IF(テーブル2[[#This Row],[班長]]="○",COUNTIF(AQ:AQ,AQ689),0)</f>
        <v>0</v>
      </c>
    </row>
    <row r="690" spans="2:44" x14ac:dyDescent="0.15">
      <c r="B690" s="378" t="str">
        <f>IF(名簿!C695&lt;&gt;"",名簿!C695,"")</f>
        <v/>
      </c>
      <c r="C690" s="378" t="str">
        <f>IF(名簿!F695&lt;&gt;"",名簿!F695,"")</f>
        <v/>
      </c>
      <c r="D690" s="378" t="str">
        <f>IF(名簿!G695&lt;&gt;"",名簿!G695,"")</f>
        <v/>
      </c>
      <c r="E690" s="378" t="str">
        <f>IF(名簿!J695&lt;&gt;"",名簿!J695,"")</f>
        <v/>
      </c>
      <c r="F690" s="378" t="str">
        <f>IF(名簿!L695&lt;&gt;"",名簿!L695,"")</f>
        <v/>
      </c>
      <c r="G690" s="378" t="str">
        <f>IF(名簿!I695&lt;&gt;"",名簿!I695,"")</f>
        <v/>
      </c>
      <c r="H690" s="378" t="str">
        <f>IF(名簿!K695&lt;&gt;"",名簿!K695,"")</f>
        <v/>
      </c>
      <c r="I690" s="378" t="str">
        <f>IF(名簿!H695&lt;&gt;"",名簿!H695,"")</f>
        <v/>
      </c>
      <c r="J690" s="378" t="str">
        <f>IF(名簿!S695&lt;&gt;"",名簿!S695,"")</f>
        <v/>
      </c>
      <c r="L690" s="379" t="str">
        <f>IF(現場!C694&lt;&gt;"",現場!C694,"")</f>
        <v/>
      </c>
      <c r="M690" s="379" t="str">
        <f>IF(現場!D694&lt;&gt;"",現場!D694,"")</f>
        <v/>
      </c>
      <c r="N690" s="379" t="str">
        <f>IF(現場!E694&lt;&gt;"",現場!E694,"")</f>
        <v/>
      </c>
      <c r="O690" s="379" t="str">
        <f>IF(現場!F694&lt;&gt;"",現場!F694,"")</f>
        <v/>
      </c>
      <c r="P690" s="379" t="str">
        <f>IF(現場!G694&lt;&gt;"",現場!G694,"")</f>
        <v/>
      </c>
      <c r="Q690" s="379" t="str">
        <f>IF(現場!H694&lt;&gt;"",現場!H694,"")</f>
        <v/>
      </c>
      <c r="R690" s="379" t="str">
        <f>IF(現場!I694&lt;&gt;"",現場!I694,"")</f>
        <v/>
      </c>
      <c r="S690" s="379" t="str">
        <f>IF(現場!J694&lt;&gt;"",現場!J694,"")</f>
        <v/>
      </c>
      <c r="T690" s="379" t="str">
        <f>IF(現場!K694&lt;&gt;"",現場!K694,"")</f>
        <v/>
      </c>
      <c r="U690" s="379" t="str">
        <f>IF(現場!L694&lt;&gt;"",現場!L694,"")</f>
        <v/>
      </c>
      <c r="V690" s="379" t="str">
        <f>IF(現場!M694&lt;&gt;"",現場!M694,"")</f>
        <v/>
      </c>
      <c r="X690" s="407" t="str">
        <f>IF(名簿!E695&lt;&gt;"",名簿!E695,"")</f>
        <v/>
      </c>
      <c r="Y690" s="407" t="str">
        <f>IF(名簿!C695&lt;&gt;"",名簿!C695,"")</f>
        <v/>
      </c>
      <c r="Z690" s="407" t="str">
        <f>IF(名簿!H695&lt;&gt;"",名簿!H695,"")</f>
        <v/>
      </c>
      <c r="AA690" s="407" t="str">
        <f>IF(名簿!S695&lt;&gt;"",名簿!S695,"")</f>
        <v/>
      </c>
      <c r="AB690" s="407" t="s">
        <v>1792</v>
      </c>
      <c r="AC690" s="407" t="str">
        <f>IF(名簿!M695&lt;&gt;"",名簿!M695,"")</f>
        <v/>
      </c>
      <c r="AD690" s="407" t="str">
        <f>IF(名簿!N695&lt;&gt;"",名簿!N695,"")</f>
        <v/>
      </c>
      <c r="AE690" s="407" t="str">
        <f>IF(名簿!O695&lt;&gt;"",名簿!O695,"")</f>
        <v/>
      </c>
      <c r="AF690" s="407" t="str">
        <f>IF(名簿!P695&lt;&gt;"",名簿!P695,"")</f>
        <v/>
      </c>
      <c r="AN690" s="551" t="str">
        <f>テーブル2[[#This Row],[災害発生時の
体制]]&amp;テーブル2[[#This Row],[班長代理①②③を選択]]</f>
        <v/>
      </c>
      <c r="AO690">
        <f>IF(テーブル2[[#This Row],[班長代理①②③を選択]]&lt;&gt;"",COUNTIF(AN:AN,AN690),0)</f>
        <v>0</v>
      </c>
      <c r="AQ690" s="521" t="str">
        <f>テーブル2[[#This Row],[災害発生時の
体制]]&amp;テーブル2[[#This Row],[班長]]</f>
        <v/>
      </c>
      <c r="AR690" s="519">
        <f>IF(テーブル2[[#This Row],[班長]]="○",COUNTIF(AQ:AQ,AQ690),0)</f>
        <v>0</v>
      </c>
    </row>
    <row r="691" spans="2:44" x14ac:dyDescent="0.15">
      <c r="B691" s="378" t="str">
        <f>IF(名簿!C696&lt;&gt;"",名簿!C696,"")</f>
        <v/>
      </c>
      <c r="C691" s="378" t="str">
        <f>IF(名簿!F696&lt;&gt;"",名簿!F696,"")</f>
        <v/>
      </c>
      <c r="D691" s="378" t="str">
        <f>IF(名簿!G696&lt;&gt;"",名簿!G696,"")</f>
        <v/>
      </c>
      <c r="E691" s="378" t="str">
        <f>IF(名簿!J696&lt;&gt;"",名簿!J696,"")</f>
        <v/>
      </c>
      <c r="F691" s="378" t="str">
        <f>IF(名簿!L696&lt;&gt;"",名簿!L696,"")</f>
        <v/>
      </c>
      <c r="G691" s="378" t="str">
        <f>IF(名簿!I696&lt;&gt;"",名簿!I696,"")</f>
        <v/>
      </c>
      <c r="H691" s="378" t="str">
        <f>IF(名簿!K696&lt;&gt;"",名簿!K696,"")</f>
        <v/>
      </c>
      <c r="I691" s="378" t="str">
        <f>IF(名簿!H696&lt;&gt;"",名簿!H696,"")</f>
        <v/>
      </c>
      <c r="J691" s="378" t="str">
        <f>IF(名簿!S696&lt;&gt;"",名簿!S696,"")</f>
        <v/>
      </c>
      <c r="L691" s="379" t="str">
        <f>IF(現場!C695&lt;&gt;"",現場!C695,"")</f>
        <v/>
      </c>
      <c r="M691" s="379" t="str">
        <f>IF(現場!D695&lt;&gt;"",現場!D695,"")</f>
        <v/>
      </c>
      <c r="N691" s="379" t="str">
        <f>IF(現場!E695&lt;&gt;"",現場!E695,"")</f>
        <v/>
      </c>
      <c r="O691" s="379" t="str">
        <f>IF(現場!F695&lt;&gt;"",現場!F695,"")</f>
        <v/>
      </c>
      <c r="P691" s="379" t="str">
        <f>IF(現場!G695&lt;&gt;"",現場!G695,"")</f>
        <v/>
      </c>
      <c r="Q691" s="379" t="str">
        <f>IF(現場!H695&lt;&gt;"",現場!H695,"")</f>
        <v/>
      </c>
      <c r="R691" s="379" t="str">
        <f>IF(現場!I695&lt;&gt;"",現場!I695,"")</f>
        <v/>
      </c>
      <c r="S691" s="379" t="str">
        <f>IF(現場!J695&lt;&gt;"",現場!J695,"")</f>
        <v/>
      </c>
      <c r="T691" s="379" t="str">
        <f>IF(現場!K695&lt;&gt;"",現場!K695,"")</f>
        <v/>
      </c>
      <c r="U691" s="379" t="str">
        <f>IF(現場!L695&lt;&gt;"",現場!L695,"")</f>
        <v/>
      </c>
      <c r="V691" s="379" t="str">
        <f>IF(現場!M695&lt;&gt;"",現場!M695,"")</f>
        <v/>
      </c>
      <c r="X691" s="407" t="str">
        <f>IF(名簿!E696&lt;&gt;"",名簿!E696,"")</f>
        <v/>
      </c>
      <c r="Y691" s="407" t="str">
        <f>IF(名簿!C696&lt;&gt;"",名簿!C696,"")</f>
        <v/>
      </c>
      <c r="Z691" s="407" t="str">
        <f>IF(名簿!H696&lt;&gt;"",名簿!H696,"")</f>
        <v/>
      </c>
      <c r="AA691" s="407" t="str">
        <f>IF(名簿!S696&lt;&gt;"",名簿!S696,"")</f>
        <v/>
      </c>
      <c r="AB691" s="407" t="s">
        <v>1792</v>
      </c>
      <c r="AC691" s="407" t="str">
        <f>IF(名簿!M696&lt;&gt;"",名簿!M696,"")</f>
        <v/>
      </c>
      <c r="AD691" s="407" t="str">
        <f>IF(名簿!N696&lt;&gt;"",名簿!N696,"")</f>
        <v/>
      </c>
      <c r="AE691" s="407" t="str">
        <f>IF(名簿!O696&lt;&gt;"",名簿!O696,"")</f>
        <v/>
      </c>
      <c r="AF691" s="407" t="str">
        <f>IF(名簿!P696&lt;&gt;"",名簿!P696,"")</f>
        <v/>
      </c>
      <c r="AN691" s="551" t="str">
        <f>テーブル2[[#This Row],[災害発生時の
体制]]&amp;テーブル2[[#This Row],[班長代理①②③を選択]]</f>
        <v/>
      </c>
      <c r="AO691">
        <f>IF(テーブル2[[#This Row],[班長代理①②③を選択]]&lt;&gt;"",COUNTIF(AN:AN,AN691),0)</f>
        <v>0</v>
      </c>
      <c r="AQ691" s="521" t="str">
        <f>テーブル2[[#This Row],[災害発生時の
体制]]&amp;テーブル2[[#This Row],[班長]]</f>
        <v/>
      </c>
      <c r="AR691" s="519">
        <f>IF(テーブル2[[#This Row],[班長]]="○",COUNTIF(AQ:AQ,AQ691),0)</f>
        <v>0</v>
      </c>
    </row>
    <row r="692" spans="2:44" x14ac:dyDescent="0.15">
      <c r="B692" s="378" t="str">
        <f>IF(名簿!C697&lt;&gt;"",名簿!C697,"")</f>
        <v/>
      </c>
      <c r="C692" s="378" t="str">
        <f>IF(名簿!F697&lt;&gt;"",名簿!F697,"")</f>
        <v/>
      </c>
      <c r="D692" s="378" t="str">
        <f>IF(名簿!G697&lt;&gt;"",名簿!G697,"")</f>
        <v/>
      </c>
      <c r="E692" s="378" t="str">
        <f>IF(名簿!J697&lt;&gt;"",名簿!J697,"")</f>
        <v/>
      </c>
      <c r="F692" s="378" t="str">
        <f>IF(名簿!L697&lt;&gt;"",名簿!L697,"")</f>
        <v/>
      </c>
      <c r="G692" s="378" t="str">
        <f>IF(名簿!I697&lt;&gt;"",名簿!I697,"")</f>
        <v/>
      </c>
      <c r="H692" s="378" t="str">
        <f>IF(名簿!K697&lt;&gt;"",名簿!K697,"")</f>
        <v/>
      </c>
      <c r="I692" s="378" t="str">
        <f>IF(名簿!H697&lt;&gt;"",名簿!H697,"")</f>
        <v/>
      </c>
      <c r="J692" s="378" t="str">
        <f>IF(名簿!S697&lt;&gt;"",名簿!S697,"")</f>
        <v/>
      </c>
      <c r="L692" s="379" t="str">
        <f>IF(現場!C696&lt;&gt;"",現場!C696,"")</f>
        <v/>
      </c>
      <c r="M692" s="379" t="str">
        <f>IF(現場!D696&lt;&gt;"",現場!D696,"")</f>
        <v/>
      </c>
      <c r="N692" s="379" t="str">
        <f>IF(現場!E696&lt;&gt;"",現場!E696,"")</f>
        <v/>
      </c>
      <c r="O692" s="379" t="str">
        <f>IF(現場!F696&lt;&gt;"",現場!F696,"")</f>
        <v/>
      </c>
      <c r="P692" s="379" t="str">
        <f>IF(現場!G696&lt;&gt;"",現場!G696,"")</f>
        <v/>
      </c>
      <c r="Q692" s="379" t="str">
        <f>IF(現場!H696&lt;&gt;"",現場!H696,"")</f>
        <v/>
      </c>
      <c r="R692" s="379" t="str">
        <f>IF(現場!I696&lt;&gt;"",現場!I696,"")</f>
        <v/>
      </c>
      <c r="S692" s="379" t="str">
        <f>IF(現場!J696&lt;&gt;"",現場!J696,"")</f>
        <v/>
      </c>
      <c r="T692" s="379" t="str">
        <f>IF(現場!K696&lt;&gt;"",現場!K696,"")</f>
        <v/>
      </c>
      <c r="U692" s="379" t="str">
        <f>IF(現場!L696&lt;&gt;"",現場!L696,"")</f>
        <v/>
      </c>
      <c r="V692" s="379" t="str">
        <f>IF(現場!M696&lt;&gt;"",現場!M696,"")</f>
        <v/>
      </c>
      <c r="X692" s="407" t="str">
        <f>IF(名簿!E697&lt;&gt;"",名簿!E697,"")</f>
        <v/>
      </c>
      <c r="Y692" s="407" t="str">
        <f>IF(名簿!C697&lt;&gt;"",名簿!C697,"")</f>
        <v/>
      </c>
      <c r="Z692" s="407" t="str">
        <f>IF(名簿!H697&lt;&gt;"",名簿!H697,"")</f>
        <v/>
      </c>
      <c r="AA692" s="407" t="str">
        <f>IF(名簿!S697&lt;&gt;"",名簿!S697,"")</f>
        <v/>
      </c>
      <c r="AB692" s="407" t="s">
        <v>1792</v>
      </c>
      <c r="AC692" s="407" t="str">
        <f>IF(名簿!M697&lt;&gt;"",名簿!M697,"")</f>
        <v/>
      </c>
      <c r="AD692" s="407" t="str">
        <f>IF(名簿!N697&lt;&gt;"",名簿!N697,"")</f>
        <v/>
      </c>
      <c r="AE692" s="407" t="str">
        <f>IF(名簿!O697&lt;&gt;"",名簿!O697,"")</f>
        <v/>
      </c>
      <c r="AF692" s="407" t="str">
        <f>IF(名簿!P697&lt;&gt;"",名簿!P697,"")</f>
        <v/>
      </c>
      <c r="AN692" s="551" t="str">
        <f>テーブル2[[#This Row],[災害発生時の
体制]]&amp;テーブル2[[#This Row],[班長代理①②③を選択]]</f>
        <v/>
      </c>
      <c r="AO692">
        <f>IF(テーブル2[[#This Row],[班長代理①②③を選択]]&lt;&gt;"",COUNTIF(AN:AN,AN692),0)</f>
        <v>0</v>
      </c>
      <c r="AQ692" s="521" t="str">
        <f>テーブル2[[#This Row],[災害発生時の
体制]]&amp;テーブル2[[#This Row],[班長]]</f>
        <v/>
      </c>
      <c r="AR692" s="519">
        <f>IF(テーブル2[[#This Row],[班長]]="○",COUNTIF(AQ:AQ,AQ692),0)</f>
        <v>0</v>
      </c>
    </row>
    <row r="693" spans="2:44" x14ac:dyDescent="0.15">
      <c r="B693" s="378" t="str">
        <f>IF(名簿!C698&lt;&gt;"",名簿!C698,"")</f>
        <v/>
      </c>
      <c r="C693" s="378" t="str">
        <f>IF(名簿!F698&lt;&gt;"",名簿!F698,"")</f>
        <v/>
      </c>
      <c r="D693" s="378" t="str">
        <f>IF(名簿!G698&lt;&gt;"",名簿!G698,"")</f>
        <v/>
      </c>
      <c r="E693" s="378" t="str">
        <f>IF(名簿!J698&lt;&gt;"",名簿!J698,"")</f>
        <v/>
      </c>
      <c r="F693" s="378" t="str">
        <f>IF(名簿!L698&lt;&gt;"",名簿!L698,"")</f>
        <v/>
      </c>
      <c r="G693" s="378" t="str">
        <f>IF(名簿!I698&lt;&gt;"",名簿!I698,"")</f>
        <v/>
      </c>
      <c r="H693" s="378" t="str">
        <f>IF(名簿!K698&lt;&gt;"",名簿!K698,"")</f>
        <v/>
      </c>
      <c r="I693" s="378" t="str">
        <f>IF(名簿!H698&lt;&gt;"",名簿!H698,"")</f>
        <v/>
      </c>
      <c r="J693" s="378" t="str">
        <f>IF(名簿!S698&lt;&gt;"",名簿!S698,"")</f>
        <v/>
      </c>
      <c r="L693" s="379" t="str">
        <f>IF(現場!C697&lt;&gt;"",現場!C697,"")</f>
        <v/>
      </c>
      <c r="M693" s="379" t="str">
        <f>IF(現場!D697&lt;&gt;"",現場!D697,"")</f>
        <v/>
      </c>
      <c r="N693" s="379" t="str">
        <f>IF(現場!E697&lt;&gt;"",現場!E697,"")</f>
        <v/>
      </c>
      <c r="O693" s="379" t="str">
        <f>IF(現場!F697&lt;&gt;"",現場!F697,"")</f>
        <v/>
      </c>
      <c r="P693" s="379" t="str">
        <f>IF(現場!G697&lt;&gt;"",現場!G697,"")</f>
        <v/>
      </c>
      <c r="Q693" s="379" t="str">
        <f>IF(現場!H697&lt;&gt;"",現場!H697,"")</f>
        <v/>
      </c>
      <c r="R693" s="379" t="str">
        <f>IF(現場!I697&lt;&gt;"",現場!I697,"")</f>
        <v/>
      </c>
      <c r="S693" s="379" t="str">
        <f>IF(現場!J697&lt;&gt;"",現場!J697,"")</f>
        <v/>
      </c>
      <c r="T693" s="379" t="str">
        <f>IF(現場!K697&lt;&gt;"",現場!K697,"")</f>
        <v/>
      </c>
      <c r="U693" s="379" t="str">
        <f>IF(現場!L697&lt;&gt;"",現場!L697,"")</f>
        <v/>
      </c>
      <c r="V693" s="379" t="str">
        <f>IF(現場!M697&lt;&gt;"",現場!M697,"")</f>
        <v/>
      </c>
      <c r="X693" s="407" t="str">
        <f>IF(名簿!E698&lt;&gt;"",名簿!E698,"")</f>
        <v/>
      </c>
      <c r="Y693" s="407" t="str">
        <f>IF(名簿!C698&lt;&gt;"",名簿!C698,"")</f>
        <v/>
      </c>
      <c r="Z693" s="407" t="str">
        <f>IF(名簿!H698&lt;&gt;"",名簿!H698,"")</f>
        <v/>
      </c>
      <c r="AA693" s="407" t="str">
        <f>IF(名簿!S698&lt;&gt;"",名簿!S698,"")</f>
        <v/>
      </c>
      <c r="AB693" s="407" t="s">
        <v>1792</v>
      </c>
      <c r="AC693" s="407" t="str">
        <f>IF(名簿!M698&lt;&gt;"",名簿!M698,"")</f>
        <v/>
      </c>
      <c r="AD693" s="407" t="str">
        <f>IF(名簿!N698&lt;&gt;"",名簿!N698,"")</f>
        <v/>
      </c>
      <c r="AE693" s="407" t="str">
        <f>IF(名簿!O698&lt;&gt;"",名簿!O698,"")</f>
        <v/>
      </c>
      <c r="AF693" s="407" t="str">
        <f>IF(名簿!P698&lt;&gt;"",名簿!P698,"")</f>
        <v/>
      </c>
      <c r="AN693" s="551" t="str">
        <f>テーブル2[[#This Row],[災害発生時の
体制]]&amp;テーブル2[[#This Row],[班長代理①②③を選択]]</f>
        <v/>
      </c>
      <c r="AO693">
        <f>IF(テーブル2[[#This Row],[班長代理①②③を選択]]&lt;&gt;"",COUNTIF(AN:AN,AN693),0)</f>
        <v>0</v>
      </c>
      <c r="AQ693" s="521" t="str">
        <f>テーブル2[[#This Row],[災害発生時の
体制]]&amp;テーブル2[[#This Row],[班長]]</f>
        <v/>
      </c>
      <c r="AR693" s="519">
        <f>IF(テーブル2[[#This Row],[班長]]="○",COUNTIF(AQ:AQ,AQ693),0)</f>
        <v>0</v>
      </c>
    </row>
    <row r="694" spans="2:44" x14ac:dyDescent="0.15">
      <c r="B694" s="378" t="str">
        <f>IF(名簿!C699&lt;&gt;"",名簿!C699,"")</f>
        <v/>
      </c>
      <c r="C694" s="378" t="str">
        <f>IF(名簿!F699&lt;&gt;"",名簿!F699,"")</f>
        <v/>
      </c>
      <c r="D694" s="378" t="str">
        <f>IF(名簿!G699&lt;&gt;"",名簿!G699,"")</f>
        <v/>
      </c>
      <c r="E694" s="378" t="str">
        <f>IF(名簿!J699&lt;&gt;"",名簿!J699,"")</f>
        <v/>
      </c>
      <c r="F694" s="378" t="str">
        <f>IF(名簿!L699&lt;&gt;"",名簿!L699,"")</f>
        <v/>
      </c>
      <c r="G694" s="378" t="str">
        <f>IF(名簿!I699&lt;&gt;"",名簿!I699,"")</f>
        <v/>
      </c>
      <c r="H694" s="378" t="str">
        <f>IF(名簿!K699&lt;&gt;"",名簿!K699,"")</f>
        <v/>
      </c>
      <c r="I694" s="378" t="str">
        <f>IF(名簿!H699&lt;&gt;"",名簿!H699,"")</f>
        <v/>
      </c>
      <c r="J694" s="378" t="str">
        <f>IF(名簿!S699&lt;&gt;"",名簿!S699,"")</f>
        <v/>
      </c>
      <c r="L694" s="379" t="str">
        <f>IF(現場!C698&lt;&gt;"",現場!C698,"")</f>
        <v/>
      </c>
      <c r="M694" s="379" t="str">
        <f>IF(現場!D698&lt;&gt;"",現場!D698,"")</f>
        <v/>
      </c>
      <c r="N694" s="379" t="str">
        <f>IF(現場!E698&lt;&gt;"",現場!E698,"")</f>
        <v/>
      </c>
      <c r="O694" s="379" t="str">
        <f>IF(現場!F698&lt;&gt;"",現場!F698,"")</f>
        <v/>
      </c>
      <c r="P694" s="379" t="str">
        <f>IF(現場!G698&lt;&gt;"",現場!G698,"")</f>
        <v/>
      </c>
      <c r="Q694" s="379" t="str">
        <f>IF(現場!H698&lt;&gt;"",現場!H698,"")</f>
        <v/>
      </c>
      <c r="R694" s="379" t="str">
        <f>IF(現場!I698&lt;&gt;"",現場!I698,"")</f>
        <v/>
      </c>
      <c r="S694" s="379" t="str">
        <f>IF(現場!J698&lt;&gt;"",現場!J698,"")</f>
        <v/>
      </c>
      <c r="T694" s="379" t="str">
        <f>IF(現場!K698&lt;&gt;"",現場!K698,"")</f>
        <v/>
      </c>
      <c r="U694" s="379" t="str">
        <f>IF(現場!L698&lt;&gt;"",現場!L698,"")</f>
        <v/>
      </c>
      <c r="V694" s="379" t="str">
        <f>IF(現場!M698&lt;&gt;"",現場!M698,"")</f>
        <v/>
      </c>
      <c r="X694" s="407" t="str">
        <f>IF(名簿!E699&lt;&gt;"",名簿!E699,"")</f>
        <v/>
      </c>
      <c r="Y694" s="407" t="str">
        <f>IF(名簿!C699&lt;&gt;"",名簿!C699,"")</f>
        <v/>
      </c>
      <c r="Z694" s="407" t="str">
        <f>IF(名簿!H699&lt;&gt;"",名簿!H699,"")</f>
        <v/>
      </c>
      <c r="AA694" s="407" t="str">
        <f>IF(名簿!S699&lt;&gt;"",名簿!S699,"")</f>
        <v/>
      </c>
      <c r="AB694" s="407" t="s">
        <v>1792</v>
      </c>
      <c r="AC694" s="407" t="str">
        <f>IF(名簿!M699&lt;&gt;"",名簿!M699,"")</f>
        <v/>
      </c>
      <c r="AD694" s="407" t="str">
        <f>IF(名簿!N699&lt;&gt;"",名簿!N699,"")</f>
        <v/>
      </c>
      <c r="AE694" s="407" t="str">
        <f>IF(名簿!O699&lt;&gt;"",名簿!O699,"")</f>
        <v/>
      </c>
      <c r="AF694" s="407" t="str">
        <f>IF(名簿!P699&lt;&gt;"",名簿!P699,"")</f>
        <v/>
      </c>
      <c r="AN694" s="551" t="str">
        <f>テーブル2[[#This Row],[災害発生時の
体制]]&amp;テーブル2[[#This Row],[班長代理①②③を選択]]</f>
        <v/>
      </c>
      <c r="AO694">
        <f>IF(テーブル2[[#This Row],[班長代理①②③を選択]]&lt;&gt;"",COUNTIF(AN:AN,AN694),0)</f>
        <v>0</v>
      </c>
      <c r="AQ694" s="521" t="str">
        <f>テーブル2[[#This Row],[災害発生時の
体制]]&amp;テーブル2[[#This Row],[班長]]</f>
        <v/>
      </c>
      <c r="AR694" s="519">
        <f>IF(テーブル2[[#This Row],[班長]]="○",COUNTIF(AQ:AQ,AQ694),0)</f>
        <v>0</v>
      </c>
    </row>
    <row r="695" spans="2:44" x14ac:dyDescent="0.15">
      <c r="B695" s="378" t="str">
        <f>IF(名簿!C700&lt;&gt;"",名簿!C700,"")</f>
        <v/>
      </c>
      <c r="C695" s="378" t="str">
        <f>IF(名簿!F700&lt;&gt;"",名簿!F700,"")</f>
        <v/>
      </c>
      <c r="D695" s="378" t="str">
        <f>IF(名簿!G700&lt;&gt;"",名簿!G700,"")</f>
        <v/>
      </c>
      <c r="E695" s="378" t="str">
        <f>IF(名簿!J700&lt;&gt;"",名簿!J700,"")</f>
        <v/>
      </c>
      <c r="F695" s="378" t="str">
        <f>IF(名簿!L700&lt;&gt;"",名簿!L700,"")</f>
        <v/>
      </c>
      <c r="G695" s="378" t="str">
        <f>IF(名簿!I700&lt;&gt;"",名簿!I700,"")</f>
        <v/>
      </c>
      <c r="H695" s="378" t="str">
        <f>IF(名簿!K700&lt;&gt;"",名簿!K700,"")</f>
        <v/>
      </c>
      <c r="I695" s="378" t="str">
        <f>IF(名簿!H700&lt;&gt;"",名簿!H700,"")</f>
        <v/>
      </c>
      <c r="J695" s="378" t="str">
        <f>IF(名簿!S700&lt;&gt;"",名簿!S700,"")</f>
        <v/>
      </c>
      <c r="L695" s="379" t="str">
        <f>IF(現場!C699&lt;&gt;"",現場!C699,"")</f>
        <v/>
      </c>
      <c r="M695" s="379" t="str">
        <f>IF(現場!D699&lt;&gt;"",現場!D699,"")</f>
        <v/>
      </c>
      <c r="N695" s="379" t="str">
        <f>IF(現場!E699&lt;&gt;"",現場!E699,"")</f>
        <v/>
      </c>
      <c r="O695" s="379" t="str">
        <f>IF(現場!F699&lt;&gt;"",現場!F699,"")</f>
        <v/>
      </c>
      <c r="P695" s="379" t="str">
        <f>IF(現場!G699&lt;&gt;"",現場!G699,"")</f>
        <v/>
      </c>
      <c r="Q695" s="379" t="str">
        <f>IF(現場!H699&lt;&gt;"",現場!H699,"")</f>
        <v/>
      </c>
      <c r="R695" s="379" t="str">
        <f>IF(現場!I699&lt;&gt;"",現場!I699,"")</f>
        <v/>
      </c>
      <c r="S695" s="379" t="str">
        <f>IF(現場!J699&lt;&gt;"",現場!J699,"")</f>
        <v/>
      </c>
      <c r="T695" s="379" t="str">
        <f>IF(現場!K699&lt;&gt;"",現場!K699,"")</f>
        <v/>
      </c>
      <c r="U695" s="379" t="str">
        <f>IF(現場!L699&lt;&gt;"",現場!L699,"")</f>
        <v/>
      </c>
      <c r="V695" s="379" t="str">
        <f>IF(現場!M699&lt;&gt;"",現場!M699,"")</f>
        <v/>
      </c>
      <c r="X695" s="407" t="str">
        <f>IF(名簿!E700&lt;&gt;"",名簿!E700,"")</f>
        <v/>
      </c>
      <c r="Y695" s="407" t="str">
        <f>IF(名簿!C700&lt;&gt;"",名簿!C700,"")</f>
        <v/>
      </c>
      <c r="Z695" s="407" t="str">
        <f>IF(名簿!H700&lt;&gt;"",名簿!H700,"")</f>
        <v/>
      </c>
      <c r="AA695" s="407" t="str">
        <f>IF(名簿!S700&lt;&gt;"",名簿!S700,"")</f>
        <v/>
      </c>
      <c r="AB695" s="407" t="s">
        <v>1792</v>
      </c>
      <c r="AC695" s="407" t="str">
        <f>IF(名簿!M700&lt;&gt;"",名簿!M700,"")</f>
        <v/>
      </c>
      <c r="AD695" s="407" t="str">
        <f>IF(名簿!N700&lt;&gt;"",名簿!N700,"")</f>
        <v/>
      </c>
      <c r="AE695" s="407" t="str">
        <f>IF(名簿!O700&lt;&gt;"",名簿!O700,"")</f>
        <v/>
      </c>
      <c r="AF695" s="407" t="str">
        <f>IF(名簿!P700&lt;&gt;"",名簿!P700,"")</f>
        <v/>
      </c>
      <c r="AN695" s="551" t="str">
        <f>テーブル2[[#This Row],[災害発生時の
体制]]&amp;テーブル2[[#This Row],[班長代理①②③を選択]]</f>
        <v/>
      </c>
      <c r="AO695">
        <f>IF(テーブル2[[#This Row],[班長代理①②③を選択]]&lt;&gt;"",COUNTIF(AN:AN,AN695),0)</f>
        <v>0</v>
      </c>
      <c r="AQ695" s="521" t="str">
        <f>テーブル2[[#This Row],[災害発生時の
体制]]&amp;テーブル2[[#This Row],[班長]]</f>
        <v/>
      </c>
      <c r="AR695" s="519">
        <f>IF(テーブル2[[#This Row],[班長]]="○",COUNTIF(AQ:AQ,AQ695),0)</f>
        <v>0</v>
      </c>
    </row>
    <row r="696" spans="2:44" x14ac:dyDescent="0.15">
      <c r="B696" s="378" t="str">
        <f>IF(名簿!C701&lt;&gt;"",名簿!C701,"")</f>
        <v/>
      </c>
      <c r="C696" s="378" t="str">
        <f>IF(名簿!F701&lt;&gt;"",名簿!F701,"")</f>
        <v/>
      </c>
      <c r="D696" s="378" t="str">
        <f>IF(名簿!G701&lt;&gt;"",名簿!G701,"")</f>
        <v/>
      </c>
      <c r="E696" s="378" t="str">
        <f>IF(名簿!J701&lt;&gt;"",名簿!J701,"")</f>
        <v/>
      </c>
      <c r="F696" s="378" t="str">
        <f>IF(名簿!L701&lt;&gt;"",名簿!L701,"")</f>
        <v/>
      </c>
      <c r="G696" s="378" t="str">
        <f>IF(名簿!I701&lt;&gt;"",名簿!I701,"")</f>
        <v/>
      </c>
      <c r="H696" s="378" t="str">
        <f>IF(名簿!K701&lt;&gt;"",名簿!K701,"")</f>
        <v/>
      </c>
      <c r="I696" s="378" t="str">
        <f>IF(名簿!H701&lt;&gt;"",名簿!H701,"")</f>
        <v/>
      </c>
      <c r="J696" s="378" t="str">
        <f>IF(名簿!S701&lt;&gt;"",名簿!S701,"")</f>
        <v/>
      </c>
      <c r="L696" s="379" t="str">
        <f>IF(現場!C700&lt;&gt;"",現場!C700,"")</f>
        <v/>
      </c>
      <c r="M696" s="379" t="str">
        <f>IF(現場!D700&lt;&gt;"",現場!D700,"")</f>
        <v/>
      </c>
      <c r="N696" s="379" t="str">
        <f>IF(現場!E700&lt;&gt;"",現場!E700,"")</f>
        <v/>
      </c>
      <c r="O696" s="379" t="str">
        <f>IF(現場!F700&lt;&gt;"",現場!F700,"")</f>
        <v/>
      </c>
      <c r="P696" s="379" t="str">
        <f>IF(現場!G700&lt;&gt;"",現場!G700,"")</f>
        <v/>
      </c>
      <c r="Q696" s="379" t="str">
        <f>IF(現場!H700&lt;&gt;"",現場!H700,"")</f>
        <v/>
      </c>
      <c r="R696" s="379" t="str">
        <f>IF(現場!I700&lt;&gt;"",現場!I700,"")</f>
        <v/>
      </c>
      <c r="S696" s="379" t="str">
        <f>IF(現場!J700&lt;&gt;"",現場!J700,"")</f>
        <v/>
      </c>
      <c r="T696" s="379" t="str">
        <f>IF(現場!K700&lt;&gt;"",現場!K700,"")</f>
        <v/>
      </c>
      <c r="U696" s="379" t="str">
        <f>IF(現場!L700&lt;&gt;"",現場!L700,"")</f>
        <v/>
      </c>
      <c r="V696" s="379" t="str">
        <f>IF(現場!M700&lt;&gt;"",現場!M700,"")</f>
        <v/>
      </c>
      <c r="X696" s="407" t="str">
        <f>IF(名簿!E701&lt;&gt;"",名簿!E701,"")</f>
        <v/>
      </c>
      <c r="Y696" s="407" t="str">
        <f>IF(名簿!C701&lt;&gt;"",名簿!C701,"")</f>
        <v/>
      </c>
      <c r="Z696" s="407" t="str">
        <f>IF(名簿!H701&lt;&gt;"",名簿!H701,"")</f>
        <v/>
      </c>
      <c r="AA696" s="407" t="str">
        <f>IF(名簿!S701&lt;&gt;"",名簿!S701,"")</f>
        <v/>
      </c>
      <c r="AB696" s="407" t="s">
        <v>1792</v>
      </c>
      <c r="AC696" s="407" t="str">
        <f>IF(名簿!M701&lt;&gt;"",名簿!M701,"")</f>
        <v/>
      </c>
      <c r="AD696" s="407" t="str">
        <f>IF(名簿!N701&lt;&gt;"",名簿!N701,"")</f>
        <v/>
      </c>
      <c r="AE696" s="407" t="str">
        <f>IF(名簿!O701&lt;&gt;"",名簿!O701,"")</f>
        <v/>
      </c>
      <c r="AF696" s="407" t="str">
        <f>IF(名簿!P701&lt;&gt;"",名簿!P701,"")</f>
        <v/>
      </c>
      <c r="AN696" s="551" t="str">
        <f>テーブル2[[#This Row],[災害発生時の
体制]]&amp;テーブル2[[#This Row],[班長代理①②③を選択]]</f>
        <v/>
      </c>
      <c r="AO696">
        <f>IF(テーブル2[[#This Row],[班長代理①②③を選択]]&lt;&gt;"",COUNTIF(AN:AN,AN696),0)</f>
        <v>0</v>
      </c>
      <c r="AQ696" s="521" t="str">
        <f>テーブル2[[#This Row],[災害発生時の
体制]]&amp;テーブル2[[#This Row],[班長]]</f>
        <v/>
      </c>
      <c r="AR696" s="519">
        <f>IF(テーブル2[[#This Row],[班長]]="○",COUNTIF(AQ:AQ,AQ696),0)</f>
        <v>0</v>
      </c>
    </row>
    <row r="697" spans="2:44" x14ac:dyDescent="0.15">
      <c r="B697" s="378" t="str">
        <f>IF(名簿!C702&lt;&gt;"",名簿!C702,"")</f>
        <v/>
      </c>
      <c r="C697" s="378" t="str">
        <f>IF(名簿!F702&lt;&gt;"",名簿!F702,"")</f>
        <v/>
      </c>
      <c r="D697" s="378" t="str">
        <f>IF(名簿!G702&lt;&gt;"",名簿!G702,"")</f>
        <v/>
      </c>
      <c r="E697" s="378" t="str">
        <f>IF(名簿!J702&lt;&gt;"",名簿!J702,"")</f>
        <v/>
      </c>
      <c r="F697" s="378" t="str">
        <f>IF(名簿!L702&lt;&gt;"",名簿!L702,"")</f>
        <v/>
      </c>
      <c r="G697" s="378" t="str">
        <f>IF(名簿!I702&lt;&gt;"",名簿!I702,"")</f>
        <v/>
      </c>
      <c r="H697" s="378" t="str">
        <f>IF(名簿!K702&lt;&gt;"",名簿!K702,"")</f>
        <v/>
      </c>
      <c r="I697" s="378" t="str">
        <f>IF(名簿!H702&lt;&gt;"",名簿!H702,"")</f>
        <v/>
      </c>
      <c r="J697" s="378" t="str">
        <f>IF(名簿!S702&lt;&gt;"",名簿!S702,"")</f>
        <v/>
      </c>
      <c r="L697" s="379" t="str">
        <f>IF(現場!C701&lt;&gt;"",現場!C701,"")</f>
        <v/>
      </c>
      <c r="M697" s="379" t="str">
        <f>IF(現場!D701&lt;&gt;"",現場!D701,"")</f>
        <v/>
      </c>
      <c r="N697" s="379" t="str">
        <f>IF(現場!E701&lt;&gt;"",現場!E701,"")</f>
        <v/>
      </c>
      <c r="O697" s="379" t="str">
        <f>IF(現場!F701&lt;&gt;"",現場!F701,"")</f>
        <v/>
      </c>
      <c r="P697" s="379" t="str">
        <f>IF(現場!G701&lt;&gt;"",現場!G701,"")</f>
        <v/>
      </c>
      <c r="Q697" s="379" t="str">
        <f>IF(現場!H701&lt;&gt;"",現場!H701,"")</f>
        <v/>
      </c>
      <c r="R697" s="379" t="str">
        <f>IF(現場!I701&lt;&gt;"",現場!I701,"")</f>
        <v/>
      </c>
      <c r="S697" s="379" t="str">
        <f>IF(現場!J701&lt;&gt;"",現場!J701,"")</f>
        <v/>
      </c>
      <c r="T697" s="379" t="str">
        <f>IF(現場!K701&lt;&gt;"",現場!K701,"")</f>
        <v/>
      </c>
      <c r="U697" s="379" t="str">
        <f>IF(現場!L701&lt;&gt;"",現場!L701,"")</f>
        <v/>
      </c>
      <c r="V697" s="379" t="str">
        <f>IF(現場!M701&lt;&gt;"",現場!M701,"")</f>
        <v/>
      </c>
      <c r="X697" s="407" t="str">
        <f>IF(名簿!E702&lt;&gt;"",名簿!E702,"")</f>
        <v/>
      </c>
      <c r="Y697" s="407" t="str">
        <f>IF(名簿!C702&lt;&gt;"",名簿!C702,"")</f>
        <v/>
      </c>
      <c r="Z697" s="407" t="str">
        <f>IF(名簿!H702&lt;&gt;"",名簿!H702,"")</f>
        <v/>
      </c>
      <c r="AA697" s="407" t="str">
        <f>IF(名簿!S702&lt;&gt;"",名簿!S702,"")</f>
        <v/>
      </c>
      <c r="AB697" s="407" t="s">
        <v>1792</v>
      </c>
      <c r="AC697" s="407" t="str">
        <f>IF(名簿!M702&lt;&gt;"",名簿!M702,"")</f>
        <v/>
      </c>
      <c r="AD697" s="407" t="str">
        <f>IF(名簿!N702&lt;&gt;"",名簿!N702,"")</f>
        <v/>
      </c>
      <c r="AE697" s="407" t="str">
        <f>IF(名簿!O702&lt;&gt;"",名簿!O702,"")</f>
        <v/>
      </c>
      <c r="AF697" s="407" t="str">
        <f>IF(名簿!P702&lt;&gt;"",名簿!P702,"")</f>
        <v/>
      </c>
      <c r="AN697" s="551" t="str">
        <f>テーブル2[[#This Row],[災害発生時の
体制]]&amp;テーブル2[[#This Row],[班長代理①②③を選択]]</f>
        <v/>
      </c>
      <c r="AO697">
        <f>IF(テーブル2[[#This Row],[班長代理①②③を選択]]&lt;&gt;"",COUNTIF(AN:AN,AN697),0)</f>
        <v>0</v>
      </c>
      <c r="AQ697" s="521" t="str">
        <f>テーブル2[[#This Row],[災害発生時の
体制]]&amp;テーブル2[[#This Row],[班長]]</f>
        <v/>
      </c>
      <c r="AR697" s="519">
        <f>IF(テーブル2[[#This Row],[班長]]="○",COUNTIF(AQ:AQ,AQ697),0)</f>
        <v>0</v>
      </c>
    </row>
    <row r="698" spans="2:44" x14ac:dyDescent="0.15">
      <c r="B698" s="378" t="str">
        <f>IF(名簿!C703&lt;&gt;"",名簿!C703,"")</f>
        <v/>
      </c>
      <c r="C698" s="378" t="str">
        <f>IF(名簿!F703&lt;&gt;"",名簿!F703,"")</f>
        <v/>
      </c>
      <c r="D698" s="378" t="str">
        <f>IF(名簿!G703&lt;&gt;"",名簿!G703,"")</f>
        <v/>
      </c>
      <c r="E698" s="378" t="str">
        <f>IF(名簿!J703&lt;&gt;"",名簿!J703,"")</f>
        <v/>
      </c>
      <c r="F698" s="378" t="str">
        <f>IF(名簿!L703&lt;&gt;"",名簿!L703,"")</f>
        <v/>
      </c>
      <c r="G698" s="378" t="str">
        <f>IF(名簿!I703&lt;&gt;"",名簿!I703,"")</f>
        <v/>
      </c>
      <c r="H698" s="378" t="str">
        <f>IF(名簿!K703&lt;&gt;"",名簿!K703,"")</f>
        <v/>
      </c>
      <c r="I698" s="378" t="str">
        <f>IF(名簿!H703&lt;&gt;"",名簿!H703,"")</f>
        <v/>
      </c>
      <c r="J698" s="378" t="str">
        <f>IF(名簿!S703&lt;&gt;"",名簿!S703,"")</f>
        <v/>
      </c>
      <c r="L698" s="379" t="str">
        <f>IF(現場!C702&lt;&gt;"",現場!C702,"")</f>
        <v/>
      </c>
      <c r="M698" s="379" t="str">
        <f>IF(現場!D702&lt;&gt;"",現場!D702,"")</f>
        <v/>
      </c>
      <c r="N698" s="379" t="str">
        <f>IF(現場!E702&lt;&gt;"",現場!E702,"")</f>
        <v/>
      </c>
      <c r="O698" s="379" t="str">
        <f>IF(現場!F702&lt;&gt;"",現場!F702,"")</f>
        <v/>
      </c>
      <c r="P698" s="379" t="str">
        <f>IF(現場!G702&lt;&gt;"",現場!G702,"")</f>
        <v/>
      </c>
      <c r="Q698" s="379" t="str">
        <f>IF(現場!H702&lt;&gt;"",現場!H702,"")</f>
        <v/>
      </c>
      <c r="R698" s="379" t="str">
        <f>IF(現場!I702&lt;&gt;"",現場!I702,"")</f>
        <v/>
      </c>
      <c r="S698" s="379" t="str">
        <f>IF(現場!J702&lt;&gt;"",現場!J702,"")</f>
        <v/>
      </c>
      <c r="T698" s="379" t="str">
        <f>IF(現場!K702&lt;&gt;"",現場!K702,"")</f>
        <v/>
      </c>
      <c r="U698" s="379" t="str">
        <f>IF(現場!L702&lt;&gt;"",現場!L702,"")</f>
        <v/>
      </c>
      <c r="V698" s="379" t="str">
        <f>IF(現場!M702&lt;&gt;"",現場!M702,"")</f>
        <v/>
      </c>
      <c r="X698" s="407" t="str">
        <f>IF(名簿!E703&lt;&gt;"",名簿!E703,"")</f>
        <v/>
      </c>
      <c r="Y698" s="407" t="str">
        <f>IF(名簿!C703&lt;&gt;"",名簿!C703,"")</f>
        <v/>
      </c>
      <c r="Z698" s="407" t="str">
        <f>IF(名簿!H703&lt;&gt;"",名簿!H703,"")</f>
        <v/>
      </c>
      <c r="AA698" s="407" t="str">
        <f>IF(名簿!S703&lt;&gt;"",名簿!S703,"")</f>
        <v/>
      </c>
      <c r="AB698" s="407" t="s">
        <v>1792</v>
      </c>
      <c r="AC698" s="407" t="str">
        <f>IF(名簿!M703&lt;&gt;"",名簿!M703,"")</f>
        <v/>
      </c>
      <c r="AD698" s="407" t="str">
        <f>IF(名簿!N703&lt;&gt;"",名簿!N703,"")</f>
        <v/>
      </c>
      <c r="AE698" s="407" t="str">
        <f>IF(名簿!O703&lt;&gt;"",名簿!O703,"")</f>
        <v/>
      </c>
      <c r="AF698" s="407" t="str">
        <f>IF(名簿!P703&lt;&gt;"",名簿!P703,"")</f>
        <v/>
      </c>
      <c r="AN698" s="551" t="str">
        <f>テーブル2[[#This Row],[災害発生時の
体制]]&amp;テーブル2[[#This Row],[班長代理①②③を選択]]</f>
        <v/>
      </c>
      <c r="AO698">
        <f>IF(テーブル2[[#This Row],[班長代理①②③を選択]]&lt;&gt;"",COUNTIF(AN:AN,AN698),0)</f>
        <v>0</v>
      </c>
      <c r="AQ698" s="521" t="str">
        <f>テーブル2[[#This Row],[災害発生時の
体制]]&amp;テーブル2[[#This Row],[班長]]</f>
        <v/>
      </c>
      <c r="AR698" s="519">
        <f>IF(テーブル2[[#This Row],[班長]]="○",COUNTIF(AQ:AQ,AQ698),0)</f>
        <v>0</v>
      </c>
    </row>
    <row r="699" spans="2:44" x14ac:dyDescent="0.15">
      <c r="B699" s="378" t="str">
        <f>IF(名簿!C704&lt;&gt;"",名簿!C704,"")</f>
        <v/>
      </c>
      <c r="C699" s="378" t="str">
        <f>IF(名簿!F704&lt;&gt;"",名簿!F704,"")</f>
        <v/>
      </c>
      <c r="D699" s="378" t="str">
        <f>IF(名簿!G704&lt;&gt;"",名簿!G704,"")</f>
        <v/>
      </c>
      <c r="E699" s="378" t="str">
        <f>IF(名簿!J704&lt;&gt;"",名簿!J704,"")</f>
        <v/>
      </c>
      <c r="F699" s="378" t="str">
        <f>IF(名簿!L704&lt;&gt;"",名簿!L704,"")</f>
        <v/>
      </c>
      <c r="G699" s="378" t="str">
        <f>IF(名簿!I704&lt;&gt;"",名簿!I704,"")</f>
        <v/>
      </c>
      <c r="H699" s="378" t="str">
        <f>IF(名簿!K704&lt;&gt;"",名簿!K704,"")</f>
        <v/>
      </c>
      <c r="I699" s="378" t="str">
        <f>IF(名簿!H704&lt;&gt;"",名簿!H704,"")</f>
        <v/>
      </c>
      <c r="J699" s="378" t="str">
        <f>IF(名簿!S704&lt;&gt;"",名簿!S704,"")</f>
        <v/>
      </c>
      <c r="L699" s="379" t="str">
        <f>IF(現場!C703&lt;&gt;"",現場!C703,"")</f>
        <v/>
      </c>
      <c r="M699" s="379" t="str">
        <f>IF(現場!D703&lt;&gt;"",現場!D703,"")</f>
        <v/>
      </c>
      <c r="N699" s="379" t="str">
        <f>IF(現場!E703&lt;&gt;"",現場!E703,"")</f>
        <v/>
      </c>
      <c r="O699" s="379" t="str">
        <f>IF(現場!F703&lt;&gt;"",現場!F703,"")</f>
        <v/>
      </c>
      <c r="P699" s="379" t="str">
        <f>IF(現場!G703&lt;&gt;"",現場!G703,"")</f>
        <v/>
      </c>
      <c r="Q699" s="379" t="str">
        <f>IF(現場!H703&lt;&gt;"",現場!H703,"")</f>
        <v/>
      </c>
      <c r="R699" s="379" t="str">
        <f>IF(現場!I703&lt;&gt;"",現場!I703,"")</f>
        <v/>
      </c>
      <c r="S699" s="379" t="str">
        <f>IF(現場!J703&lt;&gt;"",現場!J703,"")</f>
        <v/>
      </c>
      <c r="T699" s="379" t="str">
        <f>IF(現場!K703&lt;&gt;"",現場!K703,"")</f>
        <v/>
      </c>
      <c r="U699" s="379" t="str">
        <f>IF(現場!L703&lt;&gt;"",現場!L703,"")</f>
        <v/>
      </c>
      <c r="V699" s="379" t="str">
        <f>IF(現場!M703&lt;&gt;"",現場!M703,"")</f>
        <v/>
      </c>
      <c r="X699" s="407" t="str">
        <f>IF(名簿!E704&lt;&gt;"",名簿!E704,"")</f>
        <v/>
      </c>
      <c r="Y699" s="407" t="str">
        <f>IF(名簿!C704&lt;&gt;"",名簿!C704,"")</f>
        <v/>
      </c>
      <c r="Z699" s="407" t="str">
        <f>IF(名簿!H704&lt;&gt;"",名簿!H704,"")</f>
        <v/>
      </c>
      <c r="AA699" s="407" t="str">
        <f>IF(名簿!S704&lt;&gt;"",名簿!S704,"")</f>
        <v/>
      </c>
      <c r="AB699" s="407" t="s">
        <v>1792</v>
      </c>
      <c r="AC699" s="407" t="str">
        <f>IF(名簿!M704&lt;&gt;"",名簿!M704,"")</f>
        <v/>
      </c>
      <c r="AD699" s="407" t="str">
        <f>IF(名簿!N704&lt;&gt;"",名簿!N704,"")</f>
        <v/>
      </c>
      <c r="AE699" s="407" t="str">
        <f>IF(名簿!O704&lt;&gt;"",名簿!O704,"")</f>
        <v/>
      </c>
      <c r="AF699" s="407" t="str">
        <f>IF(名簿!P704&lt;&gt;"",名簿!P704,"")</f>
        <v/>
      </c>
      <c r="AN699" s="551" t="str">
        <f>テーブル2[[#This Row],[災害発生時の
体制]]&amp;テーブル2[[#This Row],[班長代理①②③を選択]]</f>
        <v/>
      </c>
      <c r="AO699">
        <f>IF(テーブル2[[#This Row],[班長代理①②③を選択]]&lt;&gt;"",COUNTIF(AN:AN,AN699),0)</f>
        <v>0</v>
      </c>
      <c r="AQ699" s="521" t="str">
        <f>テーブル2[[#This Row],[災害発生時の
体制]]&amp;テーブル2[[#This Row],[班長]]</f>
        <v/>
      </c>
      <c r="AR699" s="519">
        <f>IF(テーブル2[[#This Row],[班長]]="○",COUNTIF(AQ:AQ,AQ699),0)</f>
        <v>0</v>
      </c>
    </row>
    <row r="700" spans="2:44" x14ac:dyDescent="0.15">
      <c r="B700" s="378" t="str">
        <f>IF(名簿!C705&lt;&gt;"",名簿!C705,"")</f>
        <v/>
      </c>
      <c r="C700" s="378" t="str">
        <f>IF(名簿!F705&lt;&gt;"",名簿!F705,"")</f>
        <v/>
      </c>
      <c r="D700" s="378" t="str">
        <f>IF(名簿!G705&lt;&gt;"",名簿!G705,"")</f>
        <v/>
      </c>
      <c r="E700" s="378" t="str">
        <f>IF(名簿!J705&lt;&gt;"",名簿!J705,"")</f>
        <v/>
      </c>
      <c r="F700" s="378" t="str">
        <f>IF(名簿!L705&lt;&gt;"",名簿!L705,"")</f>
        <v/>
      </c>
      <c r="G700" s="378" t="str">
        <f>IF(名簿!I705&lt;&gt;"",名簿!I705,"")</f>
        <v/>
      </c>
      <c r="H700" s="378" t="str">
        <f>IF(名簿!K705&lt;&gt;"",名簿!K705,"")</f>
        <v/>
      </c>
      <c r="I700" s="378" t="str">
        <f>IF(名簿!H705&lt;&gt;"",名簿!H705,"")</f>
        <v/>
      </c>
      <c r="J700" s="378" t="str">
        <f>IF(名簿!S705&lt;&gt;"",名簿!S705,"")</f>
        <v/>
      </c>
      <c r="L700" s="379" t="str">
        <f>IF(現場!C704&lt;&gt;"",現場!C704,"")</f>
        <v/>
      </c>
      <c r="M700" s="379" t="str">
        <f>IF(現場!D704&lt;&gt;"",現場!D704,"")</f>
        <v/>
      </c>
      <c r="N700" s="379" t="str">
        <f>IF(現場!E704&lt;&gt;"",現場!E704,"")</f>
        <v/>
      </c>
      <c r="O700" s="379" t="str">
        <f>IF(現場!F704&lt;&gt;"",現場!F704,"")</f>
        <v/>
      </c>
      <c r="P700" s="379" t="str">
        <f>IF(現場!G704&lt;&gt;"",現場!G704,"")</f>
        <v/>
      </c>
      <c r="Q700" s="379" t="str">
        <f>IF(現場!H704&lt;&gt;"",現場!H704,"")</f>
        <v/>
      </c>
      <c r="R700" s="379" t="str">
        <f>IF(現場!I704&lt;&gt;"",現場!I704,"")</f>
        <v/>
      </c>
      <c r="S700" s="379" t="str">
        <f>IF(現場!J704&lt;&gt;"",現場!J704,"")</f>
        <v/>
      </c>
      <c r="T700" s="379" t="str">
        <f>IF(現場!K704&lt;&gt;"",現場!K704,"")</f>
        <v/>
      </c>
      <c r="U700" s="379" t="str">
        <f>IF(現場!L704&lt;&gt;"",現場!L704,"")</f>
        <v/>
      </c>
      <c r="V700" s="379" t="str">
        <f>IF(現場!M704&lt;&gt;"",現場!M704,"")</f>
        <v/>
      </c>
      <c r="X700" s="407" t="str">
        <f>IF(名簿!E705&lt;&gt;"",名簿!E705,"")</f>
        <v/>
      </c>
      <c r="Y700" s="407" t="str">
        <f>IF(名簿!C705&lt;&gt;"",名簿!C705,"")</f>
        <v/>
      </c>
      <c r="Z700" s="407" t="str">
        <f>IF(名簿!H705&lt;&gt;"",名簿!H705,"")</f>
        <v/>
      </c>
      <c r="AA700" s="407" t="str">
        <f>IF(名簿!S705&lt;&gt;"",名簿!S705,"")</f>
        <v/>
      </c>
      <c r="AB700" s="407" t="s">
        <v>1792</v>
      </c>
      <c r="AC700" s="407" t="str">
        <f>IF(名簿!M705&lt;&gt;"",名簿!M705,"")</f>
        <v/>
      </c>
      <c r="AD700" s="407" t="str">
        <f>IF(名簿!N705&lt;&gt;"",名簿!N705,"")</f>
        <v/>
      </c>
      <c r="AE700" s="407" t="str">
        <f>IF(名簿!O705&lt;&gt;"",名簿!O705,"")</f>
        <v/>
      </c>
      <c r="AF700" s="407" t="str">
        <f>IF(名簿!P705&lt;&gt;"",名簿!P705,"")</f>
        <v/>
      </c>
      <c r="AN700" s="551" t="str">
        <f>テーブル2[[#This Row],[災害発生時の
体制]]&amp;テーブル2[[#This Row],[班長代理①②③を選択]]</f>
        <v/>
      </c>
      <c r="AO700">
        <f>IF(テーブル2[[#This Row],[班長代理①②③を選択]]&lt;&gt;"",COUNTIF(AN:AN,AN700),0)</f>
        <v>0</v>
      </c>
      <c r="AQ700" s="521" t="str">
        <f>テーブル2[[#This Row],[災害発生時の
体制]]&amp;テーブル2[[#This Row],[班長]]</f>
        <v/>
      </c>
      <c r="AR700" s="519">
        <f>IF(テーブル2[[#This Row],[班長]]="○",COUNTIF(AQ:AQ,AQ700),0)</f>
        <v>0</v>
      </c>
    </row>
    <row r="701" spans="2:44" x14ac:dyDescent="0.15">
      <c r="B701" s="378" t="str">
        <f>IF(名簿!C706&lt;&gt;"",名簿!C706,"")</f>
        <v/>
      </c>
      <c r="C701" s="378" t="str">
        <f>IF(名簿!F706&lt;&gt;"",名簿!F706,"")</f>
        <v/>
      </c>
      <c r="D701" s="378" t="str">
        <f>IF(名簿!G706&lt;&gt;"",名簿!G706,"")</f>
        <v/>
      </c>
      <c r="E701" s="378" t="str">
        <f>IF(名簿!J706&lt;&gt;"",名簿!J706,"")</f>
        <v/>
      </c>
      <c r="F701" s="378" t="str">
        <f>IF(名簿!L706&lt;&gt;"",名簿!L706,"")</f>
        <v/>
      </c>
      <c r="G701" s="378" t="str">
        <f>IF(名簿!I706&lt;&gt;"",名簿!I706,"")</f>
        <v/>
      </c>
      <c r="H701" s="378" t="str">
        <f>IF(名簿!K706&lt;&gt;"",名簿!K706,"")</f>
        <v/>
      </c>
      <c r="I701" s="378" t="str">
        <f>IF(名簿!H706&lt;&gt;"",名簿!H706,"")</f>
        <v/>
      </c>
      <c r="J701" s="378" t="str">
        <f>IF(名簿!S706&lt;&gt;"",名簿!S706,"")</f>
        <v/>
      </c>
      <c r="L701" s="379" t="str">
        <f>IF(現場!C705&lt;&gt;"",現場!C705,"")</f>
        <v/>
      </c>
      <c r="M701" s="379" t="str">
        <f>IF(現場!D705&lt;&gt;"",現場!D705,"")</f>
        <v/>
      </c>
      <c r="N701" s="379" t="str">
        <f>IF(現場!E705&lt;&gt;"",現場!E705,"")</f>
        <v/>
      </c>
      <c r="O701" s="379" t="str">
        <f>IF(現場!F705&lt;&gt;"",現場!F705,"")</f>
        <v/>
      </c>
      <c r="P701" s="379" t="str">
        <f>IF(現場!G705&lt;&gt;"",現場!G705,"")</f>
        <v/>
      </c>
      <c r="Q701" s="379" t="str">
        <f>IF(現場!H705&lt;&gt;"",現場!H705,"")</f>
        <v/>
      </c>
      <c r="R701" s="379" t="str">
        <f>IF(現場!I705&lt;&gt;"",現場!I705,"")</f>
        <v/>
      </c>
      <c r="S701" s="379" t="str">
        <f>IF(現場!J705&lt;&gt;"",現場!J705,"")</f>
        <v/>
      </c>
      <c r="T701" s="379" t="str">
        <f>IF(現場!K705&lt;&gt;"",現場!K705,"")</f>
        <v/>
      </c>
      <c r="U701" s="379" t="str">
        <f>IF(現場!L705&lt;&gt;"",現場!L705,"")</f>
        <v/>
      </c>
      <c r="V701" s="379" t="str">
        <f>IF(現場!M705&lt;&gt;"",現場!M705,"")</f>
        <v/>
      </c>
      <c r="X701" s="407" t="str">
        <f>IF(名簿!E706&lt;&gt;"",名簿!E706,"")</f>
        <v/>
      </c>
      <c r="Y701" s="407" t="str">
        <f>IF(名簿!C706&lt;&gt;"",名簿!C706,"")</f>
        <v/>
      </c>
      <c r="Z701" s="407" t="str">
        <f>IF(名簿!H706&lt;&gt;"",名簿!H706,"")</f>
        <v/>
      </c>
      <c r="AA701" s="407" t="str">
        <f>IF(名簿!S706&lt;&gt;"",名簿!S706,"")</f>
        <v/>
      </c>
      <c r="AB701" s="407" t="s">
        <v>1792</v>
      </c>
      <c r="AC701" s="407" t="str">
        <f>IF(名簿!M706&lt;&gt;"",名簿!M706,"")</f>
        <v/>
      </c>
      <c r="AD701" s="407" t="str">
        <f>IF(名簿!N706&lt;&gt;"",名簿!N706,"")</f>
        <v/>
      </c>
      <c r="AE701" s="407" t="str">
        <f>IF(名簿!O706&lt;&gt;"",名簿!O706,"")</f>
        <v/>
      </c>
      <c r="AF701" s="407" t="str">
        <f>IF(名簿!P706&lt;&gt;"",名簿!P706,"")</f>
        <v/>
      </c>
      <c r="AN701" s="551" t="str">
        <f>テーブル2[[#This Row],[災害発生時の
体制]]&amp;テーブル2[[#This Row],[班長代理①②③を選択]]</f>
        <v/>
      </c>
      <c r="AO701">
        <f>IF(テーブル2[[#This Row],[班長代理①②③を選択]]&lt;&gt;"",COUNTIF(AN:AN,AN701),0)</f>
        <v>0</v>
      </c>
      <c r="AQ701" s="521" t="str">
        <f>テーブル2[[#This Row],[災害発生時の
体制]]&amp;テーブル2[[#This Row],[班長]]</f>
        <v/>
      </c>
      <c r="AR701" s="519">
        <f>IF(テーブル2[[#This Row],[班長]]="○",COUNTIF(AQ:AQ,AQ701),0)</f>
        <v>0</v>
      </c>
    </row>
    <row r="702" spans="2:44" x14ac:dyDescent="0.15">
      <c r="B702" s="378" t="str">
        <f>IF(名簿!C707&lt;&gt;"",名簿!C707,"")</f>
        <v/>
      </c>
      <c r="C702" s="378" t="str">
        <f>IF(名簿!F707&lt;&gt;"",名簿!F707,"")</f>
        <v/>
      </c>
      <c r="D702" s="378" t="str">
        <f>IF(名簿!G707&lt;&gt;"",名簿!G707,"")</f>
        <v/>
      </c>
      <c r="E702" s="378" t="str">
        <f>IF(名簿!J707&lt;&gt;"",名簿!J707,"")</f>
        <v/>
      </c>
      <c r="F702" s="378" t="str">
        <f>IF(名簿!L707&lt;&gt;"",名簿!L707,"")</f>
        <v/>
      </c>
      <c r="G702" s="378" t="str">
        <f>IF(名簿!I707&lt;&gt;"",名簿!I707,"")</f>
        <v/>
      </c>
      <c r="H702" s="378" t="str">
        <f>IF(名簿!K707&lt;&gt;"",名簿!K707,"")</f>
        <v/>
      </c>
      <c r="I702" s="378" t="str">
        <f>IF(名簿!H707&lt;&gt;"",名簿!H707,"")</f>
        <v/>
      </c>
      <c r="J702" s="378" t="str">
        <f>IF(名簿!S707&lt;&gt;"",名簿!S707,"")</f>
        <v/>
      </c>
      <c r="L702" s="379" t="str">
        <f>IF(現場!C706&lt;&gt;"",現場!C706,"")</f>
        <v/>
      </c>
      <c r="M702" s="379" t="str">
        <f>IF(現場!D706&lt;&gt;"",現場!D706,"")</f>
        <v/>
      </c>
      <c r="N702" s="379" t="str">
        <f>IF(現場!E706&lt;&gt;"",現場!E706,"")</f>
        <v/>
      </c>
      <c r="O702" s="379" t="str">
        <f>IF(現場!F706&lt;&gt;"",現場!F706,"")</f>
        <v/>
      </c>
      <c r="P702" s="379" t="str">
        <f>IF(現場!G706&lt;&gt;"",現場!G706,"")</f>
        <v/>
      </c>
      <c r="Q702" s="379" t="str">
        <f>IF(現場!H706&lt;&gt;"",現場!H706,"")</f>
        <v/>
      </c>
      <c r="R702" s="379" t="str">
        <f>IF(現場!I706&lt;&gt;"",現場!I706,"")</f>
        <v/>
      </c>
      <c r="S702" s="379" t="str">
        <f>IF(現場!J706&lt;&gt;"",現場!J706,"")</f>
        <v/>
      </c>
      <c r="T702" s="379" t="str">
        <f>IF(現場!K706&lt;&gt;"",現場!K706,"")</f>
        <v/>
      </c>
      <c r="U702" s="379" t="str">
        <f>IF(現場!L706&lt;&gt;"",現場!L706,"")</f>
        <v/>
      </c>
      <c r="V702" s="379" t="str">
        <f>IF(現場!M706&lt;&gt;"",現場!M706,"")</f>
        <v/>
      </c>
      <c r="X702" s="407" t="str">
        <f>IF(名簿!E707&lt;&gt;"",名簿!E707,"")</f>
        <v/>
      </c>
      <c r="Y702" s="407" t="str">
        <f>IF(名簿!C707&lt;&gt;"",名簿!C707,"")</f>
        <v/>
      </c>
      <c r="Z702" s="407" t="str">
        <f>IF(名簿!H707&lt;&gt;"",名簿!H707,"")</f>
        <v/>
      </c>
      <c r="AA702" s="407" t="str">
        <f>IF(名簿!S707&lt;&gt;"",名簿!S707,"")</f>
        <v/>
      </c>
      <c r="AB702" s="407" t="s">
        <v>1792</v>
      </c>
      <c r="AC702" s="407" t="str">
        <f>IF(名簿!M707&lt;&gt;"",名簿!M707,"")</f>
        <v/>
      </c>
      <c r="AD702" s="407" t="str">
        <f>IF(名簿!N707&lt;&gt;"",名簿!N707,"")</f>
        <v/>
      </c>
      <c r="AE702" s="407" t="str">
        <f>IF(名簿!O707&lt;&gt;"",名簿!O707,"")</f>
        <v/>
      </c>
      <c r="AF702" s="407" t="str">
        <f>IF(名簿!P707&lt;&gt;"",名簿!P707,"")</f>
        <v/>
      </c>
      <c r="AN702" s="551" t="str">
        <f>テーブル2[[#This Row],[災害発生時の
体制]]&amp;テーブル2[[#This Row],[班長代理①②③を選択]]</f>
        <v/>
      </c>
      <c r="AO702">
        <f>IF(テーブル2[[#This Row],[班長代理①②③を選択]]&lt;&gt;"",COUNTIF(AN:AN,AN702),0)</f>
        <v>0</v>
      </c>
      <c r="AQ702" s="521" t="str">
        <f>テーブル2[[#This Row],[災害発生時の
体制]]&amp;テーブル2[[#This Row],[班長]]</f>
        <v/>
      </c>
      <c r="AR702" s="519">
        <f>IF(テーブル2[[#This Row],[班長]]="○",COUNTIF(AQ:AQ,AQ702),0)</f>
        <v>0</v>
      </c>
    </row>
    <row r="703" spans="2:44" x14ac:dyDescent="0.15">
      <c r="B703" s="378" t="str">
        <f>IF(名簿!C708&lt;&gt;"",名簿!C708,"")</f>
        <v/>
      </c>
      <c r="C703" s="378" t="str">
        <f>IF(名簿!F708&lt;&gt;"",名簿!F708,"")</f>
        <v/>
      </c>
      <c r="D703" s="378" t="str">
        <f>IF(名簿!G708&lt;&gt;"",名簿!G708,"")</f>
        <v/>
      </c>
      <c r="E703" s="378" t="str">
        <f>IF(名簿!J708&lt;&gt;"",名簿!J708,"")</f>
        <v/>
      </c>
      <c r="F703" s="378" t="str">
        <f>IF(名簿!L708&lt;&gt;"",名簿!L708,"")</f>
        <v/>
      </c>
      <c r="G703" s="378" t="str">
        <f>IF(名簿!I708&lt;&gt;"",名簿!I708,"")</f>
        <v/>
      </c>
      <c r="H703" s="378" t="str">
        <f>IF(名簿!K708&lt;&gt;"",名簿!K708,"")</f>
        <v/>
      </c>
      <c r="I703" s="378" t="str">
        <f>IF(名簿!H708&lt;&gt;"",名簿!H708,"")</f>
        <v/>
      </c>
      <c r="J703" s="378" t="str">
        <f>IF(名簿!S708&lt;&gt;"",名簿!S708,"")</f>
        <v/>
      </c>
      <c r="L703" s="379" t="str">
        <f>IF(現場!C707&lt;&gt;"",現場!C707,"")</f>
        <v/>
      </c>
      <c r="M703" s="379" t="str">
        <f>IF(現場!D707&lt;&gt;"",現場!D707,"")</f>
        <v/>
      </c>
      <c r="N703" s="379" t="str">
        <f>IF(現場!E707&lt;&gt;"",現場!E707,"")</f>
        <v/>
      </c>
      <c r="O703" s="379" t="str">
        <f>IF(現場!F707&lt;&gt;"",現場!F707,"")</f>
        <v/>
      </c>
      <c r="P703" s="379" t="str">
        <f>IF(現場!G707&lt;&gt;"",現場!G707,"")</f>
        <v/>
      </c>
      <c r="Q703" s="379" t="str">
        <f>IF(現場!H707&lt;&gt;"",現場!H707,"")</f>
        <v/>
      </c>
      <c r="R703" s="379" t="str">
        <f>IF(現場!I707&lt;&gt;"",現場!I707,"")</f>
        <v/>
      </c>
      <c r="S703" s="379" t="str">
        <f>IF(現場!J707&lt;&gt;"",現場!J707,"")</f>
        <v/>
      </c>
      <c r="T703" s="379" t="str">
        <f>IF(現場!K707&lt;&gt;"",現場!K707,"")</f>
        <v/>
      </c>
      <c r="U703" s="379" t="str">
        <f>IF(現場!L707&lt;&gt;"",現場!L707,"")</f>
        <v/>
      </c>
      <c r="V703" s="379" t="str">
        <f>IF(現場!M707&lt;&gt;"",現場!M707,"")</f>
        <v/>
      </c>
      <c r="X703" s="407" t="str">
        <f>IF(名簿!E708&lt;&gt;"",名簿!E708,"")</f>
        <v/>
      </c>
      <c r="Y703" s="407" t="str">
        <f>IF(名簿!C708&lt;&gt;"",名簿!C708,"")</f>
        <v/>
      </c>
      <c r="Z703" s="407" t="str">
        <f>IF(名簿!H708&lt;&gt;"",名簿!H708,"")</f>
        <v/>
      </c>
      <c r="AA703" s="407" t="str">
        <f>IF(名簿!S708&lt;&gt;"",名簿!S708,"")</f>
        <v/>
      </c>
      <c r="AB703" s="407" t="s">
        <v>1792</v>
      </c>
      <c r="AC703" s="407" t="str">
        <f>IF(名簿!M708&lt;&gt;"",名簿!M708,"")</f>
        <v/>
      </c>
      <c r="AD703" s="407" t="str">
        <f>IF(名簿!N708&lt;&gt;"",名簿!N708,"")</f>
        <v/>
      </c>
      <c r="AE703" s="407" t="str">
        <f>IF(名簿!O708&lt;&gt;"",名簿!O708,"")</f>
        <v/>
      </c>
      <c r="AF703" s="407" t="str">
        <f>IF(名簿!P708&lt;&gt;"",名簿!P708,"")</f>
        <v/>
      </c>
      <c r="AN703" s="551" t="str">
        <f>テーブル2[[#This Row],[災害発生時の
体制]]&amp;テーブル2[[#This Row],[班長代理①②③を選択]]</f>
        <v/>
      </c>
      <c r="AO703">
        <f>IF(テーブル2[[#This Row],[班長代理①②③を選択]]&lt;&gt;"",COUNTIF(AN:AN,AN703),0)</f>
        <v>0</v>
      </c>
      <c r="AQ703" s="521" t="str">
        <f>テーブル2[[#This Row],[災害発生時の
体制]]&amp;テーブル2[[#This Row],[班長]]</f>
        <v/>
      </c>
      <c r="AR703" s="519">
        <f>IF(テーブル2[[#This Row],[班長]]="○",COUNTIF(AQ:AQ,AQ703),0)</f>
        <v>0</v>
      </c>
    </row>
    <row r="704" spans="2:44" x14ac:dyDescent="0.15">
      <c r="B704" s="378" t="str">
        <f>IF(名簿!C709&lt;&gt;"",名簿!C709,"")</f>
        <v/>
      </c>
      <c r="C704" s="378" t="str">
        <f>IF(名簿!F709&lt;&gt;"",名簿!F709,"")</f>
        <v/>
      </c>
      <c r="D704" s="378" t="str">
        <f>IF(名簿!G709&lt;&gt;"",名簿!G709,"")</f>
        <v/>
      </c>
      <c r="E704" s="378" t="str">
        <f>IF(名簿!J709&lt;&gt;"",名簿!J709,"")</f>
        <v/>
      </c>
      <c r="F704" s="378" t="str">
        <f>IF(名簿!L709&lt;&gt;"",名簿!L709,"")</f>
        <v/>
      </c>
      <c r="G704" s="378" t="str">
        <f>IF(名簿!I709&lt;&gt;"",名簿!I709,"")</f>
        <v/>
      </c>
      <c r="H704" s="378" t="str">
        <f>IF(名簿!K709&lt;&gt;"",名簿!K709,"")</f>
        <v/>
      </c>
      <c r="I704" s="378" t="str">
        <f>IF(名簿!H709&lt;&gt;"",名簿!H709,"")</f>
        <v/>
      </c>
      <c r="J704" s="378" t="str">
        <f>IF(名簿!S709&lt;&gt;"",名簿!S709,"")</f>
        <v/>
      </c>
      <c r="L704" s="379" t="str">
        <f>IF(現場!C708&lt;&gt;"",現場!C708,"")</f>
        <v/>
      </c>
      <c r="M704" s="379" t="str">
        <f>IF(現場!D708&lt;&gt;"",現場!D708,"")</f>
        <v/>
      </c>
      <c r="N704" s="379" t="str">
        <f>IF(現場!E708&lt;&gt;"",現場!E708,"")</f>
        <v/>
      </c>
      <c r="O704" s="379" t="str">
        <f>IF(現場!F708&lt;&gt;"",現場!F708,"")</f>
        <v/>
      </c>
      <c r="P704" s="379" t="str">
        <f>IF(現場!G708&lt;&gt;"",現場!G708,"")</f>
        <v/>
      </c>
      <c r="Q704" s="379" t="str">
        <f>IF(現場!H708&lt;&gt;"",現場!H708,"")</f>
        <v/>
      </c>
      <c r="R704" s="379" t="str">
        <f>IF(現場!I708&lt;&gt;"",現場!I708,"")</f>
        <v/>
      </c>
      <c r="S704" s="379" t="str">
        <f>IF(現場!J708&lt;&gt;"",現場!J708,"")</f>
        <v/>
      </c>
      <c r="T704" s="379" t="str">
        <f>IF(現場!K708&lt;&gt;"",現場!K708,"")</f>
        <v/>
      </c>
      <c r="U704" s="379" t="str">
        <f>IF(現場!L708&lt;&gt;"",現場!L708,"")</f>
        <v/>
      </c>
      <c r="V704" s="379" t="str">
        <f>IF(現場!M708&lt;&gt;"",現場!M708,"")</f>
        <v/>
      </c>
      <c r="X704" s="407" t="str">
        <f>IF(名簿!E709&lt;&gt;"",名簿!E709,"")</f>
        <v/>
      </c>
      <c r="Y704" s="407" t="str">
        <f>IF(名簿!C709&lt;&gt;"",名簿!C709,"")</f>
        <v/>
      </c>
      <c r="Z704" s="407" t="str">
        <f>IF(名簿!H709&lt;&gt;"",名簿!H709,"")</f>
        <v/>
      </c>
      <c r="AA704" s="407" t="str">
        <f>IF(名簿!S709&lt;&gt;"",名簿!S709,"")</f>
        <v/>
      </c>
      <c r="AB704" s="407" t="s">
        <v>1792</v>
      </c>
      <c r="AC704" s="407" t="str">
        <f>IF(名簿!M709&lt;&gt;"",名簿!M709,"")</f>
        <v/>
      </c>
      <c r="AD704" s="407" t="str">
        <f>IF(名簿!N709&lt;&gt;"",名簿!N709,"")</f>
        <v/>
      </c>
      <c r="AE704" s="407" t="str">
        <f>IF(名簿!O709&lt;&gt;"",名簿!O709,"")</f>
        <v/>
      </c>
      <c r="AF704" s="407" t="str">
        <f>IF(名簿!P709&lt;&gt;"",名簿!P709,"")</f>
        <v/>
      </c>
      <c r="AN704" s="551" t="str">
        <f>テーブル2[[#This Row],[災害発生時の
体制]]&amp;テーブル2[[#This Row],[班長代理①②③を選択]]</f>
        <v/>
      </c>
      <c r="AO704">
        <f>IF(テーブル2[[#This Row],[班長代理①②③を選択]]&lt;&gt;"",COUNTIF(AN:AN,AN704),0)</f>
        <v>0</v>
      </c>
      <c r="AQ704" s="521" t="str">
        <f>テーブル2[[#This Row],[災害発生時の
体制]]&amp;テーブル2[[#This Row],[班長]]</f>
        <v/>
      </c>
      <c r="AR704" s="519">
        <f>IF(テーブル2[[#This Row],[班長]]="○",COUNTIF(AQ:AQ,AQ704),0)</f>
        <v>0</v>
      </c>
    </row>
    <row r="705" spans="2:44" x14ac:dyDescent="0.15">
      <c r="B705" s="378" t="str">
        <f>IF(名簿!C710&lt;&gt;"",名簿!C710,"")</f>
        <v/>
      </c>
      <c r="C705" s="378" t="str">
        <f>IF(名簿!F710&lt;&gt;"",名簿!F710,"")</f>
        <v/>
      </c>
      <c r="D705" s="378" t="str">
        <f>IF(名簿!G710&lt;&gt;"",名簿!G710,"")</f>
        <v/>
      </c>
      <c r="E705" s="378" t="str">
        <f>IF(名簿!J710&lt;&gt;"",名簿!J710,"")</f>
        <v/>
      </c>
      <c r="F705" s="378" t="str">
        <f>IF(名簿!L710&lt;&gt;"",名簿!L710,"")</f>
        <v/>
      </c>
      <c r="G705" s="378" t="str">
        <f>IF(名簿!I710&lt;&gt;"",名簿!I710,"")</f>
        <v/>
      </c>
      <c r="H705" s="378" t="str">
        <f>IF(名簿!K710&lt;&gt;"",名簿!K710,"")</f>
        <v/>
      </c>
      <c r="I705" s="378" t="str">
        <f>IF(名簿!H710&lt;&gt;"",名簿!H710,"")</f>
        <v/>
      </c>
      <c r="J705" s="378" t="str">
        <f>IF(名簿!S710&lt;&gt;"",名簿!S710,"")</f>
        <v/>
      </c>
      <c r="L705" s="379" t="str">
        <f>IF(現場!C709&lt;&gt;"",現場!C709,"")</f>
        <v/>
      </c>
      <c r="M705" s="379" t="str">
        <f>IF(現場!D709&lt;&gt;"",現場!D709,"")</f>
        <v/>
      </c>
      <c r="N705" s="379" t="str">
        <f>IF(現場!E709&lt;&gt;"",現場!E709,"")</f>
        <v/>
      </c>
      <c r="O705" s="379" t="str">
        <f>IF(現場!F709&lt;&gt;"",現場!F709,"")</f>
        <v/>
      </c>
      <c r="P705" s="379" t="str">
        <f>IF(現場!G709&lt;&gt;"",現場!G709,"")</f>
        <v/>
      </c>
      <c r="Q705" s="379" t="str">
        <f>IF(現場!H709&lt;&gt;"",現場!H709,"")</f>
        <v/>
      </c>
      <c r="R705" s="379" t="str">
        <f>IF(現場!I709&lt;&gt;"",現場!I709,"")</f>
        <v/>
      </c>
      <c r="S705" s="379" t="str">
        <f>IF(現場!J709&lt;&gt;"",現場!J709,"")</f>
        <v/>
      </c>
      <c r="T705" s="379" t="str">
        <f>IF(現場!K709&lt;&gt;"",現場!K709,"")</f>
        <v/>
      </c>
      <c r="U705" s="379" t="str">
        <f>IF(現場!L709&lt;&gt;"",現場!L709,"")</f>
        <v/>
      </c>
      <c r="V705" s="379" t="str">
        <f>IF(現場!M709&lt;&gt;"",現場!M709,"")</f>
        <v/>
      </c>
      <c r="X705" s="407" t="str">
        <f>IF(名簿!E710&lt;&gt;"",名簿!E710,"")</f>
        <v/>
      </c>
      <c r="Y705" s="407" t="str">
        <f>IF(名簿!C710&lt;&gt;"",名簿!C710,"")</f>
        <v/>
      </c>
      <c r="Z705" s="407" t="str">
        <f>IF(名簿!H710&lt;&gt;"",名簿!H710,"")</f>
        <v/>
      </c>
      <c r="AA705" s="407" t="str">
        <f>IF(名簿!S710&lt;&gt;"",名簿!S710,"")</f>
        <v/>
      </c>
      <c r="AB705" s="407" t="s">
        <v>1792</v>
      </c>
      <c r="AC705" s="407" t="str">
        <f>IF(名簿!M710&lt;&gt;"",名簿!M710,"")</f>
        <v/>
      </c>
      <c r="AD705" s="407" t="str">
        <f>IF(名簿!N710&lt;&gt;"",名簿!N710,"")</f>
        <v/>
      </c>
      <c r="AE705" s="407" t="str">
        <f>IF(名簿!O710&lt;&gt;"",名簿!O710,"")</f>
        <v/>
      </c>
      <c r="AF705" s="407" t="str">
        <f>IF(名簿!P710&lt;&gt;"",名簿!P710,"")</f>
        <v/>
      </c>
      <c r="AN705" s="551" t="str">
        <f>テーブル2[[#This Row],[災害発生時の
体制]]&amp;テーブル2[[#This Row],[班長代理①②③を選択]]</f>
        <v/>
      </c>
      <c r="AO705">
        <f>IF(テーブル2[[#This Row],[班長代理①②③を選択]]&lt;&gt;"",COUNTIF(AN:AN,AN705),0)</f>
        <v>0</v>
      </c>
      <c r="AQ705" s="521" t="str">
        <f>テーブル2[[#This Row],[災害発生時の
体制]]&amp;テーブル2[[#This Row],[班長]]</f>
        <v/>
      </c>
      <c r="AR705" s="519">
        <f>IF(テーブル2[[#This Row],[班長]]="○",COUNTIF(AQ:AQ,AQ705),0)</f>
        <v>0</v>
      </c>
    </row>
    <row r="706" spans="2:44" x14ac:dyDescent="0.15">
      <c r="B706" s="378" t="str">
        <f>IF(名簿!C711&lt;&gt;"",名簿!C711,"")</f>
        <v/>
      </c>
      <c r="C706" s="378" t="str">
        <f>IF(名簿!F711&lt;&gt;"",名簿!F711,"")</f>
        <v/>
      </c>
      <c r="D706" s="378" t="str">
        <f>IF(名簿!G711&lt;&gt;"",名簿!G711,"")</f>
        <v/>
      </c>
      <c r="E706" s="378" t="str">
        <f>IF(名簿!J711&lt;&gt;"",名簿!J711,"")</f>
        <v/>
      </c>
      <c r="F706" s="378" t="str">
        <f>IF(名簿!L711&lt;&gt;"",名簿!L711,"")</f>
        <v/>
      </c>
      <c r="G706" s="378" t="str">
        <f>IF(名簿!I711&lt;&gt;"",名簿!I711,"")</f>
        <v/>
      </c>
      <c r="H706" s="378" t="str">
        <f>IF(名簿!K711&lt;&gt;"",名簿!K711,"")</f>
        <v/>
      </c>
      <c r="I706" s="378" t="str">
        <f>IF(名簿!H711&lt;&gt;"",名簿!H711,"")</f>
        <v/>
      </c>
      <c r="J706" s="378" t="str">
        <f>IF(名簿!S711&lt;&gt;"",名簿!S711,"")</f>
        <v/>
      </c>
      <c r="L706" s="379" t="str">
        <f>IF(現場!C710&lt;&gt;"",現場!C710,"")</f>
        <v/>
      </c>
      <c r="M706" s="379" t="str">
        <f>IF(現場!D710&lt;&gt;"",現場!D710,"")</f>
        <v/>
      </c>
      <c r="N706" s="379" t="str">
        <f>IF(現場!E710&lt;&gt;"",現場!E710,"")</f>
        <v/>
      </c>
      <c r="O706" s="379" t="str">
        <f>IF(現場!F710&lt;&gt;"",現場!F710,"")</f>
        <v/>
      </c>
      <c r="P706" s="379" t="str">
        <f>IF(現場!G710&lt;&gt;"",現場!G710,"")</f>
        <v/>
      </c>
      <c r="Q706" s="379" t="str">
        <f>IF(現場!H710&lt;&gt;"",現場!H710,"")</f>
        <v/>
      </c>
      <c r="R706" s="379" t="str">
        <f>IF(現場!I710&lt;&gt;"",現場!I710,"")</f>
        <v/>
      </c>
      <c r="S706" s="379" t="str">
        <f>IF(現場!J710&lt;&gt;"",現場!J710,"")</f>
        <v/>
      </c>
      <c r="T706" s="379" t="str">
        <f>IF(現場!K710&lt;&gt;"",現場!K710,"")</f>
        <v/>
      </c>
      <c r="U706" s="379" t="str">
        <f>IF(現場!L710&lt;&gt;"",現場!L710,"")</f>
        <v/>
      </c>
      <c r="V706" s="379" t="str">
        <f>IF(現場!M710&lt;&gt;"",現場!M710,"")</f>
        <v/>
      </c>
      <c r="X706" s="407" t="str">
        <f>IF(名簿!E711&lt;&gt;"",名簿!E711,"")</f>
        <v/>
      </c>
      <c r="Y706" s="407" t="str">
        <f>IF(名簿!C711&lt;&gt;"",名簿!C711,"")</f>
        <v/>
      </c>
      <c r="Z706" s="407" t="str">
        <f>IF(名簿!H711&lt;&gt;"",名簿!H711,"")</f>
        <v/>
      </c>
      <c r="AA706" s="407" t="str">
        <f>IF(名簿!S711&lt;&gt;"",名簿!S711,"")</f>
        <v/>
      </c>
      <c r="AB706" s="407" t="s">
        <v>1792</v>
      </c>
      <c r="AC706" s="407" t="str">
        <f>IF(名簿!M711&lt;&gt;"",名簿!M711,"")</f>
        <v/>
      </c>
      <c r="AD706" s="407" t="str">
        <f>IF(名簿!N711&lt;&gt;"",名簿!N711,"")</f>
        <v/>
      </c>
      <c r="AE706" s="407" t="str">
        <f>IF(名簿!O711&lt;&gt;"",名簿!O711,"")</f>
        <v/>
      </c>
      <c r="AF706" s="407" t="str">
        <f>IF(名簿!P711&lt;&gt;"",名簿!P711,"")</f>
        <v/>
      </c>
      <c r="AN706" s="551" t="str">
        <f>テーブル2[[#This Row],[災害発生時の
体制]]&amp;テーブル2[[#This Row],[班長代理①②③を選択]]</f>
        <v/>
      </c>
      <c r="AO706">
        <f>IF(テーブル2[[#This Row],[班長代理①②③を選択]]&lt;&gt;"",COUNTIF(AN:AN,AN706),0)</f>
        <v>0</v>
      </c>
      <c r="AQ706" s="521" t="str">
        <f>テーブル2[[#This Row],[災害発生時の
体制]]&amp;テーブル2[[#This Row],[班長]]</f>
        <v/>
      </c>
      <c r="AR706" s="519">
        <f>IF(テーブル2[[#This Row],[班長]]="○",COUNTIF(AQ:AQ,AQ706),0)</f>
        <v>0</v>
      </c>
    </row>
    <row r="707" spans="2:44" x14ac:dyDescent="0.15">
      <c r="B707" s="378" t="str">
        <f>IF(名簿!C712&lt;&gt;"",名簿!C712,"")</f>
        <v/>
      </c>
      <c r="C707" s="378" t="str">
        <f>IF(名簿!F712&lt;&gt;"",名簿!F712,"")</f>
        <v/>
      </c>
      <c r="D707" s="378" t="str">
        <f>IF(名簿!G712&lt;&gt;"",名簿!G712,"")</f>
        <v/>
      </c>
      <c r="E707" s="378" t="str">
        <f>IF(名簿!J712&lt;&gt;"",名簿!J712,"")</f>
        <v/>
      </c>
      <c r="F707" s="378" t="str">
        <f>IF(名簿!L712&lt;&gt;"",名簿!L712,"")</f>
        <v/>
      </c>
      <c r="G707" s="378" t="str">
        <f>IF(名簿!I712&lt;&gt;"",名簿!I712,"")</f>
        <v/>
      </c>
      <c r="H707" s="378" t="str">
        <f>IF(名簿!K712&lt;&gt;"",名簿!K712,"")</f>
        <v/>
      </c>
      <c r="I707" s="378" t="str">
        <f>IF(名簿!H712&lt;&gt;"",名簿!H712,"")</f>
        <v/>
      </c>
      <c r="J707" s="378" t="str">
        <f>IF(名簿!S712&lt;&gt;"",名簿!S712,"")</f>
        <v/>
      </c>
      <c r="L707" s="379" t="str">
        <f>IF(現場!C711&lt;&gt;"",現場!C711,"")</f>
        <v/>
      </c>
      <c r="M707" s="379" t="str">
        <f>IF(現場!D711&lt;&gt;"",現場!D711,"")</f>
        <v/>
      </c>
      <c r="N707" s="379" t="str">
        <f>IF(現場!E711&lt;&gt;"",現場!E711,"")</f>
        <v/>
      </c>
      <c r="O707" s="379" t="str">
        <f>IF(現場!F711&lt;&gt;"",現場!F711,"")</f>
        <v/>
      </c>
      <c r="P707" s="379" t="str">
        <f>IF(現場!G711&lt;&gt;"",現場!G711,"")</f>
        <v/>
      </c>
      <c r="Q707" s="379" t="str">
        <f>IF(現場!H711&lt;&gt;"",現場!H711,"")</f>
        <v/>
      </c>
      <c r="R707" s="379" t="str">
        <f>IF(現場!I711&lt;&gt;"",現場!I711,"")</f>
        <v/>
      </c>
      <c r="S707" s="379" t="str">
        <f>IF(現場!J711&lt;&gt;"",現場!J711,"")</f>
        <v/>
      </c>
      <c r="T707" s="379" t="str">
        <f>IF(現場!K711&lt;&gt;"",現場!K711,"")</f>
        <v/>
      </c>
      <c r="U707" s="379" t="str">
        <f>IF(現場!L711&lt;&gt;"",現場!L711,"")</f>
        <v/>
      </c>
      <c r="V707" s="379" t="str">
        <f>IF(現場!M711&lt;&gt;"",現場!M711,"")</f>
        <v/>
      </c>
      <c r="X707" s="407" t="str">
        <f>IF(名簿!E712&lt;&gt;"",名簿!E712,"")</f>
        <v/>
      </c>
      <c r="Y707" s="407" t="str">
        <f>IF(名簿!C712&lt;&gt;"",名簿!C712,"")</f>
        <v/>
      </c>
      <c r="Z707" s="407" t="str">
        <f>IF(名簿!H712&lt;&gt;"",名簿!H712,"")</f>
        <v/>
      </c>
      <c r="AA707" s="407" t="str">
        <f>IF(名簿!S712&lt;&gt;"",名簿!S712,"")</f>
        <v/>
      </c>
      <c r="AB707" s="407" t="s">
        <v>1792</v>
      </c>
      <c r="AC707" s="407" t="str">
        <f>IF(名簿!M712&lt;&gt;"",名簿!M712,"")</f>
        <v/>
      </c>
      <c r="AD707" s="407" t="str">
        <f>IF(名簿!N712&lt;&gt;"",名簿!N712,"")</f>
        <v/>
      </c>
      <c r="AE707" s="407" t="str">
        <f>IF(名簿!O712&lt;&gt;"",名簿!O712,"")</f>
        <v/>
      </c>
      <c r="AF707" s="407" t="str">
        <f>IF(名簿!P712&lt;&gt;"",名簿!P712,"")</f>
        <v/>
      </c>
      <c r="AN707" s="551" t="str">
        <f>テーブル2[[#This Row],[災害発生時の
体制]]&amp;テーブル2[[#This Row],[班長代理①②③を選択]]</f>
        <v/>
      </c>
      <c r="AO707">
        <f>IF(テーブル2[[#This Row],[班長代理①②③を選択]]&lt;&gt;"",COUNTIF(AN:AN,AN707),0)</f>
        <v>0</v>
      </c>
      <c r="AQ707" s="521" t="str">
        <f>テーブル2[[#This Row],[災害発生時の
体制]]&amp;テーブル2[[#This Row],[班長]]</f>
        <v/>
      </c>
      <c r="AR707" s="519">
        <f>IF(テーブル2[[#This Row],[班長]]="○",COUNTIF(AQ:AQ,AQ707),0)</f>
        <v>0</v>
      </c>
    </row>
    <row r="708" spans="2:44" x14ac:dyDescent="0.15">
      <c r="B708" s="378" t="str">
        <f>IF(名簿!C713&lt;&gt;"",名簿!C713,"")</f>
        <v/>
      </c>
      <c r="C708" s="378" t="str">
        <f>IF(名簿!F713&lt;&gt;"",名簿!F713,"")</f>
        <v/>
      </c>
      <c r="D708" s="378" t="str">
        <f>IF(名簿!G713&lt;&gt;"",名簿!G713,"")</f>
        <v/>
      </c>
      <c r="E708" s="378" t="str">
        <f>IF(名簿!J713&lt;&gt;"",名簿!J713,"")</f>
        <v/>
      </c>
      <c r="F708" s="378" t="str">
        <f>IF(名簿!L713&lt;&gt;"",名簿!L713,"")</f>
        <v/>
      </c>
      <c r="G708" s="378" t="str">
        <f>IF(名簿!I713&lt;&gt;"",名簿!I713,"")</f>
        <v/>
      </c>
      <c r="H708" s="378" t="str">
        <f>IF(名簿!K713&lt;&gt;"",名簿!K713,"")</f>
        <v/>
      </c>
      <c r="I708" s="378" t="str">
        <f>IF(名簿!H713&lt;&gt;"",名簿!H713,"")</f>
        <v/>
      </c>
      <c r="J708" s="378" t="str">
        <f>IF(名簿!S713&lt;&gt;"",名簿!S713,"")</f>
        <v/>
      </c>
      <c r="L708" s="379" t="str">
        <f>IF(現場!C712&lt;&gt;"",現場!C712,"")</f>
        <v/>
      </c>
      <c r="M708" s="379" t="str">
        <f>IF(現場!D712&lt;&gt;"",現場!D712,"")</f>
        <v/>
      </c>
      <c r="N708" s="379" t="str">
        <f>IF(現場!E712&lt;&gt;"",現場!E712,"")</f>
        <v/>
      </c>
      <c r="O708" s="379" t="str">
        <f>IF(現場!F712&lt;&gt;"",現場!F712,"")</f>
        <v/>
      </c>
      <c r="P708" s="379" t="str">
        <f>IF(現場!G712&lt;&gt;"",現場!G712,"")</f>
        <v/>
      </c>
      <c r="Q708" s="379" t="str">
        <f>IF(現場!H712&lt;&gt;"",現場!H712,"")</f>
        <v/>
      </c>
      <c r="R708" s="379" t="str">
        <f>IF(現場!I712&lt;&gt;"",現場!I712,"")</f>
        <v/>
      </c>
      <c r="S708" s="379" t="str">
        <f>IF(現場!J712&lt;&gt;"",現場!J712,"")</f>
        <v/>
      </c>
      <c r="T708" s="379" t="str">
        <f>IF(現場!K712&lt;&gt;"",現場!K712,"")</f>
        <v/>
      </c>
      <c r="U708" s="379" t="str">
        <f>IF(現場!L712&lt;&gt;"",現場!L712,"")</f>
        <v/>
      </c>
      <c r="V708" s="379" t="str">
        <f>IF(現場!M712&lt;&gt;"",現場!M712,"")</f>
        <v/>
      </c>
      <c r="X708" s="407" t="str">
        <f>IF(名簿!E713&lt;&gt;"",名簿!E713,"")</f>
        <v/>
      </c>
      <c r="Y708" s="407" t="str">
        <f>IF(名簿!C713&lt;&gt;"",名簿!C713,"")</f>
        <v/>
      </c>
      <c r="Z708" s="407" t="str">
        <f>IF(名簿!H713&lt;&gt;"",名簿!H713,"")</f>
        <v/>
      </c>
      <c r="AA708" s="407" t="str">
        <f>IF(名簿!S713&lt;&gt;"",名簿!S713,"")</f>
        <v/>
      </c>
      <c r="AB708" s="407" t="s">
        <v>1792</v>
      </c>
      <c r="AC708" s="407" t="str">
        <f>IF(名簿!M713&lt;&gt;"",名簿!M713,"")</f>
        <v/>
      </c>
      <c r="AD708" s="407" t="str">
        <f>IF(名簿!N713&lt;&gt;"",名簿!N713,"")</f>
        <v/>
      </c>
      <c r="AE708" s="407" t="str">
        <f>IF(名簿!O713&lt;&gt;"",名簿!O713,"")</f>
        <v/>
      </c>
      <c r="AF708" s="407" t="str">
        <f>IF(名簿!P713&lt;&gt;"",名簿!P713,"")</f>
        <v/>
      </c>
      <c r="AN708" s="551" t="str">
        <f>テーブル2[[#This Row],[災害発生時の
体制]]&amp;テーブル2[[#This Row],[班長代理①②③を選択]]</f>
        <v/>
      </c>
      <c r="AO708">
        <f>IF(テーブル2[[#This Row],[班長代理①②③を選択]]&lt;&gt;"",COUNTIF(AN:AN,AN708),0)</f>
        <v>0</v>
      </c>
      <c r="AQ708" s="521" t="str">
        <f>テーブル2[[#This Row],[災害発生時の
体制]]&amp;テーブル2[[#This Row],[班長]]</f>
        <v/>
      </c>
      <c r="AR708" s="519">
        <f>IF(テーブル2[[#This Row],[班長]]="○",COUNTIF(AQ:AQ,AQ708),0)</f>
        <v>0</v>
      </c>
    </row>
    <row r="709" spans="2:44" x14ac:dyDescent="0.15">
      <c r="B709" s="378" t="str">
        <f>IF(名簿!C714&lt;&gt;"",名簿!C714,"")</f>
        <v/>
      </c>
      <c r="C709" s="378" t="str">
        <f>IF(名簿!F714&lt;&gt;"",名簿!F714,"")</f>
        <v/>
      </c>
      <c r="D709" s="378" t="str">
        <f>IF(名簿!G714&lt;&gt;"",名簿!G714,"")</f>
        <v/>
      </c>
      <c r="E709" s="378" t="str">
        <f>IF(名簿!J714&lt;&gt;"",名簿!J714,"")</f>
        <v/>
      </c>
      <c r="F709" s="378" t="str">
        <f>IF(名簿!L714&lt;&gt;"",名簿!L714,"")</f>
        <v/>
      </c>
      <c r="G709" s="378" t="str">
        <f>IF(名簿!I714&lt;&gt;"",名簿!I714,"")</f>
        <v/>
      </c>
      <c r="H709" s="378" t="str">
        <f>IF(名簿!K714&lt;&gt;"",名簿!K714,"")</f>
        <v/>
      </c>
      <c r="I709" s="378" t="str">
        <f>IF(名簿!H714&lt;&gt;"",名簿!H714,"")</f>
        <v/>
      </c>
      <c r="J709" s="378" t="str">
        <f>IF(名簿!S714&lt;&gt;"",名簿!S714,"")</f>
        <v/>
      </c>
      <c r="L709" s="379" t="str">
        <f>IF(現場!C713&lt;&gt;"",現場!C713,"")</f>
        <v/>
      </c>
      <c r="M709" s="379" t="str">
        <f>IF(現場!D713&lt;&gt;"",現場!D713,"")</f>
        <v/>
      </c>
      <c r="N709" s="379" t="str">
        <f>IF(現場!E713&lt;&gt;"",現場!E713,"")</f>
        <v/>
      </c>
      <c r="O709" s="379" t="str">
        <f>IF(現場!F713&lt;&gt;"",現場!F713,"")</f>
        <v/>
      </c>
      <c r="P709" s="379" t="str">
        <f>IF(現場!G713&lt;&gt;"",現場!G713,"")</f>
        <v/>
      </c>
      <c r="Q709" s="379" t="str">
        <f>IF(現場!H713&lt;&gt;"",現場!H713,"")</f>
        <v/>
      </c>
      <c r="R709" s="379" t="str">
        <f>IF(現場!I713&lt;&gt;"",現場!I713,"")</f>
        <v/>
      </c>
      <c r="S709" s="379" t="str">
        <f>IF(現場!J713&lt;&gt;"",現場!J713,"")</f>
        <v/>
      </c>
      <c r="T709" s="379" t="str">
        <f>IF(現場!K713&lt;&gt;"",現場!K713,"")</f>
        <v/>
      </c>
      <c r="U709" s="379" t="str">
        <f>IF(現場!L713&lt;&gt;"",現場!L713,"")</f>
        <v/>
      </c>
      <c r="V709" s="379" t="str">
        <f>IF(現場!M713&lt;&gt;"",現場!M713,"")</f>
        <v/>
      </c>
      <c r="X709" s="407" t="str">
        <f>IF(名簿!E714&lt;&gt;"",名簿!E714,"")</f>
        <v/>
      </c>
      <c r="Y709" s="407" t="str">
        <f>IF(名簿!C714&lt;&gt;"",名簿!C714,"")</f>
        <v/>
      </c>
      <c r="Z709" s="407" t="str">
        <f>IF(名簿!H714&lt;&gt;"",名簿!H714,"")</f>
        <v/>
      </c>
      <c r="AA709" s="407" t="str">
        <f>IF(名簿!S714&lt;&gt;"",名簿!S714,"")</f>
        <v/>
      </c>
      <c r="AB709" s="407" t="s">
        <v>1792</v>
      </c>
      <c r="AC709" s="407" t="str">
        <f>IF(名簿!M714&lt;&gt;"",名簿!M714,"")</f>
        <v/>
      </c>
      <c r="AD709" s="407" t="str">
        <f>IF(名簿!N714&lt;&gt;"",名簿!N714,"")</f>
        <v/>
      </c>
      <c r="AE709" s="407" t="str">
        <f>IF(名簿!O714&lt;&gt;"",名簿!O714,"")</f>
        <v/>
      </c>
      <c r="AF709" s="407" t="str">
        <f>IF(名簿!P714&lt;&gt;"",名簿!P714,"")</f>
        <v/>
      </c>
      <c r="AN709" s="551" t="str">
        <f>テーブル2[[#This Row],[災害発生時の
体制]]&amp;テーブル2[[#This Row],[班長代理①②③を選択]]</f>
        <v/>
      </c>
      <c r="AO709">
        <f>IF(テーブル2[[#This Row],[班長代理①②③を選択]]&lt;&gt;"",COUNTIF(AN:AN,AN709),0)</f>
        <v>0</v>
      </c>
      <c r="AQ709" s="521" t="str">
        <f>テーブル2[[#This Row],[災害発生時の
体制]]&amp;テーブル2[[#This Row],[班長]]</f>
        <v/>
      </c>
      <c r="AR709" s="519">
        <f>IF(テーブル2[[#This Row],[班長]]="○",COUNTIF(AQ:AQ,AQ709),0)</f>
        <v>0</v>
      </c>
    </row>
    <row r="710" spans="2:44" x14ac:dyDescent="0.15">
      <c r="B710" s="378" t="str">
        <f>IF(名簿!C715&lt;&gt;"",名簿!C715,"")</f>
        <v/>
      </c>
      <c r="C710" s="378" t="str">
        <f>IF(名簿!F715&lt;&gt;"",名簿!F715,"")</f>
        <v/>
      </c>
      <c r="D710" s="378" t="str">
        <f>IF(名簿!G715&lt;&gt;"",名簿!G715,"")</f>
        <v/>
      </c>
      <c r="E710" s="378" t="str">
        <f>IF(名簿!J715&lt;&gt;"",名簿!J715,"")</f>
        <v/>
      </c>
      <c r="F710" s="378" t="str">
        <f>IF(名簿!L715&lt;&gt;"",名簿!L715,"")</f>
        <v/>
      </c>
      <c r="G710" s="378" t="str">
        <f>IF(名簿!I715&lt;&gt;"",名簿!I715,"")</f>
        <v/>
      </c>
      <c r="H710" s="378" t="str">
        <f>IF(名簿!K715&lt;&gt;"",名簿!K715,"")</f>
        <v/>
      </c>
      <c r="I710" s="378" t="str">
        <f>IF(名簿!H715&lt;&gt;"",名簿!H715,"")</f>
        <v/>
      </c>
      <c r="J710" s="378" t="str">
        <f>IF(名簿!S715&lt;&gt;"",名簿!S715,"")</f>
        <v/>
      </c>
      <c r="L710" s="379" t="str">
        <f>IF(現場!C714&lt;&gt;"",現場!C714,"")</f>
        <v/>
      </c>
      <c r="M710" s="379" t="str">
        <f>IF(現場!D714&lt;&gt;"",現場!D714,"")</f>
        <v/>
      </c>
      <c r="N710" s="379" t="str">
        <f>IF(現場!E714&lt;&gt;"",現場!E714,"")</f>
        <v/>
      </c>
      <c r="O710" s="379" t="str">
        <f>IF(現場!F714&lt;&gt;"",現場!F714,"")</f>
        <v/>
      </c>
      <c r="P710" s="379" t="str">
        <f>IF(現場!G714&lt;&gt;"",現場!G714,"")</f>
        <v/>
      </c>
      <c r="Q710" s="379" t="str">
        <f>IF(現場!H714&lt;&gt;"",現場!H714,"")</f>
        <v/>
      </c>
      <c r="R710" s="379" t="str">
        <f>IF(現場!I714&lt;&gt;"",現場!I714,"")</f>
        <v/>
      </c>
      <c r="S710" s="379" t="str">
        <f>IF(現場!J714&lt;&gt;"",現場!J714,"")</f>
        <v/>
      </c>
      <c r="T710" s="379" t="str">
        <f>IF(現場!K714&lt;&gt;"",現場!K714,"")</f>
        <v/>
      </c>
      <c r="U710" s="379" t="str">
        <f>IF(現場!L714&lt;&gt;"",現場!L714,"")</f>
        <v/>
      </c>
      <c r="V710" s="379" t="str">
        <f>IF(現場!M714&lt;&gt;"",現場!M714,"")</f>
        <v/>
      </c>
      <c r="X710" s="407" t="str">
        <f>IF(名簿!E715&lt;&gt;"",名簿!E715,"")</f>
        <v/>
      </c>
      <c r="Y710" s="407" t="str">
        <f>IF(名簿!C715&lt;&gt;"",名簿!C715,"")</f>
        <v/>
      </c>
      <c r="Z710" s="407" t="str">
        <f>IF(名簿!H715&lt;&gt;"",名簿!H715,"")</f>
        <v/>
      </c>
      <c r="AA710" s="407" t="str">
        <f>IF(名簿!S715&lt;&gt;"",名簿!S715,"")</f>
        <v/>
      </c>
      <c r="AB710" s="407" t="s">
        <v>1792</v>
      </c>
      <c r="AC710" s="407" t="str">
        <f>IF(名簿!M715&lt;&gt;"",名簿!M715,"")</f>
        <v/>
      </c>
      <c r="AD710" s="407" t="str">
        <f>IF(名簿!N715&lt;&gt;"",名簿!N715,"")</f>
        <v/>
      </c>
      <c r="AE710" s="407" t="str">
        <f>IF(名簿!O715&lt;&gt;"",名簿!O715,"")</f>
        <v/>
      </c>
      <c r="AF710" s="407" t="str">
        <f>IF(名簿!P715&lt;&gt;"",名簿!P715,"")</f>
        <v/>
      </c>
      <c r="AN710" s="551" t="str">
        <f>テーブル2[[#This Row],[災害発生時の
体制]]&amp;テーブル2[[#This Row],[班長代理①②③を選択]]</f>
        <v/>
      </c>
      <c r="AO710">
        <f>IF(テーブル2[[#This Row],[班長代理①②③を選択]]&lt;&gt;"",COUNTIF(AN:AN,AN710),0)</f>
        <v>0</v>
      </c>
      <c r="AQ710" s="521" t="str">
        <f>テーブル2[[#This Row],[災害発生時の
体制]]&amp;テーブル2[[#This Row],[班長]]</f>
        <v/>
      </c>
      <c r="AR710" s="519">
        <f>IF(テーブル2[[#This Row],[班長]]="○",COUNTIF(AQ:AQ,AQ710),0)</f>
        <v>0</v>
      </c>
    </row>
    <row r="711" spans="2:44" x14ac:dyDescent="0.15">
      <c r="B711" s="378" t="str">
        <f>IF(名簿!C716&lt;&gt;"",名簿!C716,"")</f>
        <v/>
      </c>
      <c r="C711" s="378" t="str">
        <f>IF(名簿!F716&lt;&gt;"",名簿!F716,"")</f>
        <v/>
      </c>
      <c r="D711" s="378" t="str">
        <f>IF(名簿!G716&lt;&gt;"",名簿!G716,"")</f>
        <v/>
      </c>
      <c r="E711" s="378" t="str">
        <f>IF(名簿!J716&lt;&gt;"",名簿!J716,"")</f>
        <v/>
      </c>
      <c r="F711" s="378" t="str">
        <f>IF(名簿!L716&lt;&gt;"",名簿!L716,"")</f>
        <v/>
      </c>
      <c r="G711" s="378" t="str">
        <f>IF(名簿!I716&lt;&gt;"",名簿!I716,"")</f>
        <v/>
      </c>
      <c r="H711" s="378" t="str">
        <f>IF(名簿!K716&lt;&gt;"",名簿!K716,"")</f>
        <v/>
      </c>
      <c r="I711" s="378" t="str">
        <f>IF(名簿!H716&lt;&gt;"",名簿!H716,"")</f>
        <v/>
      </c>
      <c r="J711" s="378" t="str">
        <f>IF(名簿!S716&lt;&gt;"",名簿!S716,"")</f>
        <v/>
      </c>
      <c r="L711" s="379" t="str">
        <f>IF(現場!C715&lt;&gt;"",現場!C715,"")</f>
        <v/>
      </c>
      <c r="M711" s="379" t="str">
        <f>IF(現場!D715&lt;&gt;"",現場!D715,"")</f>
        <v/>
      </c>
      <c r="N711" s="379" t="str">
        <f>IF(現場!E715&lt;&gt;"",現場!E715,"")</f>
        <v/>
      </c>
      <c r="O711" s="379" t="str">
        <f>IF(現場!F715&lt;&gt;"",現場!F715,"")</f>
        <v/>
      </c>
      <c r="P711" s="379" t="str">
        <f>IF(現場!G715&lt;&gt;"",現場!G715,"")</f>
        <v/>
      </c>
      <c r="Q711" s="379" t="str">
        <f>IF(現場!H715&lt;&gt;"",現場!H715,"")</f>
        <v/>
      </c>
      <c r="R711" s="379" t="str">
        <f>IF(現場!I715&lt;&gt;"",現場!I715,"")</f>
        <v/>
      </c>
      <c r="S711" s="379" t="str">
        <f>IF(現場!J715&lt;&gt;"",現場!J715,"")</f>
        <v/>
      </c>
      <c r="T711" s="379" t="str">
        <f>IF(現場!K715&lt;&gt;"",現場!K715,"")</f>
        <v/>
      </c>
      <c r="U711" s="379" t="str">
        <f>IF(現場!L715&lt;&gt;"",現場!L715,"")</f>
        <v/>
      </c>
      <c r="V711" s="379" t="str">
        <f>IF(現場!M715&lt;&gt;"",現場!M715,"")</f>
        <v/>
      </c>
      <c r="X711" s="407" t="str">
        <f>IF(名簿!E716&lt;&gt;"",名簿!E716,"")</f>
        <v/>
      </c>
      <c r="Y711" s="407" t="str">
        <f>IF(名簿!C716&lt;&gt;"",名簿!C716,"")</f>
        <v/>
      </c>
      <c r="Z711" s="407" t="str">
        <f>IF(名簿!H716&lt;&gt;"",名簿!H716,"")</f>
        <v/>
      </c>
      <c r="AA711" s="407" t="str">
        <f>IF(名簿!S716&lt;&gt;"",名簿!S716,"")</f>
        <v/>
      </c>
      <c r="AB711" s="407" t="s">
        <v>1792</v>
      </c>
      <c r="AC711" s="407" t="str">
        <f>IF(名簿!M716&lt;&gt;"",名簿!M716,"")</f>
        <v/>
      </c>
      <c r="AD711" s="407" t="str">
        <f>IF(名簿!N716&lt;&gt;"",名簿!N716,"")</f>
        <v/>
      </c>
      <c r="AE711" s="407" t="str">
        <f>IF(名簿!O716&lt;&gt;"",名簿!O716,"")</f>
        <v/>
      </c>
      <c r="AF711" s="407" t="str">
        <f>IF(名簿!P716&lt;&gt;"",名簿!P716,"")</f>
        <v/>
      </c>
      <c r="AN711" s="551" t="str">
        <f>テーブル2[[#This Row],[災害発生時の
体制]]&amp;テーブル2[[#This Row],[班長代理①②③を選択]]</f>
        <v/>
      </c>
      <c r="AO711">
        <f>IF(テーブル2[[#This Row],[班長代理①②③を選択]]&lt;&gt;"",COUNTIF(AN:AN,AN711),0)</f>
        <v>0</v>
      </c>
      <c r="AQ711" s="521" t="str">
        <f>テーブル2[[#This Row],[災害発生時の
体制]]&amp;テーブル2[[#This Row],[班長]]</f>
        <v/>
      </c>
      <c r="AR711" s="519">
        <f>IF(テーブル2[[#This Row],[班長]]="○",COUNTIF(AQ:AQ,AQ711),0)</f>
        <v>0</v>
      </c>
    </row>
    <row r="712" spans="2:44" x14ac:dyDescent="0.15">
      <c r="B712" s="378" t="str">
        <f>IF(名簿!C717&lt;&gt;"",名簿!C717,"")</f>
        <v/>
      </c>
      <c r="C712" s="378" t="str">
        <f>IF(名簿!F717&lt;&gt;"",名簿!F717,"")</f>
        <v/>
      </c>
      <c r="D712" s="378" t="str">
        <f>IF(名簿!G717&lt;&gt;"",名簿!G717,"")</f>
        <v/>
      </c>
      <c r="E712" s="378" t="str">
        <f>IF(名簿!J717&lt;&gt;"",名簿!J717,"")</f>
        <v/>
      </c>
      <c r="F712" s="378" t="str">
        <f>IF(名簿!L717&lt;&gt;"",名簿!L717,"")</f>
        <v/>
      </c>
      <c r="G712" s="378" t="str">
        <f>IF(名簿!I717&lt;&gt;"",名簿!I717,"")</f>
        <v/>
      </c>
      <c r="H712" s="378" t="str">
        <f>IF(名簿!K717&lt;&gt;"",名簿!K717,"")</f>
        <v/>
      </c>
      <c r="I712" s="378" t="str">
        <f>IF(名簿!H717&lt;&gt;"",名簿!H717,"")</f>
        <v/>
      </c>
      <c r="J712" s="378" t="str">
        <f>IF(名簿!S717&lt;&gt;"",名簿!S717,"")</f>
        <v/>
      </c>
      <c r="L712" s="379" t="str">
        <f>IF(現場!C716&lt;&gt;"",現場!C716,"")</f>
        <v/>
      </c>
      <c r="M712" s="379" t="str">
        <f>IF(現場!D716&lt;&gt;"",現場!D716,"")</f>
        <v/>
      </c>
      <c r="N712" s="379" t="str">
        <f>IF(現場!E716&lt;&gt;"",現場!E716,"")</f>
        <v/>
      </c>
      <c r="O712" s="379" t="str">
        <f>IF(現場!F716&lt;&gt;"",現場!F716,"")</f>
        <v/>
      </c>
      <c r="P712" s="379" t="str">
        <f>IF(現場!G716&lt;&gt;"",現場!G716,"")</f>
        <v/>
      </c>
      <c r="Q712" s="379" t="str">
        <f>IF(現場!H716&lt;&gt;"",現場!H716,"")</f>
        <v/>
      </c>
      <c r="R712" s="379" t="str">
        <f>IF(現場!I716&lt;&gt;"",現場!I716,"")</f>
        <v/>
      </c>
      <c r="S712" s="379" t="str">
        <f>IF(現場!J716&lt;&gt;"",現場!J716,"")</f>
        <v/>
      </c>
      <c r="T712" s="379" t="str">
        <f>IF(現場!K716&lt;&gt;"",現場!K716,"")</f>
        <v/>
      </c>
      <c r="U712" s="379" t="str">
        <f>IF(現場!L716&lt;&gt;"",現場!L716,"")</f>
        <v/>
      </c>
      <c r="V712" s="379" t="str">
        <f>IF(現場!M716&lt;&gt;"",現場!M716,"")</f>
        <v/>
      </c>
      <c r="X712" s="407" t="str">
        <f>IF(名簿!E717&lt;&gt;"",名簿!E717,"")</f>
        <v/>
      </c>
      <c r="Y712" s="407" t="str">
        <f>IF(名簿!C717&lt;&gt;"",名簿!C717,"")</f>
        <v/>
      </c>
      <c r="Z712" s="407" t="str">
        <f>IF(名簿!H717&lt;&gt;"",名簿!H717,"")</f>
        <v/>
      </c>
      <c r="AA712" s="407" t="str">
        <f>IF(名簿!S717&lt;&gt;"",名簿!S717,"")</f>
        <v/>
      </c>
      <c r="AB712" s="407" t="s">
        <v>1792</v>
      </c>
      <c r="AC712" s="407" t="str">
        <f>IF(名簿!M717&lt;&gt;"",名簿!M717,"")</f>
        <v/>
      </c>
      <c r="AD712" s="407" t="str">
        <f>IF(名簿!N717&lt;&gt;"",名簿!N717,"")</f>
        <v/>
      </c>
      <c r="AE712" s="407" t="str">
        <f>IF(名簿!O717&lt;&gt;"",名簿!O717,"")</f>
        <v/>
      </c>
      <c r="AF712" s="407" t="str">
        <f>IF(名簿!P717&lt;&gt;"",名簿!P717,"")</f>
        <v/>
      </c>
      <c r="AN712" s="551" t="str">
        <f>テーブル2[[#This Row],[災害発生時の
体制]]&amp;テーブル2[[#This Row],[班長代理①②③を選択]]</f>
        <v/>
      </c>
      <c r="AO712">
        <f>IF(テーブル2[[#This Row],[班長代理①②③を選択]]&lt;&gt;"",COUNTIF(AN:AN,AN712),0)</f>
        <v>0</v>
      </c>
      <c r="AQ712" s="521" t="str">
        <f>テーブル2[[#This Row],[災害発生時の
体制]]&amp;テーブル2[[#This Row],[班長]]</f>
        <v/>
      </c>
      <c r="AR712" s="519">
        <f>IF(テーブル2[[#This Row],[班長]]="○",COUNTIF(AQ:AQ,AQ712),0)</f>
        <v>0</v>
      </c>
    </row>
    <row r="713" spans="2:44" x14ac:dyDescent="0.15">
      <c r="B713" s="378" t="str">
        <f>IF(名簿!C718&lt;&gt;"",名簿!C718,"")</f>
        <v/>
      </c>
      <c r="C713" s="378" t="str">
        <f>IF(名簿!F718&lt;&gt;"",名簿!F718,"")</f>
        <v/>
      </c>
      <c r="D713" s="378" t="str">
        <f>IF(名簿!G718&lt;&gt;"",名簿!G718,"")</f>
        <v/>
      </c>
      <c r="E713" s="378" t="str">
        <f>IF(名簿!J718&lt;&gt;"",名簿!J718,"")</f>
        <v/>
      </c>
      <c r="F713" s="378" t="str">
        <f>IF(名簿!L718&lt;&gt;"",名簿!L718,"")</f>
        <v/>
      </c>
      <c r="G713" s="378" t="str">
        <f>IF(名簿!I718&lt;&gt;"",名簿!I718,"")</f>
        <v/>
      </c>
      <c r="H713" s="378" t="str">
        <f>IF(名簿!K718&lt;&gt;"",名簿!K718,"")</f>
        <v/>
      </c>
      <c r="I713" s="378" t="str">
        <f>IF(名簿!H718&lt;&gt;"",名簿!H718,"")</f>
        <v/>
      </c>
      <c r="J713" s="378" t="str">
        <f>IF(名簿!S718&lt;&gt;"",名簿!S718,"")</f>
        <v/>
      </c>
      <c r="L713" s="379" t="str">
        <f>IF(現場!C717&lt;&gt;"",現場!C717,"")</f>
        <v/>
      </c>
      <c r="M713" s="379" t="str">
        <f>IF(現場!D717&lt;&gt;"",現場!D717,"")</f>
        <v/>
      </c>
      <c r="N713" s="379" t="str">
        <f>IF(現場!E717&lt;&gt;"",現場!E717,"")</f>
        <v/>
      </c>
      <c r="O713" s="379" t="str">
        <f>IF(現場!F717&lt;&gt;"",現場!F717,"")</f>
        <v/>
      </c>
      <c r="P713" s="379" t="str">
        <f>IF(現場!G717&lt;&gt;"",現場!G717,"")</f>
        <v/>
      </c>
      <c r="Q713" s="379" t="str">
        <f>IF(現場!H717&lt;&gt;"",現場!H717,"")</f>
        <v/>
      </c>
      <c r="R713" s="379" t="str">
        <f>IF(現場!I717&lt;&gt;"",現場!I717,"")</f>
        <v/>
      </c>
      <c r="S713" s="379" t="str">
        <f>IF(現場!J717&lt;&gt;"",現場!J717,"")</f>
        <v/>
      </c>
      <c r="T713" s="379" t="str">
        <f>IF(現場!K717&lt;&gt;"",現場!K717,"")</f>
        <v/>
      </c>
      <c r="U713" s="379" t="str">
        <f>IF(現場!L717&lt;&gt;"",現場!L717,"")</f>
        <v/>
      </c>
      <c r="V713" s="379" t="str">
        <f>IF(現場!M717&lt;&gt;"",現場!M717,"")</f>
        <v/>
      </c>
      <c r="X713" s="407" t="str">
        <f>IF(名簿!E718&lt;&gt;"",名簿!E718,"")</f>
        <v/>
      </c>
      <c r="Y713" s="407" t="str">
        <f>IF(名簿!C718&lt;&gt;"",名簿!C718,"")</f>
        <v/>
      </c>
      <c r="Z713" s="407" t="str">
        <f>IF(名簿!H718&lt;&gt;"",名簿!H718,"")</f>
        <v/>
      </c>
      <c r="AA713" s="407" t="str">
        <f>IF(名簿!S718&lt;&gt;"",名簿!S718,"")</f>
        <v/>
      </c>
      <c r="AB713" s="407" t="s">
        <v>1792</v>
      </c>
      <c r="AC713" s="407" t="str">
        <f>IF(名簿!M718&lt;&gt;"",名簿!M718,"")</f>
        <v/>
      </c>
      <c r="AD713" s="407" t="str">
        <f>IF(名簿!N718&lt;&gt;"",名簿!N718,"")</f>
        <v/>
      </c>
      <c r="AE713" s="407" t="str">
        <f>IF(名簿!O718&lt;&gt;"",名簿!O718,"")</f>
        <v/>
      </c>
      <c r="AF713" s="407" t="str">
        <f>IF(名簿!P718&lt;&gt;"",名簿!P718,"")</f>
        <v/>
      </c>
      <c r="AN713" s="551" t="str">
        <f>テーブル2[[#This Row],[災害発生時の
体制]]&amp;テーブル2[[#This Row],[班長代理①②③を選択]]</f>
        <v/>
      </c>
      <c r="AO713">
        <f>IF(テーブル2[[#This Row],[班長代理①②③を選択]]&lt;&gt;"",COUNTIF(AN:AN,AN713),0)</f>
        <v>0</v>
      </c>
      <c r="AQ713" s="521" t="str">
        <f>テーブル2[[#This Row],[災害発生時の
体制]]&amp;テーブル2[[#This Row],[班長]]</f>
        <v/>
      </c>
      <c r="AR713" s="519">
        <f>IF(テーブル2[[#This Row],[班長]]="○",COUNTIF(AQ:AQ,AQ713),0)</f>
        <v>0</v>
      </c>
    </row>
    <row r="714" spans="2:44" x14ac:dyDescent="0.15">
      <c r="B714" s="378" t="str">
        <f>IF(名簿!C719&lt;&gt;"",名簿!C719,"")</f>
        <v/>
      </c>
      <c r="C714" s="378" t="str">
        <f>IF(名簿!F719&lt;&gt;"",名簿!F719,"")</f>
        <v/>
      </c>
      <c r="D714" s="378" t="str">
        <f>IF(名簿!G719&lt;&gt;"",名簿!G719,"")</f>
        <v/>
      </c>
      <c r="E714" s="378" t="str">
        <f>IF(名簿!J719&lt;&gt;"",名簿!J719,"")</f>
        <v/>
      </c>
      <c r="F714" s="378" t="str">
        <f>IF(名簿!L719&lt;&gt;"",名簿!L719,"")</f>
        <v/>
      </c>
      <c r="G714" s="378" t="str">
        <f>IF(名簿!I719&lt;&gt;"",名簿!I719,"")</f>
        <v/>
      </c>
      <c r="H714" s="378" t="str">
        <f>IF(名簿!K719&lt;&gt;"",名簿!K719,"")</f>
        <v/>
      </c>
      <c r="I714" s="378" t="str">
        <f>IF(名簿!H719&lt;&gt;"",名簿!H719,"")</f>
        <v/>
      </c>
      <c r="J714" s="378" t="str">
        <f>IF(名簿!S719&lt;&gt;"",名簿!S719,"")</f>
        <v/>
      </c>
      <c r="L714" s="379" t="str">
        <f>IF(現場!C718&lt;&gt;"",現場!C718,"")</f>
        <v/>
      </c>
      <c r="M714" s="379" t="str">
        <f>IF(現場!D718&lt;&gt;"",現場!D718,"")</f>
        <v/>
      </c>
      <c r="N714" s="379" t="str">
        <f>IF(現場!E718&lt;&gt;"",現場!E718,"")</f>
        <v/>
      </c>
      <c r="O714" s="379" t="str">
        <f>IF(現場!F718&lt;&gt;"",現場!F718,"")</f>
        <v/>
      </c>
      <c r="P714" s="379" t="str">
        <f>IF(現場!G718&lt;&gt;"",現場!G718,"")</f>
        <v/>
      </c>
      <c r="Q714" s="379" t="str">
        <f>IF(現場!H718&lt;&gt;"",現場!H718,"")</f>
        <v/>
      </c>
      <c r="R714" s="379" t="str">
        <f>IF(現場!I718&lt;&gt;"",現場!I718,"")</f>
        <v/>
      </c>
      <c r="S714" s="379" t="str">
        <f>IF(現場!J718&lt;&gt;"",現場!J718,"")</f>
        <v/>
      </c>
      <c r="T714" s="379" t="str">
        <f>IF(現場!K718&lt;&gt;"",現場!K718,"")</f>
        <v/>
      </c>
      <c r="U714" s="379" t="str">
        <f>IF(現場!L718&lt;&gt;"",現場!L718,"")</f>
        <v/>
      </c>
      <c r="V714" s="379" t="str">
        <f>IF(現場!M718&lt;&gt;"",現場!M718,"")</f>
        <v/>
      </c>
      <c r="X714" s="407" t="str">
        <f>IF(名簿!E719&lt;&gt;"",名簿!E719,"")</f>
        <v/>
      </c>
      <c r="Y714" s="407" t="str">
        <f>IF(名簿!C719&lt;&gt;"",名簿!C719,"")</f>
        <v/>
      </c>
      <c r="Z714" s="407" t="str">
        <f>IF(名簿!H719&lt;&gt;"",名簿!H719,"")</f>
        <v/>
      </c>
      <c r="AA714" s="407" t="str">
        <f>IF(名簿!S719&lt;&gt;"",名簿!S719,"")</f>
        <v/>
      </c>
      <c r="AB714" s="407" t="s">
        <v>1792</v>
      </c>
      <c r="AC714" s="407" t="str">
        <f>IF(名簿!M719&lt;&gt;"",名簿!M719,"")</f>
        <v/>
      </c>
      <c r="AD714" s="407" t="str">
        <f>IF(名簿!N719&lt;&gt;"",名簿!N719,"")</f>
        <v/>
      </c>
      <c r="AE714" s="407" t="str">
        <f>IF(名簿!O719&lt;&gt;"",名簿!O719,"")</f>
        <v/>
      </c>
      <c r="AF714" s="407" t="str">
        <f>IF(名簿!P719&lt;&gt;"",名簿!P719,"")</f>
        <v/>
      </c>
      <c r="AN714" s="551" t="str">
        <f>テーブル2[[#This Row],[災害発生時の
体制]]&amp;テーブル2[[#This Row],[班長代理①②③を選択]]</f>
        <v/>
      </c>
      <c r="AO714">
        <f>IF(テーブル2[[#This Row],[班長代理①②③を選択]]&lt;&gt;"",COUNTIF(AN:AN,AN714),0)</f>
        <v>0</v>
      </c>
      <c r="AQ714" s="521" t="str">
        <f>テーブル2[[#This Row],[災害発生時の
体制]]&amp;テーブル2[[#This Row],[班長]]</f>
        <v/>
      </c>
      <c r="AR714" s="519">
        <f>IF(テーブル2[[#This Row],[班長]]="○",COUNTIF(AQ:AQ,AQ714),0)</f>
        <v>0</v>
      </c>
    </row>
    <row r="715" spans="2:44" x14ac:dyDescent="0.15">
      <c r="B715" s="378" t="str">
        <f>IF(名簿!C720&lt;&gt;"",名簿!C720,"")</f>
        <v/>
      </c>
      <c r="C715" s="378" t="str">
        <f>IF(名簿!F720&lt;&gt;"",名簿!F720,"")</f>
        <v/>
      </c>
      <c r="D715" s="378" t="str">
        <f>IF(名簿!G720&lt;&gt;"",名簿!G720,"")</f>
        <v/>
      </c>
      <c r="E715" s="378" t="str">
        <f>IF(名簿!J720&lt;&gt;"",名簿!J720,"")</f>
        <v/>
      </c>
      <c r="F715" s="378" t="str">
        <f>IF(名簿!L720&lt;&gt;"",名簿!L720,"")</f>
        <v/>
      </c>
      <c r="G715" s="378" t="str">
        <f>IF(名簿!I720&lt;&gt;"",名簿!I720,"")</f>
        <v/>
      </c>
      <c r="H715" s="378" t="str">
        <f>IF(名簿!K720&lt;&gt;"",名簿!K720,"")</f>
        <v/>
      </c>
      <c r="I715" s="378" t="str">
        <f>IF(名簿!H720&lt;&gt;"",名簿!H720,"")</f>
        <v/>
      </c>
      <c r="J715" s="378" t="str">
        <f>IF(名簿!S720&lt;&gt;"",名簿!S720,"")</f>
        <v/>
      </c>
      <c r="L715" s="379" t="str">
        <f>IF(現場!C719&lt;&gt;"",現場!C719,"")</f>
        <v/>
      </c>
      <c r="M715" s="379" t="str">
        <f>IF(現場!D719&lt;&gt;"",現場!D719,"")</f>
        <v/>
      </c>
      <c r="N715" s="379" t="str">
        <f>IF(現場!E719&lt;&gt;"",現場!E719,"")</f>
        <v/>
      </c>
      <c r="O715" s="379" t="str">
        <f>IF(現場!F719&lt;&gt;"",現場!F719,"")</f>
        <v/>
      </c>
      <c r="P715" s="379" t="str">
        <f>IF(現場!G719&lt;&gt;"",現場!G719,"")</f>
        <v/>
      </c>
      <c r="Q715" s="379" t="str">
        <f>IF(現場!H719&lt;&gt;"",現場!H719,"")</f>
        <v/>
      </c>
      <c r="R715" s="379" t="str">
        <f>IF(現場!I719&lt;&gt;"",現場!I719,"")</f>
        <v/>
      </c>
      <c r="S715" s="379" t="str">
        <f>IF(現場!J719&lt;&gt;"",現場!J719,"")</f>
        <v/>
      </c>
      <c r="T715" s="379" t="str">
        <f>IF(現場!K719&lt;&gt;"",現場!K719,"")</f>
        <v/>
      </c>
      <c r="U715" s="379" t="str">
        <f>IF(現場!L719&lt;&gt;"",現場!L719,"")</f>
        <v/>
      </c>
      <c r="V715" s="379" t="str">
        <f>IF(現場!M719&lt;&gt;"",現場!M719,"")</f>
        <v/>
      </c>
      <c r="X715" s="407" t="str">
        <f>IF(名簿!E720&lt;&gt;"",名簿!E720,"")</f>
        <v/>
      </c>
      <c r="Y715" s="407" t="str">
        <f>IF(名簿!C720&lt;&gt;"",名簿!C720,"")</f>
        <v/>
      </c>
      <c r="Z715" s="407" t="str">
        <f>IF(名簿!H720&lt;&gt;"",名簿!H720,"")</f>
        <v/>
      </c>
      <c r="AA715" s="407" t="str">
        <f>IF(名簿!S720&lt;&gt;"",名簿!S720,"")</f>
        <v/>
      </c>
      <c r="AB715" s="407" t="s">
        <v>1792</v>
      </c>
      <c r="AC715" s="407" t="str">
        <f>IF(名簿!M720&lt;&gt;"",名簿!M720,"")</f>
        <v/>
      </c>
      <c r="AD715" s="407" t="str">
        <f>IF(名簿!N720&lt;&gt;"",名簿!N720,"")</f>
        <v/>
      </c>
      <c r="AE715" s="407" t="str">
        <f>IF(名簿!O720&lt;&gt;"",名簿!O720,"")</f>
        <v/>
      </c>
      <c r="AF715" s="407" t="str">
        <f>IF(名簿!P720&lt;&gt;"",名簿!P720,"")</f>
        <v/>
      </c>
      <c r="AN715" s="551" t="str">
        <f>テーブル2[[#This Row],[災害発生時の
体制]]&amp;テーブル2[[#This Row],[班長代理①②③を選択]]</f>
        <v/>
      </c>
      <c r="AO715">
        <f>IF(テーブル2[[#This Row],[班長代理①②③を選択]]&lt;&gt;"",COUNTIF(AN:AN,AN715),0)</f>
        <v>0</v>
      </c>
      <c r="AQ715" s="521" t="str">
        <f>テーブル2[[#This Row],[災害発生時の
体制]]&amp;テーブル2[[#This Row],[班長]]</f>
        <v/>
      </c>
      <c r="AR715" s="519">
        <f>IF(テーブル2[[#This Row],[班長]]="○",COUNTIF(AQ:AQ,AQ715),0)</f>
        <v>0</v>
      </c>
    </row>
    <row r="716" spans="2:44" x14ac:dyDescent="0.15">
      <c r="B716" s="378" t="str">
        <f>IF(名簿!C721&lt;&gt;"",名簿!C721,"")</f>
        <v/>
      </c>
      <c r="C716" s="378" t="str">
        <f>IF(名簿!F721&lt;&gt;"",名簿!F721,"")</f>
        <v/>
      </c>
      <c r="D716" s="378" t="str">
        <f>IF(名簿!G721&lt;&gt;"",名簿!G721,"")</f>
        <v/>
      </c>
      <c r="E716" s="378" t="str">
        <f>IF(名簿!J721&lt;&gt;"",名簿!J721,"")</f>
        <v/>
      </c>
      <c r="F716" s="378" t="str">
        <f>IF(名簿!L721&lt;&gt;"",名簿!L721,"")</f>
        <v/>
      </c>
      <c r="G716" s="378" t="str">
        <f>IF(名簿!I721&lt;&gt;"",名簿!I721,"")</f>
        <v/>
      </c>
      <c r="H716" s="378" t="str">
        <f>IF(名簿!K721&lt;&gt;"",名簿!K721,"")</f>
        <v/>
      </c>
      <c r="I716" s="378" t="str">
        <f>IF(名簿!H721&lt;&gt;"",名簿!H721,"")</f>
        <v/>
      </c>
      <c r="J716" s="378" t="str">
        <f>IF(名簿!S721&lt;&gt;"",名簿!S721,"")</f>
        <v/>
      </c>
      <c r="L716" s="379" t="str">
        <f>IF(現場!C720&lt;&gt;"",現場!C720,"")</f>
        <v/>
      </c>
      <c r="M716" s="379" t="str">
        <f>IF(現場!D720&lt;&gt;"",現場!D720,"")</f>
        <v/>
      </c>
      <c r="N716" s="379" t="str">
        <f>IF(現場!E720&lt;&gt;"",現場!E720,"")</f>
        <v/>
      </c>
      <c r="O716" s="379" t="str">
        <f>IF(現場!F720&lt;&gt;"",現場!F720,"")</f>
        <v/>
      </c>
      <c r="P716" s="379" t="str">
        <f>IF(現場!G720&lt;&gt;"",現場!G720,"")</f>
        <v/>
      </c>
      <c r="Q716" s="379" t="str">
        <f>IF(現場!H720&lt;&gt;"",現場!H720,"")</f>
        <v/>
      </c>
      <c r="R716" s="379" t="str">
        <f>IF(現場!I720&lt;&gt;"",現場!I720,"")</f>
        <v/>
      </c>
      <c r="S716" s="379" t="str">
        <f>IF(現場!J720&lt;&gt;"",現場!J720,"")</f>
        <v/>
      </c>
      <c r="T716" s="379" t="str">
        <f>IF(現場!K720&lt;&gt;"",現場!K720,"")</f>
        <v/>
      </c>
      <c r="U716" s="379" t="str">
        <f>IF(現場!L720&lt;&gt;"",現場!L720,"")</f>
        <v/>
      </c>
      <c r="V716" s="379" t="str">
        <f>IF(現場!M720&lt;&gt;"",現場!M720,"")</f>
        <v/>
      </c>
      <c r="X716" s="407" t="str">
        <f>IF(名簿!E721&lt;&gt;"",名簿!E721,"")</f>
        <v/>
      </c>
      <c r="Y716" s="407" t="str">
        <f>IF(名簿!C721&lt;&gt;"",名簿!C721,"")</f>
        <v/>
      </c>
      <c r="Z716" s="407" t="str">
        <f>IF(名簿!H721&lt;&gt;"",名簿!H721,"")</f>
        <v/>
      </c>
      <c r="AA716" s="407" t="str">
        <f>IF(名簿!S721&lt;&gt;"",名簿!S721,"")</f>
        <v/>
      </c>
      <c r="AB716" s="407" t="s">
        <v>1792</v>
      </c>
      <c r="AC716" s="407" t="str">
        <f>IF(名簿!M721&lt;&gt;"",名簿!M721,"")</f>
        <v/>
      </c>
      <c r="AD716" s="407" t="str">
        <f>IF(名簿!N721&lt;&gt;"",名簿!N721,"")</f>
        <v/>
      </c>
      <c r="AE716" s="407" t="str">
        <f>IF(名簿!O721&lt;&gt;"",名簿!O721,"")</f>
        <v/>
      </c>
      <c r="AF716" s="407" t="str">
        <f>IF(名簿!P721&lt;&gt;"",名簿!P721,"")</f>
        <v/>
      </c>
      <c r="AN716" s="551" t="str">
        <f>テーブル2[[#This Row],[災害発生時の
体制]]&amp;テーブル2[[#This Row],[班長代理①②③を選択]]</f>
        <v/>
      </c>
      <c r="AO716">
        <f>IF(テーブル2[[#This Row],[班長代理①②③を選択]]&lt;&gt;"",COUNTIF(AN:AN,AN716),0)</f>
        <v>0</v>
      </c>
      <c r="AQ716" s="521" t="str">
        <f>テーブル2[[#This Row],[災害発生時の
体制]]&amp;テーブル2[[#This Row],[班長]]</f>
        <v/>
      </c>
      <c r="AR716" s="519">
        <f>IF(テーブル2[[#This Row],[班長]]="○",COUNTIF(AQ:AQ,AQ716),0)</f>
        <v>0</v>
      </c>
    </row>
    <row r="717" spans="2:44" x14ac:dyDescent="0.15">
      <c r="B717" s="378" t="str">
        <f>IF(名簿!C722&lt;&gt;"",名簿!C722,"")</f>
        <v/>
      </c>
      <c r="C717" s="378" t="str">
        <f>IF(名簿!F722&lt;&gt;"",名簿!F722,"")</f>
        <v/>
      </c>
      <c r="D717" s="378" t="str">
        <f>IF(名簿!G722&lt;&gt;"",名簿!G722,"")</f>
        <v/>
      </c>
      <c r="E717" s="378" t="str">
        <f>IF(名簿!J722&lt;&gt;"",名簿!J722,"")</f>
        <v/>
      </c>
      <c r="F717" s="378" t="str">
        <f>IF(名簿!L722&lt;&gt;"",名簿!L722,"")</f>
        <v/>
      </c>
      <c r="G717" s="378" t="str">
        <f>IF(名簿!I722&lt;&gt;"",名簿!I722,"")</f>
        <v/>
      </c>
      <c r="H717" s="378" t="str">
        <f>IF(名簿!K722&lt;&gt;"",名簿!K722,"")</f>
        <v/>
      </c>
      <c r="I717" s="378" t="str">
        <f>IF(名簿!H722&lt;&gt;"",名簿!H722,"")</f>
        <v/>
      </c>
      <c r="J717" s="378" t="str">
        <f>IF(名簿!S722&lt;&gt;"",名簿!S722,"")</f>
        <v/>
      </c>
      <c r="L717" s="379" t="str">
        <f>IF(現場!C721&lt;&gt;"",現場!C721,"")</f>
        <v/>
      </c>
      <c r="M717" s="379" t="str">
        <f>IF(現場!D721&lt;&gt;"",現場!D721,"")</f>
        <v/>
      </c>
      <c r="N717" s="379" t="str">
        <f>IF(現場!E721&lt;&gt;"",現場!E721,"")</f>
        <v/>
      </c>
      <c r="O717" s="379" t="str">
        <f>IF(現場!F721&lt;&gt;"",現場!F721,"")</f>
        <v/>
      </c>
      <c r="P717" s="379" t="str">
        <f>IF(現場!G721&lt;&gt;"",現場!G721,"")</f>
        <v/>
      </c>
      <c r="Q717" s="379" t="str">
        <f>IF(現場!H721&lt;&gt;"",現場!H721,"")</f>
        <v/>
      </c>
      <c r="R717" s="379" t="str">
        <f>IF(現場!I721&lt;&gt;"",現場!I721,"")</f>
        <v/>
      </c>
      <c r="S717" s="379" t="str">
        <f>IF(現場!J721&lt;&gt;"",現場!J721,"")</f>
        <v/>
      </c>
      <c r="T717" s="379" t="str">
        <f>IF(現場!K721&lt;&gt;"",現場!K721,"")</f>
        <v/>
      </c>
      <c r="U717" s="379" t="str">
        <f>IF(現場!L721&lt;&gt;"",現場!L721,"")</f>
        <v/>
      </c>
      <c r="V717" s="379" t="str">
        <f>IF(現場!M721&lt;&gt;"",現場!M721,"")</f>
        <v/>
      </c>
      <c r="X717" s="407" t="str">
        <f>IF(名簿!E722&lt;&gt;"",名簿!E722,"")</f>
        <v/>
      </c>
      <c r="Y717" s="407" t="str">
        <f>IF(名簿!C722&lt;&gt;"",名簿!C722,"")</f>
        <v/>
      </c>
      <c r="Z717" s="407" t="str">
        <f>IF(名簿!H722&lt;&gt;"",名簿!H722,"")</f>
        <v/>
      </c>
      <c r="AA717" s="407" t="str">
        <f>IF(名簿!S722&lt;&gt;"",名簿!S722,"")</f>
        <v/>
      </c>
      <c r="AB717" s="407" t="s">
        <v>1792</v>
      </c>
      <c r="AC717" s="407" t="str">
        <f>IF(名簿!M722&lt;&gt;"",名簿!M722,"")</f>
        <v/>
      </c>
      <c r="AD717" s="407" t="str">
        <f>IF(名簿!N722&lt;&gt;"",名簿!N722,"")</f>
        <v/>
      </c>
      <c r="AE717" s="407" t="str">
        <f>IF(名簿!O722&lt;&gt;"",名簿!O722,"")</f>
        <v/>
      </c>
      <c r="AF717" s="407" t="str">
        <f>IF(名簿!P722&lt;&gt;"",名簿!P722,"")</f>
        <v/>
      </c>
      <c r="AN717" s="551" t="str">
        <f>テーブル2[[#This Row],[災害発生時の
体制]]&amp;テーブル2[[#This Row],[班長代理①②③を選択]]</f>
        <v/>
      </c>
      <c r="AO717">
        <f>IF(テーブル2[[#This Row],[班長代理①②③を選択]]&lt;&gt;"",COUNTIF(AN:AN,AN717),0)</f>
        <v>0</v>
      </c>
      <c r="AQ717" s="521" t="str">
        <f>テーブル2[[#This Row],[災害発生時の
体制]]&amp;テーブル2[[#This Row],[班長]]</f>
        <v/>
      </c>
      <c r="AR717" s="519">
        <f>IF(テーブル2[[#This Row],[班長]]="○",COUNTIF(AQ:AQ,AQ717),0)</f>
        <v>0</v>
      </c>
    </row>
    <row r="718" spans="2:44" x14ac:dyDescent="0.15">
      <c r="B718" s="378" t="str">
        <f>IF(名簿!C723&lt;&gt;"",名簿!C723,"")</f>
        <v/>
      </c>
      <c r="C718" s="378" t="str">
        <f>IF(名簿!F723&lt;&gt;"",名簿!F723,"")</f>
        <v/>
      </c>
      <c r="D718" s="378" t="str">
        <f>IF(名簿!G723&lt;&gt;"",名簿!G723,"")</f>
        <v/>
      </c>
      <c r="E718" s="378" t="str">
        <f>IF(名簿!J723&lt;&gt;"",名簿!J723,"")</f>
        <v/>
      </c>
      <c r="F718" s="378" t="str">
        <f>IF(名簿!L723&lt;&gt;"",名簿!L723,"")</f>
        <v/>
      </c>
      <c r="G718" s="378" t="str">
        <f>IF(名簿!I723&lt;&gt;"",名簿!I723,"")</f>
        <v/>
      </c>
      <c r="H718" s="378" t="str">
        <f>IF(名簿!K723&lt;&gt;"",名簿!K723,"")</f>
        <v/>
      </c>
      <c r="I718" s="378" t="str">
        <f>IF(名簿!H723&lt;&gt;"",名簿!H723,"")</f>
        <v/>
      </c>
      <c r="J718" s="378" t="str">
        <f>IF(名簿!S723&lt;&gt;"",名簿!S723,"")</f>
        <v/>
      </c>
      <c r="L718" s="379" t="str">
        <f>IF(現場!C722&lt;&gt;"",現場!C722,"")</f>
        <v/>
      </c>
      <c r="M718" s="379" t="str">
        <f>IF(現場!D722&lt;&gt;"",現場!D722,"")</f>
        <v/>
      </c>
      <c r="N718" s="379" t="str">
        <f>IF(現場!E722&lt;&gt;"",現場!E722,"")</f>
        <v/>
      </c>
      <c r="O718" s="379" t="str">
        <f>IF(現場!F722&lt;&gt;"",現場!F722,"")</f>
        <v/>
      </c>
      <c r="P718" s="379" t="str">
        <f>IF(現場!G722&lt;&gt;"",現場!G722,"")</f>
        <v/>
      </c>
      <c r="Q718" s="379" t="str">
        <f>IF(現場!H722&lt;&gt;"",現場!H722,"")</f>
        <v/>
      </c>
      <c r="R718" s="379" t="str">
        <f>IF(現場!I722&lt;&gt;"",現場!I722,"")</f>
        <v/>
      </c>
      <c r="S718" s="379" t="str">
        <f>IF(現場!J722&lt;&gt;"",現場!J722,"")</f>
        <v/>
      </c>
      <c r="T718" s="379" t="str">
        <f>IF(現場!K722&lt;&gt;"",現場!K722,"")</f>
        <v/>
      </c>
      <c r="U718" s="379" t="str">
        <f>IF(現場!L722&lt;&gt;"",現場!L722,"")</f>
        <v/>
      </c>
      <c r="V718" s="379" t="str">
        <f>IF(現場!M722&lt;&gt;"",現場!M722,"")</f>
        <v/>
      </c>
      <c r="X718" s="407" t="str">
        <f>IF(名簿!E723&lt;&gt;"",名簿!E723,"")</f>
        <v/>
      </c>
      <c r="Y718" s="407" t="str">
        <f>IF(名簿!C723&lt;&gt;"",名簿!C723,"")</f>
        <v/>
      </c>
      <c r="Z718" s="407" t="str">
        <f>IF(名簿!H723&lt;&gt;"",名簿!H723,"")</f>
        <v/>
      </c>
      <c r="AA718" s="407" t="str">
        <f>IF(名簿!S723&lt;&gt;"",名簿!S723,"")</f>
        <v/>
      </c>
      <c r="AB718" s="407" t="s">
        <v>1792</v>
      </c>
      <c r="AC718" s="407" t="str">
        <f>IF(名簿!M723&lt;&gt;"",名簿!M723,"")</f>
        <v/>
      </c>
      <c r="AD718" s="407" t="str">
        <f>IF(名簿!N723&lt;&gt;"",名簿!N723,"")</f>
        <v/>
      </c>
      <c r="AE718" s="407" t="str">
        <f>IF(名簿!O723&lt;&gt;"",名簿!O723,"")</f>
        <v/>
      </c>
      <c r="AF718" s="407" t="str">
        <f>IF(名簿!P723&lt;&gt;"",名簿!P723,"")</f>
        <v/>
      </c>
      <c r="AN718" s="551" t="str">
        <f>テーブル2[[#This Row],[災害発生時の
体制]]&amp;テーブル2[[#This Row],[班長代理①②③を選択]]</f>
        <v/>
      </c>
      <c r="AO718">
        <f>IF(テーブル2[[#This Row],[班長代理①②③を選択]]&lt;&gt;"",COUNTIF(AN:AN,AN718),0)</f>
        <v>0</v>
      </c>
      <c r="AQ718" s="521" t="str">
        <f>テーブル2[[#This Row],[災害発生時の
体制]]&amp;テーブル2[[#This Row],[班長]]</f>
        <v/>
      </c>
      <c r="AR718" s="519">
        <f>IF(テーブル2[[#This Row],[班長]]="○",COUNTIF(AQ:AQ,AQ718),0)</f>
        <v>0</v>
      </c>
    </row>
    <row r="719" spans="2:44" x14ac:dyDescent="0.15">
      <c r="B719" s="378" t="str">
        <f>IF(名簿!C724&lt;&gt;"",名簿!C724,"")</f>
        <v/>
      </c>
      <c r="C719" s="378" t="str">
        <f>IF(名簿!F724&lt;&gt;"",名簿!F724,"")</f>
        <v/>
      </c>
      <c r="D719" s="378" t="str">
        <f>IF(名簿!G724&lt;&gt;"",名簿!G724,"")</f>
        <v/>
      </c>
      <c r="E719" s="378" t="str">
        <f>IF(名簿!J724&lt;&gt;"",名簿!J724,"")</f>
        <v/>
      </c>
      <c r="F719" s="378" t="str">
        <f>IF(名簿!L724&lt;&gt;"",名簿!L724,"")</f>
        <v/>
      </c>
      <c r="G719" s="378" t="str">
        <f>IF(名簿!I724&lt;&gt;"",名簿!I724,"")</f>
        <v/>
      </c>
      <c r="H719" s="378" t="str">
        <f>IF(名簿!K724&lt;&gt;"",名簿!K724,"")</f>
        <v/>
      </c>
      <c r="I719" s="378" t="str">
        <f>IF(名簿!H724&lt;&gt;"",名簿!H724,"")</f>
        <v/>
      </c>
      <c r="J719" s="378" t="str">
        <f>IF(名簿!S724&lt;&gt;"",名簿!S724,"")</f>
        <v/>
      </c>
      <c r="L719" s="379" t="str">
        <f>IF(現場!C723&lt;&gt;"",現場!C723,"")</f>
        <v/>
      </c>
      <c r="M719" s="379" t="str">
        <f>IF(現場!D723&lt;&gt;"",現場!D723,"")</f>
        <v/>
      </c>
      <c r="N719" s="379" t="str">
        <f>IF(現場!E723&lt;&gt;"",現場!E723,"")</f>
        <v/>
      </c>
      <c r="O719" s="379" t="str">
        <f>IF(現場!F723&lt;&gt;"",現場!F723,"")</f>
        <v/>
      </c>
      <c r="P719" s="379" t="str">
        <f>IF(現場!G723&lt;&gt;"",現場!G723,"")</f>
        <v/>
      </c>
      <c r="Q719" s="379" t="str">
        <f>IF(現場!H723&lt;&gt;"",現場!H723,"")</f>
        <v/>
      </c>
      <c r="R719" s="379" t="str">
        <f>IF(現場!I723&lt;&gt;"",現場!I723,"")</f>
        <v/>
      </c>
      <c r="S719" s="379" t="str">
        <f>IF(現場!J723&lt;&gt;"",現場!J723,"")</f>
        <v/>
      </c>
      <c r="T719" s="379" t="str">
        <f>IF(現場!K723&lt;&gt;"",現場!K723,"")</f>
        <v/>
      </c>
      <c r="U719" s="379" t="str">
        <f>IF(現場!L723&lt;&gt;"",現場!L723,"")</f>
        <v/>
      </c>
      <c r="V719" s="379" t="str">
        <f>IF(現場!M723&lt;&gt;"",現場!M723,"")</f>
        <v/>
      </c>
      <c r="X719" s="407" t="str">
        <f>IF(名簿!E724&lt;&gt;"",名簿!E724,"")</f>
        <v/>
      </c>
      <c r="Y719" s="407" t="str">
        <f>IF(名簿!C724&lt;&gt;"",名簿!C724,"")</f>
        <v/>
      </c>
      <c r="Z719" s="407" t="str">
        <f>IF(名簿!H724&lt;&gt;"",名簿!H724,"")</f>
        <v/>
      </c>
      <c r="AA719" s="407" t="str">
        <f>IF(名簿!S724&lt;&gt;"",名簿!S724,"")</f>
        <v/>
      </c>
      <c r="AB719" s="407" t="s">
        <v>1792</v>
      </c>
      <c r="AC719" s="407" t="str">
        <f>IF(名簿!M724&lt;&gt;"",名簿!M724,"")</f>
        <v/>
      </c>
      <c r="AD719" s="407" t="str">
        <f>IF(名簿!N724&lt;&gt;"",名簿!N724,"")</f>
        <v/>
      </c>
      <c r="AE719" s="407" t="str">
        <f>IF(名簿!O724&lt;&gt;"",名簿!O724,"")</f>
        <v/>
      </c>
      <c r="AF719" s="407" t="str">
        <f>IF(名簿!P724&lt;&gt;"",名簿!P724,"")</f>
        <v/>
      </c>
      <c r="AN719" s="551" t="str">
        <f>テーブル2[[#This Row],[災害発生時の
体制]]&amp;テーブル2[[#This Row],[班長代理①②③を選択]]</f>
        <v/>
      </c>
      <c r="AO719">
        <f>IF(テーブル2[[#This Row],[班長代理①②③を選択]]&lt;&gt;"",COUNTIF(AN:AN,AN719),0)</f>
        <v>0</v>
      </c>
      <c r="AQ719" s="521" t="str">
        <f>テーブル2[[#This Row],[災害発生時の
体制]]&amp;テーブル2[[#This Row],[班長]]</f>
        <v/>
      </c>
      <c r="AR719" s="519">
        <f>IF(テーブル2[[#This Row],[班長]]="○",COUNTIF(AQ:AQ,AQ719),0)</f>
        <v>0</v>
      </c>
    </row>
    <row r="720" spans="2:44" x14ac:dyDescent="0.15">
      <c r="B720" s="378" t="str">
        <f>IF(名簿!C725&lt;&gt;"",名簿!C725,"")</f>
        <v/>
      </c>
      <c r="C720" s="378" t="str">
        <f>IF(名簿!F725&lt;&gt;"",名簿!F725,"")</f>
        <v/>
      </c>
      <c r="D720" s="378" t="str">
        <f>IF(名簿!G725&lt;&gt;"",名簿!G725,"")</f>
        <v/>
      </c>
      <c r="E720" s="378" t="str">
        <f>IF(名簿!J725&lt;&gt;"",名簿!J725,"")</f>
        <v/>
      </c>
      <c r="F720" s="378" t="str">
        <f>IF(名簿!L725&lt;&gt;"",名簿!L725,"")</f>
        <v/>
      </c>
      <c r="G720" s="378" t="str">
        <f>IF(名簿!I725&lt;&gt;"",名簿!I725,"")</f>
        <v/>
      </c>
      <c r="H720" s="378" t="str">
        <f>IF(名簿!K725&lt;&gt;"",名簿!K725,"")</f>
        <v/>
      </c>
      <c r="I720" s="378" t="str">
        <f>IF(名簿!H725&lt;&gt;"",名簿!H725,"")</f>
        <v/>
      </c>
      <c r="J720" s="378" t="str">
        <f>IF(名簿!S725&lt;&gt;"",名簿!S725,"")</f>
        <v/>
      </c>
      <c r="L720" s="379" t="str">
        <f>IF(現場!C724&lt;&gt;"",現場!C724,"")</f>
        <v/>
      </c>
      <c r="M720" s="379" t="str">
        <f>IF(現場!D724&lt;&gt;"",現場!D724,"")</f>
        <v/>
      </c>
      <c r="N720" s="379" t="str">
        <f>IF(現場!E724&lt;&gt;"",現場!E724,"")</f>
        <v/>
      </c>
      <c r="O720" s="379" t="str">
        <f>IF(現場!F724&lt;&gt;"",現場!F724,"")</f>
        <v/>
      </c>
      <c r="P720" s="379" t="str">
        <f>IF(現場!G724&lt;&gt;"",現場!G724,"")</f>
        <v/>
      </c>
      <c r="Q720" s="379" t="str">
        <f>IF(現場!H724&lt;&gt;"",現場!H724,"")</f>
        <v/>
      </c>
      <c r="R720" s="379" t="str">
        <f>IF(現場!I724&lt;&gt;"",現場!I724,"")</f>
        <v/>
      </c>
      <c r="S720" s="379" t="str">
        <f>IF(現場!J724&lt;&gt;"",現場!J724,"")</f>
        <v/>
      </c>
      <c r="T720" s="379" t="str">
        <f>IF(現場!K724&lt;&gt;"",現場!K724,"")</f>
        <v/>
      </c>
      <c r="U720" s="379" t="str">
        <f>IF(現場!L724&lt;&gt;"",現場!L724,"")</f>
        <v/>
      </c>
      <c r="V720" s="379" t="str">
        <f>IF(現場!M724&lt;&gt;"",現場!M724,"")</f>
        <v/>
      </c>
      <c r="X720" s="407" t="str">
        <f>IF(名簿!E725&lt;&gt;"",名簿!E725,"")</f>
        <v/>
      </c>
      <c r="Y720" s="407" t="str">
        <f>IF(名簿!C725&lt;&gt;"",名簿!C725,"")</f>
        <v/>
      </c>
      <c r="Z720" s="407" t="str">
        <f>IF(名簿!H725&lt;&gt;"",名簿!H725,"")</f>
        <v/>
      </c>
      <c r="AA720" s="407" t="str">
        <f>IF(名簿!S725&lt;&gt;"",名簿!S725,"")</f>
        <v/>
      </c>
      <c r="AB720" s="407" t="s">
        <v>1792</v>
      </c>
      <c r="AC720" s="407" t="str">
        <f>IF(名簿!M725&lt;&gt;"",名簿!M725,"")</f>
        <v/>
      </c>
      <c r="AD720" s="407" t="str">
        <f>IF(名簿!N725&lt;&gt;"",名簿!N725,"")</f>
        <v/>
      </c>
      <c r="AE720" s="407" t="str">
        <f>IF(名簿!O725&lt;&gt;"",名簿!O725,"")</f>
        <v/>
      </c>
      <c r="AF720" s="407" t="str">
        <f>IF(名簿!P725&lt;&gt;"",名簿!P725,"")</f>
        <v/>
      </c>
      <c r="AN720" s="551" t="str">
        <f>テーブル2[[#This Row],[災害発生時の
体制]]&amp;テーブル2[[#This Row],[班長代理①②③を選択]]</f>
        <v/>
      </c>
      <c r="AO720">
        <f>IF(テーブル2[[#This Row],[班長代理①②③を選択]]&lt;&gt;"",COUNTIF(AN:AN,AN720),0)</f>
        <v>0</v>
      </c>
      <c r="AQ720" s="521" t="str">
        <f>テーブル2[[#This Row],[災害発生時の
体制]]&amp;テーブル2[[#This Row],[班長]]</f>
        <v/>
      </c>
      <c r="AR720" s="519">
        <f>IF(テーブル2[[#This Row],[班長]]="○",COUNTIF(AQ:AQ,AQ720),0)</f>
        <v>0</v>
      </c>
    </row>
    <row r="721" spans="2:44" x14ac:dyDescent="0.15">
      <c r="B721" s="378" t="str">
        <f>IF(名簿!C726&lt;&gt;"",名簿!C726,"")</f>
        <v/>
      </c>
      <c r="C721" s="378" t="str">
        <f>IF(名簿!F726&lt;&gt;"",名簿!F726,"")</f>
        <v/>
      </c>
      <c r="D721" s="378" t="str">
        <f>IF(名簿!G726&lt;&gt;"",名簿!G726,"")</f>
        <v/>
      </c>
      <c r="E721" s="378" t="str">
        <f>IF(名簿!J726&lt;&gt;"",名簿!J726,"")</f>
        <v/>
      </c>
      <c r="F721" s="378" t="str">
        <f>IF(名簿!L726&lt;&gt;"",名簿!L726,"")</f>
        <v/>
      </c>
      <c r="G721" s="378" t="str">
        <f>IF(名簿!I726&lt;&gt;"",名簿!I726,"")</f>
        <v/>
      </c>
      <c r="H721" s="378" t="str">
        <f>IF(名簿!K726&lt;&gt;"",名簿!K726,"")</f>
        <v/>
      </c>
      <c r="I721" s="378" t="str">
        <f>IF(名簿!H726&lt;&gt;"",名簿!H726,"")</f>
        <v/>
      </c>
      <c r="J721" s="378" t="str">
        <f>IF(名簿!S726&lt;&gt;"",名簿!S726,"")</f>
        <v/>
      </c>
      <c r="L721" s="379" t="str">
        <f>IF(現場!C725&lt;&gt;"",現場!C725,"")</f>
        <v/>
      </c>
      <c r="M721" s="379" t="str">
        <f>IF(現場!D725&lt;&gt;"",現場!D725,"")</f>
        <v/>
      </c>
      <c r="N721" s="379" t="str">
        <f>IF(現場!E725&lt;&gt;"",現場!E725,"")</f>
        <v/>
      </c>
      <c r="O721" s="379" t="str">
        <f>IF(現場!F725&lt;&gt;"",現場!F725,"")</f>
        <v/>
      </c>
      <c r="P721" s="379" t="str">
        <f>IF(現場!G725&lt;&gt;"",現場!G725,"")</f>
        <v/>
      </c>
      <c r="Q721" s="379" t="str">
        <f>IF(現場!H725&lt;&gt;"",現場!H725,"")</f>
        <v/>
      </c>
      <c r="R721" s="379" t="str">
        <f>IF(現場!I725&lt;&gt;"",現場!I725,"")</f>
        <v/>
      </c>
      <c r="S721" s="379" t="str">
        <f>IF(現場!J725&lt;&gt;"",現場!J725,"")</f>
        <v/>
      </c>
      <c r="T721" s="379" t="str">
        <f>IF(現場!K725&lt;&gt;"",現場!K725,"")</f>
        <v/>
      </c>
      <c r="U721" s="379" t="str">
        <f>IF(現場!L725&lt;&gt;"",現場!L725,"")</f>
        <v/>
      </c>
      <c r="V721" s="379" t="str">
        <f>IF(現場!M725&lt;&gt;"",現場!M725,"")</f>
        <v/>
      </c>
      <c r="X721" s="407" t="str">
        <f>IF(名簿!E726&lt;&gt;"",名簿!E726,"")</f>
        <v/>
      </c>
      <c r="Y721" s="407" t="str">
        <f>IF(名簿!C726&lt;&gt;"",名簿!C726,"")</f>
        <v/>
      </c>
      <c r="Z721" s="407" t="str">
        <f>IF(名簿!H726&lt;&gt;"",名簿!H726,"")</f>
        <v/>
      </c>
      <c r="AA721" s="407" t="str">
        <f>IF(名簿!S726&lt;&gt;"",名簿!S726,"")</f>
        <v/>
      </c>
      <c r="AB721" s="407" t="s">
        <v>1792</v>
      </c>
      <c r="AC721" s="407" t="str">
        <f>IF(名簿!M726&lt;&gt;"",名簿!M726,"")</f>
        <v/>
      </c>
      <c r="AD721" s="407" t="str">
        <f>IF(名簿!N726&lt;&gt;"",名簿!N726,"")</f>
        <v/>
      </c>
      <c r="AE721" s="407" t="str">
        <f>IF(名簿!O726&lt;&gt;"",名簿!O726,"")</f>
        <v/>
      </c>
      <c r="AF721" s="407" t="str">
        <f>IF(名簿!P726&lt;&gt;"",名簿!P726,"")</f>
        <v/>
      </c>
      <c r="AN721" s="551" t="str">
        <f>テーブル2[[#This Row],[災害発生時の
体制]]&amp;テーブル2[[#This Row],[班長代理①②③を選択]]</f>
        <v/>
      </c>
      <c r="AO721">
        <f>IF(テーブル2[[#This Row],[班長代理①②③を選択]]&lt;&gt;"",COUNTIF(AN:AN,AN721),0)</f>
        <v>0</v>
      </c>
      <c r="AQ721" s="521" t="str">
        <f>テーブル2[[#This Row],[災害発生時の
体制]]&amp;テーブル2[[#This Row],[班長]]</f>
        <v/>
      </c>
      <c r="AR721" s="519">
        <f>IF(テーブル2[[#This Row],[班長]]="○",COUNTIF(AQ:AQ,AQ721),0)</f>
        <v>0</v>
      </c>
    </row>
    <row r="722" spans="2:44" x14ac:dyDescent="0.15">
      <c r="B722" s="378" t="str">
        <f>IF(名簿!C727&lt;&gt;"",名簿!C727,"")</f>
        <v/>
      </c>
      <c r="C722" s="378" t="str">
        <f>IF(名簿!F727&lt;&gt;"",名簿!F727,"")</f>
        <v/>
      </c>
      <c r="D722" s="378" t="str">
        <f>IF(名簿!G727&lt;&gt;"",名簿!G727,"")</f>
        <v/>
      </c>
      <c r="E722" s="378" t="str">
        <f>IF(名簿!J727&lt;&gt;"",名簿!J727,"")</f>
        <v/>
      </c>
      <c r="F722" s="378" t="str">
        <f>IF(名簿!L727&lt;&gt;"",名簿!L727,"")</f>
        <v/>
      </c>
      <c r="G722" s="378" t="str">
        <f>IF(名簿!I727&lt;&gt;"",名簿!I727,"")</f>
        <v/>
      </c>
      <c r="H722" s="378" t="str">
        <f>IF(名簿!K727&lt;&gt;"",名簿!K727,"")</f>
        <v/>
      </c>
      <c r="I722" s="378" t="str">
        <f>IF(名簿!H727&lt;&gt;"",名簿!H727,"")</f>
        <v/>
      </c>
      <c r="J722" s="378" t="str">
        <f>IF(名簿!S727&lt;&gt;"",名簿!S727,"")</f>
        <v/>
      </c>
      <c r="L722" s="379" t="str">
        <f>IF(現場!C726&lt;&gt;"",現場!C726,"")</f>
        <v/>
      </c>
      <c r="M722" s="379" t="str">
        <f>IF(現場!D726&lt;&gt;"",現場!D726,"")</f>
        <v/>
      </c>
      <c r="N722" s="379" t="str">
        <f>IF(現場!E726&lt;&gt;"",現場!E726,"")</f>
        <v/>
      </c>
      <c r="O722" s="379" t="str">
        <f>IF(現場!F726&lt;&gt;"",現場!F726,"")</f>
        <v/>
      </c>
      <c r="P722" s="379" t="str">
        <f>IF(現場!G726&lt;&gt;"",現場!G726,"")</f>
        <v/>
      </c>
      <c r="Q722" s="379" t="str">
        <f>IF(現場!H726&lt;&gt;"",現場!H726,"")</f>
        <v/>
      </c>
      <c r="R722" s="379" t="str">
        <f>IF(現場!I726&lt;&gt;"",現場!I726,"")</f>
        <v/>
      </c>
      <c r="S722" s="379" t="str">
        <f>IF(現場!J726&lt;&gt;"",現場!J726,"")</f>
        <v/>
      </c>
      <c r="T722" s="379" t="str">
        <f>IF(現場!K726&lt;&gt;"",現場!K726,"")</f>
        <v/>
      </c>
      <c r="U722" s="379" t="str">
        <f>IF(現場!L726&lt;&gt;"",現場!L726,"")</f>
        <v/>
      </c>
      <c r="V722" s="379" t="str">
        <f>IF(現場!M726&lt;&gt;"",現場!M726,"")</f>
        <v/>
      </c>
      <c r="X722" s="407" t="str">
        <f>IF(名簿!E727&lt;&gt;"",名簿!E727,"")</f>
        <v/>
      </c>
      <c r="Y722" s="407" t="str">
        <f>IF(名簿!C727&lt;&gt;"",名簿!C727,"")</f>
        <v/>
      </c>
      <c r="Z722" s="407" t="str">
        <f>IF(名簿!H727&lt;&gt;"",名簿!H727,"")</f>
        <v/>
      </c>
      <c r="AA722" s="407" t="str">
        <f>IF(名簿!S727&lt;&gt;"",名簿!S727,"")</f>
        <v/>
      </c>
      <c r="AB722" s="407" t="s">
        <v>1792</v>
      </c>
      <c r="AC722" s="407" t="str">
        <f>IF(名簿!M727&lt;&gt;"",名簿!M727,"")</f>
        <v/>
      </c>
      <c r="AD722" s="407" t="str">
        <f>IF(名簿!N727&lt;&gt;"",名簿!N727,"")</f>
        <v/>
      </c>
      <c r="AE722" s="407" t="str">
        <f>IF(名簿!O727&lt;&gt;"",名簿!O727,"")</f>
        <v/>
      </c>
      <c r="AF722" s="407" t="str">
        <f>IF(名簿!P727&lt;&gt;"",名簿!P727,"")</f>
        <v/>
      </c>
      <c r="AN722" s="551" t="str">
        <f>テーブル2[[#This Row],[災害発生時の
体制]]&amp;テーブル2[[#This Row],[班長代理①②③を選択]]</f>
        <v/>
      </c>
      <c r="AO722">
        <f>IF(テーブル2[[#This Row],[班長代理①②③を選択]]&lt;&gt;"",COUNTIF(AN:AN,AN722),0)</f>
        <v>0</v>
      </c>
      <c r="AQ722" s="521" t="str">
        <f>テーブル2[[#This Row],[災害発生時の
体制]]&amp;テーブル2[[#This Row],[班長]]</f>
        <v/>
      </c>
      <c r="AR722" s="519">
        <f>IF(テーブル2[[#This Row],[班長]]="○",COUNTIF(AQ:AQ,AQ722),0)</f>
        <v>0</v>
      </c>
    </row>
    <row r="723" spans="2:44" x14ac:dyDescent="0.15">
      <c r="B723" s="378" t="str">
        <f>IF(名簿!C728&lt;&gt;"",名簿!C728,"")</f>
        <v/>
      </c>
      <c r="C723" s="378" t="str">
        <f>IF(名簿!F728&lt;&gt;"",名簿!F728,"")</f>
        <v/>
      </c>
      <c r="D723" s="378" t="str">
        <f>IF(名簿!G728&lt;&gt;"",名簿!G728,"")</f>
        <v/>
      </c>
      <c r="E723" s="378" t="str">
        <f>IF(名簿!J728&lt;&gt;"",名簿!J728,"")</f>
        <v/>
      </c>
      <c r="F723" s="378" t="str">
        <f>IF(名簿!L728&lt;&gt;"",名簿!L728,"")</f>
        <v/>
      </c>
      <c r="G723" s="378" t="str">
        <f>IF(名簿!I728&lt;&gt;"",名簿!I728,"")</f>
        <v/>
      </c>
      <c r="H723" s="378" t="str">
        <f>IF(名簿!K728&lt;&gt;"",名簿!K728,"")</f>
        <v/>
      </c>
      <c r="I723" s="378" t="str">
        <f>IF(名簿!H728&lt;&gt;"",名簿!H728,"")</f>
        <v/>
      </c>
      <c r="J723" s="378" t="str">
        <f>IF(名簿!S728&lt;&gt;"",名簿!S728,"")</f>
        <v/>
      </c>
      <c r="L723" s="379" t="str">
        <f>IF(現場!C727&lt;&gt;"",現場!C727,"")</f>
        <v/>
      </c>
      <c r="M723" s="379" t="str">
        <f>IF(現場!D727&lt;&gt;"",現場!D727,"")</f>
        <v/>
      </c>
      <c r="N723" s="379" t="str">
        <f>IF(現場!E727&lt;&gt;"",現場!E727,"")</f>
        <v/>
      </c>
      <c r="O723" s="379" t="str">
        <f>IF(現場!F727&lt;&gt;"",現場!F727,"")</f>
        <v/>
      </c>
      <c r="P723" s="379" t="str">
        <f>IF(現場!G727&lt;&gt;"",現場!G727,"")</f>
        <v/>
      </c>
      <c r="Q723" s="379" t="str">
        <f>IF(現場!H727&lt;&gt;"",現場!H727,"")</f>
        <v/>
      </c>
      <c r="R723" s="379" t="str">
        <f>IF(現場!I727&lt;&gt;"",現場!I727,"")</f>
        <v/>
      </c>
      <c r="S723" s="379" t="str">
        <f>IF(現場!J727&lt;&gt;"",現場!J727,"")</f>
        <v/>
      </c>
      <c r="T723" s="379" t="str">
        <f>IF(現場!K727&lt;&gt;"",現場!K727,"")</f>
        <v/>
      </c>
      <c r="U723" s="379" t="str">
        <f>IF(現場!L727&lt;&gt;"",現場!L727,"")</f>
        <v/>
      </c>
      <c r="V723" s="379" t="str">
        <f>IF(現場!M727&lt;&gt;"",現場!M727,"")</f>
        <v/>
      </c>
      <c r="X723" s="407" t="str">
        <f>IF(名簿!E728&lt;&gt;"",名簿!E728,"")</f>
        <v/>
      </c>
      <c r="Y723" s="407" t="str">
        <f>IF(名簿!C728&lt;&gt;"",名簿!C728,"")</f>
        <v/>
      </c>
      <c r="Z723" s="407" t="str">
        <f>IF(名簿!H728&lt;&gt;"",名簿!H728,"")</f>
        <v/>
      </c>
      <c r="AA723" s="407" t="str">
        <f>IF(名簿!S728&lt;&gt;"",名簿!S728,"")</f>
        <v/>
      </c>
      <c r="AB723" s="407" t="s">
        <v>1792</v>
      </c>
      <c r="AC723" s="407" t="str">
        <f>IF(名簿!M728&lt;&gt;"",名簿!M728,"")</f>
        <v/>
      </c>
      <c r="AD723" s="407" t="str">
        <f>IF(名簿!N728&lt;&gt;"",名簿!N728,"")</f>
        <v/>
      </c>
      <c r="AE723" s="407" t="str">
        <f>IF(名簿!O728&lt;&gt;"",名簿!O728,"")</f>
        <v/>
      </c>
      <c r="AF723" s="407" t="str">
        <f>IF(名簿!P728&lt;&gt;"",名簿!P728,"")</f>
        <v/>
      </c>
      <c r="AN723" s="551" t="str">
        <f>テーブル2[[#This Row],[災害発生時の
体制]]&amp;テーブル2[[#This Row],[班長代理①②③を選択]]</f>
        <v/>
      </c>
      <c r="AO723">
        <f>IF(テーブル2[[#This Row],[班長代理①②③を選択]]&lt;&gt;"",COUNTIF(AN:AN,AN723),0)</f>
        <v>0</v>
      </c>
      <c r="AQ723" s="521" t="str">
        <f>テーブル2[[#This Row],[災害発生時の
体制]]&amp;テーブル2[[#This Row],[班長]]</f>
        <v/>
      </c>
      <c r="AR723" s="519">
        <f>IF(テーブル2[[#This Row],[班長]]="○",COUNTIF(AQ:AQ,AQ723),0)</f>
        <v>0</v>
      </c>
    </row>
    <row r="724" spans="2:44" x14ac:dyDescent="0.15">
      <c r="B724" s="378" t="str">
        <f>IF(名簿!C729&lt;&gt;"",名簿!C729,"")</f>
        <v/>
      </c>
      <c r="C724" s="378" t="str">
        <f>IF(名簿!F729&lt;&gt;"",名簿!F729,"")</f>
        <v/>
      </c>
      <c r="D724" s="378" t="str">
        <f>IF(名簿!G729&lt;&gt;"",名簿!G729,"")</f>
        <v/>
      </c>
      <c r="E724" s="378" t="str">
        <f>IF(名簿!J729&lt;&gt;"",名簿!J729,"")</f>
        <v/>
      </c>
      <c r="F724" s="378" t="str">
        <f>IF(名簿!L729&lt;&gt;"",名簿!L729,"")</f>
        <v/>
      </c>
      <c r="G724" s="378" t="str">
        <f>IF(名簿!I729&lt;&gt;"",名簿!I729,"")</f>
        <v/>
      </c>
      <c r="H724" s="378" t="str">
        <f>IF(名簿!K729&lt;&gt;"",名簿!K729,"")</f>
        <v/>
      </c>
      <c r="I724" s="378" t="str">
        <f>IF(名簿!H729&lt;&gt;"",名簿!H729,"")</f>
        <v/>
      </c>
      <c r="J724" s="378" t="str">
        <f>IF(名簿!S729&lt;&gt;"",名簿!S729,"")</f>
        <v/>
      </c>
      <c r="L724" s="379" t="str">
        <f>IF(現場!C728&lt;&gt;"",現場!C728,"")</f>
        <v/>
      </c>
      <c r="M724" s="379" t="str">
        <f>IF(現場!D728&lt;&gt;"",現場!D728,"")</f>
        <v/>
      </c>
      <c r="N724" s="379" t="str">
        <f>IF(現場!E728&lt;&gt;"",現場!E728,"")</f>
        <v/>
      </c>
      <c r="O724" s="379" t="str">
        <f>IF(現場!F728&lt;&gt;"",現場!F728,"")</f>
        <v/>
      </c>
      <c r="P724" s="379" t="str">
        <f>IF(現場!G728&lt;&gt;"",現場!G728,"")</f>
        <v/>
      </c>
      <c r="Q724" s="379" t="str">
        <f>IF(現場!H728&lt;&gt;"",現場!H728,"")</f>
        <v/>
      </c>
      <c r="R724" s="379" t="str">
        <f>IF(現場!I728&lt;&gt;"",現場!I728,"")</f>
        <v/>
      </c>
      <c r="S724" s="379" t="str">
        <f>IF(現場!J728&lt;&gt;"",現場!J728,"")</f>
        <v/>
      </c>
      <c r="T724" s="379" t="str">
        <f>IF(現場!K728&lt;&gt;"",現場!K728,"")</f>
        <v/>
      </c>
      <c r="U724" s="379" t="str">
        <f>IF(現場!L728&lt;&gt;"",現場!L728,"")</f>
        <v/>
      </c>
      <c r="V724" s="379" t="str">
        <f>IF(現場!M728&lt;&gt;"",現場!M728,"")</f>
        <v/>
      </c>
      <c r="X724" s="407" t="str">
        <f>IF(名簿!E729&lt;&gt;"",名簿!E729,"")</f>
        <v/>
      </c>
      <c r="Y724" s="407" t="str">
        <f>IF(名簿!C729&lt;&gt;"",名簿!C729,"")</f>
        <v/>
      </c>
      <c r="Z724" s="407" t="str">
        <f>IF(名簿!H729&lt;&gt;"",名簿!H729,"")</f>
        <v/>
      </c>
      <c r="AA724" s="407" t="str">
        <f>IF(名簿!S729&lt;&gt;"",名簿!S729,"")</f>
        <v/>
      </c>
      <c r="AB724" s="407" t="s">
        <v>1792</v>
      </c>
      <c r="AC724" s="407" t="str">
        <f>IF(名簿!M729&lt;&gt;"",名簿!M729,"")</f>
        <v/>
      </c>
      <c r="AD724" s="407" t="str">
        <f>IF(名簿!N729&lt;&gt;"",名簿!N729,"")</f>
        <v/>
      </c>
      <c r="AE724" s="407" t="str">
        <f>IF(名簿!O729&lt;&gt;"",名簿!O729,"")</f>
        <v/>
      </c>
      <c r="AF724" s="407" t="str">
        <f>IF(名簿!P729&lt;&gt;"",名簿!P729,"")</f>
        <v/>
      </c>
      <c r="AN724" s="551" t="str">
        <f>テーブル2[[#This Row],[災害発生時の
体制]]&amp;テーブル2[[#This Row],[班長代理①②③を選択]]</f>
        <v/>
      </c>
      <c r="AO724">
        <f>IF(テーブル2[[#This Row],[班長代理①②③を選択]]&lt;&gt;"",COUNTIF(AN:AN,AN724),0)</f>
        <v>0</v>
      </c>
      <c r="AQ724" s="521" t="str">
        <f>テーブル2[[#This Row],[災害発生時の
体制]]&amp;テーブル2[[#This Row],[班長]]</f>
        <v/>
      </c>
      <c r="AR724" s="519">
        <f>IF(テーブル2[[#This Row],[班長]]="○",COUNTIF(AQ:AQ,AQ724),0)</f>
        <v>0</v>
      </c>
    </row>
    <row r="725" spans="2:44" x14ac:dyDescent="0.15">
      <c r="B725" s="378" t="str">
        <f>IF(名簿!C730&lt;&gt;"",名簿!C730,"")</f>
        <v/>
      </c>
      <c r="C725" s="378" t="str">
        <f>IF(名簿!F730&lt;&gt;"",名簿!F730,"")</f>
        <v/>
      </c>
      <c r="D725" s="378" t="str">
        <f>IF(名簿!G730&lt;&gt;"",名簿!G730,"")</f>
        <v/>
      </c>
      <c r="E725" s="378" t="str">
        <f>IF(名簿!J730&lt;&gt;"",名簿!J730,"")</f>
        <v/>
      </c>
      <c r="F725" s="378" t="str">
        <f>IF(名簿!L730&lt;&gt;"",名簿!L730,"")</f>
        <v/>
      </c>
      <c r="G725" s="378" t="str">
        <f>IF(名簿!I730&lt;&gt;"",名簿!I730,"")</f>
        <v/>
      </c>
      <c r="H725" s="378" t="str">
        <f>IF(名簿!K730&lt;&gt;"",名簿!K730,"")</f>
        <v/>
      </c>
      <c r="I725" s="378" t="str">
        <f>IF(名簿!H730&lt;&gt;"",名簿!H730,"")</f>
        <v/>
      </c>
      <c r="J725" s="378" t="str">
        <f>IF(名簿!S730&lt;&gt;"",名簿!S730,"")</f>
        <v/>
      </c>
      <c r="L725" s="379" t="str">
        <f>IF(現場!C729&lt;&gt;"",現場!C729,"")</f>
        <v/>
      </c>
      <c r="M725" s="379" t="str">
        <f>IF(現場!D729&lt;&gt;"",現場!D729,"")</f>
        <v/>
      </c>
      <c r="N725" s="379" t="str">
        <f>IF(現場!E729&lt;&gt;"",現場!E729,"")</f>
        <v/>
      </c>
      <c r="O725" s="379" t="str">
        <f>IF(現場!F729&lt;&gt;"",現場!F729,"")</f>
        <v/>
      </c>
      <c r="P725" s="379" t="str">
        <f>IF(現場!G729&lt;&gt;"",現場!G729,"")</f>
        <v/>
      </c>
      <c r="Q725" s="379" t="str">
        <f>IF(現場!H729&lt;&gt;"",現場!H729,"")</f>
        <v/>
      </c>
      <c r="R725" s="379" t="str">
        <f>IF(現場!I729&lt;&gt;"",現場!I729,"")</f>
        <v/>
      </c>
      <c r="S725" s="379" t="str">
        <f>IF(現場!J729&lt;&gt;"",現場!J729,"")</f>
        <v/>
      </c>
      <c r="T725" s="379" t="str">
        <f>IF(現場!K729&lt;&gt;"",現場!K729,"")</f>
        <v/>
      </c>
      <c r="U725" s="379" t="str">
        <f>IF(現場!L729&lt;&gt;"",現場!L729,"")</f>
        <v/>
      </c>
      <c r="V725" s="379" t="str">
        <f>IF(現場!M729&lt;&gt;"",現場!M729,"")</f>
        <v/>
      </c>
      <c r="X725" s="407" t="str">
        <f>IF(名簿!E730&lt;&gt;"",名簿!E730,"")</f>
        <v/>
      </c>
      <c r="Y725" s="407" t="str">
        <f>IF(名簿!C730&lt;&gt;"",名簿!C730,"")</f>
        <v/>
      </c>
      <c r="Z725" s="407" t="str">
        <f>IF(名簿!H730&lt;&gt;"",名簿!H730,"")</f>
        <v/>
      </c>
      <c r="AA725" s="407" t="str">
        <f>IF(名簿!S730&lt;&gt;"",名簿!S730,"")</f>
        <v/>
      </c>
      <c r="AB725" s="407" t="s">
        <v>1792</v>
      </c>
      <c r="AC725" s="407" t="str">
        <f>IF(名簿!M730&lt;&gt;"",名簿!M730,"")</f>
        <v/>
      </c>
      <c r="AD725" s="407" t="str">
        <f>IF(名簿!N730&lt;&gt;"",名簿!N730,"")</f>
        <v/>
      </c>
      <c r="AE725" s="407" t="str">
        <f>IF(名簿!O730&lt;&gt;"",名簿!O730,"")</f>
        <v/>
      </c>
      <c r="AF725" s="407" t="str">
        <f>IF(名簿!P730&lt;&gt;"",名簿!P730,"")</f>
        <v/>
      </c>
      <c r="AN725" s="551" t="str">
        <f>テーブル2[[#This Row],[災害発生時の
体制]]&amp;テーブル2[[#This Row],[班長代理①②③を選択]]</f>
        <v/>
      </c>
      <c r="AO725">
        <f>IF(テーブル2[[#This Row],[班長代理①②③を選択]]&lt;&gt;"",COUNTIF(AN:AN,AN725),0)</f>
        <v>0</v>
      </c>
      <c r="AQ725" s="521" t="str">
        <f>テーブル2[[#This Row],[災害発生時の
体制]]&amp;テーブル2[[#This Row],[班長]]</f>
        <v/>
      </c>
      <c r="AR725" s="519">
        <f>IF(テーブル2[[#This Row],[班長]]="○",COUNTIF(AQ:AQ,AQ725),0)</f>
        <v>0</v>
      </c>
    </row>
    <row r="726" spans="2:44" x14ac:dyDescent="0.15">
      <c r="B726" s="378" t="str">
        <f>IF(名簿!C731&lt;&gt;"",名簿!C731,"")</f>
        <v/>
      </c>
      <c r="C726" s="378" t="str">
        <f>IF(名簿!F731&lt;&gt;"",名簿!F731,"")</f>
        <v/>
      </c>
      <c r="D726" s="378" t="str">
        <f>IF(名簿!G731&lt;&gt;"",名簿!G731,"")</f>
        <v/>
      </c>
      <c r="E726" s="378" t="str">
        <f>IF(名簿!J731&lt;&gt;"",名簿!J731,"")</f>
        <v/>
      </c>
      <c r="F726" s="378" t="str">
        <f>IF(名簿!L731&lt;&gt;"",名簿!L731,"")</f>
        <v/>
      </c>
      <c r="G726" s="378" t="str">
        <f>IF(名簿!I731&lt;&gt;"",名簿!I731,"")</f>
        <v/>
      </c>
      <c r="H726" s="378" t="str">
        <f>IF(名簿!K731&lt;&gt;"",名簿!K731,"")</f>
        <v/>
      </c>
      <c r="I726" s="378" t="str">
        <f>IF(名簿!H731&lt;&gt;"",名簿!H731,"")</f>
        <v/>
      </c>
      <c r="J726" s="378" t="str">
        <f>IF(名簿!S731&lt;&gt;"",名簿!S731,"")</f>
        <v/>
      </c>
      <c r="L726" s="379" t="str">
        <f>IF(現場!C730&lt;&gt;"",現場!C730,"")</f>
        <v/>
      </c>
      <c r="M726" s="379" t="str">
        <f>IF(現場!D730&lt;&gt;"",現場!D730,"")</f>
        <v/>
      </c>
      <c r="N726" s="379" t="str">
        <f>IF(現場!E730&lt;&gt;"",現場!E730,"")</f>
        <v/>
      </c>
      <c r="O726" s="379" t="str">
        <f>IF(現場!F730&lt;&gt;"",現場!F730,"")</f>
        <v/>
      </c>
      <c r="P726" s="379" t="str">
        <f>IF(現場!G730&lt;&gt;"",現場!G730,"")</f>
        <v/>
      </c>
      <c r="Q726" s="379" t="str">
        <f>IF(現場!H730&lt;&gt;"",現場!H730,"")</f>
        <v/>
      </c>
      <c r="R726" s="379" t="str">
        <f>IF(現場!I730&lt;&gt;"",現場!I730,"")</f>
        <v/>
      </c>
      <c r="S726" s="379" t="str">
        <f>IF(現場!J730&lt;&gt;"",現場!J730,"")</f>
        <v/>
      </c>
      <c r="T726" s="379" t="str">
        <f>IF(現場!K730&lt;&gt;"",現場!K730,"")</f>
        <v/>
      </c>
      <c r="U726" s="379" t="str">
        <f>IF(現場!L730&lt;&gt;"",現場!L730,"")</f>
        <v/>
      </c>
      <c r="V726" s="379" t="str">
        <f>IF(現場!M730&lt;&gt;"",現場!M730,"")</f>
        <v/>
      </c>
      <c r="X726" s="407" t="str">
        <f>IF(名簿!E731&lt;&gt;"",名簿!E731,"")</f>
        <v/>
      </c>
      <c r="Y726" s="407" t="str">
        <f>IF(名簿!C731&lt;&gt;"",名簿!C731,"")</f>
        <v/>
      </c>
      <c r="Z726" s="407" t="str">
        <f>IF(名簿!H731&lt;&gt;"",名簿!H731,"")</f>
        <v/>
      </c>
      <c r="AA726" s="407" t="str">
        <f>IF(名簿!S731&lt;&gt;"",名簿!S731,"")</f>
        <v/>
      </c>
      <c r="AB726" s="407" t="s">
        <v>1792</v>
      </c>
      <c r="AC726" s="407" t="str">
        <f>IF(名簿!M731&lt;&gt;"",名簿!M731,"")</f>
        <v/>
      </c>
      <c r="AD726" s="407" t="str">
        <f>IF(名簿!N731&lt;&gt;"",名簿!N731,"")</f>
        <v/>
      </c>
      <c r="AE726" s="407" t="str">
        <f>IF(名簿!O731&lt;&gt;"",名簿!O731,"")</f>
        <v/>
      </c>
      <c r="AF726" s="407" t="str">
        <f>IF(名簿!P731&lt;&gt;"",名簿!P731,"")</f>
        <v/>
      </c>
      <c r="AN726" s="551" t="str">
        <f>テーブル2[[#This Row],[災害発生時の
体制]]&amp;テーブル2[[#This Row],[班長代理①②③を選択]]</f>
        <v/>
      </c>
      <c r="AO726">
        <f>IF(テーブル2[[#This Row],[班長代理①②③を選択]]&lt;&gt;"",COUNTIF(AN:AN,AN726),0)</f>
        <v>0</v>
      </c>
      <c r="AQ726" s="521" t="str">
        <f>テーブル2[[#This Row],[災害発生時の
体制]]&amp;テーブル2[[#This Row],[班長]]</f>
        <v/>
      </c>
      <c r="AR726" s="519">
        <f>IF(テーブル2[[#This Row],[班長]]="○",COUNTIF(AQ:AQ,AQ726),0)</f>
        <v>0</v>
      </c>
    </row>
    <row r="727" spans="2:44" x14ac:dyDescent="0.15">
      <c r="B727" s="378" t="str">
        <f>IF(名簿!C732&lt;&gt;"",名簿!C732,"")</f>
        <v/>
      </c>
      <c r="C727" s="378" t="str">
        <f>IF(名簿!F732&lt;&gt;"",名簿!F732,"")</f>
        <v/>
      </c>
      <c r="D727" s="378" t="str">
        <f>IF(名簿!G732&lt;&gt;"",名簿!G732,"")</f>
        <v/>
      </c>
      <c r="E727" s="378" t="str">
        <f>IF(名簿!J732&lt;&gt;"",名簿!J732,"")</f>
        <v/>
      </c>
      <c r="F727" s="378" t="str">
        <f>IF(名簿!L732&lt;&gt;"",名簿!L732,"")</f>
        <v/>
      </c>
      <c r="G727" s="378" t="str">
        <f>IF(名簿!I732&lt;&gt;"",名簿!I732,"")</f>
        <v/>
      </c>
      <c r="H727" s="378" t="str">
        <f>IF(名簿!K732&lt;&gt;"",名簿!K732,"")</f>
        <v/>
      </c>
      <c r="I727" s="378" t="str">
        <f>IF(名簿!H732&lt;&gt;"",名簿!H732,"")</f>
        <v/>
      </c>
      <c r="J727" s="378" t="str">
        <f>IF(名簿!S732&lt;&gt;"",名簿!S732,"")</f>
        <v/>
      </c>
      <c r="L727" s="379" t="str">
        <f>IF(現場!C731&lt;&gt;"",現場!C731,"")</f>
        <v/>
      </c>
      <c r="M727" s="379" t="str">
        <f>IF(現場!D731&lt;&gt;"",現場!D731,"")</f>
        <v/>
      </c>
      <c r="N727" s="379" t="str">
        <f>IF(現場!E731&lt;&gt;"",現場!E731,"")</f>
        <v/>
      </c>
      <c r="O727" s="379" t="str">
        <f>IF(現場!F731&lt;&gt;"",現場!F731,"")</f>
        <v/>
      </c>
      <c r="P727" s="379" t="str">
        <f>IF(現場!G731&lt;&gt;"",現場!G731,"")</f>
        <v/>
      </c>
      <c r="Q727" s="379" t="str">
        <f>IF(現場!H731&lt;&gt;"",現場!H731,"")</f>
        <v/>
      </c>
      <c r="R727" s="379" t="str">
        <f>IF(現場!I731&lt;&gt;"",現場!I731,"")</f>
        <v/>
      </c>
      <c r="S727" s="379" t="str">
        <f>IF(現場!J731&lt;&gt;"",現場!J731,"")</f>
        <v/>
      </c>
      <c r="T727" s="379" t="str">
        <f>IF(現場!K731&lt;&gt;"",現場!K731,"")</f>
        <v/>
      </c>
      <c r="U727" s="379" t="str">
        <f>IF(現場!L731&lt;&gt;"",現場!L731,"")</f>
        <v/>
      </c>
      <c r="V727" s="379" t="str">
        <f>IF(現場!M731&lt;&gt;"",現場!M731,"")</f>
        <v/>
      </c>
      <c r="X727" s="407" t="str">
        <f>IF(名簿!E732&lt;&gt;"",名簿!E732,"")</f>
        <v/>
      </c>
      <c r="Y727" s="407" t="str">
        <f>IF(名簿!C732&lt;&gt;"",名簿!C732,"")</f>
        <v/>
      </c>
      <c r="Z727" s="407" t="str">
        <f>IF(名簿!H732&lt;&gt;"",名簿!H732,"")</f>
        <v/>
      </c>
      <c r="AA727" s="407" t="str">
        <f>IF(名簿!S732&lt;&gt;"",名簿!S732,"")</f>
        <v/>
      </c>
      <c r="AB727" s="407" t="s">
        <v>1792</v>
      </c>
      <c r="AC727" s="407" t="str">
        <f>IF(名簿!M732&lt;&gt;"",名簿!M732,"")</f>
        <v/>
      </c>
      <c r="AD727" s="407" t="str">
        <f>IF(名簿!N732&lt;&gt;"",名簿!N732,"")</f>
        <v/>
      </c>
      <c r="AE727" s="407" t="str">
        <f>IF(名簿!O732&lt;&gt;"",名簿!O732,"")</f>
        <v/>
      </c>
      <c r="AF727" s="407" t="str">
        <f>IF(名簿!P732&lt;&gt;"",名簿!P732,"")</f>
        <v/>
      </c>
      <c r="AN727" s="551" t="str">
        <f>テーブル2[[#This Row],[災害発生時の
体制]]&amp;テーブル2[[#This Row],[班長代理①②③を選択]]</f>
        <v/>
      </c>
      <c r="AO727">
        <f>IF(テーブル2[[#This Row],[班長代理①②③を選択]]&lt;&gt;"",COUNTIF(AN:AN,AN727),0)</f>
        <v>0</v>
      </c>
      <c r="AQ727" s="521" t="str">
        <f>テーブル2[[#This Row],[災害発生時の
体制]]&amp;テーブル2[[#This Row],[班長]]</f>
        <v/>
      </c>
      <c r="AR727" s="519">
        <f>IF(テーブル2[[#This Row],[班長]]="○",COUNTIF(AQ:AQ,AQ727),0)</f>
        <v>0</v>
      </c>
    </row>
    <row r="728" spans="2:44" x14ac:dyDescent="0.15">
      <c r="B728" s="378" t="str">
        <f>IF(名簿!C733&lt;&gt;"",名簿!C733,"")</f>
        <v/>
      </c>
      <c r="C728" s="378" t="str">
        <f>IF(名簿!F733&lt;&gt;"",名簿!F733,"")</f>
        <v/>
      </c>
      <c r="D728" s="378" t="str">
        <f>IF(名簿!G733&lt;&gt;"",名簿!G733,"")</f>
        <v/>
      </c>
      <c r="E728" s="378" t="str">
        <f>IF(名簿!J733&lt;&gt;"",名簿!J733,"")</f>
        <v/>
      </c>
      <c r="F728" s="378" t="str">
        <f>IF(名簿!L733&lt;&gt;"",名簿!L733,"")</f>
        <v/>
      </c>
      <c r="G728" s="378" t="str">
        <f>IF(名簿!I733&lt;&gt;"",名簿!I733,"")</f>
        <v/>
      </c>
      <c r="H728" s="378" t="str">
        <f>IF(名簿!K733&lt;&gt;"",名簿!K733,"")</f>
        <v/>
      </c>
      <c r="I728" s="378" t="str">
        <f>IF(名簿!H733&lt;&gt;"",名簿!H733,"")</f>
        <v/>
      </c>
      <c r="J728" s="378" t="str">
        <f>IF(名簿!S733&lt;&gt;"",名簿!S733,"")</f>
        <v/>
      </c>
      <c r="L728" s="379" t="str">
        <f>IF(現場!C732&lt;&gt;"",現場!C732,"")</f>
        <v/>
      </c>
      <c r="M728" s="379" t="str">
        <f>IF(現場!D732&lt;&gt;"",現場!D732,"")</f>
        <v/>
      </c>
      <c r="N728" s="379" t="str">
        <f>IF(現場!E732&lt;&gt;"",現場!E732,"")</f>
        <v/>
      </c>
      <c r="O728" s="379" t="str">
        <f>IF(現場!F732&lt;&gt;"",現場!F732,"")</f>
        <v/>
      </c>
      <c r="P728" s="379" t="str">
        <f>IF(現場!G732&lt;&gt;"",現場!G732,"")</f>
        <v/>
      </c>
      <c r="Q728" s="379" t="str">
        <f>IF(現場!H732&lt;&gt;"",現場!H732,"")</f>
        <v/>
      </c>
      <c r="R728" s="379" t="str">
        <f>IF(現場!I732&lt;&gt;"",現場!I732,"")</f>
        <v/>
      </c>
      <c r="S728" s="379" t="str">
        <f>IF(現場!J732&lt;&gt;"",現場!J732,"")</f>
        <v/>
      </c>
      <c r="T728" s="379" t="str">
        <f>IF(現場!K732&lt;&gt;"",現場!K732,"")</f>
        <v/>
      </c>
      <c r="U728" s="379" t="str">
        <f>IF(現場!L732&lt;&gt;"",現場!L732,"")</f>
        <v/>
      </c>
      <c r="V728" s="379" t="str">
        <f>IF(現場!M732&lt;&gt;"",現場!M732,"")</f>
        <v/>
      </c>
      <c r="X728" s="407" t="str">
        <f>IF(名簿!E733&lt;&gt;"",名簿!E733,"")</f>
        <v/>
      </c>
      <c r="Y728" s="407" t="str">
        <f>IF(名簿!C733&lt;&gt;"",名簿!C733,"")</f>
        <v/>
      </c>
      <c r="Z728" s="407" t="str">
        <f>IF(名簿!H733&lt;&gt;"",名簿!H733,"")</f>
        <v/>
      </c>
      <c r="AA728" s="407" t="str">
        <f>IF(名簿!S733&lt;&gt;"",名簿!S733,"")</f>
        <v/>
      </c>
      <c r="AB728" s="407" t="s">
        <v>1792</v>
      </c>
      <c r="AC728" s="407" t="str">
        <f>IF(名簿!M733&lt;&gt;"",名簿!M733,"")</f>
        <v/>
      </c>
      <c r="AD728" s="407" t="str">
        <f>IF(名簿!N733&lt;&gt;"",名簿!N733,"")</f>
        <v/>
      </c>
      <c r="AE728" s="407" t="str">
        <f>IF(名簿!O733&lt;&gt;"",名簿!O733,"")</f>
        <v/>
      </c>
      <c r="AF728" s="407" t="str">
        <f>IF(名簿!P733&lt;&gt;"",名簿!P733,"")</f>
        <v/>
      </c>
      <c r="AN728" s="551" t="str">
        <f>テーブル2[[#This Row],[災害発生時の
体制]]&amp;テーブル2[[#This Row],[班長代理①②③を選択]]</f>
        <v/>
      </c>
      <c r="AO728">
        <f>IF(テーブル2[[#This Row],[班長代理①②③を選択]]&lt;&gt;"",COUNTIF(AN:AN,AN728),0)</f>
        <v>0</v>
      </c>
      <c r="AQ728" s="521" t="str">
        <f>テーブル2[[#This Row],[災害発生時の
体制]]&amp;テーブル2[[#This Row],[班長]]</f>
        <v/>
      </c>
      <c r="AR728" s="519">
        <f>IF(テーブル2[[#This Row],[班長]]="○",COUNTIF(AQ:AQ,AQ728),0)</f>
        <v>0</v>
      </c>
    </row>
    <row r="729" spans="2:44" x14ac:dyDescent="0.15">
      <c r="B729" s="378" t="str">
        <f>IF(名簿!C734&lt;&gt;"",名簿!C734,"")</f>
        <v/>
      </c>
      <c r="C729" s="378" t="str">
        <f>IF(名簿!F734&lt;&gt;"",名簿!F734,"")</f>
        <v/>
      </c>
      <c r="D729" s="378" t="str">
        <f>IF(名簿!G734&lt;&gt;"",名簿!G734,"")</f>
        <v/>
      </c>
      <c r="E729" s="378" t="str">
        <f>IF(名簿!J734&lt;&gt;"",名簿!J734,"")</f>
        <v/>
      </c>
      <c r="F729" s="378" t="str">
        <f>IF(名簿!L734&lt;&gt;"",名簿!L734,"")</f>
        <v/>
      </c>
      <c r="G729" s="378" t="str">
        <f>IF(名簿!I734&lt;&gt;"",名簿!I734,"")</f>
        <v/>
      </c>
      <c r="H729" s="378" t="str">
        <f>IF(名簿!K734&lt;&gt;"",名簿!K734,"")</f>
        <v/>
      </c>
      <c r="I729" s="378" t="str">
        <f>IF(名簿!H734&lt;&gt;"",名簿!H734,"")</f>
        <v/>
      </c>
      <c r="J729" s="378" t="str">
        <f>IF(名簿!S734&lt;&gt;"",名簿!S734,"")</f>
        <v/>
      </c>
      <c r="L729" s="379" t="str">
        <f>IF(現場!C733&lt;&gt;"",現場!C733,"")</f>
        <v/>
      </c>
      <c r="M729" s="379" t="str">
        <f>IF(現場!D733&lt;&gt;"",現場!D733,"")</f>
        <v/>
      </c>
      <c r="N729" s="379" t="str">
        <f>IF(現場!E733&lt;&gt;"",現場!E733,"")</f>
        <v/>
      </c>
      <c r="O729" s="379" t="str">
        <f>IF(現場!F733&lt;&gt;"",現場!F733,"")</f>
        <v/>
      </c>
      <c r="P729" s="379" t="str">
        <f>IF(現場!G733&lt;&gt;"",現場!G733,"")</f>
        <v/>
      </c>
      <c r="Q729" s="379" t="str">
        <f>IF(現場!H733&lt;&gt;"",現場!H733,"")</f>
        <v/>
      </c>
      <c r="R729" s="379" t="str">
        <f>IF(現場!I733&lt;&gt;"",現場!I733,"")</f>
        <v/>
      </c>
      <c r="S729" s="379" t="str">
        <f>IF(現場!J733&lt;&gt;"",現場!J733,"")</f>
        <v/>
      </c>
      <c r="T729" s="379" t="str">
        <f>IF(現場!K733&lt;&gt;"",現場!K733,"")</f>
        <v/>
      </c>
      <c r="U729" s="379" t="str">
        <f>IF(現場!L733&lt;&gt;"",現場!L733,"")</f>
        <v/>
      </c>
      <c r="V729" s="379" t="str">
        <f>IF(現場!M733&lt;&gt;"",現場!M733,"")</f>
        <v/>
      </c>
      <c r="X729" s="407" t="str">
        <f>IF(名簿!E734&lt;&gt;"",名簿!E734,"")</f>
        <v/>
      </c>
      <c r="Y729" s="407" t="str">
        <f>IF(名簿!C734&lt;&gt;"",名簿!C734,"")</f>
        <v/>
      </c>
      <c r="Z729" s="407" t="str">
        <f>IF(名簿!H734&lt;&gt;"",名簿!H734,"")</f>
        <v/>
      </c>
      <c r="AA729" s="407" t="str">
        <f>IF(名簿!S734&lt;&gt;"",名簿!S734,"")</f>
        <v/>
      </c>
      <c r="AB729" s="407" t="s">
        <v>1792</v>
      </c>
      <c r="AC729" s="407" t="str">
        <f>IF(名簿!M734&lt;&gt;"",名簿!M734,"")</f>
        <v/>
      </c>
      <c r="AD729" s="407" t="str">
        <f>IF(名簿!N734&lt;&gt;"",名簿!N734,"")</f>
        <v/>
      </c>
      <c r="AE729" s="407" t="str">
        <f>IF(名簿!O734&lt;&gt;"",名簿!O734,"")</f>
        <v/>
      </c>
      <c r="AF729" s="407" t="str">
        <f>IF(名簿!P734&lt;&gt;"",名簿!P734,"")</f>
        <v/>
      </c>
      <c r="AN729" s="551" t="str">
        <f>テーブル2[[#This Row],[災害発生時の
体制]]&amp;テーブル2[[#This Row],[班長代理①②③を選択]]</f>
        <v/>
      </c>
      <c r="AO729">
        <f>IF(テーブル2[[#This Row],[班長代理①②③を選択]]&lt;&gt;"",COUNTIF(AN:AN,AN729),0)</f>
        <v>0</v>
      </c>
      <c r="AQ729" s="521" t="str">
        <f>テーブル2[[#This Row],[災害発生時の
体制]]&amp;テーブル2[[#This Row],[班長]]</f>
        <v/>
      </c>
      <c r="AR729" s="519">
        <f>IF(テーブル2[[#This Row],[班長]]="○",COUNTIF(AQ:AQ,AQ729),0)</f>
        <v>0</v>
      </c>
    </row>
    <row r="730" spans="2:44" x14ac:dyDescent="0.15">
      <c r="B730" s="378" t="str">
        <f>IF(名簿!C735&lt;&gt;"",名簿!C735,"")</f>
        <v/>
      </c>
      <c r="C730" s="378" t="str">
        <f>IF(名簿!F735&lt;&gt;"",名簿!F735,"")</f>
        <v/>
      </c>
      <c r="D730" s="378" t="str">
        <f>IF(名簿!G735&lt;&gt;"",名簿!G735,"")</f>
        <v/>
      </c>
      <c r="E730" s="378" t="str">
        <f>IF(名簿!J735&lt;&gt;"",名簿!J735,"")</f>
        <v/>
      </c>
      <c r="F730" s="378" t="str">
        <f>IF(名簿!L735&lt;&gt;"",名簿!L735,"")</f>
        <v/>
      </c>
      <c r="G730" s="378" t="str">
        <f>IF(名簿!I735&lt;&gt;"",名簿!I735,"")</f>
        <v/>
      </c>
      <c r="H730" s="378" t="str">
        <f>IF(名簿!K735&lt;&gt;"",名簿!K735,"")</f>
        <v/>
      </c>
      <c r="I730" s="378" t="str">
        <f>IF(名簿!H735&lt;&gt;"",名簿!H735,"")</f>
        <v/>
      </c>
      <c r="J730" s="378" t="str">
        <f>IF(名簿!S735&lt;&gt;"",名簿!S735,"")</f>
        <v/>
      </c>
      <c r="L730" s="379" t="str">
        <f>IF(現場!C734&lt;&gt;"",現場!C734,"")</f>
        <v/>
      </c>
      <c r="M730" s="379" t="str">
        <f>IF(現場!D734&lt;&gt;"",現場!D734,"")</f>
        <v/>
      </c>
      <c r="N730" s="379" t="str">
        <f>IF(現場!E734&lt;&gt;"",現場!E734,"")</f>
        <v/>
      </c>
      <c r="O730" s="379" t="str">
        <f>IF(現場!F734&lt;&gt;"",現場!F734,"")</f>
        <v/>
      </c>
      <c r="P730" s="379" t="str">
        <f>IF(現場!G734&lt;&gt;"",現場!G734,"")</f>
        <v/>
      </c>
      <c r="Q730" s="379" t="str">
        <f>IF(現場!H734&lt;&gt;"",現場!H734,"")</f>
        <v/>
      </c>
      <c r="R730" s="379" t="str">
        <f>IF(現場!I734&lt;&gt;"",現場!I734,"")</f>
        <v/>
      </c>
      <c r="S730" s="379" t="str">
        <f>IF(現場!J734&lt;&gt;"",現場!J734,"")</f>
        <v/>
      </c>
      <c r="T730" s="379" t="str">
        <f>IF(現場!K734&lt;&gt;"",現場!K734,"")</f>
        <v/>
      </c>
      <c r="U730" s="379" t="str">
        <f>IF(現場!L734&lt;&gt;"",現場!L734,"")</f>
        <v/>
      </c>
      <c r="V730" s="379" t="str">
        <f>IF(現場!M734&lt;&gt;"",現場!M734,"")</f>
        <v/>
      </c>
      <c r="X730" s="407" t="str">
        <f>IF(名簿!E735&lt;&gt;"",名簿!E735,"")</f>
        <v/>
      </c>
      <c r="Y730" s="407" t="str">
        <f>IF(名簿!C735&lt;&gt;"",名簿!C735,"")</f>
        <v/>
      </c>
      <c r="Z730" s="407" t="str">
        <f>IF(名簿!H735&lt;&gt;"",名簿!H735,"")</f>
        <v/>
      </c>
      <c r="AA730" s="407" t="str">
        <f>IF(名簿!S735&lt;&gt;"",名簿!S735,"")</f>
        <v/>
      </c>
      <c r="AB730" s="407" t="s">
        <v>1792</v>
      </c>
      <c r="AC730" s="407" t="str">
        <f>IF(名簿!M735&lt;&gt;"",名簿!M735,"")</f>
        <v/>
      </c>
      <c r="AD730" s="407" t="str">
        <f>IF(名簿!N735&lt;&gt;"",名簿!N735,"")</f>
        <v/>
      </c>
      <c r="AE730" s="407" t="str">
        <f>IF(名簿!O735&lt;&gt;"",名簿!O735,"")</f>
        <v/>
      </c>
      <c r="AF730" s="407" t="str">
        <f>IF(名簿!P735&lt;&gt;"",名簿!P735,"")</f>
        <v/>
      </c>
      <c r="AN730" s="551" t="str">
        <f>テーブル2[[#This Row],[災害発生時の
体制]]&amp;テーブル2[[#This Row],[班長代理①②③を選択]]</f>
        <v/>
      </c>
      <c r="AO730">
        <f>IF(テーブル2[[#This Row],[班長代理①②③を選択]]&lt;&gt;"",COUNTIF(AN:AN,AN730),0)</f>
        <v>0</v>
      </c>
      <c r="AQ730" s="521" t="str">
        <f>テーブル2[[#This Row],[災害発生時の
体制]]&amp;テーブル2[[#This Row],[班長]]</f>
        <v/>
      </c>
      <c r="AR730" s="519">
        <f>IF(テーブル2[[#This Row],[班長]]="○",COUNTIF(AQ:AQ,AQ730),0)</f>
        <v>0</v>
      </c>
    </row>
    <row r="731" spans="2:44" x14ac:dyDescent="0.15">
      <c r="B731" s="378" t="str">
        <f>IF(名簿!C736&lt;&gt;"",名簿!C736,"")</f>
        <v/>
      </c>
      <c r="C731" s="378" t="str">
        <f>IF(名簿!F736&lt;&gt;"",名簿!F736,"")</f>
        <v/>
      </c>
      <c r="D731" s="378" t="str">
        <f>IF(名簿!G736&lt;&gt;"",名簿!G736,"")</f>
        <v/>
      </c>
      <c r="E731" s="378" t="str">
        <f>IF(名簿!J736&lt;&gt;"",名簿!J736,"")</f>
        <v/>
      </c>
      <c r="F731" s="378" t="str">
        <f>IF(名簿!L736&lt;&gt;"",名簿!L736,"")</f>
        <v/>
      </c>
      <c r="G731" s="378" t="str">
        <f>IF(名簿!I736&lt;&gt;"",名簿!I736,"")</f>
        <v/>
      </c>
      <c r="H731" s="378" t="str">
        <f>IF(名簿!K736&lt;&gt;"",名簿!K736,"")</f>
        <v/>
      </c>
      <c r="I731" s="378" t="str">
        <f>IF(名簿!H736&lt;&gt;"",名簿!H736,"")</f>
        <v/>
      </c>
      <c r="J731" s="378" t="str">
        <f>IF(名簿!S736&lt;&gt;"",名簿!S736,"")</f>
        <v/>
      </c>
      <c r="L731" s="379" t="str">
        <f>IF(現場!C735&lt;&gt;"",現場!C735,"")</f>
        <v/>
      </c>
      <c r="M731" s="379" t="str">
        <f>IF(現場!D735&lt;&gt;"",現場!D735,"")</f>
        <v/>
      </c>
      <c r="N731" s="379" t="str">
        <f>IF(現場!E735&lt;&gt;"",現場!E735,"")</f>
        <v/>
      </c>
      <c r="O731" s="379" t="str">
        <f>IF(現場!F735&lt;&gt;"",現場!F735,"")</f>
        <v/>
      </c>
      <c r="P731" s="379" t="str">
        <f>IF(現場!G735&lt;&gt;"",現場!G735,"")</f>
        <v/>
      </c>
      <c r="Q731" s="379" t="str">
        <f>IF(現場!H735&lt;&gt;"",現場!H735,"")</f>
        <v/>
      </c>
      <c r="R731" s="379" t="str">
        <f>IF(現場!I735&lt;&gt;"",現場!I735,"")</f>
        <v/>
      </c>
      <c r="S731" s="379" t="str">
        <f>IF(現場!J735&lt;&gt;"",現場!J735,"")</f>
        <v/>
      </c>
      <c r="T731" s="379" t="str">
        <f>IF(現場!K735&lt;&gt;"",現場!K735,"")</f>
        <v/>
      </c>
      <c r="U731" s="379" t="str">
        <f>IF(現場!L735&lt;&gt;"",現場!L735,"")</f>
        <v/>
      </c>
      <c r="V731" s="379" t="str">
        <f>IF(現場!M735&lt;&gt;"",現場!M735,"")</f>
        <v/>
      </c>
      <c r="X731" s="407" t="str">
        <f>IF(名簿!E736&lt;&gt;"",名簿!E736,"")</f>
        <v/>
      </c>
      <c r="Y731" s="407" t="str">
        <f>IF(名簿!C736&lt;&gt;"",名簿!C736,"")</f>
        <v/>
      </c>
      <c r="Z731" s="407" t="str">
        <f>IF(名簿!H736&lt;&gt;"",名簿!H736,"")</f>
        <v/>
      </c>
      <c r="AA731" s="407" t="str">
        <f>IF(名簿!S736&lt;&gt;"",名簿!S736,"")</f>
        <v/>
      </c>
      <c r="AB731" s="407" t="s">
        <v>1792</v>
      </c>
      <c r="AC731" s="407" t="str">
        <f>IF(名簿!M736&lt;&gt;"",名簿!M736,"")</f>
        <v/>
      </c>
      <c r="AD731" s="407" t="str">
        <f>IF(名簿!N736&lt;&gt;"",名簿!N736,"")</f>
        <v/>
      </c>
      <c r="AE731" s="407" t="str">
        <f>IF(名簿!O736&lt;&gt;"",名簿!O736,"")</f>
        <v/>
      </c>
      <c r="AF731" s="407" t="str">
        <f>IF(名簿!P736&lt;&gt;"",名簿!P736,"")</f>
        <v/>
      </c>
      <c r="AN731" s="551" t="str">
        <f>テーブル2[[#This Row],[災害発生時の
体制]]&amp;テーブル2[[#This Row],[班長代理①②③を選択]]</f>
        <v/>
      </c>
      <c r="AO731">
        <f>IF(テーブル2[[#This Row],[班長代理①②③を選択]]&lt;&gt;"",COUNTIF(AN:AN,AN731),0)</f>
        <v>0</v>
      </c>
      <c r="AQ731" s="521" t="str">
        <f>テーブル2[[#This Row],[災害発生時の
体制]]&amp;テーブル2[[#This Row],[班長]]</f>
        <v/>
      </c>
      <c r="AR731" s="519">
        <f>IF(テーブル2[[#This Row],[班長]]="○",COUNTIF(AQ:AQ,AQ731),0)</f>
        <v>0</v>
      </c>
    </row>
    <row r="732" spans="2:44" x14ac:dyDescent="0.15">
      <c r="B732" s="378" t="str">
        <f>IF(名簿!C737&lt;&gt;"",名簿!C737,"")</f>
        <v/>
      </c>
      <c r="C732" s="378" t="str">
        <f>IF(名簿!F737&lt;&gt;"",名簿!F737,"")</f>
        <v/>
      </c>
      <c r="D732" s="378" t="str">
        <f>IF(名簿!G737&lt;&gt;"",名簿!G737,"")</f>
        <v/>
      </c>
      <c r="E732" s="378" t="str">
        <f>IF(名簿!J737&lt;&gt;"",名簿!J737,"")</f>
        <v/>
      </c>
      <c r="F732" s="378" t="str">
        <f>IF(名簿!L737&lt;&gt;"",名簿!L737,"")</f>
        <v/>
      </c>
      <c r="G732" s="378" t="str">
        <f>IF(名簿!I737&lt;&gt;"",名簿!I737,"")</f>
        <v/>
      </c>
      <c r="H732" s="378" t="str">
        <f>IF(名簿!K737&lt;&gt;"",名簿!K737,"")</f>
        <v/>
      </c>
      <c r="I732" s="378" t="str">
        <f>IF(名簿!H737&lt;&gt;"",名簿!H737,"")</f>
        <v/>
      </c>
      <c r="J732" s="378" t="str">
        <f>IF(名簿!S737&lt;&gt;"",名簿!S737,"")</f>
        <v/>
      </c>
      <c r="L732" s="379" t="str">
        <f>IF(現場!C736&lt;&gt;"",現場!C736,"")</f>
        <v/>
      </c>
      <c r="M732" s="379" t="str">
        <f>IF(現場!D736&lt;&gt;"",現場!D736,"")</f>
        <v/>
      </c>
      <c r="N732" s="379" t="str">
        <f>IF(現場!E736&lt;&gt;"",現場!E736,"")</f>
        <v/>
      </c>
      <c r="O732" s="379" t="str">
        <f>IF(現場!F736&lt;&gt;"",現場!F736,"")</f>
        <v/>
      </c>
      <c r="P732" s="379" t="str">
        <f>IF(現場!G736&lt;&gt;"",現場!G736,"")</f>
        <v/>
      </c>
      <c r="Q732" s="379" t="str">
        <f>IF(現場!H736&lt;&gt;"",現場!H736,"")</f>
        <v/>
      </c>
      <c r="R732" s="379" t="str">
        <f>IF(現場!I736&lt;&gt;"",現場!I736,"")</f>
        <v/>
      </c>
      <c r="S732" s="379" t="str">
        <f>IF(現場!J736&lt;&gt;"",現場!J736,"")</f>
        <v/>
      </c>
      <c r="T732" s="379" t="str">
        <f>IF(現場!K736&lt;&gt;"",現場!K736,"")</f>
        <v/>
      </c>
      <c r="U732" s="379" t="str">
        <f>IF(現場!L736&lt;&gt;"",現場!L736,"")</f>
        <v/>
      </c>
      <c r="V732" s="379" t="str">
        <f>IF(現場!M736&lt;&gt;"",現場!M736,"")</f>
        <v/>
      </c>
      <c r="X732" s="407" t="str">
        <f>IF(名簿!E737&lt;&gt;"",名簿!E737,"")</f>
        <v/>
      </c>
      <c r="Y732" s="407" t="str">
        <f>IF(名簿!C737&lt;&gt;"",名簿!C737,"")</f>
        <v/>
      </c>
      <c r="Z732" s="407" t="str">
        <f>IF(名簿!H737&lt;&gt;"",名簿!H737,"")</f>
        <v/>
      </c>
      <c r="AA732" s="407" t="str">
        <f>IF(名簿!S737&lt;&gt;"",名簿!S737,"")</f>
        <v/>
      </c>
      <c r="AB732" s="407" t="s">
        <v>1792</v>
      </c>
      <c r="AC732" s="407" t="str">
        <f>IF(名簿!M737&lt;&gt;"",名簿!M737,"")</f>
        <v/>
      </c>
      <c r="AD732" s="407" t="str">
        <f>IF(名簿!N737&lt;&gt;"",名簿!N737,"")</f>
        <v/>
      </c>
      <c r="AE732" s="407" t="str">
        <f>IF(名簿!O737&lt;&gt;"",名簿!O737,"")</f>
        <v/>
      </c>
      <c r="AF732" s="407" t="str">
        <f>IF(名簿!P737&lt;&gt;"",名簿!P737,"")</f>
        <v/>
      </c>
      <c r="AN732" s="551" t="str">
        <f>テーブル2[[#This Row],[災害発生時の
体制]]&amp;テーブル2[[#This Row],[班長代理①②③を選択]]</f>
        <v/>
      </c>
      <c r="AO732">
        <f>IF(テーブル2[[#This Row],[班長代理①②③を選択]]&lt;&gt;"",COUNTIF(AN:AN,AN732),0)</f>
        <v>0</v>
      </c>
      <c r="AQ732" s="521" t="str">
        <f>テーブル2[[#This Row],[災害発生時の
体制]]&amp;テーブル2[[#This Row],[班長]]</f>
        <v/>
      </c>
      <c r="AR732" s="519">
        <f>IF(テーブル2[[#This Row],[班長]]="○",COUNTIF(AQ:AQ,AQ732),0)</f>
        <v>0</v>
      </c>
    </row>
    <row r="733" spans="2:44" x14ac:dyDescent="0.15">
      <c r="B733" s="378" t="str">
        <f>IF(名簿!C738&lt;&gt;"",名簿!C738,"")</f>
        <v/>
      </c>
      <c r="C733" s="378" t="str">
        <f>IF(名簿!F738&lt;&gt;"",名簿!F738,"")</f>
        <v/>
      </c>
      <c r="D733" s="378" t="str">
        <f>IF(名簿!G738&lt;&gt;"",名簿!G738,"")</f>
        <v/>
      </c>
      <c r="E733" s="378" t="str">
        <f>IF(名簿!J738&lt;&gt;"",名簿!J738,"")</f>
        <v/>
      </c>
      <c r="F733" s="378" t="str">
        <f>IF(名簿!L738&lt;&gt;"",名簿!L738,"")</f>
        <v/>
      </c>
      <c r="G733" s="378" t="str">
        <f>IF(名簿!I738&lt;&gt;"",名簿!I738,"")</f>
        <v/>
      </c>
      <c r="H733" s="378" t="str">
        <f>IF(名簿!K738&lt;&gt;"",名簿!K738,"")</f>
        <v/>
      </c>
      <c r="I733" s="378" t="str">
        <f>IF(名簿!H738&lt;&gt;"",名簿!H738,"")</f>
        <v/>
      </c>
      <c r="J733" s="378" t="str">
        <f>IF(名簿!S738&lt;&gt;"",名簿!S738,"")</f>
        <v/>
      </c>
      <c r="L733" s="379" t="str">
        <f>IF(現場!C737&lt;&gt;"",現場!C737,"")</f>
        <v/>
      </c>
      <c r="M733" s="379" t="str">
        <f>IF(現場!D737&lt;&gt;"",現場!D737,"")</f>
        <v/>
      </c>
      <c r="N733" s="379" t="str">
        <f>IF(現場!E737&lt;&gt;"",現場!E737,"")</f>
        <v/>
      </c>
      <c r="O733" s="379" t="str">
        <f>IF(現場!F737&lt;&gt;"",現場!F737,"")</f>
        <v/>
      </c>
      <c r="P733" s="379" t="str">
        <f>IF(現場!G737&lt;&gt;"",現場!G737,"")</f>
        <v/>
      </c>
      <c r="Q733" s="379" t="str">
        <f>IF(現場!H737&lt;&gt;"",現場!H737,"")</f>
        <v/>
      </c>
      <c r="R733" s="379" t="str">
        <f>IF(現場!I737&lt;&gt;"",現場!I737,"")</f>
        <v/>
      </c>
      <c r="S733" s="379" t="str">
        <f>IF(現場!J737&lt;&gt;"",現場!J737,"")</f>
        <v/>
      </c>
      <c r="T733" s="379" t="str">
        <f>IF(現場!K737&lt;&gt;"",現場!K737,"")</f>
        <v/>
      </c>
      <c r="U733" s="379" t="str">
        <f>IF(現場!L737&lt;&gt;"",現場!L737,"")</f>
        <v/>
      </c>
      <c r="V733" s="379" t="str">
        <f>IF(現場!M737&lt;&gt;"",現場!M737,"")</f>
        <v/>
      </c>
      <c r="X733" s="407" t="str">
        <f>IF(名簿!E738&lt;&gt;"",名簿!E738,"")</f>
        <v/>
      </c>
      <c r="Y733" s="407" t="str">
        <f>IF(名簿!C738&lt;&gt;"",名簿!C738,"")</f>
        <v/>
      </c>
      <c r="Z733" s="407" t="str">
        <f>IF(名簿!H738&lt;&gt;"",名簿!H738,"")</f>
        <v/>
      </c>
      <c r="AA733" s="407" t="str">
        <f>IF(名簿!S738&lt;&gt;"",名簿!S738,"")</f>
        <v/>
      </c>
      <c r="AB733" s="407" t="s">
        <v>1792</v>
      </c>
      <c r="AC733" s="407" t="str">
        <f>IF(名簿!M738&lt;&gt;"",名簿!M738,"")</f>
        <v/>
      </c>
      <c r="AD733" s="407" t="str">
        <f>IF(名簿!N738&lt;&gt;"",名簿!N738,"")</f>
        <v/>
      </c>
      <c r="AE733" s="407" t="str">
        <f>IF(名簿!O738&lt;&gt;"",名簿!O738,"")</f>
        <v/>
      </c>
      <c r="AF733" s="407" t="str">
        <f>IF(名簿!P738&lt;&gt;"",名簿!P738,"")</f>
        <v/>
      </c>
      <c r="AN733" s="551" t="str">
        <f>テーブル2[[#This Row],[災害発生時の
体制]]&amp;テーブル2[[#This Row],[班長代理①②③を選択]]</f>
        <v/>
      </c>
      <c r="AO733">
        <f>IF(テーブル2[[#This Row],[班長代理①②③を選択]]&lt;&gt;"",COUNTIF(AN:AN,AN733),0)</f>
        <v>0</v>
      </c>
      <c r="AQ733" s="521" t="str">
        <f>テーブル2[[#This Row],[災害発生時の
体制]]&amp;テーブル2[[#This Row],[班長]]</f>
        <v/>
      </c>
      <c r="AR733" s="519">
        <f>IF(テーブル2[[#This Row],[班長]]="○",COUNTIF(AQ:AQ,AQ733),0)</f>
        <v>0</v>
      </c>
    </row>
    <row r="734" spans="2:44" x14ac:dyDescent="0.15">
      <c r="B734" s="378" t="str">
        <f>IF(名簿!C739&lt;&gt;"",名簿!C739,"")</f>
        <v/>
      </c>
      <c r="C734" s="378" t="str">
        <f>IF(名簿!F739&lt;&gt;"",名簿!F739,"")</f>
        <v/>
      </c>
      <c r="D734" s="378" t="str">
        <f>IF(名簿!G739&lt;&gt;"",名簿!G739,"")</f>
        <v/>
      </c>
      <c r="E734" s="378" t="str">
        <f>IF(名簿!J739&lt;&gt;"",名簿!J739,"")</f>
        <v/>
      </c>
      <c r="F734" s="378" t="str">
        <f>IF(名簿!L739&lt;&gt;"",名簿!L739,"")</f>
        <v/>
      </c>
      <c r="G734" s="378" t="str">
        <f>IF(名簿!I739&lt;&gt;"",名簿!I739,"")</f>
        <v/>
      </c>
      <c r="H734" s="378" t="str">
        <f>IF(名簿!K739&lt;&gt;"",名簿!K739,"")</f>
        <v/>
      </c>
      <c r="I734" s="378" t="str">
        <f>IF(名簿!H739&lt;&gt;"",名簿!H739,"")</f>
        <v/>
      </c>
      <c r="J734" s="378" t="str">
        <f>IF(名簿!S739&lt;&gt;"",名簿!S739,"")</f>
        <v/>
      </c>
      <c r="L734" s="379" t="str">
        <f>IF(現場!C738&lt;&gt;"",現場!C738,"")</f>
        <v/>
      </c>
      <c r="M734" s="379" t="str">
        <f>IF(現場!D738&lt;&gt;"",現場!D738,"")</f>
        <v/>
      </c>
      <c r="N734" s="379" t="str">
        <f>IF(現場!E738&lt;&gt;"",現場!E738,"")</f>
        <v/>
      </c>
      <c r="O734" s="379" t="str">
        <f>IF(現場!F738&lt;&gt;"",現場!F738,"")</f>
        <v/>
      </c>
      <c r="P734" s="379" t="str">
        <f>IF(現場!G738&lt;&gt;"",現場!G738,"")</f>
        <v/>
      </c>
      <c r="Q734" s="379" t="str">
        <f>IF(現場!H738&lt;&gt;"",現場!H738,"")</f>
        <v/>
      </c>
      <c r="R734" s="379" t="str">
        <f>IF(現場!I738&lt;&gt;"",現場!I738,"")</f>
        <v/>
      </c>
      <c r="S734" s="379" t="str">
        <f>IF(現場!J738&lt;&gt;"",現場!J738,"")</f>
        <v/>
      </c>
      <c r="T734" s="379" t="str">
        <f>IF(現場!K738&lt;&gt;"",現場!K738,"")</f>
        <v/>
      </c>
      <c r="U734" s="379" t="str">
        <f>IF(現場!L738&lt;&gt;"",現場!L738,"")</f>
        <v/>
      </c>
      <c r="V734" s="379" t="str">
        <f>IF(現場!M738&lt;&gt;"",現場!M738,"")</f>
        <v/>
      </c>
      <c r="X734" s="407" t="str">
        <f>IF(名簿!E739&lt;&gt;"",名簿!E739,"")</f>
        <v/>
      </c>
      <c r="Y734" s="407" t="str">
        <f>IF(名簿!C739&lt;&gt;"",名簿!C739,"")</f>
        <v/>
      </c>
      <c r="Z734" s="407" t="str">
        <f>IF(名簿!H739&lt;&gt;"",名簿!H739,"")</f>
        <v/>
      </c>
      <c r="AA734" s="407" t="str">
        <f>IF(名簿!S739&lt;&gt;"",名簿!S739,"")</f>
        <v/>
      </c>
      <c r="AB734" s="407" t="s">
        <v>1792</v>
      </c>
      <c r="AC734" s="407" t="str">
        <f>IF(名簿!M739&lt;&gt;"",名簿!M739,"")</f>
        <v/>
      </c>
      <c r="AD734" s="407" t="str">
        <f>IF(名簿!N739&lt;&gt;"",名簿!N739,"")</f>
        <v/>
      </c>
      <c r="AE734" s="407" t="str">
        <f>IF(名簿!O739&lt;&gt;"",名簿!O739,"")</f>
        <v/>
      </c>
      <c r="AF734" s="407" t="str">
        <f>IF(名簿!P739&lt;&gt;"",名簿!P739,"")</f>
        <v/>
      </c>
      <c r="AN734" s="551" t="str">
        <f>テーブル2[[#This Row],[災害発生時の
体制]]&amp;テーブル2[[#This Row],[班長代理①②③を選択]]</f>
        <v/>
      </c>
      <c r="AO734">
        <f>IF(テーブル2[[#This Row],[班長代理①②③を選択]]&lt;&gt;"",COUNTIF(AN:AN,AN734),0)</f>
        <v>0</v>
      </c>
      <c r="AQ734" s="521" t="str">
        <f>テーブル2[[#This Row],[災害発生時の
体制]]&amp;テーブル2[[#This Row],[班長]]</f>
        <v/>
      </c>
      <c r="AR734" s="519">
        <f>IF(テーブル2[[#This Row],[班長]]="○",COUNTIF(AQ:AQ,AQ734),0)</f>
        <v>0</v>
      </c>
    </row>
    <row r="735" spans="2:44" x14ac:dyDescent="0.15">
      <c r="B735" s="378" t="str">
        <f>IF(名簿!C740&lt;&gt;"",名簿!C740,"")</f>
        <v/>
      </c>
      <c r="C735" s="378" t="str">
        <f>IF(名簿!F740&lt;&gt;"",名簿!F740,"")</f>
        <v/>
      </c>
      <c r="D735" s="378" t="str">
        <f>IF(名簿!G740&lt;&gt;"",名簿!G740,"")</f>
        <v/>
      </c>
      <c r="E735" s="378" t="str">
        <f>IF(名簿!J740&lt;&gt;"",名簿!J740,"")</f>
        <v/>
      </c>
      <c r="F735" s="378" t="str">
        <f>IF(名簿!L740&lt;&gt;"",名簿!L740,"")</f>
        <v/>
      </c>
      <c r="G735" s="378" t="str">
        <f>IF(名簿!I740&lt;&gt;"",名簿!I740,"")</f>
        <v/>
      </c>
      <c r="H735" s="378" t="str">
        <f>IF(名簿!K740&lt;&gt;"",名簿!K740,"")</f>
        <v/>
      </c>
      <c r="I735" s="378" t="str">
        <f>IF(名簿!H740&lt;&gt;"",名簿!H740,"")</f>
        <v/>
      </c>
      <c r="J735" s="378" t="str">
        <f>IF(名簿!S740&lt;&gt;"",名簿!S740,"")</f>
        <v/>
      </c>
      <c r="L735" s="379" t="str">
        <f>IF(現場!C739&lt;&gt;"",現場!C739,"")</f>
        <v/>
      </c>
      <c r="M735" s="379" t="str">
        <f>IF(現場!D739&lt;&gt;"",現場!D739,"")</f>
        <v/>
      </c>
      <c r="N735" s="379" t="str">
        <f>IF(現場!E739&lt;&gt;"",現場!E739,"")</f>
        <v/>
      </c>
      <c r="O735" s="379" t="str">
        <f>IF(現場!F739&lt;&gt;"",現場!F739,"")</f>
        <v/>
      </c>
      <c r="P735" s="379" t="str">
        <f>IF(現場!G739&lt;&gt;"",現場!G739,"")</f>
        <v/>
      </c>
      <c r="Q735" s="379" t="str">
        <f>IF(現場!H739&lt;&gt;"",現場!H739,"")</f>
        <v/>
      </c>
      <c r="R735" s="379" t="str">
        <f>IF(現場!I739&lt;&gt;"",現場!I739,"")</f>
        <v/>
      </c>
      <c r="S735" s="379" t="str">
        <f>IF(現場!J739&lt;&gt;"",現場!J739,"")</f>
        <v/>
      </c>
      <c r="T735" s="379" t="str">
        <f>IF(現場!K739&lt;&gt;"",現場!K739,"")</f>
        <v/>
      </c>
      <c r="U735" s="379" t="str">
        <f>IF(現場!L739&lt;&gt;"",現場!L739,"")</f>
        <v/>
      </c>
      <c r="V735" s="379" t="str">
        <f>IF(現場!M739&lt;&gt;"",現場!M739,"")</f>
        <v/>
      </c>
      <c r="X735" s="407" t="str">
        <f>IF(名簿!E740&lt;&gt;"",名簿!E740,"")</f>
        <v/>
      </c>
      <c r="Y735" s="407" t="str">
        <f>IF(名簿!C740&lt;&gt;"",名簿!C740,"")</f>
        <v/>
      </c>
      <c r="Z735" s="407" t="str">
        <f>IF(名簿!H740&lt;&gt;"",名簿!H740,"")</f>
        <v/>
      </c>
      <c r="AA735" s="407" t="str">
        <f>IF(名簿!S740&lt;&gt;"",名簿!S740,"")</f>
        <v/>
      </c>
      <c r="AB735" s="407" t="s">
        <v>1792</v>
      </c>
      <c r="AC735" s="407" t="str">
        <f>IF(名簿!M740&lt;&gt;"",名簿!M740,"")</f>
        <v/>
      </c>
      <c r="AD735" s="407" t="str">
        <f>IF(名簿!N740&lt;&gt;"",名簿!N740,"")</f>
        <v/>
      </c>
      <c r="AE735" s="407" t="str">
        <f>IF(名簿!O740&lt;&gt;"",名簿!O740,"")</f>
        <v/>
      </c>
      <c r="AF735" s="407" t="str">
        <f>IF(名簿!P740&lt;&gt;"",名簿!P740,"")</f>
        <v/>
      </c>
      <c r="AN735" s="551" t="str">
        <f>テーブル2[[#This Row],[災害発生時の
体制]]&amp;テーブル2[[#This Row],[班長代理①②③を選択]]</f>
        <v/>
      </c>
      <c r="AO735">
        <f>IF(テーブル2[[#This Row],[班長代理①②③を選択]]&lt;&gt;"",COUNTIF(AN:AN,AN735),0)</f>
        <v>0</v>
      </c>
      <c r="AQ735" s="521" t="str">
        <f>テーブル2[[#This Row],[災害発生時の
体制]]&amp;テーブル2[[#This Row],[班長]]</f>
        <v/>
      </c>
      <c r="AR735" s="519">
        <f>IF(テーブル2[[#This Row],[班長]]="○",COUNTIF(AQ:AQ,AQ735),0)</f>
        <v>0</v>
      </c>
    </row>
    <row r="736" spans="2:44" x14ac:dyDescent="0.15">
      <c r="B736" s="378" t="str">
        <f>IF(名簿!C741&lt;&gt;"",名簿!C741,"")</f>
        <v/>
      </c>
      <c r="C736" s="378" t="str">
        <f>IF(名簿!F741&lt;&gt;"",名簿!F741,"")</f>
        <v/>
      </c>
      <c r="D736" s="378" t="str">
        <f>IF(名簿!G741&lt;&gt;"",名簿!G741,"")</f>
        <v/>
      </c>
      <c r="E736" s="378" t="str">
        <f>IF(名簿!J741&lt;&gt;"",名簿!J741,"")</f>
        <v/>
      </c>
      <c r="F736" s="378" t="str">
        <f>IF(名簿!L741&lt;&gt;"",名簿!L741,"")</f>
        <v/>
      </c>
      <c r="G736" s="378" t="str">
        <f>IF(名簿!I741&lt;&gt;"",名簿!I741,"")</f>
        <v/>
      </c>
      <c r="H736" s="378" t="str">
        <f>IF(名簿!K741&lt;&gt;"",名簿!K741,"")</f>
        <v/>
      </c>
      <c r="I736" s="378" t="str">
        <f>IF(名簿!H741&lt;&gt;"",名簿!H741,"")</f>
        <v/>
      </c>
      <c r="J736" s="378" t="str">
        <f>IF(名簿!S741&lt;&gt;"",名簿!S741,"")</f>
        <v/>
      </c>
      <c r="L736" s="379" t="str">
        <f>IF(現場!C740&lt;&gt;"",現場!C740,"")</f>
        <v/>
      </c>
      <c r="M736" s="379" t="str">
        <f>IF(現場!D740&lt;&gt;"",現場!D740,"")</f>
        <v/>
      </c>
      <c r="N736" s="379" t="str">
        <f>IF(現場!E740&lt;&gt;"",現場!E740,"")</f>
        <v/>
      </c>
      <c r="O736" s="379" t="str">
        <f>IF(現場!F740&lt;&gt;"",現場!F740,"")</f>
        <v/>
      </c>
      <c r="P736" s="379" t="str">
        <f>IF(現場!G740&lt;&gt;"",現場!G740,"")</f>
        <v/>
      </c>
      <c r="Q736" s="379" t="str">
        <f>IF(現場!H740&lt;&gt;"",現場!H740,"")</f>
        <v/>
      </c>
      <c r="R736" s="379" t="str">
        <f>IF(現場!I740&lt;&gt;"",現場!I740,"")</f>
        <v/>
      </c>
      <c r="S736" s="379" t="str">
        <f>IF(現場!J740&lt;&gt;"",現場!J740,"")</f>
        <v/>
      </c>
      <c r="T736" s="379" t="str">
        <f>IF(現場!K740&lt;&gt;"",現場!K740,"")</f>
        <v/>
      </c>
      <c r="U736" s="379" t="str">
        <f>IF(現場!L740&lt;&gt;"",現場!L740,"")</f>
        <v/>
      </c>
      <c r="V736" s="379" t="str">
        <f>IF(現場!M740&lt;&gt;"",現場!M740,"")</f>
        <v/>
      </c>
      <c r="X736" s="407" t="str">
        <f>IF(名簿!E741&lt;&gt;"",名簿!E741,"")</f>
        <v/>
      </c>
      <c r="Y736" s="407" t="str">
        <f>IF(名簿!C741&lt;&gt;"",名簿!C741,"")</f>
        <v/>
      </c>
      <c r="Z736" s="407" t="str">
        <f>IF(名簿!H741&lt;&gt;"",名簿!H741,"")</f>
        <v/>
      </c>
      <c r="AA736" s="407" t="str">
        <f>IF(名簿!S741&lt;&gt;"",名簿!S741,"")</f>
        <v/>
      </c>
      <c r="AB736" s="407" t="s">
        <v>1792</v>
      </c>
      <c r="AC736" s="407" t="str">
        <f>IF(名簿!M741&lt;&gt;"",名簿!M741,"")</f>
        <v/>
      </c>
      <c r="AD736" s="407" t="str">
        <f>IF(名簿!N741&lt;&gt;"",名簿!N741,"")</f>
        <v/>
      </c>
      <c r="AE736" s="407" t="str">
        <f>IF(名簿!O741&lt;&gt;"",名簿!O741,"")</f>
        <v/>
      </c>
      <c r="AF736" s="407" t="str">
        <f>IF(名簿!P741&lt;&gt;"",名簿!P741,"")</f>
        <v/>
      </c>
      <c r="AN736" s="551" t="str">
        <f>テーブル2[[#This Row],[災害発生時の
体制]]&amp;テーブル2[[#This Row],[班長代理①②③を選択]]</f>
        <v/>
      </c>
      <c r="AO736">
        <f>IF(テーブル2[[#This Row],[班長代理①②③を選択]]&lt;&gt;"",COUNTIF(AN:AN,AN736),0)</f>
        <v>0</v>
      </c>
      <c r="AQ736" s="521" t="str">
        <f>テーブル2[[#This Row],[災害発生時の
体制]]&amp;テーブル2[[#This Row],[班長]]</f>
        <v/>
      </c>
      <c r="AR736" s="519">
        <f>IF(テーブル2[[#This Row],[班長]]="○",COUNTIF(AQ:AQ,AQ736),0)</f>
        <v>0</v>
      </c>
    </row>
    <row r="737" spans="2:44" x14ac:dyDescent="0.15">
      <c r="B737" s="378" t="str">
        <f>IF(名簿!C742&lt;&gt;"",名簿!C742,"")</f>
        <v/>
      </c>
      <c r="C737" s="378" t="str">
        <f>IF(名簿!F742&lt;&gt;"",名簿!F742,"")</f>
        <v/>
      </c>
      <c r="D737" s="378" t="str">
        <f>IF(名簿!G742&lt;&gt;"",名簿!G742,"")</f>
        <v/>
      </c>
      <c r="E737" s="378" t="str">
        <f>IF(名簿!J742&lt;&gt;"",名簿!J742,"")</f>
        <v/>
      </c>
      <c r="F737" s="378" t="str">
        <f>IF(名簿!L742&lt;&gt;"",名簿!L742,"")</f>
        <v/>
      </c>
      <c r="G737" s="378" t="str">
        <f>IF(名簿!I742&lt;&gt;"",名簿!I742,"")</f>
        <v/>
      </c>
      <c r="H737" s="378" t="str">
        <f>IF(名簿!K742&lt;&gt;"",名簿!K742,"")</f>
        <v/>
      </c>
      <c r="I737" s="378" t="str">
        <f>IF(名簿!H742&lt;&gt;"",名簿!H742,"")</f>
        <v/>
      </c>
      <c r="J737" s="378" t="str">
        <f>IF(名簿!S742&lt;&gt;"",名簿!S742,"")</f>
        <v/>
      </c>
      <c r="L737" s="379" t="str">
        <f>IF(現場!C741&lt;&gt;"",現場!C741,"")</f>
        <v/>
      </c>
      <c r="M737" s="379" t="str">
        <f>IF(現場!D741&lt;&gt;"",現場!D741,"")</f>
        <v/>
      </c>
      <c r="N737" s="379" t="str">
        <f>IF(現場!E741&lt;&gt;"",現場!E741,"")</f>
        <v/>
      </c>
      <c r="O737" s="379" t="str">
        <f>IF(現場!F741&lt;&gt;"",現場!F741,"")</f>
        <v/>
      </c>
      <c r="P737" s="379" t="str">
        <f>IF(現場!G741&lt;&gt;"",現場!G741,"")</f>
        <v/>
      </c>
      <c r="Q737" s="379" t="str">
        <f>IF(現場!H741&lt;&gt;"",現場!H741,"")</f>
        <v/>
      </c>
      <c r="R737" s="379" t="str">
        <f>IF(現場!I741&lt;&gt;"",現場!I741,"")</f>
        <v/>
      </c>
      <c r="S737" s="379" t="str">
        <f>IF(現場!J741&lt;&gt;"",現場!J741,"")</f>
        <v/>
      </c>
      <c r="T737" s="379" t="str">
        <f>IF(現場!K741&lt;&gt;"",現場!K741,"")</f>
        <v/>
      </c>
      <c r="U737" s="379" t="str">
        <f>IF(現場!L741&lt;&gt;"",現場!L741,"")</f>
        <v/>
      </c>
      <c r="V737" s="379" t="str">
        <f>IF(現場!M741&lt;&gt;"",現場!M741,"")</f>
        <v/>
      </c>
      <c r="X737" s="407" t="str">
        <f>IF(名簿!E742&lt;&gt;"",名簿!E742,"")</f>
        <v/>
      </c>
      <c r="Y737" s="407" t="str">
        <f>IF(名簿!C742&lt;&gt;"",名簿!C742,"")</f>
        <v/>
      </c>
      <c r="Z737" s="407" t="str">
        <f>IF(名簿!H742&lt;&gt;"",名簿!H742,"")</f>
        <v/>
      </c>
      <c r="AA737" s="407" t="str">
        <f>IF(名簿!S742&lt;&gt;"",名簿!S742,"")</f>
        <v/>
      </c>
      <c r="AB737" s="407" t="s">
        <v>1792</v>
      </c>
      <c r="AC737" s="407" t="str">
        <f>IF(名簿!M742&lt;&gt;"",名簿!M742,"")</f>
        <v/>
      </c>
      <c r="AD737" s="407" t="str">
        <f>IF(名簿!N742&lt;&gt;"",名簿!N742,"")</f>
        <v/>
      </c>
      <c r="AE737" s="407" t="str">
        <f>IF(名簿!O742&lt;&gt;"",名簿!O742,"")</f>
        <v/>
      </c>
      <c r="AF737" s="407" t="str">
        <f>IF(名簿!P742&lt;&gt;"",名簿!P742,"")</f>
        <v/>
      </c>
      <c r="AN737" s="551" t="str">
        <f>テーブル2[[#This Row],[災害発生時の
体制]]&amp;テーブル2[[#This Row],[班長代理①②③を選択]]</f>
        <v/>
      </c>
      <c r="AO737">
        <f>IF(テーブル2[[#This Row],[班長代理①②③を選択]]&lt;&gt;"",COUNTIF(AN:AN,AN737),0)</f>
        <v>0</v>
      </c>
      <c r="AQ737" s="521" t="str">
        <f>テーブル2[[#This Row],[災害発生時の
体制]]&amp;テーブル2[[#This Row],[班長]]</f>
        <v/>
      </c>
      <c r="AR737" s="519">
        <f>IF(テーブル2[[#This Row],[班長]]="○",COUNTIF(AQ:AQ,AQ737),0)</f>
        <v>0</v>
      </c>
    </row>
    <row r="738" spans="2:44" x14ac:dyDescent="0.15">
      <c r="B738" s="378" t="str">
        <f>IF(名簿!C743&lt;&gt;"",名簿!C743,"")</f>
        <v/>
      </c>
      <c r="C738" s="378" t="str">
        <f>IF(名簿!F743&lt;&gt;"",名簿!F743,"")</f>
        <v/>
      </c>
      <c r="D738" s="378" t="str">
        <f>IF(名簿!G743&lt;&gt;"",名簿!G743,"")</f>
        <v/>
      </c>
      <c r="E738" s="378" t="str">
        <f>IF(名簿!J743&lt;&gt;"",名簿!J743,"")</f>
        <v/>
      </c>
      <c r="F738" s="378" t="str">
        <f>IF(名簿!L743&lt;&gt;"",名簿!L743,"")</f>
        <v/>
      </c>
      <c r="G738" s="378" t="str">
        <f>IF(名簿!I743&lt;&gt;"",名簿!I743,"")</f>
        <v/>
      </c>
      <c r="H738" s="378" t="str">
        <f>IF(名簿!K743&lt;&gt;"",名簿!K743,"")</f>
        <v/>
      </c>
      <c r="I738" s="378" t="str">
        <f>IF(名簿!H743&lt;&gt;"",名簿!H743,"")</f>
        <v/>
      </c>
      <c r="J738" s="378" t="str">
        <f>IF(名簿!S743&lt;&gt;"",名簿!S743,"")</f>
        <v/>
      </c>
      <c r="L738" s="379" t="str">
        <f>IF(現場!C742&lt;&gt;"",現場!C742,"")</f>
        <v/>
      </c>
      <c r="M738" s="379" t="str">
        <f>IF(現場!D742&lt;&gt;"",現場!D742,"")</f>
        <v/>
      </c>
      <c r="N738" s="379" t="str">
        <f>IF(現場!E742&lt;&gt;"",現場!E742,"")</f>
        <v/>
      </c>
      <c r="O738" s="379" t="str">
        <f>IF(現場!F742&lt;&gt;"",現場!F742,"")</f>
        <v/>
      </c>
      <c r="P738" s="379" t="str">
        <f>IF(現場!G742&lt;&gt;"",現場!G742,"")</f>
        <v/>
      </c>
      <c r="Q738" s="379" t="str">
        <f>IF(現場!H742&lt;&gt;"",現場!H742,"")</f>
        <v/>
      </c>
      <c r="R738" s="379" t="str">
        <f>IF(現場!I742&lt;&gt;"",現場!I742,"")</f>
        <v/>
      </c>
      <c r="S738" s="379" t="str">
        <f>IF(現場!J742&lt;&gt;"",現場!J742,"")</f>
        <v/>
      </c>
      <c r="T738" s="379" t="str">
        <f>IF(現場!K742&lt;&gt;"",現場!K742,"")</f>
        <v/>
      </c>
      <c r="U738" s="379" t="str">
        <f>IF(現場!L742&lt;&gt;"",現場!L742,"")</f>
        <v/>
      </c>
      <c r="V738" s="379" t="str">
        <f>IF(現場!M742&lt;&gt;"",現場!M742,"")</f>
        <v/>
      </c>
      <c r="X738" s="407" t="str">
        <f>IF(名簿!E743&lt;&gt;"",名簿!E743,"")</f>
        <v/>
      </c>
      <c r="Y738" s="407" t="str">
        <f>IF(名簿!C743&lt;&gt;"",名簿!C743,"")</f>
        <v/>
      </c>
      <c r="Z738" s="407" t="str">
        <f>IF(名簿!H743&lt;&gt;"",名簿!H743,"")</f>
        <v/>
      </c>
      <c r="AA738" s="407" t="str">
        <f>IF(名簿!S743&lt;&gt;"",名簿!S743,"")</f>
        <v/>
      </c>
      <c r="AB738" s="407" t="s">
        <v>1792</v>
      </c>
      <c r="AC738" s="407" t="str">
        <f>IF(名簿!M743&lt;&gt;"",名簿!M743,"")</f>
        <v/>
      </c>
      <c r="AD738" s="407" t="str">
        <f>IF(名簿!N743&lt;&gt;"",名簿!N743,"")</f>
        <v/>
      </c>
      <c r="AE738" s="407" t="str">
        <f>IF(名簿!O743&lt;&gt;"",名簿!O743,"")</f>
        <v/>
      </c>
      <c r="AF738" s="407" t="str">
        <f>IF(名簿!P743&lt;&gt;"",名簿!P743,"")</f>
        <v/>
      </c>
      <c r="AN738" s="551" t="str">
        <f>テーブル2[[#This Row],[災害発生時の
体制]]&amp;テーブル2[[#This Row],[班長代理①②③を選択]]</f>
        <v/>
      </c>
      <c r="AO738">
        <f>IF(テーブル2[[#This Row],[班長代理①②③を選択]]&lt;&gt;"",COUNTIF(AN:AN,AN738),0)</f>
        <v>0</v>
      </c>
      <c r="AQ738" s="521" t="str">
        <f>テーブル2[[#This Row],[災害発生時の
体制]]&amp;テーブル2[[#This Row],[班長]]</f>
        <v/>
      </c>
      <c r="AR738" s="519">
        <f>IF(テーブル2[[#This Row],[班長]]="○",COUNTIF(AQ:AQ,AQ738),0)</f>
        <v>0</v>
      </c>
    </row>
    <row r="739" spans="2:44" x14ac:dyDescent="0.15">
      <c r="B739" s="378" t="str">
        <f>IF(名簿!C744&lt;&gt;"",名簿!C744,"")</f>
        <v/>
      </c>
      <c r="C739" s="378" t="str">
        <f>IF(名簿!F744&lt;&gt;"",名簿!F744,"")</f>
        <v/>
      </c>
      <c r="D739" s="378" t="str">
        <f>IF(名簿!G744&lt;&gt;"",名簿!G744,"")</f>
        <v/>
      </c>
      <c r="E739" s="378" t="str">
        <f>IF(名簿!J744&lt;&gt;"",名簿!J744,"")</f>
        <v/>
      </c>
      <c r="F739" s="378" t="str">
        <f>IF(名簿!L744&lt;&gt;"",名簿!L744,"")</f>
        <v/>
      </c>
      <c r="G739" s="378" t="str">
        <f>IF(名簿!I744&lt;&gt;"",名簿!I744,"")</f>
        <v/>
      </c>
      <c r="H739" s="378" t="str">
        <f>IF(名簿!K744&lt;&gt;"",名簿!K744,"")</f>
        <v/>
      </c>
      <c r="I739" s="378" t="str">
        <f>IF(名簿!H744&lt;&gt;"",名簿!H744,"")</f>
        <v/>
      </c>
      <c r="J739" s="378" t="str">
        <f>IF(名簿!S744&lt;&gt;"",名簿!S744,"")</f>
        <v/>
      </c>
      <c r="L739" s="379" t="str">
        <f>IF(現場!C743&lt;&gt;"",現場!C743,"")</f>
        <v/>
      </c>
      <c r="M739" s="379" t="str">
        <f>IF(現場!D743&lt;&gt;"",現場!D743,"")</f>
        <v/>
      </c>
      <c r="N739" s="379" t="str">
        <f>IF(現場!E743&lt;&gt;"",現場!E743,"")</f>
        <v/>
      </c>
      <c r="O739" s="379" t="str">
        <f>IF(現場!F743&lt;&gt;"",現場!F743,"")</f>
        <v/>
      </c>
      <c r="P739" s="379" t="str">
        <f>IF(現場!G743&lt;&gt;"",現場!G743,"")</f>
        <v/>
      </c>
      <c r="Q739" s="379" t="str">
        <f>IF(現場!H743&lt;&gt;"",現場!H743,"")</f>
        <v/>
      </c>
      <c r="R739" s="379" t="str">
        <f>IF(現場!I743&lt;&gt;"",現場!I743,"")</f>
        <v/>
      </c>
      <c r="S739" s="379" t="str">
        <f>IF(現場!J743&lt;&gt;"",現場!J743,"")</f>
        <v/>
      </c>
      <c r="T739" s="379" t="str">
        <f>IF(現場!K743&lt;&gt;"",現場!K743,"")</f>
        <v/>
      </c>
      <c r="U739" s="379" t="str">
        <f>IF(現場!L743&lt;&gt;"",現場!L743,"")</f>
        <v/>
      </c>
      <c r="V739" s="379" t="str">
        <f>IF(現場!M743&lt;&gt;"",現場!M743,"")</f>
        <v/>
      </c>
      <c r="X739" s="407" t="str">
        <f>IF(名簿!E744&lt;&gt;"",名簿!E744,"")</f>
        <v/>
      </c>
      <c r="Y739" s="407" t="str">
        <f>IF(名簿!C744&lt;&gt;"",名簿!C744,"")</f>
        <v/>
      </c>
      <c r="Z739" s="407" t="str">
        <f>IF(名簿!H744&lt;&gt;"",名簿!H744,"")</f>
        <v/>
      </c>
      <c r="AA739" s="407" t="str">
        <f>IF(名簿!S744&lt;&gt;"",名簿!S744,"")</f>
        <v/>
      </c>
      <c r="AB739" s="407" t="s">
        <v>1792</v>
      </c>
      <c r="AC739" s="407" t="str">
        <f>IF(名簿!M744&lt;&gt;"",名簿!M744,"")</f>
        <v/>
      </c>
      <c r="AD739" s="407" t="str">
        <f>IF(名簿!N744&lt;&gt;"",名簿!N744,"")</f>
        <v/>
      </c>
      <c r="AE739" s="407" t="str">
        <f>IF(名簿!O744&lt;&gt;"",名簿!O744,"")</f>
        <v/>
      </c>
      <c r="AF739" s="407" t="str">
        <f>IF(名簿!P744&lt;&gt;"",名簿!P744,"")</f>
        <v/>
      </c>
      <c r="AN739" s="551" t="str">
        <f>テーブル2[[#This Row],[災害発生時の
体制]]&amp;テーブル2[[#This Row],[班長代理①②③を選択]]</f>
        <v/>
      </c>
      <c r="AO739">
        <f>IF(テーブル2[[#This Row],[班長代理①②③を選択]]&lt;&gt;"",COUNTIF(AN:AN,AN739),0)</f>
        <v>0</v>
      </c>
      <c r="AQ739" s="521" t="str">
        <f>テーブル2[[#This Row],[災害発生時の
体制]]&amp;テーブル2[[#This Row],[班長]]</f>
        <v/>
      </c>
      <c r="AR739" s="519">
        <f>IF(テーブル2[[#This Row],[班長]]="○",COUNTIF(AQ:AQ,AQ739),0)</f>
        <v>0</v>
      </c>
    </row>
    <row r="740" spans="2:44" x14ac:dyDescent="0.15">
      <c r="B740" s="378" t="str">
        <f>IF(名簿!C745&lt;&gt;"",名簿!C745,"")</f>
        <v/>
      </c>
      <c r="C740" s="378" t="str">
        <f>IF(名簿!F745&lt;&gt;"",名簿!F745,"")</f>
        <v/>
      </c>
      <c r="D740" s="378" t="str">
        <f>IF(名簿!G745&lt;&gt;"",名簿!G745,"")</f>
        <v/>
      </c>
      <c r="E740" s="378" t="str">
        <f>IF(名簿!J745&lt;&gt;"",名簿!J745,"")</f>
        <v/>
      </c>
      <c r="F740" s="378" t="str">
        <f>IF(名簿!L745&lt;&gt;"",名簿!L745,"")</f>
        <v/>
      </c>
      <c r="G740" s="378" t="str">
        <f>IF(名簿!I745&lt;&gt;"",名簿!I745,"")</f>
        <v/>
      </c>
      <c r="H740" s="378" t="str">
        <f>IF(名簿!K745&lt;&gt;"",名簿!K745,"")</f>
        <v/>
      </c>
      <c r="I740" s="378" t="str">
        <f>IF(名簿!H745&lt;&gt;"",名簿!H745,"")</f>
        <v/>
      </c>
      <c r="J740" s="378" t="str">
        <f>IF(名簿!S745&lt;&gt;"",名簿!S745,"")</f>
        <v/>
      </c>
      <c r="L740" s="379" t="str">
        <f>IF(現場!C744&lt;&gt;"",現場!C744,"")</f>
        <v/>
      </c>
      <c r="M740" s="379" t="str">
        <f>IF(現場!D744&lt;&gt;"",現場!D744,"")</f>
        <v/>
      </c>
      <c r="N740" s="379" t="str">
        <f>IF(現場!E744&lt;&gt;"",現場!E744,"")</f>
        <v/>
      </c>
      <c r="O740" s="379" t="str">
        <f>IF(現場!F744&lt;&gt;"",現場!F744,"")</f>
        <v/>
      </c>
      <c r="P740" s="379" t="str">
        <f>IF(現場!G744&lt;&gt;"",現場!G744,"")</f>
        <v/>
      </c>
      <c r="Q740" s="379" t="str">
        <f>IF(現場!H744&lt;&gt;"",現場!H744,"")</f>
        <v/>
      </c>
      <c r="R740" s="379" t="str">
        <f>IF(現場!I744&lt;&gt;"",現場!I744,"")</f>
        <v/>
      </c>
      <c r="S740" s="379" t="str">
        <f>IF(現場!J744&lt;&gt;"",現場!J744,"")</f>
        <v/>
      </c>
      <c r="T740" s="379" t="str">
        <f>IF(現場!K744&lt;&gt;"",現場!K744,"")</f>
        <v/>
      </c>
      <c r="U740" s="379" t="str">
        <f>IF(現場!L744&lt;&gt;"",現場!L744,"")</f>
        <v/>
      </c>
      <c r="V740" s="379" t="str">
        <f>IF(現場!M744&lt;&gt;"",現場!M744,"")</f>
        <v/>
      </c>
      <c r="X740" s="407" t="str">
        <f>IF(名簿!E745&lt;&gt;"",名簿!E745,"")</f>
        <v/>
      </c>
      <c r="Y740" s="407" t="str">
        <f>IF(名簿!C745&lt;&gt;"",名簿!C745,"")</f>
        <v/>
      </c>
      <c r="Z740" s="407" t="str">
        <f>IF(名簿!H745&lt;&gt;"",名簿!H745,"")</f>
        <v/>
      </c>
      <c r="AA740" s="407" t="str">
        <f>IF(名簿!S745&lt;&gt;"",名簿!S745,"")</f>
        <v/>
      </c>
      <c r="AB740" s="407" t="s">
        <v>1792</v>
      </c>
      <c r="AC740" s="407" t="str">
        <f>IF(名簿!M745&lt;&gt;"",名簿!M745,"")</f>
        <v/>
      </c>
      <c r="AD740" s="407" t="str">
        <f>IF(名簿!N745&lt;&gt;"",名簿!N745,"")</f>
        <v/>
      </c>
      <c r="AE740" s="407" t="str">
        <f>IF(名簿!O745&lt;&gt;"",名簿!O745,"")</f>
        <v/>
      </c>
      <c r="AF740" s="407" t="str">
        <f>IF(名簿!P745&lt;&gt;"",名簿!P745,"")</f>
        <v/>
      </c>
      <c r="AN740" s="551" t="str">
        <f>テーブル2[[#This Row],[災害発生時の
体制]]&amp;テーブル2[[#This Row],[班長代理①②③を選択]]</f>
        <v/>
      </c>
      <c r="AO740">
        <f>IF(テーブル2[[#This Row],[班長代理①②③を選択]]&lt;&gt;"",COUNTIF(AN:AN,AN740),0)</f>
        <v>0</v>
      </c>
      <c r="AQ740" s="521" t="str">
        <f>テーブル2[[#This Row],[災害発生時の
体制]]&amp;テーブル2[[#This Row],[班長]]</f>
        <v/>
      </c>
      <c r="AR740" s="519">
        <f>IF(テーブル2[[#This Row],[班長]]="○",COUNTIF(AQ:AQ,AQ740),0)</f>
        <v>0</v>
      </c>
    </row>
    <row r="741" spans="2:44" x14ac:dyDescent="0.15">
      <c r="B741" s="378" t="str">
        <f>IF(名簿!C746&lt;&gt;"",名簿!C746,"")</f>
        <v/>
      </c>
      <c r="C741" s="378" t="str">
        <f>IF(名簿!F746&lt;&gt;"",名簿!F746,"")</f>
        <v/>
      </c>
      <c r="D741" s="378" t="str">
        <f>IF(名簿!G746&lt;&gt;"",名簿!G746,"")</f>
        <v/>
      </c>
      <c r="E741" s="378" t="str">
        <f>IF(名簿!J746&lt;&gt;"",名簿!J746,"")</f>
        <v/>
      </c>
      <c r="F741" s="378" t="str">
        <f>IF(名簿!L746&lt;&gt;"",名簿!L746,"")</f>
        <v/>
      </c>
      <c r="G741" s="378" t="str">
        <f>IF(名簿!I746&lt;&gt;"",名簿!I746,"")</f>
        <v/>
      </c>
      <c r="H741" s="378" t="str">
        <f>IF(名簿!K746&lt;&gt;"",名簿!K746,"")</f>
        <v/>
      </c>
      <c r="I741" s="378" t="str">
        <f>IF(名簿!H746&lt;&gt;"",名簿!H746,"")</f>
        <v/>
      </c>
      <c r="J741" s="378" t="str">
        <f>IF(名簿!S746&lt;&gt;"",名簿!S746,"")</f>
        <v/>
      </c>
      <c r="L741" s="379" t="str">
        <f>IF(現場!C745&lt;&gt;"",現場!C745,"")</f>
        <v/>
      </c>
      <c r="M741" s="379" t="str">
        <f>IF(現場!D745&lt;&gt;"",現場!D745,"")</f>
        <v/>
      </c>
      <c r="N741" s="379" t="str">
        <f>IF(現場!E745&lt;&gt;"",現場!E745,"")</f>
        <v/>
      </c>
      <c r="O741" s="379" t="str">
        <f>IF(現場!F745&lt;&gt;"",現場!F745,"")</f>
        <v/>
      </c>
      <c r="P741" s="379" t="str">
        <f>IF(現場!G745&lt;&gt;"",現場!G745,"")</f>
        <v/>
      </c>
      <c r="Q741" s="379" t="str">
        <f>IF(現場!H745&lt;&gt;"",現場!H745,"")</f>
        <v/>
      </c>
      <c r="R741" s="379" t="str">
        <f>IF(現場!I745&lt;&gt;"",現場!I745,"")</f>
        <v/>
      </c>
      <c r="S741" s="379" t="str">
        <f>IF(現場!J745&lt;&gt;"",現場!J745,"")</f>
        <v/>
      </c>
      <c r="T741" s="379" t="str">
        <f>IF(現場!K745&lt;&gt;"",現場!K745,"")</f>
        <v/>
      </c>
      <c r="U741" s="379" t="str">
        <f>IF(現場!L745&lt;&gt;"",現場!L745,"")</f>
        <v/>
      </c>
      <c r="V741" s="379" t="str">
        <f>IF(現場!M745&lt;&gt;"",現場!M745,"")</f>
        <v/>
      </c>
      <c r="X741" s="407" t="str">
        <f>IF(名簿!E746&lt;&gt;"",名簿!E746,"")</f>
        <v/>
      </c>
      <c r="Y741" s="407" t="str">
        <f>IF(名簿!C746&lt;&gt;"",名簿!C746,"")</f>
        <v/>
      </c>
      <c r="Z741" s="407" t="str">
        <f>IF(名簿!H746&lt;&gt;"",名簿!H746,"")</f>
        <v/>
      </c>
      <c r="AA741" s="407" t="str">
        <f>IF(名簿!S746&lt;&gt;"",名簿!S746,"")</f>
        <v/>
      </c>
      <c r="AB741" s="407" t="s">
        <v>1792</v>
      </c>
      <c r="AC741" s="407" t="str">
        <f>IF(名簿!M746&lt;&gt;"",名簿!M746,"")</f>
        <v/>
      </c>
      <c r="AD741" s="407" t="str">
        <f>IF(名簿!N746&lt;&gt;"",名簿!N746,"")</f>
        <v/>
      </c>
      <c r="AE741" s="407" t="str">
        <f>IF(名簿!O746&lt;&gt;"",名簿!O746,"")</f>
        <v/>
      </c>
      <c r="AF741" s="407" t="str">
        <f>IF(名簿!P746&lt;&gt;"",名簿!P746,"")</f>
        <v/>
      </c>
      <c r="AN741" s="551" t="str">
        <f>テーブル2[[#This Row],[災害発生時の
体制]]&amp;テーブル2[[#This Row],[班長代理①②③を選択]]</f>
        <v/>
      </c>
      <c r="AO741">
        <f>IF(テーブル2[[#This Row],[班長代理①②③を選択]]&lt;&gt;"",COUNTIF(AN:AN,AN741),0)</f>
        <v>0</v>
      </c>
      <c r="AQ741" s="521" t="str">
        <f>テーブル2[[#This Row],[災害発生時の
体制]]&amp;テーブル2[[#This Row],[班長]]</f>
        <v/>
      </c>
      <c r="AR741" s="519">
        <f>IF(テーブル2[[#This Row],[班長]]="○",COUNTIF(AQ:AQ,AQ741),0)</f>
        <v>0</v>
      </c>
    </row>
    <row r="742" spans="2:44" x14ac:dyDescent="0.15">
      <c r="B742" s="378" t="str">
        <f>IF(名簿!C747&lt;&gt;"",名簿!C747,"")</f>
        <v/>
      </c>
      <c r="C742" s="378" t="str">
        <f>IF(名簿!F747&lt;&gt;"",名簿!F747,"")</f>
        <v/>
      </c>
      <c r="D742" s="378" t="str">
        <f>IF(名簿!G747&lt;&gt;"",名簿!G747,"")</f>
        <v/>
      </c>
      <c r="E742" s="378" t="str">
        <f>IF(名簿!J747&lt;&gt;"",名簿!J747,"")</f>
        <v/>
      </c>
      <c r="F742" s="378" t="str">
        <f>IF(名簿!L747&lt;&gt;"",名簿!L747,"")</f>
        <v/>
      </c>
      <c r="G742" s="378" t="str">
        <f>IF(名簿!I747&lt;&gt;"",名簿!I747,"")</f>
        <v/>
      </c>
      <c r="H742" s="378" t="str">
        <f>IF(名簿!K747&lt;&gt;"",名簿!K747,"")</f>
        <v/>
      </c>
      <c r="I742" s="378" t="str">
        <f>IF(名簿!H747&lt;&gt;"",名簿!H747,"")</f>
        <v/>
      </c>
      <c r="J742" s="378" t="str">
        <f>IF(名簿!S747&lt;&gt;"",名簿!S747,"")</f>
        <v/>
      </c>
      <c r="L742" s="379" t="str">
        <f>IF(現場!C746&lt;&gt;"",現場!C746,"")</f>
        <v/>
      </c>
      <c r="M742" s="379" t="str">
        <f>IF(現場!D746&lt;&gt;"",現場!D746,"")</f>
        <v/>
      </c>
      <c r="N742" s="379" t="str">
        <f>IF(現場!E746&lt;&gt;"",現場!E746,"")</f>
        <v/>
      </c>
      <c r="O742" s="379" t="str">
        <f>IF(現場!F746&lt;&gt;"",現場!F746,"")</f>
        <v/>
      </c>
      <c r="P742" s="379" t="str">
        <f>IF(現場!G746&lt;&gt;"",現場!G746,"")</f>
        <v/>
      </c>
      <c r="Q742" s="379" t="str">
        <f>IF(現場!H746&lt;&gt;"",現場!H746,"")</f>
        <v/>
      </c>
      <c r="R742" s="379" t="str">
        <f>IF(現場!I746&lt;&gt;"",現場!I746,"")</f>
        <v/>
      </c>
      <c r="S742" s="379" t="str">
        <f>IF(現場!J746&lt;&gt;"",現場!J746,"")</f>
        <v/>
      </c>
      <c r="T742" s="379" t="str">
        <f>IF(現場!K746&lt;&gt;"",現場!K746,"")</f>
        <v/>
      </c>
      <c r="U742" s="379" t="str">
        <f>IF(現場!L746&lt;&gt;"",現場!L746,"")</f>
        <v/>
      </c>
      <c r="V742" s="379" t="str">
        <f>IF(現場!M746&lt;&gt;"",現場!M746,"")</f>
        <v/>
      </c>
      <c r="X742" s="407" t="str">
        <f>IF(名簿!E747&lt;&gt;"",名簿!E747,"")</f>
        <v/>
      </c>
      <c r="Y742" s="407" t="str">
        <f>IF(名簿!C747&lt;&gt;"",名簿!C747,"")</f>
        <v/>
      </c>
      <c r="Z742" s="407" t="str">
        <f>IF(名簿!H747&lt;&gt;"",名簿!H747,"")</f>
        <v/>
      </c>
      <c r="AA742" s="407" t="str">
        <f>IF(名簿!S747&lt;&gt;"",名簿!S747,"")</f>
        <v/>
      </c>
      <c r="AB742" s="407" t="s">
        <v>1792</v>
      </c>
      <c r="AC742" s="407" t="str">
        <f>IF(名簿!M747&lt;&gt;"",名簿!M747,"")</f>
        <v/>
      </c>
      <c r="AD742" s="407" t="str">
        <f>IF(名簿!N747&lt;&gt;"",名簿!N747,"")</f>
        <v/>
      </c>
      <c r="AE742" s="407" t="str">
        <f>IF(名簿!O747&lt;&gt;"",名簿!O747,"")</f>
        <v/>
      </c>
      <c r="AF742" s="407" t="str">
        <f>IF(名簿!P747&lt;&gt;"",名簿!P747,"")</f>
        <v/>
      </c>
      <c r="AN742" s="551" t="str">
        <f>テーブル2[[#This Row],[災害発生時の
体制]]&amp;テーブル2[[#This Row],[班長代理①②③を選択]]</f>
        <v/>
      </c>
      <c r="AO742">
        <f>IF(テーブル2[[#This Row],[班長代理①②③を選択]]&lt;&gt;"",COUNTIF(AN:AN,AN742),0)</f>
        <v>0</v>
      </c>
      <c r="AQ742" s="521" t="str">
        <f>テーブル2[[#This Row],[災害発生時の
体制]]&amp;テーブル2[[#This Row],[班長]]</f>
        <v/>
      </c>
      <c r="AR742" s="519">
        <f>IF(テーブル2[[#This Row],[班長]]="○",COUNTIF(AQ:AQ,AQ742),0)</f>
        <v>0</v>
      </c>
    </row>
    <row r="743" spans="2:44" x14ac:dyDescent="0.15">
      <c r="B743" s="378" t="str">
        <f>IF(名簿!C748&lt;&gt;"",名簿!C748,"")</f>
        <v/>
      </c>
      <c r="C743" s="378" t="str">
        <f>IF(名簿!F748&lt;&gt;"",名簿!F748,"")</f>
        <v/>
      </c>
      <c r="D743" s="378" t="str">
        <f>IF(名簿!G748&lt;&gt;"",名簿!G748,"")</f>
        <v/>
      </c>
      <c r="E743" s="378" t="str">
        <f>IF(名簿!J748&lt;&gt;"",名簿!J748,"")</f>
        <v/>
      </c>
      <c r="F743" s="378" t="str">
        <f>IF(名簿!L748&lt;&gt;"",名簿!L748,"")</f>
        <v/>
      </c>
      <c r="G743" s="378" t="str">
        <f>IF(名簿!I748&lt;&gt;"",名簿!I748,"")</f>
        <v/>
      </c>
      <c r="H743" s="378" t="str">
        <f>IF(名簿!K748&lt;&gt;"",名簿!K748,"")</f>
        <v/>
      </c>
      <c r="I743" s="378" t="str">
        <f>IF(名簿!H748&lt;&gt;"",名簿!H748,"")</f>
        <v/>
      </c>
      <c r="J743" s="378" t="str">
        <f>IF(名簿!S748&lt;&gt;"",名簿!S748,"")</f>
        <v/>
      </c>
      <c r="L743" s="379" t="str">
        <f>IF(現場!C747&lt;&gt;"",現場!C747,"")</f>
        <v/>
      </c>
      <c r="M743" s="379" t="str">
        <f>IF(現場!D747&lt;&gt;"",現場!D747,"")</f>
        <v/>
      </c>
      <c r="N743" s="379" t="str">
        <f>IF(現場!E747&lt;&gt;"",現場!E747,"")</f>
        <v/>
      </c>
      <c r="O743" s="379" t="str">
        <f>IF(現場!F747&lt;&gt;"",現場!F747,"")</f>
        <v/>
      </c>
      <c r="P743" s="379" t="str">
        <f>IF(現場!G747&lt;&gt;"",現場!G747,"")</f>
        <v/>
      </c>
      <c r="Q743" s="379" t="str">
        <f>IF(現場!H747&lt;&gt;"",現場!H747,"")</f>
        <v/>
      </c>
      <c r="R743" s="379" t="str">
        <f>IF(現場!I747&lt;&gt;"",現場!I747,"")</f>
        <v/>
      </c>
      <c r="S743" s="379" t="str">
        <f>IF(現場!J747&lt;&gt;"",現場!J747,"")</f>
        <v/>
      </c>
      <c r="T743" s="379" t="str">
        <f>IF(現場!K747&lt;&gt;"",現場!K747,"")</f>
        <v/>
      </c>
      <c r="U743" s="379" t="str">
        <f>IF(現場!L747&lt;&gt;"",現場!L747,"")</f>
        <v/>
      </c>
      <c r="V743" s="379" t="str">
        <f>IF(現場!M747&lt;&gt;"",現場!M747,"")</f>
        <v/>
      </c>
      <c r="X743" s="407" t="str">
        <f>IF(名簿!E748&lt;&gt;"",名簿!E748,"")</f>
        <v/>
      </c>
      <c r="Y743" s="407" t="str">
        <f>IF(名簿!C748&lt;&gt;"",名簿!C748,"")</f>
        <v/>
      </c>
      <c r="Z743" s="407" t="str">
        <f>IF(名簿!H748&lt;&gt;"",名簿!H748,"")</f>
        <v/>
      </c>
      <c r="AA743" s="407" t="str">
        <f>IF(名簿!S748&lt;&gt;"",名簿!S748,"")</f>
        <v/>
      </c>
      <c r="AB743" s="407" t="s">
        <v>1792</v>
      </c>
      <c r="AC743" s="407" t="str">
        <f>IF(名簿!M748&lt;&gt;"",名簿!M748,"")</f>
        <v/>
      </c>
      <c r="AD743" s="407" t="str">
        <f>IF(名簿!N748&lt;&gt;"",名簿!N748,"")</f>
        <v/>
      </c>
      <c r="AE743" s="407" t="str">
        <f>IF(名簿!O748&lt;&gt;"",名簿!O748,"")</f>
        <v/>
      </c>
      <c r="AF743" s="407" t="str">
        <f>IF(名簿!P748&lt;&gt;"",名簿!P748,"")</f>
        <v/>
      </c>
      <c r="AN743" s="551" t="str">
        <f>テーブル2[[#This Row],[災害発生時の
体制]]&amp;テーブル2[[#This Row],[班長代理①②③を選択]]</f>
        <v/>
      </c>
      <c r="AO743">
        <f>IF(テーブル2[[#This Row],[班長代理①②③を選択]]&lt;&gt;"",COUNTIF(AN:AN,AN743),0)</f>
        <v>0</v>
      </c>
      <c r="AQ743" s="521" t="str">
        <f>テーブル2[[#This Row],[災害発生時の
体制]]&amp;テーブル2[[#This Row],[班長]]</f>
        <v/>
      </c>
      <c r="AR743" s="519">
        <f>IF(テーブル2[[#This Row],[班長]]="○",COUNTIF(AQ:AQ,AQ743),0)</f>
        <v>0</v>
      </c>
    </row>
    <row r="744" spans="2:44" x14ac:dyDescent="0.15">
      <c r="B744" s="378" t="str">
        <f>IF(名簿!C749&lt;&gt;"",名簿!C749,"")</f>
        <v/>
      </c>
      <c r="C744" s="378" t="str">
        <f>IF(名簿!F749&lt;&gt;"",名簿!F749,"")</f>
        <v/>
      </c>
      <c r="D744" s="378" t="str">
        <f>IF(名簿!G749&lt;&gt;"",名簿!G749,"")</f>
        <v/>
      </c>
      <c r="E744" s="378" t="str">
        <f>IF(名簿!J749&lt;&gt;"",名簿!J749,"")</f>
        <v/>
      </c>
      <c r="F744" s="378" t="str">
        <f>IF(名簿!L749&lt;&gt;"",名簿!L749,"")</f>
        <v/>
      </c>
      <c r="G744" s="378" t="str">
        <f>IF(名簿!I749&lt;&gt;"",名簿!I749,"")</f>
        <v/>
      </c>
      <c r="H744" s="378" t="str">
        <f>IF(名簿!K749&lt;&gt;"",名簿!K749,"")</f>
        <v/>
      </c>
      <c r="I744" s="378" t="str">
        <f>IF(名簿!H749&lt;&gt;"",名簿!H749,"")</f>
        <v/>
      </c>
      <c r="J744" s="378" t="str">
        <f>IF(名簿!S749&lt;&gt;"",名簿!S749,"")</f>
        <v/>
      </c>
      <c r="L744" s="379" t="str">
        <f>IF(現場!C748&lt;&gt;"",現場!C748,"")</f>
        <v/>
      </c>
      <c r="M744" s="379" t="str">
        <f>IF(現場!D748&lt;&gt;"",現場!D748,"")</f>
        <v/>
      </c>
      <c r="N744" s="379" t="str">
        <f>IF(現場!E748&lt;&gt;"",現場!E748,"")</f>
        <v/>
      </c>
      <c r="O744" s="379" t="str">
        <f>IF(現場!F748&lt;&gt;"",現場!F748,"")</f>
        <v/>
      </c>
      <c r="P744" s="379" t="str">
        <f>IF(現場!G748&lt;&gt;"",現場!G748,"")</f>
        <v/>
      </c>
      <c r="Q744" s="379" t="str">
        <f>IF(現場!H748&lt;&gt;"",現場!H748,"")</f>
        <v/>
      </c>
      <c r="R744" s="379" t="str">
        <f>IF(現場!I748&lt;&gt;"",現場!I748,"")</f>
        <v/>
      </c>
      <c r="S744" s="379" t="str">
        <f>IF(現場!J748&lt;&gt;"",現場!J748,"")</f>
        <v/>
      </c>
      <c r="T744" s="379" t="str">
        <f>IF(現場!K748&lt;&gt;"",現場!K748,"")</f>
        <v/>
      </c>
      <c r="U744" s="379" t="str">
        <f>IF(現場!L748&lt;&gt;"",現場!L748,"")</f>
        <v/>
      </c>
      <c r="V744" s="379" t="str">
        <f>IF(現場!M748&lt;&gt;"",現場!M748,"")</f>
        <v/>
      </c>
      <c r="X744" s="407" t="str">
        <f>IF(名簿!E749&lt;&gt;"",名簿!E749,"")</f>
        <v/>
      </c>
      <c r="Y744" s="407" t="str">
        <f>IF(名簿!C749&lt;&gt;"",名簿!C749,"")</f>
        <v/>
      </c>
      <c r="Z744" s="407" t="str">
        <f>IF(名簿!H749&lt;&gt;"",名簿!H749,"")</f>
        <v/>
      </c>
      <c r="AA744" s="407" t="str">
        <f>IF(名簿!S749&lt;&gt;"",名簿!S749,"")</f>
        <v/>
      </c>
      <c r="AB744" s="407" t="s">
        <v>1792</v>
      </c>
      <c r="AC744" s="407" t="str">
        <f>IF(名簿!M749&lt;&gt;"",名簿!M749,"")</f>
        <v/>
      </c>
      <c r="AD744" s="407" t="str">
        <f>IF(名簿!N749&lt;&gt;"",名簿!N749,"")</f>
        <v/>
      </c>
      <c r="AE744" s="407" t="str">
        <f>IF(名簿!O749&lt;&gt;"",名簿!O749,"")</f>
        <v/>
      </c>
      <c r="AF744" s="407" t="str">
        <f>IF(名簿!P749&lt;&gt;"",名簿!P749,"")</f>
        <v/>
      </c>
      <c r="AN744" s="551" t="str">
        <f>テーブル2[[#This Row],[災害発生時の
体制]]&amp;テーブル2[[#This Row],[班長代理①②③を選択]]</f>
        <v/>
      </c>
      <c r="AO744">
        <f>IF(テーブル2[[#This Row],[班長代理①②③を選択]]&lt;&gt;"",COUNTIF(AN:AN,AN744),0)</f>
        <v>0</v>
      </c>
      <c r="AQ744" s="521" t="str">
        <f>テーブル2[[#This Row],[災害発生時の
体制]]&amp;テーブル2[[#This Row],[班長]]</f>
        <v/>
      </c>
      <c r="AR744" s="519">
        <f>IF(テーブル2[[#This Row],[班長]]="○",COUNTIF(AQ:AQ,AQ744),0)</f>
        <v>0</v>
      </c>
    </row>
    <row r="745" spans="2:44" x14ac:dyDescent="0.15">
      <c r="B745" s="378" t="str">
        <f>IF(名簿!C750&lt;&gt;"",名簿!C750,"")</f>
        <v/>
      </c>
      <c r="C745" s="378" t="str">
        <f>IF(名簿!F750&lt;&gt;"",名簿!F750,"")</f>
        <v/>
      </c>
      <c r="D745" s="378" t="str">
        <f>IF(名簿!G750&lt;&gt;"",名簿!G750,"")</f>
        <v/>
      </c>
      <c r="E745" s="378" t="str">
        <f>IF(名簿!J750&lt;&gt;"",名簿!J750,"")</f>
        <v/>
      </c>
      <c r="F745" s="378" t="str">
        <f>IF(名簿!L750&lt;&gt;"",名簿!L750,"")</f>
        <v/>
      </c>
      <c r="G745" s="378" t="str">
        <f>IF(名簿!I750&lt;&gt;"",名簿!I750,"")</f>
        <v/>
      </c>
      <c r="H745" s="378" t="str">
        <f>IF(名簿!K750&lt;&gt;"",名簿!K750,"")</f>
        <v/>
      </c>
      <c r="I745" s="378" t="str">
        <f>IF(名簿!H750&lt;&gt;"",名簿!H750,"")</f>
        <v/>
      </c>
      <c r="J745" s="378" t="str">
        <f>IF(名簿!S750&lt;&gt;"",名簿!S750,"")</f>
        <v/>
      </c>
      <c r="L745" s="379" t="str">
        <f>IF(現場!C749&lt;&gt;"",現場!C749,"")</f>
        <v/>
      </c>
      <c r="M745" s="379" t="str">
        <f>IF(現場!D749&lt;&gt;"",現場!D749,"")</f>
        <v/>
      </c>
      <c r="N745" s="379" t="str">
        <f>IF(現場!E749&lt;&gt;"",現場!E749,"")</f>
        <v/>
      </c>
      <c r="O745" s="379" t="str">
        <f>IF(現場!F749&lt;&gt;"",現場!F749,"")</f>
        <v/>
      </c>
      <c r="P745" s="379" t="str">
        <f>IF(現場!G749&lt;&gt;"",現場!G749,"")</f>
        <v/>
      </c>
      <c r="Q745" s="379" t="str">
        <f>IF(現場!H749&lt;&gt;"",現場!H749,"")</f>
        <v/>
      </c>
      <c r="R745" s="379" t="str">
        <f>IF(現場!I749&lt;&gt;"",現場!I749,"")</f>
        <v/>
      </c>
      <c r="S745" s="379" t="str">
        <f>IF(現場!J749&lt;&gt;"",現場!J749,"")</f>
        <v/>
      </c>
      <c r="T745" s="379" t="str">
        <f>IF(現場!K749&lt;&gt;"",現場!K749,"")</f>
        <v/>
      </c>
      <c r="U745" s="379" t="str">
        <f>IF(現場!L749&lt;&gt;"",現場!L749,"")</f>
        <v/>
      </c>
      <c r="V745" s="379" t="str">
        <f>IF(現場!M749&lt;&gt;"",現場!M749,"")</f>
        <v/>
      </c>
      <c r="X745" s="407" t="str">
        <f>IF(名簿!E750&lt;&gt;"",名簿!E750,"")</f>
        <v/>
      </c>
      <c r="Y745" s="407" t="str">
        <f>IF(名簿!C750&lt;&gt;"",名簿!C750,"")</f>
        <v/>
      </c>
      <c r="Z745" s="407" t="str">
        <f>IF(名簿!H750&lt;&gt;"",名簿!H750,"")</f>
        <v/>
      </c>
      <c r="AA745" s="407" t="str">
        <f>IF(名簿!S750&lt;&gt;"",名簿!S750,"")</f>
        <v/>
      </c>
      <c r="AB745" s="407" t="s">
        <v>1792</v>
      </c>
      <c r="AC745" s="407" t="str">
        <f>IF(名簿!M750&lt;&gt;"",名簿!M750,"")</f>
        <v/>
      </c>
      <c r="AD745" s="407" t="str">
        <f>IF(名簿!N750&lt;&gt;"",名簿!N750,"")</f>
        <v/>
      </c>
      <c r="AE745" s="407" t="str">
        <f>IF(名簿!O750&lt;&gt;"",名簿!O750,"")</f>
        <v/>
      </c>
      <c r="AF745" s="407" t="str">
        <f>IF(名簿!P750&lt;&gt;"",名簿!P750,"")</f>
        <v/>
      </c>
      <c r="AN745" s="551" t="str">
        <f>テーブル2[[#This Row],[災害発生時の
体制]]&amp;テーブル2[[#This Row],[班長代理①②③を選択]]</f>
        <v/>
      </c>
      <c r="AO745">
        <f>IF(テーブル2[[#This Row],[班長代理①②③を選択]]&lt;&gt;"",COUNTIF(AN:AN,AN745),0)</f>
        <v>0</v>
      </c>
      <c r="AQ745" s="521" t="str">
        <f>テーブル2[[#This Row],[災害発生時の
体制]]&amp;テーブル2[[#This Row],[班長]]</f>
        <v/>
      </c>
      <c r="AR745" s="519">
        <f>IF(テーブル2[[#This Row],[班長]]="○",COUNTIF(AQ:AQ,AQ745),0)</f>
        <v>0</v>
      </c>
    </row>
    <row r="746" spans="2:44" x14ac:dyDescent="0.15">
      <c r="B746" s="378" t="str">
        <f>IF(名簿!C751&lt;&gt;"",名簿!C751,"")</f>
        <v/>
      </c>
      <c r="C746" s="378" t="str">
        <f>IF(名簿!F751&lt;&gt;"",名簿!F751,"")</f>
        <v/>
      </c>
      <c r="D746" s="378" t="str">
        <f>IF(名簿!G751&lt;&gt;"",名簿!G751,"")</f>
        <v/>
      </c>
      <c r="E746" s="378" t="str">
        <f>IF(名簿!J751&lt;&gt;"",名簿!J751,"")</f>
        <v/>
      </c>
      <c r="F746" s="378" t="str">
        <f>IF(名簿!L751&lt;&gt;"",名簿!L751,"")</f>
        <v/>
      </c>
      <c r="G746" s="378" t="str">
        <f>IF(名簿!I751&lt;&gt;"",名簿!I751,"")</f>
        <v/>
      </c>
      <c r="H746" s="378" t="str">
        <f>IF(名簿!K751&lt;&gt;"",名簿!K751,"")</f>
        <v/>
      </c>
      <c r="I746" s="378" t="str">
        <f>IF(名簿!H751&lt;&gt;"",名簿!H751,"")</f>
        <v/>
      </c>
      <c r="J746" s="378" t="str">
        <f>IF(名簿!S751&lt;&gt;"",名簿!S751,"")</f>
        <v/>
      </c>
      <c r="L746" s="379" t="str">
        <f>IF(現場!C750&lt;&gt;"",現場!C750,"")</f>
        <v/>
      </c>
      <c r="M746" s="379" t="str">
        <f>IF(現場!D750&lt;&gt;"",現場!D750,"")</f>
        <v/>
      </c>
      <c r="N746" s="379" t="str">
        <f>IF(現場!E750&lt;&gt;"",現場!E750,"")</f>
        <v/>
      </c>
      <c r="O746" s="379" t="str">
        <f>IF(現場!F750&lt;&gt;"",現場!F750,"")</f>
        <v/>
      </c>
      <c r="P746" s="379" t="str">
        <f>IF(現場!G750&lt;&gt;"",現場!G750,"")</f>
        <v/>
      </c>
      <c r="Q746" s="379" t="str">
        <f>IF(現場!H750&lt;&gt;"",現場!H750,"")</f>
        <v/>
      </c>
      <c r="R746" s="379" t="str">
        <f>IF(現場!I750&lt;&gt;"",現場!I750,"")</f>
        <v/>
      </c>
      <c r="S746" s="379" t="str">
        <f>IF(現場!J750&lt;&gt;"",現場!J750,"")</f>
        <v/>
      </c>
      <c r="T746" s="379" t="str">
        <f>IF(現場!K750&lt;&gt;"",現場!K750,"")</f>
        <v/>
      </c>
      <c r="U746" s="379" t="str">
        <f>IF(現場!L750&lt;&gt;"",現場!L750,"")</f>
        <v/>
      </c>
      <c r="V746" s="379" t="str">
        <f>IF(現場!M750&lt;&gt;"",現場!M750,"")</f>
        <v/>
      </c>
      <c r="X746" s="407" t="str">
        <f>IF(名簿!E751&lt;&gt;"",名簿!E751,"")</f>
        <v/>
      </c>
      <c r="Y746" s="407" t="str">
        <f>IF(名簿!C751&lt;&gt;"",名簿!C751,"")</f>
        <v/>
      </c>
      <c r="Z746" s="407" t="str">
        <f>IF(名簿!H751&lt;&gt;"",名簿!H751,"")</f>
        <v/>
      </c>
      <c r="AA746" s="407" t="str">
        <f>IF(名簿!S751&lt;&gt;"",名簿!S751,"")</f>
        <v/>
      </c>
      <c r="AB746" s="407" t="s">
        <v>1792</v>
      </c>
      <c r="AC746" s="407" t="str">
        <f>IF(名簿!M751&lt;&gt;"",名簿!M751,"")</f>
        <v/>
      </c>
      <c r="AD746" s="407" t="str">
        <f>IF(名簿!N751&lt;&gt;"",名簿!N751,"")</f>
        <v/>
      </c>
      <c r="AE746" s="407" t="str">
        <f>IF(名簿!O751&lt;&gt;"",名簿!O751,"")</f>
        <v/>
      </c>
      <c r="AF746" s="407" t="str">
        <f>IF(名簿!P751&lt;&gt;"",名簿!P751,"")</f>
        <v/>
      </c>
      <c r="AN746" s="551" t="str">
        <f>テーブル2[[#This Row],[災害発生時の
体制]]&amp;テーブル2[[#This Row],[班長代理①②③を選択]]</f>
        <v/>
      </c>
      <c r="AO746">
        <f>IF(テーブル2[[#This Row],[班長代理①②③を選択]]&lt;&gt;"",COUNTIF(AN:AN,AN746),0)</f>
        <v>0</v>
      </c>
      <c r="AQ746" s="521" t="str">
        <f>テーブル2[[#This Row],[災害発生時の
体制]]&amp;テーブル2[[#This Row],[班長]]</f>
        <v/>
      </c>
      <c r="AR746" s="519">
        <f>IF(テーブル2[[#This Row],[班長]]="○",COUNTIF(AQ:AQ,AQ746),0)</f>
        <v>0</v>
      </c>
    </row>
    <row r="747" spans="2:44" x14ac:dyDescent="0.15">
      <c r="B747" s="378" t="str">
        <f>IF(名簿!C752&lt;&gt;"",名簿!C752,"")</f>
        <v/>
      </c>
      <c r="C747" s="378" t="str">
        <f>IF(名簿!F752&lt;&gt;"",名簿!F752,"")</f>
        <v/>
      </c>
      <c r="D747" s="378" t="str">
        <f>IF(名簿!G752&lt;&gt;"",名簿!G752,"")</f>
        <v/>
      </c>
      <c r="E747" s="378" t="str">
        <f>IF(名簿!J752&lt;&gt;"",名簿!J752,"")</f>
        <v/>
      </c>
      <c r="F747" s="378" t="str">
        <f>IF(名簿!L752&lt;&gt;"",名簿!L752,"")</f>
        <v/>
      </c>
      <c r="G747" s="378" t="str">
        <f>IF(名簿!I752&lt;&gt;"",名簿!I752,"")</f>
        <v/>
      </c>
      <c r="H747" s="378" t="str">
        <f>IF(名簿!K752&lt;&gt;"",名簿!K752,"")</f>
        <v/>
      </c>
      <c r="I747" s="378" t="str">
        <f>IF(名簿!H752&lt;&gt;"",名簿!H752,"")</f>
        <v/>
      </c>
      <c r="J747" s="378" t="str">
        <f>IF(名簿!S752&lt;&gt;"",名簿!S752,"")</f>
        <v/>
      </c>
      <c r="L747" s="379" t="str">
        <f>IF(現場!C751&lt;&gt;"",現場!C751,"")</f>
        <v/>
      </c>
      <c r="M747" s="379" t="str">
        <f>IF(現場!D751&lt;&gt;"",現場!D751,"")</f>
        <v/>
      </c>
      <c r="N747" s="379" t="str">
        <f>IF(現場!E751&lt;&gt;"",現場!E751,"")</f>
        <v/>
      </c>
      <c r="O747" s="379" t="str">
        <f>IF(現場!F751&lt;&gt;"",現場!F751,"")</f>
        <v/>
      </c>
      <c r="P747" s="379" t="str">
        <f>IF(現場!G751&lt;&gt;"",現場!G751,"")</f>
        <v/>
      </c>
      <c r="Q747" s="379" t="str">
        <f>IF(現場!H751&lt;&gt;"",現場!H751,"")</f>
        <v/>
      </c>
      <c r="R747" s="379" t="str">
        <f>IF(現場!I751&lt;&gt;"",現場!I751,"")</f>
        <v/>
      </c>
      <c r="S747" s="379" t="str">
        <f>IF(現場!J751&lt;&gt;"",現場!J751,"")</f>
        <v/>
      </c>
      <c r="T747" s="379" t="str">
        <f>IF(現場!K751&lt;&gt;"",現場!K751,"")</f>
        <v/>
      </c>
      <c r="U747" s="379" t="str">
        <f>IF(現場!L751&lt;&gt;"",現場!L751,"")</f>
        <v/>
      </c>
      <c r="V747" s="379" t="str">
        <f>IF(現場!M751&lt;&gt;"",現場!M751,"")</f>
        <v/>
      </c>
      <c r="X747" s="407" t="str">
        <f>IF(名簿!E752&lt;&gt;"",名簿!E752,"")</f>
        <v/>
      </c>
      <c r="Y747" s="407" t="str">
        <f>IF(名簿!C752&lt;&gt;"",名簿!C752,"")</f>
        <v/>
      </c>
      <c r="Z747" s="407" t="str">
        <f>IF(名簿!H752&lt;&gt;"",名簿!H752,"")</f>
        <v/>
      </c>
      <c r="AA747" s="407" t="str">
        <f>IF(名簿!S752&lt;&gt;"",名簿!S752,"")</f>
        <v/>
      </c>
      <c r="AB747" s="407" t="s">
        <v>1792</v>
      </c>
      <c r="AC747" s="407" t="str">
        <f>IF(名簿!M752&lt;&gt;"",名簿!M752,"")</f>
        <v/>
      </c>
      <c r="AD747" s="407" t="str">
        <f>IF(名簿!N752&lt;&gt;"",名簿!N752,"")</f>
        <v/>
      </c>
      <c r="AE747" s="407" t="str">
        <f>IF(名簿!O752&lt;&gt;"",名簿!O752,"")</f>
        <v/>
      </c>
      <c r="AF747" s="407" t="str">
        <f>IF(名簿!P752&lt;&gt;"",名簿!P752,"")</f>
        <v/>
      </c>
      <c r="AN747" s="551" t="str">
        <f>テーブル2[[#This Row],[災害発生時の
体制]]&amp;テーブル2[[#This Row],[班長代理①②③を選択]]</f>
        <v/>
      </c>
      <c r="AO747">
        <f>IF(テーブル2[[#This Row],[班長代理①②③を選択]]&lt;&gt;"",COUNTIF(AN:AN,AN747),0)</f>
        <v>0</v>
      </c>
      <c r="AQ747" s="521" t="str">
        <f>テーブル2[[#This Row],[災害発生時の
体制]]&amp;テーブル2[[#This Row],[班長]]</f>
        <v/>
      </c>
      <c r="AR747" s="519">
        <f>IF(テーブル2[[#This Row],[班長]]="○",COUNTIF(AQ:AQ,AQ747),0)</f>
        <v>0</v>
      </c>
    </row>
    <row r="748" spans="2:44" x14ac:dyDescent="0.15">
      <c r="B748" s="378" t="str">
        <f>IF(名簿!C753&lt;&gt;"",名簿!C753,"")</f>
        <v/>
      </c>
      <c r="C748" s="378" t="str">
        <f>IF(名簿!F753&lt;&gt;"",名簿!F753,"")</f>
        <v/>
      </c>
      <c r="D748" s="378" t="str">
        <f>IF(名簿!G753&lt;&gt;"",名簿!G753,"")</f>
        <v/>
      </c>
      <c r="E748" s="378" t="str">
        <f>IF(名簿!J753&lt;&gt;"",名簿!J753,"")</f>
        <v/>
      </c>
      <c r="F748" s="378" t="str">
        <f>IF(名簿!L753&lt;&gt;"",名簿!L753,"")</f>
        <v/>
      </c>
      <c r="G748" s="378" t="str">
        <f>IF(名簿!I753&lt;&gt;"",名簿!I753,"")</f>
        <v/>
      </c>
      <c r="H748" s="378" t="str">
        <f>IF(名簿!K753&lt;&gt;"",名簿!K753,"")</f>
        <v/>
      </c>
      <c r="I748" s="378" t="str">
        <f>IF(名簿!H753&lt;&gt;"",名簿!H753,"")</f>
        <v/>
      </c>
      <c r="J748" s="378" t="str">
        <f>IF(名簿!S753&lt;&gt;"",名簿!S753,"")</f>
        <v/>
      </c>
      <c r="L748" s="379" t="str">
        <f>IF(現場!C752&lt;&gt;"",現場!C752,"")</f>
        <v/>
      </c>
      <c r="M748" s="379" t="str">
        <f>IF(現場!D752&lt;&gt;"",現場!D752,"")</f>
        <v/>
      </c>
      <c r="N748" s="379" t="str">
        <f>IF(現場!E752&lt;&gt;"",現場!E752,"")</f>
        <v/>
      </c>
      <c r="O748" s="379" t="str">
        <f>IF(現場!F752&lt;&gt;"",現場!F752,"")</f>
        <v/>
      </c>
      <c r="P748" s="379" t="str">
        <f>IF(現場!G752&lt;&gt;"",現場!G752,"")</f>
        <v/>
      </c>
      <c r="Q748" s="379" t="str">
        <f>IF(現場!H752&lt;&gt;"",現場!H752,"")</f>
        <v/>
      </c>
      <c r="R748" s="379" t="str">
        <f>IF(現場!I752&lt;&gt;"",現場!I752,"")</f>
        <v/>
      </c>
      <c r="S748" s="379" t="str">
        <f>IF(現場!J752&lt;&gt;"",現場!J752,"")</f>
        <v/>
      </c>
      <c r="T748" s="379" t="str">
        <f>IF(現場!K752&lt;&gt;"",現場!K752,"")</f>
        <v/>
      </c>
      <c r="U748" s="379" t="str">
        <f>IF(現場!L752&lt;&gt;"",現場!L752,"")</f>
        <v/>
      </c>
      <c r="V748" s="379" t="str">
        <f>IF(現場!M752&lt;&gt;"",現場!M752,"")</f>
        <v/>
      </c>
      <c r="X748" s="407" t="str">
        <f>IF(名簿!E753&lt;&gt;"",名簿!E753,"")</f>
        <v/>
      </c>
      <c r="Y748" s="407" t="str">
        <f>IF(名簿!C753&lt;&gt;"",名簿!C753,"")</f>
        <v/>
      </c>
      <c r="Z748" s="407" t="str">
        <f>IF(名簿!H753&lt;&gt;"",名簿!H753,"")</f>
        <v/>
      </c>
      <c r="AA748" s="407" t="str">
        <f>IF(名簿!S753&lt;&gt;"",名簿!S753,"")</f>
        <v/>
      </c>
      <c r="AB748" s="407" t="s">
        <v>1792</v>
      </c>
      <c r="AC748" s="407" t="str">
        <f>IF(名簿!M753&lt;&gt;"",名簿!M753,"")</f>
        <v/>
      </c>
      <c r="AD748" s="407" t="str">
        <f>IF(名簿!N753&lt;&gt;"",名簿!N753,"")</f>
        <v/>
      </c>
      <c r="AE748" s="407" t="str">
        <f>IF(名簿!O753&lt;&gt;"",名簿!O753,"")</f>
        <v/>
      </c>
      <c r="AF748" s="407" t="str">
        <f>IF(名簿!P753&lt;&gt;"",名簿!P753,"")</f>
        <v/>
      </c>
      <c r="AN748" s="551" t="str">
        <f>テーブル2[[#This Row],[災害発生時の
体制]]&amp;テーブル2[[#This Row],[班長代理①②③を選択]]</f>
        <v/>
      </c>
      <c r="AO748">
        <f>IF(テーブル2[[#This Row],[班長代理①②③を選択]]&lt;&gt;"",COUNTIF(AN:AN,AN748),0)</f>
        <v>0</v>
      </c>
      <c r="AQ748" s="521" t="str">
        <f>テーブル2[[#This Row],[災害発生時の
体制]]&amp;テーブル2[[#This Row],[班長]]</f>
        <v/>
      </c>
      <c r="AR748" s="519">
        <f>IF(テーブル2[[#This Row],[班長]]="○",COUNTIF(AQ:AQ,AQ748),0)</f>
        <v>0</v>
      </c>
    </row>
    <row r="749" spans="2:44" x14ac:dyDescent="0.15">
      <c r="B749" s="378" t="str">
        <f>IF(名簿!C754&lt;&gt;"",名簿!C754,"")</f>
        <v/>
      </c>
      <c r="C749" s="378" t="str">
        <f>IF(名簿!F754&lt;&gt;"",名簿!F754,"")</f>
        <v/>
      </c>
      <c r="D749" s="378" t="str">
        <f>IF(名簿!G754&lt;&gt;"",名簿!G754,"")</f>
        <v/>
      </c>
      <c r="E749" s="378" t="str">
        <f>IF(名簿!J754&lt;&gt;"",名簿!J754,"")</f>
        <v/>
      </c>
      <c r="F749" s="378" t="str">
        <f>IF(名簿!L754&lt;&gt;"",名簿!L754,"")</f>
        <v/>
      </c>
      <c r="G749" s="378" t="str">
        <f>IF(名簿!I754&lt;&gt;"",名簿!I754,"")</f>
        <v/>
      </c>
      <c r="H749" s="378" t="str">
        <f>IF(名簿!K754&lt;&gt;"",名簿!K754,"")</f>
        <v/>
      </c>
      <c r="I749" s="378" t="str">
        <f>IF(名簿!H754&lt;&gt;"",名簿!H754,"")</f>
        <v/>
      </c>
      <c r="J749" s="378" t="str">
        <f>IF(名簿!S754&lt;&gt;"",名簿!S754,"")</f>
        <v/>
      </c>
      <c r="L749" s="379" t="str">
        <f>IF(現場!C753&lt;&gt;"",現場!C753,"")</f>
        <v/>
      </c>
      <c r="M749" s="379" t="str">
        <f>IF(現場!D753&lt;&gt;"",現場!D753,"")</f>
        <v/>
      </c>
      <c r="N749" s="379" t="str">
        <f>IF(現場!E753&lt;&gt;"",現場!E753,"")</f>
        <v/>
      </c>
      <c r="O749" s="379" t="str">
        <f>IF(現場!F753&lt;&gt;"",現場!F753,"")</f>
        <v/>
      </c>
      <c r="P749" s="379" t="str">
        <f>IF(現場!G753&lt;&gt;"",現場!G753,"")</f>
        <v/>
      </c>
      <c r="Q749" s="379" t="str">
        <f>IF(現場!H753&lt;&gt;"",現場!H753,"")</f>
        <v/>
      </c>
      <c r="R749" s="379" t="str">
        <f>IF(現場!I753&lt;&gt;"",現場!I753,"")</f>
        <v/>
      </c>
      <c r="S749" s="379" t="str">
        <f>IF(現場!J753&lt;&gt;"",現場!J753,"")</f>
        <v/>
      </c>
      <c r="T749" s="379" t="str">
        <f>IF(現場!K753&lt;&gt;"",現場!K753,"")</f>
        <v/>
      </c>
      <c r="U749" s="379" t="str">
        <f>IF(現場!L753&lt;&gt;"",現場!L753,"")</f>
        <v/>
      </c>
      <c r="V749" s="379" t="str">
        <f>IF(現場!M753&lt;&gt;"",現場!M753,"")</f>
        <v/>
      </c>
      <c r="X749" s="407" t="str">
        <f>IF(名簿!E754&lt;&gt;"",名簿!E754,"")</f>
        <v/>
      </c>
      <c r="Y749" s="407" t="str">
        <f>IF(名簿!C754&lt;&gt;"",名簿!C754,"")</f>
        <v/>
      </c>
      <c r="Z749" s="407" t="str">
        <f>IF(名簿!H754&lt;&gt;"",名簿!H754,"")</f>
        <v/>
      </c>
      <c r="AA749" s="407" t="str">
        <f>IF(名簿!S754&lt;&gt;"",名簿!S754,"")</f>
        <v/>
      </c>
      <c r="AB749" s="407" t="s">
        <v>1792</v>
      </c>
      <c r="AC749" s="407" t="str">
        <f>IF(名簿!M754&lt;&gt;"",名簿!M754,"")</f>
        <v/>
      </c>
      <c r="AD749" s="407" t="str">
        <f>IF(名簿!N754&lt;&gt;"",名簿!N754,"")</f>
        <v/>
      </c>
      <c r="AE749" s="407" t="str">
        <f>IF(名簿!O754&lt;&gt;"",名簿!O754,"")</f>
        <v/>
      </c>
      <c r="AF749" s="407" t="str">
        <f>IF(名簿!P754&lt;&gt;"",名簿!P754,"")</f>
        <v/>
      </c>
      <c r="AN749" s="551" t="str">
        <f>テーブル2[[#This Row],[災害発生時の
体制]]&amp;テーブル2[[#This Row],[班長代理①②③を選択]]</f>
        <v/>
      </c>
      <c r="AO749">
        <f>IF(テーブル2[[#This Row],[班長代理①②③を選択]]&lt;&gt;"",COUNTIF(AN:AN,AN749),0)</f>
        <v>0</v>
      </c>
      <c r="AQ749" s="521" t="str">
        <f>テーブル2[[#This Row],[災害発生時の
体制]]&amp;テーブル2[[#This Row],[班長]]</f>
        <v/>
      </c>
      <c r="AR749" s="519">
        <f>IF(テーブル2[[#This Row],[班長]]="○",COUNTIF(AQ:AQ,AQ749),0)</f>
        <v>0</v>
      </c>
    </row>
    <row r="750" spans="2:44" x14ac:dyDescent="0.15">
      <c r="B750" s="378" t="str">
        <f>IF(名簿!C755&lt;&gt;"",名簿!C755,"")</f>
        <v/>
      </c>
      <c r="C750" s="378" t="str">
        <f>IF(名簿!F755&lt;&gt;"",名簿!F755,"")</f>
        <v/>
      </c>
      <c r="D750" s="378" t="str">
        <f>IF(名簿!G755&lt;&gt;"",名簿!G755,"")</f>
        <v/>
      </c>
      <c r="E750" s="378" t="str">
        <f>IF(名簿!J755&lt;&gt;"",名簿!J755,"")</f>
        <v/>
      </c>
      <c r="F750" s="378" t="str">
        <f>IF(名簿!L755&lt;&gt;"",名簿!L755,"")</f>
        <v/>
      </c>
      <c r="G750" s="378" t="str">
        <f>IF(名簿!I755&lt;&gt;"",名簿!I755,"")</f>
        <v/>
      </c>
      <c r="H750" s="378" t="str">
        <f>IF(名簿!K755&lt;&gt;"",名簿!K755,"")</f>
        <v/>
      </c>
      <c r="I750" s="378" t="str">
        <f>IF(名簿!H755&lt;&gt;"",名簿!H755,"")</f>
        <v/>
      </c>
      <c r="J750" s="378" t="str">
        <f>IF(名簿!S755&lt;&gt;"",名簿!S755,"")</f>
        <v/>
      </c>
      <c r="L750" s="379" t="str">
        <f>IF(現場!C754&lt;&gt;"",現場!C754,"")</f>
        <v/>
      </c>
      <c r="M750" s="379" t="str">
        <f>IF(現場!D754&lt;&gt;"",現場!D754,"")</f>
        <v/>
      </c>
      <c r="N750" s="379" t="str">
        <f>IF(現場!E754&lt;&gt;"",現場!E754,"")</f>
        <v/>
      </c>
      <c r="O750" s="379" t="str">
        <f>IF(現場!F754&lt;&gt;"",現場!F754,"")</f>
        <v/>
      </c>
      <c r="P750" s="379" t="str">
        <f>IF(現場!G754&lt;&gt;"",現場!G754,"")</f>
        <v/>
      </c>
      <c r="Q750" s="379" t="str">
        <f>IF(現場!H754&lt;&gt;"",現場!H754,"")</f>
        <v/>
      </c>
      <c r="R750" s="379" t="str">
        <f>IF(現場!I754&lt;&gt;"",現場!I754,"")</f>
        <v/>
      </c>
      <c r="S750" s="379" t="str">
        <f>IF(現場!J754&lt;&gt;"",現場!J754,"")</f>
        <v/>
      </c>
      <c r="T750" s="379" t="str">
        <f>IF(現場!K754&lt;&gt;"",現場!K754,"")</f>
        <v/>
      </c>
      <c r="U750" s="379" t="str">
        <f>IF(現場!L754&lt;&gt;"",現場!L754,"")</f>
        <v/>
      </c>
      <c r="V750" s="379" t="str">
        <f>IF(現場!M754&lt;&gt;"",現場!M754,"")</f>
        <v/>
      </c>
      <c r="X750" s="407" t="str">
        <f>IF(名簿!E755&lt;&gt;"",名簿!E755,"")</f>
        <v/>
      </c>
      <c r="Y750" s="407" t="str">
        <f>IF(名簿!C755&lt;&gt;"",名簿!C755,"")</f>
        <v/>
      </c>
      <c r="Z750" s="407" t="str">
        <f>IF(名簿!H755&lt;&gt;"",名簿!H755,"")</f>
        <v/>
      </c>
      <c r="AA750" s="407" t="str">
        <f>IF(名簿!S755&lt;&gt;"",名簿!S755,"")</f>
        <v/>
      </c>
      <c r="AB750" s="407" t="s">
        <v>1792</v>
      </c>
      <c r="AC750" s="407" t="str">
        <f>IF(名簿!M755&lt;&gt;"",名簿!M755,"")</f>
        <v/>
      </c>
      <c r="AD750" s="407" t="str">
        <f>IF(名簿!N755&lt;&gt;"",名簿!N755,"")</f>
        <v/>
      </c>
      <c r="AE750" s="407" t="str">
        <f>IF(名簿!O755&lt;&gt;"",名簿!O755,"")</f>
        <v/>
      </c>
      <c r="AF750" s="407" t="str">
        <f>IF(名簿!P755&lt;&gt;"",名簿!P755,"")</f>
        <v/>
      </c>
      <c r="AN750" s="551" t="str">
        <f>テーブル2[[#This Row],[災害発生時の
体制]]&amp;テーブル2[[#This Row],[班長代理①②③を選択]]</f>
        <v/>
      </c>
      <c r="AO750">
        <f>IF(テーブル2[[#This Row],[班長代理①②③を選択]]&lt;&gt;"",COUNTIF(AN:AN,AN750),0)</f>
        <v>0</v>
      </c>
      <c r="AQ750" s="521" t="str">
        <f>テーブル2[[#This Row],[災害発生時の
体制]]&amp;テーブル2[[#This Row],[班長]]</f>
        <v/>
      </c>
      <c r="AR750" s="519">
        <f>IF(テーブル2[[#This Row],[班長]]="○",COUNTIF(AQ:AQ,AQ750),0)</f>
        <v>0</v>
      </c>
    </row>
    <row r="751" spans="2:44" x14ac:dyDescent="0.15">
      <c r="B751" s="378" t="str">
        <f>IF(名簿!C756&lt;&gt;"",名簿!C756,"")</f>
        <v/>
      </c>
      <c r="C751" s="378" t="str">
        <f>IF(名簿!F756&lt;&gt;"",名簿!F756,"")</f>
        <v/>
      </c>
      <c r="D751" s="378" t="str">
        <f>IF(名簿!G756&lt;&gt;"",名簿!G756,"")</f>
        <v/>
      </c>
      <c r="E751" s="378" t="str">
        <f>IF(名簿!J756&lt;&gt;"",名簿!J756,"")</f>
        <v/>
      </c>
      <c r="F751" s="378" t="str">
        <f>IF(名簿!L756&lt;&gt;"",名簿!L756,"")</f>
        <v/>
      </c>
      <c r="G751" s="378" t="str">
        <f>IF(名簿!I756&lt;&gt;"",名簿!I756,"")</f>
        <v/>
      </c>
      <c r="H751" s="378" t="str">
        <f>IF(名簿!K756&lt;&gt;"",名簿!K756,"")</f>
        <v/>
      </c>
      <c r="I751" s="378" t="str">
        <f>IF(名簿!H756&lt;&gt;"",名簿!H756,"")</f>
        <v/>
      </c>
      <c r="J751" s="378" t="str">
        <f>IF(名簿!S756&lt;&gt;"",名簿!S756,"")</f>
        <v/>
      </c>
      <c r="L751" s="379" t="str">
        <f>IF(現場!C755&lt;&gt;"",現場!C755,"")</f>
        <v/>
      </c>
      <c r="M751" s="379" t="str">
        <f>IF(現場!D755&lt;&gt;"",現場!D755,"")</f>
        <v/>
      </c>
      <c r="N751" s="379" t="str">
        <f>IF(現場!E755&lt;&gt;"",現場!E755,"")</f>
        <v/>
      </c>
      <c r="O751" s="379" t="str">
        <f>IF(現場!F755&lt;&gt;"",現場!F755,"")</f>
        <v/>
      </c>
      <c r="P751" s="379" t="str">
        <f>IF(現場!G755&lt;&gt;"",現場!G755,"")</f>
        <v/>
      </c>
      <c r="Q751" s="379" t="str">
        <f>IF(現場!H755&lt;&gt;"",現場!H755,"")</f>
        <v/>
      </c>
      <c r="R751" s="379" t="str">
        <f>IF(現場!I755&lt;&gt;"",現場!I755,"")</f>
        <v/>
      </c>
      <c r="S751" s="379" t="str">
        <f>IF(現場!J755&lt;&gt;"",現場!J755,"")</f>
        <v/>
      </c>
      <c r="T751" s="379" t="str">
        <f>IF(現場!K755&lt;&gt;"",現場!K755,"")</f>
        <v/>
      </c>
      <c r="U751" s="379" t="str">
        <f>IF(現場!L755&lt;&gt;"",現場!L755,"")</f>
        <v/>
      </c>
      <c r="V751" s="379" t="str">
        <f>IF(現場!M755&lt;&gt;"",現場!M755,"")</f>
        <v/>
      </c>
      <c r="X751" s="407" t="str">
        <f>IF(名簿!E756&lt;&gt;"",名簿!E756,"")</f>
        <v/>
      </c>
      <c r="Y751" s="407" t="str">
        <f>IF(名簿!C756&lt;&gt;"",名簿!C756,"")</f>
        <v/>
      </c>
      <c r="Z751" s="407" t="str">
        <f>IF(名簿!H756&lt;&gt;"",名簿!H756,"")</f>
        <v/>
      </c>
      <c r="AA751" s="407" t="str">
        <f>IF(名簿!S756&lt;&gt;"",名簿!S756,"")</f>
        <v/>
      </c>
      <c r="AB751" s="407" t="s">
        <v>1792</v>
      </c>
      <c r="AC751" s="407" t="str">
        <f>IF(名簿!M756&lt;&gt;"",名簿!M756,"")</f>
        <v/>
      </c>
      <c r="AD751" s="407" t="str">
        <f>IF(名簿!N756&lt;&gt;"",名簿!N756,"")</f>
        <v/>
      </c>
      <c r="AE751" s="407" t="str">
        <f>IF(名簿!O756&lt;&gt;"",名簿!O756,"")</f>
        <v/>
      </c>
      <c r="AF751" s="407" t="str">
        <f>IF(名簿!P756&lt;&gt;"",名簿!P756,"")</f>
        <v/>
      </c>
      <c r="AN751" s="551" t="str">
        <f>テーブル2[[#This Row],[災害発生時の
体制]]&amp;テーブル2[[#This Row],[班長代理①②③を選択]]</f>
        <v/>
      </c>
      <c r="AO751">
        <f>IF(テーブル2[[#This Row],[班長代理①②③を選択]]&lt;&gt;"",COUNTIF(AN:AN,AN751),0)</f>
        <v>0</v>
      </c>
      <c r="AQ751" s="521" t="str">
        <f>テーブル2[[#This Row],[災害発生時の
体制]]&amp;テーブル2[[#This Row],[班長]]</f>
        <v/>
      </c>
      <c r="AR751" s="519">
        <f>IF(テーブル2[[#This Row],[班長]]="○",COUNTIF(AQ:AQ,AQ751),0)</f>
        <v>0</v>
      </c>
    </row>
    <row r="752" spans="2:44" x14ac:dyDescent="0.15">
      <c r="B752" s="378" t="str">
        <f>IF(名簿!C757&lt;&gt;"",名簿!C757,"")</f>
        <v/>
      </c>
      <c r="C752" s="378" t="str">
        <f>IF(名簿!F757&lt;&gt;"",名簿!F757,"")</f>
        <v/>
      </c>
      <c r="D752" s="378" t="str">
        <f>IF(名簿!G757&lt;&gt;"",名簿!G757,"")</f>
        <v/>
      </c>
      <c r="E752" s="378" t="str">
        <f>IF(名簿!J757&lt;&gt;"",名簿!J757,"")</f>
        <v/>
      </c>
      <c r="F752" s="378" t="str">
        <f>IF(名簿!L757&lt;&gt;"",名簿!L757,"")</f>
        <v/>
      </c>
      <c r="G752" s="378" t="str">
        <f>IF(名簿!I757&lt;&gt;"",名簿!I757,"")</f>
        <v/>
      </c>
      <c r="H752" s="378" t="str">
        <f>IF(名簿!K757&lt;&gt;"",名簿!K757,"")</f>
        <v/>
      </c>
      <c r="I752" s="378" t="str">
        <f>IF(名簿!H757&lt;&gt;"",名簿!H757,"")</f>
        <v/>
      </c>
      <c r="J752" s="378" t="str">
        <f>IF(名簿!S757&lt;&gt;"",名簿!S757,"")</f>
        <v/>
      </c>
      <c r="L752" s="379" t="str">
        <f>IF(現場!C756&lt;&gt;"",現場!C756,"")</f>
        <v/>
      </c>
      <c r="M752" s="379" t="str">
        <f>IF(現場!D756&lt;&gt;"",現場!D756,"")</f>
        <v/>
      </c>
      <c r="N752" s="379" t="str">
        <f>IF(現場!E756&lt;&gt;"",現場!E756,"")</f>
        <v/>
      </c>
      <c r="O752" s="379" t="str">
        <f>IF(現場!F756&lt;&gt;"",現場!F756,"")</f>
        <v/>
      </c>
      <c r="P752" s="379" t="str">
        <f>IF(現場!G756&lt;&gt;"",現場!G756,"")</f>
        <v/>
      </c>
      <c r="Q752" s="379" t="str">
        <f>IF(現場!H756&lt;&gt;"",現場!H756,"")</f>
        <v/>
      </c>
      <c r="R752" s="379" t="str">
        <f>IF(現場!I756&lt;&gt;"",現場!I756,"")</f>
        <v/>
      </c>
      <c r="S752" s="379" t="str">
        <f>IF(現場!J756&lt;&gt;"",現場!J756,"")</f>
        <v/>
      </c>
      <c r="T752" s="379" t="str">
        <f>IF(現場!K756&lt;&gt;"",現場!K756,"")</f>
        <v/>
      </c>
      <c r="U752" s="379" t="str">
        <f>IF(現場!L756&lt;&gt;"",現場!L756,"")</f>
        <v/>
      </c>
      <c r="V752" s="379" t="str">
        <f>IF(現場!M756&lt;&gt;"",現場!M756,"")</f>
        <v/>
      </c>
      <c r="X752" s="407" t="str">
        <f>IF(名簿!E757&lt;&gt;"",名簿!E757,"")</f>
        <v/>
      </c>
      <c r="Y752" s="407" t="str">
        <f>IF(名簿!C757&lt;&gt;"",名簿!C757,"")</f>
        <v/>
      </c>
      <c r="Z752" s="407" t="str">
        <f>IF(名簿!H757&lt;&gt;"",名簿!H757,"")</f>
        <v/>
      </c>
      <c r="AA752" s="407" t="str">
        <f>IF(名簿!S757&lt;&gt;"",名簿!S757,"")</f>
        <v/>
      </c>
      <c r="AB752" s="407" t="s">
        <v>1792</v>
      </c>
      <c r="AC752" s="407" t="str">
        <f>IF(名簿!M757&lt;&gt;"",名簿!M757,"")</f>
        <v/>
      </c>
      <c r="AD752" s="407" t="str">
        <f>IF(名簿!N757&lt;&gt;"",名簿!N757,"")</f>
        <v/>
      </c>
      <c r="AE752" s="407" t="str">
        <f>IF(名簿!O757&lt;&gt;"",名簿!O757,"")</f>
        <v/>
      </c>
      <c r="AF752" s="407" t="str">
        <f>IF(名簿!P757&lt;&gt;"",名簿!P757,"")</f>
        <v/>
      </c>
      <c r="AN752" s="551" t="str">
        <f>テーブル2[[#This Row],[災害発生時の
体制]]&amp;テーブル2[[#This Row],[班長代理①②③を選択]]</f>
        <v/>
      </c>
      <c r="AO752">
        <f>IF(テーブル2[[#This Row],[班長代理①②③を選択]]&lt;&gt;"",COUNTIF(AN:AN,AN752),0)</f>
        <v>0</v>
      </c>
      <c r="AQ752" s="521" t="str">
        <f>テーブル2[[#This Row],[災害発生時の
体制]]&amp;テーブル2[[#This Row],[班長]]</f>
        <v/>
      </c>
      <c r="AR752" s="519">
        <f>IF(テーブル2[[#This Row],[班長]]="○",COUNTIF(AQ:AQ,AQ752),0)</f>
        <v>0</v>
      </c>
    </row>
    <row r="753" spans="2:44" x14ac:dyDescent="0.15">
      <c r="B753" s="378" t="str">
        <f>IF(名簿!C758&lt;&gt;"",名簿!C758,"")</f>
        <v/>
      </c>
      <c r="C753" s="378" t="str">
        <f>IF(名簿!F758&lt;&gt;"",名簿!F758,"")</f>
        <v/>
      </c>
      <c r="D753" s="378" t="str">
        <f>IF(名簿!G758&lt;&gt;"",名簿!G758,"")</f>
        <v/>
      </c>
      <c r="E753" s="378" t="str">
        <f>IF(名簿!J758&lt;&gt;"",名簿!J758,"")</f>
        <v/>
      </c>
      <c r="F753" s="378" t="str">
        <f>IF(名簿!L758&lt;&gt;"",名簿!L758,"")</f>
        <v/>
      </c>
      <c r="G753" s="378" t="str">
        <f>IF(名簿!I758&lt;&gt;"",名簿!I758,"")</f>
        <v/>
      </c>
      <c r="H753" s="378" t="str">
        <f>IF(名簿!K758&lt;&gt;"",名簿!K758,"")</f>
        <v/>
      </c>
      <c r="I753" s="378" t="str">
        <f>IF(名簿!H758&lt;&gt;"",名簿!H758,"")</f>
        <v/>
      </c>
      <c r="J753" s="378" t="str">
        <f>IF(名簿!S758&lt;&gt;"",名簿!S758,"")</f>
        <v/>
      </c>
      <c r="L753" s="379" t="str">
        <f>IF(現場!C757&lt;&gt;"",現場!C757,"")</f>
        <v/>
      </c>
      <c r="M753" s="379" t="str">
        <f>IF(現場!D757&lt;&gt;"",現場!D757,"")</f>
        <v/>
      </c>
      <c r="N753" s="379" t="str">
        <f>IF(現場!E757&lt;&gt;"",現場!E757,"")</f>
        <v/>
      </c>
      <c r="O753" s="379" t="str">
        <f>IF(現場!F757&lt;&gt;"",現場!F757,"")</f>
        <v/>
      </c>
      <c r="P753" s="379" t="str">
        <f>IF(現場!G757&lt;&gt;"",現場!G757,"")</f>
        <v/>
      </c>
      <c r="Q753" s="379" t="str">
        <f>IF(現場!H757&lt;&gt;"",現場!H757,"")</f>
        <v/>
      </c>
      <c r="R753" s="379" t="str">
        <f>IF(現場!I757&lt;&gt;"",現場!I757,"")</f>
        <v/>
      </c>
      <c r="S753" s="379" t="str">
        <f>IF(現場!J757&lt;&gt;"",現場!J757,"")</f>
        <v/>
      </c>
      <c r="T753" s="379" t="str">
        <f>IF(現場!K757&lt;&gt;"",現場!K757,"")</f>
        <v/>
      </c>
      <c r="U753" s="379" t="str">
        <f>IF(現場!L757&lt;&gt;"",現場!L757,"")</f>
        <v/>
      </c>
      <c r="V753" s="379" t="str">
        <f>IF(現場!M757&lt;&gt;"",現場!M757,"")</f>
        <v/>
      </c>
      <c r="X753" s="407" t="str">
        <f>IF(名簿!E758&lt;&gt;"",名簿!E758,"")</f>
        <v/>
      </c>
      <c r="Y753" s="407" t="str">
        <f>IF(名簿!C758&lt;&gt;"",名簿!C758,"")</f>
        <v/>
      </c>
      <c r="Z753" s="407" t="str">
        <f>IF(名簿!H758&lt;&gt;"",名簿!H758,"")</f>
        <v/>
      </c>
      <c r="AA753" s="407" t="str">
        <f>IF(名簿!S758&lt;&gt;"",名簿!S758,"")</f>
        <v/>
      </c>
      <c r="AB753" s="407" t="s">
        <v>1792</v>
      </c>
      <c r="AC753" s="407" t="str">
        <f>IF(名簿!M758&lt;&gt;"",名簿!M758,"")</f>
        <v/>
      </c>
      <c r="AD753" s="407" t="str">
        <f>IF(名簿!N758&lt;&gt;"",名簿!N758,"")</f>
        <v/>
      </c>
      <c r="AE753" s="407" t="str">
        <f>IF(名簿!O758&lt;&gt;"",名簿!O758,"")</f>
        <v/>
      </c>
      <c r="AF753" s="407" t="str">
        <f>IF(名簿!P758&lt;&gt;"",名簿!P758,"")</f>
        <v/>
      </c>
      <c r="AN753" s="551" t="str">
        <f>テーブル2[[#This Row],[災害発生時の
体制]]&amp;テーブル2[[#This Row],[班長代理①②③を選択]]</f>
        <v/>
      </c>
      <c r="AO753">
        <f>IF(テーブル2[[#This Row],[班長代理①②③を選択]]&lt;&gt;"",COUNTIF(AN:AN,AN753),0)</f>
        <v>0</v>
      </c>
      <c r="AQ753" s="521" t="str">
        <f>テーブル2[[#This Row],[災害発生時の
体制]]&amp;テーブル2[[#This Row],[班長]]</f>
        <v/>
      </c>
      <c r="AR753" s="519">
        <f>IF(テーブル2[[#This Row],[班長]]="○",COUNTIF(AQ:AQ,AQ753),0)</f>
        <v>0</v>
      </c>
    </row>
    <row r="754" spans="2:44" x14ac:dyDescent="0.15">
      <c r="B754" s="378" t="str">
        <f>IF(名簿!C759&lt;&gt;"",名簿!C759,"")</f>
        <v/>
      </c>
      <c r="C754" s="378" t="str">
        <f>IF(名簿!F759&lt;&gt;"",名簿!F759,"")</f>
        <v/>
      </c>
      <c r="D754" s="378" t="str">
        <f>IF(名簿!G759&lt;&gt;"",名簿!G759,"")</f>
        <v/>
      </c>
      <c r="E754" s="378" t="str">
        <f>IF(名簿!J759&lt;&gt;"",名簿!J759,"")</f>
        <v/>
      </c>
      <c r="F754" s="378" t="str">
        <f>IF(名簿!L759&lt;&gt;"",名簿!L759,"")</f>
        <v/>
      </c>
      <c r="G754" s="378" t="str">
        <f>IF(名簿!I759&lt;&gt;"",名簿!I759,"")</f>
        <v/>
      </c>
      <c r="H754" s="378" t="str">
        <f>IF(名簿!K759&lt;&gt;"",名簿!K759,"")</f>
        <v/>
      </c>
      <c r="I754" s="378" t="str">
        <f>IF(名簿!H759&lt;&gt;"",名簿!H759,"")</f>
        <v/>
      </c>
      <c r="J754" s="378" t="str">
        <f>IF(名簿!S759&lt;&gt;"",名簿!S759,"")</f>
        <v/>
      </c>
      <c r="L754" s="379" t="str">
        <f>IF(現場!C758&lt;&gt;"",現場!C758,"")</f>
        <v/>
      </c>
      <c r="M754" s="379" t="str">
        <f>IF(現場!D758&lt;&gt;"",現場!D758,"")</f>
        <v/>
      </c>
      <c r="N754" s="379" t="str">
        <f>IF(現場!E758&lt;&gt;"",現場!E758,"")</f>
        <v/>
      </c>
      <c r="O754" s="379" t="str">
        <f>IF(現場!F758&lt;&gt;"",現場!F758,"")</f>
        <v/>
      </c>
      <c r="P754" s="379" t="str">
        <f>IF(現場!G758&lt;&gt;"",現場!G758,"")</f>
        <v/>
      </c>
      <c r="Q754" s="379" t="str">
        <f>IF(現場!H758&lt;&gt;"",現場!H758,"")</f>
        <v/>
      </c>
      <c r="R754" s="379" t="str">
        <f>IF(現場!I758&lt;&gt;"",現場!I758,"")</f>
        <v/>
      </c>
      <c r="S754" s="379" t="str">
        <f>IF(現場!J758&lt;&gt;"",現場!J758,"")</f>
        <v/>
      </c>
      <c r="T754" s="379" t="str">
        <f>IF(現場!K758&lt;&gt;"",現場!K758,"")</f>
        <v/>
      </c>
      <c r="U754" s="379" t="str">
        <f>IF(現場!L758&lt;&gt;"",現場!L758,"")</f>
        <v/>
      </c>
      <c r="V754" s="379" t="str">
        <f>IF(現場!M758&lt;&gt;"",現場!M758,"")</f>
        <v/>
      </c>
      <c r="X754" s="407" t="str">
        <f>IF(名簿!E759&lt;&gt;"",名簿!E759,"")</f>
        <v/>
      </c>
      <c r="Y754" s="407" t="str">
        <f>IF(名簿!C759&lt;&gt;"",名簿!C759,"")</f>
        <v/>
      </c>
      <c r="Z754" s="407" t="str">
        <f>IF(名簿!H759&lt;&gt;"",名簿!H759,"")</f>
        <v/>
      </c>
      <c r="AA754" s="407" t="str">
        <f>IF(名簿!S759&lt;&gt;"",名簿!S759,"")</f>
        <v/>
      </c>
      <c r="AB754" s="407" t="s">
        <v>1792</v>
      </c>
      <c r="AC754" s="407" t="str">
        <f>IF(名簿!M759&lt;&gt;"",名簿!M759,"")</f>
        <v/>
      </c>
      <c r="AD754" s="407" t="str">
        <f>IF(名簿!N759&lt;&gt;"",名簿!N759,"")</f>
        <v/>
      </c>
      <c r="AE754" s="407" t="str">
        <f>IF(名簿!O759&lt;&gt;"",名簿!O759,"")</f>
        <v/>
      </c>
      <c r="AF754" s="407" t="str">
        <f>IF(名簿!P759&lt;&gt;"",名簿!P759,"")</f>
        <v/>
      </c>
      <c r="AN754" s="551" t="str">
        <f>テーブル2[[#This Row],[災害発生時の
体制]]&amp;テーブル2[[#This Row],[班長代理①②③を選択]]</f>
        <v/>
      </c>
      <c r="AO754">
        <f>IF(テーブル2[[#This Row],[班長代理①②③を選択]]&lt;&gt;"",COUNTIF(AN:AN,AN754),0)</f>
        <v>0</v>
      </c>
      <c r="AQ754" s="521" t="str">
        <f>テーブル2[[#This Row],[災害発生時の
体制]]&amp;テーブル2[[#This Row],[班長]]</f>
        <v/>
      </c>
      <c r="AR754" s="519">
        <f>IF(テーブル2[[#This Row],[班長]]="○",COUNTIF(AQ:AQ,AQ754),0)</f>
        <v>0</v>
      </c>
    </row>
    <row r="755" spans="2:44" x14ac:dyDescent="0.15">
      <c r="B755" s="378" t="str">
        <f>IF(名簿!C760&lt;&gt;"",名簿!C760,"")</f>
        <v/>
      </c>
      <c r="C755" s="378" t="str">
        <f>IF(名簿!F760&lt;&gt;"",名簿!F760,"")</f>
        <v/>
      </c>
      <c r="D755" s="378" t="str">
        <f>IF(名簿!G760&lt;&gt;"",名簿!G760,"")</f>
        <v/>
      </c>
      <c r="E755" s="378" t="str">
        <f>IF(名簿!J760&lt;&gt;"",名簿!J760,"")</f>
        <v/>
      </c>
      <c r="F755" s="378" t="str">
        <f>IF(名簿!L760&lt;&gt;"",名簿!L760,"")</f>
        <v/>
      </c>
      <c r="G755" s="378" t="str">
        <f>IF(名簿!I760&lt;&gt;"",名簿!I760,"")</f>
        <v/>
      </c>
      <c r="H755" s="378" t="str">
        <f>IF(名簿!K760&lt;&gt;"",名簿!K760,"")</f>
        <v/>
      </c>
      <c r="I755" s="378" t="str">
        <f>IF(名簿!H760&lt;&gt;"",名簿!H760,"")</f>
        <v/>
      </c>
      <c r="J755" s="378" t="str">
        <f>IF(名簿!S760&lt;&gt;"",名簿!S760,"")</f>
        <v/>
      </c>
      <c r="L755" s="379" t="str">
        <f>IF(現場!C759&lt;&gt;"",現場!C759,"")</f>
        <v/>
      </c>
      <c r="M755" s="379" t="str">
        <f>IF(現場!D759&lt;&gt;"",現場!D759,"")</f>
        <v/>
      </c>
      <c r="N755" s="379" t="str">
        <f>IF(現場!E759&lt;&gt;"",現場!E759,"")</f>
        <v/>
      </c>
      <c r="O755" s="379" t="str">
        <f>IF(現場!F759&lt;&gt;"",現場!F759,"")</f>
        <v/>
      </c>
      <c r="P755" s="379" t="str">
        <f>IF(現場!G759&lt;&gt;"",現場!G759,"")</f>
        <v/>
      </c>
      <c r="Q755" s="379" t="str">
        <f>IF(現場!H759&lt;&gt;"",現場!H759,"")</f>
        <v/>
      </c>
      <c r="R755" s="379" t="str">
        <f>IF(現場!I759&lt;&gt;"",現場!I759,"")</f>
        <v/>
      </c>
      <c r="S755" s="379" t="str">
        <f>IF(現場!J759&lt;&gt;"",現場!J759,"")</f>
        <v/>
      </c>
      <c r="T755" s="379" t="str">
        <f>IF(現場!K759&lt;&gt;"",現場!K759,"")</f>
        <v/>
      </c>
      <c r="U755" s="379" t="str">
        <f>IF(現場!L759&lt;&gt;"",現場!L759,"")</f>
        <v/>
      </c>
      <c r="V755" s="379" t="str">
        <f>IF(現場!M759&lt;&gt;"",現場!M759,"")</f>
        <v/>
      </c>
      <c r="X755" s="407" t="str">
        <f>IF(名簿!E760&lt;&gt;"",名簿!E760,"")</f>
        <v/>
      </c>
      <c r="Y755" s="407" t="str">
        <f>IF(名簿!C760&lt;&gt;"",名簿!C760,"")</f>
        <v/>
      </c>
      <c r="Z755" s="407" t="str">
        <f>IF(名簿!H760&lt;&gt;"",名簿!H760,"")</f>
        <v/>
      </c>
      <c r="AA755" s="407" t="str">
        <f>IF(名簿!S760&lt;&gt;"",名簿!S760,"")</f>
        <v/>
      </c>
      <c r="AB755" s="407" t="s">
        <v>1792</v>
      </c>
      <c r="AC755" s="407" t="str">
        <f>IF(名簿!M760&lt;&gt;"",名簿!M760,"")</f>
        <v/>
      </c>
      <c r="AD755" s="407" t="str">
        <f>IF(名簿!N760&lt;&gt;"",名簿!N760,"")</f>
        <v/>
      </c>
      <c r="AE755" s="407" t="str">
        <f>IF(名簿!O760&lt;&gt;"",名簿!O760,"")</f>
        <v/>
      </c>
      <c r="AF755" s="407" t="str">
        <f>IF(名簿!P760&lt;&gt;"",名簿!P760,"")</f>
        <v/>
      </c>
      <c r="AN755" s="551" t="str">
        <f>テーブル2[[#This Row],[災害発生時の
体制]]&amp;テーブル2[[#This Row],[班長代理①②③を選択]]</f>
        <v/>
      </c>
      <c r="AO755">
        <f>IF(テーブル2[[#This Row],[班長代理①②③を選択]]&lt;&gt;"",COUNTIF(AN:AN,AN755),0)</f>
        <v>0</v>
      </c>
      <c r="AQ755" s="521" t="str">
        <f>テーブル2[[#This Row],[災害発生時の
体制]]&amp;テーブル2[[#This Row],[班長]]</f>
        <v/>
      </c>
      <c r="AR755" s="519">
        <f>IF(テーブル2[[#This Row],[班長]]="○",COUNTIF(AQ:AQ,AQ755),0)</f>
        <v>0</v>
      </c>
    </row>
    <row r="756" spans="2:44" x14ac:dyDescent="0.15">
      <c r="B756" s="378" t="str">
        <f>IF(名簿!C761&lt;&gt;"",名簿!C761,"")</f>
        <v/>
      </c>
      <c r="C756" s="378" t="str">
        <f>IF(名簿!F761&lt;&gt;"",名簿!F761,"")</f>
        <v/>
      </c>
      <c r="D756" s="378" t="str">
        <f>IF(名簿!G761&lt;&gt;"",名簿!G761,"")</f>
        <v/>
      </c>
      <c r="E756" s="378" t="str">
        <f>IF(名簿!J761&lt;&gt;"",名簿!J761,"")</f>
        <v/>
      </c>
      <c r="F756" s="378" t="str">
        <f>IF(名簿!L761&lt;&gt;"",名簿!L761,"")</f>
        <v/>
      </c>
      <c r="G756" s="378" t="str">
        <f>IF(名簿!I761&lt;&gt;"",名簿!I761,"")</f>
        <v/>
      </c>
      <c r="H756" s="378" t="str">
        <f>IF(名簿!K761&lt;&gt;"",名簿!K761,"")</f>
        <v/>
      </c>
      <c r="I756" s="378" t="str">
        <f>IF(名簿!H761&lt;&gt;"",名簿!H761,"")</f>
        <v/>
      </c>
      <c r="J756" s="378" t="str">
        <f>IF(名簿!S761&lt;&gt;"",名簿!S761,"")</f>
        <v/>
      </c>
      <c r="L756" s="379" t="str">
        <f>IF(現場!C760&lt;&gt;"",現場!C760,"")</f>
        <v/>
      </c>
      <c r="M756" s="379" t="str">
        <f>IF(現場!D760&lt;&gt;"",現場!D760,"")</f>
        <v/>
      </c>
      <c r="N756" s="379" t="str">
        <f>IF(現場!E760&lt;&gt;"",現場!E760,"")</f>
        <v/>
      </c>
      <c r="O756" s="379" t="str">
        <f>IF(現場!F760&lt;&gt;"",現場!F760,"")</f>
        <v/>
      </c>
      <c r="P756" s="379" t="str">
        <f>IF(現場!G760&lt;&gt;"",現場!G760,"")</f>
        <v/>
      </c>
      <c r="Q756" s="379" t="str">
        <f>IF(現場!H760&lt;&gt;"",現場!H760,"")</f>
        <v/>
      </c>
      <c r="R756" s="379" t="str">
        <f>IF(現場!I760&lt;&gt;"",現場!I760,"")</f>
        <v/>
      </c>
      <c r="S756" s="379" t="str">
        <f>IF(現場!J760&lt;&gt;"",現場!J760,"")</f>
        <v/>
      </c>
      <c r="T756" s="379" t="str">
        <f>IF(現場!K760&lt;&gt;"",現場!K760,"")</f>
        <v/>
      </c>
      <c r="U756" s="379" t="str">
        <f>IF(現場!L760&lt;&gt;"",現場!L760,"")</f>
        <v/>
      </c>
      <c r="V756" s="379" t="str">
        <f>IF(現場!M760&lt;&gt;"",現場!M760,"")</f>
        <v/>
      </c>
      <c r="X756" s="407" t="str">
        <f>IF(名簿!E761&lt;&gt;"",名簿!E761,"")</f>
        <v/>
      </c>
      <c r="Y756" s="407" t="str">
        <f>IF(名簿!C761&lt;&gt;"",名簿!C761,"")</f>
        <v/>
      </c>
      <c r="Z756" s="407" t="str">
        <f>IF(名簿!H761&lt;&gt;"",名簿!H761,"")</f>
        <v/>
      </c>
      <c r="AA756" s="407" t="str">
        <f>IF(名簿!S761&lt;&gt;"",名簿!S761,"")</f>
        <v/>
      </c>
      <c r="AB756" s="407" t="s">
        <v>1792</v>
      </c>
      <c r="AC756" s="407" t="str">
        <f>IF(名簿!M761&lt;&gt;"",名簿!M761,"")</f>
        <v/>
      </c>
      <c r="AD756" s="407" t="str">
        <f>IF(名簿!N761&lt;&gt;"",名簿!N761,"")</f>
        <v/>
      </c>
      <c r="AE756" s="407" t="str">
        <f>IF(名簿!O761&lt;&gt;"",名簿!O761,"")</f>
        <v/>
      </c>
      <c r="AF756" s="407" t="str">
        <f>IF(名簿!P761&lt;&gt;"",名簿!P761,"")</f>
        <v/>
      </c>
      <c r="AN756" s="551" t="str">
        <f>テーブル2[[#This Row],[災害発生時の
体制]]&amp;テーブル2[[#This Row],[班長代理①②③を選択]]</f>
        <v/>
      </c>
      <c r="AO756">
        <f>IF(テーブル2[[#This Row],[班長代理①②③を選択]]&lt;&gt;"",COUNTIF(AN:AN,AN756),0)</f>
        <v>0</v>
      </c>
      <c r="AQ756" s="521" t="str">
        <f>テーブル2[[#This Row],[災害発生時の
体制]]&amp;テーブル2[[#This Row],[班長]]</f>
        <v/>
      </c>
      <c r="AR756" s="519">
        <f>IF(テーブル2[[#This Row],[班長]]="○",COUNTIF(AQ:AQ,AQ756),0)</f>
        <v>0</v>
      </c>
    </row>
    <row r="757" spans="2:44" x14ac:dyDescent="0.15">
      <c r="B757" s="378" t="str">
        <f>IF(名簿!C762&lt;&gt;"",名簿!C762,"")</f>
        <v/>
      </c>
      <c r="C757" s="378" t="str">
        <f>IF(名簿!F762&lt;&gt;"",名簿!F762,"")</f>
        <v/>
      </c>
      <c r="D757" s="378" t="str">
        <f>IF(名簿!G762&lt;&gt;"",名簿!G762,"")</f>
        <v/>
      </c>
      <c r="E757" s="378" t="str">
        <f>IF(名簿!J762&lt;&gt;"",名簿!J762,"")</f>
        <v/>
      </c>
      <c r="F757" s="378" t="str">
        <f>IF(名簿!L762&lt;&gt;"",名簿!L762,"")</f>
        <v/>
      </c>
      <c r="G757" s="378" t="str">
        <f>IF(名簿!I762&lt;&gt;"",名簿!I762,"")</f>
        <v/>
      </c>
      <c r="H757" s="378" t="str">
        <f>IF(名簿!K762&lt;&gt;"",名簿!K762,"")</f>
        <v/>
      </c>
      <c r="I757" s="378" t="str">
        <f>IF(名簿!H762&lt;&gt;"",名簿!H762,"")</f>
        <v/>
      </c>
      <c r="J757" s="378" t="str">
        <f>IF(名簿!S762&lt;&gt;"",名簿!S762,"")</f>
        <v/>
      </c>
      <c r="L757" s="379" t="str">
        <f>IF(現場!C761&lt;&gt;"",現場!C761,"")</f>
        <v/>
      </c>
      <c r="M757" s="379" t="str">
        <f>IF(現場!D761&lt;&gt;"",現場!D761,"")</f>
        <v/>
      </c>
      <c r="N757" s="379" t="str">
        <f>IF(現場!E761&lt;&gt;"",現場!E761,"")</f>
        <v/>
      </c>
      <c r="O757" s="379" t="str">
        <f>IF(現場!F761&lt;&gt;"",現場!F761,"")</f>
        <v/>
      </c>
      <c r="P757" s="379" t="str">
        <f>IF(現場!G761&lt;&gt;"",現場!G761,"")</f>
        <v/>
      </c>
      <c r="Q757" s="379" t="str">
        <f>IF(現場!H761&lt;&gt;"",現場!H761,"")</f>
        <v/>
      </c>
      <c r="R757" s="379" t="str">
        <f>IF(現場!I761&lt;&gt;"",現場!I761,"")</f>
        <v/>
      </c>
      <c r="S757" s="379" t="str">
        <f>IF(現場!J761&lt;&gt;"",現場!J761,"")</f>
        <v/>
      </c>
      <c r="T757" s="379" t="str">
        <f>IF(現場!K761&lt;&gt;"",現場!K761,"")</f>
        <v/>
      </c>
      <c r="U757" s="379" t="str">
        <f>IF(現場!L761&lt;&gt;"",現場!L761,"")</f>
        <v/>
      </c>
      <c r="V757" s="379" t="str">
        <f>IF(現場!M761&lt;&gt;"",現場!M761,"")</f>
        <v/>
      </c>
      <c r="X757" s="407" t="str">
        <f>IF(名簿!E762&lt;&gt;"",名簿!E762,"")</f>
        <v/>
      </c>
      <c r="Y757" s="407" t="str">
        <f>IF(名簿!C762&lt;&gt;"",名簿!C762,"")</f>
        <v/>
      </c>
      <c r="Z757" s="407" t="str">
        <f>IF(名簿!H762&lt;&gt;"",名簿!H762,"")</f>
        <v/>
      </c>
      <c r="AA757" s="407" t="str">
        <f>IF(名簿!S762&lt;&gt;"",名簿!S762,"")</f>
        <v/>
      </c>
      <c r="AB757" s="407" t="s">
        <v>1792</v>
      </c>
      <c r="AC757" s="407" t="str">
        <f>IF(名簿!M762&lt;&gt;"",名簿!M762,"")</f>
        <v/>
      </c>
      <c r="AD757" s="407" t="str">
        <f>IF(名簿!N762&lt;&gt;"",名簿!N762,"")</f>
        <v/>
      </c>
      <c r="AE757" s="407" t="str">
        <f>IF(名簿!O762&lt;&gt;"",名簿!O762,"")</f>
        <v/>
      </c>
      <c r="AF757" s="407" t="str">
        <f>IF(名簿!P762&lt;&gt;"",名簿!P762,"")</f>
        <v/>
      </c>
      <c r="AN757" s="551" t="str">
        <f>テーブル2[[#This Row],[災害発生時の
体制]]&amp;テーブル2[[#This Row],[班長代理①②③を選択]]</f>
        <v/>
      </c>
      <c r="AO757">
        <f>IF(テーブル2[[#This Row],[班長代理①②③を選択]]&lt;&gt;"",COUNTIF(AN:AN,AN757),0)</f>
        <v>0</v>
      </c>
      <c r="AQ757" s="521" t="str">
        <f>テーブル2[[#This Row],[災害発生時の
体制]]&amp;テーブル2[[#This Row],[班長]]</f>
        <v/>
      </c>
      <c r="AR757" s="519">
        <f>IF(テーブル2[[#This Row],[班長]]="○",COUNTIF(AQ:AQ,AQ757),0)</f>
        <v>0</v>
      </c>
    </row>
    <row r="758" spans="2:44" x14ac:dyDescent="0.15">
      <c r="B758" s="378" t="str">
        <f>IF(名簿!C763&lt;&gt;"",名簿!C763,"")</f>
        <v/>
      </c>
      <c r="C758" s="378" t="str">
        <f>IF(名簿!F763&lt;&gt;"",名簿!F763,"")</f>
        <v/>
      </c>
      <c r="D758" s="378" t="str">
        <f>IF(名簿!G763&lt;&gt;"",名簿!G763,"")</f>
        <v/>
      </c>
      <c r="E758" s="378" t="str">
        <f>IF(名簿!J763&lt;&gt;"",名簿!J763,"")</f>
        <v/>
      </c>
      <c r="F758" s="378" t="str">
        <f>IF(名簿!L763&lt;&gt;"",名簿!L763,"")</f>
        <v/>
      </c>
      <c r="G758" s="378" t="str">
        <f>IF(名簿!I763&lt;&gt;"",名簿!I763,"")</f>
        <v/>
      </c>
      <c r="H758" s="378" t="str">
        <f>IF(名簿!K763&lt;&gt;"",名簿!K763,"")</f>
        <v/>
      </c>
      <c r="I758" s="378" t="str">
        <f>IF(名簿!H763&lt;&gt;"",名簿!H763,"")</f>
        <v/>
      </c>
      <c r="J758" s="378" t="str">
        <f>IF(名簿!S763&lt;&gt;"",名簿!S763,"")</f>
        <v/>
      </c>
      <c r="L758" s="379" t="str">
        <f>IF(現場!C762&lt;&gt;"",現場!C762,"")</f>
        <v/>
      </c>
      <c r="M758" s="379" t="str">
        <f>IF(現場!D762&lt;&gt;"",現場!D762,"")</f>
        <v/>
      </c>
      <c r="N758" s="379" t="str">
        <f>IF(現場!E762&lt;&gt;"",現場!E762,"")</f>
        <v/>
      </c>
      <c r="O758" s="379" t="str">
        <f>IF(現場!F762&lt;&gt;"",現場!F762,"")</f>
        <v/>
      </c>
      <c r="P758" s="379" t="str">
        <f>IF(現場!G762&lt;&gt;"",現場!G762,"")</f>
        <v/>
      </c>
      <c r="Q758" s="379" t="str">
        <f>IF(現場!H762&lt;&gt;"",現場!H762,"")</f>
        <v/>
      </c>
      <c r="R758" s="379" t="str">
        <f>IF(現場!I762&lt;&gt;"",現場!I762,"")</f>
        <v/>
      </c>
      <c r="S758" s="379" t="str">
        <f>IF(現場!J762&lt;&gt;"",現場!J762,"")</f>
        <v/>
      </c>
      <c r="T758" s="379" t="str">
        <f>IF(現場!K762&lt;&gt;"",現場!K762,"")</f>
        <v/>
      </c>
      <c r="U758" s="379" t="str">
        <f>IF(現場!L762&lt;&gt;"",現場!L762,"")</f>
        <v/>
      </c>
      <c r="V758" s="379" t="str">
        <f>IF(現場!M762&lt;&gt;"",現場!M762,"")</f>
        <v/>
      </c>
      <c r="X758" s="407" t="str">
        <f>IF(名簿!E763&lt;&gt;"",名簿!E763,"")</f>
        <v/>
      </c>
      <c r="Y758" s="407" t="str">
        <f>IF(名簿!C763&lt;&gt;"",名簿!C763,"")</f>
        <v/>
      </c>
      <c r="Z758" s="407" t="str">
        <f>IF(名簿!H763&lt;&gt;"",名簿!H763,"")</f>
        <v/>
      </c>
      <c r="AA758" s="407" t="str">
        <f>IF(名簿!S763&lt;&gt;"",名簿!S763,"")</f>
        <v/>
      </c>
      <c r="AB758" s="407" t="s">
        <v>1792</v>
      </c>
      <c r="AC758" s="407" t="str">
        <f>IF(名簿!M763&lt;&gt;"",名簿!M763,"")</f>
        <v/>
      </c>
      <c r="AD758" s="407" t="str">
        <f>IF(名簿!N763&lt;&gt;"",名簿!N763,"")</f>
        <v/>
      </c>
      <c r="AE758" s="407" t="str">
        <f>IF(名簿!O763&lt;&gt;"",名簿!O763,"")</f>
        <v/>
      </c>
      <c r="AF758" s="407" t="str">
        <f>IF(名簿!P763&lt;&gt;"",名簿!P763,"")</f>
        <v/>
      </c>
      <c r="AN758" s="551" t="str">
        <f>テーブル2[[#This Row],[災害発生時の
体制]]&amp;テーブル2[[#This Row],[班長代理①②③を選択]]</f>
        <v/>
      </c>
      <c r="AO758">
        <f>IF(テーブル2[[#This Row],[班長代理①②③を選択]]&lt;&gt;"",COUNTIF(AN:AN,AN758),0)</f>
        <v>0</v>
      </c>
      <c r="AQ758" s="521" t="str">
        <f>テーブル2[[#This Row],[災害発生時の
体制]]&amp;テーブル2[[#This Row],[班長]]</f>
        <v/>
      </c>
      <c r="AR758" s="519">
        <f>IF(テーブル2[[#This Row],[班長]]="○",COUNTIF(AQ:AQ,AQ758),0)</f>
        <v>0</v>
      </c>
    </row>
    <row r="759" spans="2:44" x14ac:dyDescent="0.15">
      <c r="B759" s="378" t="str">
        <f>IF(名簿!C764&lt;&gt;"",名簿!C764,"")</f>
        <v/>
      </c>
      <c r="C759" s="378" t="str">
        <f>IF(名簿!F764&lt;&gt;"",名簿!F764,"")</f>
        <v/>
      </c>
      <c r="D759" s="378" t="str">
        <f>IF(名簿!G764&lt;&gt;"",名簿!G764,"")</f>
        <v/>
      </c>
      <c r="E759" s="378" t="str">
        <f>IF(名簿!J764&lt;&gt;"",名簿!J764,"")</f>
        <v/>
      </c>
      <c r="F759" s="378" t="str">
        <f>IF(名簿!L764&lt;&gt;"",名簿!L764,"")</f>
        <v/>
      </c>
      <c r="G759" s="378" t="str">
        <f>IF(名簿!I764&lt;&gt;"",名簿!I764,"")</f>
        <v/>
      </c>
      <c r="H759" s="378" t="str">
        <f>IF(名簿!K764&lt;&gt;"",名簿!K764,"")</f>
        <v/>
      </c>
      <c r="I759" s="378" t="str">
        <f>IF(名簿!H764&lt;&gt;"",名簿!H764,"")</f>
        <v/>
      </c>
      <c r="J759" s="378" t="str">
        <f>IF(名簿!S764&lt;&gt;"",名簿!S764,"")</f>
        <v/>
      </c>
      <c r="L759" s="379" t="str">
        <f>IF(現場!C763&lt;&gt;"",現場!C763,"")</f>
        <v/>
      </c>
      <c r="M759" s="379" t="str">
        <f>IF(現場!D763&lt;&gt;"",現場!D763,"")</f>
        <v/>
      </c>
      <c r="N759" s="379" t="str">
        <f>IF(現場!E763&lt;&gt;"",現場!E763,"")</f>
        <v/>
      </c>
      <c r="O759" s="379" t="str">
        <f>IF(現場!F763&lt;&gt;"",現場!F763,"")</f>
        <v/>
      </c>
      <c r="P759" s="379" t="str">
        <f>IF(現場!G763&lt;&gt;"",現場!G763,"")</f>
        <v/>
      </c>
      <c r="Q759" s="379" t="str">
        <f>IF(現場!H763&lt;&gt;"",現場!H763,"")</f>
        <v/>
      </c>
      <c r="R759" s="379" t="str">
        <f>IF(現場!I763&lt;&gt;"",現場!I763,"")</f>
        <v/>
      </c>
      <c r="S759" s="379" t="str">
        <f>IF(現場!J763&lt;&gt;"",現場!J763,"")</f>
        <v/>
      </c>
      <c r="T759" s="379" t="str">
        <f>IF(現場!K763&lt;&gt;"",現場!K763,"")</f>
        <v/>
      </c>
      <c r="U759" s="379" t="str">
        <f>IF(現場!L763&lt;&gt;"",現場!L763,"")</f>
        <v/>
      </c>
      <c r="V759" s="379" t="str">
        <f>IF(現場!M763&lt;&gt;"",現場!M763,"")</f>
        <v/>
      </c>
      <c r="X759" s="407" t="str">
        <f>IF(名簿!E764&lt;&gt;"",名簿!E764,"")</f>
        <v/>
      </c>
      <c r="Y759" s="407" t="str">
        <f>IF(名簿!C764&lt;&gt;"",名簿!C764,"")</f>
        <v/>
      </c>
      <c r="Z759" s="407" t="str">
        <f>IF(名簿!H764&lt;&gt;"",名簿!H764,"")</f>
        <v/>
      </c>
      <c r="AA759" s="407" t="str">
        <f>IF(名簿!S764&lt;&gt;"",名簿!S764,"")</f>
        <v/>
      </c>
      <c r="AB759" s="407" t="s">
        <v>1792</v>
      </c>
      <c r="AC759" s="407" t="str">
        <f>IF(名簿!M764&lt;&gt;"",名簿!M764,"")</f>
        <v/>
      </c>
      <c r="AD759" s="407" t="str">
        <f>IF(名簿!N764&lt;&gt;"",名簿!N764,"")</f>
        <v/>
      </c>
      <c r="AE759" s="407" t="str">
        <f>IF(名簿!O764&lt;&gt;"",名簿!O764,"")</f>
        <v/>
      </c>
      <c r="AF759" s="407" t="str">
        <f>IF(名簿!P764&lt;&gt;"",名簿!P764,"")</f>
        <v/>
      </c>
      <c r="AN759" s="551" t="str">
        <f>テーブル2[[#This Row],[災害発生時の
体制]]&amp;テーブル2[[#This Row],[班長代理①②③を選択]]</f>
        <v/>
      </c>
      <c r="AO759">
        <f>IF(テーブル2[[#This Row],[班長代理①②③を選択]]&lt;&gt;"",COUNTIF(AN:AN,AN759),0)</f>
        <v>0</v>
      </c>
      <c r="AQ759" s="521" t="str">
        <f>テーブル2[[#This Row],[災害発生時の
体制]]&amp;テーブル2[[#This Row],[班長]]</f>
        <v/>
      </c>
      <c r="AR759" s="519">
        <f>IF(テーブル2[[#This Row],[班長]]="○",COUNTIF(AQ:AQ,AQ759),0)</f>
        <v>0</v>
      </c>
    </row>
    <row r="760" spans="2:44" x14ac:dyDescent="0.15">
      <c r="B760" s="378" t="str">
        <f>IF(名簿!C765&lt;&gt;"",名簿!C765,"")</f>
        <v/>
      </c>
      <c r="C760" s="378" t="str">
        <f>IF(名簿!F765&lt;&gt;"",名簿!F765,"")</f>
        <v/>
      </c>
      <c r="D760" s="378" t="str">
        <f>IF(名簿!G765&lt;&gt;"",名簿!G765,"")</f>
        <v/>
      </c>
      <c r="E760" s="378" t="str">
        <f>IF(名簿!J765&lt;&gt;"",名簿!J765,"")</f>
        <v/>
      </c>
      <c r="F760" s="378" t="str">
        <f>IF(名簿!L765&lt;&gt;"",名簿!L765,"")</f>
        <v/>
      </c>
      <c r="G760" s="378" t="str">
        <f>IF(名簿!I765&lt;&gt;"",名簿!I765,"")</f>
        <v/>
      </c>
      <c r="H760" s="378" t="str">
        <f>IF(名簿!K765&lt;&gt;"",名簿!K765,"")</f>
        <v/>
      </c>
      <c r="I760" s="378" t="str">
        <f>IF(名簿!H765&lt;&gt;"",名簿!H765,"")</f>
        <v/>
      </c>
      <c r="J760" s="378" t="str">
        <f>IF(名簿!S765&lt;&gt;"",名簿!S765,"")</f>
        <v/>
      </c>
      <c r="L760" s="379" t="str">
        <f>IF(現場!C764&lt;&gt;"",現場!C764,"")</f>
        <v/>
      </c>
      <c r="M760" s="379" t="str">
        <f>IF(現場!D764&lt;&gt;"",現場!D764,"")</f>
        <v/>
      </c>
      <c r="N760" s="379" t="str">
        <f>IF(現場!E764&lt;&gt;"",現場!E764,"")</f>
        <v/>
      </c>
      <c r="O760" s="379" t="str">
        <f>IF(現場!F764&lt;&gt;"",現場!F764,"")</f>
        <v/>
      </c>
      <c r="P760" s="379" t="str">
        <f>IF(現場!G764&lt;&gt;"",現場!G764,"")</f>
        <v/>
      </c>
      <c r="Q760" s="379" t="str">
        <f>IF(現場!H764&lt;&gt;"",現場!H764,"")</f>
        <v/>
      </c>
      <c r="R760" s="379" t="str">
        <f>IF(現場!I764&lt;&gt;"",現場!I764,"")</f>
        <v/>
      </c>
      <c r="S760" s="379" t="str">
        <f>IF(現場!J764&lt;&gt;"",現場!J764,"")</f>
        <v/>
      </c>
      <c r="T760" s="379" t="str">
        <f>IF(現場!K764&lt;&gt;"",現場!K764,"")</f>
        <v/>
      </c>
      <c r="U760" s="379" t="str">
        <f>IF(現場!L764&lt;&gt;"",現場!L764,"")</f>
        <v/>
      </c>
      <c r="V760" s="379" t="str">
        <f>IF(現場!M764&lt;&gt;"",現場!M764,"")</f>
        <v/>
      </c>
      <c r="X760" s="407" t="str">
        <f>IF(名簿!E765&lt;&gt;"",名簿!E765,"")</f>
        <v/>
      </c>
      <c r="Y760" s="407" t="str">
        <f>IF(名簿!C765&lt;&gt;"",名簿!C765,"")</f>
        <v/>
      </c>
      <c r="Z760" s="407" t="str">
        <f>IF(名簿!H765&lt;&gt;"",名簿!H765,"")</f>
        <v/>
      </c>
      <c r="AA760" s="407" t="str">
        <f>IF(名簿!S765&lt;&gt;"",名簿!S765,"")</f>
        <v/>
      </c>
      <c r="AB760" s="407" t="s">
        <v>1792</v>
      </c>
      <c r="AC760" s="407" t="str">
        <f>IF(名簿!M765&lt;&gt;"",名簿!M765,"")</f>
        <v/>
      </c>
      <c r="AD760" s="407" t="str">
        <f>IF(名簿!N765&lt;&gt;"",名簿!N765,"")</f>
        <v/>
      </c>
      <c r="AE760" s="407" t="str">
        <f>IF(名簿!O765&lt;&gt;"",名簿!O765,"")</f>
        <v/>
      </c>
      <c r="AF760" s="407" t="str">
        <f>IF(名簿!P765&lt;&gt;"",名簿!P765,"")</f>
        <v/>
      </c>
      <c r="AN760" s="551" t="str">
        <f>テーブル2[[#This Row],[災害発生時の
体制]]&amp;テーブル2[[#This Row],[班長代理①②③を選択]]</f>
        <v/>
      </c>
      <c r="AO760">
        <f>IF(テーブル2[[#This Row],[班長代理①②③を選択]]&lt;&gt;"",COUNTIF(AN:AN,AN760),0)</f>
        <v>0</v>
      </c>
      <c r="AQ760" s="521" t="str">
        <f>テーブル2[[#This Row],[災害発生時の
体制]]&amp;テーブル2[[#This Row],[班長]]</f>
        <v/>
      </c>
      <c r="AR760" s="519">
        <f>IF(テーブル2[[#This Row],[班長]]="○",COUNTIF(AQ:AQ,AQ760),0)</f>
        <v>0</v>
      </c>
    </row>
    <row r="761" spans="2:44" x14ac:dyDescent="0.15">
      <c r="B761" s="378" t="str">
        <f>IF(名簿!C766&lt;&gt;"",名簿!C766,"")</f>
        <v/>
      </c>
      <c r="C761" s="378" t="str">
        <f>IF(名簿!F766&lt;&gt;"",名簿!F766,"")</f>
        <v/>
      </c>
      <c r="D761" s="378" t="str">
        <f>IF(名簿!G766&lt;&gt;"",名簿!G766,"")</f>
        <v/>
      </c>
      <c r="E761" s="378" t="str">
        <f>IF(名簿!J766&lt;&gt;"",名簿!J766,"")</f>
        <v/>
      </c>
      <c r="F761" s="378" t="str">
        <f>IF(名簿!L766&lt;&gt;"",名簿!L766,"")</f>
        <v/>
      </c>
      <c r="G761" s="378" t="str">
        <f>IF(名簿!I766&lt;&gt;"",名簿!I766,"")</f>
        <v/>
      </c>
      <c r="H761" s="378" t="str">
        <f>IF(名簿!K766&lt;&gt;"",名簿!K766,"")</f>
        <v/>
      </c>
      <c r="I761" s="378" t="str">
        <f>IF(名簿!H766&lt;&gt;"",名簿!H766,"")</f>
        <v/>
      </c>
      <c r="J761" s="378" t="str">
        <f>IF(名簿!S766&lt;&gt;"",名簿!S766,"")</f>
        <v/>
      </c>
      <c r="L761" s="379" t="str">
        <f>IF(現場!C765&lt;&gt;"",現場!C765,"")</f>
        <v/>
      </c>
      <c r="M761" s="379" t="str">
        <f>IF(現場!D765&lt;&gt;"",現場!D765,"")</f>
        <v/>
      </c>
      <c r="N761" s="379" t="str">
        <f>IF(現場!E765&lt;&gt;"",現場!E765,"")</f>
        <v/>
      </c>
      <c r="O761" s="379" t="str">
        <f>IF(現場!F765&lt;&gt;"",現場!F765,"")</f>
        <v/>
      </c>
      <c r="P761" s="379" t="str">
        <f>IF(現場!G765&lt;&gt;"",現場!G765,"")</f>
        <v/>
      </c>
      <c r="Q761" s="379" t="str">
        <f>IF(現場!H765&lt;&gt;"",現場!H765,"")</f>
        <v/>
      </c>
      <c r="R761" s="379" t="str">
        <f>IF(現場!I765&lt;&gt;"",現場!I765,"")</f>
        <v/>
      </c>
      <c r="S761" s="379" t="str">
        <f>IF(現場!J765&lt;&gt;"",現場!J765,"")</f>
        <v/>
      </c>
      <c r="T761" s="379" t="str">
        <f>IF(現場!K765&lt;&gt;"",現場!K765,"")</f>
        <v/>
      </c>
      <c r="U761" s="379" t="str">
        <f>IF(現場!L765&lt;&gt;"",現場!L765,"")</f>
        <v/>
      </c>
      <c r="V761" s="379" t="str">
        <f>IF(現場!M765&lt;&gt;"",現場!M765,"")</f>
        <v/>
      </c>
      <c r="X761" s="407" t="str">
        <f>IF(名簿!E766&lt;&gt;"",名簿!E766,"")</f>
        <v/>
      </c>
      <c r="Y761" s="407" t="str">
        <f>IF(名簿!C766&lt;&gt;"",名簿!C766,"")</f>
        <v/>
      </c>
      <c r="Z761" s="407" t="str">
        <f>IF(名簿!H766&lt;&gt;"",名簿!H766,"")</f>
        <v/>
      </c>
      <c r="AA761" s="407" t="str">
        <f>IF(名簿!S766&lt;&gt;"",名簿!S766,"")</f>
        <v/>
      </c>
      <c r="AB761" s="407" t="s">
        <v>1792</v>
      </c>
      <c r="AC761" s="407" t="str">
        <f>IF(名簿!M766&lt;&gt;"",名簿!M766,"")</f>
        <v/>
      </c>
      <c r="AD761" s="407" t="str">
        <f>IF(名簿!N766&lt;&gt;"",名簿!N766,"")</f>
        <v/>
      </c>
      <c r="AE761" s="407" t="str">
        <f>IF(名簿!O766&lt;&gt;"",名簿!O766,"")</f>
        <v/>
      </c>
      <c r="AF761" s="407" t="str">
        <f>IF(名簿!P766&lt;&gt;"",名簿!P766,"")</f>
        <v/>
      </c>
      <c r="AN761" s="551" t="str">
        <f>テーブル2[[#This Row],[災害発生時の
体制]]&amp;テーブル2[[#This Row],[班長代理①②③を選択]]</f>
        <v/>
      </c>
      <c r="AO761">
        <f>IF(テーブル2[[#This Row],[班長代理①②③を選択]]&lt;&gt;"",COUNTIF(AN:AN,AN761),0)</f>
        <v>0</v>
      </c>
      <c r="AQ761" s="521" t="str">
        <f>テーブル2[[#This Row],[災害発生時の
体制]]&amp;テーブル2[[#This Row],[班長]]</f>
        <v/>
      </c>
      <c r="AR761" s="519">
        <f>IF(テーブル2[[#This Row],[班長]]="○",COUNTIF(AQ:AQ,AQ761),0)</f>
        <v>0</v>
      </c>
    </row>
    <row r="762" spans="2:44" x14ac:dyDescent="0.15">
      <c r="B762" s="378" t="str">
        <f>IF(名簿!C767&lt;&gt;"",名簿!C767,"")</f>
        <v/>
      </c>
      <c r="C762" s="378" t="str">
        <f>IF(名簿!F767&lt;&gt;"",名簿!F767,"")</f>
        <v/>
      </c>
      <c r="D762" s="378" t="str">
        <f>IF(名簿!G767&lt;&gt;"",名簿!G767,"")</f>
        <v/>
      </c>
      <c r="E762" s="378" t="str">
        <f>IF(名簿!J767&lt;&gt;"",名簿!J767,"")</f>
        <v/>
      </c>
      <c r="F762" s="378" t="str">
        <f>IF(名簿!L767&lt;&gt;"",名簿!L767,"")</f>
        <v/>
      </c>
      <c r="G762" s="378" t="str">
        <f>IF(名簿!I767&lt;&gt;"",名簿!I767,"")</f>
        <v/>
      </c>
      <c r="H762" s="378" t="str">
        <f>IF(名簿!K767&lt;&gt;"",名簿!K767,"")</f>
        <v/>
      </c>
      <c r="I762" s="378" t="str">
        <f>IF(名簿!H767&lt;&gt;"",名簿!H767,"")</f>
        <v/>
      </c>
      <c r="J762" s="378" t="str">
        <f>IF(名簿!S767&lt;&gt;"",名簿!S767,"")</f>
        <v/>
      </c>
      <c r="L762" s="379" t="str">
        <f>IF(現場!C766&lt;&gt;"",現場!C766,"")</f>
        <v/>
      </c>
      <c r="M762" s="379" t="str">
        <f>IF(現場!D766&lt;&gt;"",現場!D766,"")</f>
        <v/>
      </c>
      <c r="N762" s="379" t="str">
        <f>IF(現場!E766&lt;&gt;"",現場!E766,"")</f>
        <v/>
      </c>
      <c r="O762" s="379" t="str">
        <f>IF(現場!F766&lt;&gt;"",現場!F766,"")</f>
        <v/>
      </c>
      <c r="P762" s="379" t="str">
        <f>IF(現場!G766&lt;&gt;"",現場!G766,"")</f>
        <v/>
      </c>
      <c r="Q762" s="379" t="str">
        <f>IF(現場!H766&lt;&gt;"",現場!H766,"")</f>
        <v/>
      </c>
      <c r="R762" s="379" t="str">
        <f>IF(現場!I766&lt;&gt;"",現場!I766,"")</f>
        <v/>
      </c>
      <c r="S762" s="379" t="str">
        <f>IF(現場!J766&lt;&gt;"",現場!J766,"")</f>
        <v/>
      </c>
      <c r="T762" s="379" t="str">
        <f>IF(現場!K766&lt;&gt;"",現場!K766,"")</f>
        <v/>
      </c>
      <c r="U762" s="379" t="str">
        <f>IF(現場!L766&lt;&gt;"",現場!L766,"")</f>
        <v/>
      </c>
      <c r="V762" s="379" t="str">
        <f>IF(現場!M766&lt;&gt;"",現場!M766,"")</f>
        <v/>
      </c>
      <c r="X762" s="407" t="str">
        <f>IF(名簿!E767&lt;&gt;"",名簿!E767,"")</f>
        <v/>
      </c>
      <c r="Y762" s="407" t="str">
        <f>IF(名簿!C767&lt;&gt;"",名簿!C767,"")</f>
        <v/>
      </c>
      <c r="Z762" s="407" t="str">
        <f>IF(名簿!H767&lt;&gt;"",名簿!H767,"")</f>
        <v/>
      </c>
      <c r="AA762" s="407" t="str">
        <f>IF(名簿!S767&lt;&gt;"",名簿!S767,"")</f>
        <v/>
      </c>
      <c r="AB762" s="407" t="s">
        <v>1792</v>
      </c>
      <c r="AC762" s="407" t="str">
        <f>IF(名簿!M767&lt;&gt;"",名簿!M767,"")</f>
        <v/>
      </c>
      <c r="AD762" s="407" t="str">
        <f>IF(名簿!N767&lt;&gt;"",名簿!N767,"")</f>
        <v/>
      </c>
      <c r="AE762" s="407" t="str">
        <f>IF(名簿!O767&lt;&gt;"",名簿!O767,"")</f>
        <v/>
      </c>
      <c r="AF762" s="407" t="str">
        <f>IF(名簿!P767&lt;&gt;"",名簿!P767,"")</f>
        <v/>
      </c>
      <c r="AN762" s="551" t="str">
        <f>テーブル2[[#This Row],[災害発生時の
体制]]&amp;テーブル2[[#This Row],[班長代理①②③を選択]]</f>
        <v/>
      </c>
      <c r="AO762">
        <f>IF(テーブル2[[#This Row],[班長代理①②③を選択]]&lt;&gt;"",COUNTIF(AN:AN,AN762),0)</f>
        <v>0</v>
      </c>
      <c r="AQ762" s="521" t="str">
        <f>テーブル2[[#This Row],[災害発生時の
体制]]&amp;テーブル2[[#This Row],[班長]]</f>
        <v/>
      </c>
      <c r="AR762" s="519">
        <f>IF(テーブル2[[#This Row],[班長]]="○",COUNTIF(AQ:AQ,AQ762),0)</f>
        <v>0</v>
      </c>
    </row>
    <row r="763" spans="2:44" x14ac:dyDescent="0.15">
      <c r="B763" s="378" t="str">
        <f>IF(名簿!C768&lt;&gt;"",名簿!C768,"")</f>
        <v/>
      </c>
      <c r="C763" s="378" t="str">
        <f>IF(名簿!F768&lt;&gt;"",名簿!F768,"")</f>
        <v/>
      </c>
      <c r="D763" s="378" t="str">
        <f>IF(名簿!G768&lt;&gt;"",名簿!G768,"")</f>
        <v/>
      </c>
      <c r="E763" s="378" t="str">
        <f>IF(名簿!J768&lt;&gt;"",名簿!J768,"")</f>
        <v/>
      </c>
      <c r="F763" s="378" t="str">
        <f>IF(名簿!L768&lt;&gt;"",名簿!L768,"")</f>
        <v/>
      </c>
      <c r="G763" s="378" t="str">
        <f>IF(名簿!I768&lt;&gt;"",名簿!I768,"")</f>
        <v/>
      </c>
      <c r="H763" s="378" t="str">
        <f>IF(名簿!K768&lt;&gt;"",名簿!K768,"")</f>
        <v/>
      </c>
      <c r="I763" s="378" t="str">
        <f>IF(名簿!H768&lt;&gt;"",名簿!H768,"")</f>
        <v/>
      </c>
      <c r="J763" s="378" t="str">
        <f>IF(名簿!S768&lt;&gt;"",名簿!S768,"")</f>
        <v/>
      </c>
      <c r="L763" s="379" t="str">
        <f>IF(現場!C767&lt;&gt;"",現場!C767,"")</f>
        <v/>
      </c>
      <c r="M763" s="379" t="str">
        <f>IF(現場!D767&lt;&gt;"",現場!D767,"")</f>
        <v/>
      </c>
      <c r="N763" s="379" t="str">
        <f>IF(現場!E767&lt;&gt;"",現場!E767,"")</f>
        <v/>
      </c>
      <c r="O763" s="379" t="str">
        <f>IF(現場!F767&lt;&gt;"",現場!F767,"")</f>
        <v/>
      </c>
      <c r="P763" s="379" t="str">
        <f>IF(現場!G767&lt;&gt;"",現場!G767,"")</f>
        <v/>
      </c>
      <c r="Q763" s="379" t="str">
        <f>IF(現場!H767&lt;&gt;"",現場!H767,"")</f>
        <v/>
      </c>
      <c r="R763" s="379" t="str">
        <f>IF(現場!I767&lt;&gt;"",現場!I767,"")</f>
        <v/>
      </c>
      <c r="S763" s="379" t="str">
        <f>IF(現場!J767&lt;&gt;"",現場!J767,"")</f>
        <v/>
      </c>
      <c r="T763" s="379" t="str">
        <f>IF(現場!K767&lt;&gt;"",現場!K767,"")</f>
        <v/>
      </c>
      <c r="U763" s="379" t="str">
        <f>IF(現場!L767&lt;&gt;"",現場!L767,"")</f>
        <v/>
      </c>
      <c r="V763" s="379" t="str">
        <f>IF(現場!M767&lt;&gt;"",現場!M767,"")</f>
        <v/>
      </c>
      <c r="X763" s="407" t="str">
        <f>IF(名簿!E768&lt;&gt;"",名簿!E768,"")</f>
        <v/>
      </c>
      <c r="Y763" s="407" t="str">
        <f>IF(名簿!C768&lt;&gt;"",名簿!C768,"")</f>
        <v/>
      </c>
      <c r="Z763" s="407" t="str">
        <f>IF(名簿!H768&lt;&gt;"",名簿!H768,"")</f>
        <v/>
      </c>
      <c r="AA763" s="407" t="str">
        <f>IF(名簿!S768&lt;&gt;"",名簿!S768,"")</f>
        <v/>
      </c>
      <c r="AB763" s="407" t="s">
        <v>1792</v>
      </c>
      <c r="AC763" s="407" t="str">
        <f>IF(名簿!M768&lt;&gt;"",名簿!M768,"")</f>
        <v/>
      </c>
      <c r="AD763" s="407" t="str">
        <f>IF(名簿!N768&lt;&gt;"",名簿!N768,"")</f>
        <v/>
      </c>
      <c r="AE763" s="407" t="str">
        <f>IF(名簿!O768&lt;&gt;"",名簿!O768,"")</f>
        <v/>
      </c>
      <c r="AF763" s="407" t="str">
        <f>IF(名簿!P768&lt;&gt;"",名簿!P768,"")</f>
        <v/>
      </c>
      <c r="AN763" s="551" t="str">
        <f>テーブル2[[#This Row],[災害発生時の
体制]]&amp;テーブル2[[#This Row],[班長代理①②③を選択]]</f>
        <v/>
      </c>
      <c r="AO763">
        <f>IF(テーブル2[[#This Row],[班長代理①②③を選択]]&lt;&gt;"",COUNTIF(AN:AN,AN763),0)</f>
        <v>0</v>
      </c>
      <c r="AQ763" s="521" t="str">
        <f>テーブル2[[#This Row],[災害発生時の
体制]]&amp;テーブル2[[#This Row],[班長]]</f>
        <v/>
      </c>
      <c r="AR763" s="519">
        <f>IF(テーブル2[[#This Row],[班長]]="○",COUNTIF(AQ:AQ,AQ763),0)</f>
        <v>0</v>
      </c>
    </row>
    <row r="764" spans="2:44" x14ac:dyDescent="0.15">
      <c r="B764" s="378" t="str">
        <f>IF(名簿!C769&lt;&gt;"",名簿!C769,"")</f>
        <v/>
      </c>
      <c r="C764" s="378" t="str">
        <f>IF(名簿!F769&lt;&gt;"",名簿!F769,"")</f>
        <v/>
      </c>
      <c r="D764" s="378" t="str">
        <f>IF(名簿!G769&lt;&gt;"",名簿!G769,"")</f>
        <v/>
      </c>
      <c r="E764" s="378" t="str">
        <f>IF(名簿!J769&lt;&gt;"",名簿!J769,"")</f>
        <v/>
      </c>
      <c r="F764" s="378" t="str">
        <f>IF(名簿!L769&lt;&gt;"",名簿!L769,"")</f>
        <v/>
      </c>
      <c r="G764" s="378" t="str">
        <f>IF(名簿!I769&lt;&gt;"",名簿!I769,"")</f>
        <v/>
      </c>
      <c r="H764" s="378" t="str">
        <f>IF(名簿!K769&lt;&gt;"",名簿!K769,"")</f>
        <v/>
      </c>
      <c r="I764" s="378" t="str">
        <f>IF(名簿!H769&lt;&gt;"",名簿!H769,"")</f>
        <v/>
      </c>
      <c r="J764" s="378" t="str">
        <f>IF(名簿!S769&lt;&gt;"",名簿!S769,"")</f>
        <v/>
      </c>
      <c r="L764" s="379" t="str">
        <f>IF(現場!C768&lt;&gt;"",現場!C768,"")</f>
        <v/>
      </c>
      <c r="M764" s="379" t="str">
        <f>IF(現場!D768&lt;&gt;"",現場!D768,"")</f>
        <v/>
      </c>
      <c r="N764" s="379" t="str">
        <f>IF(現場!E768&lt;&gt;"",現場!E768,"")</f>
        <v/>
      </c>
      <c r="O764" s="379" t="str">
        <f>IF(現場!F768&lt;&gt;"",現場!F768,"")</f>
        <v/>
      </c>
      <c r="P764" s="379" t="str">
        <f>IF(現場!G768&lt;&gt;"",現場!G768,"")</f>
        <v/>
      </c>
      <c r="Q764" s="379" t="str">
        <f>IF(現場!H768&lt;&gt;"",現場!H768,"")</f>
        <v/>
      </c>
      <c r="R764" s="379" t="str">
        <f>IF(現場!I768&lt;&gt;"",現場!I768,"")</f>
        <v/>
      </c>
      <c r="S764" s="379" t="str">
        <f>IF(現場!J768&lt;&gt;"",現場!J768,"")</f>
        <v/>
      </c>
      <c r="T764" s="379" t="str">
        <f>IF(現場!K768&lt;&gt;"",現場!K768,"")</f>
        <v/>
      </c>
      <c r="U764" s="379" t="str">
        <f>IF(現場!L768&lt;&gt;"",現場!L768,"")</f>
        <v/>
      </c>
      <c r="V764" s="379" t="str">
        <f>IF(現場!M768&lt;&gt;"",現場!M768,"")</f>
        <v/>
      </c>
      <c r="X764" s="407" t="str">
        <f>IF(名簿!E769&lt;&gt;"",名簿!E769,"")</f>
        <v/>
      </c>
      <c r="Y764" s="407" t="str">
        <f>IF(名簿!C769&lt;&gt;"",名簿!C769,"")</f>
        <v/>
      </c>
      <c r="Z764" s="407" t="str">
        <f>IF(名簿!H769&lt;&gt;"",名簿!H769,"")</f>
        <v/>
      </c>
      <c r="AA764" s="407" t="str">
        <f>IF(名簿!S769&lt;&gt;"",名簿!S769,"")</f>
        <v/>
      </c>
      <c r="AB764" s="407" t="s">
        <v>1792</v>
      </c>
      <c r="AC764" s="407" t="str">
        <f>IF(名簿!M769&lt;&gt;"",名簿!M769,"")</f>
        <v/>
      </c>
      <c r="AD764" s="407" t="str">
        <f>IF(名簿!N769&lt;&gt;"",名簿!N769,"")</f>
        <v/>
      </c>
      <c r="AE764" s="407" t="str">
        <f>IF(名簿!O769&lt;&gt;"",名簿!O769,"")</f>
        <v/>
      </c>
      <c r="AF764" s="407" t="str">
        <f>IF(名簿!P769&lt;&gt;"",名簿!P769,"")</f>
        <v/>
      </c>
      <c r="AN764" s="551" t="str">
        <f>テーブル2[[#This Row],[災害発生時の
体制]]&amp;テーブル2[[#This Row],[班長代理①②③を選択]]</f>
        <v/>
      </c>
      <c r="AO764">
        <f>IF(テーブル2[[#This Row],[班長代理①②③を選択]]&lt;&gt;"",COUNTIF(AN:AN,AN764),0)</f>
        <v>0</v>
      </c>
      <c r="AQ764" s="521" t="str">
        <f>テーブル2[[#This Row],[災害発生時の
体制]]&amp;テーブル2[[#This Row],[班長]]</f>
        <v/>
      </c>
      <c r="AR764" s="519">
        <f>IF(テーブル2[[#This Row],[班長]]="○",COUNTIF(AQ:AQ,AQ764),0)</f>
        <v>0</v>
      </c>
    </row>
    <row r="765" spans="2:44" x14ac:dyDescent="0.15">
      <c r="B765" s="378" t="str">
        <f>IF(名簿!C770&lt;&gt;"",名簿!C770,"")</f>
        <v/>
      </c>
      <c r="C765" s="378" t="str">
        <f>IF(名簿!F770&lt;&gt;"",名簿!F770,"")</f>
        <v/>
      </c>
      <c r="D765" s="378" t="str">
        <f>IF(名簿!G770&lt;&gt;"",名簿!G770,"")</f>
        <v/>
      </c>
      <c r="E765" s="378" t="str">
        <f>IF(名簿!J770&lt;&gt;"",名簿!J770,"")</f>
        <v/>
      </c>
      <c r="F765" s="378" t="str">
        <f>IF(名簿!L770&lt;&gt;"",名簿!L770,"")</f>
        <v/>
      </c>
      <c r="G765" s="378" t="str">
        <f>IF(名簿!I770&lt;&gt;"",名簿!I770,"")</f>
        <v/>
      </c>
      <c r="H765" s="378" t="str">
        <f>IF(名簿!K770&lt;&gt;"",名簿!K770,"")</f>
        <v/>
      </c>
      <c r="I765" s="378" t="str">
        <f>IF(名簿!H770&lt;&gt;"",名簿!H770,"")</f>
        <v/>
      </c>
      <c r="J765" s="378" t="str">
        <f>IF(名簿!S770&lt;&gt;"",名簿!S770,"")</f>
        <v/>
      </c>
      <c r="L765" s="379" t="str">
        <f>IF(現場!C769&lt;&gt;"",現場!C769,"")</f>
        <v/>
      </c>
      <c r="M765" s="379" t="str">
        <f>IF(現場!D769&lt;&gt;"",現場!D769,"")</f>
        <v/>
      </c>
      <c r="N765" s="379" t="str">
        <f>IF(現場!E769&lt;&gt;"",現場!E769,"")</f>
        <v/>
      </c>
      <c r="O765" s="379" t="str">
        <f>IF(現場!F769&lt;&gt;"",現場!F769,"")</f>
        <v/>
      </c>
      <c r="P765" s="379" t="str">
        <f>IF(現場!G769&lt;&gt;"",現場!G769,"")</f>
        <v/>
      </c>
      <c r="Q765" s="379" t="str">
        <f>IF(現場!H769&lt;&gt;"",現場!H769,"")</f>
        <v/>
      </c>
      <c r="R765" s="379" t="str">
        <f>IF(現場!I769&lt;&gt;"",現場!I769,"")</f>
        <v/>
      </c>
      <c r="S765" s="379" t="str">
        <f>IF(現場!J769&lt;&gt;"",現場!J769,"")</f>
        <v/>
      </c>
      <c r="T765" s="379" t="str">
        <f>IF(現場!K769&lt;&gt;"",現場!K769,"")</f>
        <v/>
      </c>
      <c r="U765" s="379" t="str">
        <f>IF(現場!L769&lt;&gt;"",現場!L769,"")</f>
        <v/>
      </c>
      <c r="V765" s="379" t="str">
        <f>IF(現場!M769&lt;&gt;"",現場!M769,"")</f>
        <v/>
      </c>
      <c r="X765" s="407" t="str">
        <f>IF(名簿!E770&lt;&gt;"",名簿!E770,"")</f>
        <v/>
      </c>
      <c r="Y765" s="407" t="str">
        <f>IF(名簿!C770&lt;&gt;"",名簿!C770,"")</f>
        <v/>
      </c>
      <c r="Z765" s="407" t="str">
        <f>IF(名簿!H770&lt;&gt;"",名簿!H770,"")</f>
        <v/>
      </c>
      <c r="AA765" s="407" t="str">
        <f>IF(名簿!S770&lt;&gt;"",名簿!S770,"")</f>
        <v/>
      </c>
      <c r="AB765" s="407" t="s">
        <v>1792</v>
      </c>
      <c r="AC765" s="407" t="str">
        <f>IF(名簿!M770&lt;&gt;"",名簿!M770,"")</f>
        <v/>
      </c>
      <c r="AD765" s="407" t="str">
        <f>IF(名簿!N770&lt;&gt;"",名簿!N770,"")</f>
        <v/>
      </c>
      <c r="AE765" s="407" t="str">
        <f>IF(名簿!O770&lt;&gt;"",名簿!O770,"")</f>
        <v/>
      </c>
      <c r="AF765" s="407" t="str">
        <f>IF(名簿!P770&lt;&gt;"",名簿!P770,"")</f>
        <v/>
      </c>
      <c r="AN765" s="551" t="str">
        <f>テーブル2[[#This Row],[災害発生時の
体制]]&amp;テーブル2[[#This Row],[班長代理①②③を選択]]</f>
        <v/>
      </c>
      <c r="AO765">
        <f>IF(テーブル2[[#This Row],[班長代理①②③を選択]]&lt;&gt;"",COUNTIF(AN:AN,AN765),0)</f>
        <v>0</v>
      </c>
      <c r="AQ765" s="521" t="str">
        <f>テーブル2[[#This Row],[災害発生時の
体制]]&amp;テーブル2[[#This Row],[班長]]</f>
        <v/>
      </c>
      <c r="AR765" s="519">
        <f>IF(テーブル2[[#This Row],[班長]]="○",COUNTIF(AQ:AQ,AQ765),0)</f>
        <v>0</v>
      </c>
    </row>
    <row r="766" spans="2:44" x14ac:dyDescent="0.15">
      <c r="B766" s="378" t="str">
        <f>IF(名簿!C771&lt;&gt;"",名簿!C771,"")</f>
        <v/>
      </c>
      <c r="C766" s="378" t="str">
        <f>IF(名簿!F771&lt;&gt;"",名簿!F771,"")</f>
        <v/>
      </c>
      <c r="D766" s="378" t="str">
        <f>IF(名簿!G771&lt;&gt;"",名簿!G771,"")</f>
        <v/>
      </c>
      <c r="E766" s="378" t="str">
        <f>IF(名簿!J771&lt;&gt;"",名簿!J771,"")</f>
        <v/>
      </c>
      <c r="F766" s="378" t="str">
        <f>IF(名簿!L771&lt;&gt;"",名簿!L771,"")</f>
        <v/>
      </c>
      <c r="G766" s="378" t="str">
        <f>IF(名簿!I771&lt;&gt;"",名簿!I771,"")</f>
        <v/>
      </c>
      <c r="H766" s="378" t="str">
        <f>IF(名簿!K771&lt;&gt;"",名簿!K771,"")</f>
        <v/>
      </c>
      <c r="I766" s="378" t="str">
        <f>IF(名簿!H771&lt;&gt;"",名簿!H771,"")</f>
        <v/>
      </c>
      <c r="J766" s="378" t="str">
        <f>IF(名簿!S771&lt;&gt;"",名簿!S771,"")</f>
        <v/>
      </c>
      <c r="L766" s="379" t="str">
        <f>IF(現場!C770&lt;&gt;"",現場!C770,"")</f>
        <v/>
      </c>
      <c r="M766" s="379" t="str">
        <f>IF(現場!D770&lt;&gt;"",現場!D770,"")</f>
        <v/>
      </c>
      <c r="N766" s="379" t="str">
        <f>IF(現場!E770&lt;&gt;"",現場!E770,"")</f>
        <v/>
      </c>
      <c r="O766" s="379" t="str">
        <f>IF(現場!F770&lt;&gt;"",現場!F770,"")</f>
        <v/>
      </c>
      <c r="P766" s="379" t="str">
        <f>IF(現場!G770&lt;&gt;"",現場!G770,"")</f>
        <v/>
      </c>
      <c r="Q766" s="379" t="str">
        <f>IF(現場!H770&lt;&gt;"",現場!H770,"")</f>
        <v/>
      </c>
      <c r="R766" s="379" t="str">
        <f>IF(現場!I770&lt;&gt;"",現場!I770,"")</f>
        <v/>
      </c>
      <c r="S766" s="379" t="str">
        <f>IF(現場!J770&lt;&gt;"",現場!J770,"")</f>
        <v/>
      </c>
      <c r="T766" s="379" t="str">
        <f>IF(現場!K770&lt;&gt;"",現場!K770,"")</f>
        <v/>
      </c>
      <c r="U766" s="379" t="str">
        <f>IF(現場!L770&lt;&gt;"",現場!L770,"")</f>
        <v/>
      </c>
      <c r="V766" s="379" t="str">
        <f>IF(現場!M770&lt;&gt;"",現場!M770,"")</f>
        <v/>
      </c>
      <c r="X766" s="407" t="str">
        <f>IF(名簿!E771&lt;&gt;"",名簿!E771,"")</f>
        <v/>
      </c>
      <c r="Y766" s="407" t="str">
        <f>IF(名簿!C771&lt;&gt;"",名簿!C771,"")</f>
        <v/>
      </c>
      <c r="Z766" s="407" t="str">
        <f>IF(名簿!H771&lt;&gt;"",名簿!H771,"")</f>
        <v/>
      </c>
      <c r="AA766" s="407" t="str">
        <f>IF(名簿!S771&lt;&gt;"",名簿!S771,"")</f>
        <v/>
      </c>
      <c r="AB766" s="407" t="s">
        <v>1792</v>
      </c>
      <c r="AC766" s="407" t="str">
        <f>IF(名簿!M771&lt;&gt;"",名簿!M771,"")</f>
        <v/>
      </c>
      <c r="AD766" s="407" t="str">
        <f>IF(名簿!N771&lt;&gt;"",名簿!N771,"")</f>
        <v/>
      </c>
      <c r="AE766" s="407" t="str">
        <f>IF(名簿!O771&lt;&gt;"",名簿!O771,"")</f>
        <v/>
      </c>
      <c r="AF766" s="407" t="str">
        <f>IF(名簿!P771&lt;&gt;"",名簿!P771,"")</f>
        <v/>
      </c>
      <c r="AN766" s="551" t="str">
        <f>テーブル2[[#This Row],[災害発生時の
体制]]&amp;テーブル2[[#This Row],[班長代理①②③を選択]]</f>
        <v/>
      </c>
      <c r="AO766">
        <f>IF(テーブル2[[#This Row],[班長代理①②③を選択]]&lt;&gt;"",COUNTIF(AN:AN,AN766),0)</f>
        <v>0</v>
      </c>
      <c r="AQ766" s="521" t="str">
        <f>テーブル2[[#This Row],[災害発生時の
体制]]&amp;テーブル2[[#This Row],[班長]]</f>
        <v/>
      </c>
      <c r="AR766" s="519">
        <f>IF(テーブル2[[#This Row],[班長]]="○",COUNTIF(AQ:AQ,AQ766),0)</f>
        <v>0</v>
      </c>
    </row>
    <row r="767" spans="2:44" x14ac:dyDescent="0.15">
      <c r="B767" s="378" t="str">
        <f>IF(名簿!C772&lt;&gt;"",名簿!C772,"")</f>
        <v/>
      </c>
      <c r="C767" s="378" t="str">
        <f>IF(名簿!F772&lt;&gt;"",名簿!F772,"")</f>
        <v/>
      </c>
      <c r="D767" s="378" t="str">
        <f>IF(名簿!G772&lt;&gt;"",名簿!G772,"")</f>
        <v/>
      </c>
      <c r="E767" s="378" t="str">
        <f>IF(名簿!J772&lt;&gt;"",名簿!J772,"")</f>
        <v/>
      </c>
      <c r="F767" s="378" t="str">
        <f>IF(名簿!L772&lt;&gt;"",名簿!L772,"")</f>
        <v/>
      </c>
      <c r="G767" s="378" t="str">
        <f>IF(名簿!I772&lt;&gt;"",名簿!I772,"")</f>
        <v/>
      </c>
      <c r="H767" s="378" t="str">
        <f>IF(名簿!K772&lt;&gt;"",名簿!K772,"")</f>
        <v/>
      </c>
      <c r="I767" s="378" t="str">
        <f>IF(名簿!H772&lt;&gt;"",名簿!H772,"")</f>
        <v/>
      </c>
      <c r="J767" s="378" t="str">
        <f>IF(名簿!S772&lt;&gt;"",名簿!S772,"")</f>
        <v/>
      </c>
      <c r="L767" s="379" t="str">
        <f>IF(現場!C771&lt;&gt;"",現場!C771,"")</f>
        <v/>
      </c>
      <c r="M767" s="379" t="str">
        <f>IF(現場!D771&lt;&gt;"",現場!D771,"")</f>
        <v/>
      </c>
      <c r="N767" s="379" t="str">
        <f>IF(現場!E771&lt;&gt;"",現場!E771,"")</f>
        <v/>
      </c>
      <c r="O767" s="379" t="str">
        <f>IF(現場!F771&lt;&gt;"",現場!F771,"")</f>
        <v/>
      </c>
      <c r="P767" s="379" t="str">
        <f>IF(現場!G771&lt;&gt;"",現場!G771,"")</f>
        <v/>
      </c>
      <c r="Q767" s="379" t="str">
        <f>IF(現場!H771&lt;&gt;"",現場!H771,"")</f>
        <v/>
      </c>
      <c r="R767" s="379" t="str">
        <f>IF(現場!I771&lt;&gt;"",現場!I771,"")</f>
        <v/>
      </c>
      <c r="S767" s="379" t="str">
        <f>IF(現場!J771&lt;&gt;"",現場!J771,"")</f>
        <v/>
      </c>
      <c r="T767" s="379" t="str">
        <f>IF(現場!K771&lt;&gt;"",現場!K771,"")</f>
        <v/>
      </c>
      <c r="U767" s="379" t="str">
        <f>IF(現場!L771&lt;&gt;"",現場!L771,"")</f>
        <v/>
      </c>
      <c r="V767" s="379" t="str">
        <f>IF(現場!M771&lt;&gt;"",現場!M771,"")</f>
        <v/>
      </c>
      <c r="X767" s="407" t="str">
        <f>IF(名簿!E772&lt;&gt;"",名簿!E772,"")</f>
        <v/>
      </c>
      <c r="Y767" s="407" t="str">
        <f>IF(名簿!C772&lt;&gt;"",名簿!C772,"")</f>
        <v/>
      </c>
      <c r="Z767" s="407" t="str">
        <f>IF(名簿!H772&lt;&gt;"",名簿!H772,"")</f>
        <v/>
      </c>
      <c r="AA767" s="407" t="str">
        <f>IF(名簿!S772&lt;&gt;"",名簿!S772,"")</f>
        <v/>
      </c>
      <c r="AB767" s="407" t="s">
        <v>1792</v>
      </c>
      <c r="AC767" s="407" t="str">
        <f>IF(名簿!M772&lt;&gt;"",名簿!M772,"")</f>
        <v/>
      </c>
      <c r="AD767" s="407" t="str">
        <f>IF(名簿!N772&lt;&gt;"",名簿!N772,"")</f>
        <v/>
      </c>
      <c r="AE767" s="407" t="str">
        <f>IF(名簿!O772&lt;&gt;"",名簿!O772,"")</f>
        <v/>
      </c>
      <c r="AF767" s="407" t="str">
        <f>IF(名簿!P772&lt;&gt;"",名簿!P772,"")</f>
        <v/>
      </c>
      <c r="AN767" s="551" t="str">
        <f>テーブル2[[#This Row],[災害発生時の
体制]]&amp;テーブル2[[#This Row],[班長代理①②③を選択]]</f>
        <v/>
      </c>
      <c r="AO767">
        <f>IF(テーブル2[[#This Row],[班長代理①②③を選択]]&lt;&gt;"",COUNTIF(AN:AN,AN767),0)</f>
        <v>0</v>
      </c>
      <c r="AQ767" s="521" t="str">
        <f>テーブル2[[#This Row],[災害発生時の
体制]]&amp;テーブル2[[#This Row],[班長]]</f>
        <v/>
      </c>
      <c r="AR767" s="519">
        <f>IF(テーブル2[[#This Row],[班長]]="○",COUNTIF(AQ:AQ,AQ767),0)</f>
        <v>0</v>
      </c>
    </row>
    <row r="768" spans="2:44" x14ac:dyDescent="0.15">
      <c r="B768" s="378" t="str">
        <f>IF(名簿!C773&lt;&gt;"",名簿!C773,"")</f>
        <v/>
      </c>
      <c r="C768" s="378" t="str">
        <f>IF(名簿!F773&lt;&gt;"",名簿!F773,"")</f>
        <v/>
      </c>
      <c r="D768" s="378" t="str">
        <f>IF(名簿!G773&lt;&gt;"",名簿!G773,"")</f>
        <v/>
      </c>
      <c r="E768" s="378" t="str">
        <f>IF(名簿!J773&lt;&gt;"",名簿!J773,"")</f>
        <v/>
      </c>
      <c r="F768" s="378" t="str">
        <f>IF(名簿!L773&lt;&gt;"",名簿!L773,"")</f>
        <v/>
      </c>
      <c r="G768" s="378" t="str">
        <f>IF(名簿!I773&lt;&gt;"",名簿!I773,"")</f>
        <v/>
      </c>
      <c r="H768" s="378" t="str">
        <f>IF(名簿!K773&lt;&gt;"",名簿!K773,"")</f>
        <v/>
      </c>
      <c r="I768" s="378" t="str">
        <f>IF(名簿!H773&lt;&gt;"",名簿!H773,"")</f>
        <v/>
      </c>
      <c r="J768" s="378" t="str">
        <f>IF(名簿!S773&lt;&gt;"",名簿!S773,"")</f>
        <v/>
      </c>
      <c r="L768" s="379" t="str">
        <f>IF(現場!C772&lt;&gt;"",現場!C772,"")</f>
        <v/>
      </c>
      <c r="M768" s="379" t="str">
        <f>IF(現場!D772&lt;&gt;"",現場!D772,"")</f>
        <v/>
      </c>
      <c r="N768" s="379" t="str">
        <f>IF(現場!E772&lt;&gt;"",現場!E772,"")</f>
        <v/>
      </c>
      <c r="O768" s="379" t="str">
        <f>IF(現場!F772&lt;&gt;"",現場!F772,"")</f>
        <v/>
      </c>
      <c r="P768" s="379" t="str">
        <f>IF(現場!G772&lt;&gt;"",現場!G772,"")</f>
        <v/>
      </c>
      <c r="Q768" s="379" t="str">
        <f>IF(現場!H772&lt;&gt;"",現場!H772,"")</f>
        <v/>
      </c>
      <c r="R768" s="379" t="str">
        <f>IF(現場!I772&lt;&gt;"",現場!I772,"")</f>
        <v/>
      </c>
      <c r="S768" s="379" t="str">
        <f>IF(現場!J772&lt;&gt;"",現場!J772,"")</f>
        <v/>
      </c>
      <c r="T768" s="379" t="str">
        <f>IF(現場!K772&lt;&gt;"",現場!K772,"")</f>
        <v/>
      </c>
      <c r="U768" s="379" t="str">
        <f>IF(現場!L772&lt;&gt;"",現場!L772,"")</f>
        <v/>
      </c>
      <c r="V768" s="379" t="str">
        <f>IF(現場!M772&lt;&gt;"",現場!M772,"")</f>
        <v/>
      </c>
      <c r="X768" s="407" t="str">
        <f>IF(名簿!E773&lt;&gt;"",名簿!E773,"")</f>
        <v/>
      </c>
      <c r="Y768" s="407" t="str">
        <f>IF(名簿!C773&lt;&gt;"",名簿!C773,"")</f>
        <v/>
      </c>
      <c r="Z768" s="407" t="str">
        <f>IF(名簿!H773&lt;&gt;"",名簿!H773,"")</f>
        <v/>
      </c>
      <c r="AA768" s="407" t="str">
        <f>IF(名簿!S773&lt;&gt;"",名簿!S773,"")</f>
        <v/>
      </c>
      <c r="AB768" s="407" t="s">
        <v>1792</v>
      </c>
      <c r="AC768" s="407" t="str">
        <f>IF(名簿!M773&lt;&gt;"",名簿!M773,"")</f>
        <v/>
      </c>
      <c r="AD768" s="407" t="str">
        <f>IF(名簿!N773&lt;&gt;"",名簿!N773,"")</f>
        <v/>
      </c>
      <c r="AE768" s="407" t="str">
        <f>IF(名簿!O773&lt;&gt;"",名簿!O773,"")</f>
        <v/>
      </c>
      <c r="AF768" s="407" t="str">
        <f>IF(名簿!P773&lt;&gt;"",名簿!P773,"")</f>
        <v/>
      </c>
      <c r="AN768" s="551" t="str">
        <f>テーブル2[[#This Row],[災害発生時の
体制]]&amp;テーブル2[[#This Row],[班長代理①②③を選択]]</f>
        <v/>
      </c>
      <c r="AO768">
        <f>IF(テーブル2[[#This Row],[班長代理①②③を選択]]&lt;&gt;"",COUNTIF(AN:AN,AN768),0)</f>
        <v>0</v>
      </c>
      <c r="AQ768" s="521" t="str">
        <f>テーブル2[[#This Row],[災害発生時の
体制]]&amp;テーブル2[[#This Row],[班長]]</f>
        <v/>
      </c>
      <c r="AR768" s="519">
        <f>IF(テーブル2[[#This Row],[班長]]="○",COUNTIF(AQ:AQ,AQ768),0)</f>
        <v>0</v>
      </c>
    </row>
    <row r="769" spans="2:44" x14ac:dyDescent="0.15">
      <c r="B769" s="378" t="str">
        <f>IF(名簿!C774&lt;&gt;"",名簿!C774,"")</f>
        <v/>
      </c>
      <c r="C769" s="378" t="str">
        <f>IF(名簿!F774&lt;&gt;"",名簿!F774,"")</f>
        <v/>
      </c>
      <c r="D769" s="378" t="str">
        <f>IF(名簿!G774&lt;&gt;"",名簿!G774,"")</f>
        <v/>
      </c>
      <c r="E769" s="378" t="str">
        <f>IF(名簿!J774&lt;&gt;"",名簿!J774,"")</f>
        <v/>
      </c>
      <c r="F769" s="378" t="str">
        <f>IF(名簿!L774&lt;&gt;"",名簿!L774,"")</f>
        <v/>
      </c>
      <c r="G769" s="378" t="str">
        <f>IF(名簿!I774&lt;&gt;"",名簿!I774,"")</f>
        <v/>
      </c>
      <c r="H769" s="378" t="str">
        <f>IF(名簿!K774&lt;&gt;"",名簿!K774,"")</f>
        <v/>
      </c>
      <c r="I769" s="378" t="str">
        <f>IF(名簿!H774&lt;&gt;"",名簿!H774,"")</f>
        <v/>
      </c>
      <c r="J769" s="378" t="str">
        <f>IF(名簿!S774&lt;&gt;"",名簿!S774,"")</f>
        <v/>
      </c>
      <c r="L769" s="379" t="str">
        <f>IF(現場!C773&lt;&gt;"",現場!C773,"")</f>
        <v/>
      </c>
      <c r="M769" s="379" t="str">
        <f>IF(現場!D773&lt;&gt;"",現場!D773,"")</f>
        <v/>
      </c>
      <c r="N769" s="379" t="str">
        <f>IF(現場!E773&lt;&gt;"",現場!E773,"")</f>
        <v/>
      </c>
      <c r="O769" s="379" t="str">
        <f>IF(現場!F773&lt;&gt;"",現場!F773,"")</f>
        <v/>
      </c>
      <c r="P769" s="379" t="str">
        <f>IF(現場!G773&lt;&gt;"",現場!G773,"")</f>
        <v/>
      </c>
      <c r="Q769" s="379" t="str">
        <f>IF(現場!H773&lt;&gt;"",現場!H773,"")</f>
        <v/>
      </c>
      <c r="R769" s="379" t="str">
        <f>IF(現場!I773&lt;&gt;"",現場!I773,"")</f>
        <v/>
      </c>
      <c r="S769" s="379" t="str">
        <f>IF(現場!J773&lt;&gt;"",現場!J773,"")</f>
        <v/>
      </c>
      <c r="T769" s="379" t="str">
        <f>IF(現場!K773&lt;&gt;"",現場!K773,"")</f>
        <v/>
      </c>
      <c r="U769" s="379" t="str">
        <f>IF(現場!L773&lt;&gt;"",現場!L773,"")</f>
        <v/>
      </c>
      <c r="V769" s="379" t="str">
        <f>IF(現場!M773&lt;&gt;"",現場!M773,"")</f>
        <v/>
      </c>
      <c r="X769" s="407" t="str">
        <f>IF(名簿!E774&lt;&gt;"",名簿!E774,"")</f>
        <v/>
      </c>
      <c r="Y769" s="407" t="str">
        <f>IF(名簿!C774&lt;&gt;"",名簿!C774,"")</f>
        <v/>
      </c>
      <c r="Z769" s="407" t="str">
        <f>IF(名簿!H774&lt;&gt;"",名簿!H774,"")</f>
        <v/>
      </c>
      <c r="AA769" s="407" t="str">
        <f>IF(名簿!S774&lt;&gt;"",名簿!S774,"")</f>
        <v/>
      </c>
      <c r="AB769" s="407" t="s">
        <v>1792</v>
      </c>
      <c r="AC769" s="407" t="str">
        <f>IF(名簿!M774&lt;&gt;"",名簿!M774,"")</f>
        <v/>
      </c>
      <c r="AD769" s="407" t="str">
        <f>IF(名簿!N774&lt;&gt;"",名簿!N774,"")</f>
        <v/>
      </c>
      <c r="AE769" s="407" t="str">
        <f>IF(名簿!O774&lt;&gt;"",名簿!O774,"")</f>
        <v/>
      </c>
      <c r="AF769" s="407" t="str">
        <f>IF(名簿!P774&lt;&gt;"",名簿!P774,"")</f>
        <v/>
      </c>
      <c r="AN769" s="551" t="str">
        <f>テーブル2[[#This Row],[災害発生時の
体制]]&amp;テーブル2[[#This Row],[班長代理①②③を選択]]</f>
        <v/>
      </c>
      <c r="AO769">
        <f>IF(テーブル2[[#This Row],[班長代理①②③を選択]]&lt;&gt;"",COUNTIF(AN:AN,AN769),0)</f>
        <v>0</v>
      </c>
      <c r="AQ769" s="521" t="str">
        <f>テーブル2[[#This Row],[災害発生時の
体制]]&amp;テーブル2[[#This Row],[班長]]</f>
        <v/>
      </c>
      <c r="AR769" s="519">
        <f>IF(テーブル2[[#This Row],[班長]]="○",COUNTIF(AQ:AQ,AQ769),0)</f>
        <v>0</v>
      </c>
    </row>
    <row r="770" spans="2:44" x14ac:dyDescent="0.15">
      <c r="B770" s="378" t="str">
        <f>IF(名簿!C775&lt;&gt;"",名簿!C775,"")</f>
        <v/>
      </c>
      <c r="C770" s="378" t="str">
        <f>IF(名簿!F775&lt;&gt;"",名簿!F775,"")</f>
        <v/>
      </c>
      <c r="D770" s="378" t="str">
        <f>IF(名簿!G775&lt;&gt;"",名簿!G775,"")</f>
        <v/>
      </c>
      <c r="E770" s="378" t="str">
        <f>IF(名簿!J775&lt;&gt;"",名簿!J775,"")</f>
        <v/>
      </c>
      <c r="F770" s="378" t="str">
        <f>IF(名簿!L775&lt;&gt;"",名簿!L775,"")</f>
        <v/>
      </c>
      <c r="G770" s="378" t="str">
        <f>IF(名簿!I775&lt;&gt;"",名簿!I775,"")</f>
        <v/>
      </c>
      <c r="H770" s="378" t="str">
        <f>IF(名簿!K775&lt;&gt;"",名簿!K775,"")</f>
        <v/>
      </c>
      <c r="I770" s="378" t="str">
        <f>IF(名簿!H775&lt;&gt;"",名簿!H775,"")</f>
        <v/>
      </c>
      <c r="J770" s="378" t="str">
        <f>IF(名簿!S775&lt;&gt;"",名簿!S775,"")</f>
        <v/>
      </c>
      <c r="L770" s="379" t="str">
        <f>IF(現場!C774&lt;&gt;"",現場!C774,"")</f>
        <v/>
      </c>
      <c r="M770" s="379" t="str">
        <f>IF(現場!D774&lt;&gt;"",現場!D774,"")</f>
        <v/>
      </c>
      <c r="N770" s="379" t="str">
        <f>IF(現場!E774&lt;&gt;"",現場!E774,"")</f>
        <v/>
      </c>
      <c r="O770" s="379" t="str">
        <f>IF(現場!F774&lt;&gt;"",現場!F774,"")</f>
        <v/>
      </c>
      <c r="P770" s="379" t="str">
        <f>IF(現場!G774&lt;&gt;"",現場!G774,"")</f>
        <v/>
      </c>
      <c r="Q770" s="379" t="str">
        <f>IF(現場!H774&lt;&gt;"",現場!H774,"")</f>
        <v/>
      </c>
      <c r="R770" s="379" t="str">
        <f>IF(現場!I774&lt;&gt;"",現場!I774,"")</f>
        <v/>
      </c>
      <c r="S770" s="379" t="str">
        <f>IF(現場!J774&lt;&gt;"",現場!J774,"")</f>
        <v/>
      </c>
      <c r="T770" s="379" t="str">
        <f>IF(現場!K774&lt;&gt;"",現場!K774,"")</f>
        <v/>
      </c>
      <c r="U770" s="379" t="str">
        <f>IF(現場!L774&lt;&gt;"",現場!L774,"")</f>
        <v/>
      </c>
      <c r="V770" s="379" t="str">
        <f>IF(現場!M774&lt;&gt;"",現場!M774,"")</f>
        <v/>
      </c>
      <c r="X770" s="407" t="str">
        <f>IF(名簿!E775&lt;&gt;"",名簿!E775,"")</f>
        <v/>
      </c>
      <c r="Y770" s="407" t="str">
        <f>IF(名簿!C775&lt;&gt;"",名簿!C775,"")</f>
        <v/>
      </c>
      <c r="Z770" s="407" t="str">
        <f>IF(名簿!H775&lt;&gt;"",名簿!H775,"")</f>
        <v/>
      </c>
      <c r="AA770" s="407" t="str">
        <f>IF(名簿!S775&lt;&gt;"",名簿!S775,"")</f>
        <v/>
      </c>
      <c r="AB770" s="407" t="s">
        <v>1792</v>
      </c>
      <c r="AC770" s="407" t="str">
        <f>IF(名簿!M775&lt;&gt;"",名簿!M775,"")</f>
        <v/>
      </c>
      <c r="AD770" s="407" t="str">
        <f>IF(名簿!N775&lt;&gt;"",名簿!N775,"")</f>
        <v/>
      </c>
      <c r="AE770" s="407" t="str">
        <f>IF(名簿!O775&lt;&gt;"",名簿!O775,"")</f>
        <v/>
      </c>
      <c r="AF770" s="407" t="str">
        <f>IF(名簿!P775&lt;&gt;"",名簿!P775,"")</f>
        <v/>
      </c>
      <c r="AN770" s="551" t="str">
        <f>テーブル2[[#This Row],[災害発生時の
体制]]&amp;テーブル2[[#This Row],[班長代理①②③を選択]]</f>
        <v/>
      </c>
      <c r="AO770">
        <f>IF(テーブル2[[#This Row],[班長代理①②③を選択]]&lt;&gt;"",COUNTIF(AN:AN,AN770),0)</f>
        <v>0</v>
      </c>
      <c r="AQ770" s="521" t="str">
        <f>テーブル2[[#This Row],[災害発生時の
体制]]&amp;テーブル2[[#This Row],[班長]]</f>
        <v/>
      </c>
      <c r="AR770" s="519">
        <f>IF(テーブル2[[#This Row],[班長]]="○",COUNTIF(AQ:AQ,AQ770),0)</f>
        <v>0</v>
      </c>
    </row>
    <row r="771" spans="2:44" x14ac:dyDescent="0.15">
      <c r="B771" s="378" t="str">
        <f>IF(名簿!C776&lt;&gt;"",名簿!C776,"")</f>
        <v/>
      </c>
      <c r="C771" s="378" t="str">
        <f>IF(名簿!F776&lt;&gt;"",名簿!F776,"")</f>
        <v/>
      </c>
      <c r="D771" s="378" t="str">
        <f>IF(名簿!G776&lt;&gt;"",名簿!G776,"")</f>
        <v/>
      </c>
      <c r="E771" s="378" t="str">
        <f>IF(名簿!J776&lt;&gt;"",名簿!J776,"")</f>
        <v/>
      </c>
      <c r="F771" s="378" t="str">
        <f>IF(名簿!L776&lt;&gt;"",名簿!L776,"")</f>
        <v/>
      </c>
      <c r="G771" s="378" t="str">
        <f>IF(名簿!I776&lt;&gt;"",名簿!I776,"")</f>
        <v/>
      </c>
      <c r="H771" s="378" t="str">
        <f>IF(名簿!K776&lt;&gt;"",名簿!K776,"")</f>
        <v/>
      </c>
      <c r="I771" s="378" t="str">
        <f>IF(名簿!H776&lt;&gt;"",名簿!H776,"")</f>
        <v/>
      </c>
      <c r="J771" s="378" t="str">
        <f>IF(名簿!S776&lt;&gt;"",名簿!S776,"")</f>
        <v/>
      </c>
      <c r="L771" s="379" t="str">
        <f>IF(現場!C775&lt;&gt;"",現場!C775,"")</f>
        <v/>
      </c>
      <c r="M771" s="379" t="str">
        <f>IF(現場!D775&lt;&gt;"",現場!D775,"")</f>
        <v/>
      </c>
      <c r="N771" s="379" t="str">
        <f>IF(現場!E775&lt;&gt;"",現場!E775,"")</f>
        <v/>
      </c>
      <c r="O771" s="379" t="str">
        <f>IF(現場!F775&lt;&gt;"",現場!F775,"")</f>
        <v/>
      </c>
      <c r="P771" s="379" t="str">
        <f>IF(現場!G775&lt;&gt;"",現場!G775,"")</f>
        <v/>
      </c>
      <c r="Q771" s="379" t="str">
        <f>IF(現場!H775&lt;&gt;"",現場!H775,"")</f>
        <v/>
      </c>
      <c r="R771" s="379" t="str">
        <f>IF(現場!I775&lt;&gt;"",現場!I775,"")</f>
        <v/>
      </c>
      <c r="S771" s="379" t="str">
        <f>IF(現場!J775&lt;&gt;"",現場!J775,"")</f>
        <v/>
      </c>
      <c r="T771" s="379" t="str">
        <f>IF(現場!K775&lt;&gt;"",現場!K775,"")</f>
        <v/>
      </c>
      <c r="U771" s="379" t="str">
        <f>IF(現場!L775&lt;&gt;"",現場!L775,"")</f>
        <v/>
      </c>
      <c r="V771" s="379" t="str">
        <f>IF(現場!M775&lt;&gt;"",現場!M775,"")</f>
        <v/>
      </c>
      <c r="X771" s="407" t="str">
        <f>IF(名簿!E776&lt;&gt;"",名簿!E776,"")</f>
        <v/>
      </c>
      <c r="Y771" s="407" t="str">
        <f>IF(名簿!C776&lt;&gt;"",名簿!C776,"")</f>
        <v/>
      </c>
      <c r="Z771" s="407" t="str">
        <f>IF(名簿!H776&lt;&gt;"",名簿!H776,"")</f>
        <v/>
      </c>
      <c r="AA771" s="407" t="str">
        <f>IF(名簿!S776&lt;&gt;"",名簿!S776,"")</f>
        <v/>
      </c>
      <c r="AB771" s="407" t="s">
        <v>1792</v>
      </c>
      <c r="AC771" s="407" t="str">
        <f>IF(名簿!M776&lt;&gt;"",名簿!M776,"")</f>
        <v/>
      </c>
      <c r="AD771" s="407" t="str">
        <f>IF(名簿!N776&lt;&gt;"",名簿!N776,"")</f>
        <v/>
      </c>
      <c r="AE771" s="407" t="str">
        <f>IF(名簿!O776&lt;&gt;"",名簿!O776,"")</f>
        <v/>
      </c>
      <c r="AF771" s="407" t="str">
        <f>IF(名簿!P776&lt;&gt;"",名簿!P776,"")</f>
        <v/>
      </c>
      <c r="AN771" s="551" t="str">
        <f>テーブル2[[#This Row],[災害発生時の
体制]]&amp;テーブル2[[#This Row],[班長代理①②③を選択]]</f>
        <v/>
      </c>
      <c r="AO771">
        <f>IF(テーブル2[[#This Row],[班長代理①②③を選択]]&lt;&gt;"",COUNTIF(AN:AN,AN771),0)</f>
        <v>0</v>
      </c>
      <c r="AQ771" s="521" t="str">
        <f>テーブル2[[#This Row],[災害発生時の
体制]]&amp;テーブル2[[#This Row],[班長]]</f>
        <v/>
      </c>
      <c r="AR771" s="519">
        <f>IF(テーブル2[[#This Row],[班長]]="○",COUNTIF(AQ:AQ,AQ771),0)</f>
        <v>0</v>
      </c>
    </row>
    <row r="772" spans="2:44" x14ac:dyDescent="0.15">
      <c r="B772" s="378" t="str">
        <f>IF(名簿!C777&lt;&gt;"",名簿!C777,"")</f>
        <v/>
      </c>
      <c r="C772" s="378" t="str">
        <f>IF(名簿!F777&lt;&gt;"",名簿!F777,"")</f>
        <v/>
      </c>
      <c r="D772" s="378" t="str">
        <f>IF(名簿!G777&lt;&gt;"",名簿!G777,"")</f>
        <v/>
      </c>
      <c r="E772" s="378" t="str">
        <f>IF(名簿!J777&lt;&gt;"",名簿!J777,"")</f>
        <v/>
      </c>
      <c r="F772" s="378" t="str">
        <f>IF(名簿!L777&lt;&gt;"",名簿!L777,"")</f>
        <v/>
      </c>
      <c r="G772" s="378" t="str">
        <f>IF(名簿!I777&lt;&gt;"",名簿!I777,"")</f>
        <v/>
      </c>
      <c r="H772" s="378" t="str">
        <f>IF(名簿!K777&lt;&gt;"",名簿!K777,"")</f>
        <v/>
      </c>
      <c r="I772" s="378" t="str">
        <f>IF(名簿!H777&lt;&gt;"",名簿!H777,"")</f>
        <v/>
      </c>
      <c r="J772" s="378" t="str">
        <f>IF(名簿!S777&lt;&gt;"",名簿!S777,"")</f>
        <v/>
      </c>
      <c r="L772" s="379" t="str">
        <f>IF(現場!C776&lt;&gt;"",現場!C776,"")</f>
        <v/>
      </c>
      <c r="M772" s="379" t="str">
        <f>IF(現場!D776&lt;&gt;"",現場!D776,"")</f>
        <v/>
      </c>
      <c r="N772" s="379" t="str">
        <f>IF(現場!E776&lt;&gt;"",現場!E776,"")</f>
        <v/>
      </c>
      <c r="O772" s="379" t="str">
        <f>IF(現場!F776&lt;&gt;"",現場!F776,"")</f>
        <v/>
      </c>
      <c r="P772" s="379" t="str">
        <f>IF(現場!G776&lt;&gt;"",現場!G776,"")</f>
        <v/>
      </c>
      <c r="Q772" s="379" t="str">
        <f>IF(現場!H776&lt;&gt;"",現場!H776,"")</f>
        <v/>
      </c>
      <c r="R772" s="379" t="str">
        <f>IF(現場!I776&lt;&gt;"",現場!I776,"")</f>
        <v/>
      </c>
      <c r="S772" s="379" t="str">
        <f>IF(現場!J776&lt;&gt;"",現場!J776,"")</f>
        <v/>
      </c>
      <c r="T772" s="379" t="str">
        <f>IF(現場!K776&lt;&gt;"",現場!K776,"")</f>
        <v/>
      </c>
      <c r="U772" s="379" t="str">
        <f>IF(現場!L776&lt;&gt;"",現場!L776,"")</f>
        <v/>
      </c>
      <c r="V772" s="379" t="str">
        <f>IF(現場!M776&lt;&gt;"",現場!M776,"")</f>
        <v/>
      </c>
      <c r="X772" s="407" t="str">
        <f>IF(名簿!E777&lt;&gt;"",名簿!E777,"")</f>
        <v/>
      </c>
      <c r="Y772" s="407" t="str">
        <f>IF(名簿!C777&lt;&gt;"",名簿!C777,"")</f>
        <v/>
      </c>
      <c r="Z772" s="407" t="str">
        <f>IF(名簿!H777&lt;&gt;"",名簿!H777,"")</f>
        <v/>
      </c>
      <c r="AA772" s="407" t="str">
        <f>IF(名簿!S777&lt;&gt;"",名簿!S777,"")</f>
        <v/>
      </c>
      <c r="AB772" s="407" t="s">
        <v>1792</v>
      </c>
      <c r="AC772" s="407" t="str">
        <f>IF(名簿!M777&lt;&gt;"",名簿!M777,"")</f>
        <v/>
      </c>
      <c r="AD772" s="407" t="str">
        <f>IF(名簿!N777&lt;&gt;"",名簿!N777,"")</f>
        <v/>
      </c>
      <c r="AE772" s="407" t="str">
        <f>IF(名簿!O777&lt;&gt;"",名簿!O777,"")</f>
        <v/>
      </c>
      <c r="AF772" s="407" t="str">
        <f>IF(名簿!P777&lt;&gt;"",名簿!P777,"")</f>
        <v/>
      </c>
      <c r="AN772" s="551" t="str">
        <f>テーブル2[[#This Row],[災害発生時の
体制]]&amp;テーブル2[[#This Row],[班長代理①②③を選択]]</f>
        <v/>
      </c>
      <c r="AO772">
        <f>IF(テーブル2[[#This Row],[班長代理①②③を選択]]&lt;&gt;"",COUNTIF(AN:AN,AN772),0)</f>
        <v>0</v>
      </c>
      <c r="AQ772" s="521" t="str">
        <f>テーブル2[[#This Row],[災害発生時の
体制]]&amp;テーブル2[[#This Row],[班長]]</f>
        <v/>
      </c>
      <c r="AR772" s="519">
        <f>IF(テーブル2[[#This Row],[班長]]="○",COUNTIF(AQ:AQ,AQ772),0)</f>
        <v>0</v>
      </c>
    </row>
    <row r="773" spans="2:44" x14ac:dyDescent="0.15">
      <c r="B773" s="378" t="str">
        <f>IF(名簿!C778&lt;&gt;"",名簿!C778,"")</f>
        <v/>
      </c>
      <c r="C773" s="378" t="str">
        <f>IF(名簿!F778&lt;&gt;"",名簿!F778,"")</f>
        <v/>
      </c>
      <c r="D773" s="378" t="str">
        <f>IF(名簿!G778&lt;&gt;"",名簿!G778,"")</f>
        <v/>
      </c>
      <c r="E773" s="378" t="str">
        <f>IF(名簿!J778&lt;&gt;"",名簿!J778,"")</f>
        <v/>
      </c>
      <c r="F773" s="378" t="str">
        <f>IF(名簿!L778&lt;&gt;"",名簿!L778,"")</f>
        <v/>
      </c>
      <c r="G773" s="378" t="str">
        <f>IF(名簿!I778&lt;&gt;"",名簿!I778,"")</f>
        <v/>
      </c>
      <c r="H773" s="378" t="str">
        <f>IF(名簿!K778&lt;&gt;"",名簿!K778,"")</f>
        <v/>
      </c>
      <c r="I773" s="378" t="str">
        <f>IF(名簿!H778&lt;&gt;"",名簿!H778,"")</f>
        <v/>
      </c>
      <c r="J773" s="378" t="str">
        <f>IF(名簿!S778&lt;&gt;"",名簿!S778,"")</f>
        <v/>
      </c>
      <c r="L773" s="379" t="str">
        <f>IF(現場!C777&lt;&gt;"",現場!C777,"")</f>
        <v/>
      </c>
      <c r="M773" s="379" t="str">
        <f>IF(現場!D777&lt;&gt;"",現場!D777,"")</f>
        <v/>
      </c>
      <c r="N773" s="379" t="str">
        <f>IF(現場!E777&lt;&gt;"",現場!E777,"")</f>
        <v/>
      </c>
      <c r="O773" s="379" t="str">
        <f>IF(現場!F777&lt;&gt;"",現場!F777,"")</f>
        <v/>
      </c>
      <c r="P773" s="379" t="str">
        <f>IF(現場!G777&lt;&gt;"",現場!G777,"")</f>
        <v/>
      </c>
      <c r="Q773" s="379" t="str">
        <f>IF(現場!H777&lt;&gt;"",現場!H777,"")</f>
        <v/>
      </c>
      <c r="R773" s="379" t="str">
        <f>IF(現場!I777&lt;&gt;"",現場!I777,"")</f>
        <v/>
      </c>
      <c r="S773" s="379" t="str">
        <f>IF(現場!J777&lt;&gt;"",現場!J777,"")</f>
        <v/>
      </c>
      <c r="T773" s="379" t="str">
        <f>IF(現場!K777&lt;&gt;"",現場!K777,"")</f>
        <v/>
      </c>
      <c r="U773" s="379" t="str">
        <f>IF(現場!L777&lt;&gt;"",現場!L777,"")</f>
        <v/>
      </c>
      <c r="V773" s="379" t="str">
        <f>IF(現場!M777&lt;&gt;"",現場!M777,"")</f>
        <v/>
      </c>
      <c r="X773" s="407" t="str">
        <f>IF(名簿!E778&lt;&gt;"",名簿!E778,"")</f>
        <v/>
      </c>
      <c r="Y773" s="407" t="str">
        <f>IF(名簿!C778&lt;&gt;"",名簿!C778,"")</f>
        <v/>
      </c>
      <c r="Z773" s="407" t="str">
        <f>IF(名簿!H778&lt;&gt;"",名簿!H778,"")</f>
        <v/>
      </c>
      <c r="AA773" s="407" t="str">
        <f>IF(名簿!S778&lt;&gt;"",名簿!S778,"")</f>
        <v/>
      </c>
      <c r="AB773" s="407" t="s">
        <v>1792</v>
      </c>
      <c r="AC773" s="407" t="str">
        <f>IF(名簿!M778&lt;&gt;"",名簿!M778,"")</f>
        <v/>
      </c>
      <c r="AD773" s="407" t="str">
        <f>IF(名簿!N778&lt;&gt;"",名簿!N778,"")</f>
        <v/>
      </c>
      <c r="AE773" s="407" t="str">
        <f>IF(名簿!O778&lt;&gt;"",名簿!O778,"")</f>
        <v/>
      </c>
      <c r="AF773" s="407" t="str">
        <f>IF(名簿!P778&lt;&gt;"",名簿!P778,"")</f>
        <v/>
      </c>
      <c r="AN773" s="551" t="str">
        <f>テーブル2[[#This Row],[災害発生時の
体制]]&amp;テーブル2[[#This Row],[班長代理①②③を選択]]</f>
        <v/>
      </c>
      <c r="AO773">
        <f>IF(テーブル2[[#This Row],[班長代理①②③を選択]]&lt;&gt;"",COUNTIF(AN:AN,AN773),0)</f>
        <v>0</v>
      </c>
      <c r="AQ773" s="521" t="str">
        <f>テーブル2[[#This Row],[災害発生時の
体制]]&amp;テーブル2[[#This Row],[班長]]</f>
        <v/>
      </c>
      <c r="AR773" s="519">
        <f>IF(テーブル2[[#This Row],[班長]]="○",COUNTIF(AQ:AQ,AQ773),0)</f>
        <v>0</v>
      </c>
    </row>
    <row r="774" spans="2:44" x14ac:dyDescent="0.15">
      <c r="B774" s="378" t="str">
        <f>IF(名簿!C779&lt;&gt;"",名簿!C779,"")</f>
        <v/>
      </c>
      <c r="C774" s="378" t="str">
        <f>IF(名簿!F779&lt;&gt;"",名簿!F779,"")</f>
        <v/>
      </c>
      <c r="D774" s="378" t="str">
        <f>IF(名簿!G779&lt;&gt;"",名簿!G779,"")</f>
        <v/>
      </c>
      <c r="E774" s="378" t="str">
        <f>IF(名簿!J779&lt;&gt;"",名簿!J779,"")</f>
        <v/>
      </c>
      <c r="F774" s="378" t="str">
        <f>IF(名簿!L779&lt;&gt;"",名簿!L779,"")</f>
        <v/>
      </c>
      <c r="G774" s="378" t="str">
        <f>IF(名簿!I779&lt;&gt;"",名簿!I779,"")</f>
        <v/>
      </c>
      <c r="H774" s="378" t="str">
        <f>IF(名簿!K779&lt;&gt;"",名簿!K779,"")</f>
        <v/>
      </c>
      <c r="I774" s="378" t="str">
        <f>IF(名簿!H779&lt;&gt;"",名簿!H779,"")</f>
        <v/>
      </c>
      <c r="J774" s="378" t="str">
        <f>IF(名簿!S779&lt;&gt;"",名簿!S779,"")</f>
        <v/>
      </c>
      <c r="L774" s="379" t="str">
        <f>IF(現場!C778&lt;&gt;"",現場!C778,"")</f>
        <v/>
      </c>
      <c r="M774" s="379" t="str">
        <f>IF(現場!D778&lt;&gt;"",現場!D778,"")</f>
        <v/>
      </c>
      <c r="N774" s="379" t="str">
        <f>IF(現場!E778&lt;&gt;"",現場!E778,"")</f>
        <v/>
      </c>
      <c r="O774" s="379" t="str">
        <f>IF(現場!F778&lt;&gt;"",現場!F778,"")</f>
        <v/>
      </c>
      <c r="P774" s="379" t="str">
        <f>IF(現場!G778&lt;&gt;"",現場!G778,"")</f>
        <v/>
      </c>
      <c r="Q774" s="379" t="str">
        <f>IF(現場!H778&lt;&gt;"",現場!H778,"")</f>
        <v/>
      </c>
      <c r="R774" s="379" t="str">
        <f>IF(現場!I778&lt;&gt;"",現場!I778,"")</f>
        <v/>
      </c>
      <c r="S774" s="379" t="str">
        <f>IF(現場!J778&lt;&gt;"",現場!J778,"")</f>
        <v/>
      </c>
      <c r="T774" s="379" t="str">
        <f>IF(現場!K778&lt;&gt;"",現場!K778,"")</f>
        <v/>
      </c>
      <c r="U774" s="379" t="str">
        <f>IF(現場!L778&lt;&gt;"",現場!L778,"")</f>
        <v/>
      </c>
      <c r="V774" s="379" t="str">
        <f>IF(現場!M778&lt;&gt;"",現場!M778,"")</f>
        <v/>
      </c>
      <c r="X774" s="407" t="str">
        <f>IF(名簿!E779&lt;&gt;"",名簿!E779,"")</f>
        <v/>
      </c>
      <c r="Y774" s="407" t="str">
        <f>IF(名簿!C779&lt;&gt;"",名簿!C779,"")</f>
        <v/>
      </c>
      <c r="Z774" s="407" t="str">
        <f>IF(名簿!H779&lt;&gt;"",名簿!H779,"")</f>
        <v/>
      </c>
      <c r="AA774" s="407" t="str">
        <f>IF(名簿!S779&lt;&gt;"",名簿!S779,"")</f>
        <v/>
      </c>
      <c r="AB774" s="407" t="s">
        <v>1792</v>
      </c>
      <c r="AC774" s="407" t="str">
        <f>IF(名簿!M779&lt;&gt;"",名簿!M779,"")</f>
        <v/>
      </c>
      <c r="AD774" s="407" t="str">
        <f>IF(名簿!N779&lt;&gt;"",名簿!N779,"")</f>
        <v/>
      </c>
      <c r="AE774" s="407" t="str">
        <f>IF(名簿!O779&lt;&gt;"",名簿!O779,"")</f>
        <v/>
      </c>
      <c r="AF774" s="407" t="str">
        <f>IF(名簿!P779&lt;&gt;"",名簿!P779,"")</f>
        <v/>
      </c>
      <c r="AN774" s="551" t="str">
        <f>テーブル2[[#This Row],[災害発生時の
体制]]&amp;テーブル2[[#This Row],[班長代理①②③を選択]]</f>
        <v/>
      </c>
      <c r="AO774">
        <f>IF(テーブル2[[#This Row],[班長代理①②③を選択]]&lt;&gt;"",COUNTIF(AN:AN,AN774),0)</f>
        <v>0</v>
      </c>
      <c r="AQ774" s="521" t="str">
        <f>テーブル2[[#This Row],[災害発生時の
体制]]&amp;テーブル2[[#This Row],[班長]]</f>
        <v/>
      </c>
      <c r="AR774" s="519">
        <f>IF(テーブル2[[#This Row],[班長]]="○",COUNTIF(AQ:AQ,AQ774),0)</f>
        <v>0</v>
      </c>
    </row>
    <row r="775" spans="2:44" x14ac:dyDescent="0.15">
      <c r="B775" s="378" t="str">
        <f>IF(名簿!C780&lt;&gt;"",名簿!C780,"")</f>
        <v/>
      </c>
      <c r="C775" s="378" t="str">
        <f>IF(名簿!F780&lt;&gt;"",名簿!F780,"")</f>
        <v/>
      </c>
      <c r="D775" s="378" t="str">
        <f>IF(名簿!G780&lt;&gt;"",名簿!G780,"")</f>
        <v/>
      </c>
      <c r="E775" s="378" t="str">
        <f>IF(名簿!J780&lt;&gt;"",名簿!J780,"")</f>
        <v/>
      </c>
      <c r="F775" s="378" t="str">
        <f>IF(名簿!L780&lt;&gt;"",名簿!L780,"")</f>
        <v/>
      </c>
      <c r="G775" s="378" t="str">
        <f>IF(名簿!I780&lt;&gt;"",名簿!I780,"")</f>
        <v/>
      </c>
      <c r="H775" s="378" t="str">
        <f>IF(名簿!K780&lt;&gt;"",名簿!K780,"")</f>
        <v/>
      </c>
      <c r="I775" s="378" t="str">
        <f>IF(名簿!H780&lt;&gt;"",名簿!H780,"")</f>
        <v/>
      </c>
      <c r="J775" s="378" t="str">
        <f>IF(名簿!S780&lt;&gt;"",名簿!S780,"")</f>
        <v/>
      </c>
      <c r="L775" s="379" t="str">
        <f>IF(現場!C779&lt;&gt;"",現場!C779,"")</f>
        <v/>
      </c>
      <c r="M775" s="379" t="str">
        <f>IF(現場!D779&lt;&gt;"",現場!D779,"")</f>
        <v/>
      </c>
      <c r="N775" s="379" t="str">
        <f>IF(現場!E779&lt;&gt;"",現場!E779,"")</f>
        <v/>
      </c>
      <c r="O775" s="379" t="str">
        <f>IF(現場!F779&lt;&gt;"",現場!F779,"")</f>
        <v/>
      </c>
      <c r="P775" s="379" t="str">
        <f>IF(現場!G779&lt;&gt;"",現場!G779,"")</f>
        <v/>
      </c>
      <c r="Q775" s="379" t="str">
        <f>IF(現場!H779&lt;&gt;"",現場!H779,"")</f>
        <v/>
      </c>
      <c r="R775" s="379" t="str">
        <f>IF(現場!I779&lt;&gt;"",現場!I779,"")</f>
        <v/>
      </c>
      <c r="S775" s="379" t="str">
        <f>IF(現場!J779&lt;&gt;"",現場!J779,"")</f>
        <v/>
      </c>
      <c r="T775" s="379" t="str">
        <f>IF(現場!K779&lt;&gt;"",現場!K779,"")</f>
        <v/>
      </c>
      <c r="U775" s="379" t="str">
        <f>IF(現場!L779&lt;&gt;"",現場!L779,"")</f>
        <v/>
      </c>
      <c r="V775" s="379" t="str">
        <f>IF(現場!M779&lt;&gt;"",現場!M779,"")</f>
        <v/>
      </c>
      <c r="X775" s="407" t="str">
        <f>IF(名簿!E780&lt;&gt;"",名簿!E780,"")</f>
        <v/>
      </c>
      <c r="Y775" s="407" t="str">
        <f>IF(名簿!C780&lt;&gt;"",名簿!C780,"")</f>
        <v/>
      </c>
      <c r="Z775" s="407" t="str">
        <f>IF(名簿!H780&lt;&gt;"",名簿!H780,"")</f>
        <v/>
      </c>
      <c r="AA775" s="407" t="str">
        <f>IF(名簿!S780&lt;&gt;"",名簿!S780,"")</f>
        <v/>
      </c>
      <c r="AB775" s="407" t="s">
        <v>1792</v>
      </c>
      <c r="AC775" s="407" t="str">
        <f>IF(名簿!M780&lt;&gt;"",名簿!M780,"")</f>
        <v/>
      </c>
      <c r="AD775" s="407" t="str">
        <f>IF(名簿!N780&lt;&gt;"",名簿!N780,"")</f>
        <v/>
      </c>
      <c r="AE775" s="407" t="str">
        <f>IF(名簿!O780&lt;&gt;"",名簿!O780,"")</f>
        <v/>
      </c>
      <c r="AF775" s="407" t="str">
        <f>IF(名簿!P780&lt;&gt;"",名簿!P780,"")</f>
        <v/>
      </c>
      <c r="AN775" s="551" t="str">
        <f>テーブル2[[#This Row],[災害発生時の
体制]]&amp;テーブル2[[#This Row],[班長代理①②③を選択]]</f>
        <v/>
      </c>
      <c r="AO775">
        <f>IF(テーブル2[[#This Row],[班長代理①②③を選択]]&lt;&gt;"",COUNTIF(AN:AN,AN775),0)</f>
        <v>0</v>
      </c>
      <c r="AQ775" s="521" t="str">
        <f>テーブル2[[#This Row],[災害発生時の
体制]]&amp;テーブル2[[#This Row],[班長]]</f>
        <v/>
      </c>
      <c r="AR775" s="519">
        <f>IF(テーブル2[[#This Row],[班長]]="○",COUNTIF(AQ:AQ,AQ775),0)</f>
        <v>0</v>
      </c>
    </row>
    <row r="776" spans="2:44" x14ac:dyDescent="0.15">
      <c r="B776" s="378" t="str">
        <f>IF(名簿!C781&lt;&gt;"",名簿!C781,"")</f>
        <v/>
      </c>
      <c r="C776" s="378" t="str">
        <f>IF(名簿!F781&lt;&gt;"",名簿!F781,"")</f>
        <v/>
      </c>
      <c r="D776" s="378" t="str">
        <f>IF(名簿!G781&lt;&gt;"",名簿!G781,"")</f>
        <v/>
      </c>
      <c r="E776" s="378" t="str">
        <f>IF(名簿!J781&lt;&gt;"",名簿!J781,"")</f>
        <v/>
      </c>
      <c r="F776" s="378" t="str">
        <f>IF(名簿!L781&lt;&gt;"",名簿!L781,"")</f>
        <v/>
      </c>
      <c r="G776" s="378" t="str">
        <f>IF(名簿!I781&lt;&gt;"",名簿!I781,"")</f>
        <v/>
      </c>
      <c r="H776" s="378" t="str">
        <f>IF(名簿!K781&lt;&gt;"",名簿!K781,"")</f>
        <v/>
      </c>
      <c r="I776" s="378" t="str">
        <f>IF(名簿!H781&lt;&gt;"",名簿!H781,"")</f>
        <v/>
      </c>
      <c r="J776" s="378" t="str">
        <f>IF(名簿!S781&lt;&gt;"",名簿!S781,"")</f>
        <v/>
      </c>
      <c r="L776" s="379" t="str">
        <f>IF(現場!C780&lt;&gt;"",現場!C780,"")</f>
        <v/>
      </c>
      <c r="M776" s="379" t="str">
        <f>IF(現場!D780&lt;&gt;"",現場!D780,"")</f>
        <v/>
      </c>
      <c r="N776" s="379" t="str">
        <f>IF(現場!E780&lt;&gt;"",現場!E780,"")</f>
        <v/>
      </c>
      <c r="O776" s="379" t="str">
        <f>IF(現場!F780&lt;&gt;"",現場!F780,"")</f>
        <v/>
      </c>
      <c r="P776" s="379" t="str">
        <f>IF(現場!G780&lt;&gt;"",現場!G780,"")</f>
        <v/>
      </c>
      <c r="Q776" s="379" t="str">
        <f>IF(現場!H780&lt;&gt;"",現場!H780,"")</f>
        <v/>
      </c>
      <c r="R776" s="379" t="str">
        <f>IF(現場!I780&lt;&gt;"",現場!I780,"")</f>
        <v/>
      </c>
      <c r="S776" s="379" t="str">
        <f>IF(現場!J780&lt;&gt;"",現場!J780,"")</f>
        <v/>
      </c>
      <c r="T776" s="379" t="str">
        <f>IF(現場!K780&lt;&gt;"",現場!K780,"")</f>
        <v/>
      </c>
      <c r="U776" s="379" t="str">
        <f>IF(現場!L780&lt;&gt;"",現場!L780,"")</f>
        <v/>
      </c>
      <c r="V776" s="379" t="str">
        <f>IF(現場!M780&lt;&gt;"",現場!M780,"")</f>
        <v/>
      </c>
      <c r="X776" s="407" t="str">
        <f>IF(名簿!E781&lt;&gt;"",名簿!E781,"")</f>
        <v/>
      </c>
      <c r="Y776" s="407" t="str">
        <f>IF(名簿!C781&lt;&gt;"",名簿!C781,"")</f>
        <v/>
      </c>
      <c r="Z776" s="407" t="str">
        <f>IF(名簿!H781&lt;&gt;"",名簿!H781,"")</f>
        <v/>
      </c>
      <c r="AA776" s="407" t="str">
        <f>IF(名簿!S781&lt;&gt;"",名簿!S781,"")</f>
        <v/>
      </c>
      <c r="AB776" s="407" t="s">
        <v>1792</v>
      </c>
      <c r="AC776" s="407" t="str">
        <f>IF(名簿!M781&lt;&gt;"",名簿!M781,"")</f>
        <v/>
      </c>
      <c r="AD776" s="407" t="str">
        <f>IF(名簿!N781&lt;&gt;"",名簿!N781,"")</f>
        <v/>
      </c>
      <c r="AE776" s="407" t="str">
        <f>IF(名簿!O781&lt;&gt;"",名簿!O781,"")</f>
        <v/>
      </c>
      <c r="AF776" s="407" t="str">
        <f>IF(名簿!P781&lt;&gt;"",名簿!P781,"")</f>
        <v/>
      </c>
      <c r="AN776" s="551" t="str">
        <f>テーブル2[[#This Row],[災害発生時の
体制]]&amp;テーブル2[[#This Row],[班長代理①②③を選択]]</f>
        <v/>
      </c>
      <c r="AO776">
        <f>IF(テーブル2[[#This Row],[班長代理①②③を選択]]&lt;&gt;"",COUNTIF(AN:AN,AN776),0)</f>
        <v>0</v>
      </c>
      <c r="AQ776" s="521" t="str">
        <f>テーブル2[[#This Row],[災害発生時の
体制]]&amp;テーブル2[[#This Row],[班長]]</f>
        <v/>
      </c>
      <c r="AR776" s="519">
        <f>IF(テーブル2[[#This Row],[班長]]="○",COUNTIF(AQ:AQ,AQ776),0)</f>
        <v>0</v>
      </c>
    </row>
    <row r="777" spans="2:44" x14ac:dyDescent="0.15">
      <c r="B777" s="378" t="str">
        <f>IF(名簿!C782&lt;&gt;"",名簿!C782,"")</f>
        <v/>
      </c>
      <c r="C777" s="378" t="str">
        <f>IF(名簿!F782&lt;&gt;"",名簿!F782,"")</f>
        <v/>
      </c>
      <c r="D777" s="378" t="str">
        <f>IF(名簿!G782&lt;&gt;"",名簿!G782,"")</f>
        <v/>
      </c>
      <c r="E777" s="378" t="str">
        <f>IF(名簿!J782&lt;&gt;"",名簿!J782,"")</f>
        <v/>
      </c>
      <c r="F777" s="378" t="str">
        <f>IF(名簿!L782&lt;&gt;"",名簿!L782,"")</f>
        <v/>
      </c>
      <c r="G777" s="378" t="str">
        <f>IF(名簿!I782&lt;&gt;"",名簿!I782,"")</f>
        <v/>
      </c>
      <c r="H777" s="378" t="str">
        <f>IF(名簿!K782&lt;&gt;"",名簿!K782,"")</f>
        <v/>
      </c>
      <c r="I777" s="378" t="str">
        <f>IF(名簿!H782&lt;&gt;"",名簿!H782,"")</f>
        <v/>
      </c>
      <c r="J777" s="378" t="str">
        <f>IF(名簿!S782&lt;&gt;"",名簿!S782,"")</f>
        <v/>
      </c>
      <c r="L777" s="379" t="str">
        <f>IF(現場!C781&lt;&gt;"",現場!C781,"")</f>
        <v/>
      </c>
      <c r="M777" s="379" t="str">
        <f>IF(現場!D781&lt;&gt;"",現場!D781,"")</f>
        <v/>
      </c>
      <c r="N777" s="379" t="str">
        <f>IF(現場!E781&lt;&gt;"",現場!E781,"")</f>
        <v/>
      </c>
      <c r="O777" s="379" t="str">
        <f>IF(現場!F781&lt;&gt;"",現場!F781,"")</f>
        <v/>
      </c>
      <c r="P777" s="379" t="str">
        <f>IF(現場!G781&lt;&gt;"",現場!G781,"")</f>
        <v/>
      </c>
      <c r="Q777" s="379" t="str">
        <f>IF(現場!H781&lt;&gt;"",現場!H781,"")</f>
        <v/>
      </c>
      <c r="R777" s="379" t="str">
        <f>IF(現場!I781&lt;&gt;"",現場!I781,"")</f>
        <v/>
      </c>
      <c r="S777" s="379" t="str">
        <f>IF(現場!J781&lt;&gt;"",現場!J781,"")</f>
        <v/>
      </c>
      <c r="T777" s="379" t="str">
        <f>IF(現場!K781&lt;&gt;"",現場!K781,"")</f>
        <v/>
      </c>
      <c r="U777" s="379" t="str">
        <f>IF(現場!L781&lt;&gt;"",現場!L781,"")</f>
        <v/>
      </c>
      <c r="V777" s="379" t="str">
        <f>IF(現場!M781&lt;&gt;"",現場!M781,"")</f>
        <v/>
      </c>
      <c r="X777" s="407" t="str">
        <f>IF(名簿!E782&lt;&gt;"",名簿!E782,"")</f>
        <v/>
      </c>
      <c r="Y777" s="407" t="str">
        <f>IF(名簿!C782&lt;&gt;"",名簿!C782,"")</f>
        <v/>
      </c>
      <c r="Z777" s="407" t="str">
        <f>IF(名簿!H782&lt;&gt;"",名簿!H782,"")</f>
        <v/>
      </c>
      <c r="AA777" s="407" t="str">
        <f>IF(名簿!S782&lt;&gt;"",名簿!S782,"")</f>
        <v/>
      </c>
      <c r="AB777" s="407" t="s">
        <v>1792</v>
      </c>
      <c r="AC777" s="407" t="str">
        <f>IF(名簿!M782&lt;&gt;"",名簿!M782,"")</f>
        <v/>
      </c>
      <c r="AD777" s="407" t="str">
        <f>IF(名簿!N782&lt;&gt;"",名簿!N782,"")</f>
        <v/>
      </c>
      <c r="AE777" s="407" t="str">
        <f>IF(名簿!O782&lt;&gt;"",名簿!O782,"")</f>
        <v/>
      </c>
      <c r="AF777" s="407" t="str">
        <f>IF(名簿!P782&lt;&gt;"",名簿!P782,"")</f>
        <v/>
      </c>
      <c r="AN777" s="551" t="str">
        <f>テーブル2[[#This Row],[災害発生時の
体制]]&amp;テーブル2[[#This Row],[班長代理①②③を選択]]</f>
        <v/>
      </c>
      <c r="AO777">
        <f>IF(テーブル2[[#This Row],[班長代理①②③を選択]]&lt;&gt;"",COUNTIF(AN:AN,AN777),0)</f>
        <v>0</v>
      </c>
      <c r="AQ777" s="521" t="str">
        <f>テーブル2[[#This Row],[災害発生時の
体制]]&amp;テーブル2[[#This Row],[班長]]</f>
        <v/>
      </c>
      <c r="AR777" s="519">
        <f>IF(テーブル2[[#This Row],[班長]]="○",COUNTIF(AQ:AQ,AQ777),0)</f>
        <v>0</v>
      </c>
    </row>
    <row r="778" spans="2:44" x14ac:dyDescent="0.15">
      <c r="B778" s="378" t="str">
        <f>IF(名簿!C783&lt;&gt;"",名簿!C783,"")</f>
        <v/>
      </c>
      <c r="C778" s="378" t="str">
        <f>IF(名簿!F783&lt;&gt;"",名簿!F783,"")</f>
        <v/>
      </c>
      <c r="D778" s="378" t="str">
        <f>IF(名簿!G783&lt;&gt;"",名簿!G783,"")</f>
        <v/>
      </c>
      <c r="E778" s="378" t="str">
        <f>IF(名簿!J783&lt;&gt;"",名簿!J783,"")</f>
        <v/>
      </c>
      <c r="F778" s="378" t="str">
        <f>IF(名簿!L783&lt;&gt;"",名簿!L783,"")</f>
        <v/>
      </c>
      <c r="G778" s="378" t="str">
        <f>IF(名簿!I783&lt;&gt;"",名簿!I783,"")</f>
        <v/>
      </c>
      <c r="H778" s="378" t="str">
        <f>IF(名簿!K783&lt;&gt;"",名簿!K783,"")</f>
        <v/>
      </c>
      <c r="I778" s="378" t="str">
        <f>IF(名簿!H783&lt;&gt;"",名簿!H783,"")</f>
        <v/>
      </c>
      <c r="J778" s="378" t="str">
        <f>IF(名簿!S783&lt;&gt;"",名簿!S783,"")</f>
        <v/>
      </c>
      <c r="L778" s="379" t="str">
        <f>IF(現場!C782&lt;&gt;"",現場!C782,"")</f>
        <v/>
      </c>
      <c r="M778" s="379" t="str">
        <f>IF(現場!D782&lt;&gt;"",現場!D782,"")</f>
        <v/>
      </c>
      <c r="N778" s="379" t="str">
        <f>IF(現場!E782&lt;&gt;"",現場!E782,"")</f>
        <v/>
      </c>
      <c r="O778" s="379" t="str">
        <f>IF(現場!F782&lt;&gt;"",現場!F782,"")</f>
        <v/>
      </c>
      <c r="P778" s="379" t="str">
        <f>IF(現場!G782&lt;&gt;"",現場!G782,"")</f>
        <v/>
      </c>
      <c r="Q778" s="379" t="str">
        <f>IF(現場!H782&lt;&gt;"",現場!H782,"")</f>
        <v/>
      </c>
      <c r="R778" s="379" t="str">
        <f>IF(現場!I782&lt;&gt;"",現場!I782,"")</f>
        <v/>
      </c>
      <c r="S778" s="379" t="str">
        <f>IF(現場!J782&lt;&gt;"",現場!J782,"")</f>
        <v/>
      </c>
      <c r="T778" s="379" t="str">
        <f>IF(現場!K782&lt;&gt;"",現場!K782,"")</f>
        <v/>
      </c>
      <c r="U778" s="379" t="str">
        <f>IF(現場!L782&lt;&gt;"",現場!L782,"")</f>
        <v/>
      </c>
      <c r="V778" s="379" t="str">
        <f>IF(現場!M782&lt;&gt;"",現場!M782,"")</f>
        <v/>
      </c>
      <c r="X778" s="407" t="str">
        <f>IF(名簿!E783&lt;&gt;"",名簿!E783,"")</f>
        <v/>
      </c>
      <c r="Y778" s="407" t="str">
        <f>IF(名簿!C783&lt;&gt;"",名簿!C783,"")</f>
        <v/>
      </c>
      <c r="Z778" s="407" t="str">
        <f>IF(名簿!H783&lt;&gt;"",名簿!H783,"")</f>
        <v/>
      </c>
      <c r="AA778" s="407" t="str">
        <f>IF(名簿!S783&lt;&gt;"",名簿!S783,"")</f>
        <v/>
      </c>
      <c r="AB778" s="407" t="s">
        <v>1792</v>
      </c>
      <c r="AC778" s="407" t="str">
        <f>IF(名簿!M783&lt;&gt;"",名簿!M783,"")</f>
        <v/>
      </c>
      <c r="AD778" s="407" t="str">
        <f>IF(名簿!N783&lt;&gt;"",名簿!N783,"")</f>
        <v/>
      </c>
      <c r="AE778" s="407" t="str">
        <f>IF(名簿!O783&lt;&gt;"",名簿!O783,"")</f>
        <v/>
      </c>
      <c r="AF778" s="407" t="str">
        <f>IF(名簿!P783&lt;&gt;"",名簿!P783,"")</f>
        <v/>
      </c>
      <c r="AN778" s="551" t="str">
        <f>テーブル2[[#This Row],[災害発生時の
体制]]&amp;テーブル2[[#This Row],[班長代理①②③を選択]]</f>
        <v/>
      </c>
      <c r="AO778">
        <f>IF(テーブル2[[#This Row],[班長代理①②③を選択]]&lt;&gt;"",COUNTIF(AN:AN,AN778),0)</f>
        <v>0</v>
      </c>
      <c r="AQ778" s="521" t="str">
        <f>テーブル2[[#This Row],[災害発生時の
体制]]&amp;テーブル2[[#This Row],[班長]]</f>
        <v/>
      </c>
      <c r="AR778" s="519">
        <f>IF(テーブル2[[#This Row],[班長]]="○",COUNTIF(AQ:AQ,AQ778),0)</f>
        <v>0</v>
      </c>
    </row>
    <row r="779" spans="2:44" x14ac:dyDescent="0.15">
      <c r="B779" s="378" t="str">
        <f>IF(名簿!C784&lt;&gt;"",名簿!C784,"")</f>
        <v/>
      </c>
      <c r="C779" s="378" t="str">
        <f>IF(名簿!F784&lt;&gt;"",名簿!F784,"")</f>
        <v/>
      </c>
      <c r="D779" s="378" t="str">
        <f>IF(名簿!G784&lt;&gt;"",名簿!G784,"")</f>
        <v/>
      </c>
      <c r="E779" s="378" t="str">
        <f>IF(名簿!J784&lt;&gt;"",名簿!J784,"")</f>
        <v/>
      </c>
      <c r="F779" s="378" t="str">
        <f>IF(名簿!L784&lt;&gt;"",名簿!L784,"")</f>
        <v/>
      </c>
      <c r="G779" s="378" t="str">
        <f>IF(名簿!I784&lt;&gt;"",名簿!I784,"")</f>
        <v/>
      </c>
      <c r="H779" s="378" t="str">
        <f>IF(名簿!K784&lt;&gt;"",名簿!K784,"")</f>
        <v/>
      </c>
      <c r="I779" s="378" t="str">
        <f>IF(名簿!H784&lt;&gt;"",名簿!H784,"")</f>
        <v/>
      </c>
      <c r="J779" s="378" t="str">
        <f>IF(名簿!S784&lt;&gt;"",名簿!S784,"")</f>
        <v/>
      </c>
      <c r="L779" s="379" t="str">
        <f>IF(現場!C783&lt;&gt;"",現場!C783,"")</f>
        <v/>
      </c>
      <c r="M779" s="379" t="str">
        <f>IF(現場!D783&lt;&gt;"",現場!D783,"")</f>
        <v/>
      </c>
      <c r="N779" s="379" t="str">
        <f>IF(現場!E783&lt;&gt;"",現場!E783,"")</f>
        <v/>
      </c>
      <c r="O779" s="379" t="str">
        <f>IF(現場!F783&lt;&gt;"",現場!F783,"")</f>
        <v/>
      </c>
      <c r="P779" s="379" t="str">
        <f>IF(現場!G783&lt;&gt;"",現場!G783,"")</f>
        <v/>
      </c>
      <c r="Q779" s="379" t="str">
        <f>IF(現場!H783&lt;&gt;"",現場!H783,"")</f>
        <v/>
      </c>
      <c r="R779" s="379" t="str">
        <f>IF(現場!I783&lt;&gt;"",現場!I783,"")</f>
        <v/>
      </c>
      <c r="S779" s="379" t="str">
        <f>IF(現場!J783&lt;&gt;"",現場!J783,"")</f>
        <v/>
      </c>
      <c r="T779" s="379" t="str">
        <f>IF(現場!K783&lt;&gt;"",現場!K783,"")</f>
        <v/>
      </c>
      <c r="U779" s="379" t="str">
        <f>IF(現場!L783&lt;&gt;"",現場!L783,"")</f>
        <v/>
      </c>
      <c r="V779" s="379" t="str">
        <f>IF(現場!M783&lt;&gt;"",現場!M783,"")</f>
        <v/>
      </c>
      <c r="X779" s="407" t="str">
        <f>IF(名簿!E784&lt;&gt;"",名簿!E784,"")</f>
        <v/>
      </c>
      <c r="Y779" s="407" t="str">
        <f>IF(名簿!C784&lt;&gt;"",名簿!C784,"")</f>
        <v/>
      </c>
      <c r="Z779" s="407" t="str">
        <f>IF(名簿!H784&lt;&gt;"",名簿!H784,"")</f>
        <v/>
      </c>
      <c r="AA779" s="407" t="str">
        <f>IF(名簿!S784&lt;&gt;"",名簿!S784,"")</f>
        <v/>
      </c>
      <c r="AB779" s="407" t="s">
        <v>1792</v>
      </c>
      <c r="AC779" s="407" t="str">
        <f>IF(名簿!M784&lt;&gt;"",名簿!M784,"")</f>
        <v/>
      </c>
      <c r="AD779" s="407" t="str">
        <f>IF(名簿!N784&lt;&gt;"",名簿!N784,"")</f>
        <v/>
      </c>
      <c r="AE779" s="407" t="str">
        <f>IF(名簿!O784&lt;&gt;"",名簿!O784,"")</f>
        <v/>
      </c>
      <c r="AF779" s="407" t="str">
        <f>IF(名簿!P784&lt;&gt;"",名簿!P784,"")</f>
        <v/>
      </c>
      <c r="AN779" s="551" t="str">
        <f>テーブル2[[#This Row],[災害発生時の
体制]]&amp;テーブル2[[#This Row],[班長代理①②③を選択]]</f>
        <v/>
      </c>
      <c r="AO779">
        <f>IF(テーブル2[[#This Row],[班長代理①②③を選択]]&lt;&gt;"",COUNTIF(AN:AN,AN779),0)</f>
        <v>0</v>
      </c>
      <c r="AQ779" s="521" t="str">
        <f>テーブル2[[#This Row],[災害発生時の
体制]]&amp;テーブル2[[#This Row],[班長]]</f>
        <v/>
      </c>
      <c r="AR779" s="519">
        <f>IF(テーブル2[[#This Row],[班長]]="○",COUNTIF(AQ:AQ,AQ779),0)</f>
        <v>0</v>
      </c>
    </row>
    <row r="780" spans="2:44" x14ac:dyDescent="0.15">
      <c r="B780" s="378" t="str">
        <f>IF(名簿!C785&lt;&gt;"",名簿!C785,"")</f>
        <v/>
      </c>
      <c r="C780" s="378" t="str">
        <f>IF(名簿!F785&lt;&gt;"",名簿!F785,"")</f>
        <v/>
      </c>
      <c r="D780" s="378" t="str">
        <f>IF(名簿!G785&lt;&gt;"",名簿!G785,"")</f>
        <v/>
      </c>
      <c r="E780" s="378" t="str">
        <f>IF(名簿!J785&lt;&gt;"",名簿!J785,"")</f>
        <v/>
      </c>
      <c r="F780" s="378" t="str">
        <f>IF(名簿!L785&lt;&gt;"",名簿!L785,"")</f>
        <v/>
      </c>
      <c r="G780" s="378" t="str">
        <f>IF(名簿!I785&lt;&gt;"",名簿!I785,"")</f>
        <v/>
      </c>
      <c r="H780" s="378" t="str">
        <f>IF(名簿!K785&lt;&gt;"",名簿!K785,"")</f>
        <v/>
      </c>
      <c r="I780" s="378" t="str">
        <f>IF(名簿!H785&lt;&gt;"",名簿!H785,"")</f>
        <v/>
      </c>
      <c r="J780" s="378" t="str">
        <f>IF(名簿!S785&lt;&gt;"",名簿!S785,"")</f>
        <v/>
      </c>
      <c r="L780" s="379" t="str">
        <f>IF(現場!C784&lt;&gt;"",現場!C784,"")</f>
        <v/>
      </c>
      <c r="M780" s="379" t="str">
        <f>IF(現場!D784&lt;&gt;"",現場!D784,"")</f>
        <v/>
      </c>
      <c r="N780" s="379" t="str">
        <f>IF(現場!E784&lt;&gt;"",現場!E784,"")</f>
        <v/>
      </c>
      <c r="O780" s="379" t="str">
        <f>IF(現場!F784&lt;&gt;"",現場!F784,"")</f>
        <v/>
      </c>
      <c r="P780" s="379" t="str">
        <f>IF(現場!G784&lt;&gt;"",現場!G784,"")</f>
        <v/>
      </c>
      <c r="Q780" s="379" t="str">
        <f>IF(現場!H784&lt;&gt;"",現場!H784,"")</f>
        <v/>
      </c>
      <c r="R780" s="379" t="str">
        <f>IF(現場!I784&lt;&gt;"",現場!I784,"")</f>
        <v/>
      </c>
      <c r="S780" s="379" t="str">
        <f>IF(現場!J784&lt;&gt;"",現場!J784,"")</f>
        <v/>
      </c>
      <c r="T780" s="379" t="str">
        <f>IF(現場!K784&lt;&gt;"",現場!K784,"")</f>
        <v/>
      </c>
      <c r="U780" s="379" t="str">
        <f>IF(現場!L784&lt;&gt;"",現場!L784,"")</f>
        <v/>
      </c>
      <c r="V780" s="379" t="str">
        <f>IF(現場!M784&lt;&gt;"",現場!M784,"")</f>
        <v/>
      </c>
      <c r="X780" s="407" t="str">
        <f>IF(名簿!E785&lt;&gt;"",名簿!E785,"")</f>
        <v/>
      </c>
      <c r="Y780" s="407" t="str">
        <f>IF(名簿!C785&lt;&gt;"",名簿!C785,"")</f>
        <v/>
      </c>
      <c r="Z780" s="407" t="str">
        <f>IF(名簿!H785&lt;&gt;"",名簿!H785,"")</f>
        <v/>
      </c>
      <c r="AA780" s="407" t="str">
        <f>IF(名簿!S785&lt;&gt;"",名簿!S785,"")</f>
        <v/>
      </c>
      <c r="AB780" s="407" t="s">
        <v>1792</v>
      </c>
      <c r="AC780" s="407" t="str">
        <f>IF(名簿!M785&lt;&gt;"",名簿!M785,"")</f>
        <v/>
      </c>
      <c r="AD780" s="407" t="str">
        <f>IF(名簿!N785&lt;&gt;"",名簿!N785,"")</f>
        <v/>
      </c>
      <c r="AE780" s="407" t="str">
        <f>IF(名簿!O785&lt;&gt;"",名簿!O785,"")</f>
        <v/>
      </c>
      <c r="AF780" s="407" t="str">
        <f>IF(名簿!P785&lt;&gt;"",名簿!P785,"")</f>
        <v/>
      </c>
      <c r="AN780" s="551" t="str">
        <f>テーブル2[[#This Row],[災害発生時の
体制]]&amp;テーブル2[[#This Row],[班長代理①②③を選択]]</f>
        <v/>
      </c>
      <c r="AO780">
        <f>IF(テーブル2[[#This Row],[班長代理①②③を選択]]&lt;&gt;"",COUNTIF(AN:AN,AN780),0)</f>
        <v>0</v>
      </c>
      <c r="AQ780" s="521" t="str">
        <f>テーブル2[[#This Row],[災害発生時の
体制]]&amp;テーブル2[[#This Row],[班長]]</f>
        <v/>
      </c>
      <c r="AR780" s="519">
        <f>IF(テーブル2[[#This Row],[班長]]="○",COUNTIF(AQ:AQ,AQ780),0)</f>
        <v>0</v>
      </c>
    </row>
    <row r="781" spans="2:44" x14ac:dyDescent="0.15">
      <c r="B781" s="378" t="str">
        <f>IF(名簿!C786&lt;&gt;"",名簿!C786,"")</f>
        <v/>
      </c>
      <c r="C781" s="378" t="str">
        <f>IF(名簿!F786&lt;&gt;"",名簿!F786,"")</f>
        <v/>
      </c>
      <c r="D781" s="378" t="str">
        <f>IF(名簿!G786&lt;&gt;"",名簿!G786,"")</f>
        <v/>
      </c>
      <c r="E781" s="378" t="str">
        <f>IF(名簿!J786&lt;&gt;"",名簿!J786,"")</f>
        <v/>
      </c>
      <c r="F781" s="378" t="str">
        <f>IF(名簿!L786&lt;&gt;"",名簿!L786,"")</f>
        <v/>
      </c>
      <c r="G781" s="378" t="str">
        <f>IF(名簿!I786&lt;&gt;"",名簿!I786,"")</f>
        <v/>
      </c>
      <c r="H781" s="378" t="str">
        <f>IF(名簿!K786&lt;&gt;"",名簿!K786,"")</f>
        <v/>
      </c>
      <c r="I781" s="378" t="str">
        <f>IF(名簿!H786&lt;&gt;"",名簿!H786,"")</f>
        <v/>
      </c>
      <c r="J781" s="378" t="str">
        <f>IF(名簿!S786&lt;&gt;"",名簿!S786,"")</f>
        <v/>
      </c>
      <c r="L781" s="379" t="str">
        <f>IF(現場!C785&lt;&gt;"",現場!C785,"")</f>
        <v/>
      </c>
      <c r="M781" s="379" t="str">
        <f>IF(現場!D785&lt;&gt;"",現場!D785,"")</f>
        <v/>
      </c>
      <c r="N781" s="379" t="str">
        <f>IF(現場!E785&lt;&gt;"",現場!E785,"")</f>
        <v/>
      </c>
      <c r="O781" s="379" t="str">
        <f>IF(現場!F785&lt;&gt;"",現場!F785,"")</f>
        <v/>
      </c>
      <c r="P781" s="379" t="str">
        <f>IF(現場!G785&lt;&gt;"",現場!G785,"")</f>
        <v/>
      </c>
      <c r="Q781" s="379" t="str">
        <f>IF(現場!H785&lt;&gt;"",現場!H785,"")</f>
        <v/>
      </c>
      <c r="R781" s="379" t="str">
        <f>IF(現場!I785&lt;&gt;"",現場!I785,"")</f>
        <v/>
      </c>
      <c r="S781" s="379" t="str">
        <f>IF(現場!J785&lt;&gt;"",現場!J785,"")</f>
        <v/>
      </c>
      <c r="T781" s="379" t="str">
        <f>IF(現場!K785&lt;&gt;"",現場!K785,"")</f>
        <v/>
      </c>
      <c r="U781" s="379" t="str">
        <f>IF(現場!L785&lt;&gt;"",現場!L785,"")</f>
        <v/>
      </c>
      <c r="V781" s="379" t="str">
        <f>IF(現場!M785&lt;&gt;"",現場!M785,"")</f>
        <v/>
      </c>
      <c r="X781" s="407" t="str">
        <f>IF(名簿!E786&lt;&gt;"",名簿!E786,"")</f>
        <v/>
      </c>
      <c r="Y781" s="407" t="str">
        <f>IF(名簿!C786&lt;&gt;"",名簿!C786,"")</f>
        <v/>
      </c>
      <c r="Z781" s="407" t="str">
        <f>IF(名簿!H786&lt;&gt;"",名簿!H786,"")</f>
        <v/>
      </c>
      <c r="AA781" s="407" t="str">
        <f>IF(名簿!S786&lt;&gt;"",名簿!S786,"")</f>
        <v/>
      </c>
      <c r="AB781" s="407" t="s">
        <v>1792</v>
      </c>
      <c r="AC781" s="407" t="str">
        <f>IF(名簿!M786&lt;&gt;"",名簿!M786,"")</f>
        <v/>
      </c>
      <c r="AD781" s="407" t="str">
        <f>IF(名簿!N786&lt;&gt;"",名簿!N786,"")</f>
        <v/>
      </c>
      <c r="AE781" s="407" t="str">
        <f>IF(名簿!O786&lt;&gt;"",名簿!O786,"")</f>
        <v/>
      </c>
      <c r="AF781" s="407" t="str">
        <f>IF(名簿!P786&lt;&gt;"",名簿!P786,"")</f>
        <v/>
      </c>
      <c r="AN781" s="551" t="str">
        <f>テーブル2[[#This Row],[災害発生時の
体制]]&amp;テーブル2[[#This Row],[班長代理①②③を選択]]</f>
        <v/>
      </c>
      <c r="AO781">
        <f>IF(テーブル2[[#This Row],[班長代理①②③を選択]]&lt;&gt;"",COUNTIF(AN:AN,AN781),0)</f>
        <v>0</v>
      </c>
      <c r="AQ781" s="521" t="str">
        <f>テーブル2[[#This Row],[災害発生時の
体制]]&amp;テーブル2[[#This Row],[班長]]</f>
        <v/>
      </c>
      <c r="AR781" s="519">
        <f>IF(テーブル2[[#This Row],[班長]]="○",COUNTIF(AQ:AQ,AQ781),0)</f>
        <v>0</v>
      </c>
    </row>
    <row r="782" spans="2:44" x14ac:dyDescent="0.15">
      <c r="B782" s="378" t="str">
        <f>IF(名簿!C787&lt;&gt;"",名簿!C787,"")</f>
        <v/>
      </c>
      <c r="C782" s="378" t="str">
        <f>IF(名簿!F787&lt;&gt;"",名簿!F787,"")</f>
        <v/>
      </c>
      <c r="D782" s="378" t="str">
        <f>IF(名簿!G787&lt;&gt;"",名簿!G787,"")</f>
        <v/>
      </c>
      <c r="E782" s="378" t="str">
        <f>IF(名簿!J787&lt;&gt;"",名簿!J787,"")</f>
        <v/>
      </c>
      <c r="F782" s="378" t="str">
        <f>IF(名簿!L787&lt;&gt;"",名簿!L787,"")</f>
        <v/>
      </c>
      <c r="G782" s="378" t="str">
        <f>IF(名簿!I787&lt;&gt;"",名簿!I787,"")</f>
        <v/>
      </c>
      <c r="H782" s="378" t="str">
        <f>IF(名簿!K787&lt;&gt;"",名簿!K787,"")</f>
        <v/>
      </c>
      <c r="I782" s="378" t="str">
        <f>IF(名簿!H787&lt;&gt;"",名簿!H787,"")</f>
        <v/>
      </c>
      <c r="J782" s="378" t="str">
        <f>IF(名簿!S787&lt;&gt;"",名簿!S787,"")</f>
        <v/>
      </c>
      <c r="L782" s="379" t="str">
        <f>IF(現場!C786&lt;&gt;"",現場!C786,"")</f>
        <v/>
      </c>
      <c r="M782" s="379" t="str">
        <f>IF(現場!D786&lt;&gt;"",現場!D786,"")</f>
        <v/>
      </c>
      <c r="N782" s="379" t="str">
        <f>IF(現場!E786&lt;&gt;"",現場!E786,"")</f>
        <v/>
      </c>
      <c r="O782" s="379" t="str">
        <f>IF(現場!F786&lt;&gt;"",現場!F786,"")</f>
        <v/>
      </c>
      <c r="P782" s="379" t="str">
        <f>IF(現場!G786&lt;&gt;"",現場!G786,"")</f>
        <v/>
      </c>
      <c r="Q782" s="379" t="str">
        <f>IF(現場!H786&lt;&gt;"",現場!H786,"")</f>
        <v/>
      </c>
      <c r="R782" s="379" t="str">
        <f>IF(現場!I786&lt;&gt;"",現場!I786,"")</f>
        <v/>
      </c>
      <c r="S782" s="379" t="str">
        <f>IF(現場!J786&lt;&gt;"",現場!J786,"")</f>
        <v/>
      </c>
      <c r="T782" s="379" t="str">
        <f>IF(現場!K786&lt;&gt;"",現場!K786,"")</f>
        <v/>
      </c>
      <c r="U782" s="379" t="str">
        <f>IF(現場!L786&lt;&gt;"",現場!L786,"")</f>
        <v/>
      </c>
      <c r="V782" s="379" t="str">
        <f>IF(現場!M786&lt;&gt;"",現場!M786,"")</f>
        <v/>
      </c>
      <c r="X782" s="407" t="str">
        <f>IF(名簿!E787&lt;&gt;"",名簿!E787,"")</f>
        <v/>
      </c>
      <c r="Y782" s="407" t="str">
        <f>IF(名簿!C787&lt;&gt;"",名簿!C787,"")</f>
        <v/>
      </c>
      <c r="Z782" s="407" t="str">
        <f>IF(名簿!H787&lt;&gt;"",名簿!H787,"")</f>
        <v/>
      </c>
      <c r="AA782" s="407" t="str">
        <f>IF(名簿!S787&lt;&gt;"",名簿!S787,"")</f>
        <v/>
      </c>
      <c r="AB782" s="407" t="s">
        <v>1792</v>
      </c>
      <c r="AC782" s="407" t="str">
        <f>IF(名簿!M787&lt;&gt;"",名簿!M787,"")</f>
        <v/>
      </c>
      <c r="AD782" s="407" t="str">
        <f>IF(名簿!N787&lt;&gt;"",名簿!N787,"")</f>
        <v/>
      </c>
      <c r="AE782" s="407" t="str">
        <f>IF(名簿!O787&lt;&gt;"",名簿!O787,"")</f>
        <v/>
      </c>
      <c r="AF782" s="407" t="str">
        <f>IF(名簿!P787&lt;&gt;"",名簿!P787,"")</f>
        <v/>
      </c>
      <c r="AN782" s="551" t="str">
        <f>テーブル2[[#This Row],[災害発生時の
体制]]&amp;テーブル2[[#This Row],[班長代理①②③を選択]]</f>
        <v/>
      </c>
      <c r="AO782">
        <f>IF(テーブル2[[#This Row],[班長代理①②③を選択]]&lt;&gt;"",COUNTIF(AN:AN,AN782),0)</f>
        <v>0</v>
      </c>
      <c r="AQ782" s="521" t="str">
        <f>テーブル2[[#This Row],[災害発生時の
体制]]&amp;テーブル2[[#This Row],[班長]]</f>
        <v/>
      </c>
      <c r="AR782" s="519">
        <f>IF(テーブル2[[#This Row],[班長]]="○",COUNTIF(AQ:AQ,AQ782),0)</f>
        <v>0</v>
      </c>
    </row>
    <row r="783" spans="2:44" x14ac:dyDescent="0.15">
      <c r="B783" s="378" t="str">
        <f>IF(名簿!C788&lt;&gt;"",名簿!C788,"")</f>
        <v/>
      </c>
      <c r="C783" s="378" t="str">
        <f>IF(名簿!F788&lt;&gt;"",名簿!F788,"")</f>
        <v/>
      </c>
      <c r="D783" s="378" t="str">
        <f>IF(名簿!G788&lt;&gt;"",名簿!G788,"")</f>
        <v/>
      </c>
      <c r="E783" s="378" t="str">
        <f>IF(名簿!J788&lt;&gt;"",名簿!J788,"")</f>
        <v/>
      </c>
      <c r="F783" s="378" t="str">
        <f>IF(名簿!L788&lt;&gt;"",名簿!L788,"")</f>
        <v/>
      </c>
      <c r="G783" s="378" t="str">
        <f>IF(名簿!I788&lt;&gt;"",名簿!I788,"")</f>
        <v/>
      </c>
      <c r="H783" s="378" t="str">
        <f>IF(名簿!K788&lt;&gt;"",名簿!K788,"")</f>
        <v/>
      </c>
      <c r="I783" s="378" t="str">
        <f>IF(名簿!H788&lt;&gt;"",名簿!H788,"")</f>
        <v/>
      </c>
      <c r="J783" s="378" t="str">
        <f>IF(名簿!S788&lt;&gt;"",名簿!S788,"")</f>
        <v/>
      </c>
      <c r="L783" s="379" t="str">
        <f>IF(現場!C787&lt;&gt;"",現場!C787,"")</f>
        <v/>
      </c>
      <c r="M783" s="379" t="str">
        <f>IF(現場!D787&lt;&gt;"",現場!D787,"")</f>
        <v/>
      </c>
      <c r="N783" s="379" t="str">
        <f>IF(現場!E787&lt;&gt;"",現場!E787,"")</f>
        <v/>
      </c>
      <c r="O783" s="379" t="str">
        <f>IF(現場!F787&lt;&gt;"",現場!F787,"")</f>
        <v/>
      </c>
      <c r="P783" s="379" t="str">
        <f>IF(現場!G787&lt;&gt;"",現場!G787,"")</f>
        <v/>
      </c>
      <c r="Q783" s="379" t="str">
        <f>IF(現場!H787&lt;&gt;"",現場!H787,"")</f>
        <v/>
      </c>
      <c r="R783" s="379" t="str">
        <f>IF(現場!I787&lt;&gt;"",現場!I787,"")</f>
        <v/>
      </c>
      <c r="S783" s="379" t="str">
        <f>IF(現場!J787&lt;&gt;"",現場!J787,"")</f>
        <v/>
      </c>
      <c r="T783" s="379" t="str">
        <f>IF(現場!K787&lt;&gt;"",現場!K787,"")</f>
        <v/>
      </c>
      <c r="U783" s="379" t="str">
        <f>IF(現場!L787&lt;&gt;"",現場!L787,"")</f>
        <v/>
      </c>
      <c r="V783" s="379" t="str">
        <f>IF(現場!M787&lt;&gt;"",現場!M787,"")</f>
        <v/>
      </c>
      <c r="X783" s="407" t="str">
        <f>IF(名簿!E788&lt;&gt;"",名簿!E788,"")</f>
        <v/>
      </c>
      <c r="Y783" s="407" t="str">
        <f>IF(名簿!C788&lt;&gt;"",名簿!C788,"")</f>
        <v/>
      </c>
      <c r="Z783" s="407" t="str">
        <f>IF(名簿!H788&lt;&gt;"",名簿!H788,"")</f>
        <v/>
      </c>
      <c r="AA783" s="407" t="str">
        <f>IF(名簿!S788&lt;&gt;"",名簿!S788,"")</f>
        <v/>
      </c>
      <c r="AB783" s="407" t="s">
        <v>1792</v>
      </c>
      <c r="AC783" s="407" t="str">
        <f>IF(名簿!M788&lt;&gt;"",名簿!M788,"")</f>
        <v/>
      </c>
      <c r="AD783" s="407" t="str">
        <f>IF(名簿!N788&lt;&gt;"",名簿!N788,"")</f>
        <v/>
      </c>
      <c r="AE783" s="407" t="str">
        <f>IF(名簿!O788&lt;&gt;"",名簿!O788,"")</f>
        <v/>
      </c>
      <c r="AF783" s="407" t="str">
        <f>IF(名簿!P788&lt;&gt;"",名簿!P788,"")</f>
        <v/>
      </c>
      <c r="AN783" s="551" t="str">
        <f>テーブル2[[#This Row],[災害発生時の
体制]]&amp;テーブル2[[#This Row],[班長代理①②③を選択]]</f>
        <v/>
      </c>
      <c r="AO783">
        <f>IF(テーブル2[[#This Row],[班長代理①②③を選択]]&lt;&gt;"",COUNTIF(AN:AN,AN783),0)</f>
        <v>0</v>
      </c>
      <c r="AQ783" s="521" t="str">
        <f>テーブル2[[#This Row],[災害発生時の
体制]]&amp;テーブル2[[#This Row],[班長]]</f>
        <v/>
      </c>
      <c r="AR783" s="519">
        <f>IF(テーブル2[[#This Row],[班長]]="○",COUNTIF(AQ:AQ,AQ783),0)</f>
        <v>0</v>
      </c>
    </row>
    <row r="784" spans="2:44" x14ac:dyDescent="0.15">
      <c r="B784" s="378" t="str">
        <f>IF(名簿!C789&lt;&gt;"",名簿!C789,"")</f>
        <v/>
      </c>
      <c r="C784" s="378" t="str">
        <f>IF(名簿!F789&lt;&gt;"",名簿!F789,"")</f>
        <v/>
      </c>
      <c r="D784" s="378" t="str">
        <f>IF(名簿!G789&lt;&gt;"",名簿!G789,"")</f>
        <v/>
      </c>
      <c r="E784" s="378" t="str">
        <f>IF(名簿!J789&lt;&gt;"",名簿!J789,"")</f>
        <v/>
      </c>
      <c r="F784" s="378" t="str">
        <f>IF(名簿!L789&lt;&gt;"",名簿!L789,"")</f>
        <v/>
      </c>
      <c r="G784" s="378" t="str">
        <f>IF(名簿!I789&lt;&gt;"",名簿!I789,"")</f>
        <v/>
      </c>
      <c r="H784" s="378" t="str">
        <f>IF(名簿!K789&lt;&gt;"",名簿!K789,"")</f>
        <v/>
      </c>
      <c r="I784" s="378" t="str">
        <f>IF(名簿!H789&lt;&gt;"",名簿!H789,"")</f>
        <v/>
      </c>
      <c r="J784" s="378" t="str">
        <f>IF(名簿!S789&lt;&gt;"",名簿!S789,"")</f>
        <v/>
      </c>
      <c r="L784" s="379" t="str">
        <f>IF(現場!C788&lt;&gt;"",現場!C788,"")</f>
        <v/>
      </c>
      <c r="M784" s="379" t="str">
        <f>IF(現場!D788&lt;&gt;"",現場!D788,"")</f>
        <v/>
      </c>
      <c r="N784" s="379" t="str">
        <f>IF(現場!E788&lt;&gt;"",現場!E788,"")</f>
        <v/>
      </c>
      <c r="O784" s="379" t="str">
        <f>IF(現場!F788&lt;&gt;"",現場!F788,"")</f>
        <v/>
      </c>
      <c r="P784" s="379" t="str">
        <f>IF(現場!G788&lt;&gt;"",現場!G788,"")</f>
        <v/>
      </c>
      <c r="Q784" s="379" t="str">
        <f>IF(現場!H788&lt;&gt;"",現場!H788,"")</f>
        <v/>
      </c>
      <c r="R784" s="379" t="str">
        <f>IF(現場!I788&lt;&gt;"",現場!I788,"")</f>
        <v/>
      </c>
      <c r="S784" s="379" t="str">
        <f>IF(現場!J788&lt;&gt;"",現場!J788,"")</f>
        <v/>
      </c>
      <c r="T784" s="379" t="str">
        <f>IF(現場!K788&lt;&gt;"",現場!K788,"")</f>
        <v/>
      </c>
      <c r="U784" s="379" t="str">
        <f>IF(現場!L788&lt;&gt;"",現場!L788,"")</f>
        <v/>
      </c>
      <c r="V784" s="379" t="str">
        <f>IF(現場!M788&lt;&gt;"",現場!M788,"")</f>
        <v/>
      </c>
      <c r="X784" s="407" t="str">
        <f>IF(名簿!E789&lt;&gt;"",名簿!E789,"")</f>
        <v/>
      </c>
      <c r="Y784" s="407" t="str">
        <f>IF(名簿!C789&lt;&gt;"",名簿!C789,"")</f>
        <v/>
      </c>
      <c r="Z784" s="407" t="str">
        <f>IF(名簿!H789&lt;&gt;"",名簿!H789,"")</f>
        <v/>
      </c>
      <c r="AA784" s="407" t="str">
        <f>IF(名簿!S789&lt;&gt;"",名簿!S789,"")</f>
        <v/>
      </c>
      <c r="AB784" s="407" t="s">
        <v>1792</v>
      </c>
      <c r="AC784" s="407" t="str">
        <f>IF(名簿!M789&lt;&gt;"",名簿!M789,"")</f>
        <v/>
      </c>
      <c r="AD784" s="407" t="str">
        <f>IF(名簿!N789&lt;&gt;"",名簿!N789,"")</f>
        <v/>
      </c>
      <c r="AE784" s="407" t="str">
        <f>IF(名簿!O789&lt;&gt;"",名簿!O789,"")</f>
        <v/>
      </c>
      <c r="AF784" s="407" t="str">
        <f>IF(名簿!P789&lt;&gt;"",名簿!P789,"")</f>
        <v/>
      </c>
      <c r="AN784" s="551" t="str">
        <f>テーブル2[[#This Row],[災害発生時の
体制]]&amp;テーブル2[[#This Row],[班長代理①②③を選択]]</f>
        <v/>
      </c>
      <c r="AO784">
        <f>IF(テーブル2[[#This Row],[班長代理①②③を選択]]&lt;&gt;"",COUNTIF(AN:AN,AN784),0)</f>
        <v>0</v>
      </c>
      <c r="AQ784" s="521" t="str">
        <f>テーブル2[[#This Row],[災害発生時の
体制]]&amp;テーブル2[[#This Row],[班長]]</f>
        <v/>
      </c>
      <c r="AR784" s="519">
        <f>IF(テーブル2[[#This Row],[班長]]="○",COUNTIF(AQ:AQ,AQ784),0)</f>
        <v>0</v>
      </c>
    </row>
    <row r="785" spans="2:44" x14ac:dyDescent="0.15">
      <c r="B785" s="378" t="str">
        <f>IF(名簿!C790&lt;&gt;"",名簿!C790,"")</f>
        <v/>
      </c>
      <c r="C785" s="378" t="str">
        <f>IF(名簿!F790&lt;&gt;"",名簿!F790,"")</f>
        <v/>
      </c>
      <c r="D785" s="378" t="str">
        <f>IF(名簿!G790&lt;&gt;"",名簿!G790,"")</f>
        <v/>
      </c>
      <c r="E785" s="378" t="str">
        <f>IF(名簿!J790&lt;&gt;"",名簿!J790,"")</f>
        <v/>
      </c>
      <c r="F785" s="378" t="str">
        <f>IF(名簿!L790&lt;&gt;"",名簿!L790,"")</f>
        <v/>
      </c>
      <c r="G785" s="378" t="str">
        <f>IF(名簿!I790&lt;&gt;"",名簿!I790,"")</f>
        <v/>
      </c>
      <c r="H785" s="378" t="str">
        <f>IF(名簿!K790&lt;&gt;"",名簿!K790,"")</f>
        <v/>
      </c>
      <c r="I785" s="378" t="str">
        <f>IF(名簿!H790&lt;&gt;"",名簿!H790,"")</f>
        <v/>
      </c>
      <c r="J785" s="378" t="str">
        <f>IF(名簿!S790&lt;&gt;"",名簿!S790,"")</f>
        <v/>
      </c>
      <c r="L785" s="379" t="str">
        <f>IF(現場!C789&lt;&gt;"",現場!C789,"")</f>
        <v/>
      </c>
      <c r="M785" s="379" t="str">
        <f>IF(現場!D789&lt;&gt;"",現場!D789,"")</f>
        <v/>
      </c>
      <c r="N785" s="379" t="str">
        <f>IF(現場!E789&lt;&gt;"",現場!E789,"")</f>
        <v/>
      </c>
      <c r="O785" s="379" t="str">
        <f>IF(現場!F789&lt;&gt;"",現場!F789,"")</f>
        <v/>
      </c>
      <c r="P785" s="379" t="str">
        <f>IF(現場!G789&lt;&gt;"",現場!G789,"")</f>
        <v/>
      </c>
      <c r="Q785" s="379" t="str">
        <f>IF(現場!H789&lt;&gt;"",現場!H789,"")</f>
        <v/>
      </c>
      <c r="R785" s="379" t="str">
        <f>IF(現場!I789&lt;&gt;"",現場!I789,"")</f>
        <v/>
      </c>
      <c r="S785" s="379" t="str">
        <f>IF(現場!J789&lt;&gt;"",現場!J789,"")</f>
        <v/>
      </c>
      <c r="T785" s="379" t="str">
        <f>IF(現場!K789&lt;&gt;"",現場!K789,"")</f>
        <v/>
      </c>
      <c r="U785" s="379" t="str">
        <f>IF(現場!L789&lt;&gt;"",現場!L789,"")</f>
        <v/>
      </c>
      <c r="V785" s="379" t="str">
        <f>IF(現場!M789&lt;&gt;"",現場!M789,"")</f>
        <v/>
      </c>
      <c r="X785" s="407" t="str">
        <f>IF(名簿!E790&lt;&gt;"",名簿!E790,"")</f>
        <v/>
      </c>
      <c r="Y785" s="407" t="str">
        <f>IF(名簿!C790&lt;&gt;"",名簿!C790,"")</f>
        <v/>
      </c>
      <c r="Z785" s="407" t="str">
        <f>IF(名簿!H790&lt;&gt;"",名簿!H790,"")</f>
        <v/>
      </c>
      <c r="AA785" s="407" t="str">
        <f>IF(名簿!S790&lt;&gt;"",名簿!S790,"")</f>
        <v/>
      </c>
      <c r="AB785" s="407" t="s">
        <v>1792</v>
      </c>
      <c r="AC785" s="407" t="str">
        <f>IF(名簿!M790&lt;&gt;"",名簿!M790,"")</f>
        <v/>
      </c>
      <c r="AD785" s="407" t="str">
        <f>IF(名簿!N790&lt;&gt;"",名簿!N790,"")</f>
        <v/>
      </c>
      <c r="AE785" s="407" t="str">
        <f>IF(名簿!O790&lt;&gt;"",名簿!O790,"")</f>
        <v/>
      </c>
      <c r="AF785" s="407" t="str">
        <f>IF(名簿!P790&lt;&gt;"",名簿!P790,"")</f>
        <v/>
      </c>
      <c r="AN785" s="551" t="str">
        <f>テーブル2[[#This Row],[災害発生時の
体制]]&amp;テーブル2[[#This Row],[班長代理①②③を選択]]</f>
        <v/>
      </c>
      <c r="AO785">
        <f>IF(テーブル2[[#This Row],[班長代理①②③を選択]]&lt;&gt;"",COUNTIF(AN:AN,AN785),0)</f>
        <v>0</v>
      </c>
      <c r="AQ785" s="521" t="str">
        <f>テーブル2[[#This Row],[災害発生時の
体制]]&amp;テーブル2[[#This Row],[班長]]</f>
        <v/>
      </c>
      <c r="AR785" s="519">
        <f>IF(テーブル2[[#This Row],[班長]]="○",COUNTIF(AQ:AQ,AQ785),0)</f>
        <v>0</v>
      </c>
    </row>
    <row r="786" spans="2:44" x14ac:dyDescent="0.15">
      <c r="B786" s="378" t="str">
        <f>IF(名簿!C791&lt;&gt;"",名簿!C791,"")</f>
        <v/>
      </c>
      <c r="C786" s="378" t="str">
        <f>IF(名簿!F791&lt;&gt;"",名簿!F791,"")</f>
        <v/>
      </c>
      <c r="D786" s="378" t="str">
        <f>IF(名簿!G791&lt;&gt;"",名簿!G791,"")</f>
        <v/>
      </c>
      <c r="E786" s="378" t="str">
        <f>IF(名簿!J791&lt;&gt;"",名簿!J791,"")</f>
        <v/>
      </c>
      <c r="F786" s="378" t="str">
        <f>IF(名簿!L791&lt;&gt;"",名簿!L791,"")</f>
        <v/>
      </c>
      <c r="G786" s="378" t="str">
        <f>IF(名簿!I791&lt;&gt;"",名簿!I791,"")</f>
        <v/>
      </c>
      <c r="H786" s="378" t="str">
        <f>IF(名簿!K791&lt;&gt;"",名簿!K791,"")</f>
        <v/>
      </c>
      <c r="I786" s="378" t="str">
        <f>IF(名簿!H791&lt;&gt;"",名簿!H791,"")</f>
        <v/>
      </c>
      <c r="J786" s="378" t="str">
        <f>IF(名簿!S791&lt;&gt;"",名簿!S791,"")</f>
        <v/>
      </c>
      <c r="L786" s="379" t="str">
        <f>IF(現場!C790&lt;&gt;"",現場!C790,"")</f>
        <v/>
      </c>
      <c r="M786" s="379" t="str">
        <f>IF(現場!D790&lt;&gt;"",現場!D790,"")</f>
        <v/>
      </c>
      <c r="N786" s="379" t="str">
        <f>IF(現場!E790&lt;&gt;"",現場!E790,"")</f>
        <v/>
      </c>
      <c r="O786" s="379" t="str">
        <f>IF(現場!F790&lt;&gt;"",現場!F790,"")</f>
        <v/>
      </c>
      <c r="P786" s="379" t="str">
        <f>IF(現場!G790&lt;&gt;"",現場!G790,"")</f>
        <v/>
      </c>
      <c r="Q786" s="379" t="str">
        <f>IF(現場!H790&lt;&gt;"",現場!H790,"")</f>
        <v/>
      </c>
      <c r="R786" s="379" t="str">
        <f>IF(現場!I790&lt;&gt;"",現場!I790,"")</f>
        <v/>
      </c>
      <c r="S786" s="379" t="str">
        <f>IF(現場!J790&lt;&gt;"",現場!J790,"")</f>
        <v/>
      </c>
      <c r="T786" s="379" t="str">
        <f>IF(現場!K790&lt;&gt;"",現場!K790,"")</f>
        <v/>
      </c>
      <c r="U786" s="379" t="str">
        <f>IF(現場!L790&lt;&gt;"",現場!L790,"")</f>
        <v/>
      </c>
      <c r="V786" s="379" t="str">
        <f>IF(現場!M790&lt;&gt;"",現場!M790,"")</f>
        <v/>
      </c>
      <c r="X786" s="407" t="str">
        <f>IF(名簿!E791&lt;&gt;"",名簿!E791,"")</f>
        <v/>
      </c>
      <c r="Y786" s="407" t="str">
        <f>IF(名簿!C791&lt;&gt;"",名簿!C791,"")</f>
        <v/>
      </c>
      <c r="Z786" s="407" t="str">
        <f>IF(名簿!H791&lt;&gt;"",名簿!H791,"")</f>
        <v/>
      </c>
      <c r="AA786" s="407" t="str">
        <f>IF(名簿!S791&lt;&gt;"",名簿!S791,"")</f>
        <v/>
      </c>
      <c r="AB786" s="407" t="s">
        <v>1792</v>
      </c>
      <c r="AC786" s="407" t="str">
        <f>IF(名簿!M791&lt;&gt;"",名簿!M791,"")</f>
        <v/>
      </c>
      <c r="AD786" s="407" t="str">
        <f>IF(名簿!N791&lt;&gt;"",名簿!N791,"")</f>
        <v/>
      </c>
      <c r="AE786" s="407" t="str">
        <f>IF(名簿!O791&lt;&gt;"",名簿!O791,"")</f>
        <v/>
      </c>
      <c r="AF786" s="407" t="str">
        <f>IF(名簿!P791&lt;&gt;"",名簿!P791,"")</f>
        <v/>
      </c>
      <c r="AN786" s="551" t="str">
        <f>テーブル2[[#This Row],[災害発生時の
体制]]&amp;テーブル2[[#This Row],[班長代理①②③を選択]]</f>
        <v/>
      </c>
      <c r="AO786">
        <f>IF(テーブル2[[#This Row],[班長代理①②③を選択]]&lt;&gt;"",COUNTIF(AN:AN,AN786),0)</f>
        <v>0</v>
      </c>
      <c r="AQ786" s="521" t="str">
        <f>テーブル2[[#This Row],[災害発生時の
体制]]&amp;テーブル2[[#This Row],[班長]]</f>
        <v/>
      </c>
      <c r="AR786" s="519">
        <f>IF(テーブル2[[#This Row],[班長]]="○",COUNTIF(AQ:AQ,AQ786),0)</f>
        <v>0</v>
      </c>
    </row>
    <row r="787" spans="2:44" x14ac:dyDescent="0.15">
      <c r="B787" s="378" t="str">
        <f>IF(名簿!C792&lt;&gt;"",名簿!C792,"")</f>
        <v/>
      </c>
      <c r="C787" s="378" t="str">
        <f>IF(名簿!F792&lt;&gt;"",名簿!F792,"")</f>
        <v/>
      </c>
      <c r="D787" s="378" t="str">
        <f>IF(名簿!G792&lt;&gt;"",名簿!G792,"")</f>
        <v/>
      </c>
      <c r="E787" s="378" t="str">
        <f>IF(名簿!J792&lt;&gt;"",名簿!J792,"")</f>
        <v/>
      </c>
      <c r="F787" s="378" t="str">
        <f>IF(名簿!L792&lt;&gt;"",名簿!L792,"")</f>
        <v/>
      </c>
      <c r="G787" s="378" t="str">
        <f>IF(名簿!I792&lt;&gt;"",名簿!I792,"")</f>
        <v/>
      </c>
      <c r="H787" s="378" t="str">
        <f>IF(名簿!K792&lt;&gt;"",名簿!K792,"")</f>
        <v/>
      </c>
      <c r="I787" s="378" t="str">
        <f>IF(名簿!H792&lt;&gt;"",名簿!H792,"")</f>
        <v/>
      </c>
      <c r="J787" s="378" t="str">
        <f>IF(名簿!S792&lt;&gt;"",名簿!S792,"")</f>
        <v/>
      </c>
      <c r="L787" s="379" t="str">
        <f>IF(現場!C791&lt;&gt;"",現場!C791,"")</f>
        <v/>
      </c>
      <c r="M787" s="379" t="str">
        <f>IF(現場!D791&lt;&gt;"",現場!D791,"")</f>
        <v/>
      </c>
      <c r="N787" s="379" t="str">
        <f>IF(現場!E791&lt;&gt;"",現場!E791,"")</f>
        <v/>
      </c>
      <c r="O787" s="379" t="str">
        <f>IF(現場!F791&lt;&gt;"",現場!F791,"")</f>
        <v/>
      </c>
      <c r="P787" s="379" t="str">
        <f>IF(現場!G791&lt;&gt;"",現場!G791,"")</f>
        <v/>
      </c>
      <c r="Q787" s="379" t="str">
        <f>IF(現場!H791&lt;&gt;"",現場!H791,"")</f>
        <v/>
      </c>
      <c r="R787" s="379" t="str">
        <f>IF(現場!I791&lt;&gt;"",現場!I791,"")</f>
        <v/>
      </c>
      <c r="S787" s="379" t="str">
        <f>IF(現場!J791&lt;&gt;"",現場!J791,"")</f>
        <v/>
      </c>
      <c r="T787" s="379" t="str">
        <f>IF(現場!K791&lt;&gt;"",現場!K791,"")</f>
        <v/>
      </c>
      <c r="U787" s="379" t="str">
        <f>IF(現場!L791&lt;&gt;"",現場!L791,"")</f>
        <v/>
      </c>
      <c r="V787" s="379" t="str">
        <f>IF(現場!M791&lt;&gt;"",現場!M791,"")</f>
        <v/>
      </c>
      <c r="X787" s="407" t="str">
        <f>IF(名簿!E792&lt;&gt;"",名簿!E792,"")</f>
        <v/>
      </c>
      <c r="Y787" s="407" t="str">
        <f>IF(名簿!C792&lt;&gt;"",名簿!C792,"")</f>
        <v/>
      </c>
      <c r="Z787" s="407" t="str">
        <f>IF(名簿!H792&lt;&gt;"",名簿!H792,"")</f>
        <v/>
      </c>
      <c r="AA787" s="407" t="str">
        <f>IF(名簿!S792&lt;&gt;"",名簿!S792,"")</f>
        <v/>
      </c>
      <c r="AB787" s="407" t="s">
        <v>1792</v>
      </c>
      <c r="AC787" s="407" t="str">
        <f>IF(名簿!M792&lt;&gt;"",名簿!M792,"")</f>
        <v/>
      </c>
      <c r="AD787" s="407" t="str">
        <f>IF(名簿!N792&lt;&gt;"",名簿!N792,"")</f>
        <v/>
      </c>
      <c r="AE787" s="407" t="str">
        <f>IF(名簿!O792&lt;&gt;"",名簿!O792,"")</f>
        <v/>
      </c>
      <c r="AF787" s="407" t="str">
        <f>IF(名簿!P792&lt;&gt;"",名簿!P792,"")</f>
        <v/>
      </c>
      <c r="AN787" s="551" t="str">
        <f>テーブル2[[#This Row],[災害発生時の
体制]]&amp;テーブル2[[#This Row],[班長代理①②③を選択]]</f>
        <v/>
      </c>
      <c r="AO787">
        <f>IF(テーブル2[[#This Row],[班長代理①②③を選択]]&lt;&gt;"",COUNTIF(AN:AN,AN787),0)</f>
        <v>0</v>
      </c>
      <c r="AQ787" s="521" t="str">
        <f>テーブル2[[#This Row],[災害発生時の
体制]]&amp;テーブル2[[#This Row],[班長]]</f>
        <v/>
      </c>
      <c r="AR787" s="519">
        <f>IF(テーブル2[[#This Row],[班長]]="○",COUNTIF(AQ:AQ,AQ787),0)</f>
        <v>0</v>
      </c>
    </row>
    <row r="788" spans="2:44" x14ac:dyDescent="0.15">
      <c r="B788" s="378" t="str">
        <f>IF(名簿!C793&lt;&gt;"",名簿!C793,"")</f>
        <v/>
      </c>
      <c r="C788" s="378" t="str">
        <f>IF(名簿!F793&lt;&gt;"",名簿!F793,"")</f>
        <v/>
      </c>
      <c r="D788" s="378" t="str">
        <f>IF(名簿!G793&lt;&gt;"",名簿!G793,"")</f>
        <v/>
      </c>
      <c r="E788" s="378" t="str">
        <f>IF(名簿!J793&lt;&gt;"",名簿!J793,"")</f>
        <v/>
      </c>
      <c r="F788" s="378" t="str">
        <f>IF(名簿!L793&lt;&gt;"",名簿!L793,"")</f>
        <v/>
      </c>
      <c r="G788" s="378" t="str">
        <f>IF(名簿!I793&lt;&gt;"",名簿!I793,"")</f>
        <v/>
      </c>
      <c r="H788" s="378" t="str">
        <f>IF(名簿!K793&lt;&gt;"",名簿!K793,"")</f>
        <v/>
      </c>
      <c r="I788" s="378" t="str">
        <f>IF(名簿!H793&lt;&gt;"",名簿!H793,"")</f>
        <v/>
      </c>
      <c r="J788" s="378" t="str">
        <f>IF(名簿!S793&lt;&gt;"",名簿!S793,"")</f>
        <v/>
      </c>
      <c r="L788" s="379" t="str">
        <f>IF(現場!C792&lt;&gt;"",現場!C792,"")</f>
        <v/>
      </c>
      <c r="M788" s="379" t="str">
        <f>IF(現場!D792&lt;&gt;"",現場!D792,"")</f>
        <v/>
      </c>
      <c r="N788" s="379" t="str">
        <f>IF(現場!E792&lt;&gt;"",現場!E792,"")</f>
        <v/>
      </c>
      <c r="O788" s="379" t="str">
        <f>IF(現場!F792&lt;&gt;"",現場!F792,"")</f>
        <v/>
      </c>
      <c r="P788" s="379" t="str">
        <f>IF(現場!G792&lt;&gt;"",現場!G792,"")</f>
        <v/>
      </c>
      <c r="Q788" s="379" t="str">
        <f>IF(現場!H792&lt;&gt;"",現場!H792,"")</f>
        <v/>
      </c>
      <c r="R788" s="379" t="str">
        <f>IF(現場!I792&lt;&gt;"",現場!I792,"")</f>
        <v/>
      </c>
      <c r="S788" s="379" t="str">
        <f>IF(現場!J792&lt;&gt;"",現場!J792,"")</f>
        <v/>
      </c>
      <c r="T788" s="379" t="str">
        <f>IF(現場!K792&lt;&gt;"",現場!K792,"")</f>
        <v/>
      </c>
      <c r="U788" s="379" t="str">
        <f>IF(現場!L792&lt;&gt;"",現場!L792,"")</f>
        <v/>
      </c>
      <c r="V788" s="379" t="str">
        <f>IF(現場!M792&lt;&gt;"",現場!M792,"")</f>
        <v/>
      </c>
      <c r="X788" s="407" t="str">
        <f>IF(名簿!E793&lt;&gt;"",名簿!E793,"")</f>
        <v/>
      </c>
      <c r="Y788" s="407" t="str">
        <f>IF(名簿!C793&lt;&gt;"",名簿!C793,"")</f>
        <v/>
      </c>
      <c r="Z788" s="407" t="str">
        <f>IF(名簿!H793&lt;&gt;"",名簿!H793,"")</f>
        <v/>
      </c>
      <c r="AA788" s="407" t="str">
        <f>IF(名簿!S793&lt;&gt;"",名簿!S793,"")</f>
        <v/>
      </c>
      <c r="AB788" s="407" t="s">
        <v>1792</v>
      </c>
      <c r="AC788" s="407" t="str">
        <f>IF(名簿!M793&lt;&gt;"",名簿!M793,"")</f>
        <v/>
      </c>
      <c r="AD788" s="407" t="str">
        <f>IF(名簿!N793&lt;&gt;"",名簿!N793,"")</f>
        <v/>
      </c>
      <c r="AE788" s="407" t="str">
        <f>IF(名簿!O793&lt;&gt;"",名簿!O793,"")</f>
        <v/>
      </c>
      <c r="AF788" s="407" t="str">
        <f>IF(名簿!P793&lt;&gt;"",名簿!P793,"")</f>
        <v/>
      </c>
      <c r="AN788" s="551" t="str">
        <f>テーブル2[[#This Row],[災害発生時の
体制]]&amp;テーブル2[[#This Row],[班長代理①②③を選択]]</f>
        <v/>
      </c>
      <c r="AO788">
        <f>IF(テーブル2[[#This Row],[班長代理①②③を選択]]&lt;&gt;"",COUNTIF(AN:AN,AN788),0)</f>
        <v>0</v>
      </c>
      <c r="AQ788" s="521" t="str">
        <f>テーブル2[[#This Row],[災害発生時の
体制]]&amp;テーブル2[[#This Row],[班長]]</f>
        <v/>
      </c>
      <c r="AR788" s="519">
        <f>IF(テーブル2[[#This Row],[班長]]="○",COUNTIF(AQ:AQ,AQ788),0)</f>
        <v>0</v>
      </c>
    </row>
    <row r="789" spans="2:44" x14ac:dyDescent="0.15">
      <c r="B789" s="378" t="str">
        <f>IF(名簿!C794&lt;&gt;"",名簿!C794,"")</f>
        <v/>
      </c>
      <c r="C789" s="378" t="str">
        <f>IF(名簿!F794&lt;&gt;"",名簿!F794,"")</f>
        <v/>
      </c>
      <c r="D789" s="378" t="str">
        <f>IF(名簿!G794&lt;&gt;"",名簿!G794,"")</f>
        <v/>
      </c>
      <c r="E789" s="378" t="str">
        <f>IF(名簿!J794&lt;&gt;"",名簿!J794,"")</f>
        <v/>
      </c>
      <c r="F789" s="378" t="str">
        <f>IF(名簿!L794&lt;&gt;"",名簿!L794,"")</f>
        <v/>
      </c>
      <c r="G789" s="378" t="str">
        <f>IF(名簿!I794&lt;&gt;"",名簿!I794,"")</f>
        <v/>
      </c>
      <c r="H789" s="378" t="str">
        <f>IF(名簿!K794&lt;&gt;"",名簿!K794,"")</f>
        <v/>
      </c>
      <c r="I789" s="378" t="str">
        <f>IF(名簿!H794&lt;&gt;"",名簿!H794,"")</f>
        <v/>
      </c>
      <c r="J789" s="378" t="str">
        <f>IF(名簿!S794&lt;&gt;"",名簿!S794,"")</f>
        <v/>
      </c>
      <c r="L789" s="379" t="str">
        <f>IF(現場!C793&lt;&gt;"",現場!C793,"")</f>
        <v/>
      </c>
      <c r="M789" s="379" t="str">
        <f>IF(現場!D793&lt;&gt;"",現場!D793,"")</f>
        <v/>
      </c>
      <c r="N789" s="379" t="str">
        <f>IF(現場!E793&lt;&gt;"",現場!E793,"")</f>
        <v/>
      </c>
      <c r="O789" s="379" t="str">
        <f>IF(現場!F793&lt;&gt;"",現場!F793,"")</f>
        <v/>
      </c>
      <c r="P789" s="379" t="str">
        <f>IF(現場!G793&lt;&gt;"",現場!G793,"")</f>
        <v/>
      </c>
      <c r="Q789" s="379" t="str">
        <f>IF(現場!H793&lt;&gt;"",現場!H793,"")</f>
        <v/>
      </c>
      <c r="R789" s="379" t="str">
        <f>IF(現場!I793&lt;&gt;"",現場!I793,"")</f>
        <v/>
      </c>
      <c r="S789" s="379" t="str">
        <f>IF(現場!J793&lt;&gt;"",現場!J793,"")</f>
        <v/>
      </c>
      <c r="T789" s="379" t="str">
        <f>IF(現場!K793&lt;&gt;"",現場!K793,"")</f>
        <v/>
      </c>
      <c r="U789" s="379" t="str">
        <f>IF(現場!L793&lt;&gt;"",現場!L793,"")</f>
        <v/>
      </c>
      <c r="V789" s="379" t="str">
        <f>IF(現場!M793&lt;&gt;"",現場!M793,"")</f>
        <v/>
      </c>
      <c r="X789" s="407" t="str">
        <f>IF(名簿!E794&lt;&gt;"",名簿!E794,"")</f>
        <v/>
      </c>
      <c r="Y789" s="407" t="str">
        <f>IF(名簿!C794&lt;&gt;"",名簿!C794,"")</f>
        <v/>
      </c>
      <c r="Z789" s="407" t="str">
        <f>IF(名簿!H794&lt;&gt;"",名簿!H794,"")</f>
        <v/>
      </c>
      <c r="AA789" s="407" t="str">
        <f>IF(名簿!S794&lt;&gt;"",名簿!S794,"")</f>
        <v/>
      </c>
      <c r="AB789" s="407" t="s">
        <v>1792</v>
      </c>
      <c r="AC789" s="407" t="str">
        <f>IF(名簿!M794&lt;&gt;"",名簿!M794,"")</f>
        <v/>
      </c>
      <c r="AD789" s="407" t="str">
        <f>IF(名簿!N794&lt;&gt;"",名簿!N794,"")</f>
        <v/>
      </c>
      <c r="AE789" s="407" t="str">
        <f>IF(名簿!O794&lt;&gt;"",名簿!O794,"")</f>
        <v/>
      </c>
      <c r="AF789" s="407" t="str">
        <f>IF(名簿!P794&lt;&gt;"",名簿!P794,"")</f>
        <v/>
      </c>
      <c r="AN789" s="551" t="str">
        <f>テーブル2[[#This Row],[災害発生時の
体制]]&amp;テーブル2[[#This Row],[班長代理①②③を選択]]</f>
        <v/>
      </c>
      <c r="AO789">
        <f>IF(テーブル2[[#This Row],[班長代理①②③を選択]]&lt;&gt;"",COUNTIF(AN:AN,AN789),0)</f>
        <v>0</v>
      </c>
      <c r="AQ789" s="521" t="str">
        <f>テーブル2[[#This Row],[災害発生時の
体制]]&amp;テーブル2[[#This Row],[班長]]</f>
        <v/>
      </c>
      <c r="AR789" s="519">
        <f>IF(テーブル2[[#This Row],[班長]]="○",COUNTIF(AQ:AQ,AQ789),0)</f>
        <v>0</v>
      </c>
    </row>
    <row r="790" spans="2:44" x14ac:dyDescent="0.15">
      <c r="B790" s="378" t="str">
        <f>IF(名簿!C795&lt;&gt;"",名簿!C795,"")</f>
        <v/>
      </c>
      <c r="C790" s="378" t="str">
        <f>IF(名簿!F795&lt;&gt;"",名簿!F795,"")</f>
        <v/>
      </c>
      <c r="D790" s="378" t="str">
        <f>IF(名簿!G795&lt;&gt;"",名簿!G795,"")</f>
        <v/>
      </c>
      <c r="E790" s="378" t="str">
        <f>IF(名簿!J795&lt;&gt;"",名簿!J795,"")</f>
        <v/>
      </c>
      <c r="F790" s="378" t="str">
        <f>IF(名簿!L795&lt;&gt;"",名簿!L795,"")</f>
        <v/>
      </c>
      <c r="G790" s="378" t="str">
        <f>IF(名簿!I795&lt;&gt;"",名簿!I795,"")</f>
        <v/>
      </c>
      <c r="H790" s="378" t="str">
        <f>IF(名簿!K795&lt;&gt;"",名簿!K795,"")</f>
        <v/>
      </c>
      <c r="I790" s="378" t="str">
        <f>IF(名簿!H795&lt;&gt;"",名簿!H795,"")</f>
        <v/>
      </c>
      <c r="J790" s="378" t="str">
        <f>IF(名簿!S795&lt;&gt;"",名簿!S795,"")</f>
        <v/>
      </c>
      <c r="L790" s="379" t="str">
        <f>IF(現場!C794&lt;&gt;"",現場!C794,"")</f>
        <v/>
      </c>
      <c r="M790" s="379" t="str">
        <f>IF(現場!D794&lt;&gt;"",現場!D794,"")</f>
        <v/>
      </c>
      <c r="N790" s="379" t="str">
        <f>IF(現場!E794&lt;&gt;"",現場!E794,"")</f>
        <v/>
      </c>
      <c r="O790" s="379" t="str">
        <f>IF(現場!F794&lt;&gt;"",現場!F794,"")</f>
        <v/>
      </c>
      <c r="P790" s="379" t="str">
        <f>IF(現場!G794&lt;&gt;"",現場!G794,"")</f>
        <v/>
      </c>
      <c r="Q790" s="379" t="str">
        <f>IF(現場!H794&lt;&gt;"",現場!H794,"")</f>
        <v/>
      </c>
      <c r="R790" s="379" t="str">
        <f>IF(現場!I794&lt;&gt;"",現場!I794,"")</f>
        <v/>
      </c>
      <c r="S790" s="379" t="str">
        <f>IF(現場!J794&lt;&gt;"",現場!J794,"")</f>
        <v/>
      </c>
      <c r="T790" s="379" t="str">
        <f>IF(現場!K794&lt;&gt;"",現場!K794,"")</f>
        <v/>
      </c>
      <c r="U790" s="379" t="str">
        <f>IF(現場!L794&lt;&gt;"",現場!L794,"")</f>
        <v/>
      </c>
      <c r="V790" s="379" t="str">
        <f>IF(現場!M794&lt;&gt;"",現場!M794,"")</f>
        <v/>
      </c>
      <c r="X790" s="407" t="str">
        <f>IF(名簿!E795&lt;&gt;"",名簿!E795,"")</f>
        <v/>
      </c>
      <c r="Y790" s="407" t="str">
        <f>IF(名簿!C795&lt;&gt;"",名簿!C795,"")</f>
        <v/>
      </c>
      <c r="Z790" s="407" t="str">
        <f>IF(名簿!H795&lt;&gt;"",名簿!H795,"")</f>
        <v/>
      </c>
      <c r="AA790" s="407" t="str">
        <f>IF(名簿!S795&lt;&gt;"",名簿!S795,"")</f>
        <v/>
      </c>
      <c r="AB790" s="407" t="s">
        <v>1792</v>
      </c>
      <c r="AC790" s="407" t="str">
        <f>IF(名簿!M795&lt;&gt;"",名簿!M795,"")</f>
        <v/>
      </c>
      <c r="AD790" s="407" t="str">
        <f>IF(名簿!N795&lt;&gt;"",名簿!N795,"")</f>
        <v/>
      </c>
      <c r="AE790" s="407" t="str">
        <f>IF(名簿!O795&lt;&gt;"",名簿!O795,"")</f>
        <v/>
      </c>
      <c r="AF790" s="407" t="str">
        <f>IF(名簿!P795&lt;&gt;"",名簿!P795,"")</f>
        <v/>
      </c>
      <c r="AN790" s="551" t="str">
        <f>テーブル2[[#This Row],[災害発生時の
体制]]&amp;テーブル2[[#This Row],[班長代理①②③を選択]]</f>
        <v/>
      </c>
      <c r="AO790">
        <f>IF(テーブル2[[#This Row],[班長代理①②③を選択]]&lt;&gt;"",COUNTIF(AN:AN,AN790),0)</f>
        <v>0</v>
      </c>
      <c r="AQ790" s="521" t="str">
        <f>テーブル2[[#This Row],[災害発生時の
体制]]&amp;テーブル2[[#This Row],[班長]]</f>
        <v/>
      </c>
      <c r="AR790" s="519">
        <f>IF(テーブル2[[#This Row],[班長]]="○",COUNTIF(AQ:AQ,AQ790),0)</f>
        <v>0</v>
      </c>
    </row>
    <row r="791" spans="2:44" x14ac:dyDescent="0.15">
      <c r="B791" s="378" t="str">
        <f>IF(名簿!C796&lt;&gt;"",名簿!C796,"")</f>
        <v/>
      </c>
      <c r="C791" s="378" t="str">
        <f>IF(名簿!F796&lt;&gt;"",名簿!F796,"")</f>
        <v/>
      </c>
      <c r="D791" s="378" t="str">
        <f>IF(名簿!G796&lt;&gt;"",名簿!G796,"")</f>
        <v/>
      </c>
      <c r="E791" s="378" t="str">
        <f>IF(名簿!J796&lt;&gt;"",名簿!J796,"")</f>
        <v/>
      </c>
      <c r="F791" s="378" t="str">
        <f>IF(名簿!L796&lt;&gt;"",名簿!L796,"")</f>
        <v/>
      </c>
      <c r="G791" s="378" t="str">
        <f>IF(名簿!I796&lt;&gt;"",名簿!I796,"")</f>
        <v/>
      </c>
      <c r="H791" s="378" t="str">
        <f>IF(名簿!K796&lt;&gt;"",名簿!K796,"")</f>
        <v/>
      </c>
      <c r="I791" s="378" t="str">
        <f>IF(名簿!H796&lt;&gt;"",名簿!H796,"")</f>
        <v/>
      </c>
      <c r="J791" s="378" t="str">
        <f>IF(名簿!S796&lt;&gt;"",名簿!S796,"")</f>
        <v/>
      </c>
      <c r="L791" s="379" t="str">
        <f>IF(現場!C795&lt;&gt;"",現場!C795,"")</f>
        <v/>
      </c>
      <c r="M791" s="379" t="str">
        <f>IF(現場!D795&lt;&gt;"",現場!D795,"")</f>
        <v/>
      </c>
      <c r="N791" s="379" t="str">
        <f>IF(現場!E795&lt;&gt;"",現場!E795,"")</f>
        <v/>
      </c>
      <c r="O791" s="379" t="str">
        <f>IF(現場!F795&lt;&gt;"",現場!F795,"")</f>
        <v/>
      </c>
      <c r="P791" s="379" t="str">
        <f>IF(現場!G795&lt;&gt;"",現場!G795,"")</f>
        <v/>
      </c>
      <c r="Q791" s="379" t="str">
        <f>IF(現場!H795&lt;&gt;"",現場!H795,"")</f>
        <v/>
      </c>
      <c r="R791" s="379" t="str">
        <f>IF(現場!I795&lt;&gt;"",現場!I795,"")</f>
        <v/>
      </c>
      <c r="S791" s="379" t="str">
        <f>IF(現場!J795&lt;&gt;"",現場!J795,"")</f>
        <v/>
      </c>
      <c r="T791" s="379" t="str">
        <f>IF(現場!K795&lt;&gt;"",現場!K795,"")</f>
        <v/>
      </c>
      <c r="U791" s="379" t="str">
        <f>IF(現場!L795&lt;&gt;"",現場!L795,"")</f>
        <v/>
      </c>
      <c r="V791" s="379" t="str">
        <f>IF(現場!M795&lt;&gt;"",現場!M795,"")</f>
        <v/>
      </c>
      <c r="X791" s="407" t="str">
        <f>IF(名簿!E796&lt;&gt;"",名簿!E796,"")</f>
        <v/>
      </c>
      <c r="Y791" s="407" t="str">
        <f>IF(名簿!C796&lt;&gt;"",名簿!C796,"")</f>
        <v/>
      </c>
      <c r="Z791" s="407" t="str">
        <f>IF(名簿!H796&lt;&gt;"",名簿!H796,"")</f>
        <v/>
      </c>
      <c r="AA791" s="407" t="str">
        <f>IF(名簿!S796&lt;&gt;"",名簿!S796,"")</f>
        <v/>
      </c>
      <c r="AB791" s="407" t="s">
        <v>1792</v>
      </c>
      <c r="AC791" s="407" t="str">
        <f>IF(名簿!M796&lt;&gt;"",名簿!M796,"")</f>
        <v/>
      </c>
      <c r="AD791" s="407" t="str">
        <f>IF(名簿!N796&lt;&gt;"",名簿!N796,"")</f>
        <v/>
      </c>
      <c r="AE791" s="407" t="str">
        <f>IF(名簿!O796&lt;&gt;"",名簿!O796,"")</f>
        <v/>
      </c>
      <c r="AF791" s="407" t="str">
        <f>IF(名簿!P796&lt;&gt;"",名簿!P796,"")</f>
        <v/>
      </c>
      <c r="AN791" s="551" t="str">
        <f>テーブル2[[#This Row],[災害発生時の
体制]]&amp;テーブル2[[#This Row],[班長代理①②③を選択]]</f>
        <v/>
      </c>
      <c r="AO791">
        <f>IF(テーブル2[[#This Row],[班長代理①②③を選択]]&lt;&gt;"",COUNTIF(AN:AN,AN791),0)</f>
        <v>0</v>
      </c>
      <c r="AQ791" s="521" t="str">
        <f>テーブル2[[#This Row],[災害発生時の
体制]]&amp;テーブル2[[#This Row],[班長]]</f>
        <v/>
      </c>
      <c r="AR791" s="519">
        <f>IF(テーブル2[[#This Row],[班長]]="○",COUNTIF(AQ:AQ,AQ791),0)</f>
        <v>0</v>
      </c>
    </row>
    <row r="792" spans="2:44" x14ac:dyDescent="0.15">
      <c r="B792" s="378" t="str">
        <f>IF(名簿!C797&lt;&gt;"",名簿!C797,"")</f>
        <v/>
      </c>
      <c r="C792" s="378" t="str">
        <f>IF(名簿!F797&lt;&gt;"",名簿!F797,"")</f>
        <v/>
      </c>
      <c r="D792" s="378" t="str">
        <f>IF(名簿!G797&lt;&gt;"",名簿!G797,"")</f>
        <v/>
      </c>
      <c r="E792" s="378" t="str">
        <f>IF(名簿!J797&lt;&gt;"",名簿!J797,"")</f>
        <v/>
      </c>
      <c r="F792" s="378" t="str">
        <f>IF(名簿!L797&lt;&gt;"",名簿!L797,"")</f>
        <v/>
      </c>
      <c r="G792" s="378" t="str">
        <f>IF(名簿!I797&lt;&gt;"",名簿!I797,"")</f>
        <v/>
      </c>
      <c r="H792" s="378" t="str">
        <f>IF(名簿!K797&lt;&gt;"",名簿!K797,"")</f>
        <v/>
      </c>
      <c r="I792" s="378" t="str">
        <f>IF(名簿!H797&lt;&gt;"",名簿!H797,"")</f>
        <v/>
      </c>
      <c r="J792" s="378" t="str">
        <f>IF(名簿!S797&lt;&gt;"",名簿!S797,"")</f>
        <v/>
      </c>
      <c r="L792" s="379" t="str">
        <f>IF(現場!C796&lt;&gt;"",現場!C796,"")</f>
        <v/>
      </c>
      <c r="M792" s="379" t="str">
        <f>IF(現場!D796&lt;&gt;"",現場!D796,"")</f>
        <v/>
      </c>
      <c r="N792" s="379" t="str">
        <f>IF(現場!E796&lt;&gt;"",現場!E796,"")</f>
        <v/>
      </c>
      <c r="O792" s="379" t="str">
        <f>IF(現場!F796&lt;&gt;"",現場!F796,"")</f>
        <v/>
      </c>
      <c r="P792" s="379" t="str">
        <f>IF(現場!G796&lt;&gt;"",現場!G796,"")</f>
        <v/>
      </c>
      <c r="Q792" s="379" t="str">
        <f>IF(現場!H796&lt;&gt;"",現場!H796,"")</f>
        <v/>
      </c>
      <c r="R792" s="379" t="str">
        <f>IF(現場!I796&lt;&gt;"",現場!I796,"")</f>
        <v/>
      </c>
      <c r="S792" s="379" t="str">
        <f>IF(現場!J796&lt;&gt;"",現場!J796,"")</f>
        <v/>
      </c>
      <c r="T792" s="379" t="str">
        <f>IF(現場!K796&lt;&gt;"",現場!K796,"")</f>
        <v/>
      </c>
      <c r="U792" s="379" t="str">
        <f>IF(現場!L796&lt;&gt;"",現場!L796,"")</f>
        <v/>
      </c>
      <c r="V792" s="379" t="str">
        <f>IF(現場!M796&lt;&gt;"",現場!M796,"")</f>
        <v/>
      </c>
      <c r="X792" s="407" t="str">
        <f>IF(名簿!E797&lt;&gt;"",名簿!E797,"")</f>
        <v/>
      </c>
      <c r="Y792" s="407" t="str">
        <f>IF(名簿!C797&lt;&gt;"",名簿!C797,"")</f>
        <v/>
      </c>
      <c r="Z792" s="407" t="str">
        <f>IF(名簿!H797&lt;&gt;"",名簿!H797,"")</f>
        <v/>
      </c>
      <c r="AA792" s="407" t="str">
        <f>IF(名簿!S797&lt;&gt;"",名簿!S797,"")</f>
        <v/>
      </c>
      <c r="AB792" s="407" t="s">
        <v>1792</v>
      </c>
      <c r="AC792" s="407" t="str">
        <f>IF(名簿!M797&lt;&gt;"",名簿!M797,"")</f>
        <v/>
      </c>
      <c r="AD792" s="407" t="str">
        <f>IF(名簿!N797&lt;&gt;"",名簿!N797,"")</f>
        <v/>
      </c>
      <c r="AE792" s="407" t="str">
        <f>IF(名簿!O797&lt;&gt;"",名簿!O797,"")</f>
        <v/>
      </c>
      <c r="AF792" s="407" t="str">
        <f>IF(名簿!P797&lt;&gt;"",名簿!P797,"")</f>
        <v/>
      </c>
      <c r="AN792" s="551" t="str">
        <f>テーブル2[[#This Row],[災害発生時の
体制]]&amp;テーブル2[[#This Row],[班長代理①②③を選択]]</f>
        <v/>
      </c>
      <c r="AO792">
        <f>IF(テーブル2[[#This Row],[班長代理①②③を選択]]&lt;&gt;"",COUNTIF(AN:AN,AN792),0)</f>
        <v>0</v>
      </c>
      <c r="AQ792" s="521" t="str">
        <f>テーブル2[[#This Row],[災害発生時の
体制]]&amp;テーブル2[[#This Row],[班長]]</f>
        <v/>
      </c>
      <c r="AR792" s="519">
        <f>IF(テーブル2[[#This Row],[班長]]="○",COUNTIF(AQ:AQ,AQ792),0)</f>
        <v>0</v>
      </c>
    </row>
    <row r="793" spans="2:44" x14ac:dyDescent="0.15">
      <c r="B793" s="378" t="str">
        <f>IF(名簿!C798&lt;&gt;"",名簿!C798,"")</f>
        <v/>
      </c>
      <c r="C793" s="378" t="str">
        <f>IF(名簿!F798&lt;&gt;"",名簿!F798,"")</f>
        <v/>
      </c>
      <c r="D793" s="378" t="str">
        <f>IF(名簿!G798&lt;&gt;"",名簿!G798,"")</f>
        <v/>
      </c>
      <c r="E793" s="378" t="str">
        <f>IF(名簿!J798&lt;&gt;"",名簿!J798,"")</f>
        <v/>
      </c>
      <c r="F793" s="378" t="str">
        <f>IF(名簿!L798&lt;&gt;"",名簿!L798,"")</f>
        <v/>
      </c>
      <c r="G793" s="378" t="str">
        <f>IF(名簿!I798&lt;&gt;"",名簿!I798,"")</f>
        <v/>
      </c>
      <c r="H793" s="378" t="str">
        <f>IF(名簿!K798&lt;&gt;"",名簿!K798,"")</f>
        <v/>
      </c>
      <c r="I793" s="378" t="str">
        <f>IF(名簿!H798&lt;&gt;"",名簿!H798,"")</f>
        <v/>
      </c>
      <c r="J793" s="378" t="str">
        <f>IF(名簿!S798&lt;&gt;"",名簿!S798,"")</f>
        <v/>
      </c>
      <c r="L793" s="379" t="str">
        <f>IF(現場!C797&lt;&gt;"",現場!C797,"")</f>
        <v/>
      </c>
      <c r="M793" s="379" t="str">
        <f>IF(現場!D797&lt;&gt;"",現場!D797,"")</f>
        <v/>
      </c>
      <c r="N793" s="379" t="str">
        <f>IF(現場!E797&lt;&gt;"",現場!E797,"")</f>
        <v/>
      </c>
      <c r="O793" s="379" t="str">
        <f>IF(現場!F797&lt;&gt;"",現場!F797,"")</f>
        <v/>
      </c>
      <c r="P793" s="379" t="str">
        <f>IF(現場!G797&lt;&gt;"",現場!G797,"")</f>
        <v/>
      </c>
      <c r="Q793" s="379" t="str">
        <f>IF(現場!H797&lt;&gt;"",現場!H797,"")</f>
        <v/>
      </c>
      <c r="R793" s="379" t="str">
        <f>IF(現場!I797&lt;&gt;"",現場!I797,"")</f>
        <v/>
      </c>
      <c r="S793" s="379" t="str">
        <f>IF(現場!J797&lt;&gt;"",現場!J797,"")</f>
        <v/>
      </c>
      <c r="T793" s="379" t="str">
        <f>IF(現場!K797&lt;&gt;"",現場!K797,"")</f>
        <v/>
      </c>
      <c r="U793" s="379" t="str">
        <f>IF(現場!L797&lt;&gt;"",現場!L797,"")</f>
        <v/>
      </c>
      <c r="V793" s="379" t="str">
        <f>IF(現場!M797&lt;&gt;"",現場!M797,"")</f>
        <v/>
      </c>
      <c r="X793" s="407" t="str">
        <f>IF(名簿!E798&lt;&gt;"",名簿!E798,"")</f>
        <v/>
      </c>
      <c r="Y793" s="407" t="str">
        <f>IF(名簿!C798&lt;&gt;"",名簿!C798,"")</f>
        <v/>
      </c>
      <c r="Z793" s="407" t="str">
        <f>IF(名簿!H798&lt;&gt;"",名簿!H798,"")</f>
        <v/>
      </c>
      <c r="AA793" s="407" t="str">
        <f>IF(名簿!S798&lt;&gt;"",名簿!S798,"")</f>
        <v/>
      </c>
      <c r="AB793" s="407" t="s">
        <v>1792</v>
      </c>
      <c r="AC793" s="407" t="str">
        <f>IF(名簿!M798&lt;&gt;"",名簿!M798,"")</f>
        <v/>
      </c>
      <c r="AD793" s="407" t="str">
        <f>IF(名簿!N798&lt;&gt;"",名簿!N798,"")</f>
        <v/>
      </c>
      <c r="AE793" s="407" t="str">
        <f>IF(名簿!O798&lt;&gt;"",名簿!O798,"")</f>
        <v/>
      </c>
      <c r="AF793" s="407" t="str">
        <f>IF(名簿!P798&lt;&gt;"",名簿!P798,"")</f>
        <v/>
      </c>
      <c r="AN793" s="551" t="str">
        <f>テーブル2[[#This Row],[災害発生時の
体制]]&amp;テーブル2[[#This Row],[班長代理①②③を選択]]</f>
        <v/>
      </c>
      <c r="AO793">
        <f>IF(テーブル2[[#This Row],[班長代理①②③を選択]]&lt;&gt;"",COUNTIF(AN:AN,AN793),0)</f>
        <v>0</v>
      </c>
      <c r="AQ793" s="521" t="str">
        <f>テーブル2[[#This Row],[災害発生時の
体制]]&amp;テーブル2[[#This Row],[班長]]</f>
        <v/>
      </c>
      <c r="AR793" s="519">
        <f>IF(テーブル2[[#This Row],[班長]]="○",COUNTIF(AQ:AQ,AQ793),0)</f>
        <v>0</v>
      </c>
    </row>
    <row r="794" spans="2:44" x14ac:dyDescent="0.15">
      <c r="B794" s="378" t="str">
        <f>IF(名簿!C799&lt;&gt;"",名簿!C799,"")</f>
        <v/>
      </c>
      <c r="C794" s="378" t="str">
        <f>IF(名簿!F799&lt;&gt;"",名簿!F799,"")</f>
        <v/>
      </c>
      <c r="D794" s="378" t="str">
        <f>IF(名簿!G799&lt;&gt;"",名簿!G799,"")</f>
        <v/>
      </c>
      <c r="E794" s="378" t="str">
        <f>IF(名簿!J799&lt;&gt;"",名簿!J799,"")</f>
        <v/>
      </c>
      <c r="F794" s="378" t="str">
        <f>IF(名簿!L799&lt;&gt;"",名簿!L799,"")</f>
        <v/>
      </c>
      <c r="G794" s="378" t="str">
        <f>IF(名簿!I799&lt;&gt;"",名簿!I799,"")</f>
        <v/>
      </c>
      <c r="H794" s="378" t="str">
        <f>IF(名簿!K799&lt;&gt;"",名簿!K799,"")</f>
        <v/>
      </c>
      <c r="I794" s="378" t="str">
        <f>IF(名簿!H799&lt;&gt;"",名簿!H799,"")</f>
        <v/>
      </c>
      <c r="J794" s="378" t="str">
        <f>IF(名簿!S799&lt;&gt;"",名簿!S799,"")</f>
        <v/>
      </c>
      <c r="L794" s="379" t="str">
        <f>IF(現場!C798&lt;&gt;"",現場!C798,"")</f>
        <v/>
      </c>
      <c r="M794" s="379" t="str">
        <f>IF(現場!D798&lt;&gt;"",現場!D798,"")</f>
        <v/>
      </c>
      <c r="N794" s="379" t="str">
        <f>IF(現場!E798&lt;&gt;"",現場!E798,"")</f>
        <v/>
      </c>
      <c r="O794" s="379" t="str">
        <f>IF(現場!F798&lt;&gt;"",現場!F798,"")</f>
        <v/>
      </c>
      <c r="P794" s="379" t="str">
        <f>IF(現場!G798&lt;&gt;"",現場!G798,"")</f>
        <v/>
      </c>
      <c r="Q794" s="379" t="str">
        <f>IF(現場!H798&lt;&gt;"",現場!H798,"")</f>
        <v/>
      </c>
      <c r="R794" s="379" t="str">
        <f>IF(現場!I798&lt;&gt;"",現場!I798,"")</f>
        <v/>
      </c>
      <c r="S794" s="379" t="str">
        <f>IF(現場!J798&lt;&gt;"",現場!J798,"")</f>
        <v/>
      </c>
      <c r="T794" s="379" t="str">
        <f>IF(現場!K798&lt;&gt;"",現場!K798,"")</f>
        <v/>
      </c>
      <c r="U794" s="379" t="str">
        <f>IF(現場!L798&lt;&gt;"",現場!L798,"")</f>
        <v/>
      </c>
      <c r="V794" s="379" t="str">
        <f>IF(現場!M798&lt;&gt;"",現場!M798,"")</f>
        <v/>
      </c>
      <c r="X794" s="407" t="str">
        <f>IF(名簿!E799&lt;&gt;"",名簿!E799,"")</f>
        <v/>
      </c>
      <c r="Y794" s="407" t="str">
        <f>IF(名簿!C799&lt;&gt;"",名簿!C799,"")</f>
        <v/>
      </c>
      <c r="Z794" s="407" t="str">
        <f>IF(名簿!H799&lt;&gt;"",名簿!H799,"")</f>
        <v/>
      </c>
      <c r="AA794" s="407" t="str">
        <f>IF(名簿!S799&lt;&gt;"",名簿!S799,"")</f>
        <v/>
      </c>
      <c r="AB794" s="407" t="s">
        <v>1792</v>
      </c>
      <c r="AC794" s="407" t="str">
        <f>IF(名簿!M799&lt;&gt;"",名簿!M799,"")</f>
        <v/>
      </c>
      <c r="AD794" s="407" t="str">
        <f>IF(名簿!N799&lt;&gt;"",名簿!N799,"")</f>
        <v/>
      </c>
      <c r="AE794" s="407" t="str">
        <f>IF(名簿!O799&lt;&gt;"",名簿!O799,"")</f>
        <v/>
      </c>
      <c r="AF794" s="407" t="str">
        <f>IF(名簿!P799&lt;&gt;"",名簿!P799,"")</f>
        <v/>
      </c>
      <c r="AN794" s="551" t="str">
        <f>テーブル2[[#This Row],[災害発生時の
体制]]&amp;テーブル2[[#This Row],[班長代理①②③を選択]]</f>
        <v/>
      </c>
      <c r="AO794">
        <f>IF(テーブル2[[#This Row],[班長代理①②③を選択]]&lt;&gt;"",COUNTIF(AN:AN,AN794),0)</f>
        <v>0</v>
      </c>
      <c r="AQ794" s="521" t="str">
        <f>テーブル2[[#This Row],[災害発生時の
体制]]&amp;テーブル2[[#This Row],[班長]]</f>
        <v/>
      </c>
      <c r="AR794" s="519">
        <f>IF(テーブル2[[#This Row],[班長]]="○",COUNTIF(AQ:AQ,AQ794),0)</f>
        <v>0</v>
      </c>
    </row>
    <row r="795" spans="2:44" x14ac:dyDescent="0.15">
      <c r="B795" s="378" t="str">
        <f>IF(名簿!C800&lt;&gt;"",名簿!C800,"")</f>
        <v/>
      </c>
      <c r="C795" s="378" t="str">
        <f>IF(名簿!F800&lt;&gt;"",名簿!F800,"")</f>
        <v/>
      </c>
      <c r="D795" s="378" t="str">
        <f>IF(名簿!G800&lt;&gt;"",名簿!G800,"")</f>
        <v/>
      </c>
      <c r="E795" s="378" t="str">
        <f>IF(名簿!J800&lt;&gt;"",名簿!J800,"")</f>
        <v/>
      </c>
      <c r="F795" s="378" t="str">
        <f>IF(名簿!L800&lt;&gt;"",名簿!L800,"")</f>
        <v/>
      </c>
      <c r="G795" s="378" t="str">
        <f>IF(名簿!I800&lt;&gt;"",名簿!I800,"")</f>
        <v/>
      </c>
      <c r="H795" s="378" t="str">
        <f>IF(名簿!K800&lt;&gt;"",名簿!K800,"")</f>
        <v/>
      </c>
      <c r="I795" s="378" t="str">
        <f>IF(名簿!H800&lt;&gt;"",名簿!H800,"")</f>
        <v/>
      </c>
      <c r="J795" s="378" t="str">
        <f>IF(名簿!S800&lt;&gt;"",名簿!S800,"")</f>
        <v/>
      </c>
      <c r="L795" s="379" t="str">
        <f>IF(現場!C799&lt;&gt;"",現場!C799,"")</f>
        <v/>
      </c>
      <c r="M795" s="379" t="str">
        <f>IF(現場!D799&lt;&gt;"",現場!D799,"")</f>
        <v/>
      </c>
      <c r="N795" s="379" t="str">
        <f>IF(現場!E799&lt;&gt;"",現場!E799,"")</f>
        <v/>
      </c>
      <c r="O795" s="379" t="str">
        <f>IF(現場!F799&lt;&gt;"",現場!F799,"")</f>
        <v/>
      </c>
      <c r="P795" s="379" t="str">
        <f>IF(現場!G799&lt;&gt;"",現場!G799,"")</f>
        <v/>
      </c>
      <c r="Q795" s="379" t="str">
        <f>IF(現場!H799&lt;&gt;"",現場!H799,"")</f>
        <v/>
      </c>
      <c r="R795" s="379" t="str">
        <f>IF(現場!I799&lt;&gt;"",現場!I799,"")</f>
        <v/>
      </c>
      <c r="S795" s="379" t="str">
        <f>IF(現場!J799&lt;&gt;"",現場!J799,"")</f>
        <v/>
      </c>
      <c r="T795" s="379" t="str">
        <f>IF(現場!K799&lt;&gt;"",現場!K799,"")</f>
        <v/>
      </c>
      <c r="U795" s="379" t="str">
        <f>IF(現場!L799&lt;&gt;"",現場!L799,"")</f>
        <v/>
      </c>
      <c r="V795" s="379" t="str">
        <f>IF(現場!M799&lt;&gt;"",現場!M799,"")</f>
        <v/>
      </c>
      <c r="X795" s="407" t="str">
        <f>IF(名簿!E800&lt;&gt;"",名簿!E800,"")</f>
        <v/>
      </c>
      <c r="Y795" s="407" t="str">
        <f>IF(名簿!C800&lt;&gt;"",名簿!C800,"")</f>
        <v/>
      </c>
      <c r="Z795" s="407" t="str">
        <f>IF(名簿!H800&lt;&gt;"",名簿!H800,"")</f>
        <v/>
      </c>
      <c r="AA795" s="407" t="str">
        <f>IF(名簿!S800&lt;&gt;"",名簿!S800,"")</f>
        <v/>
      </c>
      <c r="AB795" s="407" t="s">
        <v>1792</v>
      </c>
      <c r="AC795" s="407" t="str">
        <f>IF(名簿!M800&lt;&gt;"",名簿!M800,"")</f>
        <v/>
      </c>
      <c r="AD795" s="407" t="str">
        <f>IF(名簿!N800&lt;&gt;"",名簿!N800,"")</f>
        <v/>
      </c>
      <c r="AE795" s="407" t="str">
        <f>IF(名簿!O800&lt;&gt;"",名簿!O800,"")</f>
        <v/>
      </c>
      <c r="AF795" s="407" t="str">
        <f>IF(名簿!P800&lt;&gt;"",名簿!P800,"")</f>
        <v/>
      </c>
      <c r="AN795" s="551" t="str">
        <f>テーブル2[[#This Row],[災害発生時の
体制]]&amp;テーブル2[[#This Row],[班長代理①②③を選択]]</f>
        <v/>
      </c>
      <c r="AO795">
        <f>IF(テーブル2[[#This Row],[班長代理①②③を選択]]&lt;&gt;"",COUNTIF(AN:AN,AN795),0)</f>
        <v>0</v>
      </c>
      <c r="AQ795" s="521" t="str">
        <f>テーブル2[[#This Row],[災害発生時の
体制]]&amp;テーブル2[[#This Row],[班長]]</f>
        <v/>
      </c>
      <c r="AR795" s="519">
        <f>IF(テーブル2[[#This Row],[班長]]="○",COUNTIF(AQ:AQ,AQ795),0)</f>
        <v>0</v>
      </c>
    </row>
    <row r="796" spans="2:44" x14ac:dyDescent="0.15">
      <c r="B796" s="378" t="str">
        <f>IF(名簿!C801&lt;&gt;"",名簿!C801,"")</f>
        <v/>
      </c>
      <c r="C796" s="378" t="str">
        <f>IF(名簿!F801&lt;&gt;"",名簿!F801,"")</f>
        <v/>
      </c>
      <c r="D796" s="378" t="str">
        <f>IF(名簿!G801&lt;&gt;"",名簿!G801,"")</f>
        <v/>
      </c>
      <c r="E796" s="378" t="str">
        <f>IF(名簿!J801&lt;&gt;"",名簿!J801,"")</f>
        <v/>
      </c>
      <c r="F796" s="378" t="str">
        <f>IF(名簿!L801&lt;&gt;"",名簿!L801,"")</f>
        <v/>
      </c>
      <c r="G796" s="378" t="str">
        <f>IF(名簿!I801&lt;&gt;"",名簿!I801,"")</f>
        <v/>
      </c>
      <c r="H796" s="378" t="str">
        <f>IF(名簿!K801&lt;&gt;"",名簿!K801,"")</f>
        <v/>
      </c>
      <c r="I796" s="378" t="str">
        <f>IF(名簿!H801&lt;&gt;"",名簿!H801,"")</f>
        <v/>
      </c>
      <c r="J796" s="378" t="str">
        <f>IF(名簿!S801&lt;&gt;"",名簿!S801,"")</f>
        <v/>
      </c>
      <c r="L796" s="379" t="str">
        <f>IF(現場!C800&lt;&gt;"",現場!C800,"")</f>
        <v/>
      </c>
      <c r="M796" s="379" t="str">
        <f>IF(現場!D800&lt;&gt;"",現場!D800,"")</f>
        <v/>
      </c>
      <c r="N796" s="379" t="str">
        <f>IF(現場!E800&lt;&gt;"",現場!E800,"")</f>
        <v/>
      </c>
      <c r="O796" s="379" t="str">
        <f>IF(現場!F800&lt;&gt;"",現場!F800,"")</f>
        <v/>
      </c>
      <c r="P796" s="379" t="str">
        <f>IF(現場!G800&lt;&gt;"",現場!G800,"")</f>
        <v/>
      </c>
      <c r="Q796" s="379" t="str">
        <f>IF(現場!H800&lt;&gt;"",現場!H800,"")</f>
        <v/>
      </c>
      <c r="R796" s="379" t="str">
        <f>IF(現場!I800&lt;&gt;"",現場!I800,"")</f>
        <v/>
      </c>
      <c r="S796" s="379" t="str">
        <f>IF(現場!J800&lt;&gt;"",現場!J800,"")</f>
        <v/>
      </c>
      <c r="T796" s="379" t="str">
        <f>IF(現場!K800&lt;&gt;"",現場!K800,"")</f>
        <v/>
      </c>
      <c r="U796" s="379" t="str">
        <f>IF(現場!L800&lt;&gt;"",現場!L800,"")</f>
        <v/>
      </c>
      <c r="V796" s="379" t="str">
        <f>IF(現場!M800&lt;&gt;"",現場!M800,"")</f>
        <v/>
      </c>
      <c r="X796" s="407" t="str">
        <f>IF(名簿!E801&lt;&gt;"",名簿!E801,"")</f>
        <v/>
      </c>
      <c r="Y796" s="407" t="str">
        <f>IF(名簿!C801&lt;&gt;"",名簿!C801,"")</f>
        <v/>
      </c>
      <c r="Z796" s="407" t="str">
        <f>IF(名簿!H801&lt;&gt;"",名簿!H801,"")</f>
        <v/>
      </c>
      <c r="AA796" s="407" t="str">
        <f>IF(名簿!S801&lt;&gt;"",名簿!S801,"")</f>
        <v/>
      </c>
      <c r="AB796" s="407" t="s">
        <v>1792</v>
      </c>
      <c r="AC796" s="407" t="str">
        <f>IF(名簿!M801&lt;&gt;"",名簿!M801,"")</f>
        <v/>
      </c>
      <c r="AD796" s="407" t="str">
        <f>IF(名簿!N801&lt;&gt;"",名簿!N801,"")</f>
        <v/>
      </c>
      <c r="AE796" s="407" t="str">
        <f>IF(名簿!O801&lt;&gt;"",名簿!O801,"")</f>
        <v/>
      </c>
      <c r="AF796" s="407" t="str">
        <f>IF(名簿!P801&lt;&gt;"",名簿!P801,"")</f>
        <v/>
      </c>
      <c r="AN796" s="551" t="str">
        <f>テーブル2[[#This Row],[災害発生時の
体制]]&amp;テーブル2[[#This Row],[班長代理①②③を選択]]</f>
        <v/>
      </c>
      <c r="AO796">
        <f>IF(テーブル2[[#This Row],[班長代理①②③を選択]]&lt;&gt;"",COUNTIF(AN:AN,AN796),0)</f>
        <v>0</v>
      </c>
      <c r="AQ796" s="521" t="str">
        <f>テーブル2[[#This Row],[災害発生時の
体制]]&amp;テーブル2[[#This Row],[班長]]</f>
        <v/>
      </c>
      <c r="AR796" s="519">
        <f>IF(テーブル2[[#This Row],[班長]]="○",COUNTIF(AQ:AQ,AQ796),0)</f>
        <v>0</v>
      </c>
    </row>
    <row r="797" spans="2:44" x14ac:dyDescent="0.15">
      <c r="B797" s="378" t="str">
        <f>IF(名簿!C802&lt;&gt;"",名簿!C802,"")</f>
        <v/>
      </c>
      <c r="C797" s="378" t="str">
        <f>IF(名簿!F802&lt;&gt;"",名簿!F802,"")</f>
        <v/>
      </c>
      <c r="D797" s="378" t="str">
        <f>IF(名簿!G802&lt;&gt;"",名簿!G802,"")</f>
        <v/>
      </c>
      <c r="E797" s="378" t="str">
        <f>IF(名簿!J802&lt;&gt;"",名簿!J802,"")</f>
        <v/>
      </c>
      <c r="F797" s="378" t="str">
        <f>IF(名簿!L802&lt;&gt;"",名簿!L802,"")</f>
        <v/>
      </c>
      <c r="G797" s="378" t="str">
        <f>IF(名簿!I802&lt;&gt;"",名簿!I802,"")</f>
        <v/>
      </c>
      <c r="H797" s="378" t="str">
        <f>IF(名簿!K802&lt;&gt;"",名簿!K802,"")</f>
        <v/>
      </c>
      <c r="I797" s="378" t="str">
        <f>IF(名簿!H802&lt;&gt;"",名簿!H802,"")</f>
        <v/>
      </c>
      <c r="J797" s="378" t="str">
        <f>IF(名簿!S802&lt;&gt;"",名簿!S802,"")</f>
        <v/>
      </c>
      <c r="L797" s="379" t="str">
        <f>IF(現場!C801&lt;&gt;"",現場!C801,"")</f>
        <v/>
      </c>
      <c r="M797" s="379" t="str">
        <f>IF(現場!D801&lt;&gt;"",現場!D801,"")</f>
        <v/>
      </c>
      <c r="N797" s="379" t="str">
        <f>IF(現場!E801&lt;&gt;"",現場!E801,"")</f>
        <v/>
      </c>
      <c r="O797" s="379" t="str">
        <f>IF(現場!F801&lt;&gt;"",現場!F801,"")</f>
        <v/>
      </c>
      <c r="P797" s="379" t="str">
        <f>IF(現場!G801&lt;&gt;"",現場!G801,"")</f>
        <v/>
      </c>
      <c r="Q797" s="379" t="str">
        <f>IF(現場!H801&lt;&gt;"",現場!H801,"")</f>
        <v/>
      </c>
      <c r="R797" s="379" t="str">
        <f>IF(現場!I801&lt;&gt;"",現場!I801,"")</f>
        <v/>
      </c>
      <c r="S797" s="379" t="str">
        <f>IF(現場!J801&lt;&gt;"",現場!J801,"")</f>
        <v/>
      </c>
      <c r="T797" s="379" t="str">
        <f>IF(現場!K801&lt;&gt;"",現場!K801,"")</f>
        <v/>
      </c>
      <c r="U797" s="379" t="str">
        <f>IF(現場!L801&lt;&gt;"",現場!L801,"")</f>
        <v/>
      </c>
      <c r="V797" s="379" t="str">
        <f>IF(現場!M801&lt;&gt;"",現場!M801,"")</f>
        <v/>
      </c>
      <c r="X797" s="407" t="str">
        <f>IF(名簿!E802&lt;&gt;"",名簿!E802,"")</f>
        <v/>
      </c>
      <c r="Y797" s="407" t="str">
        <f>IF(名簿!C802&lt;&gt;"",名簿!C802,"")</f>
        <v/>
      </c>
      <c r="Z797" s="407" t="str">
        <f>IF(名簿!H802&lt;&gt;"",名簿!H802,"")</f>
        <v/>
      </c>
      <c r="AA797" s="407" t="str">
        <f>IF(名簿!S802&lt;&gt;"",名簿!S802,"")</f>
        <v/>
      </c>
      <c r="AB797" s="407" t="s">
        <v>1792</v>
      </c>
      <c r="AC797" s="407" t="str">
        <f>IF(名簿!M802&lt;&gt;"",名簿!M802,"")</f>
        <v/>
      </c>
      <c r="AD797" s="407" t="str">
        <f>IF(名簿!N802&lt;&gt;"",名簿!N802,"")</f>
        <v/>
      </c>
      <c r="AE797" s="407" t="str">
        <f>IF(名簿!O802&lt;&gt;"",名簿!O802,"")</f>
        <v/>
      </c>
      <c r="AF797" s="407" t="str">
        <f>IF(名簿!P802&lt;&gt;"",名簿!P802,"")</f>
        <v/>
      </c>
      <c r="AN797" s="551" t="str">
        <f>テーブル2[[#This Row],[災害発生時の
体制]]&amp;テーブル2[[#This Row],[班長代理①②③を選択]]</f>
        <v/>
      </c>
      <c r="AO797">
        <f>IF(テーブル2[[#This Row],[班長代理①②③を選択]]&lt;&gt;"",COUNTIF(AN:AN,AN797),0)</f>
        <v>0</v>
      </c>
      <c r="AQ797" s="521" t="str">
        <f>テーブル2[[#This Row],[災害発生時の
体制]]&amp;テーブル2[[#This Row],[班長]]</f>
        <v/>
      </c>
      <c r="AR797" s="519">
        <f>IF(テーブル2[[#This Row],[班長]]="○",COUNTIF(AQ:AQ,AQ797),0)</f>
        <v>0</v>
      </c>
    </row>
    <row r="798" spans="2:44" x14ac:dyDescent="0.15">
      <c r="B798" s="378" t="str">
        <f>IF(名簿!C803&lt;&gt;"",名簿!C803,"")</f>
        <v/>
      </c>
      <c r="C798" s="378" t="str">
        <f>IF(名簿!F803&lt;&gt;"",名簿!F803,"")</f>
        <v/>
      </c>
      <c r="D798" s="378" t="str">
        <f>IF(名簿!G803&lt;&gt;"",名簿!G803,"")</f>
        <v/>
      </c>
      <c r="E798" s="378" t="str">
        <f>IF(名簿!J803&lt;&gt;"",名簿!J803,"")</f>
        <v/>
      </c>
      <c r="F798" s="378" t="str">
        <f>IF(名簿!L803&lt;&gt;"",名簿!L803,"")</f>
        <v/>
      </c>
      <c r="G798" s="378" t="str">
        <f>IF(名簿!I803&lt;&gt;"",名簿!I803,"")</f>
        <v/>
      </c>
      <c r="H798" s="378" t="str">
        <f>IF(名簿!K803&lt;&gt;"",名簿!K803,"")</f>
        <v/>
      </c>
      <c r="I798" s="378" t="str">
        <f>IF(名簿!H803&lt;&gt;"",名簿!H803,"")</f>
        <v/>
      </c>
      <c r="J798" s="378" t="str">
        <f>IF(名簿!S803&lt;&gt;"",名簿!S803,"")</f>
        <v/>
      </c>
      <c r="L798" s="379" t="str">
        <f>IF(現場!C802&lt;&gt;"",現場!C802,"")</f>
        <v/>
      </c>
      <c r="M798" s="379" t="str">
        <f>IF(現場!D802&lt;&gt;"",現場!D802,"")</f>
        <v/>
      </c>
      <c r="N798" s="379" t="str">
        <f>IF(現場!E802&lt;&gt;"",現場!E802,"")</f>
        <v/>
      </c>
      <c r="O798" s="379" t="str">
        <f>IF(現場!F802&lt;&gt;"",現場!F802,"")</f>
        <v/>
      </c>
      <c r="P798" s="379" t="str">
        <f>IF(現場!G802&lt;&gt;"",現場!G802,"")</f>
        <v/>
      </c>
      <c r="Q798" s="379" t="str">
        <f>IF(現場!H802&lt;&gt;"",現場!H802,"")</f>
        <v/>
      </c>
      <c r="R798" s="379" t="str">
        <f>IF(現場!I802&lt;&gt;"",現場!I802,"")</f>
        <v/>
      </c>
      <c r="S798" s="379" t="str">
        <f>IF(現場!J802&lt;&gt;"",現場!J802,"")</f>
        <v/>
      </c>
      <c r="T798" s="379" t="str">
        <f>IF(現場!K802&lt;&gt;"",現場!K802,"")</f>
        <v/>
      </c>
      <c r="U798" s="379" t="str">
        <f>IF(現場!L802&lt;&gt;"",現場!L802,"")</f>
        <v/>
      </c>
      <c r="V798" s="379" t="str">
        <f>IF(現場!M802&lt;&gt;"",現場!M802,"")</f>
        <v/>
      </c>
      <c r="X798" s="407" t="str">
        <f>IF(名簿!E803&lt;&gt;"",名簿!E803,"")</f>
        <v/>
      </c>
      <c r="Y798" s="407" t="str">
        <f>IF(名簿!C803&lt;&gt;"",名簿!C803,"")</f>
        <v/>
      </c>
      <c r="Z798" s="407" t="str">
        <f>IF(名簿!H803&lt;&gt;"",名簿!H803,"")</f>
        <v/>
      </c>
      <c r="AA798" s="407" t="str">
        <f>IF(名簿!S803&lt;&gt;"",名簿!S803,"")</f>
        <v/>
      </c>
      <c r="AB798" s="407" t="s">
        <v>1792</v>
      </c>
      <c r="AC798" s="407" t="str">
        <f>IF(名簿!M803&lt;&gt;"",名簿!M803,"")</f>
        <v/>
      </c>
      <c r="AD798" s="407" t="str">
        <f>IF(名簿!N803&lt;&gt;"",名簿!N803,"")</f>
        <v/>
      </c>
      <c r="AE798" s="407" t="str">
        <f>IF(名簿!O803&lt;&gt;"",名簿!O803,"")</f>
        <v/>
      </c>
      <c r="AF798" s="407" t="str">
        <f>IF(名簿!P803&lt;&gt;"",名簿!P803,"")</f>
        <v/>
      </c>
      <c r="AN798" s="551" t="str">
        <f>テーブル2[[#This Row],[災害発生時の
体制]]&amp;テーブル2[[#This Row],[班長代理①②③を選択]]</f>
        <v/>
      </c>
      <c r="AO798">
        <f>IF(テーブル2[[#This Row],[班長代理①②③を選択]]&lt;&gt;"",COUNTIF(AN:AN,AN798),0)</f>
        <v>0</v>
      </c>
      <c r="AQ798" s="521" t="str">
        <f>テーブル2[[#This Row],[災害発生時の
体制]]&amp;テーブル2[[#This Row],[班長]]</f>
        <v/>
      </c>
      <c r="AR798" s="519">
        <f>IF(テーブル2[[#This Row],[班長]]="○",COUNTIF(AQ:AQ,AQ798),0)</f>
        <v>0</v>
      </c>
    </row>
    <row r="799" spans="2:44" x14ac:dyDescent="0.15">
      <c r="B799" s="378" t="str">
        <f>IF(名簿!C804&lt;&gt;"",名簿!C804,"")</f>
        <v/>
      </c>
      <c r="C799" s="378" t="str">
        <f>IF(名簿!F804&lt;&gt;"",名簿!F804,"")</f>
        <v/>
      </c>
      <c r="D799" s="378" t="str">
        <f>IF(名簿!G804&lt;&gt;"",名簿!G804,"")</f>
        <v/>
      </c>
      <c r="E799" s="378" t="str">
        <f>IF(名簿!J804&lt;&gt;"",名簿!J804,"")</f>
        <v/>
      </c>
      <c r="F799" s="378" t="str">
        <f>IF(名簿!L804&lt;&gt;"",名簿!L804,"")</f>
        <v/>
      </c>
      <c r="G799" s="378" t="str">
        <f>IF(名簿!I804&lt;&gt;"",名簿!I804,"")</f>
        <v/>
      </c>
      <c r="H799" s="378" t="str">
        <f>IF(名簿!K804&lt;&gt;"",名簿!K804,"")</f>
        <v/>
      </c>
      <c r="I799" s="378" t="str">
        <f>IF(名簿!H804&lt;&gt;"",名簿!H804,"")</f>
        <v/>
      </c>
      <c r="J799" s="378" t="str">
        <f>IF(名簿!S804&lt;&gt;"",名簿!S804,"")</f>
        <v/>
      </c>
      <c r="L799" s="379" t="str">
        <f>IF(現場!C803&lt;&gt;"",現場!C803,"")</f>
        <v/>
      </c>
      <c r="M799" s="379" t="str">
        <f>IF(現場!D803&lt;&gt;"",現場!D803,"")</f>
        <v/>
      </c>
      <c r="N799" s="379" t="str">
        <f>IF(現場!E803&lt;&gt;"",現場!E803,"")</f>
        <v/>
      </c>
      <c r="O799" s="379" t="str">
        <f>IF(現場!F803&lt;&gt;"",現場!F803,"")</f>
        <v/>
      </c>
      <c r="P799" s="379" t="str">
        <f>IF(現場!G803&lt;&gt;"",現場!G803,"")</f>
        <v/>
      </c>
      <c r="Q799" s="379" t="str">
        <f>IF(現場!H803&lt;&gt;"",現場!H803,"")</f>
        <v/>
      </c>
      <c r="R799" s="379" t="str">
        <f>IF(現場!I803&lt;&gt;"",現場!I803,"")</f>
        <v/>
      </c>
      <c r="S799" s="379" t="str">
        <f>IF(現場!J803&lt;&gt;"",現場!J803,"")</f>
        <v/>
      </c>
      <c r="T799" s="379" t="str">
        <f>IF(現場!K803&lt;&gt;"",現場!K803,"")</f>
        <v/>
      </c>
      <c r="U799" s="379" t="str">
        <f>IF(現場!L803&lt;&gt;"",現場!L803,"")</f>
        <v/>
      </c>
      <c r="V799" s="379" t="str">
        <f>IF(現場!M803&lt;&gt;"",現場!M803,"")</f>
        <v/>
      </c>
      <c r="X799" s="407" t="str">
        <f>IF(名簿!E804&lt;&gt;"",名簿!E804,"")</f>
        <v/>
      </c>
      <c r="Y799" s="407" t="str">
        <f>IF(名簿!C804&lt;&gt;"",名簿!C804,"")</f>
        <v/>
      </c>
      <c r="Z799" s="407" t="str">
        <f>IF(名簿!H804&lt;&gt;"",名簿!H804,"")</f>
        <v/>
      </c>
      <c r="AA799" s="407" t="str">
        <f>IF(名簿!S804&lt;&gt;"",名簿!S804,"")</f>
        <v/>
      </c>
      <c r="AB799" s="407" t="s">
        <v>1792</v>
      </c>
      <c r="AC799" s="407" t="str">
        <f>IF(名簿!M804&lt;&gt;"",名簿!M804,"")</f>
        <v/>
      </c>
      <c r="AD799" s="407" t="str">
        <f>IF(名簿!N804&lt;&gt;"",名簿!N804,"")</f>
        <v/>
      </c>
      <c r="AE799" s="407" t="str">
        <f>IF(名簿!O804&lt;&gt;"",名簿!O804,"")</f>
        <v/>
      </c>
      <c r="AF799" s="407" t="str">
        <f>IF(名簿!P804&lt;&gt;"",名簿!P804,"")</f>
        <v/>
      </c>
      <c r="AN799" s="551" t="str">
        <f>テーブル2[[#This Row],[災害発生時の
体制]]&amp;テーブル2[[#This Row],[班長代理①②③を選択]]</f>
        <v/>
      </c>
      <c r="AO799">
        <f>IF(テーブル2[[#This Row],[班長代理①②③を選択]]&lt;&gt;"",COUNTIF(AN:AN,AN799),0)</f>
        <v>0</v>
      </c>
      <c r="AQ799" s="521" t="str">
        <f>テーブル2[[#This Row],[災害発生時の
体制]]&amp;テーブル2[[#This Row],[班長]]</f>
        <v/>
      </c>
      <c r="AR799" s="519">
        <f>IF(テーブル2[[#This Row],[班長]]="○",COUNTIF(AQ:AQ,AQ799),0)</f>
        <v>0</v>
      </c>
    </row>
    <row r="800" spans="2:44" x14ac:dyDescent="0.15">
      <c r="B800" s="378" t="str">
        <f>IF(名簿!C805&lt;&gt;"",名簿!C805,"")</f>
        <v/>
      </c>
      <c r="C800" s="378" t="str">
        <f>IF(名簿!F805&lt;&gt;"",名簿!F805,"")</f>
        <v/>
      </c>
      <c r="D800" s="378" t="str">
        <f>IF(名簿!G805&lt;&gt;"",名簿!G805,"")</f>
        <v/>
      </c>
      <c r="E800" s="378" t="str">
        <f>IF(名簿!J805&lt;&gt;"",名簿!J805,"")</f>
        <v/>
      </c>
      <c r="F800" s="378" t="str">
        <f>IF(名簿!L805&lt;&gt;"",名簿!L805,"")</f>
        <v/>
      </c>
      <c r="G800" s="378" t="str">
        <f>IF(名簿!I805&lt;&gt;"",名簿!I805,"")</f>
        <v/>
      </c>
      <c r="H800" s="378" t="str">
        <f>IF(名簿!K805&lt;&gt;"",名簿!K805,"")</f>
        <v/>
      </c>
      <c r="I800" s="378" t="str">
        <f>IF(名簿!H805&lt;&gt;"",名簿!H805,"")</f>
        <v/>
      </c>
      <c r="J800" s="378" t="str">
        <f>IF(名簿!S805&lt;&gt;"",名簿!S805,"")</f>
        <v/>
      </c>
      <c r="L800" s="379" t="str">
        <f>IF(現場!C804&lt;&gt;"",現場!C804,"")</f>
        <v/>
      </c>
      <c r="M800" s="379" t="str">
        <f>IF(現場!D804&lt;&gt;"",現場!D804,"")</f>
        <v/>
      </c>
      <c r="N800" s="379" t="str">
        <f>IF(現場!E804&lt;&gt;"",現場!E804,"")</f>
        <v/>
      </c>
      <c r="O800" s="379" t="str">
        <f>IF(現場!F804&lt;&gt;"",現場!F804,"")</f>
        <v/>
      </c>
      <c r="P800" s="379" t="str">
        <f>IF(現場!G804&lt;&gt;"",現場!G804,"")</f>
        <v/>
      </c>
      <c r="Q800" s="379" t="str">
        <f>IF(現場!H804&lt;&gt;"",現場!H804,"")</f>
        <v/>
      </c>
      <c r="R800" s="379" t="str">
        <f>IF(現場!I804&lt;&gt;"",現場!I804,"")</f>
        <v/>
      </c>
      <c r="S800" s="379" t="str">
        <f>IF(現場!J804&lt;&gt;"",現場!J804,"")</f>
        <v/>
      </c>
      <c r="T800" s="379" t="str">
        <f>IF(現場!K804&lt;&gt;"",現場!K804,"")</f>
        <v/>
      </c>
      <c r="U800" s="379" t="str">
        <f>IF(現場!L804&lt;&gt;"",現場!L804,"")</f>
        <v/>
      </c>
      <c r="V800" s="379" t="str">
        <f>IF(現場!M804&lt;&gt;"",現場!M804,"")</f>
        <v/>
      </c>
      <c r="X800" s="407" t="str">
        <f>IF(名簿!E805&lt;&gt;"",名簿!E805,"")</f>
        <v/>
      </c>
      <c r="Y800" s="407" t="str">
        <f>IF(名簿!C805&lt;&gt;"",名簿!C805,"")</f>
        <v/>
      </c>
      <c r="Z800" s="407" t="str">
        <f>IF(名簿!H805&lt;&gt;"",名簿!H805,"")</f>
        <v/>
      </c>
      <c r="AA800" s="407" t="str">
        <f>IF(名簿!S805&lt;&gt;"",名簿!S805,"")</f>
        <v/>
      </c>
      <c r="AB800" s="407" t="s">
        <v>1792</v>
      </c>
      <c r="AC800" s="407" t="str">
        <f>IF(名簿!M805&lt;&gt;"",名簿!M805,"")</f>
        <v/>
      </c>
      <c r="AD800" s="407" t="str">
        <f>IF(名簿!N805&lt;&gt;"",名簿!N805,"")</f>
        <v/>
      </c>
      <c r="AE800" s="407" t="str">
        <f>IF(名簿!O805&lt;&gt;"",名簿!O805,"")</f>
        <v/>
      </c>
      <c r="AF800" s="407" t="str">
        <f>IF(名簿!P805&lt;&gt;"",名簿!P805,"")</f>
        <v/>
      </c>
      <c r="AN800" s="551" t="str">
        <f>テーブル2[[#This Row],[災害発生時の
体制]]&amp;テーブル2[[#This Row],[班長代理①②③を選択]]</f>
        <v/>
      </c>
      <c r="AO800">
        <f>IF(テーブル2[[#This Row],[班長代理①②③を選択]]&lt;&gt;"",COUNTIF(AN:AN,AN800),0)</f>
        <v>0</v>
      </c>
      <c r="AQ800" s="521" t="str">
        <f>テーブル2[[#This Row],[災害発生時の
体制]]&amp;テーブル2[[#This Row],[班長]]</f>
        <v/>
      </c>
      <c r="AR800" s="519">
        <f>IF(テーブル2[[#This Row],[班長]]="○",COUNTIF(AQ:AQ,AQ800),0)</f>
        <v>0</v>
      </c>
    </row>
    <row r="801" spans="2:44" x14ac:dyDescent="0.15">
      <c r="B801" s="378" t="str">
        <f>IF(名簿!C806&lt;&gt;"",名簿!C806,"")</f>
        <v/>
      </c>
      <c r="C801" s="378" t="str">
        <f>IF(名簿!F806&lt;&gt;"",名簿!F806,"")</f>
        <v/>
      </c>
      <c r="D801" s="378" t="str">
        <f>IF(名簿!G806&lt;&gt;"",名簿!G806,"")</f>
        <v/>
      </c>
      <c r="E801" s="378" t="str">
        <f>IF(名簿!J806&lt;&gt;"",名簿!J806,"")</f>
        <v/>
      </c>
      <c r="F801" s="378" t="str">
        <f>IF(名簿!L806&lt;&gt;"",名簿!L806,"")</f>
        <v/>
      </c>
      <c r="G801" s="378" t="str">
        <f>IF(名簿!I806&lt;&gt;"",名簿!I806,"")</f>
        <v/>
      </c>
      <c r="H801" s="378" t="str">
        <f>IF(名簿!K806&lt;&gt;"",名簿!K806,"")</f>
        <v/>
      </c>
      <c r="I801" s="378" t="str">
        <f>IF(名簿!H806&lt;&gt;"",名簿!H806,"")</f>
        <v/>
      </c>
      <c r="J801" s="378" t="str">
        <f>IF(名簿!S806&lt;&gt;"",名簿!S806,"")</f>
        <v/>
      </c>
      <c r="L801" s="379" t="str">
        <f>IF(現場!C805&lt;&gt;"",現場!C805,"")</f>
        <v/>
      </c>
      <c r="M801" s="379" t="str">
        <f>IF(現場!D805&lt;&gt;"",現場!D805,"")</f>
        <v/>
      </c>
      <c r="N801" s="379" t="str">
        <f>IF(現場!E805&lt;&gt;"",現場!E805,"")</f>
        <v/>
      </c>
      <c r="O801" s="379" t="str">
        <f>IF(現場!F805&lt;&gt;"",現場!F805,"")</f>
        <v/>
      </c>
      <c r="P801" s="379" t="str">
        <f>IF(現場!G805&lt;&gt;"",現場!G805,"")</f>
        <v/>
      </c>
      <c r="Q801" s="379" t="str">
        <f>IF(現場!H805&lt;&gt;"",現場!H805,"")</f>
        <v/>
      </c>
      <c r="R801" s="379" t="str">
        <f>IF(現場!I805&lt;&gt;"",現場!I805,"")</f>
        <v/>
      </c>
      <c r="S801" s="379" t="str">
        <f>IF(現場!J805&lt;&gt;"",現場!J805,"")</f>
        <v/>
      </c>
      <c r="T801" s="379" t="str">
        <f>IF(現場!K805&lt;&gt;"",現場!K805,"")</f>
        <v/>
      </c>
      <c r="U801" s="379" t="str">
        <f>IF(現場!L805&lt;&gt;"",現場!L805,"")</f>
        <v/>
      </c>
      <c r="V801" s="379" t="str">
        <f>IF(現場!M805&lt;&gt;"",現場!M805,"")</f>
        <v/>
      </c>
      <c r="X801" s="407" t="str">
        <f>IF(名簿!E806&lt;&gt;"",名簿!E806,"")</f>
        <v/>
      </c>
      <c r="Y801" s="407" t="str">
        <f>IF(名簿!C806&lt;&gt;"",名簿!C806,"")</f>
        <v/>
      </c>
      <c r="Z801" s="407" t="str">
        <f>IF(名簿!H806&lt;&gt;"",名簿!H806,"")</f>
        <v/>
      </c>
      <c r="AA801" s="407" t="str">
        <f>IF(名簿!S806&lt;&gt;"",名簿!S806,"")</f>
        <v/>
      </c>
      <c r="AB801" s="407" t="s">
        <v>1792</v>
      </c>
      <c r="AC801" s="407" t="str">
        <f>IF(名簿!M806&lt;&gt;"",名簿!M806,"")</f>
        <v/>
      </c>
      <c r="AD801" s="407" t="str">
        <f>IF(名簿!N806&lt;&gt;"",名簿!N806,"")</f>
        <v/>
      </c>
      <c r="AE801" s="407" t="str">
        <f>IF(名簿!O806&lt;&gt;"",名簿!O806,"")</f>
        <v/>
      </c>
      <c r="AF801" s="407" t="str">
        <f>IF(名簿!P806&lt;&gt;"",名簿!P806,"")</f>
        <v/>
      </c>
      <c r="AN801" s="551" t="str">
        <f>テーブル2[[#This Row],[災害発生時の
体制]]&amp;テーブル2[[#This Row],[班長代理①②③を選択]]</f>
        <v/>
      </c>
      <c r="AO801">
        <f>IF(テーブル2[[#This Row],[班長代理①②③を選択]]&lt;&gt;"",COUNTIF(AN:AN,AN801),0)</f>
        <v>0</v>
      </c>
      <c r="AQ801" s="521" t="str">
        <f>テーブル2[[#This Row],[災害発生時の
体制]]&amp;テーブル2[[#This Row],[班長]]</f>
        <v/>
      </c>
      <c r="AR801" s="519">
        <f>IF(テーブル2[[#This Row],[班長]]="○",COUNTIF(AQ:AQ,AQ801),0)</f>
        <v>0</v>
      </c>
    </row>
    <row r="802" spans="2:44" x14ac:dyDescent="0.15">
      <c r="B802" s="378" t="str">
        <f>IF(名簿!C807&lt;&gt;"",名簿!C807,"")</f>
        <v/>
      </c>
      <c r="C802" s="378" t="str">
        <f>IF(名簿!F807&lt;&gt;"",名簿!F807,"")</f>
        <v/>
      </c>
      <c r="D802" s="378" t="str">
        <f>IF(名簿!G807&lt;&gt;"",名簿!G807,"")</f>
        <v/>
      </c>
      <c r="E802" s="378" t="str">
        <f>IF(名簿!J807&lt;&gt;"",名簿!J807,"")</f>
        <v/>
      </c>
      <c r="F802" s="378" t="str">
        <f>IF(名簿!L807&lt;&gt;"",名簿!L807,"")</f>
        <v/>
      </c>
      <c r="G802" s="378" t="str">
        <f>IF(名簿!I807&lt;&gt;"",名簿!I807,"")</f>
        <v/>
      </c>
      <c r="H802" s="378" t="str">
        <f>IF(名簿!K807&lt;&gt;"",名簿!K807,"")</f>
        <v/>
      </c>
      <c r="I802" s="378" t="str">
        <f>IF(名簿!H807&lt;&gt;"",名簿!H807,"")</f>
        <v/>
      </c>
      <c r="J802" s="378" t="str">
        <f>IF(名簿!S807&lt;&gt;"",名簿!S807,"")</f>
        <v/>
      </c>
      <c r="L802" s="379" t="str">
        <f>IF(現場!C806&lt;&gt;"",現場!C806,"")</f>
        <v/>
      </c>
      <c r="M802" s="379" t="str">
        <f>IF(現場!D806&lt;&gt;"",現場!D806,"")</f>
        <v/>
      </c>
      <c r="N802" s="379" t="str">
        <f>IF(現場!E806&lt;&gt;"",現場!E806,"")</f>
        <v/>
      </c>
      <c r="O802" s="379" t="str">
        <f>IF(現場!F806&lt;&gt;"",現場!F806,"")</f>
        <v/>
      </c>
      <c r="P802" s="379" t="str">
        <f>IF(現場!G806&lt;&gt;"",現場!G806,"")</f>
        <v/>
      </c>
      <c r="Q802" s="379" t="str">
        <f>IF(現場!H806&lt;&gt;"",現場!H806,"")</f>
        <v/>
      </c>
      <c r="R802" s="379" t="str">
        <f>IF(現場!I806&lt;&gt;"",現場!I806,"")</f>
        <v/>
      </c>
      <c r="S802" s="379" t="str">
        <f>IF(現場!J806&lt;&gt;"",現場!J806,"")</f>
        <v/>
      </c>
      <c r="T802" s="379" t="str">
        <f>IF(現場!K806&lt;&gt;"",現場!K806,"")</f>
        <v/>
      </c>
      <c r="U802" s="379" t="str">
        <f>IF(現場!L806&lt;&gt;"",現場!L806,"")</f>
        <v/>
      </c>
      <c r="V802" s="379" t="str">
        <f>IF(現場!M806&lt;&gt;"",現場!M806,"")</f>
        <v/>
      </c>
      <c r="X802" s="407" t="str">
        <f>IF(名簿!E807&lt;&gt;"",名簿!E807,"")</f>
        <v/>
      </c>
      <c r="Y802" s="407" t="str">
        <f>IF(名簿!C807&lt;&gt;"",名簿!C807,"")</f>
        <v/>
      </c>
      <c r="Z802" s="407" t="str">
        <f>IF(名簿!H807&lt;&gt;"",名簿!H807,"")</f>
        <v/>
      </c>
      <c r="AA802" s="407" t="str">
        <f>IF(名簿!S807&lt;&gt;"",名簿!S807,"")</f>
        <v/>
      </c>
      <c r="AB802" s="407" t="s">
        <v>1792</v>
      </c>
      <c r="AC802" s="407" t="str">
        <f>IF(名簿!M807&lt;&gt;"",名簿!M807,"")</f>
        <v/>
      </c>
      <c r="AD802" s="407" t="str">
        <f>IF(名簿!N807&lt;&gt;"",名簿!N807,"")</f>
        <v/>
      </c>
      <c r="AE802" s="407" t="str">
        <f>IF(名簿!O807&lt;&gt;"",名簿!O807,"")</f>
        <v/>
      </c>
      <c r="AF802" s="407" t="str">
        <f>IF(名簿!P807&lt;&gt;"",名簿!P807,"")</f>
        <v/>
      </c>
      <c r="AN802" s="551" t="str">
        <f>テーブル2[[#This Row],[災害発生時の
体制]]&amp;テーブル2[[#This Row],[班長代理①②③を選択]]</f>
        <v/>
      </c>
      <c r="AO802">
        <f>IF(テーブル2[[#This Row],[班長代理①②③を選択]]&lt;&gt;"",COUNTIF(AN:AN,AN802),0)</f>
        <v>0</v>
      </c>
      <c r="AQ802" s="521" t="str">
        <f>テーブル2[[#This Row],[災害発生時の
体制]]&amp;テーブル2[[#This Row],[班長]]</f>
        <v/>
      </c>
      <c r="AR802" s="519">
        <f>IF(テーブル2[[#This Row],[班長]]="○",COUNTIF(AQ:AQ,AQ802),0)</f>
        <v>0</v>
      </c>
    </row>
    <row r="803" spans="2:44" x14ac:dyDescent="0.15">
      <c r="B803" s="378" t="str">
        <f>IF(名簿!C808&lt;&gt;"",名簿!C808,"")</f>
        <v/>
      </c>
      <c r="C803" s="378" t="str">
        <f>IF(名簿!F808&lt;&gt;"",名簿!F808,"")</f>
        <v/>
      </c>
      <c r="D803" s="378" t="str">
        <f>IF(名簿!G808&lt;&gt;"",名簿!G808,"")</f>
        <v/>
      </c>
      <c r="E803" s="378" t="str">
        <f>IF(名簿!J808&lt;&gt;"",名簿!J808,"")</f>
        <v/>
      </c>
      <c r="F803" s="378" t="str">
        <f>IF(名簿!L808&lt;&gt;"",名簿!L808,"")</f>
        <v/>
      </c>
      <c r="G803" s="378" t="str">
        <f>IF(名簿!I808&lt;&gt;"",名簿!I808,"")</f>
        <v/>
      </c>
      <c r="H803" s="378" t="str">
        <f>IF(名簿!K808&lt;&gt;"",名簿!K808,"")</f>
        <v/>
      </c>
      <c r="I803" s="378" t="str">
        <f>IF(名簿!H808&lt;&gt;"",名簿!H808,"")</f>
        <v/>
      </c>
      <c r="J803" s="378" t="str">
        <f>IF(名簿!S808&lt;&gt;"",名簿!S808,"")</f>
        <v/>
      </c>
      <c r="L803" s="379" t="str">
        <f>IF(現場!C807&lt;&gt;"",現場!C807,"")</f>
        <v/>
      </c>
      <c r="M803" s="379" t="str">
        <f>IF(現場!D807&lt;&gt;"",現場!D807,"")</f>
        <v/>
      </c>
      <c r="N803" s="379" t="str">
        <f>IF(現場!E807&lt;&gt;"",現場!E807,"")</f>
        <v/>
      </c>
      <c r="O803" s="379" t="str">
        <f>IF(現場!F807&lt;&gt;"",現場!F807,"")</f>
        <v/>
      </c>
      <c r="P803" s="379" t="str">
        <f>IF(現場!G807&lt;&gt;"",現場!G807,"")</f>
        <v/>
      </c>
      <c r="Q803" s="379" t="str">
        <f>IF(現場!H807&lt;&gt;"",現場!H807,"")</f>
        <v/>
      </c>
      <c r="R803" s="379" t="str">
        <f>IF(現場!I807&lt;&gt;"",現場!I807,"")</f>
        <v/>
      </c>
      <c r="S803" s="379" t="str">
        <f>IF(現場!J807&lt;&gt;"",現場!J807,"")</f>
        <v/>
      </c>
      <c r="T803" s="379" t="str">
        <f>IF(現場!K807&lt;&gt;"",現場!K807,"")</f>
        <v/>
      </c>
      <c r="U803" s="379" t="str">
        <f>IF(現場!L807&lt;&gt;"",現場!L807,"")</f>
        <v/>
      </c>
      <c r="V803" s="379" t="str">
        <f>IF(現場!M807&lt;&gt;"",現場!M807,"")</f>
        <v/>
      </c>
      <c r="X803" s="407" t="str">
        <f>IF(名簿!E808&lt;&gt;"",名簿!E808,"")</f>
        <v/>
      </c>
      <c r="Y803" s="407" t="str">
        <f>IF(名簿!C808&lt;&gt;"",名簿!C808,"")</f>
        <v/>
      </c>
      <c r="Z803" s="407" t="str">
        <f>IF(名簿!H808&lt;&gt;"",名簿!H808,"")</f>
        <v/>
      </c>
      <c r="AA803" s="407" t="str">
        <f>IF(名簿!S808&lt;&gt;"",名簿!S808,"")</f>
        <v/>
      </c>
      <c r="AB803" s="407" t="s">
        <v>1792</v>
      </c>
      <c r="AC803" s="407" t="str">
        <f>IF(名簿!M808&lt;&gt;"",名簿!M808,"")</f>
        <v/>
      </c>
      <c r="AD803" s="407" t="str">
        <f>IF(名簿!N808&lt;&gt;"",名簿!N808,"")</f>
        <v/>
      </c>
      <c r="AE803" s="407" t="str">
        <f>IF(名簿!O808&lt;&gt;"",名簿!O808,"")</f>
        <v/>
      </c>
      <c r="AF803" s="407" t="str">
        <f>IF(名簿!P808&lt;&gt;"",名簿!P808,"")</f>
        <v/>
      </c>
      <c r="AN803" s="551" t="str">
        <f>テーブル2[[#This Row],[災害発生時の
体制]]&amp;テーブル2[[#This Row],[班長代理①②③を選択]]</f>
        <v/>
      </c>
      <c r="AO803">
        <f>IF(テーブル2[[#This Row],[班長代理①②③を選択]]&lt;&gt;"",COUNTIF(AN:AN,AN803),0)</f>
        <v>0</v>
      </c>
      <c r="AQ803" s="521" t="str">
        <f>テーブル2[[#This Row],[災害発生時の
体制]]&amp;テーブル2[[#This Row],[班長]]</f>
        <v/>
      </c>
      <c r="AR803" s="519">
        <f>IF(テーブル2[[#This Row],[班長]]="○",COUNTIF(AQ:AQ,AQ803),0)</f>
        <v>0</v>
      </c>
    </row>
    <row r="804" spans="2:44" x14ac:dyDescent="0.15">
      <c r="B804" s="378" t="str">
        <f>IF(名簿!C809&lt;&gt;"",名簿!C809,"")</f>
        <v/>
      </c>
      <c r="C804" s="378" t="str">
        <f>IF(名簿!F809&lt;&gt;"",名簿!F809,"")</f>
        <v/>
      </c>
      <c r="D804" s="378" t="str">
        <f>IF(名簿!G809&lt;&gt;"",名簿!G809,"")</f>
        <v/>
      </c>
      <c r="E804" s="378" t="str">
        <f>IF(名簿!J809&lt;&gt;"",名簿!J809,"")</f>
        <v/>
      </c>
      <c r="F804" s="378" t="str">
        <f>IF(名簿!L809&lt;&gt;"",名簿!L809,"")</f>
        <v/>
      </c>
      <c r="G804" s="378" t="str">
        <f>IF(名簿!I809&lt;&gt;"",名簿!I809,"")</f>
        <v/>
      </c>
      <c r="H804" s="378" t="str">
        <f>IF(名簿!K809&lt;&gt;"",名簿!K809,"")</f>
        <v/>
      </c>
      <c r="I804" s="378" t="str">
        <f>IF(名簿!H809&lt;&gt;"",名簿!H809,"")</f>
        <v/>
      </c>
      <c r="J804" s="378" t="str">
        <f>IF(名簿!S809&lt;&gt;"",名簿!S809,"")</f>
        <v/>
      </c>
      <c r="L804" s="379" t="str">
        <f>IF(現場!C808&lt;&gt;"",現場!C808,"")</f>
        <v/>
      </c>
      <c r="M804" s="379" t="str">
        <f>IF(現場!D808&lt;&gt;"",現場!D808,"")</f>
        <v/>
      </c>
      <c r="N804" s="379" t="str">
        <f>IF(現場!E808&lt;&gt;"",現場!E808,"")</f>
        <v/>
      </c>
      <c r="O804" s="379" t="str">
        <f>IF(現場!F808&lt;&gt;"",現場!F808,"")</f>
        <v/>
      </c>
      <c r="P804" s="379" t="str">
        <f>IF(現場!G808&lt;&gt;"",現場!G808,"")</f>
        <v/>
      </c>
      <c r="Q804" s="379" t="str">
        <f>IF(現場!H808&lt;&gt;"",現場!H808,"")</f>
        <v/>
      </c>
      <c r="R804" s="379" t="str">
        <f>IF(現場!I808&lt;&gt;"",現場!I808,"")</f>
        <v/>
      </c>
      <c r="S804" s="379" t="str">
        <f>IF(現場!J808&lt;&gt;"",現場!J808,"")</f>
        <v/>
      </c>
      <c r="T804" s="379" t="str">
        <f>IF(現場!K808&lt;&gt;"",現場!K808,"")</f>
        <v/>
      </c>
      <c r="U804" s="379" t="str">
        <f>IF(現場!L808&lt;&gt;"",現場!L808,"")</f>
        <v/>
      </c>
      <c r="V804" s="379" t="str">
        <f>IF(現場!M808&lt;&gt;"",現場!M808,"")</f>
        <v/>
      </c>
      <c r="X804" s="407" t="str">
        <f>IF(名簿!E809&lt;&gt;"",名簿!E809,"")</f>
        <v/>
      </c>
      <c r="Y804" s="407" t="str">
        <f>IF(名簿!C809&lt;&gt;"",名簿!C809,"")</f>
        <v/>
      </c>
      <c r="Z804" s="407" t="str">
        <f>IF(名簿!H809&lt;&gt;"",名簿!H809,"")</f>
        <v/>
      </c>
      <c r="AA804" s="407" t="str">
        <f>IF(名簿!S809&lt;&gt;"",名簿!S809,"")</f>
        <v/>
      </c>
      <c r="AB804" s="407" t="s">
        <v>1792</v>
      </c>
      <c r="AC804" s="407" t="str">
        <f>IF(名簿!M809&lt;&gt;"",名簿!M809,"")</f>
        <v/>
      </c>
      <c r="AD804" s="407" t="str">
        <f>IF(名簿!N809&lt;&gt;"",名簿!N809,"")</f>
        <v/>
      </c>
      <c r="AE804" s="407" t="str">
        <f>IF(名簿!O809&lt;&gt;"",名簿!O809,"")</f>
        <v/>
      </c>
      <c r="AF804" s="407" t="str">
        <f>IF(名簿!P809&lt;&gt;"",名簿!P809,"")</f>
        <v/>
      </c>
      <c r="AN804" s="551" t="str">
        <f>テーブル2[[#This Row],[災害発生時の
体制]]&amp;テーブル2[[#This Row],[班長代理①②③を選択]]</f>
        <v/>
      </c>
      <c r="AO804">
        <f>IF(テーブル2[[#This Row],[班長代理①②③を選択]]&lt;&gt;"",COUNTIF(AN:AN,AN804),0)</f>
        <v>0</v>
      </c>
      <c r="AQ804" s="521" t="str">
        <f>テーブル2[[#This Row],[災害発生時の
体制]]&amp;テーブル2[[#This Row],[班長]]</f>
        <v/>
      </c>
      <c r="AR804" s="519">
        <f>IF(テーブル2[[#This Row],[班長]]="○",COUNTIF(AQ:AQ,AQ804),0)</f>
        <v>0</v>
      </c>
    </row>
    <row r="805" spans="2:44" x14ac:dyDescent="0.15">
      <c r="B805" s="378" t="str">
        <f>IF(名簿!C810&lt;&gt;"",名簿!C810,"")</f>
        <v/>
      </c>
      <c r="C805" s="378" t="str">
        <f>IF(名簿!F810&lt;&gt;"",名簿!F810,"")</f>
        <v/>
      </c>
      <c r="D805" s="378" t="str">
        <f>IF(名簿!G810&lt;&gt;"",名簿!G810,"")</f>
        <v/>
      </c>
      <c r="E805" s="378" t="str">
        <f>IF(名簿!J810&lt;&gt;"",名簿!J810,"")</f>
        <v/>
      </c>
      <c r="F805" s="378" t="str">
        <f>IF(名簿!L810&lt;&gt;"",名簿!L810,"")</f>
        <v/>
      </c>
      <c r="G805" s="378" t="str">
        <f>IF(名簿!I810&lt;&gt;"",名簿!I810,"")</f>
        <v/>
      </c>
      <c r="H805" s="378" t="str">
        <f>IF(名簿!K810&lt;&gt;"",名簿!K810,"")</f>
        <v/>
      </c>
      <c r="I805" s="378" t="str">
        <f>IF(名簿!H810&lt;&gt;"",名簿!H810,"")</f>
        <v/>
      </c>
      <c r="J805" s="378" t="str">
        <f>IF(名簿!S810&lt;&gt;"",名簿!S810,"")</f>
        <v/>
      </c>
      <c r="L805" s="379" t="str">
        <f>IF(現場!C809&lt;&gt;"",現場!C809,"")</f>
        <v/>
      </c>
      <c r="M805" s="379" t="str">
        <f>IF(現場!D809&lt;&gt;"",現場!D809,"")</f>
        <v/>
      </c>
      <c r="N805" s="379" t="str">
        <f>IF(現場!E809&lt;&gt;"",現場!E809,"")</f>
        <v/>
      </c>
      <c r="O805" s="379" t="str">
        <f>IF(現場!F809&lt;&gt;"",現場!F809,"")</f>
        <v/>
      </c>
      <c r="P805" s="379" t="str">
        <f>IF(現場!G809&lt;&gt;"",現場!G809,"")</f>
        <v/>
      </c>
      <c r="Q805" s="379" t="str">
        <f>IF(現場!H809&lt;&gt;"",現場!H809,"")</f>
        <v/>
      </c>
      <c r="R805" s="379" t="str">
        <f>IF(現場!I809&lt;&gt;"",現場!I809,"")</f>
        <v/>
      </c>
      <c r="S805" s="379" t="str">
        <f>IF(現場!J809&lt;&gt;"",現場!J809,"")</f>
        <v/>
      </c>
      <c r="T805" s="379" t="str">
        <f>IF(現場!K809&lt;&gt;"",現場!K809,"")</f>
        <v/>
      </c>
      <c r="U805" s="379" t="str">
        <f>IF(現場!L809&lt;&gt;"",現場!L809,"")</f>
        <v/>
      </c>
      <c r="V805" s="379" t="str">
        <f>IF(現場!M809&lt;&gt;"",現場!M809,"")</f>
        <v/>
      </c>
      <c r="X805" s="407" t="str">
        <f>IF(名簿!E810&lt;&gt;"",名簿!E810,"")</f>
        <v/>
      </c>
      <c r="Y805" s="407" t="str">
        <f>IF(名簿!C810&lt;&gt;"",名簿!C810,"")</f>
        <v/>
      </c>
      <c r="Z805" s="407" t="str">
        <f>IF(名簿!H810&lt;&gt;"",名簿!H810,"")</f>
        <v/>
      </c>
      <c r="AA805" s="407" t="str">
        <f>IF(名簿!S810&lt;&gt;"",名簿!S810,"")</f>
        <v/>
      </c>
      <c r="AB805" s="407" t="s">
        <v>1792</v>
      </c>
      <c r="AC805" s="407" t="str">
        <f>IF(名簿!M810&lt;&gt;"",名簿!M810,"")</f>
        <v/>
      </c>
      <c r="AD805" s="407" t="str">
        <f>IF(名簿!N810&lt;&gt;"",名簿!N810,"")</f>
        <v/>
      </c>
      <c r="AE805" s="407" t="str">
        <f>IF(名簿!O810&lt;&gt;"",名簿!O810,"")</f>
        <v/>
      </c>
      <c r="AF805" s="407" t="str">
        <f>IF(名簿!P810&lt;&gt;"",名簿!P810,"")</f>
        <v/>
      </c>
      <c r="AN805" s="551" t="str">
        <f>テーブル2[[#This Row],[災害発生時の
体制]]&amp;テーブル2[[#This Row],[班長代理①②③を選択]]</f>
        <v/>
      </c>
      <c r="AO805">
        <f>IF(テーブル2[[#This Row],[班長代理①②③を選択]]&lt;&gt;"",COUNTIF(AN:AN,AN805),0)</f>
        <v>0</v>
      </c>
      <c r="AQ805" s="521" t="str">
        <f>テーブル2[[#This Row],[災害発生時の
体制]]&amp;テーブル2[[#This Row],[班長]]</f>
        <v/>
      </c>
      <c r="AR805" s="519">
        <f>IF(テーブル2[[#This Row],[班長]]="○",COUNTIF(AQ:AQ,AQ805),0)</f>
        <v>0</v>
      </c>
    </row>
    <row r="806" spans="2:44" x14ac:dyDescent="0.15">
      <c r="B806" s="378" t="str">
        <f>IF(名簿!C811&lt;&gt;"",名簿!C811,"")</f>
        <v/>
      </c>
      <c r="C806" s="378" t="str">
        <f>IF(名簿!F811&lt;&gt;"",名簿!F811,"")</f>
        <v/>
      </c>
      <c r="D806" s="378" t="str">
        <f>IF(名簿!G811&lt;&gt;"",名簿!G811,"")</f>
        <v/>
      </c>
      <c r="E806" s="378" t="str">
        <f>IF(名簿!J811&lt;&gt;"",名簿!J811,"")</f>
        <v/>
      </c>
      <c r="F806" s="378" t="str">
        <f>IF(名簿!L811&lt;&gt;"",名簿!L811,"")</f>
        <v/>
      </c>
      <c r="G806" s="378" t="str">
        <f>IF(名簿!I811&lt;&gt;"",名簿!I811,"")</f>
        <v/>
      </c>
      <c r="H806" s="378" t="str">
        <f>IF(名簿!K811&lt;&gt;"",名簿!K811,"")</f>
        <v/>
      </c>
      <c r="I806" s="378" t="str">
        <f>IF(名簿!H811&lt;&gt;"",名簿!H811,"")</f>
        <v/>
      </c>
      <c r="J806" s="378" t="str">
        <f>IF(名簿!S811&lt;&gt;"",名簿!S811,"")</f>
        <v/>
      </c>
      <c r="L806" s="379" t="str">
        <f>IF(現場!C810&lt;&gt;"",現場!C810,"")</f>
        <v/>
      </c>
      <c r="M806" s="379" t="str">
        <f>IF(現場!D810&lt;&gt;"",現場!D810,"")</f>
        <v/>
      </c>
      <c r="N806" s="379" t="str">
        <f>IF(現場!E810&lt;&gt;"",現場!E810,"")</f>
        <v/>
      </c>
      <c r="O806" s="379" t="str">
        <f>IF(現場!F810&lt;&gt;"",現場!F810,"")</f>
        <v/>
      </c>
      <c r="P806" s="379" t="str">
        <f>IF(現場!G810&lt;&gt;"",現場!G810,"")</f>
        <v/>
      </c>
      <c r="Q806" s="379" t="str">
        <f>IF(現場!H810&lt;&gt;"",現場!H810,"")</f>
        <v/>
      </c>
      <c r="R806" s="379" t="str">
        <f>IF(現場!I810&lt;&gt;"",現場!I810,"")</f>
        <v/>
      </c>
      <c r="S806" s="379" t="str">
        <f>IF(現場!J810&lt;&gt;"",現場!J810,"")</f>
        <v/>
      </c>
      <c r="T806" s="379" t="str">
        <f>IF(現場!K810&lt;&gt;"",現場!K810,"")</f>
        <v/>
      </c>
      <c r="U806" s="379" t="str">
        <f>IF(現場!L810&lt;&gt;"",現場!L810,"")</f>
        <v/>
      </c>
      <c r="V806" s="379" t="str">
        <f>IF(現場!M810&lt;&gt;"",現場!M810,"")</f>
        <v/>
      </c>
      <c r="X806" s="407" t="str">
        <f>IF(名簿!E811&lt;&gt;"",名簿!E811,"")</f>
        <v/>
      </c>
      <c r="Y806" s="407" t="str">
        <f>IF(名簿!C811&lt;&gt;"",名簿!C811,"")</f>
        <v/>
      </c>
      <c r="Z806" s="407" t="str">
        <f>IF(名簿!H811&lt;&gt;"",名簿!H811,"")</f>
        <v/>
      </c>
      <c r="AA806" s="407" t="str">
        <f>IF(名簿!S811&lt;&gt;"",名簿!S811,"")</f>
        <v/>
      </c>
      <c r="AB806" s="407" t="s">
        <v>1792</v>
      </c>
      <c r="AC806" s="407" t="str">
        <f>IF(名簿!M811&lt;&gt;"",名簿!M811,"")</f>
        <v/>
      </c>
      <c r="AD806" s="407" t="str">
        <f>IF(名簿!N811&lt;&gt;"",名簿!N811,"")</f>
        <v/>
      </c>
      <c r="AE806" s="407" t="str">
        <f>IF(名簿!O811&lt;&gt;"",名簿!O811,"")</f>
        <v/>
      </c>
      <c r="AF806" s="407" t="str">
        <f>IF(名簿!P811&lt;&gt;"",名簿!P811,"")</f>
        <v/>
      </c>
      <c r="AN806" s="551" t="str">
        <f>テーブル2[[#This Row],[災害発生時の
体制]]&amp;テーブル2[[#This Row],[班長代理①②③を選択]]</f>
        <v/>
      </c>
      <c r="AO806">
        <f>IF(テーブル2[[#This Row],[班長代理①②③を選択]]&lt;&gt;"",COUNTIF(AN:AN,AN806),0)</f>
        <v>0</v>
      </c>
      <c r="AQ806" s="521" t="str">
        <f>テーブル2[[#This Row],[災害発生時の
体制]]&amp;テーブル2[[#This Row],[班長]]</f>
        <v/>
      </c>
      <c r="AR806" s="519">
        <f>IF(テーブル2[[#This Row],[班長]]="○",COUNTIF(AQ:AQ,AQ806),0)</f>
        <v>0</v>
      </c>
    </row>
    <row r="807" spans="2:44" x14ac:dyDescent="0.15">
      <c r="B807" s="378" t="str">
        <f>IF(名簿!C812&lt;&gt;"",名簿!C812,"")</f>
        <v/>
      </c>
      <c r="C807" s="378" t="str">
        <f>IF(名簿!F812&lt;&gt;"",名簿!F812,"")</f>
        <v/>
      </c>
      <c r="D807" s="378" t="str">
        <f>IF(名簿!G812&lt;&gt;"",名簿!G812,"")</f>
        <v/>
      </c>
      <c r="E807" s="378" t="str">
        <f>IF(名簿!J812&lt;&gt;"",名簿!J812,"")</f>
        <v/>
      </c>
      <c r="F807" s="378" t="str">
        <f>IF(名簿!L812&lt;&gt;"",名簿!L812,"")</f>
        <v/>
      </c>
      <c r="G807" s="378" t="str">
        <f>IF(名簿!I812&lt;&gt;"",名簿!I812,"")</f>
        <v/>
      </c>
      <c r="H807" s="378" t="str">
        <f>IF(名簿!K812&lt;&gt;"",名簿!K812,"")</f>
        <v/>
      </c>
      <c r="I807" s="378" t="str">
        <f>IF(名簿!H812&lt;&gt;"",名簿!H812,"")</f>
        <v/>
      </c>
      <c r="J807" s="378" t="str">
        <f>IF(名簿!S812&lt;&gt;"",名簿!S812,"")</f>
        <v/>
      </c>
      <c r="L807" s="379" t="str">
        <f>IF(現場!C811&lt;&gt;"",現場!C811,"")</f>
        <v/>
      </c>
      <c r="M807" s="379" t="str">
        <f>IF(現場!D811&lt;&gt;"",現場!D811,"")</f>
        <v/>
      </c>
      <c r="N807" s="379" t="str">
        <f>IF(現場!E811&lt;&gt;"",現場!E811,"")</f>
        <v/>
      </c>
      <c r="O807" s="379" t="str">
        <f>IF(現場!F811&lt;&gt;"",現場!F811,"")</f>
        <v/>
      </c>
      <c r="P807" s="379" t="str">
        <f>IF(現場!G811&lt;&gt;"",現場!G811,"")</f>
        <v/>
      </c>
      <c r="Q807" s="379" t="str">
        <f>IF(現場!H811&lt;&gt;"",現場!H811,"")</f>
        <v/>
      </c>
      <c r="R807" s="379" t="str">
        <f>IF(現場!I811&lt;&gt;"",現場!I811,"")</f>
        <v/>
      </c>
      <c r="S807" s="379" t="str">
        <f>IF(現場!J811&lt;&gt;"",現場!J811,"")</f>
        <v/>
      </c>
      <c r="T807" s="379" t="str">
        <f>IF(現場!K811&lt;&gt;"",現場!K811,"")</f>
        <v/>
      </c>
      <c r="U807" s="379" t="str">
        <f>IF(現場!L811&lt;&gt;"",現場!L811,"")</f>
        <v/>
      </c>
      <c r="V807" s="379" t="str">
        <f>IF(現場!M811&lt;&gt;"",現場!M811,"")</f>
        <v/>
      </c>
      <c r="X807" s="407" t="str">
        <f>IF(名簿!E812&lt;&gt;"",名簿!E812,"")</f>
        <v/>
      </c>
      <c r="Y807" s="407" t="str">
        <f>IF(名簿!C812&lt;&gt;"",名簿!C812,"")</f>
        <v/>
      </c>
      <c r="Z807" s="407" t="str">
        <f>IF(名簿!H812&lt;&gt;"",名簿!H812,"")</f>
        <v/>
      </c>
      <c r="AA807" s="407" t="str">
        <f>IF(名簿!S812&lt;&gt;"",名簿!S812,"")</f>
        <v/>
      </c>
      <c r="AB807" s="407" t="s">
        <v>1792</v>
      </c>
      <c r="AC807" s="407" t="str">
        <f>IF(名簿!M812&lt;&gt;"",名簿!M812,"")</f>
        <v/>
      </c>
      <c r="AD807" s="407" t="str">
        <f>IF(名簿!N812&lt;&gt;"",名簿!N812,"")</f>
        <v/>
      </c>
      <c r="AE807" s="407" t="str">
        <f>IF(名簿!O812&lt;&gt;"",名簿!O812,"")</f>
        <v/>
      </c>
      <c r="AF807" s="407" t="str">
        <f>IF(名簿!P812&lt;&gt;"",名簿!P812,"")</f>
        <v/>
      </c>
      <c r="AN807" s="551" t="str">
        <f>テーブル2[[#This Row],[災害発生時の
体制]]&amp;テーブル2[[#This Row],[班長代理①②③を選択]]</f>
        <v/>
      </c>
      <c r="AO807">
        <f>IF(テーブル2[[#This Row],[班長代理①②③を選択]]&lt;&gt;"",COUNTIF(AN:AN,AN807),0)</f>
        <v>0</v>
      </c>
      <c r="AQ807" s="521" t="str">
        <f>テーブル2[[#This Row],[災害発生時の
体制]]&amp;テーブル2[[#This Row],[班長]]</f>
        <v/>
      </c>
      <c r="AR807" s="519">
        <f>IF(テーブル2[[#This Row],[班長]]="○",COUNTIF(AQ:AQ,AQ807),0)</f>
        <v>0</v>
      </c>
    </row>
    <row r="808" spans="2:44" x14ac:dyDescent="0.15">
      <c r="B808" s="378" t="str">
        <f>IF(名簿!C813&lt;&gt;"",名簿!C813,"")</f>
        <v/>
      </c>
      <c r="C808" s="378" t="str">
        <f>IF(名簿!F813&lt;&gt;"",名簿!F813,"")</f>
        <v/>
      </c>
      <c r="D808" s="378" t="str">
        <f>IF(名簿!G813&lt;&gt;"",名簿!G813,"")</f>
        <v/>
      </c>
      <c r="E808" s="378" t="str">
        <f>IF(名簿!J813&lt;&gt;"",名簿!J813,"")</f>
        <v/>
      </c>
      <c r="F808" s="378" t="str">
        <f>IF(名簿!L813&lt;&gt;"",名簿!L813,"")</f>
        <v/>
      </c>
      <c r="G808" s="378" t="str">
        <f>IF(名簿!I813&lt;&gt;"",名簿!I813,"")</f>
        <v/>
      </c>
      <c r="H808" s="378" t="str">
        <f>IF(名簿!K813&lt;&gt;"",名簿!K813,"")</f>
        <v/>
      </c>
      <c r="I808" s="378" t="str">
        <f>IF(名簿!H813&lt;&gt;"",名簿!H813,"")</f>
        <v/>
      </c>
      <c r="J808" s="378" t="str">
        <f>IF(名簿!S813&lt;&gt;"",名簿!S813,"")</f>
        <v/>
      </c>
      <c r="L808" s="379" t="str">
        <f>IF(現場!C812&lt;&gt;"",現場!C812,"")</f>
        <v/>
      </c>
      <c r="M808" s="379" t="str">
        <f>IF(現場!D812&lt;&gt;"",現場!D812,"")</f>
        <v/>
      </c>
      <c r="N808" s="379" t="str">
        <f>IF(現場!E812&lt;&gt;"",現場!E812,"")</f>
        <v/>
      </c>
      <c r="O808" s="379" t="str">
        <f>IF(現場!F812&lt;&gt;"",現場!F812,"")</f>
        <v/>
      </c>
      <c r="P808" s="379" t="str">
        <f>IF(現場!G812&lt;&gt;"",現場!G812,"")</f>
        <v/>
      </c>
      <c r="Q808" s="379" t="str">
        <f>IF(現場!H812&lt;&gt;"",現場!H812,"")</f>
        <v/>
      </c>
      <c r="R808" s="379" t="str">
        <f>IF(現場!I812&lt;&gt;"",現場!I812,"")</f>
        <v/>
      </c>
      <c r="S808" s="379" t="str">
        <f>IF(現場!J812&lt;&gt;"",現場!J812,"")</f>
        <v/>
      </c>
      <c r="T808" s="379" t="str">
        <f>IF(現場!K812&lt;&gt;"",現場!K812,"")</f>
        <v/>
      </c>
      <c r="U808" s="379" t="str">
        <f>IF(現場!L812&lt;&gt;"",現場!L812,"")</f>
        <v/>
      </c>
      <c r="V808" s="379" t="str">
        <f>IF(現場!M812&lt;&gt;"",現場!M812,"")</f>
        <v/>
      </c>
      <c r="X808" s="407" t="str">
        <f>IF(名簿!E813&lt;&gt;"",名簿!E813,"")</f>
        <v/>
      </c>
      <c r="Y808" s="407" t="str">
        <f>IF(名簿!C813&lt;&gt;"",名簿!C813,"")</f>
        <v/>
      </c>
      <c r="Z808" s="407" t="str">
        <f>IF(名簿!H813&lt;&gt;"",名簿!H813,"")</f>
        <v/>
      </c>
      <c r="AA808" s="407" t="str">
        <f>IF(名簿!S813&lt;&gt;"",名簿!S813,"")</f>
        <v/>
      </c>
      <c r="AB808" s="407" t="s">
        <v>1792</v>
      </c>
      <c r="AC808" s="407" t="str">
        <f>IF(名簿!M813&lt;&gt;"",名簿!M813,"")</f>
        <v/>
      </c>
      <c r="AD808" s="407" t="str">
        <f>IF(名簿!N813&lt;&gt;"",名簿!N813,"")</f>
        <v/>
      </c>
      <c r="AE808" s="407" t="str">
        <f>IF(名簿!O813&lt;&gt;"",名簿!O813,"")</f>
        <v/>
      </c>
      <c r="AF808" s="407" t="str">
        <f>IF(名簿!P813&lt;&gt;"",名簿!P813,"")</f>
        <v/>
      </c>
      <c r="AN808" s="551" t="str">
        <f>テーブル2[[#This Row],[災害発生時の
体制]]&amp;テーブル2[[#This Row],[班長代理①②③を選択]]</f>
        <v/>
      </c>
      <c r="AO808">
        <f>IF(テーブル2[[#This Row],[班長代理①②③を選択]]&lt;&gt;"",COUNTIF(AN:AN,AN808),0)</f>
        <v>0</v>
      </c>
      <c r="AQ808" s="521" t="str">
        <f>テーブル2[[#This Row],[災害発生時の
体制]]&amp;テーブル2[[#This Row],[班長]]</f>
        <v/>
      </c>
      <c r="AR808" s="519">
        <f>IF(テーブル2[[#This Row],[班長]]="○",COUNTIF(AQ:AQ,AQ808),0)</f>
        <v>0</v>
      </c>
    </row>
    <row r="809" spans="2:44" x14ac:dyDescent="0.15">
      <c r="B809" s="378" t="str">
        <f>IF(名簿!C814&lt;&gt;"",名簿!C814,"")</f>
        <v/>
      </c>
      <c r="C809" s="378" t="str">
        <f>IF(名簿!F814&lt;&gt;"",名簿!F814,"")</f>
        <v/>
      </c>
      <c r="D809" s="378" t="str">
        <f>IF(名簿!G814&lt;&gt;"",名簿!G814,"")</f>
        <v/>
      </c>
      <c r="E809" s="378" t="str">
        <f>IF(名簿!J814&lt;&gt;"",名簿!J814,"")</f>
        <v/>
      </c>
      <c r="F809" s="378" t="str">
        <f>IF(名簿!L814&lt;&gt;"",名簿!L814,"")</f>
        <v/>
      </c>
      <c r="G809" s="378" t="str">
        <f>IF(名簿!I814&lt;&gt;"",名簿!I814,"")</f>
        <v/>
      </c>
      <c r="H809" s="378" t="str">
        <f>IF(名簿!K814&lt;&gt;"",名簿!K814,"")</f>
        <v/>
      </c>
      <c r="I809" s="378" t="str">
        <f>IF(名簿!H814&lt;&gt;"",名簿!H814,"")</f>
        <v/>
      </c>
      <c r="J809" s="378" t="str">
        <f>IF(名簿!S814&lt;&gt;"",名簿!S814,"")</f>
        <v/>
      </c>
      <c r="L809" s="379" t="str">
        <f>IF(現場!C813&lt;&gt;"",現場!C813,"")</f>
        <v/>
      </c>
      <c r="M809" s="379" t="str">
        <f>IF(現場!D813&lt;&gt;"",現場!D813,"")</f>
        <v/>
      </c>
      <c r="N809" s="379" t="str">
        <f>IF(現場!E813&lt;&gt;"",現場!E813,"")</f>
        <v/>
      </c>
      <c r="O809" s="379" t="str">
        <f>IF(現場!F813&lt;&gt;"",現場!F813,"")</f>
        <v/>
      </c>
      <c r="P809" s="379" t="str">
        <f>IF(現場!G813&lt;&gt;"",現場!G813,"")</f>
        <v/>
      </c>
      <c r="Q809" s="379" t="str">
        <f>IF(現場!H813&lt;&gt;"",現場!H813,"")</f>
        <v/>
      </c>
      <c r="R809" s="379" t="str">
        <f>IF(現場!I813&lt;&gt;"",現場!I813,"")</f>
        <v/>
      </c>
      <c r="S809" s="379" t="str">
        <f>IF(現場!J813&lt;&gt;"",現場!J813,"")</f>
        <v/>
      </c>
      <c r="T809" s="379" t="str">
        <f>IF(現場!K813&lt;&gt;"",現場!K813,"")</f>
        <v/>
      </c>
      <c r="U809" s="379" t="str">
        <f>IF(現場!L813&lt;&gt;"",現場!L813,"")</f>
        <v/>
      </c>
      <c r="V809" s="379" t="str">
        <f>IF(現場!M813&lt;&gt;"",現場!M813,"")</f>
        <v/>
      </c>
      <c r="X809" s="407" t="str">
        <f>IF(名簿!E814&lt;&gt;"",名簿!E814,"")</f>
        <v/>
      </c>
      <c r="Y809" s="407" t="str">
        <f>IF(名簿!C814&lt;&gt;"",名簿!C814,"")</f>
        <v/>
      </c>
      <c r="Z809" s="407" t="str">
        <f>IF(名簿!H814&lt;&gt;"",名簿!H814,"")</f>
        <v/>
      </c>
      <c r="AA809" s="407" t="str">
        <f>IF(名簿!S814&lt;&gt;"",名簿!S814,"")</f>
        <v/>
      </c>
      <c r="AB809" s="407" t="s">
        <v>1792</v>
      </c>
      <c r="AC809" s="407" t="str">
        <f>IF(名簿!M814&lt;&gt;"",名簿!M814,"")</f>
        <v/>
      </c>
      <c r="AD809" s="407" t="str">
        <f>IF(名簿!N814&lt;&gt;"",名簿!N814,"")</f>
        <v/>
      </c>
      <c r="AE809" s="407" t="str">
        <f>IF(名簿!O814&lt;&gt;"",名簿!O814,"")</f>
        <v/>
      </c>
      <c r="AF809" s="407" t="str">
        <f>IF(名簿!P814&lt;&gt;"",名簿!P814,"")</f>
        <v/>
      </c>
      <c r="AN809" s="551" t="str">
        <f>テーブル2[[#This Row],[災害発生時の
体制]]&amp;テーブル2[[#This Row],[班長代理①②③を選択]]</f>
        <v/>
      </c>
      <c r="AO809">
        <f>IF(テーブル2[[#This Row],[班長代理①②③を選択]]&lt;&gt;"",COUNTIF(AN:AN,AN809),0)</f>
        <v>0</v>
      </c>
      <c r="AQ809" s="521" t="str">
        <f>テーブル2[[#This Row],[災害発生時の
体制]]&amp;テーブル2[[#This Row],[班長]]</f>
        <v/>
      </c>
      <c r="AR809" s="519">
        <f>IF(テーブル2[[#This Row],[班長]]="○",COUNTIF(AQ:AQ,AQ809),0)</f>
        <v>0</v>
      </c>
    </row>
    <row r="810" spans="2:44" x14ac:dyDescent="0.15">
      <c r="B810" s="378" t="str">
        <f>IF(名簿!C815&lt;&gt;"",名簿!C815,"")</f>
        <v/>
      </c>
      <c r="C810" s="378" t="str">
        <f>IF(名簿!F815&lt;&gt;"",名簿!F815,"")</f>
        <v/>
      </c>
      <c r="D810" s="378" t="str">
        <f>IF(名簿!G815&lt;&gt;"",名簿!G815,"")</f>
        <v/>
      </c>
      <c r="E810" s="378" t="str">
        <f>IF(名簿!J815&lt;&gt;"",名簿!J815,"")</f>
        <v/>
      </c>
      <c r="F810" s="378" t="str">
        <f>IF(名簿!L815&lt;&gt;"",名簿!L815,"")</f>
        <v/>
      </c>
      <c r="G810" s="378" t="str">
        <f>IF(名簿!I815&lt;&gt;"",名簿!I815,"")</f>
        <v/>
      </c>
      <c r="H810" s="378" t="str">
        <f>IF(名簿!K815&lt;&gt;"",名簿!K815,"")</f>
        <v/>
      </c>
      <c r="I810" s="378" t="str">
        <f>IF(名簿!H815&lt;&gt;"",名簿!H815,"")</f>
        <v/>
      </c>
      <c r="J810" s="378" t="str">
        <f>IF(名簿!S815&lt;&gt;"",名簿!S815,"")</f>
        <v/>
      </c>
      <c r="L810" s="379" t="str">
        <f>IF(現場!C814&lt;&gt;"",現場!C814,"")</f>
        <v/>
      </c>
      <c r="M810" s="379" t="str">
        <f>IF(現場!D814&lt;&gt;"",現場!D814,"")</f>
        <v/>
      </c>
      <c r="N810" s="379" t="str">
        <f>IF(現場!E814&lt;&gt;"",現場!E814,"")</f>
        <v/>
      </c>
      <c r="O810" s="379" t="str">
        <f>IF(現場!F814&lt;&gt;"",現場!F814,"")</f>
        <v/>
      </c>
      <c r="P810" s="379" t="str">
        <f>IF(現場!G814&lt;&gt;"",現場!G814,"")</f>
        <v/>
      </c>
      <c r="Q810" s="379" t="str">
        <f>IF(現場!H814&lt;&gt;"",現場!H814,"")</f>
        <v/>
      </c>
      <c r="R810" s="379" t="str">
        <f>IF(現場!I814&lt;&gt;"",現場!I814,"")</f>
        <v/>
      </c>
      <c r="S810" s="379" t="str">
        <f>IF(現場!J814&lt;&gt;"",現場!J814,"")</f>
        <v/>
      </c>
      <c r="T810" s="379" t="str">
        <f>IF(現場!K814&lt;&gt;"",現場!K814,"")</f>
        <v/>
      </c>
      <c r="U810" s="379" t="str">
        <f>IF(現場!L814&lt;&gt;"",現場!L814,"")</f>
        <v/>
      </c>
      <c r="V810" s="379" t="str">
        <f>IF(現場!M814&lt;&gt;"",現場!M814,"")</f>
        <v/>
      </c>
      <c r="X810" s="407" t="str">
        <f>IF(名簿!E815&lt;&gt;"",名簿!E815,"")</f>
        <v/>
      </c>
      <c r="Y810" s="407" t="str">
        <f>IF(名簿!C815&lt;&gt;"",名簿!C815,"")</f>
        <v/>
      </c>
      <c r="Z810" s="407" t="str">
        <f>IF(名簿!H815&lt;&gt;"",名簿!H815,"")</f>
        <v/>
      </c>
      <c r="AA810" s="407" t="str">
        <f>IF(名簿!S815&lt;&gt;"",名簿!S815,"")</f>
        <v/>
      </c>
      <c r="AB810" s="407" t="s">
        <v>1792</v>
      </c>
      <c r="AC810" s="407" t="str">
        <f>IF(名簿!M815&lt;&gt;"",名簿!M815,"")</f>
        <v/>
      </c>
      <c r="AD810" s="407" t="str">
        <f>IF(名簿!N815&lt;&gt;"",名簿!N815,"")</f>
        <v/>
      </c>
      <c r="AE810" s="407" t="str">
        <f>IF(名簿!O815&lt;&gt;"",名簿!O815,"")</f>
        <v/>
      </c>
      <c r="AF810" s="407" t="str">
        <f>IF(名簿!P815&lt;&gt;"",名簿!P815,"")</f>
        <v/>
      </c>
      <c r="AN810" s="551" t="str">
        <f>テーブル2[[#This Row],[災害発生時の
体制]]&amp;テーブル2[[#This Row],[班長代理①②③を選択]]</f>
        <v/>
      </c>
      <c r="AO810">
        <f>IF(テーブル2[[#This Row],[班長代理①②③を選択]]&lt;&gt;"",COUNTIF(AN:AN,AN810),0)</f>
        <v>0</v>
      </c>
      <c r="AQ810" s="521" t="str">
        <f>テーブル2[[#This Row],[災害発生時の
体制]]&amp;テーブル2[[#This Row],[班長]]</f>
        <v/>
      </c>
      <c r="AR810" s="519">
        <f>IF(テーブル2[[#This Row],[班長]]="○",COUNTIF(AQ:AQ,AQ810),0)</f>
        <v>0</v>
      </c>
    </row>
    <row r="811" spans="2:44" x14ac:dyDescent="0.15">
      <c r="B811" s="378" t="str">
        <f>IF(名簿!C816&lt;&gt;"",名簿!C816,"")</f>
        <v/>
      </c>
      <c r="C811" s="378" t="str">
        <f>IF(名簿!F816&lt;&gt;"",名簿!F816,"")</f>
        <v/>
      </c>
      <c r="D811" s="378" t="str">
        <f>IF(名簿!G816&lt;&gt;"",名簿!G816,"")</f>
        <v/>
      </c>
      <c r="E811" s="378" t="str">
        <f>IF(名簿!J816&lt;&gt;"",名簿!J816,"")</f>
        <v/>
      </c>
      <c r="F811" s="378" t="str">
        <f>IF(名簿!L816&lt;&gt;"",名簿!L816,"")</f>
        <v/>
      </c>
      <c r="G811" s="378" t="str">
        <f>IF(名簿!I816&lt;&gt;"",名簿!I816,"")</f>
        <v/>
      </c>
      <c r="H811" s="378" t="str">
        <f>IF(名簿!K816&lt;&gt;"",名簿!K816,"")</f>
        <v/>
      </c>
      <c r="I811" s="378" t="str">
        <f>IF(名簿!H816&lt;&gt;"",名簿!H816,"")</f>
        <v/>
      </c>
      <c r="J811" s="378" t="str">
        <f>IF(名簿!S816&lt;&gt;"",名簿!S816,"")</f>
        <v/>
      </c>
      <c r="L811" s="379" t="str">
        <f>IF(現場!C815&lt;&gt;"",現場!C815,"")</f>
        <v/>
      </c>
      <c r="M811" s="379" t="str">
        <f>IF(現場!D815&lt;&gt;"",現場!D815,"")</f>
        <v/>
      </c>
      <c r="N811" s="379" t="str">
        <f>IF(現場!E815&lt;&gt;"",現場!E815,"")</f>
        <v/>
      </c>
      <c r="O811" s="379" t="str">
        <f>IF(現場!F815&lt;&gt;"",現場!F815,"")</f>
        <v/>
      </c>
      <c r="P811" s="379" t="str">
        <f>IF(現場!G815&lt;&gt;"",現場!G815,"")</f>
        <v/>
      </c>
      <c r="Q811" s="379" t="str">
        <f>IF(現場!H815&lt;&gt;"",現場!H815,"")</f>
        <v/>
      </c>
      <c r="R811" s="379" t="str">
        <f>IF(現場!I815&lt;&gt;"",現場!I815,"")</f>
        <v/>
      </c>
      <c r="S811" s="379" t="str">
        <f>IF(現場!J815&lt;&gt;"",現場!J815,"")</f>
        <v/>
      </c>
      <c r="T811" s="379" t="str">
        <f>IF(現場!K815&lt;&gt;"",現場!K815,"")</f>
        <v/>
      </c>
      <c r="U811" s="379" t="str">
        <f>IF(現場!L815&lt;&gt;"",現場!L815,"")</f>
        <v/>
      </c>
      <c r="V811" s="379" t="str">
        <f>IF(現場!M815&lt;&gt;"",現場!M815,"")</f>
        <v/>
      </c>
      <c r="X811" s="407" t="str">
        <f>IF(名簿!E816&lt;&gt;"",名簿!E816,"")</f>
        <v/>
      </c>
      <c r="Y811" s="407" t="str">
        <f>IF(名簿!C816&lt;&gt;"",名簿!C816,"")</f>
        <v/>
      </c>
      <c r="Z811" s="407" t="str">
        <f>IF(名簿!H816&lt;&gt;"",名簿!H816,"")</f>
        <v/>
      </c>
      <c r="AA811" s="407" t="str">
        <f>IF(名簿!S816&lt;&gt;"",名簿!S816,"")</f>
        <v/>
      </c>
      <c r="AB811" s="407" t="s">
        <v>1792</v>
      </c>
      <c r="AC811" s="407" t="str">
        <f>IF(名簿!M816&lt;&gt;"",名簿!M816,"")</f>
        <v/>
      </c>
      <c r="AD811" s="407" t="str">
        <f>IF(名簿!N816&lt;&gt;"",名簿!N816,"")</f>
        <v/>
      </c>
      <c r="AE811" s="407" t="str">
        <f>IF(名簿!O816&lt;&gt;"",名簿!O816,"")</f>
        <v/>
      </c>
      <c r="AF811" s="407" t="str">
        <f>IF(名簿!P816&lt;&gt;"",名簿!P816,"")</f>
        <v/>
      </c>
      <c r="AN811" s="551" t="str">
        <f>テーブル2[[#This Row],[災害発生時の
体制]]&amp;テーブル2[[#This Row],[班長代理①②③を選択]]</f>
        <v/>
      </c>
      <c r="AO811">
        <f>IF(テーブル2[[#This Row],[班長代理①②③を選択]]&lt;&gt;"",COUNTIF(AN:AN,AN811),0)</f>
        <v>0</v>
      </c>
      <c r="AQ811" s="521" t="str">
        <f>テーブル2[[#This Row],[災害発生時の
体制]]&amp;テーブル2[[#This Row],[班長]]</f>
        <v/>
      </c>
      <c r="AR811" s="519">
        <f>IF(テーブル2[[#This Row],[班長]]="○",COUNTIF(AQ:AQ,AQ811),0)</f>
        <v>0</v>
      </c>
    </row>
    <row r="812" spans="2:44" x14ac:dyDescent="0.15">
      <c r="B812" s="378" t="str">
        <f>IF(名簿!C817&lt;&gt;"",名簿!C817,"")</f>
        <v/>
      </c>
      <c r="C812" s="378" t="str">
        <f>IF(名簿!F817&lt;&gt;"",名簿!F817,"")</f>
        <v/>
      </c>
      <c r="D812" s="378" t="str">
        <f>IF(名簿!G817&lt;&gt;"",名簿!G817,"")</f>
        <v/>
      </c>
      <c r="E812" s="378" t="str">
        <f>IF(名簿!J817&lt;&gt;"",名簿!J817,"")</f>
        <v/>
      </c>
      <c r="F812" s="378" t="str">
        <f>IF(名簿!L817&lt;&gt;"",名簿!L817,"")</f>
        <v/>
      </c>
      <c r="G812" s="378" t="str">
        <f>IF(名簿!I817&lt;&gt;"",名簿!I817,"")</f>
        <v/>
      </c>
      <c r="H812" s="378" t="str">
        <f>IF(名簿!K817&lt;&gt;"",名簿!K817,"")</f>
        <v/>
      </c>
      <c r="I812" s="378" t="str">
        <f>IF(名簿!H817&lt;&gt;"",名簿!H817,"")</f>
        <v/>
      </c>
      <c r="J812" s="378" t="str">
        <f>IF(名簿!S817&lt;&gt;"",名簿!S817,"")</f>
        <v/>
      </c>
      <c r="L812" s="379" t="str">
        <f>IF(現場!C816&lt;&gt;"",現場!C816,"")</f>
        <v/>
      </c>
      <c r="M812" s="379" t="str">
        <f>IF(現場!D816&lt;&gt;"",現場!D816,"")</f>
        <v/>
      </c>
      <c r="N812" s="379" t="str">
        <f>IF(現場!E816&lt;&gt;"",現場!E816,"")</f>
        <v/>
      </c>
      <c r="O812" s="379" t="str">
        <f>IF(現場!F816&lt;&gt;"",現場!F816,"")</f>
        <v/>
      </c>
      <c r="P812" s="379" t="str">
        <f>IF(現場!G816&lt;&gt;"",現場!G816,"")</f>
        <v/>
      </c>
      <c r="Q812" s="379" t="str">
        <f>IF(現場!H816&lt;&gt;"",現場!H816,"")</f>
        <v/>
      </c>
      <c r="R812" s="379" t="str">
        <f>IF(現場!I816&lt;&gt;"",現場!I816,"")</f>
        <v/>
      </c>
      <c r="S812" s="379" t="str">
        <f>IF(現場!J816&lt;&gt;"",現場!J816,"")</f>
        <v/>
      </c>
      <c r="T812" s="379" t="str">
        <f>IF(現場!K816&lt;&gt;"",現場!K816,"")</f>
        <v/>
      </c>
      <c r="U812" s="379" t="str">
        <f>IF(現場!L816&lt;&gt;"",現場!L816,"")</f>
        <v/>
      </c>
      <c r="V812" s="379" t="str">
        <f>IF(現場!M816&lt;&gt;"",現場!M816,"")</f>
        <v/>
      </c>
      <c r="X812" s="407" t="str">
        <f>IF(名簿!E817&lt;&gt;"",名簿!E817,"")</f>
        <v/>
      </c>
      <c r="Y812" s="407" t="str">
        <f>IF(名簿!C817&lt;&gt;"",名簿!C817,"")</f>
        <v/>
      </c>
      <c r="Z812" s="407" t="str">
        <f>IF(名簿!H817&lt;&gt;"",名簿!H817,"")</f>
        <v/>
      </c>
      <c r="AA812" s="407" t="str">
        <f>IF(名簿!S817&lt;&gt;"",名簿!S817,"")</f>
        <v/>
      </c>
      <c r="AB812" s="407" t="s">
        <v>1792</v>
      </c>
      <c r="AC812" s="407" t="str">
        <f>IF(名簿!M817&lt;&gt;"",名簿!M817,"")</f>
        <v/>
      </c>
      <c r="AD812" s="407" t="str">
        <f>IF(名簿!N817&lt;&gt;"",名簿!N817,"")</f>
        <v/>
      </c>
      <c r="AE812" s="407" t="str">
        <f>IF(名簿!O817&lt;&gt;"",名簿!O817,"")</f>
        <v/>
      </c>
      <c r="AF812" s="407" t="str">
        <f>IF(名簿!P817&lt;&gt;"",名簿!P817,"")</f>
        <v/>
      </c>
      <c r="AN812" s="551" t="str">
        <f>テーブル2[[#This Row],[災害発生時の
体制]]&amp;テーブル2[[#This Row],[班長代理①②③を選択]]</f>
        <v/>
      </c>
      <c r="AO812">
        <f>IF(テーブル2[[#This Row],[班長代理①②③を選択]]&lt;&gt;"",COUNTIF(AN:AN,AN812),0)</f>
        <v>0</v>
      </c>
      <c r="AQ812" s="521" t="str">
        <f>テーブル2[[#This Row],[災害発生時の
体制]]&amp;テーブル2[[#This Row],[班長]]</f>
        <v/>
      </c>
      <c r="AR812" s="519">
        <f>IF(テーブル2[[#This Row],[班長]]="○",COUNTIF(AQ:AQ,AQ812),0)</f>
        <v>0</v>
      </c>
    </row>
    <row r="813" spans="2:44" x14ac:dyDescent="0.15">
      <c r="B813" s="378" t="str">
        <f>IF(名簿!C818&lt;&gt;"",名簿!C818,"")</f>
        <v/>
      </c>
      <c r="C813" s="378" t="str">
        <f>IF(名簿!F818&lt;&gt;"",名簿!F818,"")</f>
        <v/>
      </c>
      <c r="D813" s="378" t="str">
        <f>IF(名簿!G818&lt;&gt;"",名簿!G818,"")</f>
        <v/>
      </c>
      <c r="E813" s="378" t="str">
        <f>IF(名簿!J818&lt;&gt;"",名簿!J818,"")</f>
        <v/>
      </c>
      <c r="F813" s="378" t="str">
        <f>IF(名簿!L818&lt;&gt;"",名簿!L818,"")</f>
        <v/>
      </c>
      <c r="G813" s="378" t="str">
        <f>IF(名簿!I818&lt;&gt;"",名簿!I818,"")</f>
        <v/>
      </c>
      <c r="H813" s="378" t="str">
        <f>IF(名簿!K818&lt;&gt;"",名簿!K818,"")</f>
        <v/>
      </c>
      <c r="I813" s="378" t="str">
        <f>IF(名簿!H818&lt;&gt;"",名簿!H818,"")</f>
        <v/>
      </c>
      <c r="J813" s="378" t="str">
        <f>IF(名簿!S818&lt;&gt;"",名簿!S818,"")</f>
        <v/>
      </c>
      <c r="L813" s="379" t="str">
        <f>IF(現場!C817&lt;&gt;"",現場!C817,"")</f>
        <v/>
      </c>
      <c r="M813" s="379" t="str">
        <f>IF(現場!D817&lt;&gt;"",現場!D817,"")</f>
        <v/>
      </c>
      <c r="N813" s="379" t="str">
        <f>IF(現場!E817&lt;&gt;"",現場!E817,"")</f>
        <v/>
      </c>
      <c r="O813" s="379" t="str">
        <f>IF(現場!F817&lt;&gt;"",現場!F817,"")</f>
        <v/>
      </c>
      <c r="P813" s="379" t="str">
        <f>IF(現場!G817&lt;&gt;"",現場!G817,"")</f>
        <v/>
      </c>
      <c r="Q813" s="379" t="str">
        <f>IF(現場!H817&lt;&gt;"",現場!H817,"")</f>
        <v/>
      </c>
      <c r="R813" s="379" t="str">
        <f>IF(現場!I817&lt;&gt;"",現場!I817,"")</f>
        <v/>
      </c>
      <c r="S813" s="379" t="str">
        <f>IF(現場!J817&lt;&gt;"",現場!J817,"")</f>
        <v/>
      </c>
      <c r="T813" s="379" t="str">
        <f>IF(現場!K817&lt;&gt;"",現場!K817,"")</f>
        <v/>
      </c>
      <c r="U813" s="379" t="str">
        <f>IF(現場!L817&lt;&gt;"",現場!L817,"")</f>
        <v/>
      </c>
      <c r="V813" s="379" t="str">
        <f>IF(現場!M817&lt;&gt;"",現場!M817,"")</f>
        <v/>
      </c>
      <c r="X813" s="407" t="str">
        <f>IF(名簿!E818&lt;&gt;"",名簿!E818,"")</f>
        <v/>
      </c>
      <c r="Y813" s="407" t="str">
        <f>IF(名簿!C818&lt;&gt;"",名簿!C818,"")</f>
        <v/>
      </c>
      <c r="Z813" s="407" t="str">
        <f>IF(名簿!H818&lt;&gt;"",名簿!H818,"")</f>
        <v/>
      </c>
      <c r="AA813" s="407" t="str">
        <f>IF(名簿!S818&lt;&gt;"",名簿!S818,"")</f>
        <v/>
      </c>
      <c r="AB813" s="407" t="s">
        <v>1792</v>
      </c>
      <c r="AC813" s="407" t="str">
        <f>IF(名簿!M818&lt;&gt;"",名簿!M818,"")</f>
        <v/>
      </c>
      <c r="AD813" s="407" t="str">
        <f>IF(名簿!N818&lt;&gt;"",名簿!N818,"")</f>
        <v/>
      </c>
      <c r="AE813" s="407" t="str">
        <f>IF(名簿!O818&lt;&gt;"",名簿!O818,"")</f>
        <v/>
      </c>
      <c r="AF813" s="407" t="str">
        <f>IF(名簿!P818&lt;&gt;"",名簿!P818,"")</f>
        <v/>
      </c>
      <c r="AN813" s="551" t="str">
        <f>テーブル2[[#This Row],[災害発生時の
体制]]&amp;テーブル2[[#This Row],[班長代理①②③を選択]]</f>
        <v/>
      </c>
      <c r="AO813">
        <f>IF(テーブル2[[#This Row],[班長代理①②③を選択]]&lt;&gt;"",COUNTIF(AN:AN,AN813),0)</f>
        <v>0</v>
      </c>
      <c r="AQ813" s="521" t="str">
        <f>テーブル2[[#This Row],[災害発生時の
体制]]&amp;テーブル2[[#This Row],[班長]]</f>
        <v/>
      </c>
      <c r="AR813" s="519">
        <f>IF(テーブル2[[#This Row],[班長]]="○",COUNTIF(AQ:AQ,AQ813),0)</f>
        <v>0</v>
      </c>
    </row>
    <row r="814" spans="2:44" x14ac:dyDescent="0.15">
      <c r="B814" s="378" t="str">
        <f>IF(名簿!C819&lt;&gt;"",名簿!C819,"")</f>
        <v/>
      </c>
      <c r="C814" s="378" t="str">
        <f>IF(名簿!F819&lt;&gt;"",名簿!F819,"")</f>
        <v/>
      </c>
      <c r="D814" s="378" t="str">
        <f>IF(名簿!G819&lt;&gt;"",名簿!G819,"")</f>
        <v/>
      </c>
      <c r="E814" s="378" t="str">
        <f>IF(名簿!J819&lt;&gt;"",名簿!J819,"")</f>
        <v/>
      </c>
      <c r="F814" s="378" t="str">
        <f>IF(名簿!L819&lt;&gt;"",名簿!L819,"")</f>
        <v/>
      </c>
      <c r="G814" s="378" t="str">
        <f>IF(名簿!I819&lt;&gt;"",名簿!I819,"")</f>
        <v/>
      </c>
      <c r="H814" s="378" t="str">
        <f>IF(名簿!K819&lt;&gt;"",名簿!K819,"")</f>
        <v/>
      </c>
      <c r="I814" s="378" t="str">
        <f>IF(名簿!H819&lt;&gt;"",名簿!H819,"")</f>
        <v/>
      </c>
      <c r="J814" s="378" t="str">
        <f>IF(名簿!S819&lt;&gt;"",名簿!S819,"")</f>
        <v/>
      </c>
      <c r="L814" s="379" t="str">
        <f>IF(現場!C818&lt;&gt;"",現場!C818,"")</f>
        <v/>
      </c>
      <c r="M814" s="379" t="str">
        <f>IF(現場!D818&lt;&gt;"",現場!D818,"")</f>
        <v/>
      </c>
      <c r="N814" s="379" t="str">
        <f>IF(現場!E818&lt;&gt;"",現場!E818,"")</f>
        <v/>
      </c>
      <c r="O814" s="379" t="str">
        <f>IF(現場!F818&lt;&gt;"",現場!F818,"")</f>
        <v/>
      </c>
      <c r="P814" s="379" t="str">
        <f>IF(現場!G818&lt;&gt;"",現場!G818,"")</f>
        <v/>
      </c>
      <c r="Q814" s="379" t="str">
        <f>IF(現場!H818&lt;&gt;"",現場!H818,"")</f>
        <v/>
      </c>
      <c r="R814" s="379" t="str">
        <f>IF(現場!I818&lt;&gt;"",現場!I818,"")</f>
        <v/>
      </c>
      <c r="S814" s="379" t="str">
        <f>IF(現場!J818&lt;&gt;"",現場!J818,"")</f>
        <v/>
      </c>
      <c r="T814" s="379" t="str">
        <f>IF(現場!K818&lt;&gt;"",現場!K818,"")</f>
        <v/>
      </c>
      <c r="U814" s="379" t="str">
        <f>IF(現場!L818&lt;&gt;"",現場!L818,"")</f>
        <v/>
      </c>
      <c r="V814" s="379" t="str">
        <f>IF(現場!M818&lt;&gt;"",現場!M818,"")</f>
        <v/>
      </c>
      <c r="X814" s="407" t="str">
        <f>IF(名簿!E819&lt;&gt;"",名簿!E819,"")</f>
        <v/>
      </c>
      <c r="Y814" s="407" t="str">
        <f>IF(名簿!C819&lt;&gt;"",名簿!C819,"")</f>
        <v/>
      </c>
      <c r="Z814" s="407" t="str">
        <f>IF(名簿!H819&lt;&gt;"",名簿!H819,"")</f>
        <v/>
      </c>
      <c r="AA814" s="407" t="str">
        <f>IF(名簿!S819&lt;&gt;"",名簿!S819,"")</f>
        <v/>
      </c>
      <c r="AB814" s="407" t="s">
        <v>1792</v>
      </c>
      <c r="AC814" s="407" t="str">
        <f>IF(名簿!M819&lt;&gt;"",名簿!M819,"")</f>
        <v/>
      </c>
      <c r="AD814" s="407" t="str">
        <f>IF(名簿!N819&lt;&gt;"",名簿!N819,"")</f>
        <v/>
      </c>
      <c r="AE814" s="407" t="str">
        <f>IF(名簿!O819&lt;&gt;"",名簿!O819,"")</f>
        <v/>
      </c>
      <c r="AF814" s="407" t="str">
        <f>IF(名簿!P819&lt;&gt;"",名簿!P819,"")</f>
        <v/>
      </c>
      <c r="AN814" s="551" t="str">
        <f>テーブル2[[#This Row],[災害発生時の
体制]]&amp;テーブル2[[#This Row],[班長代理①②③を選択]]</f>
        <v/>
      </c>
      <c r="AO814">
        <f>IF(テーブル2[[#This Row],[班長代理①②③を選択]]&lt;&gt;"",COUNTIF(AN:AN,AN814),0)</f>
        <v>0</v>
      </c>
      <c r="AQ814" s="521" t="str">
        <f>テーブル2[[#This Row],[災害発生時の
体制]]&amp;テーブル2[[#This Row],[班長]]</f>
        <v/>
      </c>
      <c r="AR814" s="519">
        <f>IF(テーブル2[[#This Row],[班長]]="○",COUNTIF(AQ:AQ,AQ814),0)</f>
        <v>0</v>
      </c>
    </row>
    <row r="815" spans="2:44" x14ac:dyDescent="0.15">
      <c r="B815" s="378" t="str">
        <f>IF(名簿!C820&lt;&gt;"",名簿!C820,"")</f>
        <v/>
      </c>
      <c r="C815" s="378" t="str">
        <f>IF(名簿!F820&lt;&gt;"",名簿!F820,"")</f>
        <v/>
      </c>
      <c r="D815" s="378" t="str">
        <f>IF(名簿!G820&lt;&gt;"",名簿!G820,"")</f>
        <v/>
      </c>
      <c r="E815" s="378" t="str">
        <f>IF(名簿!J820&lt;&gt;"",名簿!J820,"")</f>
        <v/>
      </c>
      <c r="F815" s="378" t="str">
        <f>IF(名簿!L820&lt;&gt;"",名簿!L820,"")</f>
        <v/>
      </c>
      <c r="G815" s="378" t="str">
        <f>IF(名簿!I820&lt;&gt;"",名簿!I820,"")</f>
        <v/>
      </c>
      <c r="H815" s="378" t="str">
        <f>IF(名簿!K820&lt;&gt;"",名簿!K820,"")</f>
        <v/>
      </c>
      <c r="I815" s="378" t="str">
        <f>IF(名簿!H820&lt;&gt;"",名簿!H820,"")</f>
        <v/>
      </c>
      <c r="J815" s="378" t="str">
        <f>IF(名簿!S820&lt;&gt;"",名簿!S820,"")</f>
        <v/>
      </c>
      <c r="L815" s="379" t="str">
        <f>IF(現場!C819&lt;&gt;"",現場!C819,"")</f>
        <v/>
      </c>
      <c r="M815" s="379" t="str">
        <f>IF(現場!D819&lt;&gt;"",現場!D819,"")</f>
        <v/>
      </c>
      <c r="N815" s="379" t="str">
        <f>IF(現場!E819&lt;&gt;"",現場!E819,"")</f>
        <v/>
      </c>
      <c r="O815" s="379" t="str">
        <f>IF(現場!F819&lt;&gt;"",現場!F819,"")</f>
        <v/>
      </c>
      <c r="P815" s="379" t="str">
        <f>IF(現場!G819&lt;&gt;"",現場!G819,"")</f>
        <v/>
      </c>
      <c r="Q815" s="379" t="str">
        <f>IF(現場!H819&lt;&gt;"",現場!H819,"")</f>
        <v/>
      </c>
      <c r="R815" s="379" t="str">
        <f>IF(現場!I819&lt;&gt;"",現場!I819,"")</f>
        <v/>
      </c>
      <c r="S815" s="379" t="str">
        <f>IF(現場!J819&lt;&gt;"",現場!J819,"")</f>
        <v/>
      </c>
      <c r="T815" s="379" t="str">
        <f>IF(現場!K819&lt;&gt;"",現場!K819,"")</f>
        <v/>
      </c>
      <c r="U815" s="379" t="str">
        <f>IF(現場!L819&lt;&gt;"",現場!L819,"")</f>
        <v/>
      </c>
      <c r="V815" s="379" t="str">
        <f>IF(現場!M819&lt;&gt;"",現場!M819,"")</f>
        <v/>
      </c>
      <c r="X815" s="407" t="str">
        <f>IF(名簿!E820&lt;&gt;"",名簿!E820,"")</f>
        <v/>
      </c>
      <c r="Y815" s="407" t="str">
        <f>IF(名簿!C820&lt;&gt;"",名簿!C820,"")</f>
        <v/>
      </c>
      <c r="Z815" s="407" t="str">
        <f>IF(名簿!H820&lt;&gt;"",名簿!H820,"")</f>
        <v/>
      </c>
      <c r="AA815" s="407" t="str">
        <f>IF(名簿!S820&lt;&gt;"",名簿!S820,"")</f>
        <v/>
      </c>
      <c r="AB815" s="407" t="s">
        <v>1792</v>
      </c>
      <c r="AC815" s="407" t="str">
        <f>IF(名簿!M820&lt;&gt;"",名簿!M820,"")</f>
        <v/>
      </c>
      <c r="AD815" s="407" t="str">
        <f>IF(名簿!N820&lt;&gt;"",名簿!N820,"")</f>
        <v/>
      </c>
      <c r="AE815" s="407" t="str">
        <f>IF(名簿!O820&lt;&gt;"",名簿!O820,"")</f>
        <v/>
      </c>
      <c r="AF815" s="407" t="str">
        <f>IF(名簿!P820&lt;&gt;"",名簿!P820,"")</f>
        <v/>
      </c>
      <c r="AN815" s="551" t="str">
        <f>テーブル2[[#This Row],[災害発生時の
体制]]&amp;テーブル2[[#This Row],[班長代理①②③を選択]]</f>
        <v/>
      </c>
      <c r="AO815">
        <f>IF(テーブル2[[#This Row],[班長代理①②③を選択]]&lt;&gt;"",COUNTIF(AN:AN,AN815),0)</f>
        <v>0</v>
      </c>
      <c r="AQ815" s="521" t="str">
        <f>テーブル2[[#This Row],[災害発生時の
体制]]&amp;テーブル2[[#This Row],[班長]]</f>
        <v/>
      </c>
      <c r="AR815" s="519">
        <f>IF(テーブル2[[#This Row],[班長]]="○",COUNTIF(AQ:AQ,AQ815),0)</f>
        <v>0</v>
      </c>
    </row>
    <row r="816" spans="2:44" x14ac:dyDescent="0.15">
      <c r="B816" s="378" t="str">
        <f>IF(名簿!C821&lt;&gt;"",名簿!C821,"")</f>
        <v/>
      </c>
      <c r="C816" s="378" t="str">
        <f>IF(名簿!F821&lt;&gt;"",名簿!F821,"")</f>
        <v/>
      </c>
      <c r="D816" s="378" t="str">
        <f>IF(名簿!G821&lt;&gt;"",名簿!G821,"")</f>
        <v/>
      </c>
      <c r="E816" s="378" t="str">
        <f>IF(名簿!J821&lt;&gt;"",名簿!J821,"")</f>
        <v/>
      </c>
      <c r="F816" s="378" t="str">
        <f>IF(名簿!L821&lt;&gt;"",名簿!L821,"")</f>
        <v/>
      </c>
      <c r="G816" s="378" t="str">
        <f>IF(名簿!I821&lt;&gt;"",名簿!I821,"")</f>
        <v/>
      </c>
      <c r="H816" s="378" t="str">
        <f>IF(名簿!K821&lt;&gt;"",名簿!K821,"")</f>
        <v/>
      </c>
      <c r="I816" s="378" t="str">
        <f>IF(名簿!H821&lt;&gt;"",名簿!H821,"")</f>
        <v/>
      </c>
      <c r="J816" s="378" t="str">
        <f>IF(名簿!S821&lt;&gt;"",名簿!S821,"")</f>
        <v/>
      </c>
      <c r="L816" s="379" t="str">
        <f>IF(現場!C820&lt;&gt;"",現場!C820,"")</f>
        <v/>
      </c>
      <c r="M816" s="379" t="str">
        <f>IF(現場!D820&lt;&gt;"",現場!D820,"")</f>
        <v/>
      </c>
      <c r="N816" s="379" t="str">
        <f>IF(現場!E820&lt;&gt;"",現場!E820,"")</f>
        <v/>
      </c>
      <c r="O816" s="379" t="str">
        <f>IF(現場!F820&lt;&gt;"",現場!F820,"")</f>
        <v/>
      </c>
      <c r="P816" s="379" t="str">
        <f>IF(現場!G820&lt;&gt;"",現場!G820,"")</f>
        <v/>
      </c>
      <c r="Q816" s="379" t="str">
        <f>IF(現場!H820&lt;&gt;"",現場!H820,"")</f>
        <v/>
      </c>
      <c r="R816" s="379" t="str">
        <f>IF(現場!I820&lt;&gt;"",現場!I820,"")</f>
        <v/>
      </c>
      <c r="S816" s="379" t="str">
        <f>IF(現場!J820&lt;&gt;"",現場!J820,"")</f>
        <v/>
      </c>
      <c r="T816" s="379" t="str">
        <f>IF(現場!K820&lt;&gt;"",現場!K820,"")</f>
        <v/>
      </c>
      <c r="U816" s="379" t="str">
        <f>IF(現場!L820&lt;&gt;"",現場!L820,"")</f>
        <v/>
      </c>
      <c r="V816" s="379" t="str">
        <f>IF(現場!M820&lt;&gt;"",現場!M820,"")</f>
        <v/>
      </c>
      <c r="X816" s="407" t="str">
        <f>IF(名簿!E821&lt;&gt;"",名簿!E821,"")</f>
        <v/>
      </c>
      <c r="Y816" s="407" t="str">
        <f>IF(名簿!C821&lt;&gt;"",名簿!C821,"")</f>
        <v/>
      </c>
      <c r="Z816" s="407" t="str">
        <f>IF(名簿!H821&lt;&gt;"",名簿!H821,"")</f>
        <v/>
      </c>
      <c r="AA816" s="407" t="str">
        <f>IF(名簿!S821&lt;&gt;"",名簿!S821,"")</f>
        <v/>
      </c>
      <c r="AB816" s="407" t="s">
        <v>1792</v>
      </c>
      <c r="AC816" s="407" t="str">
        <f>IF(名簿!M821&lt;&gt;"",名簿!M821,"")</f>
        <v/>
      </c>
      <c r="AD816" s="407" t="str">
        <f>IF(名簿!N821&lt;&gt;"",名簿!N821,"")</f>
        <v/>
      </c>
      <c r="AE816" s="407" t="str">
        <f>IF(名簿!O821&lt;&gt;"",名簿!O821,"")</f>
        <v/>
      </c>
      <c r="AF816" s="407" t="str">
        <f>IF(名簿!P821&lt;&gt;"",名簿!P821,"")</f>
        <v/>
      </c>
      <c r="AN816" s="551" t="str">
        <f>テーブル2[[#This Row],[災害発生時の
体制]]&amp;テーブル2[[#This Row],[班長代理①②③を選択]]</f>
        <v/>
      </c>
      <c r="AO816">
        <f>IF(テーブル2[[#This Row],[班長代理①②③を選択]]&lt;&gt;"",COUNTIF(AN:AN,AN816),0)</f>
        <v>0</v>
      </c>
      <c r="AQ816" s="521" t="str">
        <f>テーブル2[[#This Row],[災害発生時の
体制]]&amp;テーブル2[[#This Row],[班長]]</f>
        <v/>
      </c>
      <c r="AR816" s="519">
        <f>IF(テーブル2[[#This Row],[班長]]="○",COUNTIF(AQ:AQ,AQ816),0)</f>
        <v>0</v>
      </c>
    </row>
    <row r="817" spans="2:44" x14ac:dyDescent="0.15">
      <c r="B817" s="378" t="str">
        <f>IF(名簿!C822&lt;&gt;"",名簿!C822,"")</f>
        <v/>
      </c>
      <c r="C817" s="378" t="str">
        <f>IF(名簿!F822&lt;&gt;"",名簿!F822,"")</f>
        <v/>
      </c>
      <c r="D817" s="378" t="str">
        <f>IF(名簿!G822&lt;&gt;"",名簿!G822,"")</f>
        <v/>
      </c>
      <c r="E817" s="378" t="str">
        <f>IF(名簿!J822&lt;&gt;"",名簿!J822,"")</f>
        <v/>
      </c>
      <c r="F817" s="378" t="str">
        <f>IF(名簿!L822&lt;&gt;"",名簿!L822,"")</f>
        <v/>
      </c>
      <c r="G817" s="378" t="str">
        <f>IF(名簿!I822&lt;&gt;"",名簿!I822,"")</f>
        <v/>
      </c>
      <c r="H817" s="378" t="str">
        <f>IF(名簿!K822&lt;&gt;"",名簿!K822,"")</f>
        <v/>
      </c>
      <c r="I817" s="378" t="str">
        <f>IF(名簿!H822&lt;&gt;"",名簿!H822,"")</f>
        <v/>
      </c>
      <c r="J817" s="378" t="str">
        <f>IF(名簿!S822&lt;&gt;"",名簿!S822,"")</f>
        <v/>
      </c>
      <c r="L817" s="379" t="str">
        <f>IF(現場!C821&lt;&gt;"",現場!C821,"")</f>
        <v/>
      </c>
      <c r="M817" s="379" t="str">
        <f>IF(現場!D821&lt;&gt;"",現場!D821,"")</f>
        <v/>
      </c>
      <c r="N817" s="379" t="str">
        <f>IF(現場!E821&lt;&gt;"",現場!E821,"")</f>
        <v/>
      </c>
      <c r="O817" s="379" t="str">
        <f>IF(現場!F821&lt;&gt;"",現場!F821,"")</f>
        <v/>
      </c>
      <c r="P817" s="379" t="str">
        <f>IF(現場!G821&lt;&gt;"",現場!G821,"")</f>
        <v/>
      </c>
      <c r="Q817" s="379" t="str">
        <f>IF(現場!H821&lt;&gt;"",現場!H821,"")</f>
        <v/>
      </c>
      <c r="R817" s="379" t="str">
        <f>IF(現場!I821&lt;&gt;"",現場!I821,"")</f>
        <v/>
      </c>
      <c r="S817" s="379" t="str">
        <f>IF(現場!J821&lt;&gt;"",現場!J821,"")</f>
        <v/>
      </c>
      <c r="T817" s="379" t="str">
        <f>IF(現場!K821&lt;&gt;"",現場!K821,"")</f>
        <v/>
      </c>
      <c r="U817" s="379" t="str">
        <f>IF(現場!L821&lt;&gt;"",現場!L821,"")</f>
        <v/>
      </c>
      <c r="V817" s="379" t="str">
        <f>IF(現場!M821&lt;&gt;"",現場!M821,"")</f>
        <v/>
      </c>
      <c r="X817" s="407" t="str">
        <f>IF(名簿!E822&lt;&gt;"",名簿!E822,"")</f>
        <v/>
      </c>
      <c r="Y817" s="407" t="str">
        <f>IF(名簿!C822&lt;&gt;"",名簿!C822,"")</f>
        <v/>
      </c>
      <c r="Z817" s="407" t="str">
        <f>IF(名簿!H822&lt;&gt;"",名簿!H822,"")</f>
        <v/>
      </c>
      <c r="AA817" s="407" t="str">
        <f>IF(名簿!S822&lt;&gt;"",名簿!S822,"")</f>
        <v/>
      </c>
      <c r="AB817" s="407" t="s">
        <v>1792</v>
      </c>
      <c r="AC817" s="407" t="str">
        <f>IF(名簿!M822&lt;&gt;"",名簿!M822,"")</f>
        <v/>
      </c>
      <c r="AD817" s="407" t="str">
        <f>IF(名簿!N822&lt;&gt;"",名簿!N822,"")</f>
        <v/>
      </c>
      <c r="AE817" s="407" t="str">
        <f>IF(名簿!O822&lt;&gt;"",名簿!O822,"")</f>
        <v/>
      </c>
      <c r="AF817" s="407" t="str">
        <f>IF(名簿!P822&lt;&gt;"",名簿!P822,"")</f>
        <v/>
      </c>
      <c r="AN817" s="551" t="str">
        <f>テーブル2[[#This Row],[災害発生時の
体制]]&amp;テーブル2[[#This Row],[班長代理①②③を選択]]</f>
        <v/>
      </c>
      <c r="AO817">
        <f>IF(テーブル2[[#This Row],[班長代理①②③を選択]]&lt;&gt;"",COUNTIF(AN:AN,AN817),0)</f>
        <v>0</v>
      </c>
      <c r="AQ817" s="521" t="str">
        <f>テーブル2[[#This Row],[災害発生時の
体制]]&amp;テーブル2[[#This Row],[班長]]</f>
        <v/>
      </c>
      <c r="AR817" s="519">
        <f>IF(テーブル2[[#This Row],[班長]]="○",COUNTIF(AQ:AQ,AQ817),0)</f>
        <v>0</v>
      </c>
    </row>
    <row r="818" spans="2:44" x14ac:dyDescent="0.15">
      <c r="B818" s="378" t="str">
        <f>IF(名簿!C823&lt;&gt;"",名簿!C823,"")</f>
        <v/>
      </c>
      <c r="C818" s="378" t="str">
        <f>IF(名簿!F823&lt;&gt;"",名簿!F823,"")</f>
        <v/>
      </c>
      <c r="D818" s="378" t="str">
        <f>IF(名簿!G823&lt;&gt;"",名簿!G823,"")</f>
        <v/>
      </c>
      <c r="E818" s="378" t="str">
        <f>IF(名簿!J823&lt;&gt;"",名簿!J823,"")</f>
        <v/>
      </c>
      <c r="F818" s="378" t="str">
        <f>IF(名簿!L823&lt;&gt;"",名簿!L823,"")</f>
        <v/>
      </c>
      <c r="G818" s="378" t="str">
        <f>IF(名簿!I823&lt;&gt;"",名簿!I823,"")</f>
        <v/>
      </c>
      <c r="H818" s="378" t="str">
        <f>IF(名簿!K823&lt;&gt;"",名簿!K823,"")</f>
        <v/>
      </c>
      <c r="I818" s="378" t="str">
        <f>IF(名簿!H823&lt;&gt;"",名簿!H823,"")</f>
        <v/>
      </c>
      <c r="J818" s="378" t="str">
        <f>IF(名簿!S823&lt;&gt;"",名簿!S823,"")</f>
        <v/>
      </c>
      <c r="L818" s="379" t="str">
        <f>IF(現場!C822&lt;&gt;"",現場!C822,"")</f>
        <v/>
      </c>
      <c r="M818" s="379" t="str">
        <f>IF(現場!D822&lt;&gt;"",現場!D822,"")</f>
        <v/>
      </c>
      <c r="N818" s="379" t="str">
        <f>IF(現場!E822&lt;&gt;"",現場!E822,"")</f>
        <v/>
      </c>
      <c r="O818" s="379" t="str">
        <f>IF(現場!F822&lt;&gt;"",現場!F822,"")</f>
        <v/>
      </c>
      <c r="P818" s="379" t="str">
        <f>IF(現場!G822&lt;&gt;"",現場!G822,"")</f>
        <v/>
      </c>
      <c r="Q818" s="379" t="str">
        <f>IF(現場!H822&lt;&gt;"",現場!H822,"")</f>
        <v/>
      </c>
      <c r="R818" s="379" t="str">
        <f>IF(現場!I822&lt;&gt;"",現場!I822,"")</f>
        <v/>
      </c>
      <c r="S818" s="379" t="str">
        <f>IF(現場!J822&lt;&gt;"",現場!J822,"")</f>
        <v/>
      </c>
      <c r="T818" s="379" t="str">
        <f>IF(現場!K822&lt;&gt;"",現場!K822,"")</f>
        <v/>
      </c>
      <c r="U818" s="379" t="str">
        <f>IF(現場!L822&lt;&gt;"",現場!L822,"")</f>
        <v/>
      </c>
      <c r="V818" s="379" t="str">
        <f>IF(現場!M822&lt;&gt;"",現場!M822,"")</f>
        <v/>
      </c>
      <c r="X818" s="407" t="str">
        <f>IF(名簿!E823&lt;&gt;"",名簿!E823,"")</f>
        <v/>
      </c>
      <c r="Y818" s="407" t="str">
        <f>IF(名簿!C823&lt;&gt;"",名簿!C823,"")</f>
        <v/>
      </c>
      <c r="Z818" s="407" t="str">
        <f>IF(名簿!H823&lt;&gt;"",名簿!H823,"")</f>
        <v/>
      </c>
      <c r="AA818" s="407" t="str">
        <f>IF(名簿!S823&lt;&gt;"",名簿!S823,"")</f>
        <v/>
      </c>
      <c r="AB818" s="407" t="s">
        <v>1792</v>
      </c>
      <c r="AC818" s="407" t="str">
        <f>IF(名簿!M823&lt;&gt;"",名簿!M823,"")</f>
        <v/>
      </c>
      <c r="AD818" s="407" t="str">
        <f>IF(名簿!N823&lt;&gt;"",名簿!N823,"")</f>
        <v/>
      </c>
      <c r="AE818" s="407" t="str">
        <f>IF(名簿!O823&lt;&gt;"",名簿!O823,"")</f>
        <v/>
      </c>
      <c r="AF818" s="407" t="str">
        <f>IF(名簿!P823&lt;&gt;"",名簿!P823,"")</f>
        <v/>
      </c>
      <c r="AN818" s="551" t="str">
        <f>テーブル2[[#This Row],[災害発生時の
体制]]&amp;テーブル2[[#This Row],[班長代理①②③を選択]]</f>
        <v/>
      </c>
      <c r="AO818">
        <f>IF(テーブル2[[#This Row],[班長代理①②③を選択]]&lt;&gt;"",COUNTIF(AN:AN,AN818),0)</f>
        <v>0</v>
      </c>
      <c r="AQ818" s="521" t="str">
        <f>テーブル2[[#This Row],[災害発生時の
体制]]&amp;テーブル2[[#This Row],[班長]]</f>
        <v/>
      </c>
      <c r="AR818" s="519">
        <f>IF(テーブル2[[#This Row],[班長]]="○",COUNTIF(AQ:AQ,AQ818),0)</f>
        <v>0</v>
      </c>
    </row>
    <row r="819" spans="2:44" x14ac:dyDescent="0.15">
      <c r="B819" s="378" t="str">
        <f>IF(名簿!C824&lt;&gt;"",名簿!C824,"")</f>
        <v/>
      </c>
      <c r="C819" s="378" t="str">
        <f>IF(名簿!F824&lt;&gt;"",名簿!F824,"")</f>
        <v/>
      </c>
      <c r="D819" s="378" t="str">
        <f>IF(名簿!G824&lt;&gt;"",名簿!G824,"")</f>
        <v/>
      </c>
      <c r="E819" s="378" t="str">
        <f>IF(名簿!J824&lt;&gt;"",名簿!J824,"")</f>
        <v/>
      </c>
      <c r="F819" s="378" t="str">
        <f>IF(名簿!L824&lt;&gt;"",名簿!L824,"")</f>
        <v/>
      </c>
      <c r="G819" s="378" t="str">
        <f>IF(名簿!I824&lt;&gt;"",名簿!I824,"")</f>
        <v/>
      </c>
      <c r="H819" s="378" t="str">
        <f>IF(名簿!K824&lt;&gt;"",名簿!K824,"")</f>
        <v/>
      </c>
      <c r="I819" s="378" t="str">
        <f>IF(名簿!H824&lt;&gt;"",名簿!H824,"")</f>
        <v/>
      </c>
      <c r="J819" s="378" t="str">
        <f>IF(名簿!S824&lt;&gt;"",名簿!S824,"")</f>
        <v/>
      </c>
      <c r="L819" s="379" t="str">
        <f>IF(現場!C823&lt;&gt;"",現場!C823,"")</f>
        <v/>
      </c>
      <c r="M819" s="379" t="str">
        <f>IF(現場!D823&lt;&gt;"",現場!D823,"")</f>
        <v/>
      </c>
      <c r="N819" s="379" t="str">
        <f>IF(現場!E823&lt;&gt;"",現場!E823,"")</f>
        <v/>
      </c>
      <c r="O819" s="379" t="str">
        <f>IF(現場!F823&lt;&gt;"",現場!F823,"")</f>
        <v/>
      </c>
      <c r="P819" s="379" t="str">
        <f>IF(現場!G823&lt;&gt;"",現場!G823,"")</f>
        <v/>
      </c>
      <c r="Q819" s="379" t="str">
        <f>IF(現場!H823&lt;&gt;"",現場!H823,"")</f>
        <v/>
      </c>
      <c r="R819" s="379" t="str">
        <f>IF(現場!I823&lt;&gt;"",現場!I823,"")</f>
        <v/>
      </c>
      <c r="S819" s="379" t="str">
        <f>IF(現場!J823&lt;&gt;"",現場!J823,"")</f>
        <v/>
      </c>
      <c r="T819" s="379" t="str">
        <f>IF(現場!K823&lt;&gt;"",現場!K823,"")</f>
        <v/>
      </c>
      <c r="U819" s="379" t="str">
        <f>IF(現場!L823&lt;&gt;"",現場!L823,"")</f>
        <v/>
      </c>
      <c r="V819" s="379" t="str">
        <f>IF(現場!M823&lt;&gt;"",現場!M823,"")</f>
        <v/>
      </c>
      <c r="X819" s="407" t="str">
        <f>IF(名簿!E824&lt;&gt;"",名簿!E824,"")</f>
        <v/>
      </c>
      <c r="Y819" s="407" t="str">
        <f>IF(名簿!C824&lt;&gt;"",名簿!C824,"")</f>
        <v/>
      </c>
      <c r="Z819" s="407" t="str">
        <f>IF(名簿!H824&lt;&gt;"",名簿!H824,"")</f>
        <v/>
      </c>
      <c r="AA819" s="407" t="str">
        <f>IF(名簿!S824&lt;&gt;"",名簿!S824,"")</f>
        <v/>
      </c>
      <c r="AB819" s="407" t="s">
        <v>1792</v>
      </c>
      <c r="AC819" s="407" t="str">
        <f>IF(名簿!M824&lt;&gt;"",名簿!M824,"")</f>
        <v/>
      </c>
      <c r="AD819" s="407" t="str">
        <f>IF(名簿!N824&lt;&gt;"",名簿!N824,"")</f>
        <v/>
      </c>
      <c r="AE819" s="407" t="str">
        <f>IF(名簿!O824&lt;&gt;"",名簿!O824,"")</f>
        <v/>
      </c>
      <c r="AF819" s="407" t="str">
        <f>IF(名簿!P824&lt;&gt;"",名簿!P824,"")</f>
        <v/>
      </c>
      <c r="AN819" s="551" t="str">
        <f>テーブル2[[#This Row],[災害発生時の
体制]]&amp;テーブル2[[#This Row],[班長代理①②③を選択]]</f>
        <v/>
      </c>
      <c r="AO819">
        <f>IF(テーブル2[[#This Row],[班長代理①②③を選択]]&lt;&gt;"",COUNTIF(AN:AN,AN819),0)</f>
        <v>0</v>
      </c>
      <c r="AQ819" s="521" t="str">
        <f>テーブル2[[#This Row],[災害発生時の
体制]]&amp;テーブル2[[#This Row],[班長]]</f>
        <v/>
      </c>
      <c r="AR819" s="519">
        <f>IF(テーブル2[[#This Row],[班長]]="○",COUNTIF(AQ:AQ,AQ819),0)</f>
        <v>0</v>
      </c>
    </row>
    <row r="820" spans="2:44" x14ac:dyDescent="0.15">
      <c r="B820" s="378" t="str">
        <f>IF(名簿!C825&lt;&gt;"",名簿!C825,"")</f>
        <v/>
      </c>
      <c r="C820" s="378" t="str">
        <f>IF(名簿!F825&lt;&gt;"",名簿!F825,"")</f>
        <v/>
      </c>
      <c r="D820" s="378" t="str">
        <f>IF(名簿!G825&lt;&gt;"",名簿!G825,"")</f>
        <v/>
      </c>
      <c r="E820" s="378" t="str">
        <f>IF(名簿!J825&lt;&gt;"",名簿!J825,"")</f>
        <v/>
      </c>
      <c r="F820" s="378" t="str">
        <f>IF(名簿!L825&lt;&gt;"",名簿!L825,"")</f>
        <v/>
      </c>
      <c r="G820" s="378" t="str">
        <f>IF(名簿!I825&lt;&gt;"",名簿!I825,"")</f>
        <v/>
      </c>
      <c r="H820" s="378" t="str">
        <f>IF(名簿!K825&lt;&gt;"",名簿!K825,"")</f>
        <v/>
      </c>
      <c r="I820" s="378" t="str">
        <f>IF(名簿!H825&lt;&gt;"",名簿!H825,"")</f>
        <v/>
      </c>
      <c r="J820" s="378" t="str">
        <f>IF(名簿!S825&lt;&gt;"",名簿!S825,"")</f>
        <v/>
      </c>
      <c r="L820" s="379" t="str">
        <f>IF(現場!C824&lt;&gt;"",現場!C824,"")</f>
        <v/>
      </c>
      <c r="M820" s="379" t="str">
        <f>IF(現場!D824&lt;&gt;"",現場!D824,"")</f>
        <v/>
      </c>
      <c r="N820" s="379" t="str">
        <f>IF(現場!E824&lt;&gt;"",現場!E824,"")</f>
        <v/>
      </c>
      <c r="O820" s="379" t="str">
        <f>IF(現場!F824&lt;&gt;"",現場!F824,"")</f>
        <v/>
      </c>
      <c r="P820" s="379" t="str">
        <f>IF(現場!G824&lt;&gt;"",現場!G824,"")</f>
        <v/>
      </c>
      <c r="Q820" s="379" t="str">
        <f>IF(現場!H824&lt;&gt;"",現場!H824,"")</f>
        <v/>
      </c>
      <c r="R820" s="379" t="str">
        <f>IF(現場!I824&lt;&gt;"",現場!I824,"")</f>
        <v/>
      </c>
      <c r="S820" s="379" t="str">
        <f>IF(現場!J824&lt;&gt;"",現場!J824,"")</f>
        <v/>
      </c>
      <c r="T820" s="379" t="str">
        <f>IF(現場!K824&lt;&gt;"",現場!K824,"")</f>
        <v/>
      </c>
      <c r="U820" s="379" t="str">
        <f>IF(現場!L824&lt;&gt;"",現場!L824,"")</f>
        <v/>
      </c>
      <c r="V820" s="379" t="str">
        <f>IF(現場!M824&lt;&gt;"",現場!M824,"")</f>
        <v/>
      </c>
      <c r="X820" s="407" t="str">
        <f>IF(名簿!E825&lt;&gt;"",名簿!E825,"")</f>
        <v/>
      </c>
      <c r="Y820" s="407" t="str">
        <f>IF(名簿!C825&lt;&gt;"",名簿!C825,"")</f>
        <v/>
      </c>
      <c r="Z820" s="407" t="str">
        <f>IF(名簿!H825&lt;&gt;"",名簿!H825,"")</f>
        <v/>
      </c>
      <c r="AA820" s="407" t="str">
        <f>IF(名簿!S825&lt;&gt;"",名簿!S825,"")</f>
        <v/>
      </c>
      <c r="AB820" s="407" t="s">
        <v>1792</v>
      </c>
      <c r="AC820" s="407" t="str">
        <f>IF(名簿!M825&lt;&gt;"",名簿!M825,"")</f>
        <v/>
      </c>
      <c r="AD820" s="407" t="str">
        <f>IF(名簿!N825&lt;&gt;"",名簿!N825,"")</f>
        <v/>
      </c>
      <c r="AE820" s="407" t="str">
        <f>IF(名簿!O825&lt;&gt;"",名簿!O825,"")</f>
        <v/>
      </c>
      <c r="AF820" s="407" t="str">
        <f>IF(名簿!P825&lt;&gt;"",名簿!P825,"")</f>
        <v/>
      </c>
      <c r="AN820" s="551" t="str">
        <f>テーブル2[[#This Row],[災害発生時の
体制]]&amp;テーブル2[[#This Row],[班長代理①②③を選択]]</f>
        <v/>
      </c>
      <c r="AO820">
        <f>IF(テーブル2[[#This Row],[班長代理①②③を選択]]&lt;&gt;"",COUNTIF(AN:AN,AN820),0)</f>
        <v>0</v>
      </c>
      <c r="AQ820" s="521" t="str">
        <f>テーブル2[[#This Row],[災害発生時の
体制]]&amp;テーブル2[[#This Row],[班長]]</f>
        <v/>
      </c>
      <c r="AR820" s="519">
        <f>IF(テーブル2[[#This Row],[班長]]="○",COUNTIF(AQ:AQ,AQ820),0)</f>
        <v>0</v>
      </c>
    </row>
    <row r="821" spans="2:44" x14ac:dyDescent="0.15">
      <c r="B821" s="378" t="str">
        <f>IF(名簿!C826&lt;&gt;"",名簿!C826,"")</f>
        <v/>
      </c>
      <c r="C821" s="378" t="str">
        <f>IF(名簿!F826&lt;&gt;"",名簿!F826,"")</f>
        <v/>
      </c>
      <c r="D821" s="378" t="str">
        <f>IF(名簿!G826&lt;&gt;"",名簿!G826,"")</f>
        <v/>
      </c>
      <c r="E821" s="378" t="str">
        <f>IF(名簿!J826&lt;&gt;"",名簿!J826,"")</f>
        <v/>
      </c>
      <c r="F821" s="378" t="str">
        <f>IF(名簿!L826&lt;&gt;"",名簿!L826,"")</f>
        <v/>
      </c>
      <c r="G821" s="378" t="str">
        <f>IF(名簿!I826&lt;&gt;"",名簿!I826,"")</f>
        <v/>
      </c>
      <c r="H821" s="378" t="str">
        <f>IF(名簿!K826&lt;&gt;"",名簿!K826,"")</f>
        <v/>
      </c>
      <c r="I821" s="378" t="str">
        <f>IF(名簿!H826&lt;&gt;"",名簿!H826,"")</f>
        <v/>
      </c>
      <c r="J821" s="378" t="str">
        <f>IF(名簿!S826&lt;&gt;"",名簿!S826,"")</f>
        <v/>
      </c>
      <c r="L821" s="379" t="str">
        <f>IF(現場!C825&lt;&gt;"",現場!C825,"")</f>
        <v/>
      </c>
      <c r="M821" s="379" t="str">
        <f>IF(現場!D825&lt;&gt;"",現場!D825,"")</f>
        <v/>
      </c>
      <c r="N821" s="379" t="str">
        <f>IF(現場!E825&lt;&gt;"",現場!E825,"")</f>
        <v/>
      </c>
      <c r="O821" s="379" t="str">
        <f>IF(現場!F825&lt;&gt;"",現場!F825,"")</f>
        <v/>
      </c>
      <c r="P821" s="379" t="str">
        <f>IF(現場!G825&lt;&gt;"",現場!G825,"")</f>
        <v/>
      </c>
      <c r="Q821" s="379" t="str">
        <f>IF(現場!H825&lt;&gt;"",現場!H825,"")</f>
        <v/>
      </c>
      <c r="R821" s="379" t="str">
        <f>IF(現場!I825&lt;&gt;"",現場!I825,"")</f>
        <v/>
      </c>
      <c r="S821" s="379" t="str">
        <f>IF(現場!J825&lt;&gt;"",現場!J825,"")</f>
        <v/>
      </c>
      <c r="T821" s="379" t="str">
        <f>IF(現場!K825&lt;&gt;"",現場!K825,"")</f>
        <v/>
      </c>
      <c r="U821" s="379" t="str">
        <f>IF(現場!L825&lt;&gt;"",現場!L825,"")</f>
        <v/>
      </c>
      <c r="V821" s="379" t="str">
        <f>IF(現場!M825&lt;&gt;"",現場!M825,"")</f>
        <v/>
      </c>
      <c r="X821" s="407" t="str">
        <f>IF(名簿!E826&lt;&gt;"",名簿!E826,"")</f>
        <v/>
      </c>
      <c r="Y821" s="407" t="str">
        <f>IF(名簿!C826&lt;&gt;"",名簿!C826,"")</f>
        <v/>
      </c>
      <c r="Z821" s="407" t="str">
        <f>IF(名簿!H826&lt;&gt;"",名簿!H826,"")</f>
        <v/>
      </c>
      <c r="AA821" s="407" t="str">
        <f>IF(名簿!S826&lt;&gt;"",名簿!S826,"")</f>
        <v/>
      </c>
      <c r="AB821" s="407" t="s">
        <v>1792</v>
      </c>
      <c r="AC821" s="407" t="str">
        <f>IF(名簿!M826&lt;&gt;"",名簿!M826,"")</f>
        <v/>
      </c>
      <c r="AD821" s="407" t="str">
        <f>IF(名簿!N826&lt;&gt;"",名簿!N826,"")</f>
        <v/>
      </c>
      <c r="AE821" s="407" t="str">
        <f>IF(名簿!O826&lt;&gt;"",名簿!O826,"")</f>
        <v/>
      </c>
      <c r="AF821" s="407" t="str">
        <f>IF(名簿!P826&lt;&gt;"",名簿!P826,"")</f>
        <v/>
      </c>
      <c r="AN821" s="551" t="str">
        <f>テーブル2[[#This Row],[災害発生時の
体制]]&amp;テーブル2[[#This Row],[班長代理①②③を選択]]</f>
        <v/>
      </c>
      <c r="AO821">
        <f>IF(テーブル2[[#This Row],[班長代理①②③を選択]]&lt;&gt;"",COUNTIF(AN:AN,AN821),0)</f>
        <v>0</v>
      </c>
      <c r="AQ821" s="521" t="str">
        <f>テーブル2[[#This Row],[災害発生時の
体制]]&amp;テーブル2[[#This Row],[班長]]</f>
        <v/>
      </c>
      <c r="AR821" s="519">
        <f>IF(テーブル2[[#This Row],[班長]]="○",COUNTIF(AQ:AQ,AQ821),0)</f>
        <v>0</v>
      </c>
    </row>
    <row r="822" spans="2:44" x14ac:dyDescent="0.15">
      <c r="B822" s="378" t="str">
        <f>IF(名簿!C827&lt;&gt;"",名簿!C827,"")</f>
        <v/>
      </c>
      <c r="C822" s="378" t="str">
        <f>IF(名簿!F827&lt;&gt;"",名簿!F827,"")</f>
        <v/>
      </c>
      <c r="D822" s="378" t="str">
        <f>IF(名簿!G827&lt;&gt;"",名簿!G827,"")</f>
        <v/>
      </c>
      <c r="E822" s="378" t="str">
        <f>IF(名簿!J827&lt;&gt;"",名簿!J827,"")</f>
        <v/>
      </c>
      <c r="F822" s="378" t="str">
        <f>IF(名簿!L827&lt;&gt;"",名簿!L827,"")</f>
        <v/>
      </c>
      <c r="G822" s="378" t="str">
        <f>IF(名簿!I827&lt;&gt;"",名簿!I827,"")</f>
        <v/>
      </c>
      <c r="H822" s="378" t="str">
        <f>IF(名簿!K827&lt;&gt;"",名簿!K827,"")</f>
        <v/>
      </c>
      <c r="I822" s="378" t="str">
        <f>IF(名簿!H827&lt;&gt;"",名簿!H827,"")</f>
        <v/>
      </c>
      <c r="J822" s="378" t="str">
        <f>IF(名簿!S827&lt;&gt;"",名簿!S827,"")</f>
        <v/>
      </c>
      <c r="L822" s="379" t="str">
        <f>IF(現場!C826&lt;&gt;"",現場!C826,"")</f>
        <v/>
      </c>
      <c r="M822" s="379" t="str">
        <f>IF(現場!D826&lt;&gt;"",現場!D826,"")</f>
        <v/>
      </c>
      <c r="N822" s="379" t="str">
        <f>IF(現場!E826&lt;&gt;"",現場!E826,"")</f>
        <v/>
      </c>
      <c r="O822" s="379" t="str">
        <f>IF(現場!F826&lt;&gt;"",現場!F826,"")</f>
        <v/>
      </c>
      <c r="P822" s="379" t="str">
        <f>IF(現場!G826&lt;&gt;"",現場!G826,"")</f>
        <v/>
      </c>
      <c r="Q822" s="379" t="str">
        <f>IF(現場!H826&lt;&gt;"",現場!H826,"")</f>
        <v/>
      </c>
      <c r="R822" s="379" t="str">
        <f>IF(現場!I826&lt;&gt;"",現場!I826,"")</f>
        <v/>
      </c>
      <c r="S822" s="379" t="str">
        <f>IF(現場!J826&lt;&gt;"",現場!J826,"")</f>
        <v/>
      </c>
      <c r="T822" s="379" t="str">
        <f>IF(現場!K826&lt;&gt;"",現場!K826,"")</f>
        <v/>
      </c>
      <c r="U822" s="379" t="str">
        <f>IF(現場!L826&lt;&gt;"",現場!L826,"")</f>
        <v/>
      </c>
      <c r="V822" s="379" t="str">
        <f>IF(現場!M826&lt;&gt;"",現場!M826,"")</f>
        <v/>
      </c>
      <c r="X822" s="407" t="str">
        <f>IF(名簿!E827&lt;&gt;"",名簿!E827,"")</f>
        <v/>
      </c>
      <c r="Y822" s="407" t="str">
        <f>IF(名簿!C827&lt;&gt;"",名簿!C827,"")</f>
        <v/>
      </c>
      <c r="Z822" s="407" t="str">
        <f>IF(名簿!H827&lt;&gt;"",名簿!H827,"")</f>
        <v/>
      </c>
      <c r="AA822" s="407" t="str">
        <f>IF(名簿!S827&lt;&gt;"",名簿!S827,"")</f>
        <v/>
      </c>
      <c r="AB822" s="407" t="s">
        <v>1792</v>
      </c>
      <c r="AC822" s="407" t="str">
        <f>IF(名簿!M827&lt;&gt;"",名簿!M827,"")</f>
        <v/>
      </c>
      <c r="AD822" s="407" t="str">
        <f>IF(名簿!N827&lt;&gt;"",名簿!N827,"")</f>
        <v/>
      </c>
      <c r="AE822" s="407" t="str">
        <f>IF(名簿!O827&lt;&gt;"",名簿!O827,"")</f>
        <v/>
      </c>
      <c r="AF822" s="407" t="str">
        <f>IF(名簿!P827&lt;&gt;"",名簿!P827,"")</f>
        <v/>
      </c>
      <c r="AN822" s="551" t="str">
        <f>テーブル2[[#This Row],[災害発生時の
体制]]&amp;テーブル2[[#This Row],[班長代理①②③を選択]]</f>
        <v/>
      </c>
      <c r="AO822">
        <f>IF(テーブル2[[#This Row],[班長代理①②③を選択]]&lt;&gt;"",COUNTIF(AN:AN,AN822),0)</f>
        <v>0</v>
      </c>
      <c r="AQ822" s="521" t="str">
        <f>テーブル2[[#This Row],[災害発生時の
体制]]&amp;テーブル2[[#This Row],[班長]]</f>
        <v/>
      </c>
      <c r="AR822" s="519">
        <f>IF(テーブル2[[#This Row],[班長]]="○",COUNTIF(AQ:AQ,AQ822),0)</f>
        <v>0</v>
      </c>
    </row>
    <row r="823" spans="2:44" x14ac:dyDescent="0.15">
      <c r="B823" s="378" t="str">
        <f>IF(名簿!C828&lt;&gt;"",名簿!C828,"")</f>
        <v/>
      </c>
      <c r="C823" s="378" t="str">
        <f>IF(名簿!F828&lt;&gt;"",名簿!F828,"")</f>
        <v/>
      </c>
      <c r="D823" s="378" t="str">
        <f>IF(名簿!G828&lt;&gt;"",名簿!G828,"")</f>
        <v/>
      </c>
      <c r="E823" s="378" t="str">
        <f>IF(名簿!J828&lt;&gt;"",名簿!J828,"")</f>
        <v/>
      </c>
      <c r="F823" s="378" t="str">
        <f>IF(名簿!L828&lt;&gt;"",名簿!L828,"")</f>
        <v/>
      </c>
      <c r="G823" s="378" t="str">
        <f>IF(名簿!I828&lt;&gt;"",名簿!I828,"")</f>
        <v/>
      </c>
      <c r="H823" s="378" t="str">
        <f>IF(名簿!K828&lt;&gt;"",名簿!K828,"")</f>
        <v/>
      </c>
      <c r="I823" s="378" t="str">
        <f>IF(名簿!H828&lt;&gt;"",名簿!H828,"")</f>
        <v/>
      </c>
      <c r="J823" s="378" t="str">
        <f>IF(名簿!S828&lt;&gt;"",名簿!S828,"")</f>
        <v/>
      </c>
      <c r="L823" s="379" t="str">
        <f>IF(現場!C827&lt;&gt;"",現場!C827,"")</f>
        <v/>
      </c>
      <c r="M823" s="379" t="str">
        <f>IF(現場!D827&lt;&gt;"",現場!D827,"")</f>
        <v/>
      </c>
      <c r="N823" s="379" t="str">
        <f>IF(現場!E827&lt;&gt;"",現場!E827,"")</f>
        <v/>
      </c>
      <c r="O823" s="379" t="str">
        <f>IF(現場!F827&lt;&gt;"",現場!F827,"")</f>
        <v/>
      </c>
      <c r="P823" s="379" t="str">
        <f>IF(現場!G827&lt;&gt;"",現場!G827,"")</f>
        <v/>
      </c>
      <c r="Q823" s="379" t="str">
        <f>IF(現場!H827&lt;&gt;"",現場!H827,"")</f>
        <v/>
      </c>
      <c r="R823" s="379" t="str">
        <f>IF(現場!I827&lt;&gt;"",現場!I827,"")</f>
        <v/>
      </c>
      <c r="S823" s="379" t="str">
        <f>IF(現場!J827&lt;&gt;"",現場!J827,"")</f>
        <v/>
      </c>
      <c r="T823" s="379" t="str">
        <f>IF(現場!K827&lt;&gt;"",現場!K827,"")</f>
        <v/>
      </c>
      <c r="U823" s="379" t="str">
        <f>IF(現場!L827&lt;&gt;"",現場!L827,"")</f>
        <v/>
      </c>
      <c r="V823" s="379" t="str">
        <f>IF(現場!M827&lt;&gt;"",現場!M827,"")</f>
        <v/>
      </c>
      <c r="X823" s="407" t="str">
        <f>IF(名簿!E828&lt;&gt;"",名簿!E828,"")</f>
        <v/>
      </c>
      <c r="Y823" s="407" t="str">
        <f>IF(名簿!C828&lt;&gt;"",名簿!C828,"")</f>
        <v/>
      </c>
      <c r="Z823" s="407" t="str">
        <f>IF(名簿!H828&lt;&gt;"",名簿!H828,"")</f>
        <v/>
      </c>
      <c r="AA823" s="407" t="str">
        <f>IF(名簿!S828&lt;&gt;"",名簿!S828,"")</f>
        <v/>
      </c>
      <c r="AB823" s="407" t="s">
        <v>1792</v>
      </c>
      <c r="AC823" s="407" t="str">
        <f>IF(名簿!M828&lt;&gt;"",名簿!M828,"")</f>
        <v/>
      </c>
      <c r="AD823" s="407" t="str">
        <f>IF(名簿!N828&lt;&gt;"",名簿!N828,"")</f>
        <v/>
      </c>
      <c r="AE823" s="407" t="str">
        <f>IF(名簿!O828&lt;&gt;"",名簿!O828,"")</f>
        <v/>
      </c>
      <c r="AF823" s="407" t="str">
        <f>IF(名簿!P828&lt;&gt;"",名簿!P828,"")</f>
        <v/>
      </c>
      <c r="AN823" s="551" t="str">
        <f>テーブル2[[#This Row],[災害発生時の
体制]]&amp;テーブル2[[#This Row],[班長代理①②③を選択]]</f>
        <v/>
      </c>
      <c r="AO823">
        <f>IF(テーブル2[[#This Row],[班長代理①②③を選択]]&lt;&gt;"",COUNTIF(AN:AN,AN823),0)</f>
        <v>0</v>
      </c>
      <c r="AQ823" s="521" t="str">
        <f>テーブル2[[#This Row],[災害発生時の
体制]]&amp;テーブル2[[#This Row],[班長]]</f>
        <v/>
      </c>
      <c r="AR823" s="519">
        <f>IF(テーブル2[[#This Row],[班長]]="○",COUNTIF(AQ:AQ,AQ823),0)</f>
        <v>0</v>
      </c>
    </row>
    <row r="824" spans="2:44" x14ac:dyDescent="0.15">
      <c r="B824" s="378" t="str">
        <f>IF(名簿!C829&lt;&gt;"",名簿!C829,"")</f>
        <v/>
      </c>
      <c r="C824" s="378" t="str">
        <f>IF(名簿!F829&lt;&gt;"",名簿!F829,"")</f>
        <v/>
      </c>
      <c r="D824" s="378" t="str">
        <f>IF(名簿!G829&lt;&gt;"",名簿!G829,"")</f>
        <v/>
      </c>
      <c r="E824" s="378" t="str">
        <f>IF(名簿!J829&lt;&gt;"",名簿!J829,"")</f>
        <v/>
      </c>
      <c r="F824" s="378" t="str">
        <f>IF(名簿!L829&lt;&gt;"",名簿!L829,"")</f>
        <v/>
      </c>
      <c r="G824" s="378" t="str">
        <f>IF(名簿!I829&lt;&gt;"",名簿!I829,"")</f>
        <v/>
      </c>
      <c r="H824" s="378" t="str">
        <f>IF(名簿!K829&lt;&gt;"",名簿!K829,"")</f>
        <v/>
      </c>
      <c r="I824" s="378" t="str">
        <f>IF(名簿!H829&lt;&gt;"",名簿!H829,"")</f>
        <v/>
      </c>
      <c r="J824" s="378" t="str">
        <f>IF(名簿!S829&lt;&gt;"",名簿!S829,"")</f>
        <v/>
      </c>
      <c r="L824" s="379" t="str">
        <f>IF(現場!C828&lt;&gt;"",現場!C828,"")</f>
        <v/>
      </c>
      <c r="M824" s="379" t="str">
        <f>IF(現場!D828&lt;&gt;"",現場!D828,"")</f>
        <v/>
      </c>
      <c r="N824" s="379" t="str">
        <f>IF(現場!E828&lt;&gt;"",現場!E828,"")</f>
        <v/>
      </c>
      <c r="O824" s="379" t="str">
        <f>IF(現場!F828&lt;&gt;"",現場!F828,"")</f>
        <v/>
      </c>
      <c r="P824" s="379" t="str">
        <f>IF(現場!G828&lt;&gt;"",現場!G828,"")</f>
        <v/>
      </c>
      <c r="Q824" s="379" t="str">
        <f>IF(現場!H828&lt;&gt;"",現場!H828,"")</f>
        <v/>
      </c>
      <c r="R824" s="379" t="str">
        <f>IF(現場!I828&lt;&gt;"",現場!I828,"")</f>
        <v/>
      </c>
      <c r="S824" s="379" t="str">
        <f>IF(現場!J828&lt;&gt;"",現場!J828,"")</f>
        <v/>
      </c>
      <c r="T824" s="379" t="str">
        <f>IF(現場!K828&lt;&gt;"",現場!K828,"")</f>
        <v/>
      </c>
      <c r="U824" s="379" t="str">
        <f>IF(現場!L828&lt;&gt;"",現場!L828,"")</f>
        <v/>
      </c>
      <c r="V824" s="379" t="str">
        <f>IF(現場!M828&lt;&gt;"",現場!M828,"")</f>
        <v/>
      </c>
      <c r="X824" s="407" t="str">
        <f>IF(名簿!E829&lt;&gt;"",名簿!E829,"")</f>
        <v/>
      </c>
      <c r="Y824" s="407" t="str">
        <f>IF(名簿!C829&lt;&gt;"",名簿!C829,"")</f>
        <v/>
      </c>
      <c r="Z824" s="407" t="str">
        <f>IF(名簿!H829&lt;&gt;"",名簿!H829,"")</f>
        <v/>
      </c>
      <c r="AA824" s="407" t="str">
        <f>IF(名簿!S829&lt;&gt;"",名簿!S829,"")</f>
        <v/>
      </c>
      <c r="AB824" s="407" t="s">
        <v>1792</v>
      </c>
      <c r="AC824" s="407" t="str">
        <f>IF(名簿!M829&lt;&gt;"",名簿!M829,"")</f>
        <v/>
      </c>
      <c r="AD824" s="407" t="str">
        <f>IF(名簿!N829&lt;&gt;"",名簿!N829,"")</f>
        <v/>
      </c>
      <c r="AE824" s="407" t="str">
        <f>IF(名簿!O829&lt;&gt;"",名簿!O829,"")</f>
        <v/>
      </c>
      <c r="AF824" s="407" t="str">
        <f>IF(名簿!P829&lt;&gt;"",名簿!P829,"")</f>
        <v/>
      </c>
      <c r="AN824" s="551" t="str">
        <f>テーブル2[[#This Row],[災害発生時の
体制]]&amp;テーブル2[[#This Row],[班長代理①②③を選択]]</f>
        <v/>
      </c>
      <c r="AO824">
        <f>IF(テーブル2[[#This Row],[班長代理①②③を選択]]&lt;&gt;"",COUNTIF(AN:AN,AN824),0)</f>
        <v>0</v>
      </c>
      <c r="AQ824" s="521" t="str">
        <f>テーブル2[[#This Row],[災害発生時の
体制]]&amp;テーブル2[[#This Row],[班長]]</f>
        <v/>
      </c>
      <c r="AR824" s="519">
        <f>IF(テーブル2[[#This Row],[班長]]="○",COUNTIF(AQ:AQ,AQ824),0)</f>
        <v>0</v>
      </c>
    </row>
    <row r="825" spans="2:44" x14ac:dyDescent="0.15">
      <c r="B825" s="378" t="str">
        <f>IF(名簿!C830&lt;&gt;"",名簿!C830,"")</f>
        <v/>
      </c>
      <c r="C825" s="378" t="str">
        <f>IF(名簿!F830&lt;&gt;"",名簿!F830,"")</f>
        <v/>
      </c>
      <c r="D825" s="378" t="str">
        <f>IF(名簿!G830&lt;&gt;"",名簿!G830,"")</f>
        <v/>
      </c>
      <c r="E825" s="378" t="str">
        <f>IF(名簿!J830&lt;&gt;"",名簿!J830,"")</f>
        <v/>
      </c>
      <c r="F825" s="378" t="str">
        <f>IF(名簿!L830&lt;&gt;"",名簿!L830,"")</f>
        <v/>
      </c>
      <c r="G825" s="378" t="str">
        <f>IF(名簿!I830&lt;&gt;"",名簿!I830,"")</f>
        <v/>
      </c>
      <c r="H825" s="378" t="str">
        <f>IF(名簿!K830&lt;&gt;"",名簿!K830,"")</f>
        <v/>
      </c>
      <c r="I825" s="378" t="str">
        <f>IF(名簿!H830&lt;&gt;"",名簿!H830,"")</f>
        <v/>
      </c>
      <c r="J825" s="378" t="str">
        <f>IF(名簿!S830&lt;&gt;"",名簿!S830,"")</f>
        <v/>
      </c>
      <c r="L825" s="379" t="str">
        <f>IF(現場!C829&lt;&gt;"",現場!C829,"")</f>
        <v/>
      </c>
      <c r="M825" s="379" t="str">
        <f>IF(現場!D829&lt;&gt;"",現場!D829,"")</f>
        <v/>
      </c>
      <c r="N825" s="379" t="str">
        <f>IF(現場!E829&lt;&gt;"",現場!E829,"")</f>
        <v/>
      </c>
      <c r="O825" s="379" t="str">
        <f>IF(現場!F829&lt;&gt;"",現場!F829,"")</f>
        <v/>
      </c>
      <c r="P825" s="379" t="str">
        <f>IF(現場!G829&lt;&gt;"",現場!G829,"")</f>
        <v/>
      </c>
      <c r="Q825" s="379" t="str">
        <f>IF(現場!H829&lt;&gt;"",現場!H829,"")</f>
        <v/>
      </c>
      <c r="R825" s="379" t="str">
        <f>IF(現場!I829&lt;&gt;"",現場!I829,"")</f>
        <v/>
      </c>
      <c r="S825" s="379" t="str">
        <f>IF(現場!J829&lt;&gt;"",現場!J829,"")</f>
        <v/>
      </c>
      <c r="T825" s="379" t="str">
        <f>IF(現場!K829&lt;&gt;"",現場!K829,"")</f>
        <v/>
      </c>
      <c r="U825" s="379" t="str">
        <f>IF(現場!L829&lt;&gt;"",現場!L829,"")</f>
        <v/>
      </c>
      <c r="V825" s="379" t="str">
        <f>IF(現場!M829&lt;&gt;"",現場!M829,"")</f>
        <v/>
      </c>
      <c r="X825" s="407" t="str">
        <f>IF(名簿!E830&lt;&gt;"",名簿!E830,"")</f>
        <v/>
      </c>
      <c r="Y825" s="407" t="str">
        <f>IF(名簿!C830&lt;&gt;"",名簿!C830,"")</f>
        <v/>
      </c>
      <c r="Z825" s="407" t="str">
        <f>IF(名簿!H830&lt;&gt;"",名簿!H830,"")</f>
        <v/>
      </c>
      <c r="AA825" s="407" t="str">
        <f>IF(名簿!S830&lt;&gt;"",名簿!S830,"")</f>
        <v/>
      </c>
      <c r="AB825" s="407" t="s">
        <v>1792</v>
      </c>
      <c r="AC825" s="407" t="str">
        <f>IF(名簿!M830&lt;&gt;"",名簿!M830,"")</f>
        <v/>
      </c>
      <c r="AD825" s="407" t="str">
        <f>IF(名簿!N830&lt;&gt;"",名簿!N830,"")</f>
        <v/>
      </c>
      <c r="AE825" s="407" t="str">
        <f>IF(名簿!O830&lt;&gt;"",名簿!O830,"")</f>
        <v/>
      </c>
      <c r="AF825" s="407" t="str">
        <f>IF(名簿!P830&lt;&gt;"",名簿!P830,"")</f>
        <v/>
      </c>
      <c r="AN825" s="551" t="str">
        <f>テーブル2[[#This Row],[災害発生時の
体制]]&amp;テーブル2[[#This Row],[班長代理①②③を選択]]</f>
        <v/>
      </c>
      <c r="AO825">
        <f>IF(テーブル2[[#This Row],[班長代理①②③を選択]]&lt;&gt;"",COUNTIF(AN:AN,AN825),0)</f>
        <v>0</v>
      </c>
      <c r="AQ825" s="521" t="str">
        <f>テーブル2[[#This Row],[災害発生時の
体制]]&amp;テーブル2[[#This Row],[班長]]</f>
        <v/>
      </c>
      <c r="AR825" s="519">
        <f>IF(テーブル2[[#This Row],[班長]]="○",COUNTIF(AQ:AQ,AQ825),0)</f>
        <v>0</v>
      </c>
    </row>
    <row r="826" spans="2:44" x14ac:dyDescent="0.15">
      <c r="B826" s="378" t="str">
        <f>IF(名簿!C831&lt;&gt;"",名簿!C831,"")</f>
        <v/>
      </c>
      <c r="C826" s="378" t="str">
        <f>IF(名簿!F831&lt;&gt;"",名簿!F831,"")</f>
        <v/>
      </c>
      <c r="D826" s="378" t="str">
        <f>IF(名簿!G831&lt;&gt;"",名簿!G831,"")</f>
        <v/>
      </c>
      <c r="E826" s="378" t="str">
        <f>IF(名簿!J831&lt;&gt;"",名簿!J831,"")</f>
        <v/>
      </c>
      <c r="F826" s="378" t="str">
        <f>IF(名簿!L831&lt;&gt;"",名簿!L831,"")</f>
        <v/>
      </c>
      <c r="G826" s="378" t="str">
        <f>IF(名簿!I831&lt;&gt;"",名簿!I831,"")</f>
        <v/>
      </c>
      <c r="H826" s="378" t="str">
        <f>IF(名簿!K831&lt;&gt;"",名簿!K831,"")</f>
        <v/>
      </c>
      <c r="I826" s="378" t="str">
        <f>IF(名簿!H831&lt;&gt;"",名簿!H831,"")</f>
        <v/>
      </c>
      <c r="J826" s="378" t="str">
        <f>IF(名簿!S831&lt;&gt;"",名簿!S831,"")</f>
        <v/>
      </c>
      <c r="L826" s="379" t="str">
        <f>IF(現場!C830&lt;&gt;"",現場!C830,"")</f>
        <v/>
      </c>
      <c r="M826" s="379" t="str">
        <f>IF(現場!D830&lt;&gt;"",現場!D830,"")</f>
        <v/>
      </c>
      <c r="N826" s="379" t="str">
        <f>IF(現場!E830&lt;&gt;"",現場!E830,"")</f>
        <v/>
      </c>
      <c r="O826" s="379" t="str">
        <f>IF(現場!F830&lt;&gt;"",現場!F830,"")</f>
        <v/>
      </c>
      <c r="P826" s="379" t="str">
        <f>IF(現場!G830&lt;&gt;"",現場!G830,"")</f>
        <v/>
      </c>
      <c r="Q826" s="379" t="str">
        <f>IF(現場!H830&lt;&gt;"",現場!H830,"")</f>
        <v/>
      </c>
      <c r="R826" s="379" t="str">
        <f>IF(現場!I830&lt;&gt;"",現場!I830,"")</f>
        <v/>
      </c>
      <c r="S826" s="379" t="str">
        <f>IF(現場!J830&lt;&gt;"",現場!J830,"")</f>
        <v/>
      </c>
      <c r="T826" s="379" t="str">
        <f>IF(現場!K830&lt;&gt;"",現場!K830,"")</f>
        <v/>
      </c>
      <c r="U826" s="379" t="str">
        <f>IF(現場!L830&lt;&gt;"",現場!L830,"")</f>
        <v/>
      </c>
      <c r="V826" s="379" t="str">
        <f>IF(現場!M830&lt;&gt;"",現場!M830,"")</f>
        <v/>
      </c>
      <c r="X826" s="407" t="str">
        <f>IF(名簿!E831&lt;&gt;"",名簿!E831,"")</f>
        <v/>
      </c>
      <c r="Y826" s="407" t="str">
        <f>IF(名簿!C831&lt;&gt;"",名簿!C831,"")</f>
        <v/>
      </c>
      <c r="Z826" s="407" t="str">
        <f>IF(名簿!H831&lt;&gt;"",名簿!H831,"")</f>
        <v/>
      </c>
      <c r="AA826" s="407" t="str">
        <f>IF(名簿!S831&lt;&gt;"",名簿!S831,"")</f>
        <v/>
      </c>
      <c r="AB826" s="407" t="s">
        <v>1792</v>
      </c>
      <c r="AC826" s="407" t="str">
        <f>IF(名簿!M831&lt;&gt;"",名簿!M831,"")</f>
        <v/>
      </c>
      <c r="AD826" s="407" t="str">
        <f>IF(名簿!N831&lt;&gt;"",名簿!N831,"")</f>
        <v/>
      </c>
      <c r="AE826" s="407" t="str">
        <f>IF(名簿!O831&lt;&gt;"",名簿!O831,"")</f>
        <v/>
      </c>
      <c r="AF826" s="407" t="str">
        <f>IF(名簿!P831&lt;&gt;"",名簿!P831,"")</f>
        <v/>
      </c>
      <c r="AN826" s="551" t="str">
        <f>テーブル2[[#This Row],[災害発生時の
体制]]&amp;テーブル2[[#This Row],[班長代理①②③を選択]]</f>
        <v/>
      </c>
      <c r="AO826">
        <f>IF(テーブル2[[#This Row],[班長代理①②③を選択]]&lt;&gt;"",COUNTIF(AN:AN,AN826),0)</f>
        <v>0</v>
      </c>
      <c r="AQ826" s="521" t="str">
        <f>テーブル2[[#This Row],[災害発生時の
体制]]&amp;テーブル2[[#This Row],[班長]]</f>
        <v/>
      </c>
      <c r="AR826" s="519">
        <f>IF(テーブル2[[#This Row],[班長]]="○",COUNTIF(AQ:AQ,AQ826),0)</f>
        <v>0</v>
      </c>
    </row>
    <row r="827" spans="2:44" x14ac:dyDescent="0.15">
      <c r="B827" s="378" t="str">
        <f>IF(名簿!C832&lt;&gt;"",名簿!C832,"")</f>
        <v/>
      </c>
      <c r="C827" s="378" t="str">
        <f>IF(名簿!F832&lt;&gt;"",名簿!F832,"")</f>
        <v/>
      </c>
      <c r="D827" s="378" t="str">
        <f>IF(名簿!G832&lt;&gt;"",名簿!G832,"")</f>
        <v/>
      </c>
      <c r="E827" s="378" t="str">
        <f>IF(名簿!J832&lt;&gt;"",名簿!J832,"")</f>
        <v/>
      </c>
      <c r="F827" s="378" t="str">
        <f>IF(名簿!L832&lt;&gt;"",名簿!L832,"")</f>
        <v/>
      </c>
      <c r="G827" s="378" t="str">
        <f>IF(名簿!I832&lt;&gt;"",名簿!I832,"")</f>
        <v/>
      </c>
      <c r="H827" s="378" t="str">
        <f>IF(名簿!K832&lt;&gt;"",名簿!K832,"")</f>
        <v/>
      </c>
      <c r="I827" s="378" t="str">
        <f>IF(名簿!H832&lt;&gt;"",名簿!H832,"")</f>
        <v/>
      </c>
      <c r="J827" s="378" t="str">
        <f>IF(名簿!S832&lt;&gt;"",名簿!S832,"")</f>
        <v/>
      </c>
      <c r="L827" s="379" t="str">
        <f>IF(現場!C831&lt;&gt;"",現場!C831,"")</f>
        <v/>
      </c>
      <c r="M827" s="379" t="str">
        <f>IF(現場!D831&lt;&gt;"",現場!D831,"")</f>
        <v/>
      </c>
      <c r="N827" s="379" t="str">
        <f>IF(現場!E831&lt;&gt;"",現場!E831,"")</f>
        <v/>
      </c>
      <c r="O827" s="379" t="str">
        <f>IF(現場!F831&lt;&gt;"",現場!F831,"")</f>
        <v/>
      </c>
      <c r="P827" s="379" t="str">
        <f>IF(現場!G831&lt;&gt;"",現場!G831,"")</f>
        <v/>
      </c>
      <c r="Q827" s="379" t="str">
        <f>IF(現場!H831&lt;&gt;"",現場!H831,"")</f>
        <v/>
      </c>
      <c r="R827" s="379" t="str">
        <f>IF(現場!I831&lt;&gt;"",現場!I831,"")</f>
        <v/>
      </c>
      <c r="S827" s="379" t="str">
        <f>IF(現場!J831&lt;&gt;"",現場!J831,"")</f>
        <v/>
      </c>
      <c r="T827" s="379" t="str">
        <f>IF(現場!K831&lt;&gt;"",現場!K831,"")</f>
        <v/>
      </c>
      <c r="U827" s="379" t="str">
        <f>IF(現場!L831&lt;&gt;"",現場!L831,"")</f>
        <v/>
      </c>
      <c r="V827" s="379" t="str">
        <f>IF(現場!M831&lt;&gt;"",現場!M831,"")</f>
        <v/>
      </c>
      <c r="X827" s="407" t="str">
        <f>IF(名簿!E832&lt;&gt;"",名簿!E832,"")</f>
        <v/>
      </c>
      <c r="Y827" s="407" t="str">
        <f>IF(名簿!C832&lt;&gt;"",名簿!C832,"")</f>
        <v/>
      </c>
      <c r="Z827" s="407" t="str">
        <f>IF(名簿!H832&lt;&gt;"",名簿!H832,"")</f>
        <v/>
      </c>
      <c r="AA827" s="407" t="str">
        <f>IF(名簿!S832&lt;&gt;"",名簿!S832,"")</f>
        <v/>
      </c>
      <c r="AB827" s="407" t="s">
        <v>1792</v>
      </c>
      <c r="AC827" s="407" t="str">
        <f>IF(名簿!M832&lt;&gt;"",名簿!M832,"")</f>
        <v/>
      </c>
      <c r="AD827" s="407" t="str">
        <f>IF(名簿!N832&lt;&gt;"",名簿!N832,"")</f>
        <v/>
      </c>
      <c r="AE827" s="407" t="str">
        <f>IF(名簿!O832&lt;&gt;"",名簿!O832,"")</f>
        <v/>
      </c>
      <c r="AF827" s="407" t="str">
        <f>IF(名簿!P832&lt;&gt;"",名簿!P832,"")</f>
        <v/>
      </c>
      <c r="AN827" s="551" t="str">
        <f>テーブル2[[#This Row],[災害発生時の
体制]]&amp;テーブル2[[#This Row],[班長代理①②③を選択]]</f>
        <v/>
      </c>
      <c r="AO827">
        <f>IF(テーブル2[[#This Row],[班長代理①②③を選択]]&lt;&gt;"",COUNTIF(AN:AN,AN827),0)</f>
        <v>0</v>
      </c>
      <c r="AQ827" s="521" t="str">
        <f>テーブル2[[#This Row],[災害発生時の
体制]]&amp;テーブル2[[#This Row],[班長]]</f>
        <v/>
      </c>
      <c r="AR827" s="519">
        <f>IF(テーブル2[[#This Row],[班長]]="○",COUNTIF(AQ:AQ,AQ827),0)</f>
        <v>0</v>
      </c>
    </row>
    <row r="828" spans="2:44" x14ac:dyDescent="0.15">
      <c r="B828" s="378" t="str">
        <f>IF(名簿!C833&lt;&gt;"",名簿!C833,"")</f>
        <v/>
      </c>
      <c r="C828" s="378" t="str">
        <f>IF(名簿!F833&lt;&gt;"",名簿!F833,"")</f>
        <v/>
      </c>
      <c r="D828" s="378" t="str">
        <f>IF(名簿!G833&lt;&gt;"",名簿!G833,"")</f>
        <v/>
      </c>
      <c r="E828" s="378" t="str">
        <f>IF(名簿!J833&lt;&gt;"",名簿!J833,"")</f>
        <v/>
      </c>
      <c r="F828" s="378" t="str">
        <f>IF(名簿!L833&lt;&gt;"",名簿!L833,"")</f>
        <v/>
      </c>
      <c r="G828" s="378" t="str">
        <f>IF(名簿!I833&lt;&gt;"",名簿!I833,"")</f>
        <v/>
      </c>
      <c r="H828" s="378" t="str">
        <f>IF(名簿!K833&lt;&gt;"",名簿!K833,"")</f>
        <v/>
      </c>
      <c r="I828" s="378" t="str">
        <f>IF(名簿!H833&lt;&gt;"",名簿!H833,"")</f>
        <v/>
      </c>
      <c r="J828" s="378" t="str">
        <f>IF(名簿!S833&lt;&gt;"",名簿!S833,"")</f>
        <v/>
      </c>
      <c r="L828" s="379" t="str">
        <f>IF(現場!C832&lt;&gt;"",現場!C832,"")</f>
        <v/>
      </c>
      <c r="M828" s="379" t="str">
        <f>IF(現場!D832&lt;&gt;"",現場!D832,"")</f>
        <v/>
      </c>
      <c r="N828" s="379" t="str">
        <f>IF(現場!E832&lt;&gt;"",現場!E832,"")</f>
        <v/>
      </c>
      <c r="O828" s="379" t="str">
        <f>IF(現場!F832&lt;&gt;"",現場!F832,"")</f>
        <v/>
      </c>
      <c r="P828" s="379" t="str">
        <f>IF(現場!G832&lt;&gt;"",現場!G832,"")</f>
        <v/>
      </c>
      <c r="Q828" s="379" t="str">
        <f>IF(現場!H832&lt;&gt;"",現場!H832,"")</f>
        <v/>
      </c>
      <c r="R828" s="379" t="str">
        <f>IF(現場!I832&lt;&gt;"",現場!I832,"")</f>
        <v/>
      </c>
      <c r="S828" s="379" t="str">
        <f>IF(現場!J832&lt;&gt;"",現場!J832,"")</f>
        <v/>
      </c>
      <c r="T828" s="379" t="str">
        <f>IF(現場!K832&lt;&gt;"",現場!K832,"")</f>
        <v/>
      </c>
      <c r="U828" s="379" t="str">
        <f>IF(現場!L832&lt;&gt;"",現場!L832,"")</f>
        <v/>
      </c>
      <c r="V828" s="379" t="str">
        <f>IF(現場!M832&lt;&gt;"",現場!M832,"")</f>
        <v/>
      </c>
      <c r="X828" s="407" t="str">
        <f>IF(名簿!E833&lt;&gt;"",名簿!E833,"")</f>
        <v/>
      </c>
      <c r="Y828" s="407" t="str">
        <f>IF(名簿!C833&lt;&gt;"",名簿!C833,"")</f>
        <v/>
      </c>
      <c r="Z828" s="407" t="str">
        <f>IF(名簿!H833&lt;&gt;"",名簿!H833,"")</f>
        <v/>
      </c>
      <c r="AA828" s="407" t="str">
        <f>IF(名簿!S833&lt;&gt;"",名簿!S833,"")</f>
        <v/>
      </c>
      <c r="AB828" s="407" t="s">
        <v>1792</v>
      </c>
      <c r="AC828" s="407" t="str">
        <f>IF(名簿!M833&lt;&gt;"",名簿!M833,"")</f>
        <v/>
      </c>
      <c r="AD828" s="407" t="str">
        <f>IF(名簿!N833&lt;&gt;"",名簿!N833,"")</f>
        <v/>
      </c>
      <c r="AE828" s="407" t="str">
        <f>IF(名簿!O833&lt;&gt;"",名簿!O833,"")</f>
        <v/>
      </c>
      <c r="AF828" s="407" t="str">
        <f>IF(名簿!P833&lt;&gt;"",名簿!P833,"")</f>
        <v/>
      </c>
      <c r="AN828" s="551" t="str">
        <f>テーブル2[[#This Row],[災害発生時の
体制]]&amp;テーブル2[[#This Row],[班長代理①②③を選択]]</f>
        <v/>
      </c>
      <c r="AO828">
        <f>IF(テーブル2[[#This Row],[班長代理①②③を選択]]&lt;&gt;"",COUNTIF(AN:AN,AN828),0)</f>
        <v>0</v>
      </c>
      <c r="AQ828" s="521" t="str">
        <f>テーブル2[[#This Row],[災害発生時の
体制]]&amp;テーブル2[[#This Row],[班長]]</f>
        <v/>
      </c>
      <c r="AR828" s="519">
        <f>IF(テーブル2[[#This Row],[班長]]="○",COUNTIF(AQ:AQ,AQ828),0)</f>
        <v>0</v>
      </c>
    </row>
    <row r="829" spans="2:44" x14ac:dyDescent="0.15">
      <c r="B829" s="378" t="str">
        <f>IF(名簿!C834&lt;&gt;"",名簿!C834,"")</f>
        <v/>
      </c>
      <c r="C829" s="378" t="str">
        <f>IF(名簿!F834&lt;&gt;"",名簿!F834,"")</f>
        <v/>
      </c>
      <c r="D829" s="378" t="str">
        <f>IF(名簿!G834&lt;&gt;"",名簿!G834,"")</f>
        <v/>
      </c>
      <c r="E829" s="378" t="str">
        <f>IF(名簿!J834&lt;&gt;"",名簿!J834,"")</f>
        <v/>
      </c>
      <c r="F829" s="378" t="str">
        <f>IF(名簿!L834&lt;&gt;"",名簿!L834,"")</f>
        <v/>
      </c>
      <c r="G829" s="378" t="str">
        <f>IF(名簿!I834&lt;&gt;"",名簿!I834,"")</f>
        <v/>
      </c>
      <c r="H829" s="378" t="str">
        <f>IF(名簿!K834&lt;&gt;"",名簿!K834,"")</f>
        <v/>
      </c>
      <c r="I829" s="378" t="str">
        <f>IF(名簿!H834&lt;&gt;"",名簿!H834,"")</f>
        <v/>
      </c>
      <c r="J829" s="378" t="str">
        <f>IF(名簿!S834&lt;&gt;"",名簿!S834,"")</f>
        <v/>
      </c>
      <c r="L829" s="379" t="str">
        <f>IF(現場!C833&lt;&gt;"",現場!C833,"")</f>
        <v/>
      </c>
      <c r="M829" s="379" t="str">
        <f>IF(現場!D833&lt;&gt;"",現場!D833,"")</f>
        <v/>
      </c>
      <c r="N829" s="379" t="str">
        <f>IF(現場!E833&lt;&gt;"",現場!E833,"")</f>
        <v/>
      </c>
      <c r="O829" s="379" t="str">
        <f>IF(現場!F833&lt;&gt;"",現場!F833,"")</f>
        <v/>
      </c>
      <c r="P829" s="379" t="str">
        <f>IF(現場!G833&lt;&gt;"",現場!G833,"")</f>
        <v/>
      </c>
      <c r="Q829" s="379" t="str">
        <f>IF(現場!H833&lt;&gt;"",現場!H833,"")</f>
        <v/>
      </c>
      <c r="R829" s="379" t="str">
        <f>IF(現場!I833&lt;&gt;"",現場!I833,"")</f>
        <v/>
      </c>
      <c r="S829" s="379" t="str">
        <f>IF(現場!J833&lt;&gt;"",現場!J833,"")</f>
        <v/>
      </c>
      <c r="T829" s="379" t="str">
        <f>IF(現場!K833&lt;&gt;"",現場!K833,"")</f>
        <v/>
      </c>
      <c r="U829" s="379" t="str">
        <f>IF(現場!L833&lt;&gt;"",現場!L833,"")</f>
        <v/>
      </c>
      <c r="V829" s="379" t="str">
        <f>IF(現場!M833&lt;&gt;"",現場!M833,"")</f>
        <v/>
      </c>
      <c r="X829" s="407" t="str">
        <f>IF(名簿!E834&lt;&gt;"",名簿!E834,"")</f>
        <v/>
      </c>
      <c r="Y829" s="407" t="str">
        <f>IF(名簿!C834&lt;&gt;"",名簿!C834,"")</f>
        <v/>
      </c>
      <c r="Z829" s="407" t="str">
        <f>IF(名簿!H834&lt;&gt;"",名簿!H834,"")</f>
        <v/>
      </c>
      <c r="AA829" s="407" t="str">
        <f>IF(名簿!S834&lt;&gt;"",名簿!S834,"")</f>
        <v/>
      </c>
      <c r="AB829" s="407" t="s">
        <v>1792</v>
      </c>
      <c r="AC829" s="407" t="str">
        <f>IF(名簿!M834&lt;&gt;"",名簿!M834,"")</f>
        <v/>
      </c>
      <c r="AD829" s="407" t="str">
        <f>IF(名簿!N834&lt;&gt;"",名簿!N834,"")</f>
        <v/>
      </c>
      <c r="AE829" s="407" t="str">
        <f>IF(名簿!O834&lt;&gt;"",名簿!O834,"")</f>
        <v/>
      </c>
      <c r="AF829" s="407" t="str">
        <f>IF(名簿!P834&lt;&gt;"",名簿!P834,"")</f>
        <v/>
      </c>
      <c r="AN829" s="551" t="str">
        <f>テーブル2[[#This Row],[災害発生時の
体制]]&amp;テーブル2[[#This Row],[班長代理①②③を選択]]</f>
        <v/>
      </c>
      <c r="AO829">
        <f>IF(テーブル2[[#This Row],[班長代理①②③を選択]]&lt;&gt;"",COUNTIF(AN:AN,AN829),0)</f>
        <v>0</v>
      </c>
      <c r="AQ829" s="521" t="str">
        <f>テーブル2[[#This Row],[災害発生時の
体制]]&amp;テーブル2[[#This Row],[班長]]</f>
        <v/>
      </c>
      <c r="AR829" s="519">
        <f>IF(テーブル2[[#This Row],[班長]]="○",COUNTIF(AQ:AQ,AQ829),0)</f>
        <v>0</v>
      </c>
    </row>
    <row r="830" spans="2:44" x14ac:dyDescent="0.15">
      <c r="B830" s="378" t="str">
        <f>IF(名簿!C835&lt;&gt;"",名簿!C835,"")</f>
        <v/>
      </c>
      <c r="C830" s="378" t="str">
        <f>IF(名簿!F835&lt;&gt;"",名簿!F835,"")</f>
        <v/>
      </c>
      <c r="D830" s="378" t="str">
        <f>IF(名簿!G835&lt;&gt;"",名簿!G835,"")</f>
        <v/>
      </c>
      <c r="E830" s="378" t="str">
        <f>IF(名簿!J835&lt;&gt;"",名簿!J835,"")</f>
        <v/>
      </c>
      <c r="F830" s="378" t="str">
        <f>IF(名簿!L835&lt;&gt;"",名簿!L835,"")</f>
        <v/>
      </c>
      <c r="G830" s="378" t="str">
        <f>IF(名簿!I835&lt;&gt;"",名簿!I835,"")</f>
        <v/>
      </c>
      <c r="H830" s="378" t="str">
        <f>IF(名簿!K835&lt;&gt;"",名簿!K835,"")</f>
        <v/>
      </c>
      <c r="I830" s="378" t="str">
        <f>IF(名簿!H835&lt;&gt;"",名簿!H835,"")</f>
        <v/>
      </c>
      <c r="J830" s="378" t="str">
        <f>IF(名簿!S835&lt;&gt;"",名簿!S835,"")</f>
        <v/>
      </c>
      <c r="L830" s="379" t="str">
        <f>IF(現場!C834&lt;&gt;"",現場!C834,"")</f>
        <v/>
      </c>
      <c r="M830" s="379" t="str">
        <f>IF(現場!D834&lt;&gt;"",現場!D834,"")</f>
        <v/>
      </c>
      <c r="N830" s="379" t="str">
        <f>IF(現場!E834&lt;&gt;"",現場!E834,"")</f>
        <v/>
      </c>
      <c r="O830" s="379" t="str">
        <f>IF(現場!F834&lt;&gt;"",現場!F834,"")</f>
        <v/>
      </c>
      <c r="P830" s="379" t="str">
        <f>IF(現場!G834&lt;&gt;"",現場!G834,"")</f>
        <v/>
      </c>
      <c r="Q830" s="379" t="str">
        <f>IF(現場!H834&lt;&gt;"",現場!H834,"")</f>
        <v/>
      </c>
      <c r="R830" s="379" t="str">
        <f>IF(現場!I834&lt;&gt;"",現場!I834,"")</f>
        <v/>
      </c>
      <c r="S830" s="379" t="str">
        <f>IF(現場!J834&lt;&gt;"",現場!J834,"")</f>
        <v/>
      </c>
      <c r="T830" s="379" t="str">
        <f>IF(現場!K834&lt;&gt;"",現場!K834,"")</f>
        <v/>
      </c>
      <c r="U830" s="379" t="str">
        <f>IF(現場!L834&lt;&gt;"",現場!L834,"")</f>
        <v/>
      </c>
      <c r="V830" s="379" t="str">
        <f>IF(現場!M834&lt;&gt;"",現場!M834,"")</f>
        <v/>
      </c>
      <c r="X830" s="407" t="str">
        <f>IF(名簿!E835&lt;&gt;"",名簿!E835,"")</f>
        <v/>
      </c>
      <c r="Y830" s="407" t="str">
        <f>IF(名簿!C835&lt;&gt;"",名簿!C835,"")</f>
        <v/>
      </c>
      <c r="Z830" s="407" t="str">
        <f>IF(名簿!H835&lt;&gt;"",名簿!H835,"")</f>
        <v/>
      </c>
      <c r="AA830" s="407" t="str">
        <f>IF(名簿!S835&lt;&gt;"",名簿!S835,"")</f>
        <v/>
      </c>
      <c r="AB830" s="407" t="s">
        <v>1792</v>
      </c>
      <c r="AC830" s="407" t="str">
        <f>IF(名簿!M835&lt;&gt;"",名簿!M835,"")</f>
        <v/>
      </c>
      <c r="AD830" s="407" t="str">
        <f>IF(名簿!N835&lt;&gt;"",名簿!N835,"")</f>
        <v/>
      </c>
      <c r="AE830" s="407" t="str">
        <f>IF(名簿!O835&lt;&gt;"",名簿!O835,"")</f>
        <v/>
      </c>
      <c r="AF830" s="407" t="str">
        <f>IF(名簿!P835&lt;&gt;"",名簿!P835,"")</f>
        <v/>
      </c>
      <c r="AN830" s="551" t="str">
        <f>テーブル2[[#This Row],[災害発生時の
体制]]&amp;テーブル2[[#This Row],[班長代理①②③を選択]]</f>
        <v/>
      </c>
      <c r="AO830">
        <f>IF(テーブル2[[#This Row],[班長代理①②③を選択]]&lt;&gt;"",COUNTIF(AN:AN,AN830),0)</f>
        <v>0</v>
      </c>
      <c r="AQ830" s="521" t="str">
        <f>テーブル2[[#This Row],[災害発生時の
体制]]&amp;テーブル2[[#This Row],[班長]]</f>
        <v/>
      </c>
      <c r="AR830" s="519">
        <f>IF(テーブル2[[#This Row],[班長]]="○",COUNTIF(AQ:AQ,AQ830),0)</f>
        <v>0</v>
      </c>
    </row>
    <row r="831" spans="2:44" x14ac:dyDescent="0.15">
      <c r="B831" s="378" t="str">
        <f>IF(名簿!C836&lt;&gt;"",名簿!C836,"")</f>
        <v/>
      </c>
      <c r="C831" s="378" t="str">
        <f>IF(名簿!F836&lt;&gt;"",名簿!F836,"")</f>
        <v/>
      </c>
      <c r="D831" s="378" t="str">
        <f>IF(名簿!G836&lt;&gt;"",名簿!G836,"")</f>
        <v/>
      </c>
      <c r="E831" s="378" t="str">
        <f>IF(名簿!J836&lt;&gt;"",名簿!J836,"")</f>
        <v/>
      </c>
      <c r="F831" s="378" t="str">
        <f>IF(名簿!L836&lt;&gt;"",名簿!L836,"")</f>
        <v/>
      </c>
      <c r="G831" s="378" t="str">
        <f>IF(名簿!I836&lt;&gt;"",名簿!I836,"")</f>
        <v/>
      </c>
      <c r="H831" s="378" t="str">
        <f>IF(名簿!K836&lt;&gt;"",名簿!K836,"")</f>
        <v/>
      </c>
      <c r="I831" s="378" t="str">
        <f>IF(名簿!H836&lt;&gt;"",名簿!H836,"")</f>
        <v/>
      </c>
      <c r="J831" s="378" t="str">
        <f>IF(名簿!S836&lt;&gt;"",名簿!S836,"")</f>
        <v/>
      </c>
      <c r="L831" s="379" t="str">
        <f>IF(現場!C835&lt;&gt;"",現場!C835,"")</f>
        <v/>
      </c>
      <c r="M831" s="379" t="str">
        <f>IF(現場!D835&lt;&gt;"",現場!D835,"")</f>
        <v/>
      </c>
      <c r="N831" s="379" t="str">
        <f>IF(現場!E835&lt;&gt;"",現場!E835,"")</f>
        <v/>
      </c>
      <c r="O831" s="379" t="str">
        <f>IF(現場!F835&lt;&gt;"",現場!F835,"")</f>
        <v/>
      </c>
      <c r="P831" s="379" t="str">
        <f>IF(現場!G835&lt;&gt;"",現場!G835,"")</f>
        <v/>
      </c>
      <c r="Q831" s="379" t="str">
        <f>IF(現場!H835&lt;&gt;"",現場!H835,"")</f>
        <v/>
      </c>
      <c r="R831" s="379" t="str">
        <f>IF(現場!I835&lt;&gt;"",現場!I835,"")</f>
        <v/>
      </c>
      <c r="S831" s="379" t="str">
        <f>IF(現場!J835&lt;&gt;"",現場!J835,"")</f>
        <v/>
      </c>
      <c r="T831" s="379" t="str">
        <f>IF(現場!K835&lt;&gt;"",現場!K835,"")</f>
        <v/>
      </c>
      <c r="U831" s="379" t="str">
        <f>IF(現場!L835&lt;&gt;"",現場!L835,"")</f>
        <v/>
      </c>
      <c r="V831" s="379" t="str">
        <f>IF(現場!M835&lt;&gt;"",現場!M835,"")</f>
        <v/>
      </c>
      <c r="X831" s="407" t="str">
        <f>IF(名簿!E836&lt;&gt;"",名簿!E836,"")</f>
        <v/>
      </c>
      <c r="Y831" s="407" t="str">
        <f>IF(名簿!C836&lt;&gt;"",名簿!C836,"")</f>
        <v/>
      </c>
      <c r="Z831" s="407" t="str">
        <f>IF(名簿!H836&lt;&gt;"",名簿!H836,"")</f>
        <v/>
      </c>
      <c r="AA831" s="407" t="str">
        <f>IF(名簿!S836&lt;&gt;"",名簿!S836,"")</f>
        <v/>
      </c>
      <c r="AB831" s="407" t="s">
        <v>1792</v>
      </c>
      <c r="AC831" s="407" t="str">
        <f>IF(名簿!M836&lt;&gt;"",名簿!M836,"")</f>
        <v/>
      </c>
      <c r="AD831" s="407" t="str">
        <f>IF(名簿!N836&lt;&gt;"",名簿!N836,"")</f>
        <v/>
      </c>
      <c r="AE831" s="407" t="str">
        <f>IF(名簿!O836&lt;&gt;"",名簿!O836,"")</f>
        <v/>
      </c>
      <c r="AF831" s="407" t="str">
        <f>IF(名簿!P836&lt;&gt;"",名簿!P836,"")</f>
        <v/>
      </c>
      <c r="AN831" s="551" t="str">
        <f>テーブル2[[#This Row],[災害発生時の
体制]]&amp;テーブル2[[#This Row],[班長代理①②③を選択]]</f>
        <v/>
      </c>
      <c r="AO831">
        <f>IF(テーブル2[[#This Row],[班長代理①②③を選択]]&lt;&gt;"",COUNTIF(AN:AN,AN831),0)</f>
        <v>0</v>
      </c>
      <c r="AQ831" s="521" t="str">
        <f>テーブル2[[#This Row],[災害発生時の
体制]]&amp;テーブル2[[#This Row],[班長]]</f>
        <v/>
      </c>
      <c r="AR831" s="519">
        <f>IF(テーブル2[[#This Row],[班長]]="○",COUNTIF(AQ:AQ,AQ831),0)</f>
        <v>0</v>
      </c>
    </row>
    <row r="832" spans="2:44" x14ac:dyDescent="0.15">
      <c r="B832" s="378" t="str">
        <f>IF(名簿!C837&lt;&gt;"",名簿!C837,"")</f>
        <v/>
      </c>
      <c r="C832" s="378" t="str">
        <f>IF(名簿!F837&lt;&gt;"",名簿!F837,"")</f>
        <v/>
      </c>
      <c r="D832" s="378" t="str">
        <f>IF(名簿!G837&lt;&gt;"",名簿!G837,"")</f>
        <v/>
      </c>
      <c r="E832" s="378" t="str">
        <f>IF(名簿!J837&lt;&gt;"",名簿!J837,"")</f>
        <v/>
      </c>
      <c r="F832" s="378" t="str">
        <f>IF(名簿!L837&lt;&gt;"",名簿!L837,"")</f>
        <v/>
      </c>
      <c r="G832" s="378" t="str">
        <f>IF(名簿!I837&lt;&gt;"",名簿!I837,"")</f>
        <v/>
      </c>
      <c r="H832" s="378" t="str">
        <f>IF(名簿!K837&lt;&gt;"",名簿!K837,"")</f>
        <v/>
      </c>
      <c r="I832" s="378" t="str">
        <f>IF(名簿!H837&lt;&gt;"",名簿!H837,"")</f>
        <v/>
      </c>
      <c r="J832" s="378" t="str">
        <f>IF(名簿!S837&lt;&gt;"",名簿!S837,"")</f>
        <v/>
      </c>
      <c r="L832" s="379" t="str">
        <f>IF(現場!C836&lt;&gt;"",現場!C836,"")</f>
        <v/>
      </c>
      <c r="M832" s="379" t="str">
        <f>IF(現場!D836&lt;&gt;"",現場!D836,"")</f>
        <v/>
      </c>
      <c r="N832" s="379" t="str">
        <f>IF(現場!E836&lt;&gt;"",現場!E836,"")</f>
        <v/>
      </c>
      <c r="O832" s="379" t="str">
        <f>IF(現場!F836&lt;&gt;"",現場!F836,"")</f>
        <v/>
      </c>
      <c r="P832" s="379" t="str">
        <f>IF(現場!G836&lt;&gt;"",現場!G836,"")</f>
        <v/>
      </c>
      <c r="Q832" s="379" t="str">
        <f>IF(現場!H836&lt;&gt;"",現場!H836,"")</f>
        <v/>
      </c>
      <c r="R832" s="379" t="str">
        <f>IF(現場!I836&lt;&gt;"",現場!I836,"")</f>
        <v/>
      </c>
      <c r="S832" s="379" t="str">
        <f>IF(現場!J836&lt;&gt;"",現場!J836,"")</f>
        <v/>
      </c>
      <c r="T832" s="379" t="str">
        <f>IF(現場!K836&lt;&gt;"",現場!K836,"")</f>
        <v/>
      </c>
      <c r="U832" s="379" t="str">
        <f>IF(現場!L836&lt;&gt;"",現場!L836,"")</f>
        <v/>
      </c>
      <c r="V832" s="379" t="str">
        <f>IF(現場!M836&lt;&gt;"",現場!M836,"")</f>
        <v/>
      </c>
      <c r="X832" s="407" t="str">
        <f>IF(名簿!E837&lt;&gt;"",名簿!E837,"")</f>
        <v/>
      </c>
      <c r="Y832" s="407" t="str">
        <f>IF(名簿!C837&lt;&gt;"",名簿!C837,"")</f>
        <v/>
      </c>
      <c r="Z832" s="407" t="str">
        <f>IF(名簿!H837&lt;&gt;"",名簿!H837,"")</f>
        <v/>
      </c>
      <c r="AA832" s="407" t="str">
        <f>IF(名簿!S837&lt;&gt;"",名簿!S837,"")</f>
        <v/>
      </c>
      <c r="AB832" s="407" t="s">
        <v>1792</v>
      </c>
      <c r="AC832" s="407" t="str">
        <f>IF(名簿!M837&lt;&gt;"",名簿!M837,"")</f>
        <v/>
      </c>
      <c r="AD832" s="407" t="str">
        <f>IF(名簿!N837&lt;&gt;"",名簿!N837,"")</f>
        <v/>
      </c>
      <c r="AE832" s="407" t="str">
        <f>IF(名簿!O837&lt;&gt;"",名簿!O837,"")</f>
        <v/>
      </c>
      <c r="AF832" s="407" t="str">
        <f>IF(名簿!P837&lt;&gt;"",名簿!P837,"")</f>
        <v/>
      </c>
      <c r="AN832" s="551" t="str">
        <f>テーブル2[[#This Row],[災害発生時の
体制]]&amp;テーブル2[[#This Row],[班長代理①②③を選択]]</f>
        <v/>
      </c>
      <c r="AO832">
        <f>IF(テーブル2[[#This Row],[班長代理①②③を選択]]&lt;&gt;"",COUNTIF(AN:AN,AN832),0)</f>
        <v>0</v>
      </c>
      <c r="AQ832" s="521" t="str">
        <f>テーブル2[[#This Row],[災害発生時の
体制]]&amp;テーブル2[[#This Row],[班長]]</f>
        <v/>
      </c>
      <c r="AR832" s="519">
        <f>IF(テーブル2[[#This Row],[班長]]="○",COUNTIF(AQ:AQ,AQ832),0)</f>
        <v>0</v>
      </c>
    </row>
    <row r="833" spans="2:44" x14ac:dyDescent="0.15">
      <c r="B833" s="378" t="str">
        <f>IF(名簿!C838&lt;&gt;"",名簿!C838,"")</f>
        <v/>
      </c>
      <c r="C833" s="378" t="str">
        <f>IF(名簿!F838&lt;&gt;"",名簿!F838,"")</f>
        <v/>
      </c>
      <c r="D833" s="378" t="str">
        <f>IF(名簿!G838&lt;&gt;"",名簿!G838,"")</f>
        <v/>
      </c>
      <c r="E833" s="378" t="str">
        <f>IF(名簿!J838&lt;&gt;"",名簿!J838,"")</f>
        <v/>
      </c>
      <c r="F833" s="378" t="str">
        <f>IF(名簿!L838&lt;&gt;"",名簿!L838,"")</f>
        <v/>
      </c>
      <c r="G833" s="378" t="str">
        <f>IF(名簿!I838&lt;&gt;"",名簿!I838,"")</f>
        <v/>
      </c>
      <c r="H833" s="378" t="str">
        <f>IF(名簿!K838&lt;&gt;"",名簿!K838,"")</f>
        <v/>
      </c>
      <c r="I833" s="378" t="str">
        <f>IF(名簿!H838&lt;&gt;"",名簿!H838,"")</f>
        <v/>
      </c>
      <c r="J833" s="378" t="str">
        <f>IF(名簿!S838&lt;&gt;"",名簿!S838,"")</f>
        <v/>
      </c>
      <c r="L833" s="379" t="str">
        <f>IF(現場!C837&lt;&gt;"",現場!C837,"")</f>
        <v/>
      </c>
      <c r="M833" s="379" t="str">
        <f>IF(現場!D837&lt;&gt;"",現場!D837,"")</f>
        <v/>
      </c>
      <c r="N833" s="379" t="str">
        <f>IF(現場!E837&lt;&gt;"",現場!E837,"")</f>
        <v/>
      </c>
      <c r="O833" s="379" t="str">
        <f>IF(現場!F837&lt;&gt;"",現場!F837,"")</f>
        <v/>
      </c>
      <c r="P833" s="379" t="str">
        <f>IF(現場!G837&lt;&gt;"",現場!G837,"")</f>
        <v/>
      </c>
      <c r="Q833" s="379" t="str">
        <f>IF(現場!H837&lt;&gt;"",現場!H837,"")</f>
        <v/>
      </c>
      <c r="R833" s="379" t="str">
        <f>IF(現場!I837&lt;&gt;"",現場!I837,"")</f>
        <v/>
      </c>
      <c r="S833" s="379" t="str">
        <f>IF(現場!J837&lt;&gt;"",現場!J837,"")</f>
        <v/>
      </c>
      <c r="T833" s="379" t="str">
        <f>IF(現場!K837&lt;&gt;"",現場!K837,"")</f>
        <v/>
      </c>
      <c r="U833" s="379" t="str">
        <f>IF(現場!L837&lt;&gt;"",現場!L837,"")</f>
        <v/>
      </c>
      <c r="V833" s="379" t="str">
        <f>IF(現場!M837&lt;&gt;"",現場!M837,"")</f>
        <v/>
      </c>
      <c r="X833" s="407" t="str">
        <f>IF(名簿!E838&lt;&gt;"",名簿!E838,"")</f>
        <v/>
      </c>
      <c r="Y833" s="407" t="str">
        <f>IF(名簿!C838&lt;&gt;"",名簿!C838,"")</f>
        <v/>
      </c>
      <c r="Z833" s="407" t="str">
        <f>IF(名簿!H838&lt;&gt;"",名簿!H838,"")</f>
        <v/>
      </c>
      <c r="AA833" s="407" t="str">
        <f>IF(名簿!S838&lt;&gt;"",名簿!S838,"")</f>
        <v/>
      </c>
      <c r="AB833" s="407" t="s">
        <v>1792</v>
      </c>
      <c r="AC833" s="407" t="str">
        <f>IF(名簿!M838&lt;&gt;"",名簿!M838,"")</f>
        <v/>
      </c>
      <c r="AD833" s="407" t="str">
        <f>IF(名簿!N838&lt;&gt;"",名簿!N838,"")</f>
        <v/>
      </c>
      <c r="AE833" s="407" t="str">
        <f>IF(名簿!O838&lt;&gt;"",名簿!O838,"")</f>
        <v/>
      </c>
      <c r="AF833" s="407" t="str">
        <f>IF(名簿!P838&lt;&gt;"",名簿!P838,"")</f>
        <v/>
      </c>
      <c r="AN833" s="551" t="str">
        <f>テーブル2[[#This Row],[災害発生時の
体制]]&amp;テーブル2[[#This Row],[班長代理①②③を選択]]</f>
        <v/>
      </c>
      <c r="AO833">
        <f>IF(テーブル2[[#This Row],[班長代理①②③を選択]]&lt;&gt;"",COUNTIF(AN:AN,AN833),0)</f>
        <v>0</v>
      </c>
      <c r="AQ833" s="521" t="str">
        <f>テーブル2[[#This Row],[災害発生時の
体制]]&amp;テーブル2[[#This Row],[班長]]</f>
        <v/>
      </c>
      <c r="AR833" s="519">
        <f>IF(テーブル2[[#This Row],[班長]]="○",COUNTIF(AQ:AQ,AQ833),0)</f>
        <v>0</v>
      </c>
    </row>
    <row r="834" spans="2:44" x14ac:dyDescent="0.15">
      <c r="B834" s="378" t="str">
        <f>IF(名簿!C839&lt;&gt;"",名簿!C839,"")</f>
        <v/>
      </c>
      <c r="C834" s="378" t="str">
        <f>IF(名簿!F839&lt;&gt;"",名簿!F839,"")</f>
        <v/>
      </c>
      <c r="D834" s="378" t="str">
        <f>IF(名簿!G839&lt;&gt;"",名簿!G839,"")</f>
        <v/>
      </c>
      <c r="E834" s="378" t="str">
        <f>IF(名簿!J839&lt;&gt;"",名簿!J839,"")</f>
        <v/>
      </c>
      <c r="F834" s="378" t="str">
        <f>IF(名簿!L839&lt;&gt;"",名簿!L839,"")</f>
        <v/>
      </c>
      <c r="G834" s="378" t="str">
        <f>IF(名簿!I839&lt;&gt;"",名簿!I839,"")</f>
        <v/>
      </c>
      <c r="H834" s="378" t="str">
        <f>IF(名簿!K839&lt;&gt;"",名簿!K839,"")</f>
        <v/>
      </c>
      <c r="I834" s="378" t="str">
        <f>IF(名簿!H839&lt;&gt;"",名簿!H839,"")</f>
        <v/>
      </c>
      <c r="J834" s="378" t="str">
        <f>IF(名簿!S839&lt;&gt;"",名簿!S839,"")</f>
        <v/>
      </c>
      <c r="L834" s="379" t="str">
        <f>IF(現場!C838&lt;&gt;"",現場!C838,"")</f>
        <v/>
      </c>
      <c r="M834" s="379" t="str">
        <f>IF(現場!D838&lt;&gt;"",現場!D838,"")</f>
        <v/>
      </c>
      <c r="N834" s="379" t="str">
        <f>IF(現場!E838&lt;&gt;"",現場!E838,"")</f>
        <v/>
      </c>
      <c r="O834" s="379" t="str">
        <f>IF(現場!F838&lt;&gt;"",現場!F838,"")</f>
        <v/>
      </c>
      <c r="P834" s="379" t="str">
        <f>IF(現場!G838&lt;&gt;"",現場!G838,"")</f>
        <v/>
      </c>
      <c r="Q834" s="379" t="str">
        <f>IF(現場!H838&lt;&gt;"",現場!H838,"")</f>
        <v/>
      </c>
      <c r="R834" s="379" t="str">
        <f>IF(現場!I838&lt;&gt;"",現場!I838,"")</f>
        <v/>
      </c>
      <c r="S834" s="379" t="str">
        <f>IF(現場!J838&lt;&gt;"",現場!J838,"")</f>
        <v/>
      </c>
      <c r="T834" s="379" t="str">
        <f>IF(現場!K838&lt;&gt;"",現場!K838,"")</f>
        <v/>
      </c>
      <c r="U834" s="379" t="str">
        <f>IF(現場!L838&lt;&gt;"",現場!L838,"")</f>
        <v/>
      </c>
      <c r="V834" s="379" t="str">
        <f>IF(現場!M838&lt;&gt;"",現場!M838,"")</f>
        <v/>
      </c>
      <c r="X834" s="407" t="str">
        <f>IF(名簿!E839&lt;&gt;"",名簿!E839,"")</f>
        <v/>
      </c>
      <c r="Y834" s="407" t="str">
        <f>IF(名簿!C839&lt;&gt;"",名簿!C839,"")</f>
        <v/>
      </c>
      <c r="Z834" s="407" t="str">
        <f>IF(名簿!H839&lt;&gt;"",名簿!H839,"")</f>
        <v/>
      </c>
      <c r="AA834" s="407" t="str">
        <f>IF(名簿!S839&lt;&gt;"",名簿!S839,"")</f>
        <v/>
      </c>
      <c r="AB834" s="407" t="s">
        <v>1792</v>
      </c>
      <c r="AC834" s="407" t="str">
        <f>IF(名簿!M839&lt;&gt;"",名簿!M839,"")</f>
        <v/>
      </c>
      <c r="AD834" s="407" t="str">
        <f>IF(名簿!N839&lt;&gt;"",名簿!N839,"")</f>
        <v/>
      </c>
      <c r="AE834" s="407" t="str">
        <f>IF(名簿!O839&lt;&gt;"",名簿!O839,"")</f>
        <v/>
      </c>
      <c r="AF834" s="407" t="str">
        <f>IF(名簿!P839&lt;&gt;"",名簿!P839,"")</f>
        <v/>
      </c>
      <c r="AN834" s="551" t="str">
        <f>テーブル2[[#This Row],[災害発生時の
体制]]&amp;テーブル2[[#This Row],[班長代理①②③を選択]]</f>
        <v/>
      </c>
      <c r="AO834">
        <f>IF(テーブル2[[#This Row],[班長代理①②③を選択]]&lt;&gt;"",COUNTIF(AN:AN,AN834),0)</f>
        <v>0</v>
      </c>
      <c r="AQ834" s="521" t="str">
        <f>テーブル2[[#This Row],[災害発生時の
体制]]&amp;テーブル2[[#This Row],[班長]]</f>
        <v/>
      </c>
      <c r="AR834" s="519">
        <f>IF(テーブル2[[#This Row],[班長]]="○",COUNTIF(AQ:AQ,AQ834),0)</f>
        <v>0</v>
      </c>
    </row>
    <row r="835" spans="2:44" x14ac:dyDescent="0.15">
      <c r="B835" s="378" t="str">
        <f>IF(名簿!C840&lt;&gt;"",名簿!C840,"")</f>
        <v/>
      </c>
      <c r="C835" s="378" t="str">
        <f>IF(名簿!F840&lt;&gt;"",名簿!F840,"")</f>
        <v/>
      </c>
      <c r="D835" s="378" t="str">
        <f>IF(名簿!G840&lt;&gt;"",名簿!G840,"")</f>
        <v/>
      </c>
      <c r="E835" s="378" t="str">
        <f>IF(名簿!J840&lt;&gt;"",名簿!J840,"")</f>
        <v/>
      </c>
      <c r="F835" s="378" t="str">
        <f>IF(名簿!L840&lt;&gt;"",名簿!L840,"")</f>
        <v/>
      </c>
      <c r="G835" s="378" t="str">
        <f>IF(名簿!I840&lt;&gt;"",名簿!I840,"")</f>
        <v/>
      </c>
      <c r="H835" s="378" t="str">
        <f>IF(名簿!K840&lt;&gt;"",名簿!K840,"")</f>
        <v/>
      </c>
      <c r="I835" s="378" t="str">
        <f>IF(名簿!H840&lt;&gt;"",名簿!H840,"")</f>
        <v/>
      </c>
      <c r="J835" s="378" t="str">
        <f>IF(名簿!S840&lt;&gt;"",名簿!S840,"")</f>
        <v/>
      </c>
      <c r="L835" s="379" t="str">
        <f>IF(現場!C839&lt;&gt;"",現場!C839,"")</f>
        <v/>
      </c>
      <c r="M835" s="379" t="str">
        <f>IF(現場!D839&lt;&gt;"",現場!D839,"")</f>
        <v/>
      </c>
      <c r="N835" s="379" t="str">
        <f>IF(現場!E839&lt;&gt;"",現場!E839,"")</f>
        <v/>
      </c>
      <c r="O835" s="379" t="str">
        <f>IF(現場!F839&lt;&gt;"",現場!F839,"")</f>
        <v/>
      </c>
      <c r="P835" s="379" t="str">
        <f>IF(現場!G839&lt;&gt;"",現場!G839,"")</f>
        <v/>
      </c>
      <c r="Q835" s="379" t="str">
        <f>IF(現場!H839&lt;&gt;"",現場!H839,"")</f>
        <v/>
      </c>
      <c r="R835" s="379" t="str">
        <f>IF(現場!I839&lt;&gt;"",現場!I839,"")</f>
        <v/>
      </c>
      <c r="S835" s="379" t="str">
        <f>IF(現場!J839&lt;&gt;"",現場!J839,"")</f>
        <v/>
      </c>
      <c r="T835" s="379" t="str">
        <f>IF(現場!K839&lt;&gt;"",現場!K839,"")</f>
        <v/>
      </c>
      <c r="U835" s="379" t="str">
        <f>IF(現場!L839&lt;&gt;"",現場!L839,"")</f>
        <v/>
      </c>
      <c r="V835" s="379" t="str">
        <f>IF(現場!M839&lt;&gt;"",現場!M839,"")</f>
        <v/>
      </c>
      <c r="X835" s="407" t="str">
        <f>IF(名簿!E840&lt;&gt;"",名簿!E840,"")</f>
        <v/>
      </c>
      <c r="Y835" s="407" t="str">
        <f>IF(名簿!C840&lt;&gt;"",名簿!C840,"")</f>
        <v/>
      </c>
      <c r="Z835" s="407" t="str">
        <f>IF(名簿!H840&lt;&gt;"",名簿!H840,"")</f>
        <v/>
      </c>
      <c r="AA835" s="407" t="str">
        <f>IF(名簿!S840&lt;&gt;"",名簿!S840,"")</f>
        <v/>
      </c>
      <c r="AB835" s="407" t="s">
        <v>1792</v>
      </c>
      <c r="AC835" s="407" t="str">
        <f>IF(名簿!M840&lt;&gt;"",名簿!M840,"")</f>
        <v/>
      </c>
      <c r="AD835" s="407" t="str">
        <f>IF(名簿!N840&lt;&gt;"",名簿!N840,"")</f>
        <v/>
      </c>
      <c r="AE835" s="407" t="str">
        <f>IF(名簿!O840&lt;&gt;"",名簿!O840,"")</f>
        <v/>
      </c>
      <c r="AF835" s="407" t="str">
        <f>IF(名簿!P840&lt;&gt;"",名簿!P840,"")</f>
        <v/>
      </c>
      <c r="AN835" s="551" t="str">
        <f>テーブル2[[#This Row],[災害発生時の
体制]]&amp;テーブル2[[#This Row],[班長代理①②③を選択]]</f>
        <v/>
      </c>
      <c r="AO835">
        <f>IF(テーブル2[[#This Row],[班長代理①②③を選択]]&lt;&gt;"",COUNTIF(AN:AN,AN835),0)</f>
        <v>0</v>
      </c>
      <c r="AQ835" s="521" t="str">
        <f>テーブル2[[#This Row],[災害発生時の
体制]]&amp;テーブル2[[#This Row],[班長]]</f>
        <v/>
      </c>
      <c r="AR835" s="519">
        <f>IF(テーブル2[[#This Row],[班長]]="○",COUNTIF(AQ:AQ,AQ835),0)</f>
        <v>0</v>
      </c>
    </row>
    <row r="836" spans="2:44" x14ac:dyDescent="0.15">
      <c r="B836" s="378" t="str">
        <f>IF(名簿!C841&lt;&gt;"",名簿!C841,"")</f>
        <v/>
      </c>
      <c r="C836" s="378" t="str">
        <f>IF(名簿!F841&lt;&gt;"",名簿!F841,"")</f>
        <v/>
      </c>
      <c r="D836" s="378" t="str">
        <f>IF(名簿!G841&lt;&gt;"",名簿!G841,"")</f>
        <v/>
      </c>
      <c r="E836" s="378" t="str">
        <f>IF(名簿!J841&lt;&gt;"",名簿!J841,"")</f>
        <v/>
      </c>
      <c r="F836" s="378" t="str">
        <f>IF(名簿!L841&lt;&gt;"",名簿!L841,"")</f>
        <v/>
      </c>
      <c r="G836" s="378" t="str">
        <f>IF(名簿!I841&lt;&gt;"",名簿!I841,"")</f>
        <v/>
      </c>
      <c r="H836" s="378" t="str">
        <f>IF(名簿!K841&lt;&gt;"",名簿!K841,"")</f>
        <v/>
      </c>
      <c r="I836" s="378" t="str">
        <f>IF(名簿!H841&lt;&gt;"",名簿!H841,"")</f>
        <v/>
      </c>
      <c r="J836" s="378" t="str">
        <f>IF(名簿!S841&lt;&gt;"",名簿!S841,"")</f>
        <v/>
      </c>
      <c r="L836" s="379" t="str">
        <f>IF(現場!C840&lt;&gt;"",現場!C840,"")</f>
        <v/>
      </c>
      <c r="M836" s="379" t="str">
        <f>IF(現場!D840&lt;&gt;"",現場!D840,"")</f>
        <v/>
      </c>
      <c r="N836" s="379" t="str">
        <f>IF(現場!E840&lt;&gt;"",現場!E840,"")</f>
        <v/>
      </c>
      <c r="O836" s="379" t="str">
        <f>IF(現場!F840&lt;&gt;"",現場!F840,"")</f>
        <v/>
      </c>
      <c r="P836" s="379" t="str">
        <f>IF(現場!G840&lt;&gt;"",現場!G840,"")</f>
        <v/>
      </c>
      <c r="Q836" s="379" t="str">
        <f>IF(現場!H840&lt;&gt;"",現場!H840,"")</f>
        <v/>
      </c>
      <c r="R836" s="379" t="str">
        <f>IF(現場!I840&lt;&gt;"",現場!I840,"")</f>
        <v/>
      </c>
      <c r="S836" s="379" t="str">
        <f>IF(現場!J840&lt;&gt;"",現場!J840,"")</f>
        <v/>
      </c>
      <c r="T836" s="379" t="str">
        <f>IF(現場!K840&lt;&gt;"",現場!K840,"")</f>
        <v/>
      </c>
      <c r="U836" s="379" t="str">
        <f>IF(現場!L840&lt;&gt;"",現場!L840,"")</f>
        <v/>
      </c>
      <c r="V836" s="379" t="str">
        <f>IF(現場!M840&lt;&gt;"",現場!M840,"")</f>
        <v/>
      </c>
      <c r="X836" s="407" t="str">
        <f>IF(名簿!E841&lt;&gt;"",名簿!E841,"")</f>
        <v/>
      </c>
      <c r="Y836" s="407" t="str">
        <f>IF(名簿!C841&lt;&gt;"",名簿!C841,"")</f>
        <v/>
      </c>
      <c r="Z836" s="407" t="str">
        <f>IF(名簿!H841&lt;&gt;"",名簿!H841,"")</f>
        <v/>
      </c>
      <c r="AA836" s="407" t="str">
        <f>IF(名簿!S841&lt;&gt;"",名簿!S841,"")</f>
        <v/>
      </c>
      <c r="AB836" s="407" t="s">
        <v>1792</v>
      </c>
      <c r="AC836" s="407" t="str">
        <f>IF(名簿!M841&lt;&gt;"",名簿!M841,"")</f>
        <v/>
      </c>
      <c r="AD836" s="407" t="str">
        <f>IF(名簿!N841&lt;&gt;"",名簿!N841,"")</f>
        <v/>
      </c>
      <c r="AE836" s="407" t="str">
        <f>IF(名簿!O841&lt;&gt;"",名簿!O841,"")</f>
        <v/>
      </c>
      <c r="AF836" s="407" t="str">
        <f>IF(名簿!P841&lt;&gt;"",名簿!P841,"")</f>
        <v/>
      </c>
      <c r="AN836" s="551" t="str">
        <f>テーブル2[[#This Row],[災害発生時の
体制]]&amp;テーブル2[[#This Row],[班長代理①②③を選択]]</f>
        <v/>
      </c>
      <c r="AO836">
        <f>IF(テーブル2[[#This Row],[班長代理①②③を選択]]&lt;&gt;"",COUNTIF(AN:AN,AN836),0)</f>
        <v>0</v>
      </c>
      <c r="AQ836" s="521" t="str">
        <f>テーブル2[[#This Row],[災害発生時の
体制]]&amp;テーブル2[[#This Row],[班長]]</f>
        <v/>
      </c>
      <c r="AR836" s="519">
        <f>IF(テーブル2[[#This Row],[班長]]="○",COUNTIF(AQ:AQ,AQ836),0)</f>
        <v>0</v>
      </c>
    </row>
    <row r="837" spans="2:44" x14ac:dyDescent="0.15">
      <c r="B837" s="378" t="str">
        <f>IF(名簿!C842&lt;&gt;"",名簿!C842,"")</f>
        <v/>
      </c>
      <c r="C837" s="378" t="str">
        <f>IF(名簿!F842&lt;&gt;"",名簿!F842,"")</f>
        <v/>
      </c>
      <c r="D837" s="378" t="str">
        <f>IF(名簿!G842&lt;&gt;"",名簿!G842,"")</f>
        <v/>
      </c>
      <c r="E837" s="378" t="str">
        <f>IF(名簿!J842&lt;&gt;"",名簿!J842,"")</f>
        <v/>
      </c>
      <c r="F837" s="378" t="str">
        <f>IF(名簿!L842&lt;&gt;"",名簿!L842,"")</f>
        <v/>
      </c>
      <c r="G837" s="378" t="str">
        <f>IF(名簿!I842&lt;&gt;"",名簿!I842,"")</f>
        <v/>
      </c>
      <c r="H837" s="378" t="str">
        <f>IF(名簿!K842&lt;&gt;"",名簿!K842,"")</f>
        <v/>
      </c>
      <c r="I837" s="378" t="str">
        <f>IF(名簿!H842&lt;&gt;"",名簿!H842,"")</f>
        <v/>
      </c>
      <c r="J837" s="378" t="str">
        <f>IF(名簿!S842&lt;&gt;"",名簿!S842,"")</f>
        <v/>
      </c>
      <c r="L837" s="379" t="str">
        <f>IF(現場!C841&lt;&gt;"",現場!C841,"")</f>
        <v/>
      </c>
      <c r="M837" s="379" t="str">
        <f>IF(現場!D841&lt;&gt;"",現場!D841,"")</f>
        <v/>
      </c>
      <c r="N837" s="379" t="str">
        <f>IF(現場!E841&lt;&gt;"",現場!E841,"")</f>
        <v/>
      </c>
      <c r="O837" s="379" t="str">
        <f>IF(現場!F841&lt;&gt;"",現場!F841,"")</f>
        <v/>
      </c>
      <c r="P837" s="379" t="str">
        <f>IF(現場!G841&lt;&gt;"",現場!G841,"")</f>
        <v/>
      </c>
      <c r="Q837" s="379" t="str">
        <f>IF(現場!H841&lt;&gt;"",現場!H841,"")</f>
        <v/>
      </c>
      <c r="R837" s="379" t="str">
        <f>IF(現場!I841&lt;&gt;"",現場!I841,"")</f>
        <v/>
      </c>
      <c r="S837" s="379" t="str">
        <f>IF(現場!J841&lt;&gt;"",現場!J841,"")</f>
        <v/>
      </c>
      <c r="T837" s="379" t="str">
        <f>IF(現場!K841&lt;&gt;"",現場!K841,"")</f>
        <v/>
      </c>
      <c r="U837" s="379" t="str">
        <f>IF(現場!L841&lt;&gt;"",現場!L841,"")</f>
        <v/>
      </c>
      <c r="V837" s="379" t="str">
        <f>IF(現場!M841&lt;&gt;"",現場!M841,"")</f>
        <v/>
      </c>
      <c r="X837" s="407" t="str">
        <f>IF(名簿!E842&lt;&gt;"",名簿!E842,"")</f>
        <v/>
      </c>
      <c r="Y837" s="407" t="str">
        <f>IF(名簿!C842&lt;&gt;"",名簿!C842,"")</f>
        <v/>
      </c>
      <c r="Z837" s="407" t="str">
        <f>IF(名簿!H842&lt;&gt;"",名簿!H842,"")</f>
        <v/>
      </c>
      <c r="AA837" s="407" t="str">
        <f>IF(名簿!S842&lt;&gt;"",名簿!S842,"")</f>
        <v/>
      </c>
      <c r="AB837" s="407" t="s">
        <v>1792</v>
      </c>
      <c r="AC837" s="407" t="str">
        <f>IF(名簿!M842&lt;&gt;"",名簿!M842,"")</f>
        <v/>
      </c>
      <c r="AD837" s="407" t="str">
        <f>IF(名簿!N842&lt;&gt;"",名簿!N842,"")</f>
        <v/>
      </c>
      <c r="AE837" s="407" t="str">
        <f>IF(名簿!O842&lt;&gt;"",名簿!O842,"")</f>
        <v/>
      </c>
      <c r="AF837" s="407" t="str">
        <f>IF(名簿!P842&lt;&gt;"",名簿!P842,"")</f>
        <v/>
      </c>
      <c r="AN837" s="551" t="str">
        <f>テーブル2[[#This Row],[災害発生時の
体制]]&amp;テーブル2[[#This Row],[班長代理①②③を選択]]</f>
        <v/>
      </c>
      <c r="AO837">
        <f>IF(テーブル2[[#This Row],[班長代理①②③を選択]]&lt;&gt;"",COUNTIF(AN:AN,AN837),0)</f>
        <v>0</v>
      </c>
      <c r="AQ837" s="521" t="str">
        <f>テーブル2[[#This Row],[災害発生時の
体制]]&amp;テーブル2[[#This Row],[班長]]</f>
        <v/>
      </c>
      <c r="AR837" s="519">
        <f>IF(テーブル2[[#This Row],[班長]]="○",COUNTIF(AQ:AQ,AQ837),0)</f>
        <v>0</v>
      </c>
    </row>
    <row r="838" spans="2:44" x14ac:dyDescent="0.15">
      <c r="B838" s="378" t="str">
        <f>IF(名簿!C843&lt;&gt;"",名簿!C843,"")</f>
        <v/>
      </c>
      <c r="C838" s="378" t="str">
        <f>IF(名簿!F843&lt;&gt;"",名簿!F843,"")</f>
        <v/>
      </c>
      <c r="D838" s="378" t="str">
        <f>IF(名簿!G843&lt;&gt;"",名簿!G843,"")</f>
        <v/>
      </c>
      <c r="E838" s="378" t="str">
        <f>IF(名簿!J843&lt;&gt;"",名簿!J843,"")</f>
        <v/>
      </c>
      <c r="F838" s="378" t="str">
        <f>IF(名簿!L843&lt;&gt;"",名簿!L843,"")</f>
        <v/>
      </c>
      <c r="G838" s="378" t="str">
        <f>IF(名簿!I843&lt;&gt;"",名簿!I843,"")</f>
        <v/>
      </c>
      <c r="H838" s="378" t="str">
        <f>IF(名簿!K843&lt;&gt;"",名簿!K843,"")</f>
        <v/>
      </c>
      <c r="I838" s="378" t="str">
        <f>IF(名簿!H843&lt;&gt;"",名簿!H843,"")</f>
        <v/>
      </c>
      <c r="J838" s="378" t="str">
        <f>IF(名簿!S843&lt;&gt;"",名簿!S843,"")</f>
        <v/>
      </c>
      <c r="L838" s="379" t="str">
        <f>IF(現場!C842&lt;&gt;"",現場!C842,"")</f>
        <v/>
      </c>
      <c r="M838" s="379" t="str">
        <f>IF(現場!D842&lt;&gt;"",現場!D842,"")</f>
        <v/>
      </c>
      <c r="N838" s="379" t="str">
        <f>IF(現場!E842&lt;&gt;"",現場!E842,"")</f>
        <v/>
      </c>
      <c r="O838" s="379" t="str">
        <f>IF(現場!F842&lt;&gt;"",現場!F842,"")</f>
        <v/>
      </c>
      <c r="P838" s="379" t="str">
        <f>IF(現場!G842&lt;&gt;"",現場!G842,"")</f>
        <v/>
      </c>
      <c r="Q838" s="379" t="str">
        <f>IF(現場!H842&lt;&gt;"",現場!H842,"")</f>
        <v/>
      </c>
      <c r="R838" s="379" t="str">
        <f>IF(現場!I842&lt;&gt;"",現場!I842,"")</f>
        <v/>
      </c>
      <c r="S838" s="379" t="str">
        <f>IF(現場!J842&lt;&gt;"",現場!J842,"")</f>
        <v/>
      </c>
      <c r="T838" s="379" t="str">
        <f>IF(現場!K842&lt;&gt;"",現場!K842,"")</f>
        <v/>
      </c>
      <c r="U838" s="379" t="str">
        <f>IF(現場!L842&lt;&gt;"",現場!L842,"")</f>
        <v/>
      </c>
      <c r="V838" s="379" t="str">
        <f>IF(現場!M842&lt;&gt;"",現場!M842,"")</f>
        <v/>
      </c>
      <c r="X838" s="407" t="str">
        <f>IF(名簿!E843&lt;&gt;"",名簿!E843,"")</f>
        <v/>
      </c>
      <c r="Y838" s="407" t="str">
        <f>IF(名簿!C843&lt;&gt;"",名簿!C843,"")</f>
        <v/>
      </c>
      <c r="Z838" s="407" t="str">
        <f>IF(名簿!H843&lt;&gt;"",名簿!H843,"")</f>
        <v/>
      </c>
      <c r="AA838" s="407" t="str">
        <f>IF(名簿!S843&lt;&gt;"",名簿!S843,"")</f>
        <v/>
      </c>
      <c r="AB838" s="407" t="s">
        <v>1792</v>
      </c>
      <c r="AC838" s="407" t="str">
        <f>IF(名簿!M843&lt;&gt;"",名簿!M843,"")</f>
        <v/>
      </c>
      <c r="AD838" s="407" t="str">
        <f>IF(名簿!N843&lt;&gt;"",名簿!N843,"")</f>
        <v/>
      </c>
      <c r="AE838" s="407" t="str">
        <f>IF(名簿!O843&lt;&gt;"",名簿!O843,"")</f>
        <v/>
      </c>
      <c r="AF838" s="407" t="str">
        <f>IF(名簿!P843&lt;&gt;"",名簿!P843,"")</f>
        <v/>
      </c>
      <c r="AN838" s="551" t="str">
        <f>テーブル2[[#This Row],[災害発生時の
体制]]&amp;テーブル2[[#This Row],[班長代理①②③を選択]]</f>
        <v/>
      </c>
      <c r="AO838">
        <f>IF(テーブル2[[#This Row],[班長代理①②③を選択]]&lt;&gt;"",COUNTIF(AN:AN,AN838),0)</f>
        <v>0</v>
      </c>
      <c r="AQ838" s="521" t="str">
        <f>テーブル2[[#This Row],[災害発生時の
体制]]&amp;テーブル2[[#This Row],[班長]]</f>
        <v/>
      </c>
      <c r="AR838" s="519">
        <f>IF(テーブル2[[#This Row],[班長]]="○",COUNTIF(AQ:AQ,AQ838),0)</f>
        <v>0</v>
      </c>
    </row>
    <row r="839" spans="2:44" x14ac:dyDescent="0.15">
      <c r="B839" s="378" t="str">
        <f>IF(名簿!C844&lt;&gt;"",名簿!C844,"")</f>
        <v/>
      </c>
      <c r="C839" s="378" t="str">
        <f>IF(名簿!F844&lt;&gt;"",名簿!F844,"")</f>
        <v/>
      </c>
      <c r="D839" s="378" t="str">
        <f>IF(名簿!G844&lt;&gt;"",名簿!G844,"")</f>
        <v/>
      </c>
      <c r="E839" s="378" t="str">
        <f>IF(名簿!J844&lt;&gt;"",名簿!J844,"")</f>
        <v/>
      </c>
      <c r="F839" s="378" t="str">
        <f>IF(名簿!L844&lt;&gt;"",名簿!L844,"")</f>
        <v/>
      </c>
      <c r="G839" s="378" t="str">
        <f>IF(名簿!I844&lt;&gt;"",名簿!I844,"")</f>
        <v/>
      </c>
      <c r="H839" s="378" t="str">
        <f>IF(名簿!K844&lt;&gt;"",名簿!K844,"")</f>
        <v/>
      </c>
      <c r="I839" s="378" t="str">
        <f>IF(名簿!H844&lt;&gt;"",名簿!H844,"")</f>
        <v/>
      </c>
      <c r="J839" s="378" t="str">
        <f>IF(名簿!S844&lt;&gt;"",名簿!S844,"")</f>
        <v/>
      </c>
      <c r="L839" s="379" t="str">
        <f>IF(現場!C843&lt;&gt;"",現場!C843,"")</f>
        <v/>
      </c>
      <c r="M839" s="379" t="str">
        <f>IF(現場!D843&lt;&gt;"",現場!D843,"")</f>
        <v/>
      </c>
      <c r="N839" s="379" t="str">
        <f>IF(現場!E843&lt;&gt;"",現場!E843,"")</f>
        <v/>
      </c>
      <c r="O839" s="379" t="str">
        <f>IF(現場!F843&lt;&gt;"",現場!F843,"")</f>
        <v/>
      </c>
      <c r="P839" s="379" t="str">
        <f>IF(現場!G843&lt;&gt;"",現場!G843,"")</f>
        <v/>
      </c>
      <c r="Q839" s="379" t="str">
        <f>IF(現場!H843&lt;&gt;"",現場!H843,"")</f>
        <v/>
      </c>
      <c r="R839" s="379" t="str">
        <f>IF(現場!I843&lt;&gt;"",現場!I843,"")</f>
        <v/>
      </c>
      <c r="S839" s="379" t="str">
        <f>IF(現場!J843&lt;&gt;"",現場!J843,"")</f>
        <v/>
      </c>
      <c r="T839" s="379" t="str">
        <f>IF(現場!K843&lt;&gt;"",現場!K843,"")</f>
        <v/>
      </c>
      <c r="U839" s="379" t="str">
        <f>IF(現場!L843&lt;&gt;"",現場!L843,"")</f>
        <v/>
      </c>
      <c r="V839" s="379" t="str">
        <f>IF(現場!M843&lt;&gt;"",現場!M843,"")</f>
        <v/>
      </c>
      <c r="X839" s="407" t="str">
        <f>IF(名簿!E844&lt;&gt;"",名簿!E844,"")</f>
        <v/>
      </c>
      <c r="Y839" s="407" t="str">
        <f>IF(名簿!C844&lt;&gt;"",名簿!C844,"")</f>
        <v/>
      </c>
      <c r="Z839" s="407" t="str">
        <f>IF(名簿!H844&lt;&gt;"",名簿!H844,"")</f>
        <v/>
      </c>
      <c r="AA839" s="407" t="str">
        <f>IF(名簿!S844&lt;&gt;"",名簿!S844,"")</f>
        <v/>
      </c>
      <c r="AB839" s="407" t="s">
        <v>1792</v>
      </c>
      <c r="AC839" s="407" t="str">
        <f>IF(名簿!M844&lt;&gt;"",名簿!M844,"")</f>
        <v/>
      </c>
      <c r="AD839" s="407" t="str">
        <f>IF(名簿!N844&lt;&gt;"",名簿!N844,"")</f>
        <v/>
      </c>
      <c r="AE839" s="407" t="str">
        <f>IF(名簿!O844&lt;&gt;"",名簿!O844,"")</f>
        <v/>
      </c>
      <c r="AF839" s="407" t="str">
        <f>IF(名簿!P844&lt;&gt;"",名簿!P844,"")</f>
        <v/>
      </c>
      <c r="AN839" s="551" t="str">
        <f>テーブル2[[#This Row],[災害発生時の
体制]]&amp;テーブル2[[#This Row],[班長代理①②③を選択]]</f>
        <v/>
      </c>
      <c r="AO839">
        <f>IF(テーブル2[[#This Row],[班長代理①②③を選択]]&lt;&gt;"",COUNTIF(AN:AN,AN839),0)</f>
        <v>0</v>
      </c>
      <c r="AQ839" s="521" t="str">
        <f>テーブル2[[#This Row],[災害発生時の
体制]]&amp;テーブル2[[#This Row],[班長]]</f>
        <v/>
      </c>
      <c r="AR839" s="519">
        <f>IF(テーブル2[[#This Row],[班長]]="○",COUNTIF(AQ:AQ,AQ839),0)</f>
        <v>0</v>
      </c>
    </row>
    <row r="840" spans="2:44" x14ac:dyDescent="0.15">
      <c r="B840" s="378" t="str">
        <f>IF(名簿!C845&lt;&gt;"",名簿!C845,"")</f>
        <v/>
      </c>
      <c r="C840" s="378" t="str">
        <f>IF(名簿!F845&lt;&gt;"",名簿!F845,"")</f>
        <v/>
      </c>
      <c r="D840" s="378" t="str">
        <f>IF(名簿!G845&lt;&gt;"",名簿!G845,"")</f>
        <v/>
      </c>
      <c r="E840" s="378" t="str">
        <f>IF(名簿!J845&lt;&gt;"",名簿!J845,"")</f>
        <v/>
      </c>
      <c r="F840" s="378" t="str">
        <f>IF(名簿!L845&lt;&gt;"",名簿!L845,"")</f>
        <v/>
      </c>
      <c r="G840" s="378" t="str">
        <f>IF(名簿!I845&lt;&gt;"",名簿!I845,"")</f>
        <v/>
      </c>
      <c r="H840" s="378" t="str">
        <f>IF(名簿!K845&lt;&gt;"",名簿!K845,"")</f>
        <v/>
      </c>
      <c r="I840" s="378" t="str">
        <f>IF(名簿!H845&lt;&gt;"",名簿!H845,"")</f>
        <v/>
      </c>
      <c r="J840" s="378" t="str">
        <f>IF(名簿!S845&lt;&gt;"",名簿!S845,"")</f>
        <v/>
      </c>
      <c r="L840" s="379" t="str">
        <f>IF(現場!C844&lt;&gt;"",現場!C844,"")</f>
        <v/>
      </c>
      <c r="M840" s="379" t="str">
        <f>IF(現場!D844&lt;&gt;"",現場!D844,"")</f>
        <v/>
      </c>
      <c r="N840" s="379" t="str">
        <f>IF(現場!E844&lt;&gt;"",現場!E844,"")</f>
        <v/>
      </c>
      <c r="O840" s="379" t="str">
        <f>IF(現場!F844&lt;&gt;"",現場!F844,"")</f>
        <v/>
      </c>
      <c r="P840" s="379" t="str">
        <f>IF(現場!G844&lt;&gt;"",現場!G844,"")</f>
        <v/>
      </c>
      <c r="Q840" s="379" t="str">
        <f>IF(現場!H844&lt;&gt;"",現場!H844,"")</f>
        <v/>
      </c>
      <c r="R840" s="379" t="str">
        <f>IF(現場!I844&lt;&gt;"",現場!I844,"")</f>
        <v/>
      </c>
      <c r="S840" s="379" t="str">
        <f>IF(現場!J844&lt;&gt;"",現場!J844,"")</f>
        <v/>
      </c>
      <c r="T840" s="379" t="str">
        <f>IF(現場!K844&lt;&gt;"",現場!K844,"")</f>
        <v/>
      </c>
      <c r="U840" s="379" t="str">
        <f>IF(現場!L844&lt;&gt;"",現場!L844,"")</f>
        <v/>
      </c>
      <c r="V840" s="379" t="str">
        <f>IF(現場!M844&lt;&gt;"",現場!M844,"")</f>
        <v/>
      </c>
      <c r="X840" s="407" t="str">
        <f>IF(名簿!E845&lt;&gt;"",名簿!E845,"")</f>
        <v/>
      </c>
      <c r="Y840" s="407" t="str">
        <f>IF(名簿!C845&lt;&gt;"",名簿!C845,"")</f>
        <v/>
      </c>
      <c r="Z840" s="407" t="str">
        <f>IF(名簿!H845&lt;&gt;"",名簿!H845,"")</f>
        <v/>
      </c>
      <c r="AA840" s="407" t="str">
        <f>IF(名簿!S845&lt;&gt;"",名簿!S845,"")</f>
        <v/>
      </c>
      <c r="AB840" s="407" t="s">
        <v>1792</v>
      </c>
      <c r="AC840" s="407" t="str">
        <f>IF(名簿!M845&lt;&gt;"",名簿!M845,"")</f>
        <v/>
      </c>
      <c r="AD840" s="407" t="str">
        <f>IF(名簿!N845&lt;&gt;"",名簿!N845,"")</f>
        <v/>
      </c>
      <c r="AE840" s="407" t="str">
        <f>IF(名簿!O845&lt;&gt;"",名簿!O845,"")</f>
        <v/>
      </c>
      <c r="AF840" s="407" t="str">
        <f>IF(名簿!P845&lt;&gt;"",名簿!P845,"")</f>
        <v/>
      </c>
      <c r="AN840" s="551" t="str">
        <f>テーブル2[[#This Row],[災害発生時の
体制]]&amp;テーブル2[[#This Row],[班長代理①②③を選択]]</f>
        <v/>
      </c>
      <c r="AO840">
        <f>IF(テーブル2[[#This Row],[班長代理①②③を選択]]&lt;&gt;"",COUNTIF(AN:AN,AN840),0)</f>
        <v>0</v>
      </c>
      <c r="AQ840" s="521" t="str">
        <f>テーブル2[[#This Row],[災害発生時の
体制]]&amp;テーブル2[[#This Row],[班長]]</f>
        <v/>
      </c>
      <c r="AR840" s="519">
        <f>IF(テーブル2[[#This Row],[班長]]="○",COUNTIF(AQ:AQ,AQ840),0)</f>
        <v>0</v>
      </c>
    </row>
    <row r="841" spans="2:44" x14ac:dyDescent="0.15">
      <c r="B841" s="378" t="str">
        <f>IF(名簿!C846&lt;&gt;"",名簿!C846,"")</f>
        <v/>
      </c>
      <c r="C841" s="378" t="str">
        <f>IF(名簿!F846&lt;&gt;"",名簿!F846,"")</f>
        <v/>
      </c>
      <c r="D841" s="378" t="str">
        <f>IF(名簿!G846&lt;&gt;"",名簿!G846,"")</f>
        <v/>
      </c>
      <c r="E841" s="378" t="str">
        <f>IF(名簿!J846&lt;&gt;"",名簿!J846,"")</f>
        <v/>
      </c>
      <c r="F841" s="378" t="str">
        <f>IF(名簿!L846&lt;&gt;"",名簿!L846,"")</f>
        <v/>
      </c>
      <c r="G841" s="378" t="str">
        <f>IF(名簿!I846&lt;&gt;"",名簿!I846,"")</f>
        <v/>
      </c>
      <c r="H841" s="378" t="str">
        <f>IF(名簿!K846&lt;&gt;"",名簿!K846,"")</f>
        <v/>
      </c>
      <c r="I841" s="378" t="str">
        <f>IF(名簿!H846&lt;&gt;"",名簿!H846,"")</f>
        <v/>
      </c>
      <c r="J841" s="378" t="str">
        <f>IF(名簿!S846&lt;&gt;"",名簿!S846,"")</f>
        <v/>
      </c>
      <c r="L841" s="379" t="str">
        <f>IF(現場!C845&lt;&gt;"",現場!C845,"")</f>
        <v/>
      </c>
      <c r="M841" s="379" t="str">
        <f>IF(現場!D845&lt;&gt;"",現場!D845,"")</f>
        <v/>
      </c>
      <c r="N841" s="379" t="str">
        <f>IF(現場!E845&lt;&gt;"",現場!E845,"")</f>
        <v/>
      </c>
      <c r="O841" s="379" t="str">
        <f>IF(現場!F845&lt;&gt;"",現場!F845,"")</f>
        <v/>
      </c>
      <c r="P841" s="379" t="str">
        <f>IF(現場!G845&lt;&gt;"",現場!G845,"")</f>
        <v/>
      </c>
      <c r="Q841" s="379" t="str">
        <f>IF(現場!H845&lt;&gt;"",現場!H845,"")</f>
        <v/>
      </c>
      <c r="R841" s="379" t="str">
        <f>IF(現場!I845&lt;&gt;"",現場!I845,"")</f>
        <v/>
      </c>
      <c r="S841" s="379" t="str">
        <f>IF(現場!J845&lt;&gt;"",現場!J845,"")</f>
        <v/>
      </c>
      <c r="T841" s="379" t="str">
        <f>IF(現場!K845&lt;&gt;"",現場!K845,"")</f>
        <v/>
      </c>
      <c r="U841" s="379" t="str">
        <f>IF(現場!L845&lt;&gt;"",現場!L845,"")</f>
        <v/>
      </c>
      <c r="V841" s="379" t="str">
        <f>IF(現場!M845&lt;&gt;"",現場!M845,"")</f>
        <v/>
      </c>
      <c r="X841" s="407" t="str">
        <f>IF(名簿!E846&lt;&gt;"",名簿!E846,"")</f>
        <v/>
      </c>
      <c r="Y841" s="407" t="str">
        <f>IF(名簿!C846&lt;&gt;"",名簿!C846,"")</f>
        <v/>
      </c>
      <c r="Z841" s="407" t="str">
        <f>IF(名簿!H846&lt;&gt;"",名簿!H846,"")</f>
        <v/>
      </c>
      <c r="AA841" s="407" t="str">
        <f>IF(名簿!S846&lt;&gt;"",名簿!S846,"")</f>
        <v/>
      </c>
      <c r="AB841" s="407" t="s">
        <v>1792</v>
      </c>
      <c r="AC841" s="407" t="str">
        <f>IF(名簿!M846&lt;&gt;"",名簿!M846,"")</f>
        <v/>
      </c>
      <c r="AD841" s="407" t="str">
        <f>IF(名簿!N846&lt;&gt;"",名簿!N846,"")</f>
        <v/>
      </c>
      <c r="AE841" s="407" t="str">
        <f>IF(名簿!O846&lt;&gt;"",名簿!O846,"")</f>
        <v/>
      </c>
      <c r="AF841" s="407" t="str">
        <f>IF(名簿!P846&lt;&gt;"",名簿!P846,"")</f>
        <v/>
      </c>
      <c r="AN841" s="551" t="str">
        <f>テーブル2[[#This Row],[災害発生時の
体制]]&amp;テーブル2[[#This Row],[班長代理①②③を選択]]</f>
        <v/>
      </c>
      <c r="AO841">
        <f>IF(テーブル2[[#This Row],[班長代理①②③を選択]]&lt;&gt;"",COUNTIF(AN:AN,AN841),0)</f>
        <v>0</v>
      </c>
      <c r="AQ841" s="521" t="str">
        <f>テーブル2[[#This Row],[災害発生時の
体制]]&amp;テーブル2[[#This Row],[班長]]</f>
        <v/>
      </c>
      <c r="AR841" s="519">
        <f>IF(テーブル2[[#This Row],[班長]]="○",COUNTIF(AQ:AQ,AQ841),0)</f>
        <v>0</v>
      </c>
    </row>
    <row r="842" spans="2:44" x14ac:dyDescent="0.15">
      <c r="B842" s="378" t="str">
        <f>IF(名簿!C847&lt;&gt;"",名簿!C847,"")</f>
        <v/>
      </c>
      <c r="C842" s="378" t="str">
        <f>IF(名簿!F847&lt;&gt;"",名簿!F847,"")</f>
        <v/>
      </c>
      <c r="D842" s="378" t="str">
        <f>IF(名簿!G847&lt;&gt;"",名簿!G847,"")</f>
        <v/>
      </c>
      <c r="E842" s="378" t="str">
        <f>IF(名簿!J847&lt;&gt;"",名簿!J847,"")</f>
        <v/>
      </c>
      <c r="F842" s="378" t="str">
        <f>IF(名簿!L847&lt;&gt;"",名簿!L847,"")</f>
        <v/>
      </c>
      <c r="G842" s="378" t="str">
        <f>IF(名簿!I847&lt;&gt;"",名簿!I847,"")</f>
        <v/>
      </c>
      <c r="H842" s="378" t="str">
        <f>IF(名簿!K847&lt;&gt;"",名簿!K847,"")</f>
        <v/>
      </c>
      <c r="I842" s="378" t="str">
        <f>IF(名簿!H847&lt;&gt;"",名簿!H847,"")</f>
        <v/>
      </c>
      <c r="J842" s="378" t="str">
        <f>IF(名簿!S847&lt;&gt;"",名簿!S847,"")</f>
        <v/>
      </c>
      <c r="L842" s="379" t="str">
        <f>IF(現場!C846&lt;&gt;"",現場!C846,"")</f>
        <v/>
      </c>
      <c r="M842" s="379" t="str">
        <f>IF(現場!D846&lt;&gt;"",現場!D846,"")</f>
        <v/>
      </c>
      <c r="N842" s="379" t="str">
        <f>IF(現場!E846&lt;&gt;"",現場!E846,"")</f>
        <v/>
      </c>
      <c r="O842" s="379" t="str">
        <f>IF(現場!F846&lt;&gt;"",現場!F846,"")</f>
        <v/>
      </c>
      <c r="P842" s="379" t="str">
        <f>IF(現場!G846&lt;&gt;"",現場!G846,"")</f>
        <v/>
      </c>
      <c r="Q842" s="379" t="str">
        <f>IF(現場!H846&lt;&gt;"",現場!H846,"")</f>
        <v/>
      </c>
      <c r="R842" s="379" t="str">
        <f>IF(現場!I846&lt;&gt;"",現場!I846,"")</f>
        <v/>
      </c>
      <c r="S842" s="379" t="str">
        <f>IF(現場!J846&lt;&gt;"",現場!J846,"")</f>
        <v/>
      </c>
      <c r="T842" s="379" t="str">
        <f>IF(現場!K846&lt;&gt;"",現場!K846,"")</f>
        <v/>
      </c>
      <c r="U842" s="379" t="str">
        <f>IF(現場!L846&lt;&gt;"",現場!L846,"")</f>
        <v/>
      </c>
      <c r="V842" s="379" t="str">
        <f>IF(現場!M846&lt;&gt;"",現場!M846,"")</f>
        <v/>
      </c>
      <c r="X842" s="407" t="str">
        <f>IF(名簿!E847&lt;&gt;"",名簿!E847,"")</f>
        <v/>
      </c>
      <c r="Y842" s="407" t="str">
        <f>IF(名簿!C847&lt;&gt;"",名簿!C847,"")</f>
        <v/>
      </c>
      <c r="Z842" s="407" t="str">
        <f>IF(名簿!H847&lt;&gt;"",名簿!H847,"")</f>
        <v/>
      </c>
      <c r="AA842" s="407" t="str">
        <f>IF(名簿!S847&lt;&gt;"",名簿!S847,"")</f>
        <v/>
      </c>
      <c r="AB842" s="407" t="s">
        <v>1792</v>
      </c>
      <c r="AC842" s="407" t="str">
        <f>IF(名簿!M847&lt;&gt;"",名簿!M847,"")</f>
        <v/>
      </c>
      <c r="AD842" s="407" t="str">
        <f>IF(名簿!N847&lt;&gt;"",名簿!N847,"")</f>
        <v/>
      </c>
      <c r="AE842" s="407" t="str">
        <f>IF(名簿!O847&lt;&gt;"",名簿!O847,"")</f>
        <v/>
      </c>
      <c r="AF842" s="407" t="str">
        <f>IF(名簿!P847&lt;&gt;"",名簿!P847,"")</f>
        <v/>
      </c>
      <c r="AN842" s="551" t="str">
        <f>テーブル2[[#This Row],[災害発生時の
体制]]&amp;テーブル2[[#This Row],[班長代理①②③を選択]]</f>
        <v/>
      </c>
      <c r="AO842">
        <f>IF(テーブル2[[#This Row],[班長代理①②③を選択]]&lt;&gt;"",COUNTIF(AN:AN,AN842),0)</f>
        <v>0</v>
      </c>
      <c r="AQ842" s="521" t="str">
        <f>テーブル2[[#This Row],[災害発生時の
体制]]&amp;テーブル2[[#This Row],[班長]]</f>
        <v/>
      </c>
      <c r="AR842" s="519">
        <f>IF(テーブル2[[#This Row],[班長]]="○",COUNTIF(AQ:AQ,AQ842),0)</f>
        <v>0</v>
      </c>
    </row>
    <row r="843" spans="2:44" x14ac:dyDescent="0.15">
      <c r="B843" s="378" t="str">
        <f>IF(名簿!C848&lt;&gt;"",名簿!C848,"")</f>
        <v/>
      </c>
      <c r="C843" s="378" t="str">
        <f>IF(名簿!F848&lt;&gt;"",名簿!F848,"")</f>
        <v/>
      </c>
      <c r="D843" s="378" t="str">
        <f>IF(名簿!G848&lt;&gt;"",名簿!G848,"")</f>
        <v/>
      </c>
      <c r="E843" s="378" t="str">
        <f>IF(名簿!J848&lt;&gt;"",名簿!J848,"")</f>
        <v/>
      </c>
      <c r="F843" s="378" t="str">
        <f>IF(名簿!L848&lt;&gt;"",名簿!L848,"")</f>
        <v/>
      </c>
      <c r="G843" s="378" t="str">
        <f>IF(名簿!I848&lt;&gt;"",名簿!I848,"")</f>
        <v/>
      </c>
      <c r="H843" s="378" t="str">
        <f>IF(名簿!K848&lt;&gt;"",名簿!K848,"")</f>
        <v/>
      </c>
      <c r="I843" s="378" t="str">
        <f>IF(名簿!H848&lt;&gt;"",名簿!H848,"")</f>
        <v/>
      </c>
      <c r="J843" s="378" t="str">
        <f>IF(名簿!S848&lt;&gt;"",名簿!S848,"")</f>
        <v/>
      </c>
      <c r="L843" s="379" t="str">
        <f>IF(現場!C847&lt;&gt;"",現場!C847,"")</f>
        <v/>
      </c>
      <c r="M843" s="379" t="str">
        <f>IF(現場!D847&lt;&gt;"",現場!D847,"")</f>
        <v/>
      </c>
      <c r="N843" s="379" t="str">
        <f>IF(現場!E847&lt;&gt;"",現場!E847,"")</f>
        <v/>
      </c>
      <c r="O843" s="379" t="str">
        <f>IF(現場!F847&lt;&gt;"",現場!F847,"")</f>
        <v/>
      </c>
      <c r="P843" s="379" t="str">
        <f>IF(現場!G847&lt;&gt;"",現場!G847,"")</f>
        <v/>
      </c>
      <c r="Q843" s="379" t="str">
        <f>IF(現場!H847&lt;&gt;"",現場!H847,"")</f>
        <v/>
      </c>
      <c r="R843" s="379" t="str">
        <f>IF(現場!I847&lt;&gt;"",現場!I847,"")</f>
        <v/>
      </c>
      <c r="S843" s="379" t="str">
        <f>IF(現場!J847&lt;&gt;"",現場!J847,"")</f>
        <v/>
      </c>
      <c r="T843" s="379" t="str">
        <f>IF(現場!K847&lt;&gt;"",現場!K847,"")</f>
        <v/>
      </c>
      <c r="U843" s="379" t="str">
        <f>IF(現場!L847&lt;&gt;"",現場!L847,"")</f>
        <v/>
      </c>
      <c r="V843" s="379" t="str">
        <f>IF(現場!M847&lt;&gt;"",現場!M847,"")</f>
        <v/>
      </c>
      <c r="X843" s="407" t="str">
        <f>IF(名簿!E848&lt;&gt;"",名簿!E848,"")</f>
        <v/>
      </c>
      <c r="Y843" s="407" t="str">
        <f>IF(名簿!C848&lt;&gt;"",名簿!C848,"")</f>
        <v/>
      </c>
      <c r="Z843" s="407" t="str">
        <f>IF(名簿!H848&lt;&gt;"",名簿!H848,"")</f>
        <v/>
      </c>
      <c r="AA843" s="407" t="str">
        <f>IF(名簿!S848&lt;&gt;"",名簿!S848,"")</f>
        <v/>
      </c>
      <c r="AB843" s="407" t="s">
        <v>1792</v>
      </c>
      <c r="AC843" s="407" t="str">
        <f>IF(名簿!M848&lt;&gt;"",名簿!M848,"")</f>
        <v/>
      </c>
      <c r="AD843" s="407" t="str">
        <f>IF(名簿!N848&lt;&gt;"",名簿!N848,"")</f>
        <v/>
      </c>
      <c r="AE843" s="407" t="str">
        <f>IF(名簿!O848&lt;&gt;"",名簿!O848,"")</f>
        <v/>
      </c>
      <c r="AF843" s="407" t="str">
        <f>IF(名簿!P848&lt;&gt;"",名簿!P848,"")</f>
        <v/>
      </c>
      <c r="AN843" s="551" t="str">
        <f>テーブル2[[#This Row],[災害発生時の
体制]]&amp;テーブル2[[#This Row],[班長代理①②③を選択]]</f>
        <v/>
      </c>
      <c r="AO843">
        <f>IF(テーブル2[[#This Row],[班長代理①②③を選択]]&lt;&gt;"",COUNTIF(AN:AN,AN843),0)</f>
        <v>0</v>
      </c>
      <c r="AQ843" s="521" t="str">
        <f>テーブル2[[#This Row],[災害発生時の
体制]]&amp;テーブル2[[#This Row],[班長]]</f>
        <v/>
      </c>
      <c r="AR843" s="519">
        <f>IF(テーブル2[[#This Row],[班長]]="○",COUNTIF(AQ:AQ,AQ843),0)</f>
        <v>0</v>
      </c>
    </row>
    <row r="844" spans="2:44" x14ac:dyDescent="0.15">
      <c r="B844" s="378" t="str">
        <f>IF(名簿!C849&lt;&gt;"",名簿!C849,"")</f>
        <v/>
      </c>
      <c r="C844" s="378" t="str">
        <f>IF(名簿!F849&lt;&gt;"",名簿!F849,"")</f>
        <v/>
      </c>
      <c r="D844" s="378" t="str">
        <f>IF(名簿!G849&lt;&gt;"",名簿!G849,"")</f>
        <v/>
      </c>
      <c r="E844" s="378" t="str">
        <f>IF(名簿!J849&lt;&gt;"",名簿!J849,"")</f>
        <v/>
      </c>
      <c r="F844" s="378" t="str">
        <f>IF(名簿!L849&lt;&gt;"",名簿!L849,"")</f>
        <v/>
      </c>
      <c r="G844" s="378" t="str">
        <f>IF(名簿!I849&lt;&gt;"",名簿!I849,"")</f>
        <v/>
      </c>
      <c r="H844" s="378" t="str">
        <f>IF(名簿!K849&lt;&gt;"",名簿!K849,"")</f>
        <v/>
      </c>
      <c r="I844" s="378" t="str">
        <f>IF(名簿!H849&lt;&gt;"",名簿!H849,"")</f>
        <v/>
      </c>
      <c r="J844" s="378" t="str">
        <f>IF(名簿!S849&lt;&gt;"",名簿!S849,"")</f>
        <v/>
      </c>
      <c r="L844" s="379" t="str">
        <f>IF(現場!C848&lt;&gt;"",現場!C848,"")</f>
        <v/>
      </c>
      <c r="M844" s="379" t="str">
        <f>IF(現場!D848&lt;&gt;"",現場!D848,"")</f>
        <v/>
      </c>
      <c r="N844" s="379" t="str">
        <f>IF(現場!E848&lt;&gt;"",現場!E848,"")</f>
        <v/>
      </c>
      <c r="O844" s="379" t="str">
        <f>IF(現場!F848&lt;&gt;"",現場!F848,"")</f>
        <v/>
      </c>
      <c r="P844" s="379" t="str">
        <f>IF(現場!G848&lt;&gt;"",現場!G848,"")</f>
        <v/>
      </c>
      <c r="Q844" s="379" t="str">
        <f>IF(現場!H848&lt;&gt;"",現場!H848,"")</f>
        <v/>
      </c>
      <c r="R844" s="379" t="str">
        <f>IF(現場!I848&lt;&gt;"",現場!I848,"")</f>
        <v/>
      </c>
      <c r="S844" s="379" t="str">
        <f>IF(現場!J848&lt;&gt;"",現場!J848,"")</f>
        <v/>
      </c>
      <c r="T844" s="379" t="str">
        <f>IF(現場!K848&lt;&gt;"",現場!K848,"")</f>
        <v/>
      </c>
      <c r="U844" s="379" t="str">
        <f>IF(現場!L848&lt;&gt;"",現場!L848,"")</f>
        <v/>
      </c>
      <c r="V844" s="379" t="str">
        <f>IF(現場!M848&lt;&gt;"",現場!M848,"")</f>
        <v/>
      </c>
      <c r="X844" s="407" t="str">
        <f>IF(名簿!E849&lt;&gt;"",名簿!E849,"")</f>
        <v/>
      </c>
      <c r="Y844" s="407" t="str">
        <f>IF(名簿!C849&lt;&gt;"",名簿!C849,"")</f>
        <v/>
      </c>
      <c r="Z844" s="407" t="str">
        <f>IF(名簿!H849&lt;&gt;"",名簿!H849,"")</f>
        <v/>
      </c>
      <c r="AA844" s="407" t="str">
        <f>IF(名簿!S849&lt;&gt;"",名簿!S849,"")</f>
        <v/>
      </c>
      <c r="AB844" s="407" t="s">
        <v>1792</v>
      </c>
      <c r="AC844" s="407" t="str">
        <f>IF(名簿!M849&lt;&gt;"",名簿!M849,"")</f>
        <v/>
      </c>
      <c r="AD844" s="407" t="str">
        <f>IF(名簿!N849&lt;&gt;"",名簿!N849,"")</f>
        <v/>
      </c>
      <c r="AE844" s="407" t="str">
        <f>IF(名簿!O849&lt;&gt;"",名簿!O849,"")</f>
        <v/>
      </c>
      <c r="AF844" s="407" t="str">
        <f>IF(名簿!P849&lt;&gt;"",名簿!P849,"")</f>
        <v/>
      </c>
      <c r="AN844" s="551" t="str">
        <f>テーブル2[[#This Row],[災害発生時の
体制]]&amp;テーブル2[[#This Row],[班長代理①②③を選択]]</f>
        <v/>
      </c>
      <c r="AO844">
        <f>IF(テーブル2[[#This Row],[班長代理①②③を選択]]&lt;&gt;"",COUNTIF(AN:AN,AN844),0)</f>
        <v>0</v>
      </c>
      <c r="AQ844" s="521" t="str">
        <f>テーブル2[[#This Row],[災害発生時の
体制]]&amp;テーブル2[[#This Row],[班長]]</f>
        <v/>
      </c>
      <c r="AR844" s="519">
        <f>IF(テーブル2[[#This Row],[班長]]="○",COUNTIF(AQ:AQ,AQ844),0)</f>
        <v>0</v>
      </c>
    </row>
    <row r="845" spans="2:44" x14ac:dyDescent="0.15">
      <c r="B845" s="378" t="str">
        <f>IF(名簿!C850&lt;&gt;"",名簿!C850,"")</f>
        <v/>
      </c>
      <c r="C845" s="378" t="str">
        <f>IF(名簿!F850&lt;&gt;"",名簿!F850,"")</f>
        <v/>
      </c>
      <c r="D845" s="378" t="str">
        <f>IF(名簿!G850&lt;&gt;"",名簿!G850,"")</f>
        <v/>
      </c>
      <c r="E845" s="378" t="str">
        <f>IF(名簿!J850&lt;&gt;"",名簿!J850,"")</f>
        <v/>
      </c>
      <c r="F845" s="378" t="str">
        <f>IF(名簿!L850&lt;&gt;"",名簿!L850,"")</f>
        <v/>
      </c>
      <c r="G845" s="378" t="str">
        <f>IF(名簿!I850&lt;&gt;"",名簿!I850,"")</f>
        <v/>
      </c>
      <c r="H845" s="378" t="str">
        <f>IF(名簿!K850&lt;&gt;"",名簿!K850,"")</f>
        <v/>
      </c>
      <c r="I845" s="378" t="str">
        <f>IF(名簿!H850&lt;&gt;"",名簿!H850,"")</f>
        <v/>
      </c>
      <c r="J845" s="378" t="str">
        <f>IF(名簿!S850&lt;&gt;"",名簿!S850,"")</f>
        <v/>
      </c>
      <c r="L845" s="379" t="str">
        <f>IF(現場!C849&lt;&gt;"",現場!C849,"")</f>
        <v/>
      </c>
      <c r="M845" s="379" t="str">
        <f>IF(現場!D849&lt;&gt;"",現場!D849,"")</f>
        <v/>
      </c>
      <c r="N845" s="379" t="str">
        <f>IF(現場!E849&lt;&gt;"",現場!E849,"")</f>
        <v/>
      </c>
      <c r="O845" s="379" t="str">
        <f>IF(現場!F849&lt;&gt;"",現場!F849,"")</f>
        <v/>
      </c>
      <c r="P845" s="379" t="str">
        <f>IF(現場!G849&lt;&gt;"",現場!G849,"")</f>
        <v/>
      </c>
      <c r="Q845" s="379" t="str">
        <f>IF(現場!H849&lt;&gt;"",現場!H849,"")</f>
        <v/>
      </c>
      <c r="R845" s="379" t="str">
        <f>IF(現場!I849&lt;&gt;"",現場!I849,"")</f>
        <v/>
      </c>
      <c r="S845" s="379" t="str">
        <f>IF(現場!J849&lt;&gt;"",現場!J849,"")</f>
        <v/>
      </c>
      <c r="T845" s="379" t="str">
        <f>IF(現場!K849&lt;&gt;"",現場!K849,"")</f>
        <v/>
      </c>
      <c r="U845" s="379" t="str">
        <f>IF(現場!L849&lt;&gt;"",現場!L849,"")</f>
        <v/>
      </c>
      <c r="V845" s="379" t="str">
        <f>IF(現場!M849&lt;&gt;"",現場!M849,"")</f>
        <v/>
      </c>
      <c r="X845" s="407" t="str">
        <f>IF(名簿!E850&lt;&gt;"",名簿!E850,"")</f>
        <v/>
      </c>
      <c r="Y845" s="407" t="str">
        <f>IF(名簿!C850&lt;&gt;"",名簿!C850,"")</f>
        <v/>
      </c>
      <c r="Z845" s="407" t="str">
        <f>IF(名簿!H850&lt;&gt;"",名簿!H850,"")</f>
        <v/>
      </c>
      <c r="AA845" s="407" t="str">
        <f>IF(名簿!S850&lt;&gt;"",名簿!S850,"")</f>
        <v/>
      </c>
      <c r="AB845" s="407" t="s">
        <v>1792</v>
      </c>
      <c r="AC845" s="407" t="str">
        <f>IF(名簿!M850&lt;&gt;"",名簿!M850,"")</f>
        <v/>
      </c>
      <c r="AD845" s="407" t="str">
        <f>IF(名簿!N850&lt;&gt;"",名簿!N850,"")</f>
        <v/>
      </c>
      <c r="AE845" s="407" t="str">
        <f>IF(名簿!O850&lt;&gt;"",名簿!O850,"")</f>
        <v/>
      </c>
      <c r="AF845" s="407" t="str">
        <f>IF(名簿!P850&lt;&gt;"",名簿!P850,"")</f>
        <v/>
      </c>
      <c r="AN845" s="551" t="str">
        <f>テーブル2[[#This Row],[災害発生時の
体制]]&amp;テーブル2[[#This Row],[班長代理①②③を選択]]</f>
        <v/>
      </c>
      <c r="AO845">
        <f>IF(テーブル2[[#This Row],[班長代理①②③を選択]]&lt;&gt;"",COUNTIF(AN:AN,AN845),0)</f>
        <v>0</v>
      </c>
      <c r="AQ845" s="521" t="str">
        <f>テーブル2[[#This Row],[災害発生時の
体制]]&amp;テーブル2[[#This Row],[班長]]</f>
        <v/>
      </c>
      <c r="AR845" s="519">
        <f>IF(テーブル2[[#This Row],[班長]]="○",COUNTIF(AQ:AQ,AQ845),0)</f>
        <v>0</v>
      </c>
    </row>
    <row r="846" spans="2:44" x14ac:dyDescent="0.15">
      <c r="B846" s="378" t="str">
        <f>IF(名簿!C851&lt;&gt;"",名簿!C851,"")</f>
        <v/>
      </c>
      <c r="C846" s="378" t="str">
        <f>IF(名簿!F851&lt;&gt;"",名簿!F851,"")</f>
        <v/>
      </c>
      <c r="D846" s="378" t="str">
        <f>IF(名簿!G851&lt;&gt;"",名簿!G851,"")</f>
        <v/>
      </c>
      <c r="E846" s="378" t="str">
        <f>IF(名簿!J851&lt;&gt;"",名簿!J851,"")</f>
        <v/>
      </c>
      <c r="F846" s="378" t="str">
        <f>IF(名簿!L851&lt;&gt;"",名簿!L851,"")</f>
        <v/>
      </c>
      <c r="G846" s="378" t="str">
        <f>IF(名簿!I851&lt;&gt;"",名簿!I851,"")</f>
        <v/>
      </c>
      <c r="H846" s="378" t="str">
        <f>IF(名簿!K851&lt;&gt;"",名簿!K851,"")</f>
        <v/>
      </c>
      <c r="I846" s="378" t="str">
        <f>IF(名簿!H851&lt;&gt;"",名簿!H851,"")</f>
        <v/>
      </c>
      <c r="J846" s="378" t="str">
        <f>IF(名簿!S851&lt;&gt;"",名簿!S851,"")</f>
        <v/>
      </c>
      <c r="L846" s="379" t="str">
        <f>IF(現場!C850&lt;&gt;"",現場!C850,"")</f>
        <v/>
      </c>
      <c r="M846" s="379" t="str">
        <f>IF(現場!D850&lt;&gt;"",現場!D850,"")</f>
        <v/>
      </c>
      <c r="N846" s="379" t="str">
        <f>IF(現場!E850&lt;&gt;"",現場!E850,"")</f>
        <v/>
      </c>
      <c r="O846" s="379" t="str">
        <f>IF(現場!F850&lt;&gt;"",現場!F850,"")</f>
        <v/>
      </c>
      <c r="P846" s="379" t="str">
        <f>IF(現場!G850&lt;&gt;"",現場!G850,"")</f>
        <v/>
      </c>
      <c r="Q846" s="379" t="str">
        <f>IF(現場!H850&lt;&gt;"",現場!H850,"")</f>
        <v/>
      </c>
      <c r="R846" s="379" t="str">
        <f>IF(現場!I850&lt;&gt;"",現場!I850,"")</f>
        <v/>
      </c>
      <c r="S846" s="379" t="str">
        <f>IF(現場!J850&lt;&gt;"",現場!J850,"")</f>
        <v/>
      </c>
      <c r="T846" s="379" t="str">
        <f>IF(現場!K850&lt;&gt;"",現場!K850,"")</f>
        <v/>
      </c>
      <c r="U846" s="379" t="str">
        <f>IF(現場!L850&lt;&gt;"",現場!L850,"")</f>
        <v/>
      </c>
      <c r="V846" s="379" t="str">
        <f>IF(現場!M850&lt;&gt;"",現場!M850,"")</f>
        <v/>
      </c>
      <c r="X846" s="407" t="str">
        <f>IF(名簿!E851&lt;&gt;"",名簿!E851,"")</f>
        <v/>
      </c>
      <c r="Y846" s="407" t="str">
        <f>IF(名簿!C851&lt;&gt;"",名簿!C851,"")</f>
        <v/>
      </c>
      <c r="Z846" s="407" t="str">
        <f>IF(名簿!H851&lt;&gt;"",名簿!H851,"")</f>
        <v/>
      </c>
      <c r="AA846" s="407" t="str">
        <f>IF(名簿!S851&lt;&gt;"",名簿!S851,"")</f>
        <v/>
      </c>
      <c r="AB846" s="407" t="s">
        <v>1792</v>
      </c>
      <c r="AC846" s="407" t="str">
        <f>IF(名簿!M851&lt;&gt;"",名簿!M851,"")</f>
        <v/>
      </c>
      <c r="AD846" s="407" t="str">
        <f>IF(名簿!N851&lt;&gt;"",名簿!N851,"")</f>
        <v/>
      </c>
      <c r="AE846" s="407" t="str">
        <f>IF(名簿!O851&lt;&gt;"",名簿!O851,"")</f>
        <v/>
      </c>
      <c r="AF846" s="407" t="str">
        <f>IF(名簿!P851&lt;&gt;"",名簿!P851,"")</f>
        <v/>
      </c>
      <c r="AN846" s="551" t="str">
        <f>テーブル2[[#This Row],[災害発生時の
体制]]&amp;テーブル2[[#This Row],[班長代理①②③を選択]]</f>
        <v/>
      </c>
      <c r="AO846">
        <f>IF(テーブル2[[#This Row],[班長代理①②③を選択]]&lt;&gt;"",COUNTIF(AN:AN,AN846),0)</f>
        <v>0</v>
      </c>
      <c r="AQ846" s="521" t="str">
        <f>テーブル2[[#This Row],[災害発生時の
体制]]&amp;テーブル2[[#This Row],[班長]]</f>
        <v/>
      </c>
      <c r="AR846" s="519">
        <f>IF(テーブル2[[#This Row],[班長]]="○",COUNTIF(AQ:AQ,AQ846),0)</f>
        <v>0</v>
      </c>
    </row>
    <row r="847" spans="2:44" x14ac:dyDescent="0.15">
      <c r="B847" s="378" t="str">
        <f>IF(名簿!C852&lt;&gt;"",名簿!C852,"")</f>
        <v/>
      </c>
      <c r="C847" s="378" t="str">
        <f>IF(名簿!F852&lt;&gt;"",名簿!F852,"")</f>
        <v/>
      </c>
      <c r="D847" s="378" t="str">
        <f>IF(名簿!G852&lt;&gt;"",名簿!G852,"")</f>
        <v/>
      </c>
      <c r="E847" s="378" t="str">
        <f>IF(名簿!J852&lt;&gt;"",名簿!J852,"")</f>
        <v/>
      </c>
      <c r="F847" s="378" t="str">
        <f>IF(名簿!L852&lt;&gt;"",名簿!L852,"")</f>
        <v/>
      </c>
      <c r="G847" s="378" t="str">
        <f>IF(名簿!I852&lt;&gt;"",名簿!I852,"")</f>
        <v/>
      </c>
      <c r="H847" s="378" t="str">
        <f>IF(名簿!K852&lt;&gt;"",名簿!K852,"")</f>
        <v/>
      </c>
      <c r="I847" s="378" t="str">
        <f>IF(名簿!H852&lt;&gt;"",名簿!H852,"")</f>
        <v/>
      </c>
      <c r="J847" s="378" t="str">
        <f>IF(名簿!S852&lt;&gt;"",名簿!S852,"")</f>
        <v/>
      </c>
      <c r="L847" s="379" t="str">
        <f>IF(現場!C851&lt;&gt;"",現場!C851,"")</f>
        <v/>
      </c>
      <c r="M847" s="379" t="str">
        <f>IF(現場!D851&lt;&gt;"",現場!D851,"")</f>
        <v/>
      </c>
      <c r="N847" s="379" t="str">
        <f>IF(現場!E851&lt;&gt;"",現場!E851,"")</f>
        <v/>
      </c>
      <c r="O847" s="379" t="str">
        <f>IF(現場!F851&lt;&gt;"",現場!F851,"")</f>
        <v/>
      </c>
      <c r="P847" s="379" t="str">
        <f>IF(現場!G851&lt;&gt;"",現場!G851,"")</f>
        <v/>
      </c>
      <c r="Q847" s="379" t="str">
        <f>IF(現場!H851&lt;&gt;"",現場!H851,"")</f>
        <v/>
      </c>
      <c r="R847" s="379" t="str">
        <f>IF(現場!I851&lt;&gt;"",現場!I851,"")</f>
        <v/>
      </c>
      <c r="S847" s="379" t="str">
        <f>IF(現場!J851&lt;&gt;"",現場!J851,"")</f>
        <v/>
      </c>
      <c r="T847" s="379" t="str">
        <f>IF(現場!K851&lt;&gt;"",現場!K851,"")</f>
        <v/>
      </c>
      <c r="U847" s="379" t="str">
        <f>IF(現場!L851&lt;&gt;"",現場!L851,"")</f>
        <v/>
      </c>
      <c r="V847" s="379" t="str">
        <f>IF(現場!M851&lt;&gt;"",現場!M851,"")</f>
        <v/>
      </c>
      <c r="X847" s="407" t="str">
        <f>IF(名簿!E852&lt;&gt;"",名簿!E852,"")</f>
        <v/>
      </c>
      <c r="Y847" s="407" t="str">
        <f>IF(名簿!C852&lt;&gt;"",名簿!C852,"")</f>
        <v/>
      </c>
      <c r="Z847" s="407" t="str">
        <f>IF(名簿!H852&lt;&gt;"",名簿!H852,"")</f>
        <v/>
      </c>
      <c r="AA847" s="407" t="str">
        <f>IF(名簿!S852&lt;&gt;"",名簿!S852,"")</f>
        <v/>
      </c>
      <c r="AB847" s="407" t="s">
        <v>1792</v>
      </c>
      <c r="AC847" s="407" t="str">
        <f>IF(名簿!M852&lt;&gt;"",名簿!M852,"")</f>
        <v/>
      </c>
      <c r="AD847" s="407" t="str">
        <f>IF(名簿!N852&lt;&gt;"",名簿!N852,"")</f>
        <v/>
      </c>
      <c r="AE847" s="407" t="str">
        <f>IF(名簿!O852&lt;&gt;"",名簿!O852,"")</f>
        <v/>
      </c>
      <c r="AF847" s="407" t="str">
        <f>IF(名簿!P852&lt;&gt;"",名簿!P852,"")</f>
        <v/>
      </c>
      <c r="AN847" s="551" t="str">
        <f>テーブル2[[#This Row],[災害発生時の
体制]]&amp;テーブル2[[#This Row],[班長代理①②③を選択]]</f>
        <v/>
      </c>
      <c r="AO847">
        <f>IF(テーブル2[[#This Row],[班長代理①②③を選択]]&lt;&gt;"",COUNTIF(AN:AN,AN847),0)</f>
        <v>0</v>
      </c>
      <c r="AQ847" s="521" t="str">
        <f>テーブル2[[#This Row],[災害発生時の
体制]]&amp;テーブル2[[#This Row],[班長]]</f>
        <v/>
      </c>
      <c r="AR847" s="519">
        <f>IF(テーブル2[[#This Row],[班長]]="○",COUNTIF(AQ:AQ,AQ847),0)</f>
        <v>0</v>
      </c>
    </row>
    <row r="848" spans="2:44" x14ac:dyDescent="0.15">
      <c r="B848" s="378" t="str">
        <f>IF(名簿!C853&lt;&gt;"",名簿!C853,"")</f>
        <v/>
      </c>
      <c r="C848" s="378" t="str">
        <f>IF(名簿!F853&lt;&gt;"",名簿!F853,"")</f>
        <v/>
      </c>
      <c r="D848" s="378" t="str">
        <f>IF(名簿!G853&lt;&gt;"",名簿!G853,"")</f>
        <v/>
      </c>
      <c r="E848" s="378" t="str">
        <f>IF(名簿!J853&lt;&gt;"",名簿!J853,"")</f>
        <v/>
      </c>
      <c r="F848" s="378" t="str">
        <f>IF(名簿!L853&lt;&gt;"",名簿!L853,"")</f>
        <v/>
      </c>
      <c r="G848" s="378" t="str">
        <f>IF(名簿!I853&lt;&gt;"",名簿!I853,"")</f>
        <v/>
      </c>
      <c r="H848" s="378" t="str">
        <f>IF(名簿!K853&lt;&gt;"",名簿!K853,"")</f>
        <v/>
      </c>
      <c r="I848" s="378" t="str">
        <f>IF(名簿!H853&lt;&gt;"",名簿!H853,"")</f>
        <v/>
      </c>
      <c r="J848" s="378" t="str">
        <f>IF(名簿!S853&lt;&gt;"",名簿!S853,"")</f>
        <v/>
      </c>
      <c r="L848" s="379" t="str">
        <f>IF(現場!C852&lt;&gt;"",現場!C852,"")</f>
        <v/>
      </c>
      <c r="M848" s="379" t="str">
        <f>IF(現場!D852&lt;&gt;"",現場!D852,"")</f>
        <v/>
      </c>
      <c r="N848" s="379" t="str">
        <f>IF(現場!E852&lt;&gt;"",現場!E852,"")</f>
        <v/>
      </c>
      <c r="O848" s="379" t="str">
        <f>IF(現場!F852&lt;&gt;"",現場!F852,"")</f>
        <v/>
      </c>
      <c r="P848" s="379" t="str">
        <f>IF(現場!G852&lt;&gt;"",現場!G852,"")</f>
        <v/>
      </c>
      <c r="Q848" s="379" t="str">
        <f>IF(現場!H852&lt;&gt;"",現場!H852,"")</f>
        <v/>
      </c>
      <c r="R848" s="379" t="str">
        <f>IF(現場!I852&lt;&gt;"",現場!I852,"")</f>
        <v/>
      </c>
      <c r="S848" s="379" t="str">
        <f>IF(現場!J852&lt;&gt;"",現場!J852,"")</f>
        <v/>
      </c>
      <c r="T848" s="379" t="str">
        <f>IF(現場!K852&lt;&gt;"",現場!K852,"")</f>
        <v/>
      </c>
      <c r="U848" s="379" t="str">
        <f>IF(現場!L852&lt;&gt;"",現場!L852,"")</f>
        <v/>
      </c>
      <c r="V848" s="379" t="str">
        <f>IF(現場!M852&lt;&gt;"",現場!M852,"")</f>
        <v/>
      </c>
      <c r="X848" s="407" t="str">
        <f>IF(名簿!E853&lt;&gt;"",名簿!E853,"")</f>
        <v/>
      </c>
      <c r="Y848" s="407" t="str">
        <f>IF(名簿!C853&lt;&gt;"",名簿!C853,"")</f>
        <v/>
      </c>
      <c r="Z848" s="407" t="str">
        <f>IF(名簿!H853&lt;&gt;"",名簿!H853,"")</f>
        <v/>
      </c>
      <c r="AA848" s="407" t="str">
        <f>IF(名簿!S853&lt;&gt;"",名簿!S853,"")</f>
        <v/>
      </c>
      <c r="AB848" s="407" t="s">
        <v>1792</v>
      </c>
      <c r="AC848" s="407" t="str">
        <f>IF(名簿!M853&lt;&gt;"",名簿!M853,"")</f>
        <v/>
      </c>
      <c r="AD848" s="407" t="str">
        <f>IF(名簿!N853&lt;&gt;"",名簿!N853,"")</f>
        <v/>
      </c>
      <c r="AE848" s="407" t="str">
        <f>IF(名簿!O853&lt;&gt;"",名簿!O853,"")</f>
        <v/>
      </c>
      <c r="AF848" s="407" t="str">
        <f>IF(名簿!P853&lt;&gt;"",名簿!P853,"")</f>
        <v/>
      </c>
      <c r="AN848" s="551" t="str">
        <f>テーブル2[[#This Row],[災害発生時の
体制]]&amp;テーブル2[[#This Row],[班長代理①②③を選択]]</f>
        <v/>
      </c>
      <c r="AO848">
        <f>IF(テーブル2[[#This Row],[班長代理①②③を選択]]&lt;&gt;"",COUNTIF(AN:AN,AN848),0)</f>
        <v>0</v>
      </c>
      <c r="AQ848" s="521" t="str">
        <f>テーブル2[[#This Row],[災害発生時の
体制]]&amp;テーブル2[[#This Row],[班長]]</f>
        <v/>
      </c>
      <c r="AR848" s="519">
        <f>IF(テーブル2[[#This Row],[班長]]="○",COUNTIF(AQ:AQ,AQ848),0)</f>
        <v>0</v>
      </c>
    </row>
    <row r="849" spans="2:44" x14ac:dyDescent="0.15">
      <c r="B849" s="378" t="str">
        <f>IF(名簿!C854&lt;&gt;"",名簿!C854,"")</f>
        <v/>
      </c>
      <c r="C849" s="378" t="str">
        <f>IF(名簿!F854&lt;&gt;"",名簿!F854,"")</f>
        <v/>
      </c>
      <c r="D849" s="378" t="str">
        <f>IF(名簿!G854&lt;&gt;"",名簿!G854,"")</f>
        <v/>
      </c>
      <c r="E849" s="378" t="str">
        <f>IF(名簿!J854&lt;&gt;"",名簿!J854,"")</f>
        <v/>
      </c>
      <c r="F849" s="378" t="str">
        <f>IF(名簿!L854&lt;&gt;"",名簿!L854,"")</f>
        <v/>
      </c>
      <c r="G849" s="378" t="str">
        <f>IF(名簿!I854&lt;&gt;"",名簿!I854,"")</f>
        <v/>
      </c>
      <c r="H849" s="378" t="str">
        <f>IF(名簿!K854&lt;&gt;"",名簿!K854,"")</f>
        <v/>
      </c>
      <c r="I849" s="378" t="str">
        <f>IF(名簿!H854&lt;&gt;"",名簿!H854,"")</f>
        <v/>
      </c>
      <c r="J849" s="378" t="str">
        <f>IF(名簿!S854&lt;&gt;"",名簿!S854,"")</f>
        <v/>
      </c>
      <c r="L849" s="379" t="str">
        <f>IF(現場!C853&lt;&gt;"",現場!C853,"")</f>
        <v/>
      </c>
      <c r="M849" s="379" t="str">
        <f>IF(現場!D853&lt;&gt;"",現場!D853,"")</f>
        <v/>
      </c>
      <c r="N849" s="379" t="str">
        <f>IF(現場!E853&lt;&gt;"",現場!E853,"")</f>
        <v/>
      </c>
      <c r="O849" s="379" t="str">
        <f>IF(現場!F853&lt;&gt;"",現場!F853,"")</f>
        <v/>
      </c>
      <c r="P849" s="379" t="str">
        <f>IF(現場!G853&lt;&gt;"",現場!G853,"")</f>
        <v/>
      </c>
      <c r="Q849" s="379" t="str">
        <f>IF(現場!H853&lt;&gt;"",現場!H853,"")</f>
        <v/>
      </c>
      <c r="R849" s="379" t="str">
        <f>IF(現場!I853&lt;&gt;"",現場!I853,"")</f>
        <v/>
      </c>
      <c r="S849" s="379" t="str">
        <f>IF(現場!J853&lt;&gt;"",現場!J853,"")</f>
        <v/>
      </c>
      <c r="T849" s="379" t="str">
        <f>IF(現場!K853&lt;&gt;"",現場!K853,"")</f>
        <v/>
      </c>
      <c r="U849" s="379" t="str">
        <f>IF(現場!L853&lt;&gt;"",現場!L853,"")</f>
        <v/>
      </c>
      <c r="V849" s="379" t="str">
        <f>IF(現場!M853&lt;&gt;"",現場!M853,"")</f>
        <v/>
      </c>
      <c r="X849" s="407" t="str">
        <f>IF(名簿!E854&lt;&gt;"",名簿!E854,"")</f>
        <v/>
      </c>
      <c r="Y849" s="407" t="str">
        <f>IF(名簿!C854&lt;&gt;"",名簿!C854,"")</f>
        <v/>
      </c>
      <c r="Z849" s="407" t="str">
        <f>IF(名簿!H854&lt;&gt;"",名簿!H854,"")</f>
        <v/>
      </c>
      <c r="AA849" s="407" t="str">
        <f>IF(名簿!S854&lt;&gt;"",名簿!S854,"")</f>
        <v/>
      </c>
      <c r="AB849" s="407" t="s">
        <v>1792</v>
      </c>
      <c r="AC849" s="407" t="str">
        <f>IF(名簿!M854&lt;&gt;"",名簿!M854,"")</f>
        <v/>
      </c>
      <c r="AD849" s="407" t="str">
        <f>IF(名簿!N854&lt;&gt;"",名簿!N854,"")</f>
        <v/>
      </c>
      <c r="AE849" s="407" t="str">
        <f>IF(名簿!O854&lt;&gt;"",名簿!O854,"")</f>
        <v/>
      </c>
      <c r="AF849" s="407" t="str">
        <f>IF(名簿!P854&lt;&gt;"",名簿!P854,"")</f>
        <v/>
      </c>
      <c r="AN849" s="551" t="str">
        <f>テーブル2[[#This Row],[災害発生時の
体制]]&amp;テーブル2[[#This Row],[班長代理①②③を選択]]</f>
        <v/>
      </c>
      <c r="AO849">
        <f>IF(テーブル2[[#This Row],[班長代理①②③を選択]]&lt;&gt;"",COUNTIF(AN:AN,AN849),0)</f>
        <v>0</v>
      </c>
      <c r="AQ849" s="521" t="str">
        <f>テーブル2[[#This Row],[災害発生時の
体制]]&amp;テーブル2[[#This Row],[班長]]</f>
        <v/>
      </c>
      <c r="AR849" s="519">
        <f>IF(テーブル2[[#This Row],[班長]]="○",COUNTIF(AQ:AQ,AQ849),0)</f>
        <v>0</v>
      </c>
    </row>
    <row r="850" spans="2:44" x14ac:dyDescent="0.15">
      <c r="B850" s="378" t="str">
        <f>IF(名簿!C855&lt;&gt;"",名簿!C855,"")</f>
        <v/>
      </c>
      <c r="C850" s="378" t="str">
        <f>IF(名簿!F855&lt;&gt;"",名簿!F855,"")</f>
        <v/>
      </c>
      <c r="D850" s="378" t="str">
        <f>IF(名簿!G855&lt;&gt;"",名簿!G855,"")</f>
        <v/>
      </c>
      <c r="E850" s="378" t="str">
        <f>IF(名簿!J855&lt;&gt;"",名簿!J855,"")</f>
        <v/>
      </c>
      <c r="F850" s="378" t="str">
        <f>IF(名簿!L855&lt;&gt;"",名簿!L855,"")</f>
        <v/>
      </c>
      <c r="G850" s="378" t="str">
        <f>IF(名簿!I855&lt;&gt;"",名簿!I855,"")</f>
        <v/>
      </c>
      <c r="H850" s="378" t="str">
        <f>IF(名簿!K855&lt;&gt;"",名簿!K855,"")</f>
        <v/>
      </c>
      <c r="I850" s="378" t="str">
        <f>IF(名簿!H855&lt;&gt;"",名簿!H855,"")</f>
        <v/>
      </c>
      <c r="J850" s="378" t="str">
        <f>IF(名簿!S855&lt;&gt;"",名簿!S855,"")</f>
        <v/>
      </c>
      <c r="L850" s="379" t="str">
        <f>IF(現場!C854&lt;&gt;"",現場!C854,"")</f>
        <v/>
      </c>
      <c r="M850" s="379" t="str">
        <f>IF(現場!D854&lt;&gt;"",現場!D854,"")</f>
        <v/>
      </c>
      <c r="N850" s="379" t="str">
        <f>IF(現場!E854&lt;&gt;"",現場!E854,"")</f>
        <v/>
      </c>
      <c r="O850" s="379" t="str">
        <f>IF(現場!F854&lt;&gt;"",現場!F854,"")</f>
        <v/>
      </c>
      <c r="P850" s="379" t="str">
        <f>IF(現場!G854&lt;&gt;"",現場!G854,"")</f>
        <v/>
      </c>
      <c r="Q850" s="379" t="str">
        <f>IF(現場!H854&lt;&gt;"",現場!H854,"")</f>
        <v/>
      </c>
      <c r="R850" s="379" t="str">
        <f>IF(現場!I854&lt;&gt;"",現場!I854,"")</f>
        <v/>
      </c>
      <c r="S850" s="379" t="str">
        <f>IF(現場!J854&lt;&gt;"",現場!J854,"")</f>
        <v/>
      </c>
      <c r="T850" s="379" t="str">
        <f>IF(現場!K854&lt;&gt;"",現場!K854,"")</f>
        <v/>
      </c>
      <c r="U850" s="379" t="str">
        <f>IF(現場!L854&lt;&gt;"",現場!L854,"")</f>
        <v/>
      </c>
      <c r="V850" s="379" t="str">
        <f>IF(現場!M854&lt;&gt;"",現場!M854,"")</f>
        <v/>
      </c>
      <c r="X850" s="407" t="str">
        <f>IF(名簿!E855&lt;&gt;"",名簿!E855,"")</f>
        <v/>
      </c>
      <c r="Y850" s="407" t="str">
        <f>IF(名簿!C855&lt;&gt;"",名簿!C855,"")</f>
        <v/>
      </c>
      <c r="Z850" s="407" t="str">
        <f>IF(名簿!H855&lt;&gt;"",名簿!H855,"")</f>
        <v/>
      </c>
      <c r="AA850" s="407" t="str">
        <f>IF(名簿!S855&lt;&gt;"",名簿!S855,"")</f>
        <v/>
      </c>
      <c r="AB850" s="407" t="s">
        <v>1792</v>
      </c>
      <c r="AC850" s="407" t="str">
        <f>IF(名簿!M855&lt;&gt;"",名簿!M855,"")</f>
        <v/>
      </c>
      <c r="AD850" s="407" t="str">
        <f>IF(名簿!N855&lt;&gt;"",名簿!N855,"")</f>
        <v/>
      </c>
      <c r="AE850" s="407" t="str">
        <f>IF(名簿!O855&lt;&gt;"",名簿!O855,"")</f>
        <v/>
      </c>
      <c r="AF850" s="407" t="str">
        <f>IF(名簿!P855&lt;&gt;"",名簿!P855,"")</f>
        <v/>
      </c>
      <c r="AN850" s="551" t="str">
        <f>テーブル2[[#This Row],[災害発生時の
体制]]&amp;テーブル2[[#This Row],[班長代理①②③を選択]]</f>
        <v/>
      </c>
      <c r="AO850">
        <f>IF(テーブル2[[#This Row],[班長代理①②③を選択]]&lt;&gt;"",COUNTIF(AN:AN,AN850),0)</f>
        <v>0</v>
      </c>
      <c r="AQ850" s="521" t="str">
        <f>テーブル2[[#This Row],[災害発生時の
体制]]&amp;テーブル2[[#This Row],[班長]]</f>
        <v/>
      </c>
      <c r="AR850" s="519">
        <f>IF(テーブル2[[#This Row],[班長]]="○",COUNTIF(AQ:AQ,AQ850),0)</f>
        <v>0</v>
      </c>
    </row>
    <row r="851" spans="2:44" x14ac:dyDescent="0.15">
      <c r="B851" s="378" t="str">
        <f>IF(名簿!C856&lt;&gt;"",名簿!C856,"")</f>
        <v/>
      </c>
      <c r="C851" s="378" t="str">
        <f>IF(名簿!F856&lt;&gt;"",名簿!F856,"")</f>
        <v/>
      </c>
      <c r="D851" s="378" t="str">
        <f>IF(名簿!G856&lt;&gt;"",名簿!G856,"")</f>
        <v/>
      </c>
      <c r="E851" s="378" t="str">
        <f>IF(名簿!J856&lt;&gt;"",名簿!J856,"")</f>
        <v/>
      </c>
      <c r="F851" s="378" t="str">
        <f>IF(名簿!L856&lt;&gt;"",名簿!L856,"")</f>
        <v/>
      </c>
      <c r="G851" s="378" t="str">
        <f>IF(名簿!I856&lt;&gt;"",名簿!I856,"")</f>
        <v/>
      </c>
      <c r="H851" s="378" t="str">
        <f>IF(名簿!K856&lt;&gt;"",名簿!K856,"")</f>
        <v/>
      </c>
      <c r="I851" s="378" t="str">
        <f>IF(名簿!H856&lt;&gt;"",名簿!H856,"")</f>
        <v/>
      </c>
      <c r="J851" s="378" t="str">
        <f>IF(名簿!S856&lt;&gt;"",名簿!S856,"")</f>
        <v/>
      </c>
      <c r="L851" s="379" t="str">
        <f>IF(現場!C855&lt;&gt;"",現場!C855,"")</f>
        <v/>
      </c>
      <c r="M851" s="379" t="str">
        <f>IF(現場!D855&lt;&gt;"",現場!D855,"")</f>
        <v/>
      </c>
      <c r="N851" s="379" t="str">
        <f>IF(現場!E855&lt;&gt;"",現場!E855,"")</f>
        <v/>
      </c>
      <c r="O851" s="379" t="str">
        <f>IF(現場!F855&lt;&gt;"",現場!F855,"")</f>
        <v/>
      </c>
      <c r="P851" s="379" t="str">
        <f>IF(現場!G855&lt;&gt;"",現場!G855,"")</f>
        <v/>
      </c>
      <c r="Q851" s="379" t="str">
        <f>IF(現場!H855&lt;&gt;"",現場!H855,"")</f>
        <v/>
      </c>
      <c r="R851" s="379" t="str">
        <f>IF(現場!I855&lt;&gt;"",現場!I855,"")</f>
        <v/>
      </c>
      <c r="S851" s="379" t="str">
        <f>IF(現場!J855&lt;&gt;"",現場!J855,"")</f>
        <v/>
      </c>
      <c r="T851" s="379" t="str">
        <f>IF(現場!K855&lt;&gt;"",現場!K855,"")</f>
        <v/>
      </c>
      <c r="U851" s="379" t="str">
        <f>IF(現場!L855&lt;&gt;"",現場!L855,"")</f>
        <v/>
      </c>
      <c r="V851" s="379" t="str">
        <f>IF(現場!M855&lt;&gt;"",現場!M855,"")</f>
        <v/>
      </c>
      <c r="X851" s="407" t="str">
        <f>IF(名簿!E856&lt;&gt;"",名簿!E856,"")</f>
        <v/>
      </c>
      <c r="Y851" s="407" t="str">
        <f>IF(名簿!C856&lt;&gt;"",名簿!C856,"")</f>
        <v/>
      </c>
      <c r="Z851" s="407" t="str">
        <f>IF(名簿!H856&lt;&gt;"",名簿!H856,"")</f>
        <v/>
      </c>
      <c r="AA851" s="407" t="str">
        <f>IF(名簿!S856&lt;&gt;"",名簿!S856,"")</f>
        <v/>
      </c>
      <c r="AB851" s="407" t="s">
        <v>1792</v>
      </c>
      <c r="AC851" s="407" t="str">
        <f>IF(名簿!M856&lt;&gt;"",名簿!M856,"")</f>
        <v/>
      </c>
      <c r="AD851" s="407" t="str">
        <f>IF(名簿!N856&lt;&gt;"",名簿!N856,"")</f>
        <v/>
      </c>
      <c r="AE851" s="407" t="str">
        <f>IF(名簿!O856&lt;&gt;"",名簿!O856,"")</f>
        <v/>
      </c>
      <c r="AF851" s="407" t="str">
        <f>IF(名簿!P856&lt;&gt;"",名簿!P856,"")</f>
        <v/>
      </c>
      <c r="AN851" s="551" t="str">
        <f>テーブル2[[#This Row],[災害発生時の
体制]]&amp;テーブル2[[#This Row],[班長代理①②③を選択]]</f>
        <v/>
      </c>
      <c r="AO851">
        <f>IF(テーブル2[[#This Row],[班長代理①②③を選択]]&lt;&gt;"",COUNTIF(AN:AN,AN851),0)</f>
        <v>0</v>
      </c>
      <c r="AQ851" s="521" t="str">
        <f>テーブル2[[#This Row],[災害発生時の
体制]]&amp;テーブル2[[#This Row],[班長]]</f>
        <v/>
      </c>
      <c r="AR851" s="519">
        <f>IF(テーブル2[[#This Row],[班長]]="○",COUNTIF(AQ:AQ,AQ851),0)</f>
        <v>0</v>
      </c>
    </row>
    <row r="852" spans="2:44" x14ac:dyDescent="0.15">
      <c r="B852" s="378" t="str">
        <f>IF(名簿!C857&lt;&gt;"",名簿!C857,"")</f>
        <v/>
      </c>
      <c r="C852" s="378" t="str">
        <f>IF(名簿!F857&lt;&gt;"",名簿!F857,"")</f>
        <v/>
      </c>
      <c r="D852" s="378" t="str">
        <f>IF(名簿!G857&lt;&gt;"",名簿!G857,"")</f>
        <v/>
      </c>
      <c r="E852" s="378" t="str">
        <f>IF(名簿!J857&lt;&gt;"",名簿!J857,"")</f>
        <v/>
      </c>
      <c r="F852" s="378" t="str">
        <f>IF(名簿!L857&lt;&gt;"",名簿!L857,"")</f>
        <v/>
      </c>
      <c r="G852" s="378" t="str">
        <f>IF(名簿!I857&lt;&gt;"",名簿!I857,"")</f>
        <v/>
      </c>
      <c r="H852" s="378" t="str">
        <f>IF(名簿!K857&lt;&gt;"",名簿!K857,"")</f>
        <v/>
      </c>
      <c r="I852" s="378" t="str">
        <f>IF(名簿!H857&lt;&gt;"",名簿!H857,"")</f>
        <v/>
      </c>
      <c r="J852" s="378" t="str">
        <f>IF(名簿!S857&lt;&gt;"",名簿!S857,"")</f>
        <v/>
      </c>
      <c r="L852" s="379" t="str">
        <f>IF(現場!C856&lt;&gt;"",現場!C856,"")</f>
        <v/>
      </c>
      <c r="M852" s="379" t="str">
        <f>IF(現場!D856&lt;&gt;"",現場!D856,"")</f>
        <v/>
      </c>
      <c r="N852" s="379" t="str">
        <f>IF(現場!E856&lt;&gt;"",現場!E856,"")</f>
        <v/>
      </c>
      <c r="O852" s="379" t="str">
        <f>IF(現場!F856&lt;&gt;"",現場!F856,"")</f>
        <v/>
      </c>
      <c r="P852" s="379" t="str">
        <f>IF(現場!G856&lt;&gt;"",現場!G856,"")</f>
        <v/>
      </c>
      <c r="Q852" s="379" t="str">
        <f>IF(現場!H856&lt;&gt;"",現場!H856,"")</f>
        <v/>
      </c>
      <c r="R852" s="379" t="str">
        <f>IF(現場!I856&lt;&gt;"",現場!I856,"")</f>
        <v/>
      </c>
      <c r="S852" s="379" t="str">
        <f>IF(現場!J856&lt;&gt;"",現場!J856,"")</f>
        <v/>
      </c>
      <c r="T852" s="379" t="str">
        <f>IF(現場!K856&lt;&gt;"",現場!K856,"")</f>
        <v/>
      </c>
      <c r="U852" s="379" t="str">
        <f>IF(現場!L856&lt;&gt;"",現場!L856,"")</f>
        <v/>
      </c>
      <c r="V852" s="379" t="str">
        <f>IF(現場!M856&lt;&gt;"",現場!M856,"")</f>
        <v/>
      </c>
      <c r="X852" s="407" t="str">
        <f>IF(名簿!E857&lt;&gt;"",名簿!E857,"")</f>
        <v/>
      </c>
      <c r="Y852" s="407" t="str">
        <f>IF(名簿!C857&lt;&gt;"",名簿!C857,"")</f>
        <v/>
      </c>
      <c r="Z852" s="407" t="str">
        <f>IF(名簿!H857&lt;&gt;"",名簿!H857,"")</f>
        <v/>
      </c>
      <c r="AA852" s="407" t="str">
        <f>IF(名簿!S857&lt;&gt;"",名簿!S857,"")</f>
        <v/>
      </c>
      <c r="AB852" s="407" t="s">
        <v>1792</v>
      </c>
      <c r="AC852" s="407" t="str">
        <f>IF(名簿!M857&lt;&gt;"",名簿!M857,"")</f>
        <v/>
      </c>
      <c r="AD852" s="407" t="str">
        <f>IF(名簿!N857&lt;&gt;"",名簿!N857,"")</f>
        <v/>
      </c>
      <c r="AE852" s="407" t="str">
        <f>IF(名簿!O857&lt;&gt;"",名簿!O857,"")</f>
        <v/>
      </c>
      <c r="AF852" s="407" t="str">
        <f>IF(名簿!P857&lt;&gt;"",名簿!P857,"")</f>
        <v/>
      </c>
      <c r="AN852" s="551" t="str">
        <f>テーブル2[[#This Row],[災害発生時の
体制]]&amp;テーブル2[[#This Row],[班長代理①②③を選択]]</f>
        <v/>
      </c>
      <c r="AO852">
        <f>IF(テーブル2[[#This Row],[班長代理①②③を選択]]&lt;&gt;"",COUNTIF(AN:AN,AN852),0)</f>
        <v>0</v>
      </c>
      <c r="AQ852" s="521" t="str">
        <f>テーブル2[[#This Row],[災害発生時の
体制]]&amp;テーブル2[[#This Row],[班長]]</f>
        <v/>
      </c>
      <c r="AR852" s="519">
        <f>IF(テーブル2[[#This Row],[班長]]="○",COUNTIF(AQ:AQ,AQ852),0)</f>
        <v>0</v>
      </c>
    </row>
    <row r="853" spans="2:44" x14ac:dyDescent="0.15">
      <c r="B853" s="378" t="str">
        <f>IF(名簿!C858&lt;&gt;"",名簿!C858,"")</f>
        <v/>
      </c>
      <c r="C853" s="378" t="str">
        <f>IF(名簿!F858&lt;&gt;"",名簿!F858,"")</f>
        <v/>
      </c>
      <c r="D853" s="378" t="str">
        <f>IF(名簿!G858&lt;&gt;"",名簿!G858,"")</f>
        <v/>
      </c>
      <c r="E853" s="378" t="str">
        <f>IF(名簿!J858&lt;&gt;"",名簿!J858,"")</f>
        <v/>
      </c>
      <c r="F853" s="378" t="str">
        <f>IF(名簿!L858&lt;&gt;"",名簿!L858,"")</f>
        <v/>
      </c>
      <c r="G853" s="378" t="str">
        <f>IF(名簿!I858&lt;&gt;"",名簿!I858,"")</f>
        <v/>
      </c>
      <c r="H853" s="378" t="str">
        <f>IF(名簿!K858&lt;&gt;"",名簿!K858,"")</f>
        <v/>
      </c>
      <c r="I853" s="378" t="str">
        <f>IF(名簿!H858&lt;&gt;"",名簿!H858,"")</f>
        <v/>
      </c>
      <c r="J853" s="378" t="str">
        <f>IF(名簿!S858&lt;&gt;"",名簿!S858,"")</f>
        <v/>
      </c>
      <c r="L853" s="379" t="str">
        <f>IF(現場!C857&lt;&gt;"",現場!C857,"")</f>
        <v/>
      </c>
      <c r="M853" s="379" t="str">
        <f>IF(現場!D857&lt;&gt;"",現場!D857,"")</f>
        <v/>
      </c>
      <c r="N853" s="379" t="str">
        <f>IF(現場!E857&lt;&gt;"",現場!E857,"")</f>
        <v/>
      </c>
      <c r="O853" s="379" t="str">
        <f>IF(現場!F857&lt;&gt;"",現場!F857,"")</f>
        <v/>
      </c>
      <c r="P853" s="379" t="str">
        <f>IF(現場!G857&lt;&gt;"",現場!G857,"")</f>
        <v/>
      </c>
      <c r="Q853" s="379" t="str">
        <f>IF(現場!H857&lt;&gt;"",現場!H857,"")</f>
        <v/>
      </c>
      <c r="R853" s="379" t="str">
        <f>IF(現場!I857&lt;&gt;"",現場!I857,"")</f>
        <v/>
      </c>
      <c r="S853" s="379" t="str">
        <f>IF(現場!J857&lt;&gt;"",現場!J857,"")</f>
        <v/>
      </c>
      <c r="T853" s="379" t="str">
        <f>IF(現場!K857&lt;&gt;"",現場!K857,"")</f>
        <v/>
      </c>
      <c r="U853" s="379" t="str">
        <f>IF(現場!L857&lt;&gt;"",現場!L857,"")</f>
        <v/>
      </c>
      <c r="V853" s="379" t="str">
        <f>IF(現場!M857&lt;&gt;"",現場!M857,"")</f>
        <v/>
      </c>
      <c r="X853" s="407" t="str">
        <f>IF(名簿!E858&lt;&gt;"",名簿!E858,"")</f>
        <v/>
      </c>
      <c r="Y853" s="407" t="str">
        <f>IF(名簿!C858&lt;&gt;"",名簿!C858,"")</f>
        <v/>
      </c>
      <c r="Z853" s="407" t="str">
        <f>IF(名簿!H858&lt;&gt;"",名簿!H858,"")</f>
        <v/>
      </c>
      <c r="AA853" s="407" t="str">
        <f>IF(名簿!S858&lt;&gt;"",名簿!S858,"")</f>
        <v/>
      </c>
      <c r="AB853" s="407" t="s">
        <v>1792</v>
      </c>
      <c r="AC853" s="407" t="str">
        <f>IF(名簿!M858&lt;&gt;"",名簿!M858,"")</f>
        <v/>
      </c>
      <c r="AD853" s="407" t="str">
        <f>IF(名簿!N858&lt;&gt;"",名簿!N858,"")</f>
        <v/>
      </c>
      <c r="AE853" s="407" t="str">
        <f>IF(名簿!O858&lt;&gt;"",名簿!O858,"")</f>
        <v/>
      </c>
      <c r="AF853" s="407" t="str">
        <f>IF(名簿!P858&lt;&gt;"",名簿!P858,"")</f>
        <v/>
      </c>
      <c r="AN853" s="551" t="str">
        <f>テーブル2[[#This Row],[災害発生時の
体制]]&amp;テーブル2[[#This Row],[班長代理①②③を選択]]</f>
        <v/>
      </c>
      <c r="AO853">
        <f>IF(テーブル2[[#This Row],[班長代理①②③を選択]]&lt;&gt;"",COUNTIF(AN:AN,AN853),0)</f>
        <v>0</v>
      </c>
      <c r="AQ853" s="521" t="str">
        <f>テーブル2[[#This Row],[災害発生時の
体制]]&amp;テーブル2[[#This Row],[班長]]</f>
        <v/>
      </c>
      <c r="AR853" s="519">
        <f>IF(テーブル2[[#This Row],[班長]]="○",COUNTIF(AQ:AQ,AQ853),0)</f>
        <v>0</v>
      </c>
    </row>
    <row r="854" spans="2:44" x14ac:dyDescent="0.15">
      <c r="B854" s="378" t="str">
        <f>IF(名簿!C859&lt;&gt;"",名簿!C859,"")</f>
        <v/>
      </c>
      <c r="C854" s="378" t="str">
        <f>IF(名簿!F859&lt;&gt;"",名簿!F859,"")</f>
        <v/>
      </c>
      <c r="D854" s="378" t="str">
        <f>IF(名簿!G859&lt;&gt;"",名簿!G859,"")</f>
        <v/>
      </c>
      <c r="E854" s="378" t="str">
        <f>IF(名簿!J859&lt;&gt;"",名簿!J859,"")</f>
        <v/>
      </c>
      <c r="F854" s="378" t="str">
        <f>IF(名簿!L859&lt;&gt;"",名簿!L859,"")</f>
        <v/>
      </c>
      <c r="G854" s="378" t="str">
        <f>IF(名簿!I859&lt;&gt;"",名簿!I859,"")</f>
        <v/>
      </c>
      <c r="H854" s="378" t="str">
        <f>IF(名簿!K859&lt;&gt;"",名簿!K859,"")</f>
        <v/>
      </c>
      <c r="I854" s="378" t="str">
        <f>IF(名簿!H859&lt;&gt;"",名簿!H859,"")</f>
        <v/>
      </c>
      <c r="J854" s="378" t="str">
        <f>IF(名簿!S859&lt;&gt;"",名簿!S859,"")</f>
        <v/>
      </c>
      <c r="L854" s="379" t="str">
        <f>IF(現場!C858&lt;&gt;"",現場!C858,"")</f>
        <v/>
      </c>
      <c r="M854" s="379" t="str">
        <f>IF(現場!D858&lt;&gt;"",現場!D858,"")</f>
        <v/>
      </c>
      <c r="N854" s="379" t="str">
        <f>IF(現場!E858&lt;&gt;"",現場!E858,"")</f>
        <v/>
      </c>
      <c r="O854" s="379" t="str">
        <f>IF(現場!F858&lt;&gt;"",現場!F858,"")</f>
        <v/>
      </c>
      <c r="P854" s="379" t="str">
        <f>IF(現場!G858&lt;&gt;"",現場!G858,"")</f>
        <v/>
      </c>
      <c r="Q854" s="379" t="str">
        <f>IF(現場!H858&lt;&gt;"",現場!H858,"")</f>
        <v/>
      </c>
      <c r="R854" s="379" t="str">
        <f>IF(現場!I858&lt;&gt;"",現場!I858,"")</f>
        <v/>
      </c>
      <c r="S854" s="379" t="str">
        <f>IF(現場!J858&lt;&gt;"",現場!J858,"")</f>
        <v/>
      </c>
      <c r="T854" s="379" t="str">
        <f>IF(現場!K858&lt;&gt;"",現場!K858,"")</f>
        <v/>
      </c>
      <c r="U854" s="379" t="str">
        <f>IF(現場!L858&lt;&gt;"",現場!L858,"")</f>
        <v/>
      </c>
      <c r="V854" s="379" t="str">
        <f>IF(現場!M858&lt;&gt;"",現場!M858,"")</f>
        <v/>
      </c>
      <c r="X854" s="407" t="str">
        <f>IF(名簿!E859&lt;&gt;"",名簿!E859,"")</f>
        <v/>
      </c>
      <c r="Y854" s="407" t="str">
        <f>IF(名簿!C859&lt;&gt;"",名簿!C859,"")</f>
        <v/>
      </c>
      <c r="Z854" s="407" t="str">
        <f>IF(名簿!H859&lt;&gt;"",名簿!H859,"")</f>
        <v/>
      </c>
      <c r="AA854" s="407" t="str">
        <f>IF(名簿!S859&lt;&gt;"",名簿!S859,"")</f>
        <v/>
      </c>
      <c r="AB854" s="407" t="s">
        <v>1792</v>
      </c>
      <c r="AC854" s="407" t="str">
        <f>IF(名簿!M859&lt;&gt;"",名簿!M859,"")</f>
        <v/>
      </c>
      <c r="AD854" s="407" t="str">
        <f>IF(名簿!N859&lt;&gt;"",名簿!N859,"")</f>
        <v/>
      </c>
      <c r="AE854" s="407" t="str">
        <f>IF(名簿!O859&lt;&gt;"",名簿!O859,"")</f>
        <v/>
      </c>
      <c r="AF854" s="407" t="str">
        <f>IF(名簿!P859&lt;&gt;"",名簿!P859,"")</f>
        <v/>
      </c>
      <c r="AN854" s="551" t="str">
        <f>テーブル2[[#This Row],[災害発生時の
体制]]&amp;テーブル2[[#This Row],[班長代理①②③を選択]]</f>
        <v/>
      </c>
      <c r="AO854">
        <f>IF(テーブル2[[#This Row],[班長代理①②③を選択]]&lt;&gt;"",COUNTIF(AN:AN,AN854),0)</f>
        <v>0</v>
      </c>
      <c r="AQ854" s="521" t="str">
        <f>テーブル2[[#This Row],[災害発生時の
体制]]&amp;テーブル2[[#This Row],[班長]]</f>
        <v/>
      </c>
      <c r="AR854" s="519">
        <f>IF(テーブル2[[#This Row],[班長]]="○",COUNTIF(AQ:AQ,AQ854),0)</f>
        <v>0</v>
      </c>
    </row>
    <row r="855" spans="2:44" x14ac:dyDescent="0.15">
      <c r="B855" s="378" t="str">
        <f>IF(名簿!C860&lt;&gt;"",名簿!C860,"")</f>
        <v/>
      </c>
      <c r="C855" s="378" t="str">
        <f>IF(名簿!F860&lt;&gt;"",名簿!F860,"")</f>
        <v/>
      </c>
      <c r="D855" s="378" t="str">
        <f>IF(名簿!G860&lt;&gt;"",名簿!G860,"")</f>
        <v/>
      </c>
      <c r="E855" s="378" t="str">
        <f>IF(名簿!J860&lt;&gt;"",名簿!J860,"")</f>
        <v/>
      </c>
      <c r="F855" s="378" t="str">
        <f>IF(名簿!L860&lt;&gt;"",名簿!L860,"")</f>
        <v/>
      </c>
      <c r="G855" s="378" t="str">
        <f>IF(名簿!I860&lt;&gt;"",名簿!I860,"")</f>
        <v/>
      </c>
      <c r="H855" s="378" t="str">
        <f>IF(名簿!K860&lt;&gt;"",名簿!K860,"")</f>
        <v/>
      </c>
      <c r="I855" s="378" t="str">
        <f>IF(名簿!H860&lt;&gt;"",名簿!H860,"")</f>
        <v/>
      </c>
      <c r="J855" s="378" t="str">
        <f>IF(名簿!S860&lt;&gt;"",名簿!S860,"")</f>
        <v/>
      </c>
      <c r="L855" s="379" t="str">
        <f>IF(現場!C859&lt;&gt;"",現場!C859,"")</f>
        <v/>
      </c>
      <c r="M855" s="379" t="str">
        <f>IF(現場!D859&lt;&gt;"",現場!D859,"")</f>
        <v/>
      </c>
      <c r="N855" s="379" t="str">
        <f>IF(現場!E859&lt;&gt;"",現場!E859,"")</f>
        <v/>
      </c>
      <c r="O855" s="379" t="str">
        <f>IF(現場!F859&lt;&gt;"",現場!F859,"")</f>
        <v/>
      </c>
      <c r="P855" s="379" t="str">
        <f>IF(現場!G859&lt;&gt;"",現場!G859,"")</f>
        <v/>
      </c>
      <c r="Q855" s="379" t="str">
        <f>IF(現場!H859&lt;&gt;"",現場!H859,"")</f>
        <v/>
      </c>
      <c r="R855" s="379" t="str">
        <f>IF(現場!I859&lt;&gt;"",現場!I859,"")</f>
        <v/>
      </c>
      <c r="S855" s="379" t="str">
        <f>IF(現場!J859&lt;&gt;"",現場!J859,"")</f>
        <v/>
      </c>
      <c r="T855" s="379" t="str">
        <f>IF(現場!K859&lt;&gt;"",現場!K859,"")</f>
        <v/>
      </c>
      <c r="U855" s="379" t="str">
        <f>IF(現場!L859&lt;&gt;"",現場!L859,"")</f>
        <v/>
      </c>
      <c r="V855" s="379" t="str">
        <f>IF(現場!M859&lt;&gt;"",現場!M859,"")</f>
        <v/>
      </c>
      <c r="X855" s="407" t="str">
        <f>IF(名簿!E860&lt;&gt;"",名簿!E860,"")</f>
        <v/>
      </c>
      <c r="Y855" s="407" t="str">
        <f>IF(名簿!C860&lt;&gt;"",名簿!C860,"")</f>
        <v/>
      </c>
      <c r="Z855" s="407" t="str">
        <f>IF(名簿!H860&lt;&gt;"",名簿!H860,"")</f>
        <v/>
      </c>
      <c r="AA855" s="407" t="str">
        <f>IF(名簿!S860&lt;&gt;"",名簿!S860,"")</f>
        <v/>
      </c>
      <c r="AB855" s="407" t="s">
        <v>1792</v>
      </c>
      <c r="AC855" s="407" t="str">
        <f>IF(名簿!M860&lt;&gt;"",名簿!M860,"")</f>
        <v/>
      </c>
      <c r="AD855" s="407" t="str">
        <f>IF(名簿!N860&lt;&gt;"",名簿!N860,"")</f>
        <v/>
      </c>
      <c r="AE855" s="407" t="str">
        <f>IF(名簿!O860&lt;&gt;"",名簿!O860,"")</f>
        <v/>
      </c>
      <c r="AF855" s="407" t="str">
        <f>IF(名簿!P860&lt;&gt;"",名簿!P860,"")</f>
        <v/>
      </c>
      <c r="AN855" s="551" t="str">
        <f>テーブル2[[#This Row],[災害発生時の
体制]]&amp;テーブル2[[#This Row],[班長代理①②③を選択]]</f>
        <v/>
      </c>
      <c r="AO855">
        <f>IF(テーブル2[[#This Row],[班長代理①②③を選択]]&lt;&gt;"",COUNTIF(AN:AN,AN855),0)</f>
        <v>0</v>
      </c>
      <c r="AQ855" s="521" t="str">
        <f>テーブル2[[#This Row],[災害発生時の
体制]]&amp;テーブル2[[#This Row],[班長]]</f>
        <v/>
      </c>
      <c r="AR855" s="519">
        <f>IF(テーブル2[[#This Row],[班長]]="○",COUNTIF(AQ:AQ,AQ855),0)</f>
        <v>0</v>
      </c>
    </row>
    <row r="856" spans="2:44" x14ac:dyDescent="0.15">
      <c r="B856" s="378" t="str">
        <f>IF(名簿!C861&lt;&gt;"",名簿!C861,"")</f>
        <v/>
      </c>
      <c r="C856" s="378" t="str">
        <f>IF(名簿!F861&lt;&gt;"",名簿!F861,"")</f>
        <v/>
      </c>
      <c r="D856" s="378" t="str">
        <f>IF(名簿!G861&lt;&gt;"",名簿!G861,"")</f>
        <v/>
      </c>
      <c r="E856" s="378" t="str">
        <f>IF(名簿!J861&lt;&gt;"",名簿!J861,"")</f>
        <v/>
      </c>
      <c r="F856" s="378" t="str">
        <f>IF(名簿!L861&lt;&gt;"",名簿!L861,"")</f>
        <v/>
      </c>
      <c r="G856" s="378" t="str">
        <f>IF(名簿!I861&lt;&gt;"",名簿!I861,"")</f>
        <v/>
      </c>
      <c r="H856" s="378" t="str">
        <f>IF(名簿!K861&lt;&gt;"",名簿!K861,"")</f>
        <v/>
      </c>
      <c r="I856" s="378" t="str">
        <f>IF(名簿!H861&lt;&gt;"",名簿!H861,"")</f>
        <v/>
      </c>
      <c r="J856" s="378" t="str">
        <f>IF(名簿!S861&lt;&gt;"",名簿!S861,"")</f>
        <v/>
      </c>
      <c r="L856" s="379" t="str">
        <f>IF(現場!C860&lt;&gt;"",現場!C860,"")</f>
        <v/>
      </c>
      <c r="M856" s="379" t="str">
        <f>IF(現場!D860&lt;&gt;"",現場!D860,"")</f>
        <v/>
      </c>
      <c r="N856" s="379" t="str">
        <f>IF(現場!E860&lt;&gt;"",現場!E860,"")</f>
        <v/>
      </c>
      <c r="O856" s="379" t="str">
        <f>IF(現場!F860&lt;&gt;"",現場!F860,"")</f>
        <v/>
      </c>
      <c r="P856" s="379" t="str">
        <f>IF(現場!G860&lt;&gt;"",現場!G860,"")</f>
        <v/>
      </c>
      <c r="Q856" s="379" t="str">
        <f>IF(現場!H860&lt;&gt;"",現場!H860,"")</f>
        <v/>
      </c>
      <c r="R856" s="379" t="str">
        <f>IF(現場!I860&lt;&gt;"",現場!I860,"")</f>
        <v/>
      </c>
      <c r="S856" s="379" t="str">
        <f>IF(現場!J860&lt;&gt;"",現場!J860,"")</f>
        <v/>
      </c>
      <c r="T856" s="379" t="str">
        <f>IF(現場!K860&lt;&gt;"",現場!K860,"")</f>
        <v/>
      </c>
      <c r="U856" s="379" t="str">
        <f>IF(現場!L860&lt;&gt;"",現場!L860,"")</f>
        <v/>
      </c>
      <c r="V856" s="379" t="str">
        <f>IF(現場!M860&lt;&gt;"",現場!M860,"")</f>
        <v/>
      </c>
      <c r="X856" s="407" t="str">
        <f>IF(名簿!E861&lt;&gt;"",名簿!E861,"")</f>
        <v/>
      </c>
      <c r="Y856" s="407" t="str">
        <f>IF(名簿!C861&lt;&gt;"",名簿!C861,"")</f>
        <v/>
      </c>
      <c r="Z856" s="407" t="str">
        <f>IF(名簿!H861&lt;&gt;"",名簿!H861,"")</f>
        <v/>
      </c>
      <c r="AA856" s="407" t="str">
        <f>IF(名簿!S861&lt;&gt;"",名簿!S861,"")</f>
        <v/>
      </c>
      <c r="AB856" s="407" t="s">
        <v>1792</v>
      </c>
      <c r="AC856" s="407" t="str">
        <f>IF(名簿!M861&lt;&gt;"",名簿!M861,"")</f>
        <v/>
      </c>
      <c r="AD856" s="407" t="str">
        <f>IF(名簿!N861&lt;&gt;"",名簿!N861,"")</f>
        <v/>
      </c>
      <c r="AE856" s="407" t="str">
        <f>IF(名簿!O861&lt;&gt;"",名簿!O861,"")</f>
        <v/>
      </c>
      <c r="AF856" s="407" t="str">
        <f>IF(名簿!P861&lt;&gt;"",名簿!P861,"")</f>
        <v/>
      </c>
      <c r="AN856" s="551" t="str">
        <f>テーブル2[[#This Row],[災害発生時の
体制]]&amp;テーブル2[[#This Row],[班長代理①②③を選択]]</f>
        <v/>
      </c>
      <c r="AO856">
        <f>IF(テーブル2[[#This Row],[班長代理①②③を選択]]&lt;&gt;"",COUNTIF(AN:AN,AN856),0)</f>
        <v>0</v>
      </c>
      <c r="AQ856" s="521" t="str">
        <f>テーブル2[[#This Row],[災害発生時の
体制]]&amp;テーブル2[[#This Row],[班長]]</f>
        <v/>
      </c>
      <c r="AR856" s="519">
        <f>IF(テーブル2[[#This Row],[班長]]="○",COUNTIF(AQ:AQ,AQ856),0)</f>
        <v>0</v>
      </c>
    </row>
    <row r="857" spans="2:44" x14ac:dyDescent="0.15">
      <c r="B857" s="378" t="str">
        <f>IF(名簿!C862&lt;&gt;"",名簿!C862,"")</f>
        <v/>
      </c>
      <c r="C857" s="378" t="str">
        <f>IF(名簿!F862&lt;&gt;"",名簿!F862,"")</f>
        <v/>
      </c>
      <c r="D857" s="378" t="str">
        <f>IF(名簿!G862&lt;&gt;"",名簿!G862,"")</f>
        <v/>
      </c>
      <c r="E857" s="378" t="str">
        <f>IF(名簿!J862&lt;&gt;"",名簿!J862,"")</f>
        <v/>
      </c>
      <c r="F857" s="378" t="str">
        <f>IF(名簿!L862&lt;&gt;"",名簿!L862,"")</f>
        <v/>
      </c>
      <c r="G857" s="378" t="str">
        <f>IF(名簿!I862&lt;&gt;"",名簿!I862,"")</f>
        <v/>
      </c>
      <c r="H857" s="378" t="str">
        <f>IF(名簿!K862&lt;&gt;"",名簿!K862,"")</f>
        <v/>
      </c>
      <c r="I857" s="378" t="str">
        <f>IF(名簿!H862&lt;&gt;"",名簿!H862,"")</f>
        <v/>
      </c>
      <c r="J857" s="378" t="str">
        <f>IF(名簿!S862&lt;&gt;"",名簿!S862,"")</f>
        <v/>
      </c>
      <c r="L857" s="379" t="str">
        <f>IF(現場!C861&lt;&gt;"",現場!C861,"")</f>
        <v/>
      </c>
      <c r="M857" s="379" t="str">
        <f>IF(現場!D861&lt;&gt;"",現場!D861,"")</f>
        <v/>
      </c>
      <c r="N857" s="379" t="str">
        <f>IF(現場!E861&lt;&gt;"",現場!E861,"")</f>
        <v/>
      </c>
      <c r="O857" s="379" t="str">
        <f>IF(現場!F861&lt;&gt;"",現場!F861,"")</f>
        <v/>
      </c>
      <c r="P857" s="379" t="str">
        <f>IF(現場!G861&lt;&gt;"",現場!G861,"")</f>
        <v/>
      </c>
      <c r="Q857" s="379" t="str">
        <f>IF(現場!H861&lt;&gt;"",現場!H861,"")</f>
        <v/>
      </c>
      <c r="R857" s="379" t="str">
        <f>IF(現場!I861&lt;&gt;"",現場!I861,"")</f>
        <v/>
      </c>
      <c r="S857" s="379" t="str">
        <f>IF(現場!J861&lt;&gt;"",現場!J861,"")</f>
        <v/>
      </c>
      <c r="T857" s="379" t="str">
        <f>IF(現場!K861&lt;&gt;"",現場!K861,"")</f>
        <v/>
      </c>
      <c r="U857" s="379" t="str">
        <f>IF(現場!L861&lt;&gt;"",現場!L861,"")</f>
        <v/>
      </c>
      <c r="V857" s="379" t="str">
        <f>IF(現場!M861&lt;&gt;"",現場!M861,"")</f>
        <v/>
      </c>
      <c r="X857" s="407" t="str">
        <f>IF(名簿!E862&lt;&gt;"",名簿!E862,"")</f>
        <v/>
      </c>
      <c r="Y857" s="407" t="str">
        <f>IF(名簿!C862&lt;&gt;"",名簿!C862,"")</f>
        <v/>
      </c>
      <c r="Z857" s="407" t="str">
        <f>IF(名簿!H862&lt;&gt;"",名簿!H862,"")</f>
        <v/>
      </c>
      <c r="AA857" s="407" t="str">
        <f>IF(名簿!S862&lt;&gt;"",名簿!S862,"")</f>
        <v/>
      </c>
      <c r="AB857" s="407" t="s">
        <v>1792</v>
      </c>
      <c r="AC857" s="407" t="str">
        <f>IF(名簿!M862&lt;&gt;"",名簿!M862,"")</f>
        <v/>
      </c>
      <c r="AD857" s="407" t="str">
        <f>IF(名簿!N862&lt;&gt;"",名簿!N862,"")</f>
        <v/>
      </c>
      <c r="AE857" s="407" t="str">
        <f>IF(名簿!O862&lt;&gt;"",名簿!O862,"")</f>
        <v/>
      </c>
      <c r="AF857" s="407" t="str">
        <f>IF(名簿!P862&lt;&gt;"",名簿!P862,"")</f>
        <v/>
      </c>
      <c r="AN857" s="551" t="str">
        <f>テーブル2[[#This Row],[災害発生時の
体制]]&amp;テーブル2[[#This Row],[班長代理①②③を選択]]</f>
        <v/>
      </c>
      <c r="AO857">
        <f>IF(テーブル2[[#This Row],[班長代理①②③を選択]]&lt;&gt;"",COUNTIF(AN:AN,AN857),0)</f>
        <v>0</v>
      </c>
      <c r="AQ857" s="521" t="str">
        <f>テーブル2[[#This Row],[災害発生時の
体制]]&amp;テーブル2[[#This Row],[班長]]</f>
        <v/>
      </c>
      <c r="AR857" s="519">
        <f>IF(テーブル2[[#This Row],[班長]]="○",COUNTIF(AQ:AQ,AQ857),0)</f>
        <v>0</v>
      </c>
    </row>
    <row r="858" spans="2:44" x14ac:dyDescent="0.15">
      <c r="B858" s="378" t="str">
        <f>IF(名簿!C863&lt;&gt;"",名簿!C863,"")</f>
        <v/>
      </c>
      <c r="C858" s="378" t="str">
        <f>IF(名簿!F863&lt;&gt;"",名簿!F863,"")</f>
        <v/>
      </c>
      <c r="D858" s="378" t="str">
        <f>IF(名簿!G863&lt;&gt;"",名簿!G863,"")</f>
        <v/>
      </c>
      <c r="E858" s="378" t="str">
        <f>IF(名簿!J863&lt;&gt;"",名簿!J863,"")</f>
        <v/>
      </c>
      <c r="F858" s="378" t="str">
        <f>IF(名簿!L863&lt;&gt;"",名簿!L863,"")</f>
        <v/>
      </c>
      <c r="G858" s="378" t="str">
        <f>IF(名簿!I863&lt;&gt;"",名簿!I863,"")</f>
        <v/>
      </c>
      <c r="H858" s="378" t="str">
        <f>IF(名簿!K863&lt;&gt;"",名簿!K863,"")</f>
        <v/>
      </c>
      <c r="I858" s="378" t="str">
        <f>IF(名簿!H863&lt;&gt;"",名簿!H863,"")</f>
        <v/>
      </c>
      <c r="J858" s="378" t="str">
        <f>IF(名簿!S863&lt;&gt;"",名簿!S863,"")</f>
        <v/>
      </c>
      <c r="L858" s="379" t="str">
        <f>IF(現場!C862&lt;&gt;"",現場!C862,"")</f>
        <v/>
      </c>
      <c r="M858" s="379" t="str">
        <f>IF(現場!D862&lt;&gt;"",現場!D862,"")</f>
        <v/>
      </c>
      <c r="N858" s="379" t="str">
        <f>IF(現場!E862&lt;&gt;"",現場!E862,"")</f>
        <v/>
      </c>
      <c r="O858" s="379" t="str">
        <f>IF(現場!F862&lt;&gt;"",現場!F862,"")</f>
        <v/>
      </c>
      <c r="P858" s="379" t="str">
        <f>IF(現場!G862&lt;&gt;"",現場!G862,"")</f>
        <v/>
      </c>
      <c r="Q858" s="379" t="str">
        <f>IF(現場!H862&lt;&gt;"",現場!H862,"")</f>
        <v/>
      </c>
      <c r="R858" s="379" t="str">
        <f>IF(現場!I862&lt;&gt;"",現場!I862,"")</f>
        <v/>
      </c>
      <c r="S858" s="379" t="str">
        <f>IF(現場!J862&lt;&gt;"",現場!J862,"")</f>
        <v/>
      </c>
      <c r="T858" s="379" t="str">
        <f>IF(現場!K862&lt;&gt;"",現場!K862,"")</f>
        <v/>
      </c>
      <c r="U858" s="379" t="str">
        <f>IF(現場!L862&lt;&gt;"",現場!L862,"")</f>
        <v/>
      </c>
      <c r="V858" s="379" t="str">
        <f>IF(現場!M862&lt;&gt;"",現場!M862,"")</f>
        <v/>
      </c>
      <c r="X858" s="407" t="str">
        <f>IF(名簿!E863&lt;&gt;"",名簿!E863,"")</f>
        <v/>
      </c>
      <c r="Y858" s="407" t="str">
        <f>IF(名簿!C863&lt;&gt;"",名簿!C863,"")</f>
        <v/>
      </c>
      <c r="Z858" s="407" t="str">
        <f>IF(名簿!H863&lt;&gt;"",名簿!H863,"")</f>
        <v/>
      </c>
      <c r="AA858" s="407" t="str">
        <f>IF(名簿!S863&lt;&gt;"",名簿!S863,"")</f>
        <v/>
      </c>
      <c r="AB858" s="407" t="s">
        <v>1792</v>
      </c>
      <c r="AC858" s="407" t="str">
        <f>IF(名簿!M863&lt;&gt;"",名簿!M863,"")</f>
        <v/>
      </c>
      <c r="AD858" s="407" t="str">
        <f>IF(名簿!N863&lt;&gt;"",名簿!N863,"")</f>
        <v/>
      </c>
      <c r="AE858" s="407" t="str">
        <f>IF(名簿!O863&lt;&gt;"",名簿!O863,"")</f>
        <v/>
      </c>
      <c r="AF858" s="407" t="str">
        <f>IF(名簿!P863&lt;&gt;"",名簿!P863,"")</f>
        <v/>
      </c>
      <c r="AN858" s="551" t="str">
        <f>テーブル2[[#This Row],[災害発生時の
体制]]&amp;テーブル2[[#This Row],[班長代理①②③を選択]]</f>
        <v/>
      </c>
      <c r="AO858">
        <f>IF(テーブル2[[#This Row],[班長代理①②③を選択]]&lt;&gt;"",COUNTIF(AN:AN,AN858),0)</f>
        <v>0</v>
      </c>
      <c r="AQ858" s="521" t="str">
        <f>テーブル2[[#This Row],[災害発生時の
体制]]&amp;テーブル2[[#This Row],[班長]]</f>
        <v/>
      </c>
      <c r="AR858" s="519">
        <f>IF(テーブル2[[#This Row],[班長]]="○",COUNTIF(AQ:AQ,AQ858),0)</f>
        <v>0</v>
      </c>
    </row>
    <row r="859" spans="2:44" x14ac:dyDescent="0.15">
      <c r="B859" s="378" t="str">
        <f>IF(名簿!C864&lt;&gt;"",名簿!C864,"")</f>
        <v/>
      </c>
      <c r="C859" s="378" t="str">
        <f>IF(名簿!F864&lt;&gt;"",名簿!F864,"")</f>
        <v/>
      </c>
      <c r="D859" s="378" t="str">
        <f>IF(名簿!G864&lt;&gt;"",名簿!G864,"")</f>
        <v/>
      </c>
      <c r="E859" s="378" t="str">
        <f>IF(名簿!J864&lt;&gt;"",名簿!J864,"")</f>
        <v/>
      </c>
      <c r="F859" s="378" t="str">
        <f>IF(名簿!L864&lt;&gt;"",名簿!L864,"")</f>
        <v/>
      </c>
      <c r="G859" s="378" t="str">
        <f>IF(名簿!I864&lt;&gt;"",名簿!I864,"")</f>
        <v/>
      </c>
      <c r="H859" s="378" t="str">
        <f>IF(名簿!K864&lt;&gt;"",名簿!K864,"")</f>
        <v/>
      </c>
      <c r="I859" s="378" t="str">
        <f>IF(名簿!H864&lt;&gt;"",名簿!H864,"")</f>
        <v/>
      </c>
      <c r="J859" s="378" t="str">
        <f>IF(名簿!S864&lt;&gt;"",名簿!S864,"")</f>
        <v/>
      </c>
      <c r="L859" s="379" t="str">
        <f>IF(現場!C863&lt;&gt;"",現場!C863,"")</f>
        <v/>
      </c>
      <c r="M859" s="379" t="str">
        <f>IF(現場!D863&lt;&gt;"",現場!D863,"")</f>
        <v/>
      </c>
      <c r="N859" s="379" t="str">
        <f>IF(現場!E863&lt;&gt;"",現場!E863,"")</f>
        <v/>
      </c>
      <c r="O859" s="379" t="str">
        <f>IF(現場!F863&lt;&gt;"",現場!F863,"")</f>
        <v/>
      </c>
      <c r="P859" s="379" t="str">
        <f>IF(現場!G863&lt;&gt;"",現場!G863,"")</f>
        <v/>
      </c>
      <c r="Q859" s="379" t="str">
        <f>IF(現場!H863&lt;&gt;"",現場!H863,"")</f>
        <v/>
      </c>
      <c r="R859" s="379" t="str">
        <f>IF(現場!I863&lt;&gt;"",現場!I863,"")</f>
        <v/>
      </c>
      <c r="S859" s="379" t="str">
        <f>IF(現場!J863&lt;&gt;"",現場!J863,"")</f>
        <v/>
      </c>
      <c r="T859" s="379" t="str">
        <f>IF(現場!K863&lt;&gt;"",現場!K863,"")</f>
        <v/>
      </c>
      <c r="U859" s="379" t="str">
        <f>IF(現場!L863&lt;&gt;"",現場!L863,"")</f>
        <v/>
      </c>
      <c r="V859" s="379" t="str">
        <f>IF(現場!M863&lt;&gt;"",現場!M863,"")</f>
        <v/>
      </c>
      <c r="X859" s="407" t="str">
        <f>IF(名簿!E864&lt;&gt;"",名簿!E864,"")</f>
        <v/>
      </c>
      <c r="Y859" s="407" t="str">
        <f>IF(名簿!C864&lt;&gt;"",名簿!C864,"")</f>
        <v/>
      </c>
      <c r="Z859" s="407" t="str">
        <f>IF(名簿!H864&lt;&gt;"",名簿!H864,"")</f>
        <v/>
      </c>
      <c r="AA859" s="407" t="str">
        <f>IF(名簿!S864&lt;&gt;"",名簿!S864,"")</f>
        <v/>
      </c>
      <c r="AB859" s="407" t="s">
        <v>1792</v>
      </c>
      <c r="AC859" s="407" t="str">
        <f>IF(名簿!M864&lt;&gt;"",名簿!M864,"")</f>
        <v/>
      </c>
      <c r="AD859" s="407" t="str">
        <f>IF(名簿!N864&lt;&gt;"",名簿!N864,"")</f>
        <v/>
      </c>
      <c r="AE859" s="407" t="str">
        <f>IF(名簿!O864&lt;&gt;"",名簿!O864,"")</f>
        <v/>
      </c>
      <c r="AF859" s="407" t="str">
        <f>IF(名簿!P864&lt;&gt;"",名簿!P864,"")</f>
        <v/>
      </c>
      <c r="AN859" s="551" t="str">
        <f>テーブル2[[#This Row],[災害発生時の
体制]]&amp;テーブル2[[#This Row],[班長代理①②③を選択]]</f>
        <v/>
      </c>
      <c r="AO859">
        <f>IF(テーブル2[[#This Row],[班長代理①②③を選択]]&lt;&gt;"",COUNTIF(AN:AN,AN859),0)</f>
        <v>0</v>
      </c>
      <c r="AQ859" s="521" t="str">
        <f>テーブル2[[#This Row],[災害発生時の
体制]]&amp;テーブル2[[#This Row],[班長]]</f>
        <v/>
      </c>
      <c r="AR859" s="519">
        <f>IF(テーブル2[[#This Row],[班長]]="○",COUNTIF(AQ:AQ,AQ859),0)</f>
        <v>0</v>
      </c>
    </row>
    <row r="860" spans="2:44" x14ac:dyDescent="0.15">
      <c r="B860" s="378" t="str">
        <f>IF(名簿!C865&lt;&gt;"",名簿!C865,"")</f>
        <v/>
      </c>
      <c r="C860" s="378" t="str">
        <f>IF(名簿!F865&lt;&gt;"",名簿!F865,"")</f>
        <v/>
      </c>
      <c r="D860" s="378" t="str">
        <f>IF(名簿!G865&lt;&gt;"",名簿!G865,"")</f>
        <v/>
      </c>
      <c r="E860" s="378" t="str">
        <f>IF(名簿!J865&lt;&gt;"",名簿!J865,"")</f>
        <v/>
      </c>
      <c r="F860" s="378" t="str">
        <f>IF(名簿!L865&lt;&gt;"",名簿!L865,"")</f>
        <v/>
      </c>
      <c r="G860" s="378" t="str">
        <f>IF(名簿!I865&lt;&gt;"",名簿!I865,"")</f>
        <v/>
      </c>
      <c r="H860" s="378" t="str">
        <f>IF(名簿!K865&lt;&gt;"",名簿!K865,"")</f>
        <v/>
      </c>
      <c r="I860" s="378" t="str">
        <f>IF(名簿!H865&lt;&gt;"",名簿!H865,"")</f>
        <v/>
      </c>
      <c r="J860" s="378" t="str">
        <f>IF(名簿!S865&lt;&gt;"",名簿!S865,"")</f>
        <v/>
      </c>
      <c r="L860" s="379" t="str">
        <f>IF(現場!C864&lt;&gt;"",現場!C864,"")</f>
        <v/>
      </c>
      <c r="M860" s="379" t="str">
        <f>IF(現場!D864&lt;&gt;"",現場!D864,"")</f>
        <v/>
      </c>
      <c r="N860" s="379" t="str">
        <f>IF(現場!E864&lt;&gt;"",現場!E864,"")</f>
        <v/>
      </c>
      <c r="O860" s="379" t="str">
        <f>IF(現場!F864&lt;&gt;"",現場!F864,"")</f>
        <v/>
      </c>
      <c r="P860" s="379" t="str">
        <f>IF(現場!G864&lt;&gt;"",現場!G864,"")</f>
        <v/>
      </c>
      <c r="Q860" s="379" t="str">
        <f>IF(現場!H864&lt;&gt;"",現場!H864,"")</f>
        <v/>
      </c>
      <c r="R860" s="379" t="str">
        <f>IF(現場!I864&lt;&gt;"",現場!I864,"")</f>
        <v/>
      </c>
      <c r="S860" s="379" t="str">
        <f>IF(現場!J864&lt;&gt;"",現場!J864,"")</f>
        <v/>
      </c>
      <c r="T860" s="379" t="str">
        <f>IF(現場!K864&lt;&gt;"",現場!K864,"")</f>
        <v/>
      </c>
      <c r="U860" s="379" t="str">
        <f>IF(現場!L864&lt;&gt;"",現場!L864,"")</f>
        <v/>
      </c>
      <c r="V860" s="379" t="str">
        <f>IF(現場!M864&lt;&gt;"",現場!M864,"")</f>
        <v/>
      </c>
      <c r="X860" s="407" t="str">
        <f>IF(名簿!E865&lt;&gt;"",名簿!E865,"")</f>
        <v/>
      </c>
      <c r="Y860" s="407" t="str">
        <f>IF(名簿!C865&lt;&gt;"",名簿!C865,"")</f>
        <v/>
      </c>
      <c r="Z860" s="407" t="str">
        <f>IF(名簿!H865&lt;&gt;"",名簿!H865,"")</f>
        <v/>
      </c>
      <c r="AA860" s="407" t="str">
        <f>IF(名簿!S865&lt;&gt;"",名簿!S865,"")</f>
        <v/>
      </c>
      <c r="AB860" s="407" t="s">
        <v>1792</v>
      </c>
      <c r="AC860" s="407" t="str">
        <f>IF(名簿!M865&lt;&gt;"",名簿!M865,"")</f>
        <v/>
      </c>
      <c r="AD860" s="407" t="str">
        <f>IF(名簿!N865&lt;&gt;"",名簿!N865,"")</f>
        <v/>
      </c>
      <c r="AE860" s="407" t="str">
        <f>IF(名簿!O865&lt;&gt;"",名簿!O865,"")</f>
        <v/>
      </c>
      <c r="AF860" s="407" t="str">
        <f>IF(名簿!P865&lt;&gt;"",名簿!P865,"")</f>
        <v/>
      </c>
      <c r="AN860" s="551" t="str">
        <f>テーブル2[[#This Row],[災害発生時の
体制]]&amp;テーブル2[[#This Row],[班長代理①②③を選択]]</f>
        <v/>
      </c>
      <c r="AO860">
        <f>IF(テーブル2[[#This Row],[班長代理①②③を選択]]&lt;&gt;"",COUNTIF(AN:AN,AN860),0)</f>
        <v>0</v>
      </c>
      <c r="AQ860" s="521" t="str">
        <f>テーブル2[[#This Row],[災害発生時の
体制]]&amp;テーブル2[[#This Row],[班長]]</f>
        <v/>
      </c>
      <c r="AR860" s="519">
        <f>IF(テーブル2[[#This Row],[班長]]="○",COUNTIF(AQ:AQ,AQ860),0)</f>
        <v>0</v>
      </c>
    </row>
    <row r="861" spans="2:44" x14ac:dyDescent="0.15">
      <c r="B861" s="378" t="str">
        <f>IF(名簿!C866&lt;&gt;"",名簿!C866,"")</f>
        <v/>
      </c>
      <c r="C861" s="378" t="str">
        <f>IF(名簿!F866&lt;&gt;"",名簿!F866,"")</f>
        <v/>
      </c>
      <c r="D861" s="378" t="str">
        <f>IF(名簿!G866&lt;&gt;"",名簿!G866,"")</f>
        <v/>
      </c>
      <c r="E861" s="378" t="str">
        <f>IF(名簿!J866&lt;&gt;"",名簿!J866,"")</f>
        <v/>
      </c>
      <c r="F861" s="378" t="str">
        <f>IF(名簿!L866&lt;&gt;"",名簿!L866,"")</f>
        <v/>
      </c>
      <c r="G861" s="378" t="str">
        <f>IF(名簿!I866&lt;&gt;"",名簿!I866,"")</f>
        <v/>
      </c>
      <c r="H861" s="378" t="str">
        <f>IF(名簿!K866&lt;&gt;"",名簿!K866,"")</f>
        <v/>
      </c>
      <c r="I861" s="378" t="str">
        <f>IF(名簿!H866&lt;&gt;"",名簿!H866,"")</f>
        <v/>
      </c>
      <c r="J861" s="378" t="str">
        <f>IF(名簿!S866&lt;&gt;"",名簿!S866,"")</f>
        <v/>
      </c>
      <c r="L861" s="379" t="str">
        <f>IF(現場!C865&lt;&gt;"",現場!C865,"")</f>
        <v/>
      </c>
      <c r="M861" s="379" t="str">
        <f>IF(現場!D865&lt;&gt;"",現場!D865,"")</f>
        <v/>
      </c>
      <c r="N861" s="379" t="str">
        <f>IF(現場!E865&lt;&gt;"",現場!E865,"")</f>
        <v/>
      </c>
      <c r="O861" s="379" t="str">
        <f>IF(現場!F865&lt;&gt;"",現場!F865,"")</f>
        <v/>
      </c>
      <c r="P861" s="379" t="str">
        <f>IF(現場!G865&lt;&gt;"",現場!G865,"")</f>
        <v/>
      </c>
      <c r="Q861" s="379" t="str">
        <f>IF(現場!H865&lt;&gt;"",現場!H865,"")</f>
        <v/>
      </c>
      <c r="R861" s="379" t="str">
        <f>IF(現場!I865&lt;&gt;"",現場!I865,"")</f>
        <v/>
      </c>
      <c r="S861" s="379" t="str">
        <f>IF(現場!J865&lt;&gt;"",現場!J865,"")</f>
        <v/>
      </c>
      <c r="T861" s="379" t="str">
        <f>IF(現場!K865&lt;&gt;"",現場!K865,"")</f>
        <v/>
      </c>
      <c r="U861" s="379" t="str">
        <f>IF(現場!L865&lt;&gt;"",現場!L865,"")</f>
        <v/>
      </c>
      <c r="V861" s="379" t="str">
        <f>IF(現場!M865&lt;&gt;"",現場!M865,"")</f>
        <v/>
      </c>
      <c r="X861" s="407" t="str">
        <f>IF(名簿!E866&lt;&gt;"",名簿!E866,"")</f>
        <v/>
      </c>
      <c r="Y861" s="407" t="str">
        <f>IF(名簿!C866&lt;&gt;"",名簿!C866,"")</f>
        <v/>
      </c>
      <c r="Z861" s="407" t="str">
        <f>IF(名簿!H866&lt;&gt;"",名簿!H866,"")</f>
        <v/>
      </c>
      <c r="AA861" s="407" t="str">
        <f>IF(名簿!S866&lt;&gt;"",名簿!S866,"")</f>
        <v/>
      </c>
      <c r="AB861" s="407" t="s">
        <v>1792</v>
      </c>
      <c r="AC861" s="407" t="str">
        <f>IF(名簿!M866&lt;&gt;"",名簿!M866,"")</f>
        <v/>
      </c>
      <c r="AD861" s="407" t="str">
        <f>IF(名簿!N866&lt;&gt;"",名簿!N866,"")</f>
        <v/>
      </c>
      <c r="AE861" s="407" t="str">
        <f>IF(名簿!O866&lt;&gt;"",名簿!O866,"")</f>
        <v/>
      </c>
      <c r="AF861" s="407" t="str">
        <f>IF(名簿!P866&lt;&gt;"",名簿!P866,"")</f>
        <v/>
      </c>
      <c r="AN861" s="551" t="str">
        <f>テーブル2[[#This Row],[災害発生時の
体制]]&amp;テーブル2[[#This Row],[班長代理①②③を選択]]</f>
        <v/>
      </c>
      <c r="AO861">
        <f>IF(テーブル2[[#This Row],[班長代理①②③を選択]]&lt;&gt;"",COUNTIF(AN:AN,AN861),0)</f>
        <v>0</v>
      </c>
      <c r="AQ861" s="521" t="str">
        <f>テーブル2[[#This Row],[災害発生時の
体制]]&amp;テーブル2[[#This Row],[班長]]</f>
        <v/>
      </c>
      <c r="AR861" s="519">
        <f>IF(テーブル2[[#This Row],[班長]]="○",COUNTIF(AQ:AQ,AQ861),0)</f>
        <v>0</v>
      </c>
    </row>
    <row r="862" spans="2:44" x14ac:dyDescent="0.15">
      <c r="B862" s="378" t="str">
        <f>IF(名簿!C867&lt;&gt;"",名簿!C867,"")</f>
        <v/>
      </c>
      <c r="C862" s="378" t="str">
        <f>IF(名簿!F867&lt;&gt;"",名簿!F867,"")</f>
        <v/>
      </c>
      <c r="D862" s="378" t="str">
        <f>IF(名簿!G867&lt;&gt;"",名簿!G867,"")</f>
        <v/>
      </c>
      <c r="E862" s="378" t="str">
        <f>IF(名簿!J867&lt;&gt;"",名簿!J867,"")</f>
        <v/>
      </c>
      <c r="F862" s="378" t="str">
        <f>IF(名簿!L867&lt;&gt;"",名簿!L867,"")</f>
        <v/>
      </c>
      <c r="G862" s="378" t="str">
        <f>IF(名簿!I867&lt;&gt;"",名簿!I867,"")</f>
        <v/>
      </c>
      <c r="H862" s="378" t="str">
        <f>IF(名簿!K867&lt;&gt;"",名簿!K867,"")</f>
        <v/>
      </c>
      <c r="I862" s="378" t="str">
        <f>IF(名簿!H867&lt;&gt;"",名簿!H867,"")</f>
        <v/>
      </c>
      <c r="J862" s="378" t="str">
        <f>IF(名簿!S867&lt;&gt;"",名簿!S867,"")</f>
        <v/>
      </c>
      <c r="L862" s="379" t="str">
        <f>IF(現場!C866&lt;&gt;"",現場!C866,"")</f>
        <v/>
      </c>
      <c r="M862" s="379" t="str">
        <f>IF(現場!D866&lt;&gt;"",現場!D866,"")</f>
        <v/>
      </c>
      <c r="N862" s="379" t="str">
        <f>IF(現場!E866&lt;&gt;"",現場!E866,"")</f>
        <v/>
      </c>
      <c r="O862" s="379" t="str">
        <f>IF(現場!F866&lt;&gt;"",現場!F866,"")</f>
        <v/>
      </c>
      <c r="P862" s="379" t="str">
        <f>IF(現場!G866&lt;&gt;"",現場!G866,"")</f>
        <v/>
      </c>
      <c r="Q862" s="379" t="str">
        <f>IF(現場!H866&lt;&gt;"",現場!H866,"")</f>
        <v/>
      </c>
      <c r="R862" s="379" t="str">
        <f>IF(現場!I866&lt;&gt;"",現場!I866,"")</f>
        <v/>
      </c>
      <c r="S862" s="379" t="str">
        <f>IF(現場!J866&lt;&gt;"",現場!J866,"")</f>
        <v/>
      </c>
      <c r="T862" s="379" t="str">
        <f>IF(現場!K866&lt;&gt;"",現場!K866,"")</f>
        <v/>
      </c>
      <c r="U862" s="379" t="str">
        <f>IF(現場!L866&lt;&gt;"",現場!L866,"")</f>
        <v/>
      </c>
      <c r="V862" s="379" t="str">
        <f>IF(現場!M866&lt;&gt;"",現場!M866,"")</f>
        <v/>
      </c>
      <c r="X862" s="407" t="str">
        <f>IF(名簿!E867&lt;&gt;"",名簿!E867,"")</f>
        <v/>
      </c>
      <c r="Y862" s="407" t="str">
        <f>IF(名簿!C867&lt;&gt;"",名簿!C867,"")</f>
        <v/>
      </c>
      <c r="Z862" s="407" t="str">
        <f>IF(名簿!H867&lt;&gt;"",名簿!H867,"")</f>
        <v/>
      </c>
      <c r="AA862" s="407" t="str">
        <f>IF(名簿!S867&lt;&gt;"",名簿!S867,"")</f>
        <v/>
      </c>
      <c r="AB862" s="407" t="s">
        <v>1792</v>
      </c>
      <c r="AC862" s="407" t="str">
        <f>IF(名簿!M867&lt;&gt;"",名簿!M867,"")</f>
        <v/>
      </c>
      <c r="AD862" s="407" t="str">
        <f>IF(名簿!N867&lt;&gt;"",名簿!N867,"")</f>
        <v/>
      </c>
      <c r="AE862" s="407" t="str">
        <f>IF(名簿!O867&lt;&gt;"",名簿!O867,"")</f>
        <v/>
      </c>
      <c r="AF862" s="407" t="str">
        <f>IF(名簿!P867&lt;&gt;"",名簿!P867,"")</f>
        <v/>
      </c>
      <c r="AN862" s="551" t="str">
        <f>テーブル2[[#This Row],[災害発生時の
体制]]&amp;テーブル2[[#This Row],[班長代理①②③を選択]]</f>
        <v/>
      </c>
      <c r="AO862">
        <f>IF(テーブル2[[#This Row],[班長代理①②③を選択]]&lt;&gt;"",COUNTIF(AN:AN,AN862),0)</f>
        <v>0</v>
      </c>
      <c r="AQ862" s="521" t="str">
        <f>テーブル2[[#This Row],[災害発生時の
体制]]&amp;テーブル2[[#This Row],[班長]]</f>
        <v/>
      </c>
      <c r="AR862" s="519">
        <f>IF(テーブル2[[#This Row],[班長]]="○",COUNTIF(AQ:AQ,AQ862),0)</f>
        <v>0</v>
      </c>
    </row>
    <row r="863" spans="2:44" x14ac:dyDescent="0.15">
      <c r="B863" s="378" t="str">
        <f>IF(名簿!C868&lt;&gt;"",名簿!C868,"")</f>
        <v/>
      </c>
      <c r="C863" s="378" t="str">
        <f>IF(名簿!F868&lt;&gt;"",名簿!F868,"")</f>
        <v/>
      </c>
      <c r="D863" s="378" t="str">
        <f>IF(名簿!G868&lt;&gt;"",名簿!G868,"")</f>
        <v/>
      </c>
      <c r="E863" s="378" t="str">
        <f>IF(名簿!J868&lt;&gt;"",名簿!J868,"")</f>
        <v/>
      </c>
      <c r="F863" s="378" t="str">
        <f>IF(名簿!L868&lt;&gt;"",名簿!L868,"")</f>
        <v/>
      </c>
      <c r="G863" s="378" t="str">
        <f>IF(名簿!I868&lt;&gt;"",名簿!I868,"")</f>
        <v/>
      </c>
      <c r="H863" s="378" t="str">
        <f>IF(名簿!K868&lt;&gt;"",名簿!K868,"")</f>
        <v/>
      </c>
      <c r="I863" s="378" t="str">
        <f>IF(名簿!H868&lt;&gt;"",名簿!H868,"")</f>
        <v/>
      </c>
      <c r="J863" s="378" t="str">
        <f>IF(名簿!S868&lt;&gt;"",名簿!S868,"")</f>
        <v/>
      </c>
      <c r="L863" s="379" t="str">
        <f>IF(現場!C867&lt;&gt;"",現場!C867,"")</f>
        <v/>
      </c>
      <c r="M863" s="379" t="str">
        <f>IF(現場!D867&lt;&gt;"",現場!D867,"")</f>
        <v/>
      </c>
      <c r="N863" s="379" t="str">
        <f>IF(現場!E867&lt;&gt;"",現場!E867,"")</f>
        <v/>
      </c>
      <c r="O863" s="379" t="str">
        <f>IF(現場!F867&lt;&gt;"",現場!F867,"")</f>
        <v/>
      </c>
      <c r="P863" s="379" t="str">
        <f>IF(現場!G867&lt;&gt;"",現場!G867,"")</f>
        <v/>
      </c>
      <c r="Q863" s="379" t="str">
        <f>IF(現場!H867&lt;&gt;"",現場!H867,"")</f>
        <v/>
      </c>
      <c r="R863" s="379" t="str">
        <f>IF(現場!I867&lt;&gt;"",現場!I867,"")</f>
        <v/>
      </c>
      <c r="S863" s="379" t="str">
        <f>IF(現場!J867&lt;&gt;"",現場!J867,"")</f>
        <v/>
      </c>
      <c r="T863" s="379" t="str">
        <f>IF(現場!K867&lt;&gt;"",現場!K867,"")</f>
        <v/>
      </c>
      <c r="U863" s="379" t="str">
        <f>IF(現場!L867&lt;&gt;"",現場!L867,"")</f>
        <v/>
      </c>
      <c r="V863" s="379" t="str">
        <f>IF(現場!M867&lt;&gt;"",現場!M867,"")</f>
        <v/>
      </c>
      <c r="X863" s="407" t="str">
        <f>IF(名簿!E868&lt;&gt;"",名簿!E868,"")</f>
        <v/>
      </c>
      <c r="Y863" s="407" t="str">
        <f>IF(名簿!C868&lt;&gt;"",名簿!C868,"")</f>
        <v/>
      </c>
      <c r="Z863" s="407" t="str">
        <f>IF(名簿!H868&lt;&gt;"",名簿!H868,"")</f>
        <v/>
      </c>
      <c r="AA863" s="407" t="str">
        <f>IF(名簿!S868&lt;&gt;"",名簿!S868,"")</f>
        <v/>
      </c>
      <c r="AB863" s="407" t="s">
        <v>1792</v>
      </c>
      <c r="AC863" s="407" t="str">
        <f>IF(名簿!M868&lt;&gt;"",名簿!M868,"")</f>
        <v/>
      </c>
      <c r="AD863" s="407" t="str">
        <f>IF(名簿!N868&lt;&gt;"",名簿!N868,"")</f>
        <v/>
      </c>
      <c r="AE863" s="407" t="str">
        <f>IF(名簿!O868&lt;&gt;"",名簿!O868,"")</f>
        <v/>
      </c>
      <c r="AF863" s="407" t="str">
        <f>IF(名簿!P868&lt;&gt;"",名簿!P868,"")</f>
        <v/>
      </c>
      <c r="AN863" s="551" t="str">
        <f>テーブル2[[#This Row],[災害発生時の
体制]]&amp;テーブル2[[#This Row],[班長代理①②③を選択]]</f>
        <v/>
      </c>
      <c r="AO863">
        <f>IF(テーブル2[[#This Row],[班長代理①②③を選択]]&lt;&gt;"",COUNTIF(AN:AN,AN863),0)</f>
        <v>0</v>
      </c>
      <c r="AQ863" s="521" t="str">
        <f>テーブル2[[#This Row],[災害発生時の
体制]]&amp;テーブル2[[#This Row],[班長]]</f>
        <v/>
      </c>
      <c r="AR863" s="519">
        <f>IF(テーブル2[[#This Row],[班長]]="○",COUNTIF(AQ:AQ,AQ863),0)</f>
        <v>0</v>
      </c>
    </row>
    <row r="864" spans="2:44" x14ac:dyDescent="0.15">
      <c r="B864" s="378" t="str">
        <f>IF(名簿!C869&lt;&gt;"",名簿!C869,"")</f>
        <v/>
      </c>
      <c r="C864" s="378" t="str">
        <f>IF(名簿!F869&lt;&gt;"",名簿!F869,"")</f>
        <v/>
      </c>
      <c r="D864" s="378" t="str">
        <f>IF(名簿!G869&lt;&gt;"",名簿!G869,"")</f>
        <v/>
      </c>
      <c r="E864" s="378" t="str">
        <f>IF(名簿!J869&lt;&gt;"",名簿!J869,"")</f>
        <v/>
      </c>
      <c r="F864" s="378" t="str">
        <f>IF(名簿!L869&lt;&gt;"",名簿!L869,"")</f>
        <v/>
      </c>
      <c r="G864" s="378" t="str">
        <f>IF(名簿!I869&lt;&gt;"",名簿!I869,"")</f>
        <v/>
      </c>
      <c r="H864" s="378" t="str">
        <f>IF(名簿!K869&lt;&gt;"",名簿!K869,"")</f>
        <v/>
      </c>
      <c r="I864" s="378" t="str">
        <f>IF(名簿!H869&lt;&gt;"",名簿!H869,"")</f>
        <v/>
      </c>
      <c r="J864" s="378" t="str">
        <f>IF(名簿!S869&lt;&gt;"",名簿!S869,"")</f>
        <v/>
      </c>
      <c r="L864" s="379" t="str">
        <f>IF(現場!C868&lt;&gt;"",現場!C868,"")</f>
        <v/>
      </c>
      <c r="M864" s="379" t="str">
        <f>IF(現場!D868&lt;&gt;"",現場!D868,"")</f>
        <v/>
      </c>
      <c r="N864" s="379" t="str">
        <f>IF(現場!E868&lt;&gt;"",現場!E868,"")</f>
        <v/>
      </c>
      <c r="O864" s="379" t="str">
        <f>IF(現場!F868&lt;&gt;"",現場!F868,"")</f>
        <v/>
      </c>
      <c r="P864" s="379" t="str">
        <f>IF(現場!G868&lt;&gt;"",現場!G868,"")</f>
        <v/>
      </c>
      <c r="Q864" s="379" t="str">
        <f>IF(現場!H868&lt;&gt;"",現場!H868,"")</f>
        <v/>
      </c>
      <c r="R864" s="379" t="str">
        <f>IF(現場!I868&lt;&gt;"",現場!I868,"")</f>
        <v/>
      </c>
      <c r="S864" s="379" t="str">
        <f>IF(現場!J868&lt;&gt;"",現場!J868,"")</f>
        <v/>
      </c>
      <c r="T864" s="379" t="str">
        <f>IF(現場!K868&lt;&gt;"",現場!K868,"")</f>
        <v/>
      </c>
      <c r="U864" s="379" t="str">
        <f>IF(現場!L868&lt;&gt;"",現場!L868,"")</f>
        <v/>
      </c>
      <c r="V864" s="379" t="str">
        <f>IF(現場!M868&lt;&gt;"",現場!M868,"")</f>
        <v/>
      </c>
      <c r="X864" s="407" t="str">
        <f>IF(名簿!E869&lt;&gt;"",名簿!E869,"")</f>
        <v/>
      </c>
      <c r="Y864" s="407" t="str">
        <f>IF(名簿!C869&lt;&gt;"",名簿!C869,"")</f>
        <v/>
      </c>
      <c r="Z864" s="407" t="str">
        <f>IF(名簿!H869&lt;&gt;"",名簿!H869,"")</f>
        <v/>
      </c>
      <c r="AA864" s="407" t="str">
        <f>IF(名簿!S869&lt;&gt;"",名簿!S869,"")</f>
        <v/>
      </c>
      <c r="AB864" s="407" t="s">
        <v>1792</v>
      </c>
      <c r="AC864" s="407" t="str">
        <f>IF(名簿!M869&lt;&gt;"",名簿!M869,"")</f>
        <v/>
      </c>
      <c r="AD864" s="407" t="str">
        <f>IF(名簿!N869&lt;&gt;"",名簿!N869,"")</f>
        <v/>
      </c>
      <c r="AE864" s="407" t="str">
        <f>IF(名簿!O869&lt;&gt;"",名簿!O869,"")</f>
        <v/>
      </c>
      <c r="AF864" s="407" t="str">
        <f>IF(名簿!P869&lt;&gt;"",名簿!P869,"")</f>
        <v/>
      </c>
      <c r="AN864" s="551" t="str">
        <f>テーブル2[[#This Row],[災害発生時の
体制]]&amp;テーブル2[[#This Row],[班長代理①②③を選択]]</f>
        <v/>
      </c>
      <c r="AO864">
        <f>IF(テーブル2[[#This Row],[班長代理①②③を選択]]&lt;&gt;"",COUNTIF(AN:AN,AN864),0)</f>
        <v>0</v>
      </c>
      <c r="AQ864" s="521" t="str">
        <f>テーブル2[[#This Row],[災害発生時の
体制]]&amp;テーブル2[[#This Row],[班長]]</f>
        <v/>
      </c>
      <c r="AR864" s="519">
        <f>IF(テーブル2[[#This Row],[班長]]="○",COUNTIF(AQ:AQ,AQ864),0)</f>
        <v>0</v>
      </c>
    </row>
    <row r="865" spans="2:44" x14ac:dyDescent="0.15">
      <c r="B865" s="378" t="str">
        <f>IF(名簿!C870&lt;&gt;"",名簿!C870,"")</f>
        <v/>
      </c>
      <c r="C865" s="378" t="str">
        <f>IF(名簿!F870&lt;&gt;"",名簿!F870,"")</f>
        <v/>
      </c>
      <c r="D865" s="378" t="str">
        <f>IF(名簿!G870&lt;&gt;"",名簿!G870,"")</f>
        <v/>
      </c>
      <c r="E865" s="378" t="str">
        <f>IF(名簿!J870&lt;&gt;"",名簿!J870,"")</f>
        <v/>
      </c>
      <c r="F865" s="378" t="str">
        <f>IF(名簿!L870&lt;&gt;"",名簿!L870,"")</f>
        <v/>
      </c>
      <c r="G865" s="378" t="str">
        <f>IF(名簿!I870&lt;&gt;"",名簿!I870,"")</f>
        <v/>
      </c>
      <c r="H865" s="378" t="str">
        <f>IF(名簿!K870&lt;&gt;"",名簿!K870,"")</f>
        <v/>
      </c>
      <c r="I865" s="378" t="str">
        <f>IF(名簿!H870&lt;&gt;"",名簿!H870,"")</f>
        <v/>
      </c>
      <c r="J865" s="378" t="str">
        <f>IF(名簿!S870&lt;&gt;"",名簿!S870,"")</f>
        <v/>
      </c>
      <c r="L865" s="379" t="str">
        <f>IF(現場!C869&lt;&gt;"",現場!C869,"")</f>
        <v/>
      </c>
      <c r="M865" s="379" t="str">
        <f>IF(現場!D869&lt;&gt;"",現場!D869,"")</f>
        <v/>
      </c>
      <c r="N865" s="379" t="str">
        <f>IF(現場!E869&lt;&gt;"",現場!E869,"")</f>
        <v/>
      </c>
      <c r="O865" s="379" t="str">
        <f>IF(現場!F869&lt;&gt;"",現場!F869,"")</f>
        <v/>
      </c>
      <c r="P865" s="379" t="str">
        <f>IF(現場!G869&lt;&gt;"",現場!G869,"")</f>
        <v/>
      </c>
      <c r="Q865" s="379" t="str">
        <f>IF(現場!H869&lt;&gt;"",現場!H869,"")</f>
        <v/>
      </c>
      <c r="R865" s="379" t="str">
        <f>IF(現場!I869&lt;&gt;"",現場!I869,"")</f>
        <v/>
      </c>
      <c r="S865" s="379" t="str">
        <f>IF(現場!J869&lt;&gt;"",現場!J869,"")</f>
        <v/>
      </c>
      <c r="T865" s="379" t="str">
        <f>IF(現場!K869&lt;&gt;"",現場!K869,"")</f>
        <v/>
      </c>
      <c r="U865" s="379" t="str">
        <f>IF(現場!L869&lt;&gt;"",現場!L869,"")</f>
        <v/>
      </c>
      <c r="V865" s="379" t="str">
        <f>IF(現場!M869&lt;&gt;"",現場!M869,"")</f>
        <v/>
      </c>
      <c r="X865" s="407" t="str">
        <f>IF(名簿!E870&lt;&gt;"",名簿!E870,"")</f>
        <v/>
      </c>
      <c r="Y865" s="407" t="str">
        <f>IF(名簿!C870&lt;&gt;"",名簿!C870,"")</f>
        <v/>
      </c>
      <c r="Z865" s="407" t="str">
        <f>IF(名簿!H870&lt;&gt;"",名簿!H870,"")</f>
        <v/>
      </c>
      <c r="AA865" s="407" t="str">
        <f>IF(名簿!S870&lt;&gt;"",名簿!S870,"")</f>
        <v/>
      </c>
      <c r="AB865" s="407" t="s">
        <v>1792</v>
      </c>
      <c r="AC865" s="407" t="str">
        <f>IF(名簿!M870&lt;&gt;"",名簿!M870,"")</f>
        <v/>
      </c>
      <c r="AD865" s="407" t="str">
        <f>IF(名簿!N870&lt;&gt;"",名簿!N870,"")</f>
        <v/>
      </c>
      <c r="AE865" s="407" t="str">
        <f>IF(名簿!O870&lt;&gt;"",名簿!O870,"")</f>
        <v/>
      </c>
      <c r="AF865" s="407" t="str">
        <f>IF(名簿!P870&lt;&gt;"",名簿!P870,"")</f>
        <v/>
      </c>
      <c r="AN865" s="551" t="str">
        <f>テーブル2[[#This Row],[災害発生時の
体制]]&amp;テーブル2[[#This Row],[班長代理①②③を選択]]</f>
        <v/>
      </c>
      <c r="AO865">
        <f>IF(テーブル2[[#This Row],[班長代理①②③を選択]]&lt;&gt;"",COUNTIF(AN:AN,AN865),0)</f>
        <v>0</v>
      </c>
      <c r="AQ865" s="521" t="str">
        <f>テーブル2[[#This Row],[災害発生時の
体制]]&amp;テーブル2[[#This Row],[班長]]</f>
        <v/>
      </c>
      <c r="AR865" s="519">
        <f>IF(テーブル2[[#This Row],[班長]]="○",COUNTIF(AQ:AQ,AQ865),0)</f>
        <v>0</v>
      </c>
    </row>
    <row r="866" spans="2:44" x14ac:dyDescent="0.15">
      <c r="B866" s="378" t="str">
        <f>IF(名簿!C871&lt;&gt;"",名簿!C871,"")</f>
        <v/>
      </c>
      <c r="C866" s="378" t="str">
        <f>IF(名簿!F871&lt;&gt;"",名簿!F871,"")</f>
        <v/>
      </c>
      <c r="D866" s="378" t="str">
        <f>IF(名簿!G871&lt;&gt;"",名簿!G871,"")</f>
        <v/>
      </c>
      <c r="E866" s="378" t="str">
        <f>IF(名簿!J871&lt;&gt;"",名簿!J871,"")</f>
        <v/>
      </c>
      <c r="F866" s="378" t="str">
        <f>IF(名簿!L871&lt;&gt;"",名簿!L871,"")</f>
        <v/>
      </c>
      <c r="G866" s="378" t="str">
        <f>IF(名簿!I871&lt;&gt;"",名簿!I871,"")</f>
        <v/>
      </c>
      <c r="H866" s="378" t="str">
        <f>IF(名簿!K871&lt;&gt;"",名簿!K871,"")</f>
        <v/>
      </c>
      <c r="I866" s="378" t="str">
        <f>IF(名簿!H871&lt;&gt;"",名簿!H871,"")</f>
        <v/>
      </c>
      <c r="J866" s="378" t="str">
        <f>IF(名簿!S871&lt;&gt;"",名簿!S871,"")</f>
        <v/>
      </c>
      <c r="L866" s="379" t="str">
        <f>IF(現場!C870&lt;&gt;"",現場!C870,"")</f>
        <v/>
      </c>
      <c r="M866" s="379" t="str">
        <f>IF(現場!D870&lt;&gt;"",現場!D870,"")</f>
        <v/>
      </c>
      <c r="N866" s="379" t="str">
        <f>IF(現場!E870&lt;&gt;"",現場!E870,"")</f>
        <v/>
      </c>
      <c r="O866" s="379" t="str">
        <f>IF(現場!F870&lt;&gt;"",現場!F870,"")</f>
        <v/>
      </c>
      <c r="P866" s="379" t="str">
        <f>IF(現場!G870&lt;&gt;"",現場!G870,"")</f>
        <v/>
      </c>
      <c r="Q866" s="379" t="str">
        <f>IF(現場!H870&lt;&gt;"",現場!H870,"")</f>
        <v/>
      </c>
      <c r="R866" s="379" t="str">
        <f>IF(現場!I870&lt;&gt;"",現場!I870,"")</f>
        <v/>
      </c>
      <c r="S866" s="379" t="str">
        <f>IF(現場!J870&lt;&gt;"",現場!J870,"")</f>
        <v/>
      </c>
      <c r="T866" s="379" t="str">
        <f>IF(現場!K870&lt;&gt;"",現場!K870,"")</f>
        <v/>
      </c>
      <c r="U866" s="379" t="str">
        <f>IF(現場!L870&lt;&gt;"",現場!L870,"")</f>
        <v/>
      </c>
      <c r="V866" s="379" t="str">
        <f>IF(現場!M870&lt;&gt;"",現場!M870,"")</f>
        <v/>
      </c>
      <c r="X866" s="407" t="str">
        <f>IF(名簿!E871&lt;&gt;"",名簿!E871,"")</f>
        <v/>
      </c>
      <c r="Y866" s="407" t="str">
        <f>IF(名簿!C871&lt;&gt;"",名簿!C871,"")</f>
        <v/>
      </c>
      <c r="Z866" s="407" t="str">
        <f>IF(名簿!H871&lt;&gt;"",名簿!H871,"")</f>
        <v/>
      </c>
      <c r="AA866" s="407" t="str">
        <f>IF(名簿!S871&lt;&gt;"",名簿!S871,"")</f>
        <v/>
      </c>
      <c r="AB866" s="407" t="s">
        <v>1792</v>
      </c>
      <c r="AC866" s="407" t="str">
        <f>IF(名簿!M871&lt;&gt;"",名簿!M871,"")</f>
        <v/>
      </c>
      <c r="AD866" s="407" t="str">
        <f>IF(名簿!N871&lt;&gt;"",名簿!N871,"")</f>
        <v/>
      </c>
      <c r="AE866" s="407" t="str">
        <f>IF(名簿!O871&lt;&gt;"",名簿!O871,"")</f>
        <v/>
      </c>
      <c r="AF866" s="407" t="str">
        <f>IF(名簿!P871&lt;&gt;"",名簿!P871,"")</f>
        <v/>
      </c>
      <c r="AN866" s="551" t="str">
        <f>テーブル2[[#This Row],[災害発生時の
体制]]&amp;テーブル2[[#This Row],[班長代理①②③を選択]]</f>
        <v/>
      </c>
      <c r="AO866">
        <f>IF(テーブル2[[#This Row],[班長代理①②③を選択]]&lt;&gt;"",COUNTIF(AN:AN,AN866),0)</f>
        <v>0</v>
      </c>
      <c r="AQ866" s="521" t="str">
        <f>テーブル2[[#This Row],[災害発生時の
体制]]&amp;テーブル2[[#This Row],[班長]]</f>
        <v/>
      </c>
      <c r="AR866" s="519">
        <f>IF(テーブル2[[#This Row],[班長]]="○",COUNTIF(AQ:AQ,AQ866),0)</f>
        <v>0</v>
      </c>
    </row>
    <row r="867" spans="2:44" x14ac:dyDescent="0.15">
      <c r="B867" s="378" t="str">
        <f>IF(名簿!C872&lt;&gt;"",名簿!C872,"")</f>
        <v/>
      </c>
      <c r="C867" s="378" t="str">
        <f>IF(名簿!F872&lt;&gt;"",名簿!F872,"")</f>
        <v/>
      </c>
      <c r="D867" s="378" t="str">
        <f>IF(名簿!G872&lt;&gt;"",名簿!G872,"")</f>
        <v/>
      </c>
      <c r="E867" s="378" t="str">
        <f>IF(名簿!J872&lt;&gt;"",名簿!J872,"")</f>
        <v/>
      </c>
      <c r="F867" s="378" t="str">
        <f>IF(名簿!L872&lt;&gt;"",名簿!L872,"")</f>
        <v/>
      </c>
      <c r="G867" s="378" t="str">
        <f>IF(名簿!I872&lt;&gt;"",名簿!I872,"")</f>
        <v/>
      </c>
      <c r="H867" s="378" t="str">
        <f>IF(名簿!K872&lt;&gt;"",名簿!K872,"")</f>
        <v/>
      </c>
      <c r="I867" s="378" t="str">
        <f>IF(名簿!H872&lt;&gt;"",名簿!H872,"")</f>
        <v/>
      </c>
      <c r="J867" s="378" t="str">
        <f>IF(名簿!S872&lt;&gt;"",名簿!S872,"")</f>
        <v/>
      </c>
      <c r="L867" s="379" t="str">
        <f>IF(現場!C871&lt;&gt;"",現場!C871,"")</f>
        <v/>
      </c>
      <c r="M867" s="379" t="str">
        <f>IF(現場!D871&lt;&gt;"",現場!D871,"")</f>
        <v/>
      </c>
      <c r="N867" s="379" t="str">
        <f>IF(現場!E871&lt;&gt;"",現場!E871,"")</f>
        <v/>
      </c>
      <c r="O867" s="379" t="str">
        <f>IF(現場!F871&lt;&gt;"",現場!F871,"")</f>
        <v/>
      </c>
      <c r="P867" s="379" t="str">
        <f>IF(現場!G871&lt;&gt;"",現場!G871,"")</f>
        <v/>
      </c>
      <c r="Q867" s="379" t="str">
        <f>IF(現場!H871&lt;&gt;"",現場!H871,"")</f>
        <v/>
      </c>
      <c r="R867" s="379" t="str">
        <f>IF(現場!I871&lt;&gt;"",現場!I871,"")</f>
        <v/>
      </c>
      <c r="S867" s="379" t="str">
        <f>IF(現場!J871&lt;&gt;"",現場!J871,"")</f>
        <v/>
      </c>
      <c r="T867" s="379" t="str">
        <f>IF(現場!K871&lt;&gt;"",現場!K871,"")</f>
        <v/>
      </c>
      <c r="U867" s="379" t="str">
        <f>IF(現場!L871&lt;&gt;"",現場!L871,"")</f>
        <v/>
      </c>
      <c r="V867" s="379" t="str">
        <f>IF(現場!M871&lt;&gt;"",現場!M871,"")</f>
        <v/>
      </c>
      <c r="X867" s="407" t="str">
        <f>IF(名簿!E872&lt;&gt;"",名簿!E872,"")</f>
        <v/>
      </c>
      <c r="Y867" s="407" t="str">
        <f>IF(名簿!C872&lt;&gt;"",名簿!C872,"")</f>
        <v/>
      </c>
      <c r="Z867" s="407" t="str">
        <f>IF(名簿!H872&lt;&gt;"",名簿!H872,"")</f>
        <v/>
      </c>
      <c r="AA867" s="407" t="str">
        <f>IF(名簿!S872&lt;&gt;"",名簿!S872,"")</f>
        <v/>
      </c>
      <c r="AB867" s="407" t="s">
        <v>1792</v>
      </c>
      <c r="AC867" s="407" t="str">
        <f>IF(名簿!M872&lt;&gt;"",名簿!M872,"")</f>
        <v/>
      </c>
      <c r="AD867" s="407" t="str">
        <f>IF(名簿!N872&lt;&gt;"",名簿!N872,"")</f>
        <v/>
      </c>
      <c r="AE867" s="407" t="str">
        <f>IF(名簿!O872&lt;&gt;"",名簿!O872,"")</f>
        <v/>
      </c>
      <c r="AF867" s="407" t="str">
        <f>IF(名簿!P872&lt;&gt;"",名簿!P872,"")</f>
        <v/>
      </c>
      <c r="AN867" s="551" t="str">
        <f>テーブル2[[#This Row],[災害発生時の
体制]]&amp;テーブル2[[#This Row],[班長代理①②③を選択]]</f>
        <v/>
      </c>
      <c r="AO867">
        <f>IF(テーブル2[[#This Row],[班長代理①②③を選択]]&lt;&gt;"",COUNTIF(AN:AN,AN867),0)</f>
        <v>0</v>
      </c>
      <c r="AQ867" s="521" t="str">
        <f>テーブル2[[#This Row],[災害発生時の
体制]]&amp;テーブル2[[#This Row],[班長]]</f>
        <v/>
      </c>
      <c r="AR867" s="519">
        <f>IF(テーブル2[[#This Row],[班長]]="○",COUNTIF(AQ:AQ,AQ867),0)</f>
        <v>0</v>
      </c>
    </row>
    <row r="868" spans="2:44" x14ac:dyDescent="0.15">
      <c r="B868" s="378" t="str">
        <f>IF(名簿!C873&lt;&gt;"",名簿!C873,"")</f>
        <v/>
      </c>
      <c r="C868" s="378" t="str">
        <f>IF(名簿!F873&lt;&gt;"",名簿!F873,"")</f>
        <v/>
      </c>
      <c r="D868" s="378" t="str">
        <f>IF(名簿!G873&lt;&gt;"",名簿!G873,"")</f>
        <v/>
      </c>
      <c r="E868" s="378" t="str">
        <f>IF(名簿!J873&lt;&gt;"",名簿!J873,"")</f>
        <v/>
      </c>
      <c r="F868" s="378" t="str">
        <f>IF(名簿!L873&lt;&gt;"",名簿!L873,"")</f>
        <v/>
      </c>
      <c r="G868" s="378" t="str">
        <f>IF(名簿!I873&lt;&gt;"",名簿!I873,"")</f>
        <v/>
      </c>
      <c r="H868" s="378" t="str">
        <f>IF(名簿!K873&lt;&gt;"",名簿!K873,"")</f>
        <v/>
      </c>
      <c r="I868" s="378" t="str">
        <f>IF(名簿!H873&lt;&gt;"",名簿!H873,"")</f>
        <v/>
      </c>
      <c r="J868" s="378" t="str">
        <f>IF(名簿!S873&lt;&gt;"",名簿!S873,"")</f>
        <v/>
      </c>
      <c r="L868" s="379" t="str">
        <f>IF(現場!C872&lt;&gt;"",現場!C872,"")</f>
        <v/>
      </c>
      <c r="M868" s="379" t="str">
        <f>IF(現場!D872&lt;&gt;"",現場!D872,"")</f>
        <v/>
      </c>
      <c r="N868" s="379" t="str">
        <f>IF(現場!E872&lt;&gt;"",現場!E872,"")</f>
        <v/>
      </c>
      <c r="O868" s="379" t="str">
        <f>IF(現場!F872&lt;&gt;"",現場!F872,"")</f>
        <v/>
      </c>
      <c r="P868" s="379" t="str">
        <f>IF(現場!G872&lt;&gt;"",現場!G872,"")</f>
        <v/>
      </c>
      <c r="Q868" s="379" t="str">
        <f>IF(現場!H872&lt;&gt;"",現場!H872,"")</f>
        <v/>
      </c>
      <c r="R868" s="379" t="str">
        <f>IF(現場!I872&lt;&gt;"",現場!I872,"")</f>
        <v/>
      </c>
      <c r="S868" s="379" t="str">
        <f>IF(現場!J872&lt;&gt;"",現場!J872,"")</f>
        <v/>
      </c>
      <c r="T868" s="379" t="str">
        <f>IF(現場!K872&lt;&gt;"",現場!K872,"")</f>
        <v/>
      </c>
      <c r="U868" s="379" t="str">
        <f>IF(現場!L872&lt;&gt;"",現場!L872,"")</f>
        <v/>
      </c>
      <c r="V868" s="379" t="str">
        <f>IF(現場!M872&lt;&gt;"",現場!M872,"")</f>
        <v/>
      </c>
      <c r="X868" s="407" t="str">
        <f>IF(名簿!E873&lt;&gt;"",名簿!E873,"")</f>
        <v/>
      </c>
      <c r="Y868" s="407" t="str">
        <f>IF(名簿!C873&lt;&gt;"",名簿!C873,"")</f>
        <v/>
      </c>
      <c r="Z868" s="407" t="str">
        <f>IF(名簿!H873&lt;&gt;"",名簿!H873,"")</f>
        <v/>
      </c>
      <c r="AA868" s="407" t="str">
        <f>IF(名簿!S873&lt;&gt;"",名簿!S873,"")</f>
        <v/>
      </c>
      <c r="AB868" s="407" t="s">
        <v>1792</v>
      </c>
      <c r="AC868" s="407" t="str">
        <f>IF(名簿!M873&lt;&gt;"",名簿!M873,"")</f>
        <v/>
      </c>
      <c r="AD868" s="407" t="str">
        <f>IF(名簿!N873&lt;&gt;"",名簿!N873,"")</f>
        <v/>
      </c>
      <c r="AE868" s="407" t="str">
        <f>IF(名簿!O873&lt;&gt;"",名簿!O873,"")</f>
        <v/>
      </c>
      <c r="AF868" s="407" t="str">
        <f>IF(名簿!P873&lt;&gt;"",名簿!P873,"")</f>
        <v/>
      </c>
      <c r="AN868" s="551" t="str">
        <f>テーブル2[[#This Row],[災害発生時の
体制]]&amp;テーブル2[[#This Row],[班長代理①②③を選択]]</f>
        <v/>
      </c>
      <c r="AO868">
        <f>IF(テーブル2[[#This Row],[班長代理①②③を選択]]&lt;&gt;"",COUNTIF(AN:AN,AN868),0)</f>
        <v>0</v>
      </c>
      <c r="AQ868" s="521" t="str">
        <f>テーブル2[[#This Row],[災害発生時の
体制]]&amp;テーブル2[[#This Row],[班長]]</f>
        <v/>
      </c>
      <c r="AR868" s="519">
        <f>IF(テーブル2[[#This Row],[班長]]="○",COUNTIF(AQ:AQ,AQ868),0)</f>
        <v>0</v>
      </c>
    </row>
    <row r="869" spans="2:44" x14ac:dyDescent="0.15">
      <c r="B869" s="378" t="str">
        <f>IF(名簿!C874&lt;&gt;"",名簿!C874,"")</f>
        <v/>
      </c>
      <c r="C869" s="378" t="str">
        <f>IF(名簿!F874&lt;&gt;"",名簿!F874,"")</f>
        <v/>
      </c>
      <c r="D869" s="378" t="str">
        <f>IF(名簿!G874&lt;&gt;"",名簿!G874,"")</f>
        <v/>
      </c>
      <c r="E869" s="378" t="str">
        <f>IF(名簿!J874&lt;&gt;"",名簿!J874,"")</f>
        <v/>
      </c>
      <c r="F869" s="378" t="str">
        <f>IF(名簿!L874&lt;&gt;"",名簿!L874,"")</f>
        <v/>
      </c>
      <c r="G869" s="378" t="str">
        <f>IF(名簿!I874&lt;&gt;"",名簿!I874,"")</f>
        <v/>
      </c>
      <c r="H869" s="378" t="str">
        <f>IF(名簿!K874&lt;&gt;"",名簿!K874,"")</f>
        <v/>
      </c>
      <c r="I869" s="378" t="str">
        <f>IF(名簿!H874&lt;&gt;"",名簿!H874,"")</f>
        <v/>
      </c>
      <c r="J869" s="378" t="str">
        <f>IF(名簿!S874&lt;&gt;"",名簿!S874,"")</f>
        <v/>
      </c>
      <c r="L869" s="379" t="str">
        <f>IF(現場!C873&lt;&gt;"",現場!C873,"")</f>
        <v/>
      </c>
      <c r="M869" s="379" t="str">
        <f>IF(現場!D873&lt;&gt;"",現場!D873,"")</f>
        <v/>
      </c>
      <c r="N869" s="379" t="str">
        <f>IF(現場!E873&lt;&gt;"",現場!E873,"")</f>
        <v/>
      </c>
      <c r="O869" s="379" t="str">
        <f>IF(現場!F873&lt;&gt;"",現場!F873,"")</f>
        <v/>
      </c>
      <c r="P869" s="379" t="str">
        <f>IF(現場!G873&lt;&gt;"",現場!G873,"")</f>
        <v/>
      </c>
      <c r="Q869" s="379" t="str">
        <f>IF(現場!H873&lt;&gt;"",現場!H873,"")</f>
        <v/>
      </c>
      <c r="R869" s="379" t="str">
        <f>IF(現場!I873&lt;&gt;"",現場!I873,"")</f>
        <v/>
      </c>
      <c r="S869" s="379" t="str">
        <f>IF(現場!J873&lt;&gt;"",現場!J873,"")</f>
        <v/>
      </c>
      <c r="T869" s="379" t="str">
        <f>IF(現場!K873&lt;&gt;"",現場!K873,"")</f>
        <v/>
      </c>
      <c r="U869" s="379" t="str">
        <f>IF(現場!L873&lt;&gt;"",現場!L873,"")</f>
        <v/>
      </c>
      <c r="V869" s="379" t="str">
        <f>IF(現場!M873&lt;&gt;"",現場!M873,"")</f>
        <v/>
      </c>
      <c r="X869" s="407" t="str">
        <f>IF(名簿!E874&lt;&gt;"",名簿!E874,"")</f>
        <v/>
      </c>
      <c r="Y869" s="407" t="str">
        <f>IF(名簿!C874&lt;&gt;"",名簿!C874,"")</f>
        <v/>
      </c>
      <c r="Z869" s="407" t="str">
        <f>IF(名簿!H874&lt;&gt;"",名簿!H874,"")</f>
        <v/>
      </c>
      <c r="AA869" s="407" t="str">
        <f>IF(名簿!S874&lt;&gt;"",名簿!S874,"")</f>
        <v/>
      </c>
      <c r="AB869" s="407" t="s">
        <v>1792</v>
      </c>
      <c r="AC869" s="407" t="str">
        <f>IF(名簿!M874&lt;&gt;"",名簿!M874,"")</f>
        <v/>
      </c>
      <c r="AD869" s="407" t="str">
        <f>IF(名簿!N874&lt;&gt;"",名簿!N874,"")</f>
        <v/>
      </c>
      <c r="AE869" s="407" t="str">
        <f>IF(名簿!O874&lt;&gt;"",名簿!O874,"")</f>
        <v/>
      </c>
      <c r="AF869" s="407" t="str">
        <f>IF(名簿!P874&lt;&gt;"",名簿!P874,"")</f>
        <v/>
      </c>
      <c r="AN869" s="551" t="str">
        <f>テーブル2[[#This Row],[災害発生時の
体制]]&amp;テーブル2[[#This Row],[班長代理①②③を選択]]</f>
        <v/>
      </c>
      <c r="AO869">
        <f>IF(テーブル2[[#This Row],[班長代理①②③を選択]]&lt;&gt;"",COUNTIF(AN:AN,AN869),0)</f>
        <v>0</v>
      </c>
      <c r="AQ869" s="521" t="str">
        <f>テーブル2[[#This Row],[災害発生時の
体制]]&amp;テーブル2[[#This Row],[班長]]</f>
        <v/>
      </c>
      <c r="AR869" s="519">
        <f>IF(テーブル2[[#This Row],[班長]]="○",COUNTIF(AQ:AQ,AQ869),0)</f>
        <v>0</v>
      </c>
    </row>
    <row r="870" spans="2:44" x14ac:dyDescent="0.15">
      <c r="B870" s="378" t="str">
        <f>IF(名簿!C875&lt;&gt;"",名簿!C875,"")</f>
        <v/>
      </c>
      <c r="C870" s="378" t="str">
        <f>IF(名簿!F875&lt;&gt;"",名簿!F875,"")</f>
        <v/>
      </c>
      <c r="D870" s="378" t="str">
        <f>IF(名簿!G875&lt;&gt;"",名簿!G875,"")</f>
        <v/>
      </c>
      <c r="E870" s="378" t="str">
        <f>IF(名簿!J875&lt;&gt;"",名簿!J875,"")</f>
        <v/>
      </c>
      <c r="F870" s="378" t="str">
        <f>IF(名簿!L875&lt;&gt;"",名簿!L875,"")</f>
        <v/>
      </c>
      <c r="G870" s="378" t="str">
        <f>IF(名簿!I875&lt;&gt;"",名簿!I875,"")</f>
        <v/>
      </c>
      <c r="H870" s="378" t="str">
        <f>IF(名簿!K875&lt;&gt;"",名簿!K875,"")</f>
        <v/>
      </c>
      <c r="I870" s="378" t="str">
        <f>IF(名簿!H875&lt;&gt;"",名簿!H875,"")</f>
        <v/>
      </c>
      <c r="J870" s="378" t="str">
        <f>IF(名簿!S875&lt;&gt;"",名簿!S875,"")</f>
        <v/>
      </c>
      <c r="L870" s="379" t="str">
        <f>IF(現場!C874&lt;&gt;"",現場!C874,"")</f>
        <v/>
      </c>
      <c r="M870" s="379" t="str">
        <f>IF(現場!D874&lt;&gt;"",現場!D874,"")</f>
        <v/>
      </c>
      <c r="N870" s="379" t="str">
        <f>IF(現場!E874&lt;&gt;"",現場!E874,"")</f>
        <v/>
      </c>
      <c r="O870" s="379" t="str">
        <f>IF(現場!F874&lt;&gt;"",現場!F874,"")</f>
        <v/>
      </c>
      <c r="P870" s="379" t="str">
        <f>IF(現場!G874&lt;&gt;"",現場!G874,"")</f>
        <v/>
      </c>
      <c r="Q870" s="379" t="str">
        <f>IF(現場!H874&lt;&gt;"",現場!H874,"")</f>
        <v/>
      </c>
      <c r="R870" s="379" t="str">
        <f>IF(現場!I874&lt;&gt;"",現場!I874,"")</f>
        <v/>
      </c>
      <c r="S870" s="379" t="str">
        <f>IF(現場!J874&lt;&gt;"",現場!J874,"")</f>
        <v/>
      </c>
      <c r="T870" s="379" t="str">
        <f>IF(現場!K874&lt;&gt;"",現場!K874,"")</f>
        <v/>
      </c>
      <c r="U870" s="379" t="str">
        <f>IF(現場!L874&lt;&gt;"",現場!L874,"")</f>
        <v/>
      </c>
      <c r="V870" s="379" t="str">
        <f>IF(現場!M874&lt;&gt;"",現場!M874,"")</f>
        <v/>
      </c>
      <c r="X870" s="407" t="str">
        <f>IF(名簿!E875&lt;&gt;"",名簿!E875,"")</f>
        <v/>
      </c>
      <c r="Y870" s="407" t="str">
        <f>IF(名簿!C875&lt;&gt;"",名簿!C875,"")</f>
        <v/>
      </c>
      <c r="Z870" s="407" t="str">
        <f>IF(名簿!H875&lt;&gt;"",名簿!H875,"")</f>
        <v/>
      </c>
      <c r="AA870" s="407" t="str">
        <f>IF(名簿!S875&lt;&gt;"",名簿!S875,"")</f>
        <v/>
      </c>
      <c r="AB870" s="407" t="s">
        <v>1792</v>
      </c>
      <c r="AC870" s="407" t="str">
        <f>IF(名簿!M875&lt;&gt;"",名簿!M875,"")</f>
        <v/>
      </c>
      <c r="AD870" s="407" t="str">
        <f>IF(名簿!N875&lt;&gt;"",名簿!N875,"")</f>
        <v/>
      </c>
      <c r="AE870" s="407" t="str">
        <f>IF(名簿!O875&lt;&gt;"",名簿!O875,"")</f>
        <v/>
      </c>
      <c r="AF870" s="407" t="str">
        <f>IF(名簿!P875&lt;&gt;"",名簿!P875,"")</f>
        <v/>
      </c>
      <c r="AN870" s="551" t="str">
        <f>テーブル2[[#This Row],[災害発生時の
体制]]&amp;テーブル2[[#This Row],[班長代理①②③を選択]]</f>
        <v/>
      </c>
      <c r="AO870">
        <f>IF(テーブル2[[#This Row],[班長代理①②③を選択]]&lt;&gt;"",COUNTIF(AN:AN,AN870),0)</f>
        <v>0</v>
      </c>
      <c r="AQ870" s="521" t="str">
        <f>テーブル2[[#This Row],[災害発生時の
体制]]&amp;テーブル2[[#This Row],[班長]]</f>
        <v/>
      </c>
      <c r="AR870" s="519">
        <f>IF(テーブル2[[#This Row],[班長]]="○",COUNTIF(AQ:AQ,AQ870),0)</f>
        <v>0</v>
      </c>
    </row>
    <row r="871" spans="2:44" x14ac:dyDescent="0.15">
      <c r="B871" s="378" t="str">
        <f>IF(名簿!C876&lt;&gt;"",名簿!C876,"")</f>
        <v/>
      </c>
      <c r="C871" s="378" t="str">
        <f>IF(名簿!F876&lt;&gt;"",名簿!F876,"")</f>
        <v/>
      </c>
      <c r="D871" s="378" t="str">
        <f>IF(名簿!G876&lt;&gt;"",名簿!G876,"")</f>
        <v/>
      </c>
      <c r="E871" s="378" t="str">
        <f>IF(名簿!J876&lt;&gt;"",名簿!J876,"")</f>
        <v/>
      </c>
      <c r="F871" s="378" t="str">
        <f>IF(名簿!L876&lt;&gt;"",名簿!L876,"")</f>
        <v/>
      </c>
      <c r="G871" s="378" t="str">
        <f>IF(名簿!I876&lt;&gt;"",名簿!I876,"")</f>
        <v/>
      </c>
      <c r="H871" s="378" t="str">
        <f>IF(名簿!K876&lt;&gt;"",名簿!K876,"")</f>
        <v/>
      </c>
      <c r="I871" s="378" t="str">
        <f>IF(名簿!H876&lt;&gt;"",名簿!H876,"")</f>
        <v/>
      </c>
      <c r="J871" s="378" t="str">
        <f>IF(名簿!S876&lt;&gt;"",名簿!S876,"")</f>
        <v/>
      </c>
      <c r="L871" s="379" t="str">
        <f>IF(現場!C875&lt;&gt;"",現場!C875,"")</f>
        <v/>
      </c>
      <c r="M871" s="379" t="str">
        <f>IF(現場!D875&lt;&gt;"",現場!D875,"")</f>
        <v/>
      </c>
      <c r="N871" s="379" t="str">
        <f>IF(現場!E875&lt;&gt;"",現場!E875,"")</f>
        <v/>
      </c>
      <c r="O871" s="379" t="str">
        <f>IF(現場!F875&lt;&gt;"",現場!F875,"")</f>
        <v/>
      </c>
      <c r="P871" s="379" t="str">
        <f>IF(現場!G875&lt;&gt;"",現場!G875,"")</f>
        <v/>
      </c>
      <c r="Q871" s="379" t="str">
        <f>IF(現場!H875&lt;&gt;"",現場!H875,"")</f>
        <v/>
      </c>
      <c r="R871" s="379" t="str">
        <f>IF(現場!I875&lt;&gt;"",現場!I875,"")</f>
        <v/>
      </c>
      <c r="S871" s="379" t="str">
        <f>IF(現場!J875&lt;&gt;"",現場!J875,"")</f>
        <v/>
      </c>
      <c r="T871" s="379" t="str">
        <f>IF(現場!K875&lt;&gt;"",現場!K875,"")</f>
        <v/>
      </c>
      <c r="U871" s="379" t="str">
        <f>IF(現場!L875&lt;&gt;"",現場!L875,"")</f>
        <v/>
      </c>
      <c r="V871" s="379" t="str">
        <f>IF(現場!M875&lt;&gt;"",現場!M875,"")</f>
        <v/>
      </c>
      <c r="X871" s="407" t="str">
        <f>IF(名簿!E876&lt;&gt;"",名簿!E876,"")</f>
        <v/>
      </c>
      <c r="Y871" s="407" t="str">
        <f>IF(名簿!C876&lt;&gt;"",名簿!C876,"")</f>
        <v/>
      </c>
      <c r="Z871" s="407" t="str">
        <f>IF(名簿!H876&lt;&gt;"",名簿!H876,"")</f>
        <v/>
      </c>
      <c r="AA871" s="407" t="str">
        <f>IF(名簿!S876&lt;&gt;"",名簿!S876,"")</f>
        <v/>
      </c>
      <c r="AB871" s="407" t="s">
        <v>1792</v>
      </c>
      <c r="AC871" s="407" t="str">
        <f>IF(名簿!M876&lt;&gt;"",名簿!M876,"")</f>
        <v/>
      </c>
      <c r="AD871" s="407" t="str">
        <f>IF(名簿!N876&lt;&gt;"",名簿!N876,"")</f>
        <v/>
      </c>
      <c r="AE871" s="407" t="str">
        <f>IF(名簿!O876&lt;&gt;"",名簿!O876,"")</f>
        <v/>
      </c>
      <c r="AF871" s="407" t="str">
        <f>IF(名簿!P876&lt;&gt;"",名簿!P876,"")</f>
        <v/>
      </c>
      <c r="AN871" s="551" t="str">
        <f>テーブル2[[#This Row],[災害発生時の
体制]]&amp;テーブル2[[#This Row],[班長代理①②③を選択]]</f>
        <v/>
      </c>
      <c r="AO871">
        <f>IF(テーブル2[[#This Row],[班長代理①②③を選択]]&lt;&gt;"",COUNTIF(AN:AN,AN871),0)</f>
        <v>0</v>
      </c>
      <c r="AQ871" s="521" t="str">
        <f>テーブル2[[#This Row],[災害発生時の
体制]]&amp;テーブル2[[#This Row],[班長]]</f>
        <v/>
      </c>
      <c r="AR871" s="519">
        <f>IF(テーブル2[[#This Row],[班長]]="○",COUNTIF(AQ:AQ,AQ871),0)</f>
        <v>0</v>
      </c>
    </row>
    <row r="872" spans="2:44" x14ac:dyDescent="0.15">
      <c r="B872" s="378" t="str">
        <f>IF(名簿!C877&lt;&gt;"",名簿!C877,"")</f>
        <v/>
      </c>
      <c r="C872" s="378" t="str">
        <f>IF(名簿!F877&lt;&gt;"",名簿!F877,"")</f>
        <v/>
      </c>
      <c r="D872" s="378" t="str">
        <f>IF(名簿!G877&lt;&gt;"",名簿!G877,"")</f>
        <v/>
      </c>
      <c r="E872" s="378" t="str">
        <f>IF(名簿!J877&lt;&gt;"",名簿!J877,"")</f>
        <v/>
      </c>
      <c r="F872" s="378" t="str">
        <f>IF(名簿!L877&lt;&gt;"",名簿!L877,"")</f>
        <v/>
      </c>
      <c r="G872" s="378" t="str">
        <f>IF(名簿!I877&lt;&gt;"",名簿!I877,"")</f>
        <v/>
      </c>
      <c r="H872" s="378" t="str">
        <f>IF(名簿!K877&lt;&gt;"",名簿!K877,"")</f>
        <v/>
      </c>
      <c r="I872" s="378" t="str">
        <f>IF(名簿!H877&lt;&gt;"",名簿!H877,"")</f>
        <v/>
      </c>
      <c r="J872" s="378" t="str">
        <f>IF(名簿!S877&lt;&gt;"",名簿!S877,"")</f>
        <v/>
      </c>
      <c r="L872" s="379" t="str">
        <f>IF(現場!C876&lt;&gt;"",現場!C876,"")</f>
        <v/>
      </c>
      <c r="M872" s="379" t="str">
        <f>IF(現場!D876&lt;&gt;"",現場!D876,"")</f>
        <v/>
      </c>
      <c r="N872" s="379" t="str">
        <f>IF(現場!E876&lt;&gt;"",現場!E876,"")</f>
        <v/>
      </c>
      <c r="O872" s="379" t="str">
        <f>IF(現場!F876&lt;&gt;"",現場!F876,"")</f>
        <v/>
      </c>
      <c r="P872" s="379" t="str">
        <f>IF(現場!G876&lt;&gt;"",現場!G876,"")</f>
        <v/>
      </c>
      <c r="Q872" s="379" t="str">
        <f>IF(現場!H876&lt;&gt;"",現場!H876,"")</f>
        <v/>
      </c>
      <c r="R872" s="379" t="str">
        <f>IF(現場!I876&lt;&gt;"",現場!I876,"")</f>
        <v/>
      </c>
      <c r="S872" s="379" t="str">
        <f>IF(現場!J876&lt;&gt;"",現場!J876,"")</f>
        <v/>
      </c>
      <c r="T872" s="379" t="str">
        <f>IF(現場!K876&lt;&gt;"",現場!K876,"")</f>
        <v/>
      </c>
      <c r="U872" s="379" t="str">
        <f>IF(現場!L876&lt;&gt;"",現場!L876,"")</f>
        <v/>
      </c>
      <c r="V872" s="379" t="str">
        <f>IF(現場!M876&lt;&gt;"",現場!M876,"")</f>
        <v/>
      </c>
      <c r="X872" s="407" t="str">
        <f>IF(名簿!E877&lt;&gt;"",名簿!E877,"")</f>
        <v/>
      </c>
      <c r="Y872" s="407" t="str">
        <f>IF(名簿!C877&lt;&gt;"",名簿!C877,"")</f>
        <v/>
      </c>
      <c r="Z872" s="407" t="str">
        <f>IF(名簿!H877&lt;&gt;"",名簿!H877,"")</f>
        <v/>
      </c>
      <c r="AA872" s="407" t="str">
        <f>IF(名簿!S877&lt;&gt;"",名簿!S877,"")</f>
        <v/>
      </c>
      <c r="AB872" s="407" t="s">
        <v>1792</v>
      </c>
      <c r="AC872" s="407" t="str">
        <f>IF(名簿!M877&lt;&gt;"",名簿!M877,"")</f>
        <v/>
      </c>
      <c r="AD872" s="407" t="str">
        <f>IF(名簿!N877&lt;&gt;"",名簿!N877,"")</f>
        <v/>
      </c>
      <c r="AE872" s="407" t="str">
        <f>IF(名簿!O877&lt;&gt;"",名簿!O877,"")</f>
        <v/>
      </c>
      <c r="AF872" s="407" t="str">
        <f>IF(名簿!P877&lt;&gt;"",名簿!P877,"")</f>
        <v/>
      </c>
      <c r="AN872" s="551" t="str">
        <f>テーブル2[[#This Row],[災害発生時の
体制]]&amp;テーブル2[[#This Row],[班長代理①②③を選択]]</f>
        <v/>
      </c>
      <c r="AO872">
        <f>IF(テーブル2[[#This Row],[班長代理①②③を選択]]&lt;&gt;"",COUNTIF(AN:AN,AN872),0)</f>
        <v>0</v>
      </c>
      <c r="AQ872" s="521" t="str">
        <f>テーブル2[[#This Row],[災害発生時の
体制]]&amp;テーブル2[[#This Row],[班長]]</f>
        <v/>
      </c>
      <c r="AR872" s="519">
        <f>IF(テーブル2[[#This Row],[班長]]="○",COUNTIF(AQ:AQ,AQ872),0)</f>
        <v>0</v>
      </c>
    </row>
    <row r="873" spans="2:44" x14ac:dyDescent="0.15">
      <c r="B873" s="378" t="str">
        <f>IF(名簿!C878&lt;&gt;"",名簿!C878,"")</f>
        <v/>
      </c>
      <c r="C873" s="378" t="str">
        <f>IF(名簿!F878&lt;&gt;"",名簿!F878,"")</f>
        <v/>
      </c>
      <c r="D873" s="378" t="str">
        <f>IF(名簿!G878&lt;&gt;"",名簿!G878,"")</f>
        <v/>
      </c>
      <c r="E873" s="378" t="str">
        <f>IF(名簿!J878&lt;&gt;"",名簿!J878,"")</f>
        <v/>
      </c>
      <c r="F873" s="378" t="str">
        <f>IF(名簿!L878&lt;&gt;"",名簿!L878,"")</f>
        <v/>
      </c>
      <c r="G873" s="378" t="str">
        <f>IF(名簿!I878&lt;&gt;"",名簿!I878,"")</f>
        <v/>
      </c>
      <c r="H873" s="378" t="str">
        <f>IF(名簿!K878&lt;&gt;"",名簿!K878,"")</f>
        <v/>
      </c>
      <c r="I873" s="378" t="str">
        <f>IF(名簿!H878&lt;&gt;"",名簿!H878,"")</f>
        <v/>
      </c>
      <c r="J873" s="378" t="str">
        <f>IF(名簿!S878&lt;&gt;"",名簿!S878,"")</f>
        <v/>
      </c>
      <c r="L873" s="379" t="str">
        <f>IF(現場!C877&lt;&gt;"",現場!C877,"")</f>
        <v/>
      </c>
      <c r="M873" s="379" t="str">
        <f>IF(現場!D877&lt;&gt;"",現場!D877,"")</f>
        <v/>
      </c>
      <c r="N873" s="379" t="str">
        <f>IF(現場!E877&lt;&gt;"",現場!E877,"")</f>
        <v/>
      </c>
      <c r="O873" s="379" t="str">
        <f>IF(現場!F877&lt;&gt;"",現場!F877,"")</f>
        <v/>
      </c>
      <c r="P873" s="379" t="str">
        <f>IF(現場!G877&lt;&gt;"",現場!G877,"")</f>
        <v/>
      </c>
      <c r="Q873" s="379" t="str">
        <f>IF(現場!H877&lt;&gt;"",現場!H877,"")</f>
        <v/>
      </c>
      <c r="R873" s="379" t="str">
        <f>IF(現場!I877&lt;&gt;"",現場!I877,"")</f>
        <v/>
      </c>
      <c r="S873" s="379" t="str">
        <f>IF(現場!J877&lt;&gt;"",現場!J877,"")</f>
        <v/>
      </c>
      <c r="T873" s="379" t="str">
        <f>IF(現場!K877&lt;&gt;"",現場!K877,"")</f>
        <v/>
      </c>
      <c r="U873" s="379" t="str">
        <f>IF(現場!L877&lt;&gt;"",現場!L877,"")</f>
        <v/>
      </c>
      <c r="V873" s="379" t="str">
        <f>IF(現場!M877&lt;&gt;"",現場!M877,"")</f>
        <v/>
      </c>
      <c r="X873" s="407" t="str">
        <f>IF(名簿!E878&lt;&gt;"",名簿!E878,"")</f>
        <v/>
      </c>
      <c r="Y873" s="407" t="str">
        <f>IF(名簿!C878&lt;&gt;"",名簿!C878,"")</f>
        <v/>
      </c>
      <c r="Z873" s="407" t="str">
        <f>IF(名簿!H878&lt;&gt;"",名簿!H878,"")</f>
        <v/>
      </c>
      <c r="AA873" s="407" t="str">
        <f>IF(名簿!S878&lt;&gt;"",名簿!S878,"")</f>
        <v/>
      </c>
      <c r="AB873" s="407" t="s">
        <v>1792</v>
      </c>
      <c r="AC873" s="407" t="str">
        <f>IF(名簿!M878&lt;&gt;"",名簿!M878,"")</f>
        <v/>
      </c>
      <c r="AD873" s="407" t="str">
        <f>IF(名簿!N878&lt;&gt;"",名簿!N878,"")</f>
        <v/>
      </c>
      <c r="AE873" s="407" t="str">
        <f>IF(名簿!O878&lt;&gt;"",名簿!O878,"")</f>
        <v/>
      </c>
      <c r="AF873" s="407" t="str">
        <f>IF(名簿!P878&lt;&gt;"",名簿!P878,"")</f>
        <v/>
      </c>
      <c r="AN873" s="551" t="str">
        <f>テーブル2[[#This Row],[災害発生時の
体制]]&amp;テーブル2[[#This Row],[班長代理①②③を選択]]</f>
        <v/>
      </c>
      <c r="AO873">
        <f>IF(テーブル2[[#This Row],[班長代理①②③を選択]]&lt;&gt;"",COUNTIF(AN:AN,AN873),0)</f>
        <v>0</v>
      </c>
      <c r="AQ873" s="521" t="str">
        <f>テーブル2[[#This Row],[災害発生時の
体制]]&amp;テーブル2[[#This Row],[班長]]</f>
        <v/>
      </c>
      <c r="AR873" s="519">
        <f>IF(テーブル2[[#This Row],[班長]]="○",COUNTIF(AQ:AQ,AQ873),0)</f>
        <v>0</v>
      </c>
    </row>
    <row r="874" spans="2:44" x14ac:dyDescent="0.15">
      <c r="B874" s="378" t="str">
        <f>IF(名簿!C879&lt;&gt;"",名簿!C879,"")</f>
        <v/>
      </c>
      <c r="C874" s="378" t="str">
        <f>IF(名簿!F879&lt;&gt;"",名簿!F879,"")</f>
        <v/>
      </c>
      <c r="D874" s="378" t="str">
        <f>IF(名簿!G879&lt;&gt;"",名簿!G879,"")</f>
        <v/>
      </c>
      <c r="E874" s="378" t="str">
        <f>IF(名簿!J879&lt;&gt;"",名簿!J879,"")</f>
        <v/>
      </c>
      <c r="F874" s="378" t="str">
        <f>IF(名簿!L879&lt;&gt;"",名簿!L879,"")</f>
        <v/>
      </c>
      <c r="G874" s="378" t="str">
        <f>IF(名簿!I879&lt;&gt;"",名簿!I879,"")</f>
        <v/>
      </c>
      <c r="H874" s="378" t="str">
        <f>IF(名簿!K879&lt;&gt;"",名簿!K879,"")</f>
        <v/>
      </c>
      <c r="I874" s="378" t="str">
        <f>IF(名簿!H879&lt;&gt;"",名簿!H879,"")</f>
        <v/>
      </c>
      <c r="J874" s="378" t="str">
        <f>IF(名簿!S879&lt;&gt;"",名簿!S879,"")</f>
        <v/>
      </c>
      <c r="L874" s="379" t="str">
        <f>IF(現場!C878&lt;&gt;"",現場!C878,"")</f>
        <v/>
      </c>
      <c r="M874" s="379" t="str">
        <f>IF(現場!D878&lt;&gt;"",現場!D878,"")</f>
        <v/>
      </c>
      <c r="N874" s="379" t="str">
        <f>IF(現場!E878&lt;&gt;"",現場!E878,"")</f>
        <v/>
      </c>
      <c r="O874" s="379" t="str">
        <f>IF(現場!F878&lt;&gt;"",現場!F878,"")</f>
        <v/>
      </c>
      <c r="P874" s="379" t="str">
        <f>IF(現場!G878&lt;&gt;"",現場!G878,"")</f>
        <v/>
      </c>
      <c r="Q874" s="379" t="str">
        <f>IF(現場!H878&lt;&gt;"",現場!H878,"")</f>
        <v/>
      </c>
      <c r="R874" s="379" t="str">
        <f>IF(現場!I878&lt;&gt;"",現場!I878,"")</f>
        <v/>
      </c>
      <c r="S874" s="379" t="str">
        <f>IF(現場!J878&lt;&gt;"",現場!J878,"")</f>
        <v/>
      </c>
      <c r="T874" s="379" t="str">
        <f>IF(現場!K878&lt;&gt;"",現場!K878,"")</f>
        <v/>
      </c>
      <c r="U874" s="379" t="str">
        <f>IF(現場!L878&lt;&gt;"",現場!L878,"")</f>
        <v/>
      </c>
      <c r="V874" s="379" t="str">
        <f>IF(現場!M878&lt;&gt;"",現場!M878,"")</f>
        <v/>
      </c>
      <c r="X874" s="407" t="str">
        <f>IF(名簿!E879&lt;&gt;"",名簿!E879,"")</f>
        <v/>
      </c>
      <c r="Y874" s="407" t="str">
        <f>IF(名簿!C879&lt;&gt;"",名簿!C879,"")</f>
        <v/>
      </c>
      <c r="Z874" s="407" t="str">
        <f>IF(名簿!H879&lt;&gt;"",名簿!H879,"")</f>
        <v/>
      </c>
      <c r="AA874" s="407" t="str">
        <f>IF(名簿!S879&lt;&gt;"",名簿!S879,"")</f>
        <v/>
      </c>
      <c r="AB874" s="407" t="s">
        <v>1792</v>
      </c>
      <c r="AC874" s="407" t="str">
        <f>IF(名簿!M879&lt;&gt;"",名簿!M879,"")</f>
        <v/>
      </c>
      <c r="AD874" s="407" t="str">
        <f>IF(名簿!N879&lt;&gt;"",名簿!N879,"")</f>
        <v/>
      </c>
      <c r="AE874" s="407" t="str">
        <f>IF(名簿!O879&lt;&gt;"",名簿!O879,"")</f>
        <v/>
      </c>
      <c r="AF874" s="407" t="str">
        <f>IF(名簿!P879&lt;&gt;"",名簿!P879,"")</f>
        <v/>
      </c>
      <c r="AN874" s="551" t="str">
        <f>テーブル2[[#This Row],[災害発生時の
体制]]&amp;テーブル2[[#This Row],[班長代理①②③を選択]]</f>
        <v/>
      </c>
      <c r="AO874">
        <f>IF(テーブル2[[#This Row],[班長代理①②③を選択]]&lt;&gt;"",COUNTIF(AN:AN,AN874),0)</f>
        <v>0</v>
      </c>
      <c r="AQ874" s="521" t="str">
        <f>テーブル2[[#This Row],[災害発生時の
体制]]&amp;テーブル2[[#This Row],[班長]]</f>
        <v/>
      </c>
      <c r="AR874" s="519">
        <f>IF(テーブル2[[#This Row],[班長]]="○",COUNTIF(AQ:AQ,AQ874),0)</f>
        <v>0</v>
      </c>
    </row>
    <row r="875" spans="2:44" x14ac:dyDescent="0.15">
      <c r="B875" s="378" t="str">
        <f>IF(名簿!C880&lt;&gt;"",名簿!C880,"")</f>
        <v/>
      </c>
      <c r="C875" s="378" t="str">
        <f>IF(名簿!F880&lt;&gt;"",名簿!F880,"")</f>
        <v/>
      </c>
      <c r="D875" s="378" t="str">
        <f>IF(名簿!G880&lt;&gt;"",名簿!G880,"")</f>
        <v/>
      </c>
      <c r="E875" s="378" t="str">
        <f>IF(名簿!J880&lt;&gt;"",名簿!J880,"")</f>
        <v/>
      </c>
      <c r="F875" s="378" t="str">
        <f>IF(名簿!L880&lt;&gt;"",名簿!L880,"")</f>
        <v/>
      </c>
      <c r="G875" s="378" t="str">
        <f>IF(名簿!I880&lt;&gt;"",名簿!I880,"")</f>
        <v/>
      </c>
      <c r="H875" s="378" t="str">
        <f>IF(名簿!K880&lt;&gt;"",名簿!K880,"")</f>
        <v/>
      </c>
      <c r="I875" s="378" t="str">
        <f>IF(名簿!H880&lt;&gt;"",名簿!H880,"")</f>
        <v/>
      </c>
      <c r="J875" s="378" t="str">
        <f>IF(名簿!S880&lt;&gt;"",名簿!S880,"")</f>
        <v/>
      </c>
      <c r="L875" s="379" t="str">
        <f>IF(現場!C879&lt;&gt;"",現場!C879,"")</f>
        <v/>
      </c>
      <c r="M875" s="379" t="str">
        <f>IF(現場!D879&lt;&gt;"",現場!D879,"")</f>
        <v/>
      </c>
      <c r="N875" s="379" t="str">
        <f>IF(現場!E879&lt;&gt;"",現場!E879,"")</f>
        <v/>
      </c>
      <c r="O875" s="379" t="str">
        <f>IF(現場!F879&lt;&gt;"",現場!F879,"")</f>
        <v/>
      </c>
      <c r="P875" s="379" t="str">
        <f>IF(現場!G879&lt;&gt;"",現場!G879,"")</f>
        <v/>
      </c>
      <c r="Q875" s="379" t="str">
        <f>IF(現場!H879&lt;&gt;"",現場!H879,"")</f>
        <v/>
      </c>
      <c r="R875" s="379" t="str">
        <f>IF(現場!I879&lt;&gt;"",現場!I879,"")</f>
        <v/>
      </c>
      <c r="S875" s="379" t="str">
        <f>IF(現場!J879&lt;&gt;"",現場!J879,"")</f>
        <v/>
      </c>
      <c r="T875" s="379" t="str">
        <f>IF(現場!K879&lt;&gt;"",現場!K879,"")</f>
        <v/>
      </c>
      <c r="U875" s="379" t="str">
        <f>IF(現場!L879&lt;&gt;"",現場!L879,"")</f>
        <v/>
      </c>
      <c r="V875" s="379" t="str">
        <f>IF(現場!M879&lt;&gt;"",現場!M879,"")</f>
        <v/>
      </c>
      <c r="X875" s="407" t="str">
        <f>IF(名簿!E880&lt;&gt;"",名簿!E880,"")</f>
        <v/>
      </c>
      <c r="Y875" s="407" t="str">
        <f>IF(名簿!C880&lt;&gt;"",名簿!C880,"")</f>
        <v/>
      </c>
      <c r="Z875" s="407" t="str">
        <f>IF(名簿!H880&lt;&gt;"",名簿!H880,"")</f>
        <v/>
      </c>
      <c r="AA875" s="407" t="str">
        <f>IF(名簿!S880&lt;&gt;"",名簿!S880,"")</f>
        <v/>
      </c>
      <c r="AB875" s="407" t="s">
        <v>1792</v>
      </c>
      <c r="AC875" s="407" t="str">
        <f>IF(名簿!M880&lt;&gt;"",名簿!M880,"")</f>
        <v/>
      </c>
      <c r="AD875" s="407" t="str">
        <f>IF(名簿!N880&lt;&gt;"",名簿!N880,"")</f>
        <v/>
      </c>
      <c r="AE875" s="407" t="str">
        <f>IF(名簿!O880&lt;&gt;"",名簿!O880,"")</f>
        <v/>
      </c>
      <c r="AF875" s="407" t="str">
        <f>IF(名簿!P880&lt;&gt;"",名簿!P880,"")</f>
        <v/>
      </c>
      <c r="AN875" s="551" t="str">
        <f>テーブル2[[#This Row],[災害発生時の
体制]]&amp;テーブル2[[#This Row],[班長代理①②③を選択]]</f>
        <v/>
      </c>
      <c r="AO875">
        <f>IF(テーブル2[[#This Row],[班長代理①②③を選択]]&lt;&gt;"",COUNTIF(AN:AN,AN875),0)</f>
        <v>0</v>
      </c>
      <c r="AQ875" s="521" t="str">
        <f>テーブル2[[#This Row],[災害発生時の
体制]]&amp;テーブル2[[#This Row],[班長]]</f>
        <v/>
      </c>
      <c r="AR875" s="519">
        <f>IF(テーブル2[[#This Row],[班長]]="○",COUNTIF(AQ:AQ,AQ875),0)</f>
        <v>0</v>
      </c>
    </row>
    <row r="876" spans="2:44" x14ac:dyDescent="0.15">
      <c r="B876" s="378" t="str">
        <f>IF(名簿!C881&lt;&gt;"",名簿!C881,"")</f>
        <v/>
      </c>
      <c r="C876" s="378" t="str">
        <f>IF(名簿!F881&lt;&gt;"",名簿!F881,"")</f>
        <v/>
      </c>
      <c r="D876" s="378" t="str">
        <f>IF(名簿!G881&lt;&gt;"",名簿!G881,"")</f>
        <v/>
      </c>
      <c r="E876" s="378" t="str">
        <f>IF(名簿!J881&lt;&gt;"",名簿!J881,"")</f>
        <v/>
      </c>
      <c r="F876" s="378" t="str">
        <f>IF(名簿!L881&lt;&gt;"",名簿!L881,"")</f>
        <v/>
      </c>
      <c r="G876" s="378" t="str">
        <f>IF(名簿!I881&lt;&gt;"",名簿!I881,"")</f>
        <v/>
      </c>
      <c r="H876" s="378" t="str">
        <f>IF(名簿!K881&lt;&gt;"",名簿!K881,"")</f>
        <v/>
      </c>
      <c r="I876" s="378" t="str">
        <f>IF(名簿!H881&lt;&gt;"",名簿!H881,"")</f>
        <v/>
      </c>
      <c r="J876" s="378" t="str">
        <f>IF(名簿!S881&lt;&gt;"",名簿!S881,"")</f>
        <v/>
      </c>
      <c r="L876" s="379" t="str">
        <f>IF(現場!C880&lt;&gt;"",現場!C880,"")</f>
        <v/>
      </c>
      <c r="M876" s="379" t="str">
        <f>IF(現場!D880&lt;&gt;"",現場!D880,"")</f>
        <v/>
      </c>
      <c r="N876" s="379" t="str">
        <f>IF(現場!E880&lt;&gt;"",現場!E880,"")</f>
        <v/>
      </c>
      <c r="O876" s="379" t="str">
        <f>IF(現場!F880&lt;&gt;"",現場!F880,"")</f>
        <v/>
      </c>
      <c r="P876" s="379" t="str">
        <f>IF(現場!G880&lt;&gt;"",現場!G880,"")</f>
        <v/>
      </c>
      <c r="Q876" s="379" t="str">
        <f>IF(現場!H880&lt;&gt;"",現場!H880,"")</f>
        <v/>
      </c>
      <c r="R876" s="379" t="str">
        <f>IF(現場!I880&lt;&gt;"",現場!I880,"")</f>
        <v/>
      </c>
      <c r="S876" s="379" t="str">
        <f>IF(現場!J880&lt;&gt;"",現場!J880,"")</f>
        <v/>
      </c>
      <c r="T876" s="379" t="str">
        <f>IF(現場!K880&lt;&gt;"",現場!K880,"")</f>
        <v/>
      </c>
      <c r="U876" s="379" t="str">
        <f>IF(現場!L880&lt;&gt;"",現場!L880,"")</f>
        <v/>
      </c>
      <c r="V876" s="379" t="str">
        <f>IF(現場!M880&lt;&gt;"",現場!M880,"")</f>
        <v/>
      </c>
      <c r="X876" s="407" t="str">
        <f>IF(名簿!E881&lt;&gt;"",名簿!E881,"")</f>
        <v/>
      </c>
      <c r="Y876" s="407" t="str">
        <f>IF(名簿!C881&lt;&gt;"",名簿!C881,"")</f>
        <v/>
      </c>
      <c r="Z876" s="407" t="str">
        <f>IF(名簿!H881&lt;&gt;"",名簿!H881,"")</f>
        <v/>
      </c>
      <c r="AA876" s="407" t="str">
        <f>IF(名簿!S881&lt;&gt;"",名簿!S881,"")</f>
        <v/>
      </c>
      <c r="AB876" s="407" t="s">
        <v>1792</v>
      </c>
      <c r="AC876" s="407" t="str">
        <f>IF(名簿!M881&lt;&gt;"",名簿!M881,"")</f>
        <v/>
      </c>
      <c r="AD876" s="407" t="str">
        <f>IF(名簿!N881&lt;&gt;"",名簿!N881,"")</f>
        <v/>
      </c>
      <c r="AE876" s="407" t="str">
        <f>IF(名簿!O881&lt;&gt;"",名簿!O881,"")</f>
        <v/>
      </c>
      <c r="AF876" s="407" t="str">
        <f>IF(名簿!P881&lt;&gt;"",名簿!P881,"")</f>
        <v/>
      </c>
      <c r="AN876" s="551" t="str">
        <f>テーブル2[[#This Row],[災害発生時の
体制]]&amp;テーブル2[[#This Row],[班長代理①②③を選択]]</f>
        <v/>
      </c>
      <c r="AO876">
        <f>IF(テーブル2[[#This Row],[班長代理①②③を選択]]&lt;&gt;"",COUNTIF(AN:AN,AN876),0)</f>
        <v>0</v>
      </c>
      <c r="AQ876" s="521" t="str">
        <f>テーブル2[[#This Row],[災害発生時の
体制]]&amp;テーブル2[[#This Row],[班長]]</f>
        <v/>
      </c>
      <c r="AR876" s="519">
        <f>IF(テーブル2[[#This Row],[班長]]="○",COUNTIF(AQ:AQ,AQ876),0)</f>
        <v>0</v>
      </c>
    </row>
    <row r="877" spans="2:44" x14ac:dyDescent="0.15">
      <c r="B877" s="378" t="str">
        <f>IF(名簿!C882&lt;&gt;"",名簿!C882,"")</f>
        <v/>
      </c>
      <c r="C877" s="378" t="str">
        <f>IF(名簿!F882&lt;&gt;"",名簿!F882,"")</f>
        <v/>
      </c>
      <c r="D877" s="378" t="str">
        <f>IF(名簿!G882&lt;&gt;"",名簿!G882,"")</f>
        <v/>
      </c>
      <c r="E877" s="378" t="str">
        <f>IF(名簿!J882&lt;&gt;"",名簿!J882,"")</f>
        <v/>
      </c>
      <c r="F877" s="378" t="str">
        <f>IF(名簿!L882&lt;&gt;"",名簿!L882,"")</f>
        <v/>
      </c>
      <c r="G877" s="378" t="str">
        <f>IF(名簿!I882&lt;&gt;"",名簿!I882,"")</f>
        <v/>
      </c>
      <c r="H877" s="378" t="str">
        <f>IF(名簿!K882&lt;&gt;"",名簿!K882,"")</f>
        <v/>
      </c>
      <c r="I877" s="378" t="str">
        <f>IF(名簿!H882&lt;&gt;"",名簿!H882,"")</f>
        <v/>
      </c>
      <c r="J877" s="378" t="str">
        <f>IF(名簿!S882&lt;&gt;"",名簿!S882,"")</f>
        <v/>
      </c>
      <c r="L877" s="379" t="str">
        <f>IF(現場!C881&lt;&gt;"",現場!C881,"")</f>
        <v/>
      </c>
      <c r="M877" s="379" t="str">
        <f>IF(現場!D881&lt;&gt;"",現場!D881,"")</f>
        <v/>
      </c>
      <c r="N877" s="379" t="str">
        <f>IF(現場!E881&lt;&gt;"",現場!E881,"")</f>
        <v/>
      </c>
      <c r="O877" s="379" t="str">
        <f>IF(現場!F881&lt;&gt;"",現場!F881,"")</f>
        <v/>
      </c>
      <c r="P877" s="379" t="str">
        <f>IF(現場!G881&lt;&gt;"",現場!G881,"")</f>
        <v/>
      </c>
      <c r="Q877" s="379" t="str">
        <f>IF(現場!H881&lt;&gt;"",現場!H881,"")</f>
        <v/>
      </c>
      <c r="R877" s="379" t="str">
        <f>IF(現場!I881&lt;&gt;"",現場!I881,"")</f>
        <v/>
      </c>
      <c r="S877" s="379" t="str">
        <f>IF(現場!J881&lt;&gt;"",現場!J881,"")</f>
        <v/>
      </c>
      <c r="T877" s="379" t="str">
        <f>IF(現場!K881&lt;&gt;"",現場!K881,"")</f>
        <v/>
      </c>
      <c r="U877" s="379" t="str">
        <f>IF(現場!L881&lt;&gt;"",現場!L881,"")</f>
        <v/>
      </c>
      <c r="V877" s="379" t="str">
        <f>IF(現場!M881&lt;&gt;"",現場!M881,"")</f>
        <v/>
      </c>
      <c r="X877" s="407" t="str">
        <f>IF(名簿!E882&lt;&gt;"",名簿!E882,"")</f>
        <v/>
      </c>
      <c r="Y877" s="407" t="str">
        <f>IF(名簿!C882&lt;&gt;"",名簿!C882,"")</f>
        <v/>
      </c>
      <c r="Z877" s="407" t="str">
        <f>IF(名簿!H882&lt;&gt;"",名簿!H882,"")</f>
        <v/>
      </c>
      <c r="AA877" s="407" t="str">
        <f>IF(名簿!S882&lt;&gt;"",名簿!S882,"")</f>
        <v/>
      </c>
      <c r="AB877" s="407" t="s">
        <v>1792</v>
      </c>
      <c r="AC877" s="407" t="str">
        <f>IF(名簿!M882&lt;&gt;"",名簿!M882,"")</f>
        <v/>
      </c>
      <c r="AD877" s="407" t="str">
        <f>IF(名簿!N882&lt;&gt;"",名簿!N882,"")</f>
        <v/>
      </c>
      <c r="AE877" s="407" t="str">
        <f>IF(名簿!O882&lt;&gt;"",名簿!O882,"")</f>
        <v/>
      </c>
      <c r="AF877" s="407" t="str">
        <f>IF(名簿!P882&lt;&gt;"",名簿!P882,"")</f>
        <v/>
      </c>
      <c r="AN877" s="551" t="str">
        <f>テーブル2[[#This Row],[災害発生時の
体制]]&amp;テーブル2[[#This Row],[班長代理①②③を選択]]</f>
        <v/>
      </c>
      <c r="AO877">
        <f>IF(テーブル2[[#This Row],[班長代理①②③を選択]]&lt;&gt;"",COUNTIF(AN:AN,AN877),0)</f>
        <v>0</v>
      </c>
      <c r="AQ877" s="521" t="str">
        <f>テーブル2[[#This Row],[災害発生時の
体制]]&amp;テーブル2[[#This Row],[班長]]</f>
        <v/>
      </c>
      <c r="AR877" s="519">
        <f>IF(テーブル2[[#This Row],[班長]]="○",COUNTIF(AQ:AQ,AQ877),0)</f>
        <v>0</v>
      </c>
    </row>
    <row r="878" spans="2:44" x14ac:dyDescent="0.15">
      <c r="B878" s="378" t="str">
        <f>IF(名簿!C883&lt;&gt;"",名簿!C883,"")</f>
        <v/>
      </c>
      <c r="C878" s="378" t="str">
        <f>IF(名簿!F883&lt;&gt;"",名簿!F883,"")</f>
        <v/>
      </c>
      <c r="D878" s="378" t="str">
        <f>IF(名簿!G883&lt;&gt;"",名簿!G883,"")</f>
        <v/>
      </c>
      <c r="E878" s="378" t="str">
        <f>IF(名簿!J883&lt;&gt;"",名簿!J883,"")</f>
        <v/>
      </c>
      <c r="F878" s="378" t="str">
        <f>IF(名簿!L883&lt;&gt;"",名簿!L883,"")</f>
        <v/>
      </c>
      <c r="G878" s="378" t="str">
        <f>IF(名簿!I883&lt;&gt;"",名簿!I883,"")</f>
        <v/>
      </c>
      <c r="H878" s="378" t="str">
        <f>IF(名簿!K883&lt;&gt;"",名簿!K883,"")</f>
        <v/>
      </c>
      <c r="I878" s="378" t="str">
        <f>IF(名簿!H883&lt;&gt;"",名簿!H883,"")</f>
        <v/>
      </c>
      <c r="J878" s="378" t="str">
        <f>IF(名簿!S883&lt;&gt;"",名簿!S883,"")</f>
        <v/>
      </c>
      <c r="L878" s="379" t="str">
        <f>IF(現場!C882&lt;&gt;"",現場!C882,"")</f>
        <v/>
      </c>
      <c r="M878" s="379" t="str">
        <f>IF(現場!D882&lt;&gt;"",現場!D882,"")</f>
        <v/>
      </c>
      <c r="N878" s="379" t="str">
        <f>IF(現場!E882&lt;&gt;"",現場!E882,"")</f>
        <v/>
      </c>
      <c r="O878" s="379" t="str">
        <f>IF(現場!F882&lt;&gt;"",現場!F882,"")</f>
        <v/>
      </c>
      <c r="P878" s="379" t="str">
        <f>IF(現場!G882&lt;&gt;"",現場!G882,"")</f>
        <v/>
      </c>
      <c r="Q878" s="379" t="str">
        <f>IF(現場!H882&lt;&gt;"",現場!H882,"")</f>
        <v/>
      </c>
      <c r="R878" s="379" t="str">
        <f>IF(現場!I882&lt;&gt;"",現場!I882,"")</f>
        <v/>
      </c>
      <c r="S878" s="379" t="str">
        <f>IF(現場!J882&lt;&gt;"",現場!J882,"")</f>
        <v/>
      </c>
      <c r="T878" s="379" t="str">
        <f>IF(現場!K882&lt;&gt;"",現場!K882,"")</f>
        <v/>
      </c>
      <c r="U878" s="379" t="str">
        <f>IF(現場!L882&lt;&gt;"",現場!L882,"")</f>
        <v/>
      </c>
      <c r="V878" s="379" t="str">
        <f>IF(現場!M882&lt;&gt;"",現場!M882,"")</f>
        <v/>
      </c>
      <c r="X878" s="407" t="str">
        <f>IF(名簿!E883&lt;&gt;"",名簿!E883,"")</f>
        <v/>
      </c>
      <c r="Y878" s="407" t="str">
        <f>IF(名簿!C883&lt;&gt;"",名簿!C883,"")</f>
        <v/>
      </c>
      <c r="Z878" s="407" t="str">
        <f>IF(名簿!H883&lt;&gt;"",名簿!H883,"")</f>
        <v/>
      </c>
      <c r="AA878" s="407" t="str">
        <f>IF(名簿!S883&lt;&gt;"",名簿!S883,"")</f>
        <v/>
      </c>
      <c r="AB878" s="407" t="s">
        <v>1792</v>
      </c>
      <c r="AC878" s="407" t="str">
        <f>IF(名簿!M883&lt;&gt;"",名簿!M883,"")</f>
        <v/>
      </c>
      <c r="AD878" s="407" t="str">
        <f>IF(名簿!N883&lt;&gt;"",名簿!N883,"")</f>
        <v/>
      </c>
      <c r="AE878" s="407" t="str">
        <f>IF(名簿!O883&lt;&gt;"",名簿!O883,"")</f>
        <v/>
      </c>
      <c r="AF878" s="407" t="str">
        <f>IF(名簿!P883&lt;&gt;"",名簿!P883,"")</f>
        <v/>
      </c>
      <c r="AN878" s="551" t="str">
        <f>テーブル2[[#This Row],[災害発生時の
体制]]&amp;テーブル2[[#This Row],[班長代理①②③を選択]]</f>
        <v/>
      </c>
      <c r="AO878">
        <f>IF(テーブル2[[#This Row],[班長代理①②③を選択]]&lt;&gt;"",COUNTIF(AN:AN,AN878),0)</f>
        <v>0</v>
      </c>
      <c r="AQ878" s="521" t="str">
        <f>テーブル2[[#This Row],[災害発生時の
体制]]&amp;テーブル2[[#This Row],[班長]]</f>
        <v/>
      </c>
      <c r="AR878" s="519">
        <f>IF(テーブル2[[#This Row],[班長]]="○",COUNTIF(AQ:AQ,AQ878),0)</f>
        <v>0</v>
      </c>
    </row>
    <row r="879" spans="2:44" x14ac:dyDescent="0.15">
      <c r="B879" s="378" t="str">
        <f>IF(名簿!C884&lt;&gt;"",名簿!C884,"")</f>
        <v/>
      </c>
      <c r="C879" s="378" t="str">
        <f>IF(名簿!F884&lt;&gt;"",名簿!F884,"")</f>
        <v/>
      </c>
      <c r="D879" s="378" t="str">
        <f>IF(名簿!G884&lt;&gt;"",名簿!G884,"")</f>
        <v/>
      </c>
      <c r="E879" s="378" t="str">
        <f>IF(名簿!J884&lt;&gt;"",名簿!J884,"")</f>
        <v/>
      </c>
      <c r="F879" s="378" t="str">
        <f>IF(名簿!L884&lt;&gt;"",名簿!L884,"")</f>
        <v/>
      </c>
      <c r="G879" s="378" t="str">
        <f>IF(名簿!I884&lt;&gt;"",名簿!I884,"")</f>
        <v/>
      </c>
      <c r="H879" s="378" t="str">
        <f>IF(名簿!K884&lt;&gt;"",名簿!K884,"")</f>
        <v/>
      </c>
      <c r="I879" s="378" t="str">
        <f>IF(名簿!H884&lt;&gt;"",名簿!H884,"")</f>
        <v/>
      </c>
      <c r="J879" s="378" t="str">
        <f>IF(名簿!S884&lt;&gt;"",名簿!S884,"")</f>
        <v/>
      </c>
      <c r="L879" s="379" t="str">
        <f>IF(現場!C883&lt;&gt;"",現場!C883,"")</f>
        <v/>
      </c>
      <c r="M879" s="379" t="str">
        <f>IF(現場!D883&lt;&gt;"",現場!D883,"")</f>
        <v/>
      </c>
      <c r="N879" s="379" t="str">
        <f>IF(現場!E883&lt;&gt;"",現場!E883,"")</f>
        <v/>
      </c>
      <c r="O879" s="379" t="str">
        <f>IF(現場!F883&lt;&gt;"",現場!F883,"")</f>
        <v/>
      </c>
      <c r="P879" s="379" t="str">
        <f>IF(現場!G883&lt;&gt;"",現場!G883,"")</f>
        <v/>
      </c>
      <c r="Q879" s="379" t="str">
        <f>IF(現場!H883&lt;&gt;"",現場!H883,"")</f>
        <v/>
      </c>
      <c r="R879" s="379" t="str">
        <f>IF(現場!I883&lt;&gt;"",現場!I883,"")</f>
        <v/>
      </c>
      <c r="S879" s="379" t="str">
        <f>IF(現場!J883&lt;&gt;"",現場!J883,"")</f>
        <v/>
      </c>
      <c r="T879" s="379" t="str">
        <f>IF(現場!K883&lt;&gt;"",現場!K883,"")</f>
        <v/>
      </c>
      <c r="U879" s="379" t="str">
        <f>IF(現場!L883&lt;&gt;"",現場!L883,"")</f>
        <v/>
      </c>
      <c r="V879" s="379" t="str">
        <f>IF(現場!M883&lt;&gt;"",現場!M883,"")</f>
        <v/>
      </c>
      <c r="X879" s="407" t="str">
        <f>IF(名簿!E884&lt;&gt;"",名簿!E884,"")</f>
        <v/>
      </c>
      <c r="Y879" s="407" t="str">
        <f>IF(名簿!C884&lt;&gt;"",名簿!C884,"")</f>
        <v/>
      </c>
      <c r="Z879" s="407" t="str">
        <f>IF(名簿!H884&lt;&gt;"",名簿!H884,"")</f>
        <v/>
      </c>
      <c r="AA879" s="407" t="str">
        <f>IF(名簿!S884&lt;&gt;"",名簿!S884,"")</f>
        <v/>
      </c>
      <c r="AB879" s="407" t="s">
        <v>1792</v>
      </c>
      <c r="AC879" s="407" t="str">
        <f>IF(名簿!M884&lt;&gt;"",名簿!M884,"")</f>
        <v/>
      </c>
      <c r="AD879" s="407" t="str">
        <f>IF(名簿!N884&lt;&gt;"",名簿!N884,"")</f>
        <v/>
      </c>
      <c r="AE879" s="407" t="str">
        <f>IF(名簿!O884&lt;&gt;"",名簿!O884,"")</f>
        <v/>
      </c>
      <c r="AF879" s="407" t="str">
        <f>IF(名簿!P884&lt;&gt;"",名簿!P884,"")</f>
        <v/>
      </c>
      <c r="AN879" s="551" t="str">
        <f>テーブル2[[#This Row],[災害発生時の
体制]]&amp;テーブル2[[#This Row],[班長代理①②③を選択]]</f>
        <v/>
      </c>
      <c r="AO879">
        <f>IF(テーブル2[[#This Row],[班長代理①②③を選択]]&lt;&gt;"",COUNTIF(AN:AN,AN879),0)</f>
        <v>0</v>
      </c>
      <c r="AQ879" s="521" t="str">
        <f>テーブル2[[#This Row],[災害発生時の
体制]]&amp;テーブル2[[#This Row],[班長]]</f>
        <v/>
      </c>
      <c r="AR879" s="519">
        <f>IF(テーブル2[[#This Row],[班長]]="○",COUNTIF(AQ:AQ,AQ879),0)</f>
        <v>0</v>
      </c>
    </row>
    <row r="880" spans="2:44" x14ac:dyDescent="0.15">
      <c r="B880" s="378" t="str">
        <f>IF(名簿!C885&lt;&gt;"",名簿!C885,"")</f>
        <v/>
      </c>
      <c r="C880" s="378" t="str">
        <f>IF(名簿!F885&lt;&gt;"",名簿!F885,"")</f>
        <v/>
      </c>
      <c r="D880" s="378" t="str">
        <f>IF(名簿!G885&lt;&gt;"",名簿!G885,"")</f>
        <v/>
      </c>
      <c r="E880" s="378" t="str">
        <f>IF(名簿!J885&lt;&gt;"",名簿!J885,"")</f>
        <v/>
      </c>
      <c r="F880" s="378" t="str">
        <f>IF(名簿!L885&lt;&gt;"",名簿!L885,"")</f>
        <v/>
      </c>
      <c r="G880" s="378" t="str">
        <f>IF(名簿!I885&lt;&gt;"",名簿!I885,"")</f>
        <v/>
      </c>
      <c r="H880" s="378" t="str">
        <f>IF(名簿!K885&lt;&gt;"",名簿!K885,"")</f>
        <v/>
      </c>
      <c r="I880" s="378" t="str">
        <f>IF(名簿!H885&lt;&gt;"",名簿!H885,"")</f>
        <v/>
      </c>
      <c r="J880" s="378" t="str">
        <f>IF(名簿!S885&lt;&gt;"",名簿!S885,"")</f>
        <v/>
      </c>
      <c r="L880" s="379" t="str">
        <f>IF(現場!C884&lt;&gt;"",現場!C884,"")</f>
        <v/>
      </c>
      <c r="M880" s="379" t="str">
        <f>IF(現場!D884&lt;&gt;"",現場!D884,"")</f>
        <v/>
      </c>
      <c r="N880" s="379" t="str">
        <f>IF(現場!E884&lt;&gt;"",現場!E884,"")</f>
        <v/>
      </c>
      <c r="O880" s="379" t="str">
        <f>IF(現場!F884&lt;&gt;"",現場!F884,"")</f>
        <v/>
      </c>
      <c r="P880" s="379" t="str">
        <f>IF(現場!G884&lt;&gt;"",現場!G884,"")</f>
        <v/>
      </c>
      <c r="Q880" s="379" t="str">
        <f>IF(現場!H884&lt;&gt;"",現場!H884,"")</f>
        <v/>
      </c>
      <c r="R880" s="379" t="str">
        <f>IF(現場!I884&lt;&gt;"",現場!I884,"")</f>
        <v/>
      </c>
      <c r="S880" s="379" t="str">
        <f>IF(現場!J884&lt;&gt;"",現場!J884,"")</f>
        <v/>
      </c>
      <c r="T880" s="379" t="str">
        <f>IF(現場!K884&lt;&gt;"",現場!K884,"")</f>
        <v/>
      </c>
      <c r="U880" s="379" t="str">
        <f>IF(現場!L884&lt;&gt;"",現場!L884,"")</f>
        <v/>
      </c>
      <c r="V880" s="379" t="str">
        <f>IF(現場!M884&lt;&gt;"",現場!M884,"")</f>
        <v/>
      </c>
      <c r="X880" s="407" t="str">
        <f>IF(名簿!E885&lt;&gt;"",名簿!E885,"")</f>
        <v/>
      </c>
      <c r="Y880" s="407" t="str">
        <f>IF(名簿!C885&lt;&gt;"",名簿!C885,"")</f>
        <v/>
      </c>
      <c r="Z880" s="407" t="str">
        <f>IF(名簿!H885&lt;&gt;"",名簿!H885,"")</f>
        <v/>
      </c>
      <c r="AA880" s="407" t="str">
        <f>IF(名簿!S885&lt;&gt;"",名簿!S885,"")</f>
        <v/>
      </c>
      <c r="AB880" s="407" t="s">
        <v>1792</v>
      </c>
      <c r="AC880" s="407" t="str">
        <f>IF(名簿!M885&lt;&gt;"",名簿!M885,"")</f>
        <v/>
      </c>
      <c r="AD880" s="407" t="str">
        <f>IF(名簿!N885&lt;&gt;"",名簿!N885,"")</f>
        <v/>
      </c>
      <c r="AE880" s="407" t="str">
        <f>IF(名簿!O885&lt;&gt;"",名簿!O885,"")</f>
        <v/>
      </c>
      <c r="AF880" s="407" t="str">
        <f>IF(名簿!P885&lt;&gt;"",名簿!P885,"")</f>
        <v/>
      </c>
      <c r="AN880" s="551" t="str">
        <f>テーブル2[[#This Row],[災害発生時の
体制]]&amp;テーブル2[[#This Row],[班長代理①②③を選択]]</f>
        <v/>
      </c>
      <c r="AO880">
        <f>IF(テーブル2[[#This Row],[班長代理①②③を選択]]&lt;&gt;"",COUNTIF(AN:AN,AN880),0)</f>
        <v>0</v>
      </c>
      <c r="AQ880" s="521" t="str">
        <f>テーブル2[[#This Row],[災害発生時の
体制]]&amp;テーブル2[[#This Row],[班長]]</f>
        <v/>
      </c>
      <c r="AR880" s="519">
        <f>IF(テーブル2[[#This Row],[班長]]="○",COUNTIF(AQ:AQ,AQ880),0)</f>
        <v>0</v>
      </c>
    </row>
    <row r="881" spans="2:44" x14ac:dyDescent="0.15">
      <c r="B881" s="378" t="str">
        <f>IF(名簿!C886&lt;&gt;"",名簿!C886,"")</f>
        <v/>
      </c>
      <c r="C881" s="378" t="str">
        <f>IF(名簿!F886&lt;&gt;"",名簿!F886,"")</f>
        <v/>
      </c>
      <c r="D881" s="378" t="str">
        <f>IF(名簿!G886&lt;&gt;"",名簿!G886,"")</f>
        <v/>
      </c>
      <c r="E881" s="378" t="str">
        <f>IF(名簿!J886&lt;&gt;"",名簿!J886,"")</f>
        <v/>
      </c>
      <c r="F881" s="378" t="str">
        <f>IF(名簿!L886&lt;&gt;"",名簿!L886,"")</f>
        <v/>
      </c>
      <c r="G881" s="378" t="str">
        <f>IF(名簿!I886&lt;&gt;"",名簿!I886,"")</f>
        <v/>
      </c>
      <c r="H881" s="378" t="str">
        <f>IF(名簿!K886&lt;&gt;"",名簿!K886,"")</f>
        <v/>
      </c>
      <c r="I881" s="378" t="str">
        <f>IF(名簿!H886&lt;&gt;"",名簿!H886,"")</f>
        <v/>
      </c>
      <c r="J881" s="378" t="str">
        <f>IF(名簿!S886&lt;&gt;"",名簿!S886,"")</f>
        <v/>
      </c>
      <c r="L881" s="379" t="str">
        <f>IF(現場!C885&lt;&gt;"",現場!C885,"")</f>
        <v/>
      </c>
      <c r="M881" s="379" t="str">
        <f>IF(現場!D885&lt;&gt;"",現場!D885,"")</f>
        <v/>
      </c>
      <c r="N881" s="379" t="str">
        <f>IF(現場!E885&lt;&gt;"",現場!E885,"")</f>
        <v/>
      </c>
      <c r="O881" s="379" t="str">
        <f>IF(現場!F885&lt;&gt;"",現場!F885,"")</f>
        <v/>
      </c>
      <c r="P881" s="379" t="str">
        <f>IF(現場!G885&lt;&gt;"",現場!G885,"")</f>
        <v/>
      </c>
      <c r="Q881" s="379" t="str">
        <f>IF(現場!H885&lt;&gt;"",現場!H885,"")</f>
        <v/>
      </c>
      <c r="R881" s="379" t="str">
        <f>IF(現場!I885&lt;&gt;"",現場!I885,"")</f>
        <v/>
      </c>
      <c r="S881" s="379" t="str">
        <f>IF(現場!J885&lt;&gt;"",現場!J885,"")</f>
        <v/>
      </c>
      <c r="T881" s="379" t="str">
        <f>IF(現場!K885&lt;&gt;"",現場!K885,"")</f>
        <v/>
      </c>
      <c r="U881" s="379" t="str">
        <f>IF(現場!L885&lt;&gt;"",現場!L885,"")</f>
        <v/>
      </c>
      <c r="V881" s="379" t="str">
        <f>IF(現場!M885&lt;&gt;"",現場!M885,"")</f>
        <v/>
      </c>
      <c r="X881" s="407" t="str">
        <f>IF(名簿!E886&lt;&gt;"",名簿!E886,"")</f>
        <v/>
      </c>
      <c r="Y881" s="407" t="str">
        <f>IF(名簿!C886&lt;&gt;"",名簿!C886,"")</f>
        <v/>
      </c>
      <c r="Z881" s="407" t="str">
        <f>IF(名簿!H886&lt;&gt;"",名簿!H886,"")</f>
        <v/>
      </c>
      <c r="AA881" s="407" t="str">
        <f>IF(名簿!S886&lt;&gt;"",名簿!S886,"")</f>
        <v/>
      </c>
      <c r="AB881" s="407" t="s">
        <v>1792</v>
      </c>
      <c r="AC881" s="407" t="str">
        <f>IF(名簿!M886&lt;&gt;"",名簿!M886,"")</f>
        <v/>
      </c>
      <c r="AD881" s="407" t="str">
        <f>IF(名簿!N886&lt;&gt;"",名簿!N886,"")</f>
        <v/>
      </c>
      <c r="AE881" s="407" t="str">
        <f>IF(名簿!O886&lt;&gt;"",名簿!O886,"")</f>
        <v/>
      </c>
      <c r="AF881" s="407" t="str">
        <f>IF(名簿!P886&lt;&gt;"",名簿!P886,"")</f>
        <v/>
      </c>
      <c r="AN881" s="551" t="str">
        <f>テーブル2[[#This Row],[災害発生時の
体制]]&amp;テーブル2[[#This Row],[班長代理①②③を選択]]</f>
        <v/>
      </c>
      <c r="AO881">
        <f>IF(テーブル2[[#This Row],[班長代理①②③を選択]]&lt;&gt;"",COUNTIF(AN:AN,AN881),0)</f>
        <v>0</v>
      </c>
      <c r="AQ881" s="521" t="str">
        <f>テーブル2[[#This Row],[災害発生時の
体制]]&amp;テーブル2[[#This Row],[班長]]</f>
        <v/>
      </c>
      <c r="AR881" s="519">
        <f>IF(テーブル2[[#This Row],[班長]]="○",COUNTIF(AQ:AQ,AQ881),0)</f>
        <v>0</v>
      </c>
    </row>
    <row r="882" spans="2:44" x14ac:dyDescent="0.15">
      <c r="B882" s="378" t="str">
        <f>IF(名簿!C887&lt;&gt;"",名簿!C887,"")</f>
        <v/>
      </c>
      <c r="C882" s="378" t="str">
        <f>IF(名簿!F887&lt;&gt;"",名簿!F887,"")</f>
        <v/>
      </c>
      <c r="D882" s="378" t="str">
        <f>IF(名簿!G887&lt;&gt;"",名簿!G887,"")</f>
        <v/>
      </c>
      <c r="E882" s="378" t="str">
        <f>IF(名簿!J887&lt;&gt;"",名簿!J887,"")</f>
        <v/>
      </c>
      <c r="F882" s="378" t="str">
        <f>IF(名簿!L887&lt;&gt;"",名簿!L887,"")</f>
        <v/>
      </c>
      <c r="G882" s="378" t="str">
        <f>IF(名簿!I887&lt;&gt;"",名簿!I887,"")</f>
        <v/>
      </c>
      <c r="H882" s="378" t="str">
        <f>IF(名簿!K887&lt;&gt;"",名簿!K887,"")</f>
        <v/>
      </c>
      <c r="I882" s="378" t="str">
        <f>IF(名簿!H887&lt;&gt;"",名簿!H887,"")</f>
        <v/>
      </c>
      <c r="J882" s="378" t="str">
        <f>IF(名簿!S887&lt;&gt;"",名簿!S887,"")</f>
        <v/>
      </c>
      <c r="L882" s="379" t="str">
        <f>IF(現場!C886&lt;&gt;"",現場!C886,"")</f>
        <v/>
      </c>
      <c r="M882" s="379" t="str">
        <f>IF(現場!D886&lt;&gt;"",現場!D886,"")</f>
        <v/>
      </c>
      <c r="N882" s="379" t="str">
        <f>IF(現場!E886&lt;&gt;"",現場!E886,"")</f>
        <v/>
      </c>
      <c r="O882" s="379" t="str">
        <f>IF(現場!F886&lt;&gt;"",現場!F886,"")</f>
        <v/>
      </c>
      <c r="P882" s="379" t="str">
        <f>IF(現場!G886&lt;&gt;"",現場!G886,"")</f>
        <v/>
      </c>
      <c r="Q882" s="379" t="str">
        <f>IF(現場!H886&lt;&gt;"",現場!H886,"")</f>
        <v/>
      </c>
      <c r="R882" s="379" t="str">
        <f>IF(現場!I886&lt;&gt;"",現場!I886,"")</f>
        <v/>
      </c>
      <c r="S882" s="379" t="str">
        <f>IF(現場!J886&lt;&gt;"",現場!J886,"")</f>
        <v/>
      </c>
      <c r="T882" s="379" t="str">
        <f>IF(現場!K886&lt;&gt;"",現場!K886,"")</f>
        <v/>
      </c>
      <c r="U882" s="379" t="str">
        <f>IF(現場!L886&lt;&gt;"",現場!L886,"")</f>
        <v/>
      </c>
      <c r="V882" s="379" t="str">
        <f>IF(現場!M886&lt;&gt;"",現場!M886,"")</f>
        <v/>
      </c>
      <c r="X882" s="407" t="str">
        <f>IF(名簿!E887&lt;&gt;"",名簿!E887,"")</f>
        <v/>
      </c>
      <c r="Y882" s="407" t="str">
        <f>IF(名簿!C887&lt;&gt;"",名簿!C887,"")</f>
        <v/>
      </c>
      <c r="Z882" s="407" t="str">
        <f>IF(名簿!H887&lt;&gt;"",名簿!H887,"")</f>
        <v/>
      </c>
      <c r="AA882" s="407" t="str">
        <f>IF(名簿!S887&lt;&gt;"",名簿!S887,"")</f>
        <v/>
      </c>
      <c r="AB882" s="407" t="s">
        <v>1792</v>
      </c>
      <c r="AC882" s="407" t="str">
        <f>IF(名簿!M887&lt;&gt;"",名簿!M887,"")</f>
        <v/>
      </c>
      <c r="AD882" s="407" t="str">
        <f>IF(名簿!N887&lt;&gt;"",名簿!N887,"")</f>
        <v/>
      </c>
      <c r="AE882" s="407" t="str">
        <f>IF(名簿!O887&lt;&gt;"",名簿!O887,"")</f>
        <v/>
      </c>
      <c r="AF882" s="407" t="str">
        <f>IF(名簿!P887&lt;&gt;"",名簿!P887,"")</f>
        <v/>
      </c>
      <c r="AN882" s="551" t="str">
        <f>テーブル2[[#This Row],[災害発生時の
体制]]&amp;テーブル2[[#This Row],[班長代理①②③を選択]]</f>
        <v/>
      </c>
      <c r="AO882">
        <f>IF(テーブル2[[#This Row],[班長代理①②③を選択]]&lt;&gt;"",COUNTIF(AN:AN,AN882),0)</f>
        <v>0</v>
      </c>
      <c r="AQ882" s="521" t="str">
        <f>テーブル2[[#This Row],[災害発生時の
体制]]&amp;テーブル2[[#This Row],[班長]]</f>
        <v/>
      </c>
      <c r="AR882" s="519">
        <f>IF(テーブル2[[#This Row],[班長]]="○",COUNTIF(AQ:AQ,AQ882),0)</f>
        <v>0</v>
      </c>
    </row>
    <row r="883" spans="2:44" x14ac:dyDescent="0.15">
      <c r="B883" s="378" t="str">
        <f>IF(名簿!C888&lt;&gt;"",名簿!C888,"")</f>
        <v/>
      </c>
      <c r="C883" s="378" t="str">
        <f>IF(名簿!F888&lt;&gt;"",名簿!F888,"")</f>
        <v/>
      </c>
      <c r="D883" s="378" t="str">
        <f>IF(名簿!G888&lt;&gt;"",名簿!G888,"")</f>
        <v/>
      </c>
      <c r="E883" s="378" t="str">
        <f>IF(名簿!J888&lt;&gt;"",名簿!J888,"")</f>
        <v/>
      </c>
      <c r="F883" s="378" t="str">
        <f>IF(名簿!L888&lt;&gt;"",名簿!L888,"")</f>
        <v/>
      </c>
      <c r="G883" s="378" t="str">
        <f>IF(名簿!I888&lt;&gt;"",名簿!I888,"")</f>
        <v/>
      </c>
      <c r="H883" s="378" t="str">
        <f>IF(名簿!K888&lt;&gt;"",名簿!K888,"")</f>
        <v/>
      </c>
      <c r="I883" s="378" t="str">
        <f>IF(名簿!H888&lt;&gt;"",名簿!H888,"")</f>
        <v/>
      </c>
      <c r="J883" s="378" t="str">
        <f>IF(名簿!S888&lt;&gt;"",名簿!S888,"")</f>
        <v/>
      </c>
      <c r="L883" s="379" t="str">
        <f>IF(現場!C887&lt;&gt;"",現場!C887,"")</f>
        <v/>
      </c>
      <c r="M883" s="379" t="str">
        <f>IF(現場!D887&lt;&gt;"",現場!D887,"")</f>
        <v/>
      </c>
      <c r="N883" s="379" t="str">
        <f>IF(現場!E887&lt;&gt;"",現場!E887,"")</f>
        <v/>
      </c>
      <c r="O883" s="379" t="str">
        <f>IF(現場!F887&lt;&gt;"",現場!F887,"")</f>
        <v/>
      </c>
      <c r="P883" s="379" t="str">
        <f>IF(現場!G887&lt;&gt;"",現場!G887,"")</f>
        <v/>
      </c>
      <c r="Q883" s="379" t="str">
        <f>IF(現場!H887&lt;&gt;"",現場!H887,"")</f>
        <v/>
      </c>
      <c r="R883" s="379" t="str">
        <f>IF(現場!I887&lt;&gt;"",現場!I887,"")</f>
        <v/>
      </c>
      <c r="S883" s="379" t="str">
        <f>IF(現場!J887&lt;&gt;"",現場!J887,"")</f>
        <v/>
      </c>
      <c r="T883" s="379" t="str">
        <f>IF(現場!K887&lt;&gt;"",現場!K887,"")</f>
        <v/>
      </c>
      <c r="U883" s="379" t="str">
        <f>IF(現場!L887&lt;&gt;"",現場!L887,"")</f>
        <v/>
      </c>
      <c r="V883" s="379" t="str">
        <f>IF(現場!M887&lt;&gt;"",現場!M887,"")</f>
        <v/>
      </c>
      <c r="X883" s="407" t="str">
        <f>IF(名簿!E888&lt;&gt;"",名簿!E888,"")</f>
        <v/>
      </c>
      <c r="Y883" s="407" t="str">
        <f>IF(名簿!C888&lt;&gt;"",名簿!C888,"")</f>
        <v/>
      </c>
      <c r="Z883" s="407" t="str">
        <f>IF(名簿!H888&lt;&gt;"",名簿!H888,"")</f>
        <v/>
      </c>
      <c r="AA883" s="407" t="str">
        <f>IF(名簿!S888&lt;&gt;"",名簿!S888,"")</f>
        <v/>
      </c>
      <c r="AB883" s="407" t="s">
        <v>1792</v>
      </c>
      <c r="AC883" s="407" t="str">
        <f>IF(名簿!M888&lt;&gt;"",名簿!M888,"")</f>
        <v/>
      </c>
      <c r="AD883" s="407" t="str">
        <f>IF(名簿!N888&lt;&gt;"",名簿!N888,"")</f>
        <v/>
      </c>
      <c r="AE883" s="407" t="str">
        <f>IF(名簿!O888&lt;&gt;"",名簿!O888,"")</f>
        <v/>
      </c>
      <c r="AF883" s="407" t="str">
        <f>IF(名簿!P888&lt;&gt;"",名簿!P888,"")</f>
        <v/>
      </c>
      <c r="AN883" s="551" t="str">
        <f>テーブル2[[#This Row],[災害発生時の
体制]]&amp;テーブル2[[#This Row],[班長代理①②③を選択]]</f>
        <v/>
      </c>
      <c r="AO883">
        <f>IF(テーブル2[[#This Row],[班長代理①②③を選択]]&lt;&gt;"",COUNTIF(AN:AN,AN883),0)</f>
        <v>0</v>
      </c>
      <c r="AQ883" s="521" t="str">
        <f>テーブル2[[#This Row],[災害発生時の
体制]]&amp;テーブル2[[#This Row],[班長]]</f>
        <v/>
      </c>
      <c r="AR883" s="519">
        <f>IF(テーブル2[[#This Row],[班長]]="○",COUNTIF(AQ:AQ,AQ883),0)</f>
        <v>0</v>
      </c>
    </row>
    <row r="884" spans="2:44" x14ac:dyDescent="0.15">
      <c r="B884" s="378" t="str">
        <f>IF(名簿!C889&lt;&gt;"",名簿!C889,"")</f>
        <v/>
      </c>
      <c r="C884" s="378" t="str">
        <f>IF(名簿!F889&lt;&gt;"",名簿!F889,"")</f>
        <v/>
      </c>
      <c r="D884" s="378" t="str">
        <f>IF(名簿!G889&lt;&gt;"",名簿!G889,"")</f>
        <v/>
      </c>
      <c r="E884" s="378" t="str">
        <f>IF(名簿!J889&lt;&gt;"",名簿!J889,"")</f>
        <v/>
      </c>
      <c r="F884" s="378" t="str">
        <f>IF(名簿!L889&lt;&gt;"",名簿!L889,"")</f>
        <v/>
      </c>
      <c r="G884" s="378" t="str">
        <f>IF(名簿!I889&lt;&gt;"",名簿!I889,"")</f>
        <v/>
      </c>
      <c r="H884" s="378" t="str">
        <f>IF(名簿!K889&lt;&gt;"",名簿!K889,"")</f>
        <v/>
      </c>
      <c r="I884" s="378" t="str">
        <f>IF(名簿!H889&lt;&gt;"",名簿!H889,"")</f>
        <v/>
      </c>
      <c r="J884" s="378" t="str">
        <f>IF(名簿!S889&lt;&gt;"",名簿!S889,"")</f>
        <v/>
      </c>
      <c r="L884" s="379" t="str">
        <f>IF(現場!C888&lt;&gt;"",現場!C888,"")</f>
        <v/>
      </c>
      <c r="M884" s="379" t="str">
        <f>IF(現場!D888&lt;&gt;"",現場!D888,"")</f>
        <v/>
      </c>
      <c r="N884" s="379" t="str">
        <f>IF(現場!E888&lt;&gt;"",現場!E888,"")</f>
        <v/>
      </c>
      <c r="O884" s="379" t="str">
        <f>IF(現場!F888&lt;&gt;"",現場!F888,"")</f>
        <v/>
      </c>
      <c r="P884" s="379" t="str">
        <f>IF(現場!G888&lt;&gt;"",現場!G888,"")</f>
        <v/>
      </c>
      <c r="Q884" s="379" t="str">
        <f>IF(現場!H888&lt;&gt;"",現場!H888,"")</f>
        <v/>
      </c>
      <c r="R884" s="379" t="str">
        <f>IF(現場!I888&lt;&gt;"",現場!I888,"")</f>
        <v/>
      </c>
      <c r="S884" s="379" t="str">
        <f>IF(現場!J888&lt;&gt;"",現場!J888,"")</f>
        <v/>
      </c>
      <c r="T884" s="379" t="str">
        <f>IF(現場!K888&lt;&gt;"",現場!K888,"")</f>
        <v/>
      </c>
      <c r="U884" s="379" t="str">
        <f>IF(現場!L888&lt;&gt;"",現場!L888,"")</f>
        <v/>
      </c>
      <c r="V884" s="379" t="str">
        <f>IF(現場!M888&lt;&gt;"",現場!M888,"")</f>
        <v/>
      </c>
      <c r="X884" s="407" t="str">
        <f>IF(名簿!E889&lt;&gt;"",名簿!E889,"")</f>
        <v/>
      </c>
      <c r="Y884" s="407" t="str">
        <f>IF(名簿!C889&lt;&gt;"",名簿!C889,"")</f>
        <v/>
      </c>
      <c r="Z884" s="407" t="str">
        <f>IF(名簿!H889&lt;&gt;"",名簿!H889,"")</f>
        <v/>
      </c>
      <c r="AA884" s="407" t="str">
        <f>IF(名簿!S889&lt;&gt;"",名簿!S889,"")</f>
        <v/>
      </c>
      <c r="AB884" s="407" t="s">
        <v>1792</v>
      </c>
      <c r="AC884" s="407" t="str">
        <f>IF(名簿!M889&lt;&gt;"",名簿!M889,"")</f>
        <v/>
      </c>
      <c r="AD884" s="407" t="str">
        <f>IF(名簿!N889&lt;&gt;"",名簿!N889,"")</f>
        <v/>
      </c>
      <c r="AE884" s="407" t="str">
        <f>IF(名簿!O889&lt;&gt;"",名簿!O889,"")</f>
        <v/>
      </c>
      <c r="AF884" s="407" t="str">
        <f>IF(名簿!P889&lt;&gt;"",名簿!P889,"")</f>
        <v/>
      </c>
      <c r="AN884" s="551" t="str">
        <f>テーブル2[[#This Row],[災害発生時の
体制]]&amp;テーブル2[[#This Row],[班長代理①②③を選択]]</f>
        <v/>
      </c>
      <c r="AO884">
        <f>IF(テーブル2[[#This Row],[班長代理①②③を選択]]&lt;&gt;"",COUNTIF(AN:AN,AN884),0)</f>
        <v>0</v>
      </c>
      <c r="AQ884" s="521" t="str">
        <f>テーブル2[[#This Row],[災害発生時の
体制]]&amp;テーブル2[[#This Row],[班長]]</f>
        <v/>
      </c>
      <c r="AR884" s="519">
        <f>IF(テーブル2[[#This Row],[班長]]="○",COUNTIF(AQ:AQ,AQ884),0)</f>
        <v>0</v>
      </c>
    </row>
    <row r="885" spans="2:44" x14ac:dyDescent="0.15">
      <c r="B885" s="378" t="str">
        <f>IF(名簿!C890&lt;&gt;"",名簿!C890,"")</f>
        <v/>
      </c>
      <c r="C885" s="378" t="str">
        <f>IF(名簿!F890&lt;&gt;"",名簿!F890,"")</f>
        <v/>
      </c>
      <c r="D885" s="378" t="str">
        <f>IF(名簿!G890&lt;&gt;"",名簿!G890,"")</f>
        <v/>
      </c>
      <c r="E885" s="378" t="str">
        <f>IF(名簿!J890&lt;&gt;"",名簿!J890,"")</f>
        <v/>
      </c>
      <c r="F885" s="378" t="str">
        <f>IF(名簿!L890&lt;&gt;"",名簿!L890,"")</f>
        <v/>
      </c>
      <c r="G885" s="378" t="str">
        <f>IF(名簿!I890&lt;&gt;"",名簿!I890,"")</f>
        <v/>
      </c>
      <c r="H885" s="378" t="str">
        <f>IF(名簿!K890&lt;&gt;"",名簿!K890,"")</f>
        <v/>
      </c>
      <c r="I885" s="378" t="str">
        <f>IF(名簿!H890&lt;&gt;"",名簿!H890,"")</f>
        <v/>
      </c>
      <c r="J885" s="378" t="str">
        <f>IF(名簿!S890&lt;&gt;"",名簿!S890,"")</f>
        <v/>
      </c>
      <c r="L885" s="379" t="str">
        <f>IF(現場!C889&lt;&gt;"",現場!C889,"")</f>
        <v/>
      </c>
      <c r="M885" s="379" t="str">
        <f>IF(現場!D889&lt;&gt;"",現場!D889,"")</f>
        <v/>
      </c>
      <c r="N885" s="379" t="str">
        <f>IF(現場!E889&lt;&gt;"",現場!E889,"")</f>
        <v/>
      </c>
      <c r="O885" s="379" t="str">
        <f>IF(現場!F889&lt;&gt;"",現場!F889,"")</f>
        <v/>
      </c>
      <c r="P885" s="379" t="str">
        <f>IF(現場!G889&lt;&gt;"",現場!G889,"")</f>
        <v/>
      </c>
      <c r="Q885" s="379" t="str">
        <f>IF(現場!H889&lt;&gt;"",現場!H889,"")</f>
        <v/>
      </c>
      <c r="R885" s="379" t="str">
        <f>IF(現場!I889&lt;&gt;"",現場!I889,"")</f>
        <v/>
      </c>
      <c r="S885" s="379" t="str">
        <f>IF(現場!J889&lt;&gt;"",現場!J889,"")</f>
        <v/>
      </c>
      <c r="T885" s="379" t="str">
        <f>IF(現場!K889&lt;&gt;"",現場!K889,"")</f>
        <v/>
      </c>
      <c r="U885" s="379" t="str">
        <f>IF(現場!L889&lt;&gt;"",現場!L889,"")</f>
        <v/>
      </c>
      <c r="V885" s="379" t="str">
        <f>IF(現場!M889&lt;&gt;"",現場!M889,"")</f>
        <v/>
      </c>
      <c r="X885" s="407" t="str">
        <f>IF(名簿!E890&lt;&gt;"",名簿!E890,"")</f>
        <v/>
      </c>
      <c r="Y885" s="407" t="str">
        <f>IF(名簿!C890&lt;&gt;"",名簿!C890,"")</f>
        <v/>
      </c>
      <c r="Z885" s="407" t="str">
        <f>IF(名簿!H890&lt;&gt;"",名簿!H890,"")</f>
        <v/>
      </c>
      <c r="AA885" s="407" t="str">
        <f>IF(名簿!S890&lt;&gt;"",名簿!S890,"")</f>
        <v/>
      </c>
      <c r="AB885" s="407" t="s">
        <v>1792</v>
      </c>
      <c r="AC885" s="407" t="str">
        <f>IF(名簿!M890&lt;&gt;"",名簿!M890,"")</f>
        <v/>
      </c>
      <c r="AD885" s="407" t="str">
        <f>IF(名簿!N890&lt;&gt;"",名簿!N890,"")</f>
        <v/>
      </c>
      <c r="AE885" s="407" t="str">
        <f>IF(名簿!O890&lt;&gt;"",名簿!O890,"")</f>
        <v/>
      </c>
      <c r="AF885" s="407" t="str">
        <f>IF(名簿!P890&lt;&gt;"",名簿!P890,"")</f>
        <v/>
      </c>
      <c r="AN885" s="551" t="str">
        <f>テーブル2[[#This Row],[災害発生時の
体制]]&amp;テーブル2[[#This Row],[班長代理①②③を選択]]</f>
        <v/>
      </c>
      <c r="AO885">
        <f>IF(テーブル2[[#This Row],[班長代理①②③を選択]]&lt;&gt;"",COUNTIF(AN:AN,AN885),0)</f>
        <v>0</v>
      </c>
      <c r="AQ885" s="521" t="str">
        <f>テーブル2[[#This Row],[災害発生時の
体制]]&amp;テーブル2[[#This Row],[班長]]</f>
        <v/>
      </c>
      <c r="AR885" s="519">
        <f>IF(テーブル2[[#This Row],[班長]]="○",COUNTIF(AQ:AQ,AQ885),0)</f>
        <v>0</v>
      </c>
    </row>
    <row r="886" spans="2:44" x14ac:dyDescent="0.15">
      <c r="B886" s="378" t="str">
        <f>IF(名簿!C891&lt;&gt;"",名簿!C891,"")</f>
        <v/>
      </c>
      <c r="C886" s="378" t="str">
        <f>IF(名簿!F891&lt;&gt;"",名簿!F891,"")</f>
        <v/>
      </c>
      <c r="D886" s="378" t="str">
        <f>IF(名簿!G891&lt;&gt;"",名簿!G891,"")</f>
        <v/>
      </c>
      <c r="E886" s="378" t="str">
        <f>IF(名簿!J891&lt;&gt;"",名簿!J891,"")</f>
        <v/>
      </c>
      <c r="F886" s="378" t="str">
        <f>IF(名簿!L891&lt;&gt;"",名簿!L891,"")</f>
        <v/>
      </c>
      <c r="G886" s="378" t="str">
        <f>IF(名簿!I891&lt;&gt;"",名簿!I891,"")</f>
        <v/>
      </c>
      <c r="H886" s="378" t="str">
        <f>IF(名簿!K891&lt;&gt;"",名簿!K891,"")</f>
        <v/>
      </c>
      <c r="I886" s="378" t="str">
        <f>IF(名簿!H891&lt;&gt;"",名簿!H891,"")</f>
        <v/>
      </c>
      <c r="J886" s="378" t="str">
        <f>IF(名簿!S891&lt;&gt;"",名簿!S891,"")</f>
        <v/>
      </c>
      <c r="L886" s="379" t="str">
        <f>IF(現場!C890&lt;&gt;"",現場!C890,"")</f>
        <v/>
      </c>
      <c r="M886" s="379" t="str">
        <f>IF(現場!D890&lt;&gt;"",現場!D890,"")</f>
        <v/>
      </c>
      <c r="N886" s="379" t="str">
        <f>IF(現場!E890&lt;&gt;"",現場!E890,"")</f>
        <v/>
      </c>
      <c r="O886" s="379" t="str">
        <f>IF(現場!F890&lt;&gt;"",現場!F890,"")</f>
        <v/>
      </c>
      <c r="P886" s="379" t="str">
        <f>IF(現場!G890&lt;&gt;"",現場!G890,"")</f>
        <v/>
      </c>
      <c r="Q886" s="379" t="str">
        <f>IF(現場!H890&lt;&gt;"",現場!H890,"")</f>
        <v/>
      </c>
      <c r="R886" s="379" t="str">
        <f>IF(現場!I890&lt;&gt;"",現場!I890,"")</f>
        <v/>
      </c>
      <c r="S886" s="379" t="str">
        <f>IF(現場!J890&lt;&gt;"",現場!J890,"")</f>
        <v/>
      </c>
      <c r="T886" s="379" t="str">
        <f>IF(現場!K890&lt;&gt;"",現場!K890,"")</f>
        <v/>
      </c>
      <c r="U886" s="379" t="str">
        <f>IF(現場!L890&lt;&gt;"",現場!L890,"")</f>
        <v/>
      </c>
      <c r="V886" s="379" t="str">
        <f>IF(現場!M890&lt;&gt;"",現場!M890,"")</f>
        <v/>
      </c>
      <c r="X886" s="407" t="str">
        <f>IF(名簿!E891&lt;&gt;"",名簿!E891,"")</f>
        <v/>
      </c>
      <c r="Y886" s="407" t="str">
        <f>IF(名簿!C891&lt;&gt;"",名簿!C891,"")</f>
        <v/>
      </c>
      <c r="Z886" s="407" t="str">
        <f>IF(名簿!H891&lt;&gt;"",名簿!H891,"")</f>
        <v/>
      </c>
      <c r="AA886" s="407" t="str">
        <f>IF(名簿!S891&lt;&gt;"",名簿!S891,"")</f>
        <v/>
      </c>
      <c r="AB886" s="407" t="s">
        <v>1792</v>
      </c>
      <c r="AC886" s="407" t="str">
        <f>IF(名簿!M891&lt;&gt;"",名簿!M891,"")</f>
        <v/>
      </c>
      <c r="AD886" s="407" t="str">
        <f>IF(名簿!N891&lt;&gt;"",名簿!N891,"")</f>
        <v/>
      </c>
      <c r="AE886" s="407" t="str">
        <f>IF(名簿!O891&lt;&gt;"",名簿!O891,"")</f>
        <v/>
      </c>
      <c r="AF886" s="407" t="str">
        <f>IF(名簿!P891&lt;&gt;"",名簿!P891,"")</f>
        <v/>
      </c>
      <c r="AN886" s="551" t="str">
        <f>テーブル2[[#This Row],[災害発生時の
体制]]&amp;テーブル2[[#This Row],[班長代理①②③を選択]]</f>
        <v/>
      </c>
      <c r="AO886">
        <f>IF(テーブル2[[#This Row],[班長代理①②③を選択]]&lt;&gt;"",COUNTIF(AN:AN,AN886),0)</f>
        <v>0</v>
      </c>
      <c r="AQ886" s="521" t="str">
        <f>テーブル2[[#This Row],[災害発生時の
体制]]&amp;テーブル2[[#This Row],[班長]]</f>
        <v/>
      </c>
      <c r="AR886" s="519">
        <f>IF(テーブル2[[#This Row],[班長]]="○",COUNTIF(AQ:AQ,AQ886),0)</f>
        <v>0</v>
      </c>
    </row>
    <row r="887" spans="2:44" x14ac:dyDescent="0.15">
      <c r="B887" s="378" t="str">
        <f>IF(名簿!C892&lt;&gt;"",名簿!C892,"")</f>
        <v/>
      </c>
      <c r="C887" s="378" t="str">
        <f>IF(名簿!F892&lt;&gt;"",名簿!F892,"")</f>
        <v/>
      </c>
      <c r="D887" s="378" t="str">
        <f>IF(名簿!G892&lt;&gt;"",名簿!G892,"")</f>
        <v/>
      </c>
      <c r="E887" s="378" t="str">
        <f>IF(名簿!J892&lt;&gt;"",名簿!J892,"")</f>
        <v/>
      </c>
      <c r="F887" s="378" t="str">
        <f>IF(名簿!L892&lt;&gt;"",名簿!L892,"")</f>
        <v/>
      </c>
      <c r="G887" s="378" t="str">
        <f>IF(名簿!I892&lt;&gt;"",名簿!I892,"")</f>
        <v/>
      </c>
      <c r="H887" s="378" t="str">
        <f>IF(名簿!K892&lt;&gt;"",名簿!K892,"")</f>
        <v/>
      </c>
      <c r="I887" s="378" t="str">
        <f>IF(名簿!H892&lt;&gt;"",名簿!H892,"")</f>
        <v/>
      </c>
      <c r="J887" s="378" t="str">
        <f>IF(名簿!S892&lt;&gt;"",名簿!S892,"")</f>
        <v/>
      </c>
      <c r="L887" s="379" t="str">
        <f>IF(現場!C891&lt;&gt;"",現場!C891,"")</f>
        <v/>
      </c>
      <c r="M887" s="379" t="str">
        <f>IF(現場!D891&lt;&gt;"",現場!D891,"")</f>
        <v/>
      </c>
      <c r="N887" s="379" t="str">
        <f>IF(現場!E891&lt;&gt;"",現場!E891,"")</f>
        <v/>
      </c>
      <c r="O887" s="379" t="str">
        <f>IF(現場!F891&lt;&gt;"",現場!F891,"")</f>
        <v/>
      </c>
      <c r="P887" s="379" t="str">
        <f>IF(現場!G891&lt;&gt;"",現場!G891,"")</f>
        <v/>
      </c>
      <c r="Q887" s="379" t="str">
        <f>IF(現場!H891&lt;&gt;"",現場!H891,"")</f>
        <v/>
      </c>
      <c r="R887" s="379" t="str">
        <f>IF(現場!I891&lt;&gt;"",現場!I891,"")</f>
        <v/>
      </c>
      <c r="S887" s="379" t="str">
        <f>IF(現場!J891&lt;&gt;"",現場!J891,"")</f>
        <v/>
      </c>
      <c r="T887" s="379" t="str">
        <f>IF(現場!K891&lt;&gt;"",現場!K891,"")</f>
        <v/>
      </c>
      <c r="U887" s="379" t="str">
        <f>IF(現場!L891&lt;&gt;"",現場!L891,"")</f>
        <v/>
      </c>
      <c r="V887" s="379" t="str">
        <f>IF(現場!M891&lt;&gt;"",現場!M891,"")</f>
        <v/>
      </c>
      <c r="X887" s="407" t="str">
        <f>IF(名簿!E892&lt;&gt;"",名簿!E892,"")</f>
        <v/>
      </c>
      <c r="Y887" s="407" t="str">
        <f>IF(名簿!C892&lt;&gt;"",名簿!C892,"")</f>
        <v/>
      </c>
      <c r="Z887" s="407" t="str">
        <f>IF(名簿!H892&lt;&gt;"",名簿!H892,"")</f>
        <v/>
      </c>
      <c r="AA887" s="407" t="str">
        <f>IF(名簿!S892&lt;&gt;"",名簿!S892,"")</f>
        <v/>
      </c>
      <c r="AB887" s="407" t="s">
        <v>1792</v>
      </c>
      <c r="AC887" s="407" t="str">
        <f>IF(名簿!M892&lt;&gt;"",名簿!M892,"")</f>
        <v/>
      </c>
      <c r="AD887" s="407" t="str">
        <f>IF(名簿!N892&lt;&gt;"",名簿!N892,"")</f>
        <v/>
      </c>
      <c r="AE887" s="407" t="str">
        <f>IF(名簿!O892&lt;&gt;"",名簿!O892,"")</f>
        <v/>
      </c>
      <c r="AF887" s="407" t="str">
        <f>IF(名簿!P892&lt;&gt;"",名簿!P892,"")</f>
        <v/>
      </c>
      <c r="AN887" s="551" t="str">
        <f>テーブル2[[#This Row],[災害発生時の
体制]]&amp;テーブル2[[#This Row],[班長代理①②③を選択]]</f>
        <v/>
      </c>
      <c r="AO887">
        <f>IF(テーブル2[[#This Row],[班長代理①②③を選択]]&lt;&gt;"",COUNTIF(AN:AN,AN887),0)</f>
        <v>0</v>
      </c>
      <c r="AQ887" s="521" t="str">
        <f>テーブル2[[#This Row],[災害発生時の
体制]]&amp;テーブル2[[#This Row],[班長]]</f>
        <v/>
      </c>
      <c r="AR887" s="519">
        <f>IF(テーブル2[[#This Row],[班長]]="○",COUNTIF(AQ:AQ,AQ887),0)</f>
        <v>0</v>
      </c>
    </row>
    <row r="888" spans="2:44" x14ac:dyDescent="0.15">
      <c r="B888" s="378" t="str">
        <f>IF(名簿!C893&lt;&gt;"",名簿!C893,"")</f>
        <v/>
      </c>
      <c r="C888" s="378" t="str">
        <f>IF(名簿!F893&lt;&gt;"",名簿!F893,"")</f>
        <v/>
      </c>
      <c r="D888" s="378" t="str">
        <f>IF(名簿!G893&lt;&gt;"",名簿!G893,"")</f>
        <v/>
      </c>
      <c r="E888" s="378" t="str">
        <f>IF(名簿!J893&lt;&gt;"",名簿!J893,"")</f>
        <v/>
      </c>
      <c r="F888" s="378" t="str">
        <f>IF(名簿!L893&lt;&gt;"",名簿!L893,"")</f>
        <v/>
      </c>
      <c r="G888" s="378" t="str">
        <f>IF(名簿!I893&lt;&gt;"",名簿!I893,"")</f>
        <v/>
      </c>
      <c r="H888" s="378" t="str">
        <f>IF(名簿!K893&lt;&gt;"",名簿!K893,"")</f>
        <v/>
      </c>
      <c r="I888" s="378" t="str">
        <f>IF(名簿!H893&lt;&gt;"",名簿!H893,"")</f>
        <v/>
      </c>
      <c r="J888" s="378" t="str">
        <f>IF(名簿!S893&lt;&gt;"",名簿!S893,"")</f>
        <v/>
      </c>
      <c r="L888" s="379" t="str">
        <f>IF(現場!C892&lt;&gt;"",現場!C892,"")</f>
        <v/>
      </c>
      <c r="M888" s="379" t="str">
        <f>IF(現場!D892&lt;&gt;"",現場!D892,"")</f>
        <v/>
      </c>
      <c r="N888" s="379" t="str">
        <f>IF(現場!E892&lt;&gt;"",現場!E892,"")</f>
        <v/>
      </c>
      <c r="O888" s="379" t="str">
        <f>IF(現場!F892&lt;&gt;"",現場!F892,"")</f>
        <v/>
      </c>
      <c r="P888" s="379" t="str">
        <f>IF(現場!G892&lt;&gt;"",現場!G892,"")</f>
        <v/>
      </c>
      <c r="Q888" s="379" t="str">
        <f>IF(現場!H892&lt;&gt;"",現場!H892,"")</f>
        <v/>
      </c>
      <c r="R888" s="379" t="str">
        <f>IF(現場!I892&lt;&gt;"",現場!I892,"")</f>
        <v/>
      </c>
      <c r="S888" s="379" t="str">
        <f>IF(現場!J892&lt;&gt;"",現場!J892,"")</f>
        <v/>
      </c>
      <c r="T888" s="379" t="str">
        <f>IF(現場!K892&lt;&gt;"",現場!K892,"")</f>
        <v/>
      </c>
      <c r="U888" s="379" t="str">
        <f>IF(現場!L892&lt;&gt;"",現場!L892,"")</f>
        <v/>
      </c>
      <c r="V888" s="379" t="str">
        <f>IF(現場!M892&lt;&gt;"",現場!M892,"")</f>
        <v/>
      </c>
      <c r="X888" s="407" t="str">
        <f>IF(名簿!E893&lt;&gt;"",名簿!E893,"")</f>
        <v/>
      </c>
      <c r="Y888" s="407" t="str">
        <f>IF(名簿!C893&lt;&gt;"",名簿!C893,"")</f>
        <v/>
      </c>
      <c r="Z888" s="407" t="str">
        <f>IF(名簿!H893&lt;&gt;"",名簿!H893,"")</f>
        <v/>
      </c>
      <c r="AA888" s="407" t="str">
        <f>IF(名簿!S893&lt;&gt;"",名簿!S893,"")</f>
        <v/>
      </c>
      <c r="AB888" s="407" t="s">
        <v>1792</v>
      </c>
      <c r="AC888" s="407" t="str">
        <f>IF(名簿!M893&lt;&gt;"",名簿!M893,"")</f>
        <v/>
      </c>
      <c r="AD888" s="407" t="str">
        <f>IF(名簿!N893&lt;&gt;"",名簿!N893,"")</f>
        <v/>
      </c>
      <c r="AE888" s="407" t="str">
        <f>IF(名簿!O893&lt;&gt;"",名簿!O893,"")</f>
        <v/>
      </c>
      <c r="AF888" s="407" t="str">
        <f>IF(名簿!P893&lt;&gt;"",名簿!P893,"")</f>
        <v/>
      </c>
      <c r="AN888" s="551" t="str">
        <f>テーブル2[[#This Row],[災害発生時の
体制]]&amp;テーブル2[[#This Row],[班長代理①②③を選択]]</f>
        <v/>
      </c>
      <c r="AO888">
        <f>IF(テーブル2[[#This Row],[班長代理①②③を選択]]&lt;&gt;"",COUNTIF(AN:AN,AN888),0)</f>
        <v>0</v>
      </c>
      <c r="AQ888" s="521" t="str">
        <f>テーブル2[[#This Row],[災害発生時の
体制]]&amp;テーブル2[[#This Row],[班長]]</f>
        <v/>
      </c>
      <c r="AR888" s="519">
        <f>IF(テーブル2[[#This Row],[班長]]="○",COUNTIF(AQ:AQ,AQ888),0)</f>
        <v>0</v>
      </c>
    </row>
    <row r="889" spans="2:44" x14ac:dyDescent="0.15">
      <c r="B889" s="378" t="str">
        <f>IF(名簿!C894&lt;&gt;"",名簿!C894,"")</f>
        <v/>
      </c>
      <c r="C889" s="378" t="str">
        <f>IF(名簿!F894&lt;&gt;"",名簿!F894,"")</f>
        <v/>
      </c>
      <c r="D889" s="378" t="str">
        <f>IF(名簿!G894&lt;&gt;"",名簿!G894,"")</f>
        <v/>
      </c>
      <c r="E889" s="378" t="str">
        <f>IF(名簿!J894&lt;&gt;"",名簿!J894,"")</f>
        <v/>
      </c>
      <c r="F889" s="378" t="str">
        <f>IF(名簿!L894&lt;&gt;"",名簿!L894,"")</f>
        <v/>
      </c>
      <c r="G889" s="378" t="str">
        <f>IF(名簿!I894&lt;&gt;"",名簿!I894,"")</f>
        <v/>
      </c>
      <c r="H889" s="378" t="str">
        <f>IF(名簿!K894&lt;&gt;"",名簿!K894,"")</f>
        <v/>
      </c>
      <c r="I889" s="378" t="str">
        <f>IF(名簿!H894&lt;&gt;"",名簿!H894,"")</f>
        <v/>
      </c>
      <c r="J889" s="378" t="str">
        <f>IF(名簿!S894&lt;&gt;"",名簿!S894,"")</f>
        <v/>
      </c>
      <c r="L889" s="379" t="str">
        <f>IF(現場!C893&lt;&gt;"",現場!C893,"")</f>
        <v/>
      </c>
      <c r="M889" s="379" t="str">
        <f>IF(現場!D893&lt;&gt;"",現場!D893,"")</f>
        <v/>
      </c>
      <c r="N889" s="379" t="str">
        <f>IF(現場!E893&lt;&gt;"",現場!E893,"")</f>
        <v/>
      </c>
      <c r="O889" s="379" t="str">
        <f>IF(現場!F893&lt;&gt;"",現場!F893,"")</f>
        <v/>
      </c>
      <c r="P889" s="379" t="str">
        <f>IF(現場!G893&lt;&gt;"",現場!G893,"")</f>
        <v/>
      </c>
      <c r="Q889" s="379" t="str">
        <f>IF(現場!H893&lt;&gt;"",現場!H893,"")</f>
        <v/>
      </c>
      <c r="R889" s="379" t="str">
        <f>IF(現場!I893&lt;&gt;"",現場!I893,"")</f>
        <v/>
      </c>
      <c r="S889" s="379" t="str">
        <f>IF(現場!J893&lt;&gt;"",現場!J893,"")</f>
        <v/>
      </c>
      <c r="T889" s="379" t="str">
        <f>IF(現場!K893&lt;&gt;"",現場!K893,"")</f>
        <v/>
      </c>
      <c r="U889" s="379" t="str">
        <f>IF(現場!L893&lt;&gt;"",現場!L893,"")</f>
        <v/>
      </c>
      <c r="V889" s="379" t="str">
        <f>IF(現場!M893&lt;&gt;"",現場!M893,"")</f>
        <v/>
      </c>
      <c r="X889" s="407" t="str">
        <f>IF(名簿!E894&lt;&gt;"",名簿!E894,"")</f>
        <v/>
      </c>
      <c r="Y889" s="407" t="str">
        <f>IF(名簿!C894&lt;&gt;"",名簿!C894,"")</f>
        <v/>
      </c>
      <c r="Z889" s="407" t="str">
        <f>IF(名簿!H894&lt;&gt;"",名簿!H894,"")</f>
        <v/>
      </c>
      <c r="AA889" s="407" t="str">
        <f>IF(名簿!S894&lt;&gt;"",名簿!S894,"")</f>
        <v/>
      </c>
      <c r="AB889" s="407" t="s">
        <v>1792</v>
      </c>
      <c r="AC889" s="407" t="str">
        <f>IF(名簿!M894&lt;&gt;"",名簿!M894,"")</f>
        <v/>
      </c>
      <c r="AD889" s="407" t="str">
        <f>IF(名簿!N894&lt;&gt;"",名簿!N894,"")</f>
        <v/>
      </c>
      <c r="AE889" s="407" t="str">
        <f>IF(名簿!O894&lt;&gt;"",名簿!O894,"")</f>
        <v/>
      </c>
      <c r="AF889" s="407" t="str">
        <f>IF(名簿!P894&lt;&gt;"",名簿!P894,"")</f>
        <v/>
      </c>
      <c r="AN889" s="551" t="str">
        <f>テーブル2[[#This Row],[災害発生時の
体制]]&amp;テーブル2[[#This Row],[班長代理①②③を選択]]</f>
        <v/>
      </c>
      <c r="AO889">
        <f>IF(テーブル2[[#This Row],[班長代理①②③を選択]]&lt;&gt;"",COUNTIF(AN:AN,AN889),0)</f>
        <v>0</v>
      </c>
      <c r="AQ889" s="521" t="str">
        <f>テーブル2[[#This Row],[災害発生時の
体制]]&amp;テーブル2[[#This Row],[班長]]</f>
        <v/>
      </c>
      <c r="AR889" s="519">
        <f>IF(テーブル2[[#This Row],[班長]]="○",COUNTIF(AQ:AQ,AQ889),0)</f>
        <v>0</v>
      </c>
    </row>
    <row r="890" spans="2:44" x14ac:dyDescent="0.15">
      <c r="B890" s="378" t="str">
        <f>IF(名簿!C895&lt;&gt;"",名簿!C895,"")</f>
        <v/>
      </c>
      <c r="C890" s="378" t="str">
        <f>IF(名簿!F895&lt;&gt;"",名簿!F895,"")</f>
        <v/>
      </c>
      <c r="D890" s="378" t="str">
        <f>IF(名簿!G895&lt;&gt;"",名簿!G895,"")</f>
        <v/>
      </c>
      <c r="E890" s="378" t="str">
        <f>IF(名簿!J895&lt;&gt;"",名簿!J895,"")</f>
        <v/>
      </c>
      <c r="F890" s="378" t="str">
        <f>IF(名簿!L895&lt;&gt;"",名簿!L895,"")</f>
        <v/>
      </c>
      <c r="G890" s="378" t="str">
        <f>IF(名簿!I895&lt;&gt;"",名簿!I895,"")</f>
        <v/>
      </c>
      <c r="H890" s="378" t="str">
        <f>IF(名簿!K895&lt;&gt;"",名簿!K895,"")</f>
        <v/>
      </c>
      <c r="I890" s="378" t="str">
        <f>IF(名簿!H895&lt;&gt;"",名簿!H895,"")</f>
        <v/>
      </c>
      <c r="J890" s="378" t="str">
        <f>IF(名簿!S895&lt;&gt;"",名簿!S895,"")</f>
        <v/>
      </c>
      <c r="L890" s="379" t="str">
        <f>IF(現場!C894&lt;&gt;"",現場!C894,"")</f>
        <v/>
      </c>
      <c r="M890" s="379" t="str">
        <f>IF(現場!D894&lt;&gt;"",現場!D894,"")</f>
        <v/>
      </c>
      <c r="N890" s="379" t="str">
        <f>IF(現場!E894&lt;&gt;"",現場!E894,"")</f>
        <v/>
      </c>
      <c r="O890" s="379" t="str">
        <f>IF(現場!F894&lt;&gt;"",現場!F894,"")</f>
        <v/>
      </c>
      <c r="P890" s="379" t="str">
        <f>IF(現場!G894&lt;&gt;"",現場!G894,"")</f>
        <v/>
      </c>
      <c r="Q890" s="379" t="str">
        <f>IF(現場!H894&lt;&gt;"",現場!H894,"")</f>
        <v/>
      </c>
      <c r="R890" s="379" t="str">
        <f>IF(現場!I894&lt;&gt;"",現場!I894,"")</f>
        <v/>
      </c>
      <c r="S890" s="379" t="str">
        <f>IF(現場!J894&lt;&gt;"",現場!J894,"")</f>
        <v/>
      </c>
      <c r="T890" s="379" t="str">
        <f>IF(現場!K894&lt;&gt;"",現場!K894,"")</f>
        <v/>
      </c>
      <c r="U890" s="379" t="str">
        <f>IF(現場!L894&lt;&gt;"",現場!L894,"")</f>
        <v/>
      </c>
      <c r="V890" s="379" t="str">
        <f>IF(現場!M894&lt;&gt;"",現場!M894,"")</f>
        <v/>
      </c>
      <c r="X890" s="407" t="str">
        <f>IF(名簿!E895&lt;&gt;"",名簿!E895,"")</f>
        <v/>
      </c>
      <c r="Y890" s="407" t="str">
        <f>IF(名簿!C895&lt;&gt;"",名簿!C895,"")</f>
        <v/>
      </c>
      <c r="Z890" s="407" t="str">
        <f>IF(名簿!H895&lt;&gt;"",名簿!H895,"")</f>
        <v/>
      </c>
      <c r="AA890" s="407" t="str">
        <f>IF(名簿!S895&lt;&gt;"",名簿!S895,"")</f>
        <v/>
      </c>
      <c r="AB890" s="407" t="s">
        <v>1792</v>
      </c>
      <c r="AC890" s="407" t="str">
        <f>IF(名簿!M895&lt;&gt;"",名簿!M895,"")</f>
        <v/>
      </c>
      <c r="AD890" s="407" t="str">
        <f>IF(名簿!N895&lt;&gt;"",名簿!N895,"")</f>
        <v/>
      </c>
      <c r="AE890" s="407" t="str">
        <f>IF(名簿!O895&lt;&gt;"",名簿!O895,"")</f>
        <v/>
      </c>
      <c r="AF890" s="407" t="str">
        <f>IF(名簿!P895&lt;&gt;"",名簿!P895,"")</f>
        <v/>
      </c>
      <c r="AN890" s="551" t="str">
        <f>テーブル2[[#This Row],[災害発生時の
体制]]&amp;テーブル2[[#This Row],[班長代理①②③を選択]]</f>
        <v/>
      </c>
      <c r="AO890">
        <f>IF(テーブル2[[#This Row],[班長代理①②③を選択]]&lt;&gt;"",COUNTIF(AN:AN,AN890),0)</f>
        <v>0</v>
      </c>
      <c r="AQ890" s="521" t="str">
        <f>テーブル2[[#This Row],[災害発生時の
体制]]&amp;テーブル2[[#This Row],[班長]]</f>
        <v/>
      </c>
      <c r="AR890" s="519">
        <f>IF(テーブル2[[#This Row],[班長]]="○",COUNTIF(AQ:AQ,AQ890),0)</f>
        <v>0</v>
      </c>
    </row>
    <row r="891" spans="2:44" x14ac:dyDescent="0.15">
      <c r="B891" s="378" t="str">
        <f>IF(名簿!C896&lt;&gt;"",名簿!C896,"")</f>
        <v/>
      </c>
      <c r="C891" s="378" t="str">
        <f>IF(名簿!F896&lt;&gt;"",名簿!F896,"")</f>
        <v/>
      </c>
      <c r="D891" s="378" t="str">
        <f>IF(名簿!G896&lt;&gt;"",名簿!G896,"")</f>
        <v/>
      </c>
      <c r="E891" s="378" t="str">
        <f>IF(名簿!J896&lt;&gt;"",名簿!J896,"")</f>
        <v/>
      </c>
      <c r="F891" s="378" t="str">
        <f>IF(名簿!L896&lt;&gt;"",名簿!L896,"")</f>
        <v/>
      </c>
      <c r="G891" s="378" t="str">
        <f>IF(名簿!I896&lt;&gt;"",名簿!I896,"")</f>
        <v/>
      </c>
      <c r="H891" s="378" t="str">
        <f>IF(名簿!K896&lt;&gt;"",名簿!K896,"")</f>
        <v/>
      </c>
      <c r="I891" s="378" t="str">
        <f>IF(名簿!H896&lt;&gt;"",名簿!H896,"")</f>
        <v/>
      </c>
      <c r="J891" s="378" t="str">
        <f>IF(名簿!S896&lt;&gt;"",名簿!S896,"")</f>
        <v/>
      </c>
      <c r="L891" s="379" t="str">
        <f>IF(現場!C895&lt;&gt;"",現場!C895,"")</f>
        <v/>
      </c>
      <c r="M891" s="379" t="str">
        <f>IF(現場!D895&lt;&gt;"",現場!D895,"")</f>
        <v/>
      </c>
      <c r="N891" s="379" t="str">
        <f>IF(現場!E895&lt;&gt;"",現場!E895,"")</f>
        <v/>
      </c>
      <c r="O891" s="379" t="str">
        <f>IF(現場!F895&lt;&gt;"",現場!F895,"")</f>
        <v/>
      </c>
      <c r="P891" s="379" t="str">
        <f>IF(現場!G895&lt;&gt;"",現場!G895,"")</f>
        <v/>
      </c>
      <c r="Q891" s="379" t="str">
        <f>IF(現場!H895&lt;&gt;"",現場!H895,"")</f>
        <v/>
      </c>
      <c r="R891" s="379" t="str">
        <f>IF(現場!I895&lt;&gt;"",現場!I895,"")</f>
        <v/>
      </c>
      <c r="S891" s="379" t="str">
        <f>IF(現場!J895&lt;&gt;"",現場!J895,"")</f>
        <v/>
      </c>
      <c r="T891" s="379" t="str">
        <f>IF(現場!K895&lt;&gt;"",現場!K895,"")</f>
        <v/>
      </c>
      <c r="U891" s="379" t="str">
        <f>IF(現場!L895&lt;&gt;"",現場!L895,"")</f>
        <v/>
      </c>
      <c r="V891" s="379" t="str">
        <f>IF(現場!M895&lt;&gt;"",現場!M895,"")</f>
        <v/>
      </c>
      <c r="X891" s="407" t="str">
        <f>IF(名簿!E896&lt;&gt;"",名簿!E896,"")</f>
        <v/>
      </c>
      <c r="Y891" s="407" t="str">
        <f>IF(名簿!C896&lt;&gt;"",名簿!C896,"")</f>
        <v/>
      </c>
      <c r="Z891" s="407" t="str">
        <f>IF(名簿!H896&lt;&gt;"",名簿!H896,"")</f>
        <v/>
      </c>
      <c r="AA891" s="407" t="str">
        <f>IF(名簿!S896&lt;&gt;"",名簿!S896,"")</f>
        <v/>
      </c>
      <c r="AB891" s="407" t="s">
        <v>1792</v>
      </c>
      <c r="AC891" s="407" t="str">
        <f>IF(名簿!M896&lt;&gt;"",名簿!M896,"")</f>
        <v/>
      </c>
      <c r="AD891" s="407" t="str">
        <f>IF(名簿!N896&lt;&gt;"",名簿!N896,"")</f>
        <v/>
      </c>
      <c r="AE891" s="407" t="str">
        <f>IF(名簿!O896&lt;&gt;"",名簿!O896,"")</f>
        <v/>
      </c>
      <c r="AF891" s="407" t="str">
        <f>IF(名簿!P896&lt;&gt;"",名簿!P896,"")</f>
        <v/>
      </c>
      <c r="AN891" s="551" t="str">
        <f>テーブル2[[#This Row],[災害発生時の
体制]]&amp;テーブル2[[#This Row],[班長代理①②③を選択]]</f>
        <v/>
      </c>
      <c r="AO891">
        <f>IF(テーブル2[[#This Row],[班長代理①②③を選択]]&lt;&gt;"",COUNTIF(AN:AN,AN891),0)</f>
        <v>0</v>
      </c>
      <c r="AQ891" s="521" t="str">
        <f>テーブル2[[#This Row],[災害発生時の
体制]]&amp;テーブル2[[#This Row],[班長]]</f>
        <v/>
      </c>
      <c r="AR891" s="519">
        <f>IF(テーブル2[[#This Row],[班長]]="○",COUNTIF(AQ:AQ,AQ891),0)</f>
        <v>0</v>
      </c>
    </row>
    <row r="892" spans="2:44" x14ac:dyDescent="0.15">
      <c r="B892" s="378" t="str">
        <f>IF(名簿!C897&lt;&gt;"",名簿!C897,"")</f>
        <v/>
      </c>
      <c r="C892" s="378" t="str">
        <f>IF(名簿!F897&lt;&gt;"",名簿!F897,"")</f>
        <v/>
      </c>
      <c r="D892" s="378" t="str">
        <f>IF(名簿!G897&lt;&gt;"",名簿!G897,"")</f>
        <v/>
      </c>
      <c r="E892" s="378" t="str">
        <f>IF(名簿!J897&lt;&gt;"",名簿!J897,"")</f>
        <v/>
      </c>
      <c r="F892" s="378" t="str">
        <f>IF(名簿!L897&lt;&gt;"",名簿!L897,"")</f>
        <v/>
      </c>
      <c r="G892" s="378" t="str">
        <f>IF(名簿!I897&lt;&gt;"",名簿!I897,"")</f>
        <v/>
      </c>
      <c r="H892" s="378" t="str">
        <f>IF(名簿!K897&lt;&gt;"",名簿!K897,"")</f>
        <v/>
      </c>
      <c r="I892" s="378" t="str">
        <f>IF(名簿!H897&lt;&gt;"",名簿!H897,"")</f>
        <v/>
      </c>
      <c r="J892" s="378" t="str">
        <f>IF(名簿!S897&lt;&gt;"",名簿!S897,"")</f>
        <v/>
      </c>
      <c r="L892" s="379" t="str">
        <f>IF(現場!C896&lt;&gt;"",現場!C896,"")</f>
        <v/>
      </c>
      <c r="M892" s="379" t="str">
        <f>IF(現場!D896&lt;&gt;"",現場!D896,"")</f>
        <v/>
      </c>
      <c r="N892" s="379" t="str">
        <f>IF(現場!E896&lt;&gt;"",現場!E896,"")</f>
        <v/>
      </c>
      <c r="O892" s="379" t="str">
        <f>IF(現場!F896&lt;&gt;"",現場!F896,"")</f>
        <v/>
      </c>
      <c r="P892" s="379" t="str">
        <f>IF(現場!G896&lt;&gt;"",現場!G896,"")</f>
        <v/>
      </c>
      <c r="Q892" s="379" t="str">
        <f>IF(現場!H896&lt;&gt;"",現場!H896,"")</f>
        <v/>
      </c>
      <c r="R892" s="379" t="str">
        <f>IF(現場!I896&lt;&gt;"",現場!I896,"")</f>
        <v/>
      </c>
      <c r="S892" s="379" t="str">
        <f>IF(現場!J896&lt;&gt;"",現場!J896,"")</f>
        <v/>
      </c>
      <c r="T892" s="379" t="str">
        <f>IF(現場!K896&lt;&gt;"",現場!K896,"")</f>
        <v/>
      </c>
      <c r="U892" s="379" t="str">
        <f>IF(現場!L896&lt;&gt;"",現場!L896,"")</f>
        <v/>
      </c>
      <c r="V892" s="379" t="str">
        <f>IF(現場!M896&lt;&gt;"",現場!M896,"")</f>
        <v/>
      </c>
      <c r="X892" s="407" t="str">
        <f>IF(名簿!E897&lt;&gt;"",名簿!E897,"")</f>
        <v/>
      </c>
      <c r="Y892" s="407" t="str">
        <f>IF(名簿!C897&lt;&gt;"",名簿!C897,"")</f>
        <v/>
      </c>
      <c r="Z892" s="407" t="str">
        <f>IF(名簿!H897&lt;&gt;"",名簿!H897,"")</f>
        <v/>
      </c>
      <c r="AA892" s="407" t="str">
        <f>IF(名簿!S897&lt;&gt;"",名簿!S897,"")</f>
        <v/>
      </c>
      <c r="AB892" s="407" t="s">
        <v>1792</v>
      </c>
      <c r="AC892" s="407" t="str">
        <f>IF(名簿!M897&lt;&gt;"",名簿!M897,"")</f>
        <v/>
      </c>
      <c r="AD892" s="407" t="str">
        <f>IF(名簿!N897&lt;&gt;"",名簿!N897,"")</f>
        <v/>
      </c>
      <c r="AE892" s="407" t="str">
        <f>IF(名簿!O897&lt;&gt;"",名簿!O897,"")</f>
        <v/>
      </c>
      <c r="AF892" s="407" t="str">
        <f>IF(名簿!P897&lt;&gt;"",名簿!P897,"")</f>
        <v/>
      </c>
      <c r="AN892" s="551" t="str">
        <f>テーブル2[[#This Row],[災害発生時の
体制]]&amp;テーブル2[[#This Row],[班長代理①②③を選択]]</f>
        <v/>
      </c>
      <c r="AO892">
        <f>IF(テーブル2[[#This Row],[班長代理①②③を選択]]&lt;&gt;"",COUNTIF(AN:AN,AN892),0)</f>
        <v>0</v>
      </c>
      <c r="AQ892" s="521" t="str">
        <f>テーブル2[[#This Row],[災害発生時の
体制]]&amp;テーブル2[[#This Row],[班長]]</f>
        <v/>
      </c>
      <c r="AR892" s="519">
        <f>IF(テーブル2[[#This Row],[班長]]="○",COUNTIF(AQ:AQ,AQ892),0)</f>
        <v>0</v>
      </c>
    </row>
    <row r="893" spans="2:44" x14ac:dyDescent="0.15">
      <c r="B893" s="378" t="str">
        <f>IF(名簿!C898&lt;&gt;"",名簿!C898,"")</f>
        <v/>
      </c>
      <c r="C893" s="378" t="str">
        <f>IF(名簿!F898&lt;&gt;"",名簿!F898,"")</f>
        <v/>
      </c>
      <c r="D893" s="378" t="str">
        <f>IF(名簿!G898&lt;&gt;"",名簿!G898,"")</f>
        <v/>
      </c>
      <c r="E893" s="378" t="str">
        <f>IF(名簿!J898&lt;&gt;"",名簿!J898,"")</f>
        <v/>
      </c>
      <c r="F893" s="378" t="str">
        <f>IF(名簿!L898&lt;&gt;"",名簿!L898,"")</f>
        <v/>
      </c>
      <c r="G893" s="378" t="str">
        <f>IF(名簿!I898&lt;&gt;"",名簿!I898,"")</f>
        <v/>
      </c>
      <c r="H893" s="378" t="str">
        <f>IF(名簿!K898&lt;&gt;"",名簿!K898,"")</f>
        <v/>
      </c>
      <c r="I893" s="378" t="str">
        <f>IF(名簿!H898&lt;&gt;"",名簿!H898,"")</f>
        <v/>
      </c>
      <c r="J893" s="378" t="str">
        <f>IF(名簿!S898&lt;&gt;"",名簿!S898,"")</f>
        <v/>
      </c>
      <c r="L893" s="379" t="str">
        <f>IF(現場!C897&lt;&gt;"",現場!C897,"")</f>
        <v/>
      </c>
      <c r="M893" s="379" t="str">
        <f>IF(現場!D897&lt;&gt;"",現場!D897,"")</f>
        <v/>
      </c>
      <c r="N893" s="379" t="str">
        <f>IF(現場!E897&lt;&gt;"",現場!E897,"")</f>
        <v/>
      </c>
      <c r="O893" s="379" t="str">
        <f>IF(現場!F897&lt;&gt;"",現場!F897,"")</f>
        <v/>
      </c>
      <c r="P893" s="379" t="str">
        <f>IF(現場!G897&lt;&gt;"",現場!G897,"")</f>
        <v/>
      </c>
      <c r="Q893" s="379" t="str">
        <f>IF(現場!H897&lt;&gt;"",現場!H897,"")</f>
        <v/>
      </c>
      <c r="R893" s="379" t="str">
        <f>IF(現場!I897&lt;&gt;"",現場!I897,"")</f>
        <v/>
      </c>
      <c r="S893" s="379" t="str">
        <f>IF(現場!J897&lt;&gt;"",現場!J897,"")</f>
        <v/>
      </c>
      <c r="T893" s="379" t="str">
        <f>IF(現場!K897&lt;&gt;"",現場!K897,"")</f>
        <v/>
      </c>
      <c r="U893" s="379" t="str">
        <f>IF(現場!L897&lt;&gt;"",現場!L897,"")</f>
        <v/>
      </c>
      <c r="V893" s="379" t="str">
        <f>IF(現場!M897&lt;&gt;"",現場!M897,"")</f>
        <v/>
      </c>
      <c r="X893" s="407" t="str">
        <f>IF(名簿!E898&lt;&gt;"",名簿!E898,"")</f>
        <v/>
      </c>
      <c r="Y893" s="407" t="str">
        <f>IF(名簿!C898&lt;&gt;"",名簿!C898,"")</f>
        <v/>
      </c>
      <c r="Z893" s="407" t="str">
        <f>IF(名簿!H898&lt;&gt;"",名簿!H898,"")</f>
        <v/>
      </c>
      <c r="AA893" s="407" t="str">
        <f>IF(名簿!S898&lt;&gt;"",名簿!S898,"")</f>
        <v/>
      </c>
      <c r="AB893" s="407" t="s">
        <v>1792</v>
      </c>
      <c r="AC893" s="407" t="str">
        <f>IF(名簿!M898&lt;&gt;"",名簿!M898,"")</f>
        <v/>
      </c>
      <c r="AD893" s="407" t="str">
        <f>IF(名簿!N898&lt;&gt;"",名簿!N898,"")</f>
        <v/>
      </c>
      <c r="AE893" s="407" t="str">
        <f>IF(名簿!O898&lt;&gt;"",名簿!O898,"")</f>
        <v/>
      </c>
      <c r="AF893" s="407" t="str">
        <f>IF(名簿!P898&lt;&gt;"",名簿!P898,"")</f>
        <v/>
      </c>
      <c r="AN893" s="551" t="str">
        <f>テーブル2[[#This Row],[災害発生時の
体制]]&amp;テーブル2[[#This Row],[班長代理①②③を選択]]</f>
        <v/>
      </c>
      <c r="AO893">
        <f>IF(テーブル2[[#This Row],[班長代理①②③を選択]]&lt;&gt;"",COUNTIF(AN:AN,AN893),0)</f>
        <v>0</v>
      </c>
      <c r="AQ893" s="521" t="str">
        <f>テーブル2[[#This Row],[災害発生時の
体制]]&amp;テーブル2[[#This Row],[班長]]</f>
        <v/>
      </c>
      <c r="AR893" s="519">
        <f>IF(テーブル2[[#This Row],[班長]]="○",COUNTIF(AQ:AQ,AQ893),0)</f>
        <v>0</v>
      </c>
    </row>
    <row r="894" spans="2:44" x14ac:dyDescent="0.15">
      <c r="B894" s="378" t="str">
        <f>IF(名簿!C899&lt;&gt;"",名簿!C899,"")</f>
        <v/>
      </c>
      <c r="C894" s="378" t="str">
        <f>IF(名簿!F899&lt;&gt;"",名簿!F899,"")</f>
        <v/>
      </c>
      <c r="D894" s="378" t="str">
        <f>IF(名簿!G899&lt;&gt;"",名簿!G899,"")</f>
        <v/>
      </c>
      <c r="E894" s="378" t="str">
        <f>IF(名簿!J899&lt;&gt;"",名簿!J899,"")</f>
        <v/>
      </c>
      <c r="F894" s="378" t="str">
        <f>IF(名簿!L899&lt;&gt;"",名簿!L899,"")</f>
        <v/>
      </c>
      <c r="G894" s="378" t="str">
        <f>IF(名簿!I899&lt;&gt;"",名簿!I899,"")</f>
        <v/>
      </c>
      <c r="H894" s="378" t="str">
        <f>IF(名簿!K899&lt;&gt;"",名簿!K899,"")</f>
        <v/>
      </c>
      <c r="I894" s="378" t="str">
        <f>IF(名簿!H899&lt;&gt;"",名簿!H899,"")</f>
        <v/>
      </c>
      <c r="J894" s="378" t="str">
        <f>IF(名簿!S899&lt;&gt;"",名簿!S899,"")</f>
        <v/>
      </c>
      <c r="L894" s="379" t="str">
        <f>IF(現場!C898&lt;&gt;"",現場!C898,"")</f>
        <v/>
      </c>
      <c r="M894" s="379" t="str">
        <f>IF(現場!D898&lt;&gt;"",現場!D898,"")</f>
        <v/>
      </c>
      <c r="N894" s="379" t="str">
        <f>IF(現場!E898&lt;&gt;"",現場!E898,"")</f>
        <v/>
      </c>
      <c r="O894" s="379" t="str">
        <f>IF(現場!F898&lt;&gt;"",現場!F898,"")</f>
        <v/>
      </c>
      <c r="P894" s="379" t="str">
        <f>IF(現場!G898&lt;&gt;"",現場!G898,"")</f>
        <v/>
      </c>
      <c r="Q894" s="379" t="str">
        <f>IF(現場!H898&lt;&gt;"",現場!H898,"")</f>
        <v/>
      </c>
      <c r="R894" s="379" t="str">
        <f>IF(現場!I898&lt;&gt;"",現場!I898,"")</f>
        <v/>
      </c>
      <c r="S894" s="379" t="str">
        <f>IF(現場!J898&lt;&gt;"",現場!J898,"")</f>
        <v/>
      </c>
      <c r="T894" s="379" t="str">
        <f>IF(現場!K898&lt;&gt;"",現場!K898,"")</f>
        <v/>
      </c>
      <c r="U894" s="379" t="str">
        <f>IF(現場!L898&lt;&gt;"",現場!L898,"")</f>
        <v/>
      </c>
      <c r="V894" s="379" t="str">
        <f>IF(現場!M898&lt;&gt;"",現場!M898,"")</f>
        <v/>
      </c>
      <c r="X894" s="407" t="str">
        <f>IF(名簿!E899&lt;&gt;"",名簿!E899,"")</f>
        <v/>
      </c>
      <c r="Y894" s="407" t="str">
        <f>IF(名簿!C899&lt;&gt;"",名簿!C899,"")</f>
        <v/>
      </c>
      <c r="Z894" s="407" t="str">
        <f>IF(名簿!H899&lt;&gt;"",名簿!H899,"")</f>
        <v/>
      </c>
      <c r="AA894" s="407" t="str">
        <f>IF(名簿!S899&lt;&gt;"",名簿!S899,"")</f>
        <v/>
      </c>
      <c r="AB894" s="407" t="s">
        <v>1792</v>
      </c>
      <c r="AC894" s="407" t="str">
        <f>IF(名簿!M899&lt;&gt;"",名簿!M899,"")</f>
        <v/>
      </c>
      <c r="AD894" s="407" t="str">
        <f>IF(名簿!N899&lt;&gt;"",名簿!N899,"")</f>
        <v/>
      </c>
      <c r="AE894" s="407" t="str">
        <f>IF(名簿!O899&lt;&gt;"",名簿!O899,"")</f>
        <v/>
      </c>
      <c r="AF894" s="407" t="str">
        <f>IF(名簿!P899&lt;&gt;"",名簿!P899,"")</f>
        <v/>
      </c>
      <c r="AN894" s="551" t="str">
        <f>テーブル2[[#This Row],[災害発生時の
体制]]&amp;テーブル2[[#This Row],[班長代理①②③を選択]]</f>
        <v/>
      </c>
      <c r="AO894">
        <f>IF(テーブル2[[#This Row],[班長代理①②③を選択]]&lt;&gt;"",COUNTIF(AN:AN,AN894),0)</f>
        <v>0</v>
      </c>
      <c r="AQ894" s="521" t="str">
        <f>テーブル2[[#This Row],[災害発生時の
体制]]&amp;テーブル2[[#This Row],[班長]]</f>
        <v/>
      </c>
      <c r="AR894" s="519">
        <f>IF(テーブル2[[#This Row],[班長]]="○",COUNTIF(AQ:AQ,AQ894),0)</f>
        <v>0</v>
      </c>
    </row>
    <row r="895" spans="2:44" x14ac:dyDescent="0.15">
      <c r="B895" s="378" t="str">
        <f>IF(名簿!C900&lt;&gt;"",名簿!C900,"")</f>
        <v/>
      </c>
      <c r="C895" s="378" t="str">
        <f>IF(名簿!F900&lt;&gt;"",名簿!F900,"")</f>
        <v/>
      </c>
      <c r="D895" s="378" t="str">
        <f>IF(名簿!G900&lt;&gt;"",名簿!G900,"")</f>
        <v/>
      </c>
      <c r="E895" s="378" t="str">
        <f>IF(名簿!J900&lt;&gt;"",名簿!J900,"")</f>
        <v/>
      </c>
      <c r="F895" s="378" t="str">
        <f>IF(名簿!L900&lt;&gt;"",名簿!L900,"")</f>
        <v/>
      </c>
      <c r="G895" s="378" t="str">
        <f>IF(名簿!I900&lt;&gt;"",名簿!I900,"")</f>
        <v/>
      </c>
      <c r="H895" s="378" t="str">
        <f>IF(名簿!K900&lt;&gt;"",名簿!K900,"")</f>
        <v/>
      </c>
      <c r="I895" s="378" t="str">
        <f>IF(名簿!H900&lt;&gt;"",名簿!H900,"")</f>
        <v/>
      </c>
      <c r="J895" s="378" t="str">
        <f>IF(名簿!S900&lt;&gt;"",名簿!S900,"")</f>
        <v/>
      </c>
      <c r="L895" s="379" t="str">
        <f>IF(現場!C899&lt;&gt;"",現場!C899,"")</f>
        <v/>
      </c>
      <c r="M895" s="379" t="str">
        <f>IF(現場!D899&lt;&gt;"",現場!D899,"")</f>
        <v/>
      </c>
      <c r="N895" s="379" t="str">
        <f>IF(現場!E899&lt;&gt;"",現場!E899,"")</f>
        <v/>
      </c>
      <c r="O895" s="379" t="str">
        <f>IF(現場!F899&lt;&gt;"",現場!F899,"")</f>
        <v/>
      </c>
      <c r="P895" s="379" t="str">
        <f>IF(現場!G899&lt;&gt;"",現場!G899,"")</f>
        <v/>
      </c>
      <c r="Q895" s="379" t="str">
        <f>IF(現場!H899&lt;&gt;"",現場!H899,"")</f>
        <v/>
      </c>
      <c r="R895" s="379" t="str">
        <f>IF(現場!I899&lt;&gt;"",現場!I899,"")</f>
        <v/>
      </c>
      <c r="S895" s="379" t="str">
        <f>IF(現場!J899&lt;&gt;"",現場!J899,"")</f>
        <v/>
      </c>
      <c r="T895" s="379" t="str">
        <f>IF(現場!K899&lt;&gt;"",現場!K899,"")</f>
        <v/>
      </c>
      <c r="U895" s="379" t="str">
        <f>IF(現場!L899&lt;&gt;"",現場!L899,"")</f>
        <v/>
      </c>
      <c r="V895" s="379" t="str">
        <f>IF(現場!M899&lt;&gt;"",現場!M899,"")</f>
        <v/>
      </c>
      <c r="X895" s="407" t="str">
        <f>IF(名簿!E900&lt;&gt;"",名簿!E900,"")</f>
        <v/>
      </c>
      <c r="Y895" s="407" t="str">
        <f>IF(名簿!C900&lt;&gt;"",名簿!C900,"")</f>
        <v/>
      </c>
      <c r="Z895" s="407" t="str">
        <f>IF(名簿!H900&lt;&gt;"",名簿!H900,"")</f>
        <v/>
      </c>
      <c r="AA895" s="407" t="str">
        <f>IF(名簿!S900&lt;&gt;"",名簿!S900,"")</f>
        <v/>
      </c>
      <c r="AB895" s="407" t="s">
        <v>1792</v>
      </c>
      <c r="AC895" s="407" t="str">
        <f>IF(名簿!M900&lt;&gt;"",名簿!M900,"")</f>
        <v/>
      </c>
      <c r="AD895" s="407" t="str">
        <f>IF(名簿!N900&lt;&gt;"",名簿!N900,"")</f>
        <v/>
      </c>
      <c r="AE895" s="407" t="str">
        <f>IF(名簿!O900&lt;&gt;"",名簿!O900,"")</f>
        <v/>
      </c>
      <c r="AF895" s="407" t="str">
        <f>IF(名簿!P900&lt;&gt;"",名簿!P900,"")</f>
        <v/>
      </c>
      <c r="AN895" s="551" t="str">
        <f>テーブル2[[#This Row],[災害発生時の
体制]]&amp;テーブル2[[#This Row],[班長代理①②③を選択]]</f>
        <v/>
      </c>
      <c r="AO895">
        <f>IF(テーブル2[[#This Row],[班長代理①②③を選択]]&lt;&gt;"",COUNTIF(AN:AN,AN895),0)</f>
        <v>0</v>
      </c>
      <c r="AQ895" s="521" t="str">
        <f>テーブル2[[#This Row],[災害発生時の
体制]]&amp;テーブル2[[#This Row],[班長]]</f>
        <v/>
      </c>
      <c r="AR895" s="519">
        <f>IF(テーブル2[[#This Row],[班長]]="○",COUNTIF(AQ:AQ,AQ895),0)</f>
        <v>0</v>
      </c>
    </row>
    <row r="896" spans="2:44" x14ac:dyDescent="0.15">
      <c r="B896" s="378" t="str">
        <f>IF(名簿!C901&lt;&gt;"",名簿!C901,"")</f>
        <v/>
      </c>
      <c r="C896" s="378" t="str">
        <f>IF(名簿!F901&lt;&gt;"",名簿!F901,"")</f>
        <v/>
      </c>
      <c r="D896" s="378" t="str">
        <f>IF(名簿!G901&lt;&gt;"",名簿!G901,"")</f>
        <v/>
      </c>
      <c r="E896" s="378" t="str">
        <f>IF(名簿!J901&lt;&gt;"",名簿!J901,"")</f>
        <v/>
      </c>
      <c r="F896" s="378" t="str">
        <f>IF(名簿!L901&lt;&gt;"",名簿!L901,"")</f>
        <v/>
      </c>
      <c r="G896" s="378" t="str">
        <f>IF(名簿!I901&lt;&gt;"",名簿!I901,"")</f>
        <v/>
      </c>
      <c r="H896" s="378" t="str">
        <f>IF(名簿!K901&lt;&gt;"",名簿!K901,"")</f>
        <v/>
      </c>
      <c r="I896" s="378" t="str">
        <f>IF(名簿!H901&lt;&gt;"",名簿!H901,"")</f>
        <v/>
      </c>
      <c r="J896" s="378" t="str">
        <f>IF(名簿!S901&lt;&gt;"",名簿!S901,"")</f>
        <v/>
      </c>
      <c r="L896" s="379" t="str">
        <f>IF(現場!C900&lt;&gt;"",現場!C900,"")</f>
        <v/>
      </c>
      <c r="M896" s="379" t="str">
        <f>IF(現場!D900&lt;&gt;"",現場!D900,"")</f>
        <v/>
      </c>
      <c r="N896" s="379" t="str">
        <f>IF(現場!E900&lt;&gt;"",現場!E900,"")</f>
        <v/>
      </c>
      <c r="O896" s="379" t="str">
        <f>IF(現場!F900&lt;&gt;"",現場!F900,"")</f>
        <v/>
      </c>
      <c r="P896" s="379" t="str">
        <f>IF(現場!G900&lt;&gt;"",現場!G900,"")</f>
        <v/>
      </c>
      <c r="Q896" s="379" t="str">
        <f>IF(現場!H900&lt;&gt;"",現場!H900,"")</f>
        <v/>
      </c>
      <c r="R896" s="379" t="str">
        <f>IF(現場!I900&lt;&gt;"",現場!I900,"")</f>
        <v/>
      </c>
      <c r="S896" s="379" t="str">
        <f>IF(現場!J900&lt;&gt;"",現場!J900,"")</f>
        <v/>
      </c>
      <c r="T896" s="379" t="str">
        <f>IF(現場!K900&lt;&gt;"",現場!K900,"")</f>
        <v/>
      </c>
      <c r="U896" s="379" t="str">
        <f>IF(現場!L900&lt;&gt;"",現場!L900,"")</f>
        <v/>
      </c>
      <c r="V896" s="379" t="str">
        <f>IF(現場!M900&lt;&gt;"",現場!M900,"")</f>
        <v/>
      </c>
      <c r="X896" s="407" t="str">
        <f>IF(名簿!E901&lt;&gt;"",名簿!E901,"")</f>
        <v/>
      </c>
      <c r="Y896" s="407" t="str">
        <f>IF(名簿!C901&lt;&gt;"",名簿!C901,"")</f>
        <v/>
      </c>
      <c r="Z896" s="407" t="str">
        <f>IF(名簿!H901&lt;&gt;"",名簿!H901,"")</f>
        <v/>
      </c>
      <c r="AA896" s="407" t="str">
        <f>IF(名簿!S901&lt;&gt;"",名簿!S901,"")</f>
        <v/>
      </c>
      <c r="AB896" s="407" t="s">
        <v>1792</v>
      </c>
      <c r="AC896" s="407" t="str">
        <f>IF(名簿!M901&lt;&gt;"",名簿!M901,"")</f>
        <v/>
      </c>
      <c r="AD896" s="407" t="str">
        <f>IF(名簿!N901&lt;&gt;"",名簿!N901,"")</f>
        <v/>
      </c>
      <c r="AE896" s="407" t="str">
        <f>IF(名簿!O901&lt;&gt;"",名簿!O901,"")</f>
        <v/>
      </c>
      <c r="AF896" s="407" t="str">
        <f>IF(名簿!P901&lt;&gt;"",名簿!P901,"")</f>
        <v/>
      </c>
      <c r="AN896" s="551" t="str">
        <f>テーブル2[[#This Row],[災害発生時の
体制]]&amp;テーブル2[[#This Row],[班長代理①②③を選択]]</f>
        <v/>
      </c>
      <c r="AO896">
        <f>IF(テーブル2[[#This Row],[班長代理①②③を選択]]&lt;&gt;"",COUNTIF(AN:AN,AN896),0)</f>
        <v>0</v>
      </c>
      <c r="AQ896" s="521" t="str">
        <f>テーブル2[[#This Row],[災害発生時の
体制]]&amp;テーブル2[[#This Row],[班長]]</f>
        <v/>
      </c>
      <c r="AR896" s="519">
        <f>IF(テーブル2[[#This Row],[班長]]="○",COUNTIF(AQ:AQ,AQ896),0)</f>
        <v>0</v>
      </c>
    </row>
    <row r="897" spans="2:44" x14ac:dyDescent="0.15">
      <c r="B897" s="378" t="str">
        <f>IF(名簿!C902&lt;&gt;"",名簿!C902,"")</f>
        <v/>
      </c>
      <c r="C897" s="378" t="str">
        <f>IF(名簿!F902&lt;&gt;"",名簿!F902,"")</f>
        <v/>
      </c>
      <c r="D897" s="378" t="str">
        <f>IF(名簿!G902&lt;&gt;"",名簿!G902,"")</f>
        <v/>
      </c>
      <c r="E897" s="378" t="str">
        <f>IF(名簿!J902&lt;&gt;"",名簿!J902,"")</f>
        <v/>
      </c>
      <c r="F897" s="378" t="str">
        <f>IF(名簿!L902&lt;&gt;"",名簿!L902,"")</f>
        <v/>
      </c>
      <c r="G897" s="378" t="str">
        <f>IF(名簿!I902&lt;&gt;"",名簿!I902,"")</f>
        <v/>
      </c>
      <c r="H897" s="378" t="str">
        <f>IF(名簿!K902&lt;&gt;"",名簿!K902,"")</f>
        <v/>
      </c>
      <c r="I897" s="378" t="str">
        <f>IF(名簿!H902&lt;&gt;"",名簿!H902,"")</f>
        <v/>
      </c>
      <c r="J897" s="378" t="str">
        <f>IF(名簿!S902&lt;&gt;"",名簿!S902,"")</f>
        <v/>
      </c>
      <c r="L897" s="379" t="str">
        <f>IF(現場!C901&lt;&gt;"",現場!C901,"")</f>
        <v/>
      </c>
      <c r="M897" s="379" t="str">
        <f>IF(現場!D901&lt;&gt;"",現場!D901,"")</f>
        <v/>
      </c>
      <c r="N897" s="379" t="str">
        <f>IF(現場!E901&lt;&gt;"",現場!E901,"")</f>
        <v/>
      </c>
      <c r="O897" s="379" t="str">
        <f>IF(現場!F901&lt;&gt;"",現場!F901,"")</f>
        <v/>
      </c>
      <c r="P897" s="379" t="str">
        <f>IF(現場!G901&lt;&gt;"",現場!G901,"")</f>
        <v/>
      </c>
      <c r="Q897" s="379" t="str">
        <f>IF(現場!H901&lt;&gt;"",現場!H901,"")</f>
        <v/>
      </c>
      <c r="R897" s="379" t="str">
        <f>IF(現場!I901&lt;&gt;"",現場!I901,"")</f>
        <v/>
      </c>
      <c r="S897" s="379" t="str">
        <f>IF(現場!J901&lt;&gt;"",現場!J901,"")</f>
        <v/>
      </c>
      <c r="T897" s="379" t="str">
        <f>IF(現場!K901&lt;&gt;"",現場!K901,"")</f>
        <v/>
      </c>
      <c r="U897" s="379" t="str">
        <f>IF(現場!L901&lt;&gt;"",現場!L901,"")</f>
        <v/>
      </c>
      <c r="V897" s="379" t="str">
        <f>IF(現場!M901&lt;&gt;"",現場!M901,"")</f>
        <v/>
      </c>
      <c r="X897" s="407" t="str">
        <f>IF(名簿!E902&lt;&gt;"",名簿!E902,"")</f>
        <v/>
      </c>
      <c r="Y897" s="407" t="str">
        <f>IF(名簿!C902&lt;&gt;"",名簿!C902,"")</f>
        <v/>
      </c>
      <c r="Z897" s="407" t="str">
        <f>IF(名簿!H902&lt;&gt;"",名簿!H902,"")</f>
        <v/>
      </c>
      <c r="AA897" s="407" t="str">
        <f>IF(名簿!S902&lt;&gt;"",名簿!S902,"")</f>
        <v/>
      </c>
      <c r="AB897" s="407" t="s">
        <v>1792</v>
      </c>
      <c r="AC897" s="407" t="str">
        <f>IF(名簿!M902&lt;&gt;"",名簿!M902,"")</f>
        <v/>
      </c>
      <c r="AD897" s="407" t="str">
        <f>IF(名簿!N902&lt;&gt;"",名簿!N902,"")</f>
        <v/>
      </c>
      <c r="AE897" s="407" t="str">
        <f>IF(名簿!O902&lt;&gt;"",名簿!O902,"")</f>
        <v/>
      </c>
      <c r="AF897" s="407" t="str">
        <f>IF(名簿!P902&lt;&gt;"",名簿!P902,"")</f>
        <v/>
      </c>
      <c r="AN897" s="551" t="str">
        <f>テーブル2[[#This Row],[災害発生時の
体制]]&amp;テーブル2[[#This Row],[班長代理①②③を選択]]</f>
        <v/>
      </c>
      <c r="AO897">
        <f>IF(テーブル2[[#This Row],[班長代理①②③を選択]]&lt;&gt;"",COUNTIF(AN:AN,AN897),0)</f>
        <v>0</v>
      </c>
      <c r="AQ897" s="521" t="str">
        <f>テーブル2[[#This Row],[災害発生時の
体制]]&amp;テーブル2[[#This Row],[班長]]</f>
        <v/>
      </c>
      <c r="AR897" s="519">
        <f>IF(テーブル2[[#This Row],[班長]]="○",COUNTIF(AQ:AQ,AQ897),0)</f>
        <v>0</v>
      </c>
    </row>
    <row r="898" spans="2:44" x14ac:dyDescent="0.15">
      <c r="B898" s="378" t="str">
        <f>IF(名簿!C903&lt;&gt;"",名簿!C903,"")</f>
        <v/>
      </c>
      <c r="C898" s="378" t="str">
        <f>IF(名簿!F903&lt;&gt;"",名簿!F903,"")</f>
        <v/>
      </c>
      <c r="D898" s="378" t="str">
        <f>IF(名簿!G903&lt;&gt;"",名簿!G903,"")</f>
        <v/>
      </c>
      <c r="E898" s="378" t="str">
        <f>IF(名簿!J903&lt;&gt;"",名簿!J903,"")</f>
        <v/>
      </c>
      <c r="F898" s="378" t="str">
        <f>IF(名簿!L903&lt;&gt;"",名簿!L903,"")</f>
        <v/>
      </c>
      <c r="G898" s="378" t="str">
        <f>IF(名簿!I903&lt;&gt;"",名簿!I903,"")</f>
        <v/>
      </c>
      <c r="H898" s="378" t="str">
        <f>IF(名簿!K903&lt;&gt;"",名簿!K903,"")</f>
        <v/>
      </c>
      <c r="I898" s="378" t="str">
        <f>IF(名簿!H903&lt;&gt;"",名簿!H903,"")</f>
        <v/>
      </c>
      <c r="J898" s="378" t="str">
        <f>IF(名簿!S903&lt;&gt;"",名簿!S903,"")</f>
        <v/>
      </c>
      <c r="L898" s="379" t="str">
        <f>IF(現場!C902&lt;&gt;"",現場!C902,"")</f>
        <v/>
      </c>
      <c r="M898" s="379" t="str">
        <f>IF(現場!D902&lt;&gt;"",現場!D902,"")</f>
        <v/>
      </c>
      <c r="N898" s="379" t="str">
        <f>IF(現場!E902&lt;&gt;"",現場!E902,"")</f>
        <v/>
      </c>
      <c r="O898" s="379" t="str">
        <f>IF(現場!F902&lt;&gt;"",現場!F902,"")</f>
        <v/>
      </c>
      <c r="P898" s="379" t="str">
        <f>IF(現場!G902&lt;&gt;"",現場!G902,"")</f>
        <v/>
      </c>
      <c r="Q898" s="379" t="str">
        <f>IF(現場!H902&lt;&gt;"",現場!H902,"")</f>
        <v/>
      </c>
      <c r="R898" s="379" t="str">
        <f>IF(現場!I902&lt;&gt;"",現場!I902,"")</f>
        <v/>
      </c>
      <c r="S898" s="379" t="str">
        <f>IF(現場!J902&lt;&gt;"",現場!J902,"")</f>
        <v/>
      </c>
      <c r="T898" s="379" t="str">
        <f>IF(現場!K902&lt;&gt;"",現場!K902,"")</f>
        <v/>
      </c>
      <c r="U898" s="379" t="str">
        <f>IF(現場!L902&lt;&gt;"",現場!L902,"")</f>
        <v/>
      </c>
      <c r="V898" s="379" t="str">
        <f>IF(現場!M902&lt;&gt;"",現場!M902,"")</f>
        <v/>
      </c>
      <c r="X898" s="407" t="str">
        <f>IF(名簿!E903&lt;&gt;"",名簿!E903,"")</f>
        <v/>
      </c>
      <c r="Y898" s="407" t="str">
        <f>IF(名簿!C903&lt;&gt;"",名簿!C903,"")</f>
        <v/>
      </c>
      <c r="Z898" s="407" t="str">
        <f>IF(名簿!H903&lt;&gt;"",名簿!H903,"")</f>
        <v/>
      </c>
      <c r="AA898" s="407" t="str">
        <f>IF(名簿!S903&lt;&gt;"",名簿!S903,"")</f>
        <v/>
      </c>
      <c r="AB898" s="407" t="s">
        <v>1792</v>
      </c>
      <c r="AC898" s="407" t="str">
        <f>IF(名簿!M903&lt;&gt;"",名簿!M903,"")</f>
        <v/>
      </c>
      <c r="AD898" s="407" t="str">
        <f>IF(名簿!N903&lt;&gt;"",名簿!N903,"")</f>
        <v/>
      </c>
      <c r="AE898" s="407" t="str">
        <f>IF(名簿!O903&lt;&gt;"",名簿!O903,"")</f>
        <v/>
      </c>
      <c r="AF898" s="407" t="str">
        <f>IF(名簿!P903&lt;&gt;"",名簿!P903,"")</f>
        <v/>
      </c>
      <c r="AN898" s="551" t="str">
        <f>テーブル2[[#This Row],[災害発生時の
体制]]&amp;テーブル2[[#This Row],[班長代理①②③を選択]]</f>
        <v/>
      </c>
      <c r="AO898">
        <f>IF(テーブル2[[#This Row],[班長代理①②③を選択]]&lt;&gt;"",COUNTIF(AN:AN,AN898),0)</f>
        <v>0</v>
      </c>
      <c r="AQ898" s="521" t="str">
        <f>テーブル2[[#This Row],[災害発生時の
体制]]&amp;テーブル2[[#This Row],[班長]]</f>
        <v/>
      </c>
      <c r="AR898" s="519">
        <f>IF(テーブル2[[#This Row],[班長]]="○",COUNTIF(AQ:AQ,AQ898),0)</f>
        <v>0</v>
      </c>
    </row>
    <row r="899" spans="2:44" x14ac:dyDescent="0.15">
      <c r="B899" s="378" t="str">
        <f>IF(名簿!C904&lt;&gt;"",名簿!C904,"")</f>
        <v/>
      </c>
      <c r="C899" s="378" t="str">
        <f>IF(名簿!F904&lt;&gt;"",名簿!F904,"")</f>
        <v/>
      </c>
      <c r="D899" s="378" t="str">
        <f>IF(名簿!G904&lt;&gt;"",名簿!G904,"")</f>
        <v/>
      </c>
      <c r="E899" s="378" t="str">
        <f>IF(名簿!J904&lt;&gt;"",名簿!J904,"")</f>
        <v/>
      </c>
      <c r="F899" s="378" t="str">
        <f>IF(名簿!L904&lt;&gt;"",名簿!L904,"")</f>
        <v/>
      </c>
      <c r="G899" s="378" t="str">
        <f>IF(名簿!I904&lt;&gt;"",名簿!I904,"")</f>
        <v/>
      </c>
      <c r="H899" s="378" t="str">
        <f>IF(名簿!K904&lt;&gt;"",名簿!K904,"")</f>
        <v/>
      </c>
      <c r="I899" s="378" t="str">
        <f>IF(名簿!H904&lt;&gt;"",名簿!H904,"")</f>
        <v/>
      </c>
      <c r="J899" s="378" t="str">
        <f>IF(名簿!S904&lt;&gt;"",名簿!S904,"")</f>
        <v/>
      </c>
      <c r="L899" s="379" t="str">
        <f>IF(現場!C903&lt;&gt;"",現場!C903,"")</f>
        <v/>
      </c>
      <c r="M899" s="379" t="str">
        <f>IF(現場!D903&lt;&gt;"",現場!D903,"")</f>
        <v/>
      </c>
      <c r="N899" s="379" t="str">
        <f>IF(現場!E903&lt;&gt;"",現場!E903,"")</f>
        <v/>
      </c>
      <c r="O899" s="379" t="str">
        <f>IF(現場!F903&lt;&gt;"",現場!F903,"")</f>
        <v/>
      </c>
      <c r="P899" s="379" t="str">
        <f>IF(現場!G903&lt;&gt;"",現場!G903,"")</f>
        <v/>
      </c>
      <c r="Q899" s="379" t="str">
        <f>IF(現場!H903&lt;&gt;"",現場!H903,"")</f>
        <v/>
      </c>
      <c r="R899" s="379" t="str">
        <f>IF(現場!I903&lt;&gt;"",現場!I903,"")</f>
        <v/>
      </c>
      <c r="S899" s="379" t="str">
        <f>IF(現場!J903&lt;&gt;"",現場!J903,"")</f>
        <v/>
      </c>
      <c r="T899" s="379" t="str">
        <f>IF(現場!K903&lt;&gt;"",現場!K903,"")</f>
        <v/>
      </c>
      <c r="U899" s="379" t="str">
        <f>IF(現場!L903&lt;&gt;"",現場!L903,"")</f>
        <v/>
      </c>
      <c r="V899" s="379" t="str">
        <f>IF(現場!M903&lt;&gt;"",現場!M903,"")</f>
        <v/>
      </c>
      <c r="X899" s="407" t="str">
        <f>IF(名簿!E904&lt;&gt;"",名簿!E904,"")</f>
        <v/>
      </c>
      <c r="Y899" s="407" t="str">
        <f>IF(名簿!C904&lt;&gt;"",名簿!C904,"")</f>
        <v/>
      </c>
      <c r="Z899" s="407" t="str">
        <f>IF(名簿!H904&lt;&gt;"",名簿!H904,"")</f>
        <v/>
      </c>
      <c r="AA899" s="407" t="str">
        <f>IF(名簿!S904&lt;&gt;"",名簿!S904,"")</f>
        <v/>
      </c>
      <c r="AB899" s="407" t="s">
        <v>1792</v>
      </c>
      <c r="AC899" s="407" t="str">
        <f>IF(名簿!M904&lt;&gt;"",名簿!M904,"")</f>
        <v/>
      </c>
      <c r="AD899" s="407" t="str">
        <f>IF(名簿!N904&lt;&gt;"",名簿!N904,"")</f>
        <v/>
      </c>
      <c r="AE899" s="407" t="str">
        <f>IF(名簿!O904&lt;&gt;"",名簿!O904,"")</f>
        <v/>
      </c>
      <c r="AF899" s="407" t="str">
        <f>IF(名簿!P904&lt;&gt;"",名簿!P904,"")</f>
        <v/>
      </c>
      <c r="AN899" s="551" t="str">
        <f>テーブル2[[#This Row],[災害発生時の
体制]]&amp;テーブル2[[#This Row],[班長代理①②③を選択]]</f>
        <v/>
      </c>
      <c r="AO899">
        <f>IF(テーブル2[[#This Row],[班長代理①②③を選択]]&lt;&gt;"",COUNTIF(AN:AN,AN899),0)</f>
        <v>0</v>
      </c>
      <c r="AQ899" s="521" t="str">
        <f>テーブル2[[#This Row],[災害発生時の
体制]]&amp;テーブル2[[#This Row],[班長]]</f>
        <v/>
      </c>
      <c r="AR899" s="519">
        <f>IF(テーブル2[[#This Row],[班長]]="○",COUNTIF(AQ:AQ,AQ899),0)</f>
        <v>0</v>
      </c>
    </row>
    <row r="900" spans="2:44" x14ac:dyDescent="0.15">
      <c r="B900" s="378" t="str">
        <f>IF(名簿!C905&lt;&gt;"",名簿!C905,"")</f>
        <v/>
      </c>
      <c r="C900" s="378" t="str">
        <f>IF(名簿!F905&lt;&gt;"",名簿!F905,"")</f>
        <v/>
      </c>
      <c r="D900" s="378" t="str">
        <f>IF(名簿!G905&lt;&gt;"",名簿!G905,"")</f>
        <v/>
      </c>
      <c r="E900" s="378" t="str">
        <f>IF(名簿!J905&lt;&gt;"",名簿!J905,"")</f>
        <v/>
      </c>
      <c r="F900" s="378" t="str">
        <f>IF(名簿!L905&lt;&gt;"",名簿!L905,"")</f>
        <v/>
      </c>
      <c r="G900" s="378" t="str">
        <f>IF(名簿!I905&lt;&gt;"",名簿!I905,"")</f>
        <v/>
      </c>
      <c r="H900" s="378" t="str">
        <f>IF(名簿!K905&lt;&gt;"",名簿!K905,"")</f>
        <v/>
      </c>
      <c r="I900" s="378" t="str">
        <f>IF(名簿!H905&lt;&gt;"",名簿!H905,"")</f>
        <v/>
      </c>
      <c r="J900" s="378" t="str">
        <f>IF(名簿!S905&lt;&gt;"",名簿!S905,"")</f>
        <v/>
      </c>
      <c r="L900" s="379" t="str">
        <f>IF(現場!C904&lt;&gt;"",現場!C904,"")</f>
        <v/>
      </c>
      <c r="M900" s="379" t="str">
        <f>IF(現場!D904&lt;&gt;"",現場!D904,"")</f>
        <v/>
      </c>
      <c r="N900" s="379" t="str">
        <f>IF(現場!E904&lt;&gt;"",現場!E904,"")</f>
        <v/>
      </c>
      <c r="O900" s="379" t="str">
        <f>IF(現場!F904&lt;&gt;"",現場!F904,"")</f>
        <v/>
      </c>
      <c r="P900" s="379" t="str">
        <f>IF(現場!G904&lt;&gt;"",現場!G904,"")</f>
        <v/>
      </c>
      <c r="Q900" s="379" t="str">
        <f>IF(現場!H904&lt;&gt;"",現場!H904,"")</f>
        <v/>
      </c>
      <c r="R900" s="379" t="str">
        <f>IF(現場!I904&lt;&gt;"",現場!I904,"")</f>
        <v/>
      </c>
      <c r="S900" s="379" t="str">
        <f>IF(現場!J904&lt;&gt;"",現場!J904,"")</f>
        <v/>
      </c>
      <c r="T900" s="379" t="str">
        <f>IF(現場!K904&lt;&gt;"",現場!K904,"")</f>
        <v/>
      </c>
      <c r="U900" s="379" t="str">
        <f>IF(現場!L904&lt;&gt;"",現場!L904,"")</f>
        <v/>
      </c>
      <c r="V900" s="379" t="str">
        <f>IF(現場!M904&lt;&gt;"",現場!M904,"")</f>
        <v/>
      </c>
      <c r="X900" s="407" t="str">
        <f>IF(名簿!E905&lt;&gt;"",名簿!E905,"")</f>
        <v/>
      </c>
      <c r="Y900" s="407" t="str">
        <f>IF(名簿!C905&lt;&gt;"",名簿!C905,"")</f>
        <v/>
      </c>
      <c r="Z900" s="407" t="str">
        <f>IF(名簿!H905&lt;&gt;"",名簿!H905,"")</f>
        <v/>
      </c>
      <c r="AA900" s="407" t="str">
        <f>IF(名簿!S905&lt;&gt;"",名簿!S905,"")</f>
        <v/>
      </c>
      <c r="AB900" s="407" t="s">
        <v>1792</v>
      </c>
      <c r="AC900" s="407" t="str">
        <f>IF(名簿!M905&lt;&gt;"",名簿!M905,"")</f>
        <v/>
      </c>
      <c r="AD900" s="407" t="str">
        <f>IF(名簿!N905&lt;&gt;"",名簿!N905,"")</f>
        <v/>
      </c>
      <c r="AE900" s="407" t="str">
        <f>IF(名簿!O905&lt;&gt;"",名簿!O905,"")</f>
        <v/>
      </c>
      <c r="AF900" s="407" t="str">
        <f>IF(名簿!P905&lt;&gt;"",名簿!P905,"")</f>
        <v/>
      </c>
      <c r="AN900" s="551" t="str">
        <f>テーブル2[[#This Row],[災害発生時の
体制]]&amp;テーブル2[[#This Row],[班長代理①②③を選択]]</f>
        <v/>
      </c>
      <c r="AO900">
        <f>IF(テーブル2[[#This Row],[班長代理①②③を選択]]&lt;&gt;"",COUNTIF(AN:AN,AN900),0)</f>
        <v>0</v>
      </c>
      <c r="AQ900" s="521" t="str">
        <f>テーブル2[[#This Row],[災害発生時の
体制]]&amp;テーブル2[[#This Row],[班長]]</f>
        <v/>
      </c>
      <c r="AR900" s="519">
        <f>IF(テーブル2[[#This Row],[班長]]="○",COUNTIF(AQ:AQ,AQ900),0)</f>
        <v>0</v>
      </c>
    </row>
    <row r="901" spans="2:44" x14ac:dyDescent="0.15">
      <c r="B901" s="378" t="str">
        <f>IF(名簿!C906&lt;&gt;"",名簿!C906,"")</f>
        <v/>
      </c>
      <c r="C901" s="378" t="str">
        <f>IF(名簿!F906&lt;&gt;"",名簿!F906,"")</f>
        <v/>
      </c>
      <c r="D901" s="378" t="str">
        <f>IF(名簿!G906&lt;&gt;"",名簿!G906,"")</f>
        <v/>
      </c>
      <c r="E901" s="378" t="str">
        <f>IF(名簿!J906&lt;&gt;"",名簿!J906,"")</f>
        <v/>
      </c>
      <c r="F901" s="378" t="str">
        <f>IF(名簿!L906&lt;&gt;"",名簿!L906,"")</f>
        <v/>
      </c>
      <c r="G901" s="378" t="str">
        <f>IF(名簿!I906&lt;&gt;"",名簿!I906,"")</f>
        <v/>
      </c>
      <c r="H901" s="378" t="str">
        <f>IF(名簿!K906&lt;&gt;"",名簿!K906,"")</f>
        <v/>
      </c>
      <c r="I901" s="378" t="str">
        <f>IF(名簿!H906&lt;&gt;"",名簿!H906,"")</f>
        <v/>
      </c>
      <c r="J901" s="378" t="str">
        <f>IF(名簿!S906&lt;&gt;"",名簿!S906,"")</f>
        <v/>
      </c>
      <c r="L901" s="379" t="str">
        <f>IF(現場!C905&lt;&gt;"",現場!C905,"")</f>
        <v/>
      </c>
      <c r="M901" s="379" t="str">
        <f>IF(現場!D905&lt;&gt;"",現場!D905,"")</f>
        <v/>
      </c>
      <c r="N901" s="379" t="str">
        <f>IF(現場!E905&lt;&gt;"",現場!E905,"")</f>
        <v/>
      </c>
      <c r="O901" s="379" t="str">
        <f>IF(現場!F905&lt;&gt;"",現場!F905,"")</f>
        <v/>
      </c>
      <c r="P901" s="379" t="str">
        <f>IF(現場!G905&lt;&gt;"",現場!G905,"")</f>
        <v/>
      </c>
      <c r="Q901" s="379" t="str">
        <f>IF(現場!H905&lt;&gt;"",現場!H905,"")</f>
        <v/>
      </c>
      <c r="R901" s="379" t="str">
        <f>IF(現場!I905&lt;&gt;"",現場!I905,"")</f>
        <v/>
      </c>
      <c r="S901" s="379" t="str">
        <f>IF(現場!J905&lt;&gt;"",現場!J905,"")</f>
        <v/>
      </c>
      <c r="T901" s="379" t="str">
        <f>IF(現場!K905&lt;&gt;"",現場!K905,"")</f>
        <v/>
      </c>
      <c r="U901" s="379" t="str">
        <f>IF(現場!L905&lt;&gt;"",現場!L905,"")</f>
        <v/>
      </c>
      <c r="V901" s="379" t="str">
        <f>IF(現場!M905&lt;&gt;"",現場!M905,"")</f>
        <v/>
      </c>
      <c r="X901" s="407" t="str">
        <f>IF(名簿!E906&lt;&gt;"",名簿!E906,"")</f>
        <v/>
      </c>
      <c r="Y901" s="407" t="str">
        <f>IF(名簿!C906&lt;&gt;"",名簿!C906,"")</f>
        <v/>
      </c>
      <c r="Z901" s="407" t="str">
        <f>IF(名簿!H906&lt;&gt;"",名簿!H906,"")</f>
        <v/>
      </c>
      <c r="AA901" s="407" t="str">
        <f>IF(名簿!S906&lt;&gt;"",名簿!S906,"")</f>
        <v/>
      </c>
      <c r="AB901" s="407" t="s">
        <v>1792</v>
      </c>
      <c r="AC901" s="407" t="str">
        <f>IF(名簿!M906&lt;&gt;"",名簿!M906,"")</f>
        <v/>
      </c>
      <c r="AD901" s="407" t="str">
        <f>IF(名簿!N906&lt;&gt;"",名簿!N906,"")</f>
        <v/>
      </c>
      <c r="AE901" s="407" t="str">
        <f>IF(名簿!O906&lt;&gt;"",名簿!O906,"")</f>
        <v/>
      </c>
      <c r="AF901" s="407" t="str">
        <f>IF(名簿!P906&lt;&gt;"",名簿!P906,"")</f>
        <v/>
      </c>
      <c r="AN901" s="551" t="str">
        <f>テーブル2[[#This Row],[災害発生時の
体制]]&amp;テーブル2[[#This Row],[班長代理①②③を選択]]</f>
        <v/>
      </c>
      <c r="AO901">
        <f>IF(テーブル2[[#This Row],[班長代理①②③を選択]]&lt;&gt;"",COUNTIF(AN:AN,AN901),0)</f>
        <v>0</v>
      </c>
      <c r="AQ901" s="521" t="str">
        <f>テーブル2[[#This Row],[災害発生時の
体制]]&amp;テーブル2[[#This Row],[班長]]</f>
        <v/>
      </c>
      <c r="AR901" s="519">
        <f>IF(テーブル2[[#This Row],[班長]]="○",COUNTIF(AQ:AQ,AQ901),0)</f>
        <v>0</v>
      </c>
    </row>
    <row r="902" spans="2:44" x14ac:dyDescent="0.15">
      <c r="B902" s="378" t="str">
        <f>IF(名簿!C907&lt;&gt;"",名簿!C907,"")</f>
        <v/>
      </c>
      <c r="C902" s="378" t="str">
        <f>IF(名簿!F907&lt;&gt;"",名簿!F907,"")</f>
        <v/>
      </c>
      <c r="D902" s="378" t="str">
        <f>IF(名簿!G907&lt;&gt;"",名簿!G907,"")</f>
        <v/>
      </c>
      <c r="E902" s="378" t="str">
        <f>IF(名簿!J907&lt;&gt;"",名簿!J907,"")</f>
        <v/>
      </c>
      <c r="F902" s="378" t="str">
        <f>IF(名簿!L907&lt;&gt;"",名簿!L907,"")</f>
        <v/>
      </c>
      <c r="G902" s="378" t="str">
        <f>IF(名簿!I907&lt;&gt;"",名簿!I907,"")</f>
        <v/>
      </c>
      <c r="H902" s="378" t="str">
        <f>IF(名簿!K907&lt;&gt;"",名簿!K907,"")</f>
        <v/>
      </c>
      <c r="I902" s="378" t="str">
        <f>IF(名簿!H907&lt;&gt;"",名簿!H907,"")</f>
        <v/>
      </c>
      <c r="J902" s="378" t="str">
        <f>IF(名簿!S907&lt;&gt;"",名簿!S907,"")</f>
        <v/>
      </c>
      <c r="L902" s="379" t="str">
        <f>IF(現場!C906&lt;&gt;"",現場!C906,"")</f>
        <v/>
      </c>
      <c r="M902" s="379" t="str">
        <f>IF(現場!D906&lt;&gt;"",現場!D906,"")</f>
        <v/>
      </c>
      <c r="N902" s="379" t="str">
        <f>IF(現場!E906&lt;&gt;"",現場!E906,"")</f>
        <v/>
      </c>
      <c r="O902" s="379" t="str">
        <f>IF(現場!F906&lt;&gt;"",現場!F906,"")</f>
        <v/>
      </c>
      <c r="P902" s="379" t="str">
        <f>IF(現場!G906&lt;&gt;"",現場!G906,"")</f>
        <v/>
      </c>
      <c r="Q902" s="379" t="str">
        <f>IF(現場!H906&lt;&gt;"",現場!H906,"")</f>
        <v/>
      </c>
      <c r="R902" s="379" t="str">
        <f>IF(現場!I906&lt;&gt;"",現場!I906,"")</f>
        <v/>
      </c>
      <c r="S902" s="379" t="str">
        <f>IF(現場!J906&lt;&gt;"",現場!J906,"")</f>
        <v/>
      </c>
      <c r="T902" s="379" t="str">
        <f>IF(現場!K906&lt;&gt;"",現場!K906,"")</f>
        <v/>
      </c>
      <c r="U902" s="379" t="str">
        <f>IF(現場!L906&lt;&gt;"",現場!L906,"")</f>
        <v/>
      </c>
      <c r="V902" s="379" t="str">
        <f>IF(現場!M906&lt;&gt;"",現場!M906,"")</f>
        <v/>
      </c>
      <c r="X902" s="407" t="str">
        <f>IF(名簿!E907&lt;&gt;"",名簿!E907,"")</f>
        <v/>
      </c>
      <c r="Y902" s="407" t="str">
        <f>IF(名簿!C907&lt;&gt;"",名簿!C907,"")</f>
        <v/>
      </c>
      <c r="Z902" s="407" t="str">
        <f>IF(名簿!H907&lt;&gt;"",名簿!H907,"")</f>
        <v/>
      </c>
      <c r="AA902" s="407" t="str">
        <f>IF(名簿!S907&lt;&gt;"",名簿!S907,"")</f>
        <v/>
      </c>
      <c r="AB902" s="407" t="s">
        <v>1792</v>
      </c>
      <c r="AC902" s="407" t="str">
        <f>IF(名簿!M907&lt;&gt;"",名簿!M907,"")</f>
        <v/>
      </c>
      <c r="AD902" s="407" t="str">
        <f>IF(名簿!N907&lt;&gt;"",名簿!N907,"")</f>
        <v/>
      </c>
      <c r="AE902" s="407" t="str">
        <f>IF(名簿!O907&lt;&gt;"",名簿!O907,"")</f>
        <v/>
      </c>
      <c r="AF902" s="407" t="str">
        <f>IF(名簿!P907&lt;&gt;"",名簿!P907,"")</f>
        <v/>
      </c>
      <c r="AN902" s="551" t="str">
        <f>テーブル2[[#This Row],[災害発生時の
体制]]&amp;テーブル2[[#This Row],[班長代理①②③を選択]]</f>
        <v/>
      </c>
      <c r="AO902">
        <f>IF(テーブル2[[#This Row],[班長代理①②③を選択]]&lt;&gt;"",COUNTIF(AN:AN,AN902),0)</f>
        <v>0</v>
      </c>
      <c r="AQ902" s="521" t="str">
        <f>テーブル2[[#This Row],[災害発生時の
体制]]&amp;テーブル2[[#This Row],[班長]]</f>
        <v/>
      </c>
      <c r="AR902" s="519">
        <f>IF(テーブル2[[#This Row],[班長]]="○",COUNTIF(AQ:AQ,AQ902),0)</f>
        <v>0</v>
      </c>
    </row>
    <row r="903" spans="2:44" x14ac:dyDescent="0.15">
      <c r="B903" s="378" t="str">
        <f>IF(名簿!C908&lt;&gt;"",名簿!C908,"")</f>
        <v/>
      </c>
      <c r="C903" s="378" t="str">
        <f>IF(名簿!F908&lt;&gt;"",名簿!F908,"")</f>
        <v/>
      </c>
      <c r="D903" s="378" t="str">
        <f>IF(名簿!G908&lt;&gt;"",名簿!G908,"")</f>
        <v/>
      </c>
      <c r="E903" s="378" t="str">
        <f>IF(名簿!J908&lt;&gt;"",名簿!J908,"")</f>
        <v/>
      </c>
      <c r="F903" s="378" t="str">
        <f>IF(名簿!L908&lt;&gt;"",名簿!L908,"")</f>
        <v/>
      </c>
      <c r="G903" s="378" t="str">
        <f>IF(名簿!I908&lt;&gt;"",名簿!I908,"")</f>
        <v/>
      </c>
      <c r="H903" s="378" t="str">
        <f>IF(名簿!K908&lt;&gt;"",名簿!K908,"")</f>
        <v/>
      </c>
      <c r="I903" s="378" t="str">
        <f>IF(名簿!H908&lt;&gt;"",名簿!H908,"")</f>
        <v/>
      </c>
      <c r="J903" s="378" t="str">
        <f>IF(名簿!S908&lt;&gt;"",名簿!S908,"")</f>
        <v/>
      </c>
      <c r="L903" s="379" t="str">
        <f>IF(現場!C907&lt;&gt;"",現場!C907,"")</f>
        <v/>
      </c>
      <c r="M903" s="379" t="str">
        <f>IF(現場!D907&lt;&gt;"",現場!D907,"")</f>
        <v/>
      </c>
      <c r="N903" s="379" t="str">
        <f>IF(現場!E907&lt;&gt;"",現場!E907,"")</f>
        <v/>
      </c>
      <c r="O903" s="379" t="str">
        <f>IF(現場!F907&lt;&gt;"",現場!F907,"")</f>
        <v/>
      </c>
      <c r="P903" s="379" t="str">
        <f>IF(現場!G907&lt;&gt;"",現場!G907,"")</f>
        <v/>
      </c>
      <c r="Q903" s="379" t="str">
        <f>IF(現場!H907&lt;&gt;"",現場!H907,"")</f>
        <v/>
      </c>
      <c r="R903" s="379" t="str">
        <f>IF(現場!I907&lt;&gt;"",現場!I907,"")</f>
        <v/>
      </c>
      <c r="S903" s="379" t="str">
        <f>IF(現場!J907&lt;&gt;"",現場!J907,"")</f>
        <v/>
      </c>
      <c r="T903" s="379" t="str">
        <f>IF(現場!K907&lt;&gt;"",現場!K907,"")</f>
        <v/>
      </c>
      <c r="U903" s="379" t="str">
        <f>IF(現場!L907&lt;&gt;"",現場!L907,"")</f>
        <v/>
      </c>
      <c r="V903" s="379" t="str">
        <f>IF(現場!M907&lt;&gt;"",現場!M907,"")</f>
        <v/>
      </c>
      <c r="X903" s="407" t="str">
        <f>IF(名簿!E908&lt;&gt;"",名簿!E908,"")</f>
        <v/>
      </c>
      <c r="Y903" s="407" t="str">
        <f>IF(名簿!C908&lt;&gt;"",名簿!C908,"")</f>
        <v/>
      </c>
      <c r="Z903" s="407" t="str">
        <f>IF(名簿!H908&lt;&gt;"",名簿!H908,"")</f>
        <v/>
      </c>
      <c r="AA903" s="407" t="str">
        <f>IF(名簿!S908&lt;&gt;"",名簿!S908,"")</f>
        <v/>
      </c>
      <c r="AB903" s="407" t="s">
        <v>1792</v>
      </c>
      <c r="AC903" s="407" t="str">
        <f>IF(名簿!M908&lt;&gt;"",名簿!M908,"")</f>
        <v/>
      </c>
      <c r="AD903" s="407" t="str">
        <f>IF(名簿!N908&lt;&gt;"",名簿!N908,"")</f>
        <v/>
      </c>
      <c r="AE903" s="407" t="str">
        <f>IF(名簿!O908&lt;&gt;"",名簿!O908,"")</f>
        <v/>
      </c>
      <c r="AF903" s="407" t="str">
        <f>IF(名簿!P908&lt;&gt;"",名簿!P908,"")</f>
        <v/>
      </c>
      <c r="AN903" s="551" t="str">
        <f>テーブル2[[#This Row],[災害発生時の
体制]]&amp;テーブル2[[#This Row],[班長代理①②③を選択]]</f>
        <v/>
      </c>
      <c r="AO903">
        <f>IF(テーブル2[[#This Row],[班長代理①②③を選択]]&lt;&gt;"",COUNTIF(AN:AN,AN903),0)</f>
        <v>0</v>
      </c>
      <c r="AQ903" s="521" t="str">
        <f>テーブル2[[#This Row],[災害発生時の
体制]]&amp;テーブル2[[#This Row],[班長]]</f>
        <v/>
      </c>
      <c r="AR903" s="519">
        <f>IF(テーブル2[[#This Row],[班長]]="○",COUNTIF(AQ:AQ,AQ903),0)</f>
        <v>0</v>
      </c>
    </row>
    <row r="904" spans="2:44" x14ac:dyDescent="0.15">
      <c r="B904" s="378" t="str">
        <f>IF(名簿!C909&lt;&gt;"",名簿!C909,"")</f>
        <v/>
      </c>
      <c r="C904" s="378" t="str">
        <f>IF(名簿!F909&lt;&gt;"",名簿!F909,"")</f>
        <v/>
      </c>
      <c r="D904" s="378" t="str">
        <f>IF(名簿!G909&lt;&gt;"",名簿!G909,"")</f>
        <v/>
      </c>
      <c r="E904" s="378" t="str">
        <f>IF(名簿!J909&lt;&gt;"",名簿!J909,"")</f>
        <v/>
      </c>
      <c r="F904" s="378" t="str">
        <f>IF(名簿!L909&lt;&gt;"",名簿!L909,"")</f>
        <v/>
      </c>
      <c r="G904" s="378" t="str">
        <f>IF(名簿!I909&lt;&gt;"",名簿!I909,"")</f>
        <v/>
      </c>
      <c r="H904" s="378" t="str">
        <f>IF(名簿!K909&lt;&gt;"",名簿!K909,"")</f>
        <v/>
      </c>
      <c r="I904" s="378" t="str">
        <f>IF(名簿!H909&lt;&gt;"",名簿!H909,"")</f>
        <v/>
      </c>
      <c r="J904" s="378" t="str">
        <f>IF(名簿!S909&lt;&gt;"",名簿!S909,"")</f>
        <v/>
      </c>
      <c r="L904" s="379" t="str">
        <f>IF(現場!C908&lt;&gt;"",現場!C908,"")</f>
        <v/>
      </c>
      <c r="M904" s="379" t="str">
        <f>IF(現場!D908&lt;&gt;"",現場!D908,"")</f>
        <v/>
      </c>
      <c r="N904" s="379" t="str">
        <f>IF(現場!E908&lt;&gt;"",現場!E908,"")</f>
        <v/>
      </c>
      <c r="O904" s="379" t="str">
        <f>IF(現場!F908&lt;&gt;"",現場!F908,"")</f>
        <v/>
      </c>
      <c r="P904" s="379" t="str">
        <f>IF(現場!G908&lt;&gt;"",現場!G908,"")</f>
        <v/>
      </c>
      <c r="Q904" s="379" t="str">
        <f>IF(現場!H908&lt;&gt;"",現場!H908,"")</f>
        <v/>
      </c>
      <c r="R904" s="379" t="str">
        <f>IF(現場!I908&lt;&gt;"",現場!I908,"")</f>
        <v/>
      </c>
      <c r="S904" s="379" t="str">
        <f>IF(現場!J908&lt;&gt;"",現場!J908,"")</f>
        <v/>
      </c>
      <c r="T904" s="379" t="str">
        <f>IF(現場!K908&lt;&gt;"",現場!K908,"")</f>
        <v/>
      </c>
      <c r="U904" s="379" t="str">
        <f>IF(現場!L908&lt;&gt;"",現場!L908,"")</f>
        <v/>
      </c>
      <c r="V904" s="379" t="str">
        <f>IF(現場!M908&lt;&gt;"",現場!M908,"")</f>
        <v/>
      </c>
      <c r="X904" s="407" t="str">
        <f>IF(名簿!E909&lt;&gt;"",名簿!E909,"")</f>
        <v/>
      </c>
      <c r="Y904" s="407" t="str">
        <f>IF(名簿!C909&lt;&gt;"",名簿!C909,"")</f>
        <v/>
      </c>
      <c r="Z904" s="407" t="str">
        <f>IF(名簿!H909&lt;&gt;"",名簿!H909,"")</f>
        <v/>
      </c>
      <c r="AA904" s="407" t="str">
        <f>IF(名簿!S909&lt;&gt;"",名簿!S909,"")</f>
        <v/>
      </c>
      <c r="AB904" s="407" t="s">
        <v>1792</v>
      </c>
      <c r="AC904" s="407" t="str">
        <f>IF(名簿!M909&lt;&gt;"",名簿!M909,"")</f>
        <v/>
      </c>
      <c r="AD904" s="407" t="str">
        <f>IF(名簿!N909&lt;&gt;"",名簿!N909,"")</f>
        <v/>
      </c>
      <c r="AE904" s="407" t="str">
        <f>IF(名簿!O909&lt;&gt;"",名簿!O909,"")</f>
        <v/>
      </c>
      <c r="AF904" s="407" t="str">
        <f>IF(名簿!P909&lt;&gt;"",名簿!P909,"")</f>
        <v/>
      </c>
      <c r="AN904" s="551" t="str">
        <f>テーブル2[[#This Row],[災害発生時の
体制]]&amp;テーブル2[[#This Row],[班長代理①②③を選択]]</f>
        <v/>
      </c>
      <c r="AO904">
        <f>IF(テーブル2[[#This Row],[班長代理①②③を選択]]&lt;&gt;"",COUNTIF(AN:AN,AN904),0)</f>
        <v>0</v>
      </c>
      <c r="AQ904" s="521" t="str">
        <f>テーブル2[[#This Row],[災害発生時の
体制]]&amp;テーブル2[[#This Row],[班長]]</f>
        <v/>
      </c>
      <c r="AR904" s="519">
        <f>IF(テーブル2[[#This Row],[班長]]="○",COUNTIF(AQ:AQ,AQ904),0)</f>
        <v>0</v>
      </c>
    </row>
    <row r="905" spans="2:44" x14ac:dyDescent="0.15">
      <c r="B905" s="378" t="str">
        <f>IF(名簿!C910&lt;&gt;"",名簿!C910,"")</f>
        <v/>
      </c>
      <c r="C905" s="378" t="str">
        <f>IF(名簿!F910&lt;&gt;"",名簿!F910,"")</f>
        <v/>
      </c>
      <c r="D905" s="378" t="str">
        <f>IF(名簿!G910&lt;&gt;"",名簿!G910,"")</f>
        <v/>
      </c>
      <c r="E905" s="378" t="str">
        <f>IF(名簿!J910&lt;&gt;"",名簿!J910,"")</f>
        <v/>
      </c>
      <c r="F905" s="378" t="str">
        <f>IF(名簿!L910&lt;&gt;"",名簿!L910,"")</f>
        <v/>
      </c>
      <c r="G905" s="378" t="str">
        <f>IF(名簿!I910&lt;&gt;"",名簿!I910,"")</f>
        <v/>
      </c>
      <c r="H905" s="378" t="str">
        <f>IF(名簿!K910&lt;&gt;"",名簿!K910,"")</f>
        <v/>
      </c>
      <c r="I905" s="378" t="str">
        <f>IF(名簿!H910&lt;&gt;"",名簿!H910,"")</f>
        <v/>
      </c>
      <c r="J905" s="378" t="str">
        <f>IF(名簿!S910&lt;&gt;"",名簿!S910,"")</f>
        <v/>
      </c>
      <c r="L905" s="379" t="str">
        <f>IF(現場!C909&lt;&gt;"",現場!C909,"")</f>
        <v/>
      </c>
      <c r="M905" s="379" t="str">
        <f>IF(現場!D909&lt;&gt;"",現場!D909,"")</f>
        <v/>
      </c>
      <c r="N905" s="379" t="str">
        <f>IF(現場!E909&lt;&gt;"",現場!E909,"")</f>
        <v/>
      </c>
      <c r="O905" s="379" t="str">
        <f>IF(現場!F909&lt;&gt;"",現場!F909,"")</f>
        <v/>
      </c>
      <c r="P905" s="379" t="str">
        <f>IF(現場!G909&lt;&gt;"",現場!G909,"")</f>
        <v/>
      </c>
      <c r="Q905" s="379" t="str">
        <f>IF(現場!H909&lt;&gt;"",現場!H909,"")</f>
        <v/>
      </c>
      <c r="R905" s="379" t="str">
        <f>IF(現場!I909&lt;&gt;"",現場!I909,"")</f>
        <v/>
      </c>
      <c r="S905" s="379" t="str">
        <f>IF(現場!J909&lt;&gt;"",現場!J909,"")</f>
        <v/>
      </c>
      <c r="T905" s="379" t="str">
        <f>IF(現場!K909&lt;&gt;"",現場!K909,"")</f>
        <v/>
      </c>
      <c r="U905" s="379" t="str">
        <f>IF(現場!L909&lt;&gt;"",現場!L909,"")</f>
        <v/>
      </c>
      <c r="V905" s="379" t="str">
        <f>IF(現場!M909&lt;&gt;"",現場!M909,"")</f>
        <v/>
      </c>
      <c r="X905" s="407" t="str">
        <f>IF(名簿!E910&lt;&gt;"",名簿!E910,"")</f>
        <v/>
      </c>
      <c r="Y905" s="407" t="str">
        <f>IF(名簿!C910&lt;&gt;"",名簿!C910,"")</f>
        <v/>
      </c>
      <c r="Z905" s="407" t="str">
        <f>IF(名簿!H910&lt;&gt;"",名簿!H910,"")</f>
        <v/>
      </c>
      <c r="AA905" s="407" t="str">
        <f>IF(名簿!S910&lt;&gt;"",名簿!S910,"")</f>
        <v/>
      </c>
      <c r="AB905" s="407" t="s">
        <v>1792</v>
      </c>
      <c r="AC905" s="407" t="str">
        <f>IF(名簿!M910&lt;&gt;"",名簿!M910,"")</f>
        <v/>
      </c>
      <c r="AD905" s="407" t="str">
        <f>IF(名簿!N910&lt;&gt;"",名簿!N910,"")</f>
        <v/>
      </c>
      <c r="AE905" s="407" t="str">
        <f>IF(名簿!O910&lt;&gt;"",名簿!O910,"")</f>
        <v/>
      </c>
      <c r="AF905" s="407" t="str">
        <f>IF(名簿!P910&lt;&gt;"",名簿!P910,"")</f>
        <v/>
      </c>
      <c r="AN905" s="551" t="str">
        <f>テーブル2[[#This Row],[災害発生時の
体制]]&amp;テーブル2[[#This Row],[班長代理①②③を選択]]</f>
        <v/>
      </c>
      <c r="AO905">
        <f>IF(テーブル2[[#This Row],[班長代理①②③を選択]]&lt;&gt;"",COUNTIF(AN:AN,AN905),0)</f>
        <v>0</v>
      </c>
      <c r="AQ905" s="521" t="str">
        <f>テーブル2[[#This Row],[災害発生時の
体制]]&amp;テーブル2[[#This Row],[班長]]</f>
        <v/>
      </c>
      <c r="AR905" s="519">
        <f>IF(テーブル2[[#This Row],[班長]]="○",COUNTIF(AQ:AQ,AQ905),0)</f>
        <v>0</v>
      </c>
    </row>
    <row r="906" spans="2:44" x14ac:dyDescent="0.15">
      <c r="B906" s="378" t="str">
        <f>IF(名簿!C911&lt;&gt;"",名簿!C911,"")</f>
        <v/>
      </c>
      <c r="C906" s="378" t="str">
        <f>IF(名簿!F911&lt;&gt;"",名簿!F911,"")</f>
        <v/>
      </c>
      <c r="D906" s="378" t="str">
        <f>IF(名簿!G911&lt;&gt;"",名簿!G911,"")</f>
        <v/>
      </c>
      <c r="E906" s="378" t="str">
        <f>IF(名簿!J911&lt;&gt;"",名簿!J911,"")</f>
        <v/>
      </c>
      <c r="F906" s="378" t="str">
        <f>IF(名簿!L911&lt;&gt;"",名簿!L911,"")</f>
        <v/>
      </c>
      <c r="G906" s="378" t="str">
        <f>IF(名簿!I911&lt;&gt;"",名簿!I911,"")</f>
        <v/>
      </c>
      <c r="H906" s="378" t="str">
        <f>IF(名簿!K911&lt;&gt;"",名簿!K911,"")</f>
        <v/>
      </c>
      <c r="I906" s="378" t="str">
        <f>IF(名簿!H911&lt;&gt;"",名簿!H911,"")</f>
        <v/>
      </c>
      <c r="J906" s="378" t="str">
        <f>IF(名簿!S911&lt;&gt;"",名簿!S911,"")</f>
        <v/>
      </c>
      <c r="L906" s="379" t="str">
        <f>IF(現場!C910&lt;&gt;"",現場!C910,"")</f>
        <v/>
      </c>
      <c r="M906" s="379" t="str">
        <f>IF(現場!D910&lt;&gt;"",現場!D910,"")</f>
        <v/>
      </c>
      <c r="N906" s="379" t="str">
        <f>IF(現場!E910&lt;&gt;"",現場!E910,"")</f>
        <v/>
      </c>
      <c r="O906" s="379" t="str">
        <f>IF(現場!F910&lt;&gt;"",現場!F910,"")</f>
        <v/>
      </c>
      <c r="P906" s="379" t="str">
        <f>IF(現場!G910&lt;&gt;"",現場!G910,"")</f>
        <v/>
      </c>
      <c r="Q906" s="379" t="str">
        <f>IF(現場!H910&lt;&gt;"",現場!H910,"")</f>
        <v/>
      </c>
      <c r="R906" s="379" t="str">
        <f>IF(現場!I910&lt;&gt;"",現場!I910,"")</f>
        <v/>
      </c>
      <c r="S906" s="379" t="str">
        <f>IF(現場!J910&lt;&gt;"",現場!J910,"")</f>
        <v/>
      </c>
      <c r="T906" s="379" t="str">
        <f>IF(現場!K910&lt;&gt;"",現場!K910,"")</f>
        <v/>
      </c>
      <c r="U906" s="379" t="str">
        <f>IF(現場!L910&lt;&gt;"",現場!L910,"")</f>
        <v/>
      </c>
      <c r="V906" s="379" t="str">
        <f>IF(現場!M910&lt;&gt;"",現場!M910,"")</f>
        <v/>
      </c>
      <c r="X906" s="407" t="str">
        <f>IF(名簿!E911&lt;&gt;"",名簿!E911,"")</f>
        <v/>
      </c>
      <c r="Y906" s="407" t="str">
        <f>IF(名簿!C911&lt;&gt;"",名簿!C911,"")</f>
        <v/>
      </c>
      <c r="Z906" s="407" t="str">
        <f>IF(名簿!H911&lt;&gt;"",名簿!H911,"")</f>
        <v/>
      </c>
      <c r="AA906" s="407" t="str">
        <f>IF(名簿!S911&lt;&gt;"",名簿!S911,"")</f>
        <v/>
      </c>
      <c r="AB906" s="407" t="s">
        <v>1792</v>
      </c>
      <c r="AC906" s="407" t="str">
        <f>IF(名簿!M911&lt;&gt;"",名簿!M911,"")</f>
        <v/>
      </c>
      <c r="AD906" s="407" t="str">
        <f>IF(名簿!N911&lt;&gt;"",名簿!N911,"")</f>
        <v/>
      </c>
      <c r="AE906" s="407" t="str">
        <f>IF(名簿!O911&lt;&gt;"",名簿!O911,"")</f>
        <v/>
      </c>
      <c r="AF906" s="407" t="str">
        <f>IF(名簿!P911&lt;&gt;"",名簿!P911,"")</f>
        <v/>
      </c>
      <c r="AN906" s="551" t="str">
        <f>テーブル2[[#This Row],[災害発生時の
体制]]&amp;テーブル2[[#This Row],[班長代理①②③を選択]]</f>
        <v/>
      </c>
      <c r="AO906">
        <f>IF(テーブル2[[#This Row],[班長代理①②③を選択]]&lt;&gt;"",COUNTIF(AN:AN,AN906),0)</f>
        <v>0</v>
      </c>
      <c r="AQ906" s="521" t="str">
        <f>テーブル2[[#This Row],[災害発生時の
体制]]&amp;テーブル2[[#This Row],[班長]]</f>
        <v/>
      </c>
      <c r="AR906" s="519">
        <f>IF(テーブル2[[#This Row],[班長]]="○",COUNTIF(AQ:AQ,AQ906),0)</f>
        <v>0</v>
      </c>
    </row>
    <row r="907" spans="2:44" x14ac:dyDescent="0.15">
      <c r="B907" s="378" t="str">
        <f>IF(名簿!C912&lt;&gt;"",名簿!C912,"")</f>
        <v/>
      </c>
      <c r="C907" s="378" t="str">
        <f>IF(名簿!F912&lt;&gt;"",名簿!F912,"")</f>
        <v/>
      </c>
      <c r="D907" s="378" t="str">
        <f>IF(名簿!G912&lt;&gt;"",名簿!G912,"")</f>
        <v/>
      </c>
      <c r="E907" s="378" t="str">
        <f>IF(名簿!J912&lt;&gt;"",名簿!J912,"")</f>
        <v/>
      </c>
      <c r="F907" s="378" t="str">
        <f>IF(名簿!L912&lt;&gt;"",名簿!L912,"")</f>
        <v/>
      </c>
      <c r="G907" s="378" t="str">
        <f>IF(名簿!I912&lt;&gt;"",名簿!I912,"")</f>
        <v/>
      </c>
      <c r="H907" s="378" t="str">
        <f>IF(名簿!K912&lt;&gt;"",名簿!K912,"")</f>
        <v/>
      </c>
      <c r="I907" s="378" t="str">
        <f>IF(名簿!H912&lt;&gt;"",名簿!H912,"")</f>
        <v/>
      </c>
      <c r="J907" s="378" t="str">
        <f>IF(名簿!S912&lt;&gt;"",名簿!S912,"")</f>
        <v/>
      </c>
      <c r="L907" s="379" t="str">
        <f>IF(現場!C911&lt;&gt;"",現場!C911,"")</f>
        <v/>
      </c>
      <c r="M907" s="379" t="str">
        <f>IF(現場!D911&lt;&gt;"",現場!D911,"")</f>
        <v/>
      </c>
      <c r="N907" s="379" t="str">
        <f>IF(現場!E911&lt;&gt;"",現場!E911,"")</f>
        <v/>
      </c>
      <c r="O907" s="379" t="str">
        <f>IF(現場!F911&lt;&gt;"",現場!F911,"")</f>
        <v/>
      </c>
      <c r="P907" s="379" t="str">
        <f>IF(現場!G911&lt;&gt;"",現場!G911,"")</f>
        <v/>
      </c>
      <c r="Q907" s="379" t="str">
        <f>IF(現場!H911&lt;&gt;"",現場!H911,"")</f>
        <v/>
      </c>
      <c r="R907" s="379" t="str">
        <f>IF(現場!I911&lt;&gt;"",現場!I911,"")</f>
        <v/>
      </c>
      <c r="S907" s="379" t="str">
        <f>IF(現場!J911&lt;&gt;"",現場!J911,"")</f>
        <v/>
      </c>
      <c r="T907" s="379" t="str">
        <f>IF(現場!K911&lt;&gt;"",現場!K911,"")</f>
        <v/>
      </c>
      <c r="U907" s="379" t="str">
        <f>IF(現場!L911&lt;&gt;"",現場!L911,"")</f>
        <v/>
      </c>
      <c r="V907" s="379" t="str">
        <f>IF(現場!M911&lt;&gt;"",現場!M911,"")</f>
        <v/>
      </c>
      <c r="X907" s="407" t="str">
        <f>IF(名簿!E912&lt;&gt;"",名簿!E912,"")</f>
        <v/>
      </c>
      <c r="Y907" s="407" t="str">
        <f>IF(名簿!C912&lt;&gt;"",名簿!C912,"")</f>
        <v/>
      </c>
      <c r="Z907" s="407" t="str">
        <f>IF(名簿!H912&lt;&gt;"",名簿!H912,"")</f>
        <v/>
      </c>
      <c r="AA907" s="407" t="str">
        <f>IF(名簿!S912&lt;&gt;"",名簿!S912,"")</f>
        <v/>
      </c>
      <c r="AB907" s="407" t="s">
        <v>1792</v>
      </c>
      <c r="AC907" s="407" t="str">
        <f>IF(名簿!M912&lt;&gt;"",名簿!M912,"")</f>
        <v/>
      </c>
      <c r="AD907" s="407" t="str">
        <f>IF(名簿!N912&lt;&gt;"",名簿!N912,"")</f>
        <v/>
      </c>
      <c r="AE907" s="407" t="str">
        <f>IF(名簿!O912&lt;&gt;"",名簿!O912,"")</f>
        <v/>
      </c>
      <c r="AF907" s="407" t="str">
        <f>IF(名簿!P912&lt;&gt;"",名簿!P912,"")</f>
        <v/>
      </c>
      <c r="AN907" s="551" t="str">
        <f>テーブル2[[#This Row],[災害発生時の
体制]]&amp;テーブル2[[#This Row],[班長代理①②③を選択]]</f>
        <v/>
      </c>
      <c r="AO907">
        <f>IF(テーブル2[[#This Row],[班長代理①②③を選択]]&lt;&gt;"",COUNTIF(AN:AN,AN907),0)</f>
        <v>0</v>
      </c>
      <c r="AQ907" s="521" t="str">
        <f>テーブル2[[#This Row],[災害発生時の
体制]]&amp;テーブル2[[#This Row],[班長]]</f>
        <v/>
      </c>
      <c r="AR907" s="519">
        <f>IF(テーブル2[[#This Row],[班長]]="○",COUNTIF(AQ:AQ,AQ907),0)</f>
        <v>0</v>
      </c>
    </row>
    <row r="908" spans="2:44" x14ac:dyDescent="0.15">
      <c r="B908" s="378" t="str">
        <f>IF(名簿!C913&lt;&gt;"",名簿!C913,"")</f>
        <v/>
      </c>
      <c r="C908" s="378" t="str">
        <f>IF(名簿!F913&lt;&gt;"",名簿!F913,"")</f>
        <v/>
      </c>
      <c r="D908" s="378" t="str">
        <f>IF(名簿!G913&lt;&gt;"",名簿!G913,"")</f>
        <v/>
      </c>
      <c r="E908" s="378" t="str">
        <f>IF(名簿!J913&lt;&gt;"",名簿!J913,"")</f>
        <v/>
      </c>
      <c r="F908" s="378" t="str">
        <f>IF(名簿!L913&lt;&gt;"",名簿!L913,"")</f>
        <v/>
      </c>
      <c r="G908" s="378" t="str">
        <f>IF(名簿!I913&lt;&gt;"",名簿!I913,"")</f>
        <v/>
      </c>
      <c r="H908" s="378" t="str">
        <f>IF(名簿!K913&lt;&gt;"",名簿!K913,"")</f>
        <v/>
      </c>
      <c r="I908" s="378" t="str">
        <f>IF(名簿!H913&lt;&gt;"",名簿!H913,"")</f>
        <v/>
      </c>
      <c r="J908" s="378" t="str">
        <f>IF(名簿!S913&lt;&gt;"",名簿!S913,"")</f>
        <v/>
      </c>
      <c r="L908" s="379" t="str">
        <f>IF(現場!C912&lt;&gt;"",現場!C912,"")</f>
        <v/>
      </c>
      <c r="M908" s="379" t="str">
        <f>IF(現場!D912&lt;&gt;"",現場!D912,"")</f>
        <v/>
      </c>
      <c r="N908" s="379" t="str">
        <f>IF(現場!E912&lt;&gt;"",現場!E912,"")</f>
        <v/>
      </c>
      <c r="O908" s="379" t="str">
        <f>IF(現場!F912&lt;&gt;"",現場!F912,"")</f>
        <v/>
      </c>
      <c r="P908" s="379" t="str">
        <f>IF(現場!G912&lt;&gt;"",現場!G912,"")</f>
        <v/>
      </c>
      <c r="Q908" s="379" t="str">
        <f>IF(現場!H912&lt;&gt;"",現場!H912,"")</f>
        <v/>
      </c>
      <c r="R908" s="379" t="str">
        <f>IF(現場!I912&lt;&gt;"",現場!I912,"")</f>
        <v/>
      </c>
      <c r="S908" s="379" t="str">
        <f>IF(現場!J912&lt;&gt;"",現場!J912,"")</f>
        <v/>
      </c>
      <c r="T908" s="379" t="str">
        <f>IF(現場!K912&lt;&gt;"",現場!K912,"")</f>
        <v/>
      </c>
      <c r="U908" s="379" t="str">
        <f>IF(現場!L912&lt;&gt;"",現場!L912,"")</f>
        <v/>
      </c>
      <c r="V908" s="379" t="str">
        <f>IF(現場!M912&lt;&gt;"",現場!M912,"")</f>
        <v/>
      </c>
      <c r="X908" s="407" t="str">
        <f>IF(名簿!E913&lt;&gt;"",名簿!E913,"")</f>
        <v/>
      </c>
      <c r="Y908" s="407" t="str">
        <f>IF(名簿!C913&lt;&gt;"",名簿!C913,"")</f>
        <v/>
      </c>
      <c r="Z908" s="407" t="str">
        <f>IF(名簿!H913&lt;&gt;"",名簿!H913,"")</f>
        <v/>
      </c>
      <c r="AA908" s="407" t="str">
        <f>IF(名簿!S913&lt;&gt;"",名簿!S913,"")</f>
        <v/>
      </c>
      <c r="AB908" s="407" t="s">
        <v>1792</v>
      </c>
      <c r="AC908" s="407" t="str">
        <f>IF(名簿!M913&lt;&gt;"",名簿!M913,"")</f>
        <v/>
      </c>
      <c r="AD908" s="407" t="str">
        <f>IF(名簿!N913&lt;&gt;"",名簿!N913,"")</f>
        <v/>
      </c>
      <c r="AE908" s="407" t="str">
        <f>IF(名簿!O913&lt;&gt;"",名簿!O913,"")</f>
        <v/>
      </c>
      <c r="AF908" s="407" t="str">
        <f>IF(名簿!P913&lt;&gt;"",名簿!P913,"")</f>
        <v/>
      </c>
      <c r="AN908" s="551" t="str">
        <f>テーブル2[[#This Row],[災害発生時の
体制]]&amp;テーブル2[[#This Row],[班長代理①②③を選択]]</f>
        <v/>
      </c>
      <c r="AO908">
        <f>IF(テーブル2[[#This Row],[班長代理①②③を選択]]&lt;&gt;"",COUNTIF(AN:AN,AN908),0)</f>
        <v>0</v>
      </c>
      <c r="AQ908" s="521" t="str">
        <f>テーブル2[[#This Row],[災害発生時の
体制]]&amp;テーブル2[[#This Row],[班長]]</f>
        <v/>
      </c>
      <c r="AR908" s="519">
        <f>IF(テーブル2[[#This Row],[班長]]="○",COUNTIF(AQ:AQ,AQ908),0)</f>
        <v>0</v>
      </c>
    </row>
    <row r="909" spans="2:44" x14ac:dyDescent="0.15">
      <c r="B909" s="378" t="str">
        <f>IF(名簿!C914&lt;&gt;"",名簿!C914,"")</f>
        <v/>
      </c>
      <c r="C909" s="378" t="str">
        <f>IF(名簿!F914&lt;&gt;"",名簿!F914,"")</f>
        <v/>
      </c>
      <c r="D909" s="378" t="str">
        <f>IF(名簿!G914&lt;&gt;"",名簿!G914,"")</f>
        <v/>
      </c>
      <c r="E909" s="378" t="str">
        <f>IF(名簿!J914&lt;&gt;"",名簿!J914,"")</f>
        <v/>
      </c>
      <c r="F909" s="378" t="str">
        <f>IF(名簿!L914&lt;&gt;"",名簿!L914,"")</f>
        <v/>
      </c>
      <c r="G909" s="378" t="str">
        <f>IF(名簿!I914&lt;&gt;"",名簿!I914,"")</f>
        <v/>
      </c>
      <c r="H909" s="378" t="str">
        <f>IF(名簿!K914&lt;&gt;"",名簿!K914,"")</f>
        <v/>
      </c>
      <c r="I909" s="378" t="str">
        <f>IF(名簿!H914&lt;&gt;"",名簿!H914,"")</f>
        <v/>
      </c>
      <c r="J909" s="378" t="str">
        <f>IF(名簿!S914&lt;&gt;"",名簿!S914,"")</f>
        <v/>
      </c>
      <c r="L909" s="379" t="str">
        <f>IF(現場!C913&lt;&gt;"",現場!C913,"")</f>
        <v/>
      </c>
      <c r="M909" s="379" t="str">
        <f>IF(現場!D913&lt;&gt;"",現場!D913,"")</f>
        <v/>
      </c>
      <c r="N909" s="379" t="str">
        <f>IF(現場!E913&lt;&gt;"",現場!E913,"")</f>
        <v/>
      </c>
      <c r="O909" s="379" t="str">
        <f>IF(現場!F913&lt;&gt;"",現場!F913,"")</f>
        <v/>
      </c>
      <c r="P909" s="379" t="str">
        <f>IF(現場!G913&lt;&gt;"",現場!G913,"")</f>
        <v/>
      </c>
      <c r="Q909" s="379" t="str">
        <f>IF(現場!H913&lt;&gt;"",現場!H913,"")</f>
        <v/>
      </c>
      <c r="R909" s="379" t="str">
        <f>IF(現場!I913&lt;&gt;"",現場!I913,"")</f>
        <v/>
      </c>
      <c r="S909" s="379" t="str">
        <f>IF(現場!J913&lt;&gt;"",現場!J913,"")</f>
        <v/>
      </c>
      <c r="T909" s="379" t="str">
        <f>IF(現場!K913&lt;&gt;"",現場!K913,"")</f>
        <v/>
      </c>
      <c r="U909" s="379" t="str">
        <f>IF(現場!L913&lt;&gt;"",現場!L913,"")</f>
        <v/>
      </c>
      <c r="V909" s="379" t="str">
        <f>IF(現場!M913&lt;&gt;"",現場!M913,"")</f>
        <v/>
      </c>
      <c r="X909" s="407" t="str">
        <f>IF(名簿!E914&lt;&gt;"",名簿!E914,"")</f>
        <v/>
      </c>
      <c r="Y909" s="407" t="str">
        <f>IF(名簿!C914&lt;&gt;"",名簿!C914,"")</f>
        <v/>
      </c>
      <c r="Z909" s="407" t="str">
        <f>IF(名簿!H914&lt;&gt;"",名簿!H914,"")</f>
        <v/>
      </c>
      <c r="AA909" s="407" t="str">
        <f>IF(名簿!S914&lt;&gt;"",名簿!S914,"")</f>
        <v/>
      </c>
      <c r="AB909" s="407" t="s">
        <v>1792</v>
      </c>
      <c r="AC909" s="407" t="str">
        <f>IF(名簿!M914&lt;&gt;"",名簿!M914,"")</f>
        <v/>
      </c>
      <c r="AD909" s="407" t="str">
        <f>IF(名簿!N914&lt;&gt;"",名簿!N914,"")</f>
        <v/>
      </c>
      <c r="AE909" s="407" t="str">
        <f>IF(名簿!O914&lt;&gt;"",名簿!O914,"")</f>
        <v/>
      </c>
      <c r="AF909" s="407" t="str">
        <f>IF(名簿!P914&lt;&gt;"",名簿!P914,"")</f>
        <v/>
      </c>
      <c r="AN909" s="551" t="str">
        <f>テーブル2[[#This Row],[災害発生時の
体制]]&amp;テーブル2[[#This Row],[班長代理①②③を選択]]</f>
        <v/>
      </c>
      <c r="AO909">
        <f>IF(テーブル2[[#This Row],[班長代理①②③を選択]]&lt;&gt;"",COUNTIF(AN:AN,AN909),0)</f>
        <v>0</v>
      </c>
      <c r="AQ909" s="521" t="str">
        <f>テーブル2[[#This Row],[災害発生時の
体制]]&amp;テーブル2[[#This Row],[班長]]</f>
        <v/>
      </c>
      <c r="AR909" s="519">
        <f>IF(テーブル2[[#This Row],[班長]]="○",COUNTIF(AQ:AQ,AQ909),0)</f>
        <v>0</v>
      </c>
    </row>
    <row r="910" spans="2:44" x14ac:dyDescent="0.15">
      <c r="B910" s="378" t="str">
        <f>IF(名簿!C915&lt;&gt;"",名簿!C915,"")</f>
        <v/>
      </c>
      <c r="C910" s="378" t="str">
        <f>IF(名簿!F915&lt;&gt;"",名簿!F915,"")</f>
        <v/>
      </c>
      <c r="D910" s="378" t="str">
        <f>IF(名簿!G915&lt;&gt;"",名簿!G915,"")</f>
        <v/>
      </c>
      <c r="E910" s="378" t="str">
        <f>IF(名簿!J915&lt;&gt;"",名簿!J915,"")</f>
        <v/>
      </c>
      <c r="F910" s="378" t="str">
        <f>IF(名簿!L915&lt;&gt;"",名簿!L915,"")</f>
        <v/>
      </c>
      <c r="G910" s="378" t="str">
        <f>IF(名簿!I915&lt;&gt;"",名簿!I915,"")</f>
        <v/>
      </c>
      <c r="H910" s="378" t="str">
        <f>IF(名簿!K915&lt;&gt;"",名簿!K915,"")</f>
        <v/>
      </c>
      <c r="I910" s="378" t="str">
        <f>IF(名簿!H915&lt;&gt;"",名簿!H915,"")</f>
        <v/>
      </c>
      <c r="J910" s="378" t="str">
        <f>IF(名簿!S915&lt;&gt;"",名簿!S915,"")</f>
        <v/>
      </c>
      <c r="L910" s="379" t="str">
        <f>IF(現場!C914&lt;&gt;"",現場!C914,"")</f>
        <v/>
      </c>
      <c r="M910" s="379" t="str">
        <f>IF(現場!D914&lt;&gt;"",現場!D914,"")</f>
        <v/>
      </c>
      <c r="N910" s="379" t="str">
        <f>IF(現場!E914&lt;&gt;"",現場!E914,"")</f>
        <v/>
      </c>
      <c r="O910" s="379" t="str">
        <f>IF(現場!F914&lt;&gt;"",現場!F914,"")</f>
        <v/>
      </c>
      <c r="P910" s="379" t="str">
        <f>IF(現場!G914&lt;&gt;"",現場!G914,"")</f>
        <v/>
      </c>
      <c r="Q910" s="379" t="str">
        <f>IF(現場!H914&lt;&gt;"",現場!H914,"")</f>
        <v/>
      </c>
      <c r="R910" s="379" t="str">
        <f>IF(現場!I914&lt;&gt;"",現場!I914,"")</f>
        <v/>
      </c>
      <c r="S910" s="379" t="str">
        <f>IF(現場!J914&lt;&gt;"",現場!J914,"")</f>
        <v/>
      </c>
      <c r="T910" s="379" t="str">
        <f>IF(現場!K914&lt;&gt;"",現場!K914,"")</f>
        <v/>
      </c>
      <c r="U910" s="379" t="str">
        <f>IF(現場!L914&lt;&gt;"",現場!L914,"")</f>
        <v/>
      </c>
      <c r="V910" s="379" t="str">
        <f>IF(現場!M914&lt;&gt;"",現場!M914,"")</f>
        <v/>
      </c>
      <c r="X910" s="407" t="str">
        <f>IF(名簿!E915&lt;&gt;"",名簿!E915,"")</f>
        <v/>
      </c>
      <c r="Y910" s="407" t="str">
        <f>IF(名簿!C915&lt;&gt;"",名簿!C915,"")</f>
        <v/>
      </c>
      <c r="Z910" s="407" t="str">
        <f>IF(名簿!H915&lt;&gt;"",名簿!H915,"")</f>
        <v/>
      </c>
      <c r="AA910" s="407" t="str">
        <f>IF(名簿!S915&lt;&gt;"",名簿!S915,"")</f>
        <v/>
      </c>
      <c r="AB910" s="407" t="s">
        <v>1792</v>
      </c>
      <c r="AC910" s="407" t="str">
        <f>IF(名簿!M915&lt;&gt;"",名簿!M915,"")</f>
        <v/>
      </c>
      <c r="AD910" s="407" t="str">
        <f>IF(名簿!N915&lt;&gt;"",名簿!N915,"")</f>
        <v/>
      </c>
      <c r="AE910" s="407" t="str">
        <f>IF(名簿!O915&lt;&gt;"",名簿!O915,"")</f>
        <v/>
      </c>
      <c r="AF910" s="407" t="str">
        <f>IF(名簿!P915&lt;&gt;"",名簿!P915,"")</f>
        <v/>
      </c>
      <c r="AN910" s="551" t="str">
        <f>テーブル2[[#This Row],[災害発生時の
体制]]&amp;テーブル2[[#This Row],[班長代理①②③を選択]]</f>
        <v/>
      </c>
      <c r="AO910">
        <f>IF(テーブル2[[#This Row],[班長代理①②③を選択]]&lt;&gt;"",COUNTIF(AN:AN,AN910),0)</f>
        <v>0</v>
      </c>
      <c r="AQ910" s="521" t="str">
        <f>テーブル2[[#This Row],[災害発生時の
体制]]&amp;テーブル2[[#This Row],[班長]]</f>
        <v/>
      </c>
      <c r="AR910" s="519">
        <f>IF(テーブル2[[#This Row],[班長]]="○",COUNTIF(AQ:AQ,AQ910),0)</f>
        <v>0</v>
      </c>
    </row>
    <row r="911" spans="2:44" x14ac:dyDescent="0.15">
      <c r="B911" s="378" t="str">
        <f>IF(名簿!C916&lt;&gt;"",名簿!C916,"")</f>
        <v/>
      </c>
      <c r="C911" s="378" t="str">
        <f>IF(名簿!F916&lt;&gt;"",名簿!F916,"")</f>
        <v/>
      </c>
      <c r="D911" s="378" t="str">
        <f>IF(名簿!G916&lt;&gt;"",名簿!G916,"")</f>
        <v/>
      </c>
      <c r="E911" s="378" t="str">
        <f>IF(名簿!J916&lt;&gt;"",名簿!J916,"")</f>
        <v/>
      </c>
      <c r="F911" s="378" t="str">
        <f>IF(名簿!L916&lt;&gt;"",名簿!L916,"")</f>
        <v/>
      </c>
      <c r="G911" s="378" t="str">
        <f>IF(名簿!I916&lt;&gt;"",名簿!I916,"")</f>
        <v/>
      </c>
      <c r="H911" s="378" t="str">
        <f>IF(名簿!K916&lt;&gt;"",名簿!K916,"")</f>
        <v/>
      </c>
      <c r="I911" s="378" t="str">
        <f>IF(名簿!H916&lt;&gt;"",名簿!H916,"")</f>
        <v/>
      </c>
      <c r="J911" s="378" t="str">
        <f>IF(名簿!S916&lt;&gt;"",名簿!S916,"")</f>
        <v/>
      </c>
      <c r="L911" s="379" t="str">
        <f>IF(現場!C915&lt;&gt;"",現場!C915,"")</f>
        <v/>
      </c>
      <c r="M911" s="379" t="str">
        <f>IF(現場!D915&lt;&gt;"",現場!D915,"")</f>
        <v/>
      </c>
      <c r="N911" s="379" t="str">
        <f>IF(現場!E915&lt;&gt;"",現場!E915,"")</f>
        <v/>
      </c>
      <c r="O911" s="379" t="str">
        <f>IF(現場!F915&lt;&gt;"",現場!F915,"")</f>
        <v/>
      </c>
      <c r="P911" s="379" t="str">
        <f>IF(現場!G915&lt;&gt;"",現場!G915,"")</f>
        <v/>
      </c>
      <c r="Q911" s="379" t="str">
        <f>IF(現場!H915&lt;&gt;"",現場!H915,"")</f>
        <v/>
      </c>
      <c r="R911" s="379" t="str">
        <f>IF(現場!I915&lt;&gt;"",現場!I915,"")</f>
        <v/>
      </c>
      <c r="S911" s="379" t="str">
        <f>IF(現場!J915&lt;&gt;"",現場!J915,"")</f>
        <v/>
      </c>
      <c r="T911" s="379" t="str">
        <f>IF(現場!K915&lt;&gt;"",現場!K915,"")</f>
        <v/>
      </c>
      <c r="U911" s="379" t="str">
        <f>IF(現場!L915&lt;&gt;"",現場!L915,"")</f>
        <v/>
      </c>
      <c r="V911" s="379" t="str">
        <f>IF(現場!M915&lt;&gt;"",現場!M915,"")</f>
        <v/>
      </c>
      <c r="X911" s="407" t="str">
        <f>IF(名簿!E916&lt;&gt;"",名簿!E916,"")</f>
        <v/>
      </c>
      <c r="Y911" s="407" t="str">
        <f>IF(名簿!C916&lt;&gt;"",名簿!C916,"")</f>
        <v/>
      </c>
      <c r="Z911" s="407" t="str">
        <f>IF(名簿!H916&lt;&gt;"",名簿!H916,"")</f>
        <v/>
      </c>
      <c r="AA911" s="407" t="str">
        <f>IF(名簿!S916&lt;&gt;"",名簿!S916,"")</f>
        <v/>
      </c>
      <c r="AB911" s="407" t="s">
        <v>1792</v>
      </c>
      <c r="AC911" s="407" t="str">
        <f>IF(名簿!M916&lt;&gt;"",名簿!M916,"")</f>
        <v/>
      </c>
      <c r="AD911" s="407" t="str">
        <f>IF(名簿!N916&lt;&gt;"",名簿!N916,"")</f>
        <v/>
      </c>
      <c r="AE911" s="407" t="str">
        <f>IF(名簿!O916&lt;&gt;"",名簿!O916,"")</f>
        <v/>
      </c>
      <c r="AF911" s="407" t="str">
        <f>IF(名簿!P916&lt;&gt;"",名簿!P916,"")</f>
        <v/>
      </c>
      <c r="AN911" s="551" t="str">
        <f>テーブル2[[#This Row],[災害発生時の
体制]]&amp;テーブル2[[#This Row],[班長代理①②③を選択]]</f>
        <v/>
      </c>
      <c r="AO911">
        <f>IF(テーブル2[[#This Row],[班長代理①②③を選択]]&lt;&gt;"",COUNTIF(AN:AN,AN911),0)</f>
        <v>0</v>
      </c>
      <c r="AQ911" s="521" t="str">
        <f>テーブル2[[#This Row],[災害発生時の
体制]]&amp;テーブル2[[#This Row],[班長]]</f>
        <v/>
      </c>
      <c r="AR911" s="519">
        <f>IF(テーブル2[[#This Row],[班長]]="○",COUNTIF(AQ:AQ,AQ911),0)</f>
        <v>0</v>
      </c>
    </row>
    <row r="912" spans="2:44" x14ac:dyDescent="0.15">
      <c r="B912" s="378" t="str">
        <f>IF(名簿!C917&lt;&gt;"",名簿!C917,"")</f>
        <v/>
      </c>
      <c r="C912" s="378" t="str">
        <f>IF(名簿!F917&lt;&gt;"",名簿!F917,"")</f>
        <v/>
      </c>
      <c r="D912" s="378" t="str">
        <f>IF(名簿!G917&lt;&gt;"",名簿!G917,"")</f>
        <v/>
      </c>
      <c r="E912" s="378" t="str">
        <f>IF(名簿!J917&lt;&gt;"",名簿!J917,"")</f>
        <v/>
      </c>
      <c r="F912" s="378" t="str">
        <f>IF(名簿!L917&lt;&gt;"",名簿!L917,"")</f>
        <v/>
      </c>
      <c r="G912" s="378" t="str">
        <f>IF(名簿!I917&lt;&gt;"",名簿!I917,"")</f>
        <v/>
      </c>
      <c r="H912" s="378" t="str">
        <f>IF(名簿!K917&lt;&gt;"",名簿!K917,"")</f>
        <v/>
      </c>
      <c r="I912" s="378" t="str">
        <f>IF(名簿!H917&lt;&gt;"",名簿!H917,"")</f>
        <v/>
      </c>
      <c r="J912" s="378" t="str">
        <f>IF(名簿!S917&lt;&gt;"",名簿!S917,"")</f>
        <v/>
      </c>
      <c r="L912" s="379" t="str">
        <f>IF(現場!C916&lt;&gt;"",現場!C916,"")</f>
        <v/>
      </c>
      <c r="M912" s="379" t="str">
        <f>IF(現場!D916&lt;&gt;"",現場!D916,"")</f>
        <v/>
      </c>
      <c r="N912" s="379" t="str">
        <f>IF(現場!E916&lt;&gt;"",現場!E916,"")</f>
        <v/>
      </c>
      <c r="O912" s="379" t="str">
        <f>IF(現場!F916&lt;&gt;"",現場!F916,"")</f>
        <v/>
      </c>
      <c r="P912" s="379" t="str">
        <f>IF(現場!G916&lt;&gt;"",現場!G916,"")</f>
        <v/>
      </c>
      <c r="Q912" s="379" t="str">
        <f>IF(現場!H916&lt;&gt;"",現場!H916,"")</f>
        <v/>
      </c>
      <c r="R912" s="379" t="str">
        <f>IF(現場!I916&lt;&gt;"",現場!I916,"")</f>
        <v/>
      </c>
      <c r="S912" s="379" t="str">
        <f>IF(現場!J916&lt;&gt;"",現場!J916,"")</f>
        <v/>
      </c>
      <c r="T912" s="379" t="str">
        <f>IF(現場!K916&lt;&gt;"",現場!K916,"")</f>
        <v/>
      </c>
      <c r="U912" s="379" t="str">
        <f>IF(現場!L916&lt;&gt;"",現場!L916,"")</f>
        <v/>
      </c>
      <c r="V912" s="379" t="str">
        <f>IF(現場!M916&lt;&gt;"",現場!M916,"")</f>
        <v/>
      </c>
      <c r="X912" s="407" t="str">
        <f>IF(名簿!E917&lt;&gt;"",名簿!E917,"")</f>
        <v/>
      </c>
      <c r="Y912" s="407" t="str">
        <f>IF(名簿!C917&lt;&gt;"",名簿!C917,"")</f>
        <v/>
      </c>
      <c r="Z912" s="407" t="str">
        <f>IF(名簿!H917&lt;&gt;"",名簿!H917,"")</f>
        <v/>
      </c>
      <c r="AA912" s="407" t="str">
        <f>IF(名簿!S917&lt;&gt;"",名簿!S917,"")</f>
        <v/>
      </c>
      <c r="AB912" s="407" t="s">
        <v>1792</v>
      </c>
      <c r="AC912" s="407" t="str">
        <f>IF(名簿!M917&lt;&gt;"",名簿!M917,"")</f>
        <v/>
      </c>
      <c r="AD912" s="407" t="str">
        <f>IF(名簿!N917&lt;&gt;"",名簿!N917,"")</f>
        <v/>
      </c>
      <c r="AE912" s="407" t="str">
        <f>IF(名簿!O917&lt;&gt;"",名簿!O917,"")</f>
        <v/>
      </c>
      <c r="AF912" s="407" t="str">
        <f>IF(名簿!P917&lt;&gt;"",名簿!P917,"")</f>
        <v/>
      </c>
      <c r="AN912" s="551" t="str">
        <f>テーブル2[[#This Row],[災害発生時の
体制]]&amp;テーブル2[[#This Row],[班長代理①②③を選択]]</f>
        <v/>
      </c>
      <c r="AO912">
        <f>IF(テーブル2[[#This Row],[班長代理①②③を選択]]&lt;&gt;"",COUNTIF(AN:AN,AN912),0)</f>
        <v>0</v>
      </c>
      <c r="AQ912" s="521" t="str">
        <f>テーブル2[[#This Row],[災害発生時の
体制]]&amp;テーブル2[[#This Row],[班長]]</f>
        <v/>
      </c>
      <c r="AR912" s="519">
        <f>IF(テーブル2[[#This Row],[班長]]="○",COUNTIF(AQ:AQ,AQ912),0)</f>
        <v>0</v>
      </c>
    </row>
    <row r="913" spans="2:44" x14ac:dyDescent="0.15">
      <c r="B913" s="378" t="str">
        <f>IF(名簿!C918&lt;&gt;"",名簿!C918,"")</f>
        <v/>
      </c>
      <c r="C913" s="378" t="str">
        <f>IF(名簿!F918&lt;&gt;"",名簿!F918,"")</f>
        <v/>
      </c>
      <c r="D913" s="378" t="str">
        <f>IF(名簿!G918&lt;&gt;"",名簿!G918,"")</f>
        <v/>
      </c>
      <c r="E913" s="378" t="str">
        <f>IF(名簿!J918&lt;&gt;"",名簿!J918,"")</f>
        <v/>
      </c>
      <c r="F913" s="378" t="str">
        <f>IF(名簿!L918&lt;&gt;"",名簿!L918,"")</f>
        <v/>
      </c>
      <c r="G913" s="378" t="str">
        <f>IF(名簿!I918&lt;&gt;"",名簿!I918,"")</f>
        <v/>
      </c>
      <c r="H913" s="378" t="str">
        <f>IF(名簿!K918&lt;&gt;"",名簿!K918,"")</f>
        <v/>
      </c>
      <c r="I913" s="378" t="str">
        <f>IF(名簿!H918&lt;&gt;"",名簿!H918,"")</f>
        <v/>
      </c>
      <c r="J913" s="378" t="str">
        <f>IF(名簿!S918&lt;&gt;"",名簿!S918,"")</f>
        <v/>
      </c>
      <c r="L913" s="379" t="str">
        <f>IF(現場!C917&lt;&gt;"",現場!C917,"")</f>
        <v/>
      </c>
      <c r="M913" s="379" t="str">
        <f>IF(現場!D917&lt;&gt;"",現場!D917,"")</f>
        <v/>
      </c>
      <c r="N913" s="379" t="str">
        <f>IF(現場!E917&lt;&gt;"",現場!E917,"")</f>
        <v/>
      </c>
      <c r="O913" s="379" t="str">
        <f>IF(現場!F917&lt;&gt;"",現場!F917,"")</f>
        <v/>
      </c>
      <c r="P913" s="379" t="str">
        <f>IF(現場!G917&lt;&gt;"",現場!G917,"")</f>
        <v/>
      </c>
      <c r="Q913" s="379" t="str">
        <f>IF(現場!H917&lt;&gt;"",現場!H917,"")</f>
        <v/>
      </c>
      <c r="R913" s="379" t="str">
        <f>IF(現場!I917&lt;&gt;"",現場!I917,"")</f>
        <v/>
      </c>
      <c r="S913" s="379" t="str">
        <f>IF(現場!J917&lt;&gt;"",現場!J917,"")</f>
        <v/>
      </c>
      <c r="T913" s="379" t="str">
        <f>IF(現場!K917&lt;&gt;"",現場!K917,"")</f>
        <v/>
      </c>
      <c r="U913" s="379" t="str">
        <f>IF(現場!L917&lt;&gt;"",現場!L917,"")</f>
        <v/>
      </c>
      <c r="V913" s="379" t="str">
        <f>IF(現場!M917&lt;&gt;"",現場!M917,"")</f>
        <v/>
      </c>
      <c r="X913" s="407" t="str">
        <f>IF(名簿!E918&lt;&gt;"",名簿!E918,"")</f>
        <v/>
      </c>
      <c r="Y913" s="407" t="str">
        <f>IF(名簿!C918&lt;&gt;"",名簿!C918,"")</f>
        <v/>
      </c>
      <c r="Z913" s="407" t="str">
        <f>IF(名簿!H918&lt;&gt;"",名簿!H918,"")</f>
        <v/>
      </c>
      <c r="AA913" s="407" t="str">
        <f>IF(名簿!S918&lt;&gt;"",名簿!S918,"")</f>
        <v/>
      </c>
      <c r="AB913" s="407" t="s">
        <v>1792</v>
      </c>
      <c r="AC913" s="407" t="str">
        <f>IF(名簿!M918&lt;&gt;"",名簿!M918,"")</f>
        <v/>
      </c>
      <c r="AD913" s="407" t="str">
        <f>IF(名簿!N918&lt;&gt;"",名簿!N918,"")</f>
        <v/>
      </c>
      <c r="AE913" s="407" t="str">
        <f>IF(名簿!O918&lt;&gt;"",名簿!O918,"")</f>
        <v/>
      </c>
      <c r="AF913" s="407" t="str">
        <f>IF(名簿!P918&lt;&gt;"",名簿!P918,"")</f>
        <v/>
      </c>
      <c r="AN913" s="551" t="str">
        <f>テーブル2[[#This Row],[災害発生時の
体制]]&amp;テーブル2[[#This Row],[班長代理①②③を選択]]</f>
        <v/>
      </c>
      <c r="AO913">
        <f>IF(テーブル2[[#This Row],[班長代理①②③を選択]]&lt;&gt;"",COUNTIF(AN:AN,AN913),0)</f>
        <v>0</v>
      </c>
      <c r="AQ913" s="521" t="str">
        <f>テーブル2[[#This Row],[災害発生時の
体制]]&amp;テーブル2[[#This Row],[班長]]</f>
        <v/>
      </c>
      <c r="AR913" s="519">
        <f>IF(テーブル2[[#This Row],[班長]]="○",COUNTIF(AQ:AQ,AQ913),0)</f>
        <v>0</v>
      </c>
    </row>
    <row r="914" spans="2:44" x14ac:dyDescent="0.15">
      <c r="B914" s="378" t="str">
        <f>IF(名簿!C919&lt;&gt;"",名簿!C919,"")</f>
        <v/>
      </c>
      <c r="C914" s="378" t="str">
        <f>IF(名簿!F919&lt;&gt;"",名簿!F919,"")</f>
        <v/>
      </c>
      <c r="D914" s="378" t="str">
        <f>IF(名簿!G919&lt;&gt;"",名簿!G919,"")</f>
        <v/>
      </c>
      <c r="E914" s="378" t="str">
        <f>IF(名簿!J919&lt;&gt;"",名簿!J919,"")</f>
        <v/>
      </c>
      <c r="F914" s="378" t="str">
        <f>IF(名簿!L919&lt;&gt;"",名簿!L919,"")</f>
        <v/>
      </c>
      <c r="G914" s="378" t="str">
        <f>IF(名簿!I919&lt;&gt;"",名簿!I919,"")</f>
        <v/>
      </c>
      <c r="H914" s="378" t="str">
        <f>IF(名簿!K919&lt;&gt;"",名簿!K919,"")</f>
        <v/>
      </c>
      <c r="I914" s="378" t="str">
        <f>IF(名簿!H919&lt;&gt;"",名簿!H919,"")</f>
        <v/>
      </c>
      <c r="J914" s="378" t="str">
        <f>IF(名簿!S919&lt;&gt;"",名簿!S919,"")</f>
        <v/>
      </c>
      <c r="L914" s="379" t="str">
        <f>IF(現場!C918&lt;&gt;"",現場!C918,"")</f>
        <v/>
      </c>
      <c r="M914" s="379" t="str">
        <f>IF(現場!D918&lt;&gt;"",現場!D918,"")</f>
        <v/>
      </c>
      <c r="N914" s="379" t="str">
        <f>IF(現場!E918&lt;&gt;"",現場!E918,"")</f>
        <v/>
      </c>
      <c r="O914" s="379" t="str">
        <f>IF(現場!F918&lt;&gt;"",現場!F918,"")</f>
        <v/>
      </c>
      <c r="P914" s="379" t="str">
        <f>IF(現場!G918&lt;&gt;"",現場!G918,"")</f>
        <v/>
      </c>
      <c r="Q914" s="379" t="str">
        <f>IF(現場!H918&lt;&gt;"",現場!H918,"")</f>
        <v/>
      </c>
      <c r="R914" s="379" t="str">
        <f>IF(現場!I918&lt;&gt;"",現場!I918,"")</f>
        <v/>
      </c>
      <c r="S914" s="379" t="str">
        <f>IF(現場!J918&lt;&gt;"",現場!J918,"")</f>
        <v/>
      </c>
      <c r="T914" s="379" t="str">
        <f>IF(現場!K918&lt;&gt;"",現場!K918,"")</f>
        <v/>
      </c>
      <c r="U914" s="379" t="str">
        <f>IF(現場!L918&lt;&gt;"",現場!L918,"")</f>
        <v/>
      </c>
      <c r="V914" s="379" t="str">
        <f>IF(現場!M918&lt;&gt;"",現場!M918,"")</f>
        <v/>
      </c>
      <c r="X914" s="407" t="str">
        <f>IF(名簿!E919&lt;&gt;"",名簿!E919,"")</f>
        <v/>
      </c>
      <c r="Y914" s="407" t="str">
        <f>IF(名簿!C919&lt;&gt;"",名簿!C919,"")</f>
        <v/>
      </c>
      <c r="Z914" s="407" t="str">
        <f>IF(名簿!H919&lt;&gt;"",名簿!H919,"")</f>
        <v/>
      </c>
      <c r="AA914" s="407" t="str">
        <f>IF(名簿!S919&lt;&gt;"",名簿!S919,"")</f>
        <v/>
      </c>
      <c r="AB914" s="407" t="s">
        <v>1792</v>
      </c>
      <c r="AC914" s="407" t="str">
        <f>IF(名簿!M919&lt;&gt;"",名簿!M919,"")</f>
        <v/>
      </c>
      <c r="AD914" s="407" t="str">
        <f>IF(名簿!N919&lt;&gt;"",名簿!N919,"")</f>
        <v/>
      </c>
      <c r="AE914" s="407" t="str">
        <f>IF(名簿!O919&lt;&gt;"",名簿!O919,"")</f>
        <v/>
      </c>
      <c r="AF914" s="407" t="str">
        <f>IF(名簿!P919&lt;&gt;"",名簿!P919,"")</f>
        <v/>
      </c>
      <c r="AN914" s="551" t="str">
        <f>テーブル2[[#This Row],[災害発生時の
体制]]&amp;テーブル2[[#This Row],[班長代理①②③を選択]]</f>
        <v/>
      </c>
      <c r="AO914">
        <f>IF(テーブル2[[#This Row],[班長代理①②③を選択]]&lt;&gt;"",COUNTIF(AN:AN,AN914),0)</f>
        <v>0</v>
      </c>
      <c r="AQ914" s="521" t="str">
        <f>テーブル2[[#This Row],[災害発生時の
体制]]&amp;テーブル2[[#This Row],[班長]]</f>
        <v/>
      </c>
      <c r="AR914" s="519">
        <f>IF(テーブル2[[#This Row],[班長]]="○",COUNTIF(AQ:AQ,AQ914),0)</f>
        <v>0</v>
      </c>
    </row>
    <row r="915" spans="2:44" x14ac:dyDescent="0.15">
      <c r="B915" s="378" t="str">
        <f>IF(名簿!C920&lt;&gt;"",名簿!C920,"")</f>
        <v/>
      </c>
      <c r="C915" s="378" t="str">
        <f>IF(名簿!F920&lt;&gt;"",名簿!F920,"")</f>
        <v/>
      </c>
      <c r="D915" s="378" t="str">
        <f>IF(名簿!G920&lt;&gt;"",名簿!G920,"")</f>
        <v/>
      </c>
      <c r="E915" s="378" t="str">
        <f>IF(名簿!J920&lt;&gt;"",名簿!J920,"")</f>
        <v/>
      </c>
      <c r="F915" s="378" t="str">
        <f>IF(名簿!L920&lt;&gt;"",名簿!L920,"")</f>
        <v/>
      </c>
      <c r="G915" s="378" t="str">
        <f>IF(名簿!I920&lt;&gt;"",名簿!I920,"")</f>
        <v/>
      </c>
      <c r="H915" s="378" t="str">
        <f>IF(名簿!K920&lt;&gt;"",名簿!K920,"")</f>
        <v/>
      </c>
      <c r="I915" s="378" t="str">
        <f>IF(名簿!H920&lt;&gt;"",名簿!H920,"")</f>
        <v/>
      </c>
      <c r="J915" s="378" t="str">
        <f>IF(名簿!S920&lt;&gt;"",名簿!S920,"")</f>
        <v/>
      </c>
      <c r="L915" s="379" t="str">
        <f>IF(現場!C919&lt;&gt;"",現場!C919,"")</f>
        <v/>
      </c>
      <c r="M915" s="379" t="str">
        <f>IF(現場!D919&lt;&gt;"",現場!D919,"")</f>
        <v/>
      </c>
      <c r="N915" s="379" t="str">
        <f>IF(現場!E919&lt;&gt;"",現場!E919,"")</f>
        <v/>
      </c>
      <c r="O915" s="379" t="str">
        <f>IF(現場!F919&lt;&gt;"",現場!F919,"")</f>
        <v/>
      </c>
      <c r="P915" s="379" t="str">
        <f>IF(現場!G919&lt;&gt;"",現場!G919,"")</f>
        <v/>
      </c>
      <c r="Q915" s="379" t="str">
        <f>IF(現場!H919&lt;&gt;"",現場!H919,"")</f>
        <v/>
      </c>
      <c r="R915" s="379" t="str">
        <f>IF(現場!I919&lt;&gt;"",現場!I919,"")</f>
        <v/>
      </c>
      <c r="S915" s="379" t="str">
        <f>IF(現場!J919&lt;&gt;"",現場!J919,"")</f>
        <v/>
      </c>
      <c r="T915" s="379" t="str">
        <f>IF(現場!K919&lt;&gt;"",現場!K919,"")</f>
        <v/>
      </c>
      <c r="U915" s="379" t="str">
        <f>IF(現場!L919&lt;&gt;"",現場!L919,"")</f>
        <v/>
      </c>
      <c r="V915" s="379" t="str">
        <f>IF(現場!M919&lt;&gt;"",現場!M919,"")</f>
        <v/>
      </c>
      <c r="X915" s="407" t="str">
        <f>IF(名簿!E920&lt;&gt;"",名簿!E920,"")</f>
        <v/>
      </c>
      <c r="Y915" s="407" t="str">
        <f>IF(名簿!C920&lt;&gt;"",名簿!C920,"")</f>
        <v/>
      </c>
      <c r="Z915" s="407" t="str">
        <f>IF(名簿!H920&lt;&gt;"",名簿!H920,"")</f>
        <v/>
      </c>
      <c r="AA915" s="407" t="str">
        <f>IF(名簿!S920&lt;&gt;"",名簿!S920,"")</f>
        <v/>
      </c>
      <c r="AB915" s="407" t="s">
        <v>1792</v>
      </c>
      <c r="AC915" s="407" t="str">
        <f>IF(名簿!M920&lt;&gt;"",名簿!M920,"")</f>
        <v/>
      </c>
      <c r="AD915" s="407" t="str">
        <f>IF(名簿!N920&lt;&gt;"",名簿!N920,"")</f>
        <v/>
      </c>
      <c r="AE915" s="407" t="str">
        <f>IF(名簿!O920&lt;&gt;"",名簿!O920,"")</f>
        <v/>
      </c>
      <c r="AF915" s="407" t="str">
        <f>IF(名簿!P920&lt;&gt;"",名簿!P920,"")</f>
        <v/>
      </c>
      <c r="AN915" s="551" t="str">
        <f>テーブル2[[#This Row],[災害発生時の
体制]]&amp;テーブル2[[#This Row],[班長代理①②③を選択]]</f>
        <v/>
      </c>
      <c r="AO915">
        <f>IF(テーブル2[[#This Row],[班長代理①②③を選択]]&lt;&gt;"",COUNTIF(AN:AN,AN915),0)</f>
        <v>0</v>
      </c>
      <c r="AQ915" s="521" t="str">
        <f>テーブル2[[#This Row],[災害発生時の
体制]]&amp;テーブル2[[#This Row],[班長]]</f>
        <v/>
      </c>
      <c r="AR915" s="519">
        <f>IF(テーブル2[[#This Row],[班長]]="○",COUNTIF(AQ:AQ,AQ915),0)</f>
        <v>0</v>
      </c>
    </row>
    <row r="916" spans="2:44" x14ac:dyDescent="0.15">
      <c r="B916" s="378" t="str">
        <f>IF(名簿!C921&lt;&gt;"",名簿!C921,"")</f>
        <v/>
      </c>
      <c r="C916" s="378" t="str">
        <f>IF(名簿!F921&lt;&gt;"",名簿!F921,"")</f>
        <v/>
      </c>
      <c r="D916" s="378" t="str">
        <f>IF(名簿!G921&lt;&gt;"",名簿!G921,"")</f>
        <v/>
      </c>
      <c r="E916" s="378" t="str">
        <f>IF(名簿!J921&lt;&gt;"",名簿!J921,"")</f>
        <v/>
      </c>
      <c r="F916" s="378" t="str">
        <f>IF(名簿!L921&lt;&gt;"",名簿!L921,"")</f>
        <v/>
      </c>
      <c r="G916" s="378" t="str">
        <f>IF(名簿!I921&lt;&gt;"",名簿!I921,"")</f>
        <v/>
      </c>
      <c r="H916" s="378" t="str">
        <f>IF(名簿!K921&lt;&gt;"",名簿!K921,"")</f>
        <v/>
      </c>
      <c r="I916" s="378" t="str">
        <f>IF(名簿!H921&lt;&gt;"",名簿!H921,"")</f>
        <v/>
      </c>
      <c r="J916" s="378" t="str">
        <f>IF(名簿!S921&lt;&gt;"",名簿!S921,"")</f>
        <v/>
      </c>
      <c r="L916" s="379" t="str">
        <f>IF(現場!C920&lt;&gt;"",現場!C920,"")</f>
        <v/>
      </c>
      <c r="M916" s="379" t="str">
        <f>IF(現場!D920&lt;&gt;"",現場!D920,"")</f>
        <v/>
      </c>
      <c r="N916" s="379" t="str">
        <f>IF(現場!E920&lt;&gt;"",現場!E920,"")</f>
        <v/>
      </c>
      <c r="O916" s="379" t="str">
        <f>IF(現場!F920&lt;&gt;"",現場!F920,"")</f>
        <v/>
      </c>
      <c r="P916" s="379" t="str">
        <f>IF(現場!G920&lt;&gt;"",現場!G920,"")</f>
        <v/>
      </c>
      <c r="Q916" s="379" t="str">
        <f>IF(現場!H920&lt;&gt;"",現場!H920,"")</f>
        <v/>
      </c>
      <c r="R916" s="379" t="str">
        <f>IF(現場!I920&lt;&gt;"",現場!I920,"")</f>
        <v/>
      </c>
      <c r="S916" s="379" t="str">
        <f>IF(現場!J920&lt;&gt;"",現場!J920,"")</f>
        <v/>
      </c>
      <c r="T916" s="379" t="str">
        <f>IF(現場!K920&lt;&gt;"",現場!K920,"")</f>
        <v/>
      </c>
      <c r="U916" s="379" t="str">
        <f>IF(現場!L920&lt;&gt;"",現場!L920,"")</f>
        <v/>
      </c>
      <c r="V916" s="379" t="str">
        <f>IF(現場!M920&lt;&gt;"",現場!M920,"")</f>
        <v/>
      </c>
      <c r="X916" s="407" t="str">
        <f>IF(名簿!E921&lt;&gt;"",名簿!E921,"")</f>
        <v/>
      </c>
      <c r="Y916" s="407" t="str">
        <f>IF(名簿!C921&lt;&gt;"",名簿!C921,"")</f>
        <v/>
      </c>
      <c r="Z916" s="407" t="str">
        <f>IF(名簿!H921&lt;&gt;"",名簿!H921,"")</f>
        <v/>
      </c>
      <c r="AA916" s="407" t="str">
        <f>IF(名簿!S921&lt;&gt;"",名簿!S921,"")</f>
        <v/>
      </c>
      <c r="AB916" s="407" t="s">
        <v>1792</v>
      </c>
      <c r="AC916" s="407" t="str">
        <f>IF(名簿!M921&lt;&gt;"",名簿!M921,"")</f>
        <v/>
      </c>
      <c r="AD916" s="407" t="str">
        <f>IF(名簿!N921&lt;&gt;"",名簿!N921,"")</f>
        <v/>
      </c>
      <c r="AE916" s="407" t="str">
        <f>IF(名簿!O921&lt;&gt;"",名簿!O921,"")</f>
        <v/>
      </c>
      <c r="AF916" s="407" t="str">
        <f>IF(名簿!P921&lt;&gt;"",名簿!P921,"")</f>
        <v/>
      </c>
      <c r="AN916" s="551" t="str">
        <f>テーブル2[[#This Row],[災害発生時の
体制]]&amp;テーブル2[[#This Row],[班長代理①②③を選択]]</f>
        <v/>
      </c>
      <c r="AO916">
        <f>IF(テーブル2[[#This Row],[班長代理①②③を選択]]&lt;&gt;"",COUNTIF(AN:AN,AN916),0)</f>
        <v>0</v>
      </c>
      <c r="AQ916" s="521" t="str">
        <f>テーブル2[[#This Row],[災害発生時の
体制]]&amp;テーブル2[[#This Row],[班長]]</f>
        <v/>
      </c>
      <c r="AR916" s="519">
        <f>IF(テーブル2[[#This Row],[班長]]="○",COUNTIF(AQ:AQ,AQ916),0)</f>
        <v>0</v>
      </c>
    </row>
    <row r="917" spans="2:44" x14ac:dyDescent="0.15">
      <c r="B917" s="378" t="str">
        <f>IF(名簿!C922&lt;&gt;"",名簿!C922,"")</f>
        <v/>
      </c>
      <c r="C917" s="378" t="str">
        <f>IF(名簿!F922&lt;&gt;"",名簿!F922,"")</f>
        <v/>
      </c>
      <c r="D917" s="378" t="str">
        <f>IF(名簿!G922&lt;&gt;"",名簿!G922,"")</f>
        <v/>
      </c>
      <c r="E917" s="378" t="str">
        <f>IF(名簿!J922&lt;&gt;"",名簿!J922,"")</f>
        <v/>
      </c>
      <c r="F917" s="378" t="str">
        <f>IF(名簿!L922&lt;&gt;"",名簿!L922,"")</f>
        <v/>
      </c>
      <c r="G917" s="378" t="str">
        <f>IF(名簿!I922&lt;&gt;"",名簿!I922,"")</f>
        <v/>
      </c>
      <c r="H917" s="378" t="str">
        <f>IF(名簿!K922&lt;&gt;"",名簿!K922,"")</f>
        <v/>
      </c>
      <c r="I917" s="378" t="str">
        <f>IF(名簿!H922&lt;&gt;"",名簿!H922,"")</f>
        <v/>
      </c>
      <c r="J917" s="378" t="str">
        <f>IF(名簿!S922&lt;&gt;"",名簿!S922,"")</f>
        <v/>
      </c>
      <c r="L917" s="379" t="str">
        <f>IF(現場!C921&lt;&gt;"",現場!C921,"")</f>
        <v/>
      </c>
      <c r="M917" s="379" t="str">
        <f>IF(現場!D921&lt;&gt;"",現場!D921,"")</f>
        <v/>
      </c>
      <c r="N917" s="379" t="str">
        <f>IF(現場!E921&lt;&gt;"",現場!E921,"")</f>
        <v/>
      </c>
      <c r="O917" s="379" t="str">
        <f>IF(現場!F921&lt;&gt;"",現場!F921,"")</f>
        <v/>
      </c>
      <c r="P917" s="379" t="str">
        <f>IF(現場!G921&lt;&gt;"",現場!G921,"")</f>
        <v/>
      </c>
      <c r="Q917" s="379" t="str">
        <f>IF(現場!H921&lt;&gt;"",現場!H921,"")</f>
        <v/>
      </c>
      <c r="R917" s="379" t="str">
        <f>IF(現場!I921&lt;&gt;"",現場!I921,"")</f>
        <v/>
      </c>
      <c r="S917" s="379" t="str">
        <f>IF(現場!J921&lt;&gt;"",現場!J921,"")</f>
        <v/>
      </c>
      <c r="T917" s="379" t="str">
        <f>IF(現場!K921&lt;&gt;"",現場!K921,"")</f>
        <v/>
      </c>
      <c r="U917" s="379" t="str">
        <f>IF(現場!L921&lt;&gt;"",現場!L921,"")</f>
        <v/>
      </c>
      <c r="V917" s="379" t="str">
        <f>IF(現場!M921&lt;&gt;"",現場!M921,"")</f>
        <v/>
      </c>
      <c r="X917" s="407" t="str">
        <f>IF(名簿!E922&lt;&gt;"",名簿!E922,"")</f>
        <v/>
      </c>
      <c r="Y917" s="407" t="str">
        <f>IF(名簿!C922&lt;&gt;"",名簿!C922,"")</f>
        <v/>
      </c>
      <c r="Z917" s="407" t="str">
        <f>IF(名簿!H922&lt;&gt;"",名簿!H922,"")</f>
        <v/>
      </c>
      <c r="AA917" s="407" t="str">
        <f>IF(名簿!S922&lt;&gt;"",名簿!S922,"")</f>
        <v/>
      </c>
      <c r="AB917" s="407" t="s">
        <v>1792</v>
      </c>
      <c r="AC917" s="407" t="str">
        <f>IF(名簿!M922&lt;&gt;"",名簿!M922,"")</f>
        <v/>
      </c>
      <c r="AD917" s="407" t="str">
        <f>IF(名簿!N922&lt;&gt;"",名簿!N922,"")</f>
        <v/>
      </c>
      <c r="AE917" s="407" t="str">
        <f>IF(名簿!O922&lt;&gt;"",名簿!O922,"")</f>
        <v/>
      </c>
      <c r="AF917" s="407" t="str">
        <f>IF(名簿!P922&lt;&gt;"",名簿!P922,"")</f>
        <v/>
      </c>
      <c r="AN917" s="551" t="str">
        <f>テーブル2[[#This Row],[災害発生時の
体制]]&amp;テーブル2[[#This Row],[班長代理①②③を選択]]</f>
        <v/>
      </c>
      <c r="AO917">
        <f>IF(テーブル2[[#This Row],[班長代理①②③を選択]]&lt;&gt;"",COUNTIF(AN:AN,AN917),0)</f>
        <v>0</v>
      </c>
      <c r="AQ917" s="521" t="str">
        <f>テーブル2[[#This Row],[災害発生時の
体制]]&amp;テーブル2[[#This Row],[班長]]</f>
        <v/>
      </c>
      <c r="AR917" s="519">
        <f>IF(テーブル2[[#This Row],[班長]]="○",COUNTIF(AQ:AQ,AQ917),0)</f>
        <v>0</v>
      </c>
    </row>
    <row r="918" spans="2:44" x14ac:dyDescent="0.15">
      <c r="B918" s="378" t="str">
        <f>IF(名簿!C923&lt;&gt;"",名簿!C923,"")</f>
        <v/>
      </c>
      <c r="C918" s="378" t="str">
        <f>IF(名簿!F923&lt;&gt;"",名簿!F923,"")</f>
        <v/>
      </c>
      <c r="D918" s="378" t="str">
        <f>IF(名簿!G923&lt;&gt;"",名簿!G923,"")</f>
        <v/>
      </c>
      <c r="E918" s="378" t="str">
        <f>IF(名簿!J923&lt;&gt;"",名簿!J923,"")</f>
        <v/>
      </c>
      <c r="F918" s="378" t="str">
        <f>IF(名簿!L923&lt;&gt;"",名簿!L923,"")</f>
        <v/>
      </c>
      <c r="G918" s="378" t="str">
        <f>IF(名簿!I923&lt;&gt;"",名簿!I923,"")</f>
        <v/>
      </c>
      <c r="H918" s="378" t="str">
        <f>IF(名簿!K923&lt;&gt;"",名簿!K923,"")</f>
        <v/>
      </c>
      <c r="I918" s="378" t="str">
        <f>IF(名簿!H923&lt;&gt;"",名簿!H923,"")</f>
        <v/>
      </c>
      <c r="J918" s="378" t="str">
        <f>IF(名簿!S923&lt;&gt;"",名簿!S923,"")</f>
        <v/>
      </c>
      <c r="L918" s="379" t="str">
        <f>IF(現場!C922&lt;&gt;"",現場!C922,"")</f>
        <v/>
      </c>
      <c r="M918" s="379" t="str">
        <f>IF(現場!D922&lt;&gt;"",現場!D922,"")</f>
        <v/>
      </c>
      <c r="N918" s="379" t="str">
        <f>IF(現場!E922&lt;&gt;"",現場!E922,"")</f>
        <v/>
      </c>
      <c r="O918" s="379" t="str">
        <f>IF(現場!F922&lt;&gt;"",現場!F922,"")</f>
        <v/>
      </c>
      <c r="P918" s="379" t="str">
        <f>IF(現場!G922&lt;&gt;"",現場!G922,"")</f>
        <v/>
      </c>
      <c r="Q918" s="379" t="str">
        <f>IF(現場!H922&lt;&gt;"",現場!H922,"")</f>
        <v/>
      </c>
      <c r="R918" s="379" t="str">
        <f>IF(現場!I922&lt;&gt;"",現場!I922,"")</f>
        <v/>
      </c>
      <c r="S918" s="379" t="str">
        <f>IF(現場!J922&lt;&gt;"",現場!J922,"")</f>
        <v/>
      </c>
      <c r="T918" s="379" t="str">
        <f>IF(現場!K922&lt;&gt;"",現場!K922,"")</f>
        <v/>
      </c>
      <c r="U918" s="379" t="str">
        <f>IF(現場!L922&lt;&gt;"",現場!L922,"")</f>
        <v/>
      </c>
      <c r="V918" s="379" t="str">
        <f>IF(現場!M922&lt;&gt;"",現場!M922,"")</f>
        <v/>
      </c>
      <c r="X918" s="407" t="str">
        <f>IF(名簿!E923&lt;&gt;"",名簿!E923,"")</f>
        <v/>
      </c>
      <c r="Y918" s="407" t="str">
        <f>IF(名簿!C923&lt;&gt;"",名簿!C923,"")</f>
        <v/>
      </c>
      <c r="Z918" s="407" t="str">
        <f>IF(名簿!H923&lt;&gt;"",名簿!H923,"")</f>
        <v/>
      </c>
      <c r="AA918" s="407" t="str">
        <f>IF(名簿!S923&lt;&gt;"",名簿!S923,"")</f>
        <v/>
      </c>
      <c r="AB918" s="407" t="s">
        <v>1792</v>
      </c>
      <c r="AC918" s="407" t="str">
        <f>IF(名簿!M923&lt;&gt;"",名簿!M923,"")</f>
        <v/>
      </c>
      <c r="AD918" s="407" t="str">
        <f>IF(名簿!N923&lt;&gt;"",名簿!N923,"")</f>
        <v/>
      </c>
      <c r="AE918" s="407" t="str">
        <f>IF(名簿!O923&lt;&gt;"",名簿!O923,"")</f>
        <v/>
      </c>
      <c r="AF918" s="407" t="str">
        <f>IF(名簿!P923&lt;&gt;"",名簿!P923,"")</f>
        <v/>
      </c>
      <c r="AN918" s="551" t="str">
        <f>テーブル2[[#This Row],[災害発生時の
体制]]&amp;テーブル2[[#This Row],[班長代理①②③を選択]]</f>
        <v/>
      </c>
      <c r="AO918">
        <f>IF(テーブル2[[#This Row],[班長代理①②③を選択]]&lt;&gt;"",COUNTIF(AN:AN,AN918),0)</f>
        <v>0</v>
      </c>
      <c r="AQ918" s="521" t="str">
        <f>テーブル2[[#This Row],[災害発生時の
体制]]&amp;テーブル2[[#This Row],[班長]]</f>
        <v/>
      </c>
      <c r="AR918" s="519">
        <f>IF(テーブル2[[#This Row],[班長]]="○",COUNTIF(AQ:AQ,AQ918),0)</f>
        <v>0</v>
      </c>
    </row>
    <row r="919" spans="2:44" x14ac:dyDescent="0.15">
      <c r="B919" s="378" t="str">
        <f>IF(名簿!C924&lt;&gt;"",名簿!C924,"")</f>
        <v/>
      </c>
      <c r="C919" s="378" t="str">
        <f>IF(名簿!F924&lt;&gt;"",名簿!F924,"")</f>
        <v/>
      </c>
      <c r="D919" s="378" t="str">
        <f>IF(名簿!G924&lt;&gt;"",名簿!G924,"")</f>
        <v/>
      </c>
      <c r="E919" s="378" t="str">
        <f>IF(名簿!J924&lt;&gt;"",名簿!J924,"")</f>
        <v/>
      </c>
      <c r="F919" s="378" t="str">
        <f>IF(名簿!L924&lt;&gt;"",名簿!L924,"")</f>
        <v/>
      </c>
      <c r="G919" s="378" t="str">
        <f>IF(名簿!I924&lt;&gt;"",名簿!I924,"")</f>
        <v/>
      </c>
      <c r="H919" s="378" t="str">
        <f>IF(名簿!K924&lt;&gt;"",名簿!K924,"")</f>
        <v/>
      </c>
      <c r="I919" s="378" t="str">
        <f>IF(名簿!H924&lt;&gt;"",名簿!H924,"")</f>
        <v/>
      </c>
      <c r="J919" s="378" t="str">
        <f>IF(名簿!S924&lt;&gt;"",名簿!S924,"")</f>
        <v/>
      </c>
      <c r="L919" s="379" t="str">
        <f>IF(現場!C923&lt;&gt;"",現場!C923,"")</f>
        <v/>
      </c>
      <c r="M919" s="379" t="str">
        <f>IF(現場!D923&lt;&gt;"",現場!D923,"")</f>
        <v/>
      </c>
      <c r="N919" s="379" t="str">
        <f>IF(現場!E923&lt;&gt;"",現場!E923,"")</f>
        <v/>
      </c>
      <c r="O919" s="379" t="str">
        <f>IF(現場!F923&lt;&gt;"",現場!F923,"")</f>
        <v/>
      </c>
      <c r="P919" s="379" t="str">
        <f>IF(現場!G923&lt;&gt;"",現場!G923,"")</f>
        <v/>
      </c>
      <c r="Q919" s="379" t="str">
        <f>IF(現場!H923&lt;&gt;"",現場!H923,"")</f>
        <v/>
      </c>
      <c r="R919" s="379" t="str">
        <f>IF(現場!I923&lt;&gt;"",現場!I923,"")</f>
        <v/>
      </c>
      <c r="S919" s="379" t="str">
        <f>IF(現場!J923&lt;&gt;"",現場!J923,"")</f>
        <v/>
      </c>
      <c r="T919" s="379" t="str">
        <f>IF(現場!K923&lt;&gt;"",現場!K923,"")</f>
        <v/>
      </c>
      <c r="U919" s="379" t="str">
        <f>IF(現場!L923&lt;&gt;"",現場!L923,"")</f>
        <v/>
      </c>
      <c r="V919" s="379" t="str">
        <f>IF(現場!M923&lt;&gt;"",現場!M923,"")</f>
        <v/>
      </c>
      <c r="X919" s="407" t="str">
        <f>IF(名簿!E924&lt;&gt;"",名簿!E924,"")</f>
        <v/>
      </c>
      <c r="Y919" s="407" t="str">
        <f>IF(名簿!C924&lt;&gt;"",名簿!C924,"")</f>
        <v/>
      </c>
      <c r="Z919" s="407" t="str">
        <f>IF(名簿!H924&lt;&gt;"",名簿!H924,"")</f>
        <v/>
      </c>
      <c r="AA919" s="407" t="str">
        <f>IF(名簿!S924&lt;&gt;"",名簿!S924,"")</f>
        <v/>
      </c>
      <c r="AB919" s="407" t="s">
        <v>1792</v>
      </c>
      <c r="AC919" s="407" t="str">
        <f>IF(名簿!M924&lt;&gt;"",名簿!M924,"")</f>
        <v/>
      </c>
      <c r="AD919" s="407" t="str">
        <f>IF(名簿!N924&lt;&gt;"",名簿!N924,"")</f>
        <v/>
      </c>
      <c r="AE919" s="407" t="str">
        <f>IF(名簿!O924&lt;&gt;"",名簿!O924,"")</f>
        <v/>
      </c>
      <c r="AF919" s="407" t="str">
        <f>IF(名簿!P924&lt;&gt;"",名簿!P924,"")</f>
        <v/>
      </c>
      <c r="AN919" s="551" t="str">
        <f>テーブル2[[#This Row],[災害発生時の
体制]]&amp;テーブル2[[#This Row],[班長代理①②③を選択]]</f>
        <v/>
      </c>
      <c r="AO919">
        <f>IF(テーブル2[[#This Row],[班長代理①②③を選択]]&lt;&gt;"",COUNTIF(AN:AN,AN919),0)</f>
        <v>0</v>
      </c>
      <c r="AQ919" s="521" t="str">
        <f>テーブル2[[#This Row],[災害発生時の
体制]]&amp;テーブル2[[#This Row],[班長]]</f>
        <v/>
      </c>
      <c r="AR919" s="519">
        <f>IF(テーブル2[[#This Row],[班長]]="○",COUNTIF(AQ:AQ,AQ919),0)</f>
        <v>0</v>
      </c>
    </row>
    <row r="920" spans="2:44" x14ac:dyDescent="0.15">
      <c r="B920" s="378" t="str">
        <f>IF(名簿!C925&lt;&gt;"",名簿!C925,"")</f>
        <v/>
      </c>
      <c r="C920" s="378" t="str">
        <f>IF(名簿!F925&lt;&gt;"",名簿!F925,"")</f>
        <v/>
      </c>
      <c r="D920" s="378" t="str">
        <f>IF(名簿!G925&lt;&gt;"",名簿!G925,"")</f>
        <v/>
      </c>
      <c r="E920" s="378" t="str">
        <f>IF(名簿!J925&lt;&gt;"",名簿!J925,"")</f>
        <v/>
      </c>
      <c r="F920" s="378" t="str">
        <f>IF(名簿!L925&lt;&gt;"",名簿!L925,"")</f>
        <v/>
      </c>
      <c r="G920" s="378" t="str">
        <f>IF(名簿!I925&lt;&gt;"",名簿!I925,"")</f>
        <v/>
      </c>
      <c r="H920" s="378" t="str">
        <f>IF(名簿!K925&lt;&gt;"",名簿!K925,"")</f>
        <v/>
      </c>
      <c r="I920" s="378" t="str">
        <f>IF(名簿!H925&lt;&gt;"",名簿!H925,"")</f>
        <v/>
      </c>
      <c r="J920" s="378" t="str">
        <f>IF(名簿!S925&lt;&gt;"",名簿!S925,"")</f>
        <v/>
      </c>
      <c r="L920" s="379" t="str">
        <f>IF(現場!C924&lt;&gt;"",現場!C924,"")</f>
        <v/>
      </c>
      <c r="M920" s="379" t="str">
        <f>IF(現場!D924&lt;&gt;"",現場!D924,"")</f>
        <v/>
      </c>
      <c r="N920" s="379" t="str">
        <f>IF(現場!E924&lt;&gt;"",現場!E924,"")</f>
        <v/>
      </c>
      <c r="O920" s="379" t="str">
        <f>IF(現場!F924&lt;&gt;"",現場!F924,"")</f>
        <v/>
      </c>
      <c r="P920" s="379" t="str">
        <f>IF(現場!G924&lt;&gt;"",現場!G924,"")</f>
        <v/>
      </c>
      <c r="Q920" s="379" t="str">
        <f>IF(現場!H924&lt;&gt;"",現場!H924,"")</f>
        <v/>
      </c>
      <c r="R920" s="379" t="str">
        <f>IF(現場!I924&lt;&gt;"",現場!I924,"")</f>
        <v/>
      </c>
      <c r="S920" s="379" t="str">
        <f>IF(現場!J924&lt;&gt;"",現場!J924,"")</f>
        <v/>
      </c>
      <c r="T920" s="379" t="str">
        <f>IF(現場!K924&lt;&gt;"",現場!K924,"")</f>
        <v/>
      </c>
      <c r="U920" s="379" t="str">
        <f>IF(現場!L924&lt;&gt;"",現場!L924,"")</f>
        <v/>
      </c>
      <c r="V920" s="379" t="str">
        <f>IF(現場!M924&lt;&gt;"",現場!M924,"")</f>
        <v/>
      </c>
      <c r="X920" s="407" t="str">
        <f>IF(名簿!E925&lt;&gt;"",名簿!E925,"")</f>
        <v/>
      </c>
      <c r="Y920" s="407" t="str">
        <f>IF(名簿!C925&lt;&gt;"",名簿!C925,"")</f>
        <v/>
      </c>
      <c r="Z920" s="407" t="str">
        <f>IF(名簿!H925&lt;&gt;"",名簿!H925,"")</f>
        <v/>
      </c>
      <c r="AA920" s="407" t="str">
        <f>IF(名簿!S925&lt;&gt;"",名簿!S925,"")</f>
        <v/>
      </c>
      <c r="AB920" s="407" t="s">
        <v>1792</v>
      </c>
      <c r="AC920" s="407" t="str">
        <f>IF(名簿!M925&lt;&gt;"",名簿!M925,"")</f>
        <v/>
      </c>
      <c r="AD920" s="407" t="str">
        <f>IF(名簿!N925&lt;&gt;"",名簿!N925,"")</f>
        <v/>
      </c>
      <c r="AE920" s="407" t="str">
        <f>IF(名簿!O925&lt;&gt;"",名簿!O925,"")</f>
        <v/>
      </c>
      <c r="AF920" s="407" t="str">
        <f>IF(名簿!P925&lt;&gt;"",名簿!P925,"")</f>
        <v/>
      </c>
      <c r="AN920" s="551" t="str">
        <f>テーブル2[[#This Row],[災害発生時の
体制]]&amp;テーブル2[[#This Row],[班長代理①②③を選択]]</f>
        <v/>
      </c>
      <c r="AO920">
        <f>IF(テーブル2[[#This Row],[班長代理①②③を選択]]&lt;&gt;"",COUNTIF(AN:AN,AN920),0)</f>
        <v>0</v>
      </c>
      <c r="AQ920" s="521" t="str">
        <f>テーブル2[[#This Row],[災害発生時の
体制]]&amp;テーブル2[[#This Row],[班長]]</f>
        <v/>
      </c>
      <c r="AR920" s="519">
        <f>IF(テーブル2[[#This Row],[班長]]="○",COUNTIF(AQ:AQ,AQ920),0)</f>
        <v>0</v>
      </c>
    </row>
    <row r="921" spans="2:44" x14ac:dyDescent="0.15">
      <c r="B921" s="378" t="str">
        <f>IF(名簿!C926&lt;&gt;"",名簿!C926,"")</f>
        <v/>
      </c>
      <c r="C921" s="378" t="str">
        <f>IF(名簿!F926&lt;&gt;"",名簿!F926,"")</f>
        <v/>
      </c>
      <c r="D921" s="378" t="str">
        <f>IF(名簿!G926&lt;&gt;"",名簿!G926,"")</f>
        <v/>
      </c>
      <c r="E921" s="378" t="str">
        <f>IF(名簿!J926&lt;&gt;"",名簿!J926,"")</f>
        <v/>
      </c>
      <c r="F921" s="378" t="str">
        <f>IF(名簿!L926&lt;&gt;"",名簿!L926,"")</f>
        <v/>
      </c>
      <c r="G921" s="378" t="str">
        <f>IF(名簿!I926&lt;&gt;"",名簿!I926,"")</f>
        <v/>
      </c>
      <c r="H921" s="378" t="str">
        <f>IF(名簿!K926&lt;&gt;"",名簿!K926,"")</f>
        <v/>
      </c>
      <c r="I921" s="378" t="str">
        <f>IF(名簿!H926&lt;&gt;"",名簿!H926,"")</f>
        <v/>
      </c>
      <c r="J921" s="378" t="str">
        <f>IF(名簿!S926&lt;&gt;"",名簿!S926,"")</f>
        <v/>
      </c>
      <c r="L921" s="379" t="str">
        <f>IF(現場!C925&lt;&gt;"",現場!C925,"")</f>
        <v/>
      </c>
      <c r="M921" s="379" t="str">
        <f>IF(現場!D925&lt;&gt;"",現場!D925,"")</f>
        <v/>
      </c>
      <c r="N921" s="379" t="str">
        <f>IF(現場!E925&lt;&gt;"",現場!E925,"")</f>
        <v/>
      </c>
      <c r="O921" s="379" t="str">
        <f>IF(現場!F925&lt;&gt;"",現場!F925,"")</f>
        <v/>
      </c>
      <c r="P921" s="379" t="str">
        <f>IF(現場!G925&lt;&gt;"",現場!G925,"")</f>
        <v/>
      </c>
      <c r="Q921" s="379" t="str">
        <f>IF(現場!H925&lt;&gt;"",現場!H925,"")</f>
        <v/>
      </c>
      <c r="R921" s="379" t="str">
        <f>IF(現場!I925&lt;&gt;"",現場!I925,"")</f>
        <v/>
      </c>
      <c r="S921" s="379" t="str">
        <f>IF(現場!J925&lt;&gt;"",現場!J925,"")</f>
        <v/>
      </c>
      <c r="T921" s="379" t="str">
        <f>IF(現場!K925&lt;&gt;"",現場!K925,"")</f>
        <v/>
      </c>
      <c r="U921" s="379" t="str">
        <f>IF(現場!L925&lt;&gt;"",現場!L925,"")</f>
        <v/>
      </c>
      <c r="V921" s="379" t="str">
        <f>IF(現場!M925&lt;&gt;"",現場!M925,"")</f>
        <v/>
      </c>
      <c r="X921" s="407" t="str">
        <f>IF(名簿!E926&lt;&gt;"",名簿!E926,"")</f>
        <v/>
      </c>
      <c r="Y921" s="407" t="str">
        <f>IF(名簿!C926&lt;&gt;"",名簿!C926,"")</f>
        <v/>
      </c>
      <c r="Z921" s="407" t="str">
        <f>IF(名簿!H926&lt;&gt;"",名簿!H926,"")</f>
        <v/>
      </c>
      <c r="AA921" s="407" t="str">
        <f>IF(名簿!S926&lt;&gt;"",名簿!S926,"")</f>
        <v/>
      </c>
      <c r="AB921" s="407" t="s">
        <v>1792</v>
      </c>
      <c r="AC921" s="407" t="str">
        <f>IF(名簿!M926&lt;&gt;"",名簿!M926,"")</f>
        <v/>
      </c>
      <c r="AD921" s="407" t="str">
        <f>IF(名簿!N926&lt;&gt;"",名簿!N926,"")</f>
        <v/>
      </c>
      <c r="AE921" s="407" t="str">
        <f>IF(名簿!O926&lt;&gt;"",名簿!O926,"")</f>
        <v/>
      </c>
      <c r="AF921" s="407" t="str">
        <f>IF(名簿!P926&lt;&gt;"",名簿!P926,"")</f>
        <v/>
      </c>
      <c r="AN921" s="551" t="str">
        <f>テーブル2[[#This Row],[災害発生時の
体制]]&amp;テーブル2[[#This Row],[班長代理①②③を選択]]</f>
        <v/>
      </c>
      <c r="AO921">
        <f>IF(テーブル2[[#This Row],[班長代理①②③を選択]]&lt;&gt;"",COUNTIF(AN:AN,AN921),0)</f>
        <v>0</v>
      </c>
      <c r="AQ921" s="521" t="str">
        <f>テーブル2[[#This Row],[災害発生時の
体制]]&amp;テーブル2[[#This Row],[班長]]</f>
        <v/>
      </c>
      <c r="AR921" s="519">
        <f>IF(テーブル2[[#This Row],[班長]]="○",COUNTIF(AQ:AQ,AQ921),0)</f>
        <v>0</v>
      </c>
    </row>
    <row r="922" spans="2:44" x14ac:dyDescent="0.15">
      <c r="B922" s="378" t="str">
        <f>IF(名簿!C927&lt;&gt;"",名簿!C927,"")</f>
        <v/>
      </c>
      <c r="C922" s="378" t="str">
        <f>IF(名簿!F927&lt;&gt;"",名簿!F927,"")</f>
        <v/>
      </c>
      <c r="D922" s="378" t="str">
        <f>IF(名簿!G927&lt;&gt;"",名簿!G927,"")</f>
        <v/>
      </c>
      <c r="E922" s="378" t="str">
        <f>IF(名簿!J927&lt;&gt;"",名簿!J927,"")</f>
        <v/>
      </c>
      <c r="F922" s="378" t="str">
        <f>IF(名簿!L927&lt;&gt;"",名簿!L927,"")</f>
        <v/>
      </c>
      <c r="G922" s="378" t="str">
        <f>IF(名簿!I927&lt;&gt;"",名簿!I927,"")</f>
        <v/>
      </c>
      <c r="H922" s="378" t="str">
        <f>IF(名簿!K927&lt;&gt;"",名簿!K927,"")</f>
        <v/>
      </c>
      <c r="I922" s="378" t="str">
        <f>IF(名簿!H927&lt;&gt;"",名簿!H927,"")</f>
        <v/>
      </c>
      <c r="J922" s="378" t="str">
        <f>IF(名簿!S927&lt;&gt;"",名簿!S927,"")</f>
        <v/>
      </c>
      <c r="L922" s="379" t="str">
        <f>IF(現場!C926&lt;&gt;"",現場!C926,"")</f>
        <v/>
      </c>
      <c r="M922" s="379" t="str">
        <f>IF(現場!D926&lt;&gt;"",現場!D926,"")</f>
        <v/>
      </c>
      <c r="N922" s="379" t="str">
        <f>IF(現場!E926&lt;&gt;"",現場!E926,"")</f>
        <v/>
      </c>
      <c r="O922" s="379" t="str">
        <f>IF(現場!F926&lt;&gt;"",現場!F926,"")</f>
        <v/>
      </c>
      <c r="P922" s="379" t="str">
        <f>IF(現場!G926&lt;&gt;"",現場!G926,"")</f>
        <v/>
      </c>
      <c r="Q922" s="379" t="str">
        <f>IF(現場!H926&lt;&gt;"",現場!H926,"")</f>
        <v/>
      </c>
      <c r="R922" s="379" t="str">
        <f>IF(現場!I926&lt;&gt;"",現場!I926,"")</f>
        <v/>
      </c>
      <c r="S922" s="379" t="str">
        <f>IF(現場!J926&lt;&gt;"",現場!J926,"")</f>
        <v/>
      </c>
      <c r="T922" s="379" t="str">
        <f>IF(現場!K926&lt;&gt;"",現場!K926,"")</f>
        <v/>
      </c>
      <c r="U922" s="379" t="str">
        <f>IF(現場!L926&lt;&gt;"",現場!L926,"")</f>
        <v/>
      </c>
      <c r="V922" s="379" t="str">
        <f>IF(現場!M926&lt;&gt;"",現場!M926,"")</f>
        <v/>
      </c>
      <c r="X922" s="407" t="str">
        <f>IF(名簿!E927&lt;&gt;"",名簿!E927,"")</f>
        <v/>
      </c>
      <c r="Y922" s="407" t="str">
        <f>IF(名簿!C927&lt;&gt;"",名簿!C927,"")</f>
        <v/>
      </c>
      <c r="Z922" s="407" t="str">
        <f>IF(名簿!H927&lt;&gt;"",名簿!H927,"")</f>
        <v/>
      </c>
      <c r="AA922" s="407" t="str">
        <f>IF(名簿!S927&lt;&gt;"",名簿!S927,"")</f>
        <v/>
      </c>
      <c r="AB922" s="407" t="s">
        <v>1792</v>
      </c>
      <c r="AC922" s="407" t="str">
        <f>IF(名簿!M927&lt;&gt;"",名簿!M927,"")</f>
        <v/>
      </c>
      <c r="AD922" s="407" t="str">
        <f>IF(名簿!N927&lt;&gt;"",名簿!N927,"")</f>
        <v/>
      </c>
      <c r="AE922" s="407" t="str">
        <f>IF(名簿!O927&lt;&gt;"",名簿!O927,"")</f>
        <v/>
      </c>
      <c r="AF922" s="407" t="str">
        <f>IF(名簿!P927&lt;&gt;"",名簿!P927,"")</f>
        <v/>
      </c>
      <c r="AN922" s="551" t="str">
        <f>テーブル2[[#This Row],[災害発生時の
体制]]&amp;テーブル2[[#This Row],[班長代理①②③を選択]]</f>
        <v/>
      </c>
      <c r="AO922">
        <f>IF(テーブル2[[#This Row],[班長代理①②③を選択]]&lt;&gt;"",COUNTIF(AN:AN,AN922),0)</f>
        <v>0</v>
      </c>
      <c r="AQ922" s="521" t="str">
        <f>テーブル2[[#This Row],[災害発生時の
体制]]&amp;テーブル2[[#This Row],[班長]]</f>
        <v/>
      </c>
      <c r="AR922" s="519">
        <f>IF(テーブル2[[#This Row],[班長]]="○",COUNTIF(AQ:AQ,AQ922),0)</f>
        <v>0</v>
      </c>
    </row>
    <row r="923" spans="2:44" x14ac:dyDescent="0.15">
      <c r="B923" s="378" t="str">
        <f>IF(名簿!C928&lt;&gt;"",名簿!C928,"")</f>
        <v/>
      </c>
      <c r="C923" s="378" t="str">
        <f>IF(名簿!F928&lt;&gt;"",名簿!F928,"")</f>
        <v/>
      </c>
      <c r="D923" s="378" t="str">
        <f>IF(名簿!G928&lt;&gt;"",名簿!G928,"")</f>
        <v/>
      </c>
      <c r="E923" s="378" t="str">
        <f>IF(名簿!J928&lt;&gt;"",名簿!J928,"")</f>
        <v/>
      </c>
      <c r="F923" s="378" t="str">
        <f>IF(名簿!L928&lt;&gt;"",名簿!L928,"")</f>
        <v/>
      </c>
      <c r="G923" s="378" t="str">
        <f>IF(名簿!I928&lt;&gt;"",名簿!I928,"")</f>
        <v/>
      </c>
      <c r="H923" s="378" t="str">
        <f>IF(名簿!K928&lt;&gt;"",名簿!K928,"")</f>
        <v/>
      </c>
      <c r="I923" s="378" t="str">
        <f>IF(名簿!H928&lt;&gt;"",名簿!H928,"")</f>
        <v/>
      </c>
      <c r="J923" s="378" t="str">
        <f>IF(名簿!S928&lt;&gt;"",名簿!S928,"")</f>
        <v/>
      </c>
      <c r="L923" s="379" t="str">
        <f>IF(現場!C927&lt;&gt;"",現場!C927,"")</f>
        <v/>
      </c>
      <c r="M923" s="379" t="str">
        <f>IF(現場!D927&lt;&gt;"",現場!D927,"")</f>
        <v/>
      </c>
      <c r="N923" s="379" t="str">
        <f>IF(現場!E927&lt;&gt;"",現場!E927,"")</f>
        <v/>
      </c>
      <c r="O923" s="379" t="str">
        <f>IF(現場!F927&lt;&gt;"",現場!F927,"")</f>
        <v/>
      </c>
      <c r="P923" s="379" t="str">
        <f>IF(現場!G927&lt;&gt;"",現場!G927,"")</f>
        <v/>
      </c>
      <c r="Q923" s="379" t="str">
        <f>IF(現場!H927&lt;&gt;"",現場!H927,"")</f>
        <v/>
      </c>
      <c r="R923" s="379" t="str">
        <f>IF(現場!I927&lt;&gt;"",現場!I927,"")</f>
        <v/>
      </c>
      <c r="S923" s="379" t="str">
        <f>IF(現場!J927&lt;&gt;"",現場!J927,"")</f>
        <v/>
      </c>
      <c r="T923" s="379" t="str">
        <f>IF(現場!K927&lt;&gt;"",現場!K927,"")</f>
        <v/>
      </c>
      <c r="U923" s="379" t="str">
        <f>IF(現場!L927&lt;&gt;"",現場!L927,"")</f>
        <v/>
      </c>
      <c r="V923" s="379" t="str">
        <f>IF(現場!M927&lt;&gt;"",現場!M927,"")</f>
        <v/>
      </c>
      <c r="X923" s="407" t="str">
        <f>IF(名簿!E928&lt;&gt;"",名簿!E928,"")</f>
        <v/>
      </c>
      <c r="Y923" s="407" t="str">
        <f>IF(名簿!C928&lt;&gt;"",名簿!C928,"")</f>
        <v/>
      </c>
      <c r="Z923" s="407" t="str">
        <f>IF(名簿!H928&lt;&gt;"",名簿!H928,"")</f>
        <v/>
      </c>
      <c r="AA923" s="407" t="str">
        <f>IF(名簿!S928&lt;&gt;"",名簿!S928,"")</f>
        <v/>
      </c>
      <c r="AB923" s="407" t="s">
        <v>1792</v>
      </c>
      <c r="AC923" s="407" t="str">
        <f>IF(名簿!M928&lt;&gt;"",名簿!M928,"")</f>
        <v/>
      </c>
      <c r="AD923" s="407" t="str">
        <f>IF(名簿!N928&lt;&gt;"",名簿!N928,"")</f>
        <v/>
      </c>
      <c r="AE923" s="407" t="str">
        <f>IF(名簿!O928&lt;&gt;"",名簿!O928,"")</f>
        <v/>
      </c>
      <c r="AF923" s="407" t="str">
        <f>IF(名簿!P928&lt;&gt;"",名簿!P928,"")</f>
        <v/>
      </c>
      <c r="AN923" s="551" t="str">
        <f>テーブル2[[#This Row],[災害発生時の
体制]]&amp;テーブル2[[#This Row],[班長代理①②③を選択]]</f>
        <v/>
      </c>
      <c r="AO923">
        <f>IF(テーブル2[[#This Row],[班長代理①②③を選択]]&lt;&gt;"",COUNTIF(AN:AN,AN923),0)</f>
        <v>0</v>
      </c>
      <c r="AQ923" s="521" t="str">
        <f>テーブル2[[#This Row],[災害発生時の
体制]]&amp;テーブル2[[#This Row],[班長]]</f>
        <v/>
      </c>
      <c r="AR923" s="519">
        <f>IF(テーブル2[[#This Row],[班長]]="○",COUNTIF(AQ:AQ,AQ923),0)</f>
        <v>0</v>
      </c>
    </row>
    <row r="924" spans="2:44" x14ac:dyDescent="0.15">
      <c r="B924" s="378" t="str">
        <f>IF(名簿!C929&lt;&gt;"",名簿!C929,"")</f>
        <v/>
      </c>
      <c r="C924" s="378" t="str">
        <f>IF(名簿!F929&lt;&gt;"",名簿!F929,"")</f>
        <v/>
      </c>
      <c r="D924" s="378" t="str">
        <f>IF(名簿!G929&lt;&gt;"",名簿!G929,"")</f>
        <v/>
      </c>
      <c r="E924" s="378" t="str">
        <f>IF(名簿!J929&lt;&gt;"",名簿!J929,"")</f>
        <v/>
      </c>
      <c r="F924" s="378" t="str">
        <f>IF(名簿!L929&lt;&gt;"",名簿!L929,"")</f>
        <v/>
      </c>
      <c r="G924" s="378" t="str">
        <f>IF(名簿!I929&lt;&gt;"",名簿!I929,"")</f>
        <v/>
      </c>
      <c r="H924" s="378" t="str">
        <f>IF(名簿!K929&lt;&gt;"",名簿!K929,"")</f>
        <v/>
      </c>
      <c r="I924" s="378" t="str">
        <f>IF(名簿!H929&lt;&gt;"",名簿!H929,"")</f>
        <v/>
      </c>
      <c r="J924" s="378" t="str">
        <f>IF(名簿!S929&lt;&gt;"",名簿!S929,"")</f>
        <v/>
      </c>
      <c r="L924" s="379" t="str">
        <f>IF(現場!C928&lt;&gt;"",現場!C928,"")</f>
        <v/>
      </c>
      <c r="M924" s="379" t="str">
        <f>IF(現場!D928&lt;&gt;"",現場!D928,"")</f>
        <v/>
      </c>
      <c r="N924" s="379" t="str">
        <f>IF(現場!E928&lt;&gt;"",現場!E928,"")</f>
        <v/>
      </c>
      <c r="O924" s="379" t="str">
        <f>IF(現場!F928&lt;&gt;"",現場!F928,"")</f>
        <v/>
      </c>
      <c r="P924" s="379" t="str">
        <f>IF(現場!G928&lt;&gt;"",現場!G928,"")</f>
        <v/>
      </c>
      <c r="Q924" s="379" t="str">
        <f>IF(現場!H928&lt;&gt;"",現場!H928,"")</f>
        <v/>
      </c>
      <c r="R924" s="379" t="str">
        <f>IF(現場!I928&lt;&gt;"",現場!I928,"")</f>
        <v/>
      </c>
      <c r="S924" s="379" t="str">
        <f>IF(現場!J928&lt;&gt;"",現場!J928,"")</f>
        <v/>
      </c>
      <c r="T924" s="379" t="str">
        <f>IF(現場!K928&lt;&gt;"",現場!K928,"")</f>
        <v/>
      </c>
      <c r="U924" s="379" t="str">
        <f>IF(現場!L928&lt;&gt;"",現場!L928,"")</f>
        <v/>
      </c>
      <c r="V924" s="379" t="str">
        <f>IF(現場!M928&lt;&gt;"",現場!M928,"")</f>
        <v/>
      </c>
      <c r="X924" s="407" t="str">
        <f>IF(名簿!E929&lt;&gt;"",名簿!E929,"")</f>
        <v/>
      </c>
      <c r="Y924" s="407" t="str">
        <f>IF(名簿!C929&lt;&gt;"",名簿!C929,"")</f>
        <v/>
      </c>
      <c r="Z924" s="407" t="str">
        <f>IF(名簿!H929&lt;&gt;"",名簿!H929,"")</f>
        <v/>
      </c>
      <c r="AA924" s="407" t="str">
        <f>IF(名簿!S929&lt;&gt;"",名簿!S929,"")</f>
        <v/>
      </c>
      <c r="AB924" s="407" t="s">
        <v>1792</v>
      </c>
      <c r="AC924" s="407" t="str">
        <f>IF(名簿!M929&lt;&gt;"",名簿!M929,"")</f>
        <v/>
      </c>
      <c r="AD924" s="407" t="str">
        <f>IF(名簿!N929&lt;&gt;"",名簿!N929,"")</f>
        <v/>
      </c>
      <c r="AE924" s="407" t="str">
        <f>IF(名簿!O929&lt;&gt;"",名簿!O929,"")</f>
        <v/>
      </c>
      <c r="AF924" s="407" t="str">
        <f>IF(名簿!P929&lt;&gt;"",名簿!P929,"")</f>
        <v/>
      </c>
      <c r="AN924" s="551" t="str">
        <f>テーブル2[[#This Row],[災害発生時の
体制]]&amp;テーブル2[[#This Row],[班長代理①②③を選択]]</f>
        <v/>
      </c>
      <c r="AO924">
        <f>IF(テーブル2[[#This Row],[班長代理①②③を選択]]&lt;&gt;"",COUNTIF(AN:AN,AN924),0)</f>
        <v>0</v>
      </c>
      <c r="AQ924" s="521" t="str">
        <f>テーブル2[[#This Row],[災害発生時の
体制]]&amp;テーブル2[[#This Row],[班長]]</f>
        <v/>
      </c>
      <c r="AR924" s="519">
        <f>IF(テーブル2[[#This Row],[班長]]="○",COUNTIF(AQ:AQ,AQ924),0)</f>
        <v>0</v>
      </c>
    </row>
    <row r="925" spans="2:44" x14ac:dyDescent="0.15">
      <c r="B925" s="378" t="str">
        <f>IF(名簿!C930&lt;&gt;"",名簿!C930,"")</f>
        <v/>
      </c>
      <c r="C925" s="378" t="str">
        <f>IF(名簿!F930&lt;&gt;"",名簿!F930,"")</f>
        <v/>
      </c>
      <c r="D925" s="378" t="str">
        <f>IF(名簿!G930&lt;&gt;"",名簿!G930,"")</f>
        <v/>
      </c>
      <c r="E925" s="378" t="str">
        <f>IF(名簿!J930&lt;&gt;"",名簿!J930,"")</f>
        <v/>
      </c>
      <c r="F925" s="378" t="str">
        <f>IF(名簿!L930&lt;&gt;"",名簿!L930,"")</f>
        <v/>
      </c>
      <c r="G925" s="378" t="str">
        <f>IF(名簿!I930&lt;&gt;"",名簿!I930,"")</f>
        <v/>
      </c>
      <c r="H925" s="378" t="str">
        <f>IF(名簿!K930&lt;&gt;"",名簿!K930,"")</f>
        <v/>
      </c>
      <c r="I925" s="378" t="str">
        <f>IF(名簿!H930&lt;&gt;"",名簿!H930,"")</f>
        <v/>
      </c>
      <c r="J925" s="378" t="str">
        <f>IF(名簿!S930&lt;&gt;"",名簿!S930,"")</f>
        <v/>
      </c>
      <c r="L925" s="379" t="str">
        <f>IF(現場!C929&lt;&gt;"",現場!C929,"")</f>
        <v/>
      </c>
      <c r="M925" s="379" t="str">
        <f>IF(現場!D929&lt;&gt;"",現場!D929,"")</f>
        <v/>
      </c>
      <c r="N925" s="379" t="str">
        <f>IF(現場!E929&lt;&gt;"",現場!E929,"")</f>
        <v/>
      </c>
      <c r="O925" s="379" t="str">
        <f>IF(現場!F929&lt;&gt;"",現場!F929,"")</f>
        <v/>
      </c>
      <c r="P925" s="379" t="str">
        <f>IF(現場!G929&lt;&gt;"",現場!G929,"")</f>
        <v/>
      </c>
      <c r="Q925" s="379" t="str">
        <f>IF(現場!H929&lt;&gt;"",現場!H929,"")</f>
        <v/>
      </c>
      <c r="R925" s="379" t="str">
        <f>IF(現場!I929&lt;&gt;"",現場!I929,"")</f>
        <v/>
      </c>
      <c r="S925" s="379" t="str">
        <f>IF(現場!J929&lt;&gt;"",現場!J929,"")</f>
        <v/>
      </c>
      <c r="T925" s="379" t="str">
        <f>IF(現場!K929&lt;&gt;"",現場!K929,"")</f>
        <v/>
      </c>
      <c r="U925" s="379" t="str">
        <f>IF(現場!L929&lt;&gt;"",現場!L929,"")</f>
        <v/>
      </c>
      <c r="V925" s="379" t="str">
        <f>IF(現場!M929&lt;&gt;"",現場!M929,"")</f>
        <v/>
      </c>
      <c r="X925" s="407" t="str">
        <f>IF(名簿!E930&lt;&gt;"",名簿!E930,"")</f>
        <v/>
      </c>
      <c r="Y925" s="407" t="str">
        <f>IF(名簿!C930&lt;&gt;"",名簿!C930,"")</f>
        <v/>
      </c>
      <c r="Z925" s="407" t="str">
        <f>IF(名簿!H930&lt;&gt;"",名簿!H930,"")</f>
        <v/>
      </c>
      <c r="AA925" s="407" t="str">
        <f>IF(名簿!S930&lt;&gt;"",名簿!S930,"")</f>
        <v/>
      </c>
      <c r="AB925" s="407" t="s">
        <v>1792</v>
      </c>
      <c r="AC925" s="407" t="str">
        <f>IF(名簿!M930&lt;&gt;"",名簿!M930,"")</f>
        <v/>
      </c>
      <c r="AD925" s="407" t="str">
        <f>IF(名簿!N930&lt;&gt;"",名簿!N930,"")</f>
        <v/>
      </c>
      <c r="AE925" s="407" t="str">
        <f>IF(名簿!O930&lt;&gt;"",名簿!O930,"")</f>
        <v/>
      </c>
      <c r="AF925" s="407" t="str">
        <f>IF(名簿!P930&lt;&gt;"",名簿!P930,"")</f>
        <v/>
      </c>
      <c r="AN925" s="551" t="str">
        <f>テーブル2[[#This Row],[災害発生時の
体制]]&amp;テーブル2[[#This Row],[班長代理①②③を選択]]</f>
        <v/>
      </c>
      <c r="AO925">
        <f>IF(テーブル2[[#This Row],[班長代理①②③を選択]]&lt;&gt;"",COUNTIF(AN:AN,AN925),0)</f>
        <v>0</v>
      </c>
      <c r="AQ925" s="521" t="str">
        <f>テーブル2[[#This Row],[災害発生時の
体制]]&amp;テーブル2[[#This Row],[班長]]</f>
        <v/>
      </c>
      <c r="AR925" s="519">
        <f>IF(テーブル2[[#This Row],[班長]]="○",COUNTIF(AQ:AQ,AQ925),0)</f>
        <v>0</v>
      </c>
    </row>
    <row r="926" spans="2:44" x14ac:dyDescent="0.15">
      <c r="B926" s="378" t="str">
        <f>IF(名簿!C931&lt;&gt;"",名簿!C931,"")</f>
        <v/>
      </c>
      <c r="C926" s="378" t="str">
        <f>IF(名簿!F931&lt;&gt;"",名簿!F931,"")</f>
        <v/>
      </c>
      <c r="D926" s="378" t="str">
        <f>IF(名簿!G931&lt;&gt;"",名簿!G931,"")</f>
        <v/>
      </c>
      <c r="E926" s="378" t="str">
        <f>IF(名簿!J931&lt;&gt;"",名簿!J931,"")</f>
        <v/>
      </c>
      <c r="F926" s="378" t="str">
        <f>IF(名簿!L931&lt;&gt;"",名簿!L931,"")</f>
        <v/>
      </c>
      <c r="G926" s="378" t="str">
        <f>IF(名簿!I931&lt;&gt;"",名簿!I931,"")</f>
        <v/>
      </c>
      <c r="H926" s="378" t="str">
        <f>IF(名簿!K931&lt;&gt;"",名簿!K931,"")</f>
        <v/>
      </c>
      <c r="I926" s="378" t="str">
        <f>IF(名簿!H931&lt;&gt;"",名簿!H931,"")</f>
        <v/>
      </c>
      <c r="J926" s="378" t="str">
        <f>IF(名簿!S931&lt;&gt;"",名簿!S931,"")</f>
        <v/>
      </c>
      <c r="L926" s="379" t="str">
        <f>IF(現場!C930&lt;&gt;"",現場!C930,"")</f>
        <v/>
      </c>
      <c r="M926" s="379" t="str">
        <f>IF(現場!D930&lt;&gt;"",現場!D930,"")</f>
        <v/>
      </c>
      <c r="N926" s="379" t="str">
        <f>IF(現場!E930&lt;&gt;"",現場!E930,"")</f>
        <v/>
      </c>
      <c r="O926" s="379" t="str">
        <f>IF(現場!F930&lt;&gt;"",現場!F930,"")</f>
        <v/>
      </c>
      <c r="P926" s="379" t="str">
        <f>IF(現場!G930&lt;&gt;"",現場!G930,"")</f>
        <v/>
      </c>
      <c r="Q926" s="379" t="str">
        <f>IF(現場!H930&lt;&gt;"",現場!H930,"")</f>
        <v/>
      </c>
      <c r="R926" s="379" t="str">
        <f>IF(現場!I930&lt;&gt;"",現場!I930,"")</f>
        <v/>
      </c>
      <c r="S926" s="379" t="str">
        <f>IF(現場!J930&lt;&gt;"",現場!J930,"")</f>
        <v/>
      </c>
      <c r="T926" s="379" t="str">
        <f>IF(現場!K930&lt;&gt;"",現場!K930,"")</f>
        <v/>
      </c>
      <c r="U926" s="379" t="str">
        <f>IF(現場!L930&lt;&gt;"",現場!L930,"")</f>
        <v/>
      </c>
      <c r="V926" s="379" t="str">
        <f>IF(現場!M930&lt;&gt;"",現場!M930,"")</f>
        <v/>
      </c>
      <c r="X926" s="407" t="str">
        <f>IF(名簿!E931&lt;&gt;"",名簿!E931,"")</f>
        <v/>
      </c>
      <c r="Y926" s="407" t="str">
        <f>IF(名簿!C931&lt;&gt;"",名簿!C931,"")</f>
        <v/>
      </c>
      <c r="Z926" s="407" t="str">
        <f>IF(名簿!H931&lt;&gt;"",名簿!H931,"")</f>
        <v/>
      </c>
      <c r="AA926" s="407" t="str">
        <f>IF(名簿!S931&lt;&gt;"",名簿!S931,"")</f>
        <v/>
      </c>
      <c r="AB926" s="407" t="s">
        <v>1792</v>
      </c>
      <c r="AC926" s="407" t="str">
        <f>IF(名簿!M931&lt;&gt;"",名簿!M931,"")</f>
        <v/>
      </c>
      <c r="AD926" s="407" t="str">
        <f>IF(名簿!N931&lt;&gt;"",名簿!N931,"")</f>
        <v/>
      </c>
      <c r="AE926" s="407" t="str">
        <f>IF(名簿!O931&lt;&gt;"",名簿!O931,"")</f>
        <v/>
      </c>
      <c r="AF926" s="407" t="str">
        <f>IF(名簿!P931&lt;&gt;"",名簿!P931,"")</f>
        <v/>
      </c>
      <c r="AN926" s="551" t="str">
        <f>テーブル2[[#This Row],[災害発生時の
体制]]&amp;テーブル2[[#This Row],[班長代理①②③を選択]]</f>
        <v/>
      </c>
      <c r="AO926">
        <f>IF(テーブル2[[#This Row],[班長代理①②③を選択]]&lt;&gt;"",COUNTIF(AN:AN,AN926),0)</f>
        <v>0</v>
      </c>
      <c r="AQ926" s="521" t="str">
        <f>テーブル2[[#This Row],[災害発生時の
体制]]&amp;テーブル2[[#This Row],[班長]]</f>
        <v/>
      </c>
      <c r="AR926" s="519">
        <f>IF(テーブル2[[#This Row],[班長]]="○",COUNTIF(AQ:AQ,AQ926),0)</f>
        <v>0</v>
      </c>
    </row>
    <row r="927" spans="2:44" x14ac:dyDescent="0.15">
      <c r="B927" s="378" t="str">
        <f>IF(名簿!C932&lt;&gt;"",名簿!C932,"")</f>
        <v/>
      </c>
      <c r="C927" s="378" t="str">
        <f>IF(名簿!F932&lt;&gt;"",名簿!F932,"")</f>
        <v/>
      </c>
      <c r="D927" s="378" t="str">
        <f>IF(名簿!G932&lt;&gt;"",名簿!G932,"")</f>
        <v/>
      </c>
      <c r="E927" s="378" t="str">
        <f>IF(名簿!J932&lt;&gt;"",名簿!J932,"")</f>
        <v/>
      </c>
      <c r="F927" s="378" t="str">
        <f>IF(名簿!L932&lt;&gt;"",名簿!L932,"")</f>
        <v/>
      </c>
      <c r="G927" s="378" t="str">
        <f>IF(名簿!I932&lt;&gt;"",名簿!I932,"")</f>
        <v/>
      </c>
      <c r="H927" s="378" t="str">
        <f>IF(名簿!K932&lt;&gt;"",名簿!K932,"")</f>
        <v/>
      </c>
      <c r="I927" s="378" t="str">
        <f>IF(名簿!H932&lt;&gt;"",名簿!H932,"")</f>
        <v/>
      </c>
      <c r="J927" s="378" t="str">
        <f>IF(名簿!S932&lt;&gt;"",名簿!S932,"")</f>
        <v/>
      </c>
      <c r="L927" s="379" t="str">
        <f>IF(現場!C931&lt;&gt;"",現場!C931,"")</f>
        <v/>
      </c>
      <c r="M927" s="379" t="str">
        <f>IF(現場!D931&lt;&gt;"",現場!D931,"")</f>
        <v/>
      </c>
      <c r="N927" s="379" t="str">
        <f>IF(現場!E931&lt;&gt;"",現場!E931,"")</f>
        <v/>
      </c>
      <c r="O927" s="379" t="str">
        <f>IF(現場!F931&lt;&gt;"",現場!F931,"")</f>
        <v/>
      </c>
      <c r="P927" s="379" t="str">
        <f>IF(現場!G931&lt;&gt;"",現場!G931,"")</f>
        <v/>
      </c>
      <c r="Q927" s="379" t="str">
        <f>IF(現場!H931&lt;&gt;"",現場!H931,"")</f>
        <v/>
      </c>
      <c r="R927" s="379" t="str">
        <f>IF(現場!I931&lt;&gt;"",現場!I931,"")</f>
        <v/>
      </c>
      <c r="S927" s="379" t="str">
        <f>IF(現場!J931&lt;&gt;"",現場!J931,"")</f>
        <v/>
      </c>
      <c r="T927" s="379" t="str">
        <f>IF(現場!K931&lt;&gt;"",現場!K931,"")</f>
        <v/>
      </c>
      <c r="U927" s="379" t="str">
        <f>IF(現場!L931&lt;&gt;"",現場!L931,"")</f>
        <v/>
      </c>
      <c r="V927" s="379" t="str">
        <f>IF(現場!M931&lt;&gt;"",現場!M931,"")</f>
        <v/>
      </c>
      <c r="X927" s="407" t="str">
        <f>IF(名簿!E932&lt;&gt;"",名簿!E932,"")</f>
        <v/>
      </c>
      <c r="Y927" s="407" t="str">
        <f>IF(名簿!C932&lt;&gt;"",名簿!C932,"")</f>
        <v/>
      </c>
      <c r="Z927" s="407" t="str">
        <f>IF(名簿!H932&lt;&gt;"",名簿!H932,"")</f>
        <v/>
      </c>
      <c r="AA927" s="407" t="str">
        <f>IF(名簿!S932&lt;&gt;"",名簿!S932,"")</f>
        <v/>
      </c>
      <c r="AB927" s="407" t="s">
        <v>1792</v>
      </c>
      <c r="AC927" s="407" t="str">
        <f>IF(名簿!M932&lt;&gt;"",名簿!M932,"")</f>
        <v/>
      </c>
      <c r="AD927" s="407" t="str">
        <f>IF(名簿!N932&lt;&gt;"",名簿!N932,"")</f>
        <v/>
      </c>
      <c r="AE927" s="407" t="str">
        <f>IF(名簿!O932&lt;&gt;"",名簿!O932,"")</f>
        <v/>
      </c>
      <c r="AF927" s="407" t="str">
        <f>IF(名簿!P932&lt;&gt;"",名簿!P932,"")</f>
        <v/>
      </c>
      <c r="AN927" s="551" t="str">
        <f>テーブル2[[#This Row],[災害発生時の
体制]]&amp;テーブル2[[#This Row],[班長代理①②③を選択]]</f>
        <v/>
      </c>
      <c r="AO927">
        <f>IF(テーブル2[[#This Row],[班長代理①②③を選択]]&lt;&gt;"",COUNTIF(AN:AN,AN927),0)</f>
        <v>0</v>
      </c>
      <c r="AQ927" s="521" t="str">
        <f>テーブル2[[#This Row],[災害発生時の
体制]]&amp;テーブル2[[#This Row],[班長]]</f>
        <v/>
      </c>
      <c r="AR927" s="519">
        <f>IF(テーブル2[[#This Row],[班長]]="○",COUNTIF(AQ:AQ,AQ927),0)</f>
        <v>0</v>
      </c>
    </row>
    <row r="928" spans="2:44" x14ac:dyDescent="0.15">
      <c r="B928" s="378" t="str">
        <f>IF(名簿!C933&lt;&gt;"",名簿!C933,"")</f>
        <v/>
      </c>
      <c r="C928" s="378" t="str">
        <f>IF(名簿!F933&lt;&gt;"",名簿!F933,"")</f>
        <v/>
      </c>
      <c r="D928" s="378" t="str">
        <f>IF(名簿!G933&lt;&gt;"",名簿!G933,"")</f>
        <v/>
      </c>
      <c r="E928" s="378" t="str">
        <f>IF(名簿!J933&lt;&gt;"",名簿!J933,"")</f>
        <v/>
      </c>
      <c r="F928" s="378" t="str">
        <f>IF(名簿!L933&lt;&gt;"",名簿!L933,"")</f>
        <v/>
      </c>
      <c r="G928" s="378" t="str">
        <f>IF(名簿!I933&lt;&gt;"",名簿!I933,"")</f>
        <v/>
      </c>
      <c r="H928" s="378" t="str">
        <f>IF(名簿!K933&lt;&gt;"",名簿!K933,"")</f>
        <v/>
      </c>
      <c r="I928" s="378" t="str">
        <f>IF(名簿!H933&lt;&gt;"",名簿!H933,"")</f>
        <v/>
      </c>
      <c r="J928" s="378" t="str">
        <f>IF(名簿!S933&lt;&gt;"",名簿!S933,"")</f>
        <v/>
      </c>
      <c r="L928" s="379" t="str">
        <f>IF(現場!C932&lt;&gt;"",現場!C932,"")</f>
        <v/>
      </c>
      <c r="M928" s="379" t="str">
        <f>IF(現場!D932&lt;&gt;"",現場!D932,"")</f>
        <v/>
      </c>
      <c r="N928" s="379" t="str">
        <f>IF(現場!E932&lt;&gt;"",現場!E932,"")</f>
        <v/>
      </c>
      <c r="O928" s="379" t="str">
        <f>IF(現場!F932&lt;&gt;"",現場!F932,"")</f>
        <v/>
      </c>
      <c r="P928" s="379" t="str">
        <f>IF(現場!G932&lt;&gt;"",現場!G932,"")</f>
        <v/>
      </c>
      <c r="Q928" s="379" t="str">
        <f>IF(現場!H932&lt;&gt;"",現場!H932,"")</f>
        <v/>
      </c>
      <c r="R928" s="379" t="str">
        <f>IF(現場!I932&lt;&gt;"",現場!I932,"")</f>
        <v/>
      </c>
      <c r="S928" s="379" t="str">
        <f>IF(現場!J932&lt;&gt;"",現場!J932,"")</f>
        <v/>
      </c>
      <c r="T928" s="379" t="str">
        <f>IF(現場!K932&lt;&gt;"",現場!K932,"")</f>
        <v/>
      </c>
      <c r="U928" s="379" t="str">
        <f>IF(現場!L932&lt;&gt;"",現場!L932,"")</f>
        <v/>
      </c>
      <c r="V928" s="379" t="str">
        <f>IF(現場!M932&lt;&gt;"",現場!M932,"")</f>
        <v/>
      </c>
      <c r="X928" s="407" t="str">
        <f>IF(名簿!E933&lt;&gt;"",名簿!E933,"")</f>
        <v/>
      </c>
      <c r="Y928" s="407" t="str">
        <f>IF(名簿!C933&lt;&gt;"",名簿!C933,"")</f>
        <v/>
      </c>
      <c r="Z928" s="407" t="str">
        <f>IF(名簿!H933&lt;&gt;"",名簿!H933,"")</f>
        <v/>
      </c>
      <c r="AA928" s="407" t="str">
        <f>IF(名簿!S933&lt;&gt;"",名簿!S933,"")</f>
        <v/>
      </c>
      <c r="AB928" s="407" t="s">
        <v>1792</v>
      </c>
      <c r="AC928" s="407" t="str">
        <f>IF(名簿!M933&lt;&gt;"",名簿!M933,"")</f>
        <v/>
      </c>
      <c r="AD928" s="407" t="str">
        <f>IF(名簿!N933&lt;&gt;"",名簿!N933,"")</f>
        <v/>
      </c>
      <c r="AE928" s="407" t="str">
        <f>IF(名簿!O933&lt;&gt;"",名簿!O933,"")</f>
        <v/>
      </c>
      <c r="AF928" s="407" t="str">
        <f>IF(名簿!P933&lt;&gt;"",名簿!P933,"")</f>
        <v/>
      </c>
      <c r="AN928" s="551" t="str">
        <f>テーブル2[[#This Row],[災害発生時の
体制]]&amp;テーブル2[[#This Row],[班長代理①②③を選択]]</f>
        <v/>
      </c>
      <c r="AO928">
        <f>IF(テーブル2[[#This Row],[班長代理①②③を選択]]&lt;&gt;"",COUNTIF(AN:AN,AN928),0)</f>
        <v>0</v>
      </c>
      <c r="AQ928" s="521" t="str">
        <f>テーブル2[[#This Row],[災害発生時の
体制]]&amp;テーブル2[[#This Row],[班長]]</f>
        <v/>
      </c>
      <c r="AR928" s="519">
        <f>IF(テーブル2[[#This Row],[班長]]="○",COUNTIF(AQ:AQ,AQ928),0)</f>
        <v>0</v>
      </c>
    </row>
    <row r="929" spans="2:44" x14ac:dyDescent="0.15">
      <c r="B929" s="378" t="str">
        <f>IF(名簿!C934&lt;&gt;"",名簿!C934,"")</f>
        <v/>
      </c>
      <c r="C929" s="378" t="str">
        <f>IF(名簿!F934&lt;&gt;"",名簿!F934,"")</f>
        <v/>
      </c>
      <c r="D929" s="378" t="str">
        <f>IF(名簿!G934&lt;&gt;"",名簿!G934,"")</f>
        <v/>
      </c>
      <c r="E929" s="378" t="str">
        <f>IF(名簿!J934&lt;&gt;"",名簿!J934,"")</f>
        <v/>
      </c>
      <c r="F929" s="378" t="str">
        <f>IF(名簿!L934&lt;&gt;"",名簿!L934,"")</f>
        <v/>
      </c>
      <c r="G929" s="378" t="str">
        <f>IF(名簿!I934&lt;&gt;"",名簿!I934,"")</f>
        <v/>
      </c>
      <c r="H929" s="378" t="str">
        <f>IF(名簿!K934&lt;&gt;"",名簿!K934,"")</f>
        <v/>
      </c>
      <c r="I929" s="378" t="str">
        <f>IF(名簿!H934&lt;&gt;"",名簿!H934,"")</f>
        <v/>
      </c>
      <c r="J929" s="378" t="str">
        <f>IF(名簿!S934&lt;&gt;"",名簿!S934,"")</f>
        <v/>
      </c>
      <c r="L929" s="379" t="str">
        <f>IF(現場!C933&lt;&gt;"",現場!C933,"")</f>
        <v/>
      </c>
      <c r="M929" s="379" t="str">
        <f>IF(現場!D933&lt;&gt;"",現場!D933,"")</f>
        <v/>
      </c>
      <c r="N929" s="379" t="str">
        <f>IF(現場!E933&lt;&gt;"",現場!E933,"")</f>
        <v/>
      </c>
      <c r="O929" s="379" t="str">
        <f>IF(現場!F933&lt;&gt;"",現場!F933,"")</f>
        <v/>
      </c>
      <c r="P929" s="379" t="str">
        <f>IF(現場!G933&lt;&gt;"",現場!G933,"")</f>
        <v/>
      </c>
      <c r="Q929" s="379" t="str">
        <f>IF(現場!H933&lt;&gt;"",現場!H933,"")</f>
        <v/>
      </c>
      <c r="R929" s="379" t="str">
        <f>IF(現場!I933&lt;&gt;"",現場!I933,"")</f>
        <v/>
      </c>
      <c r="S929" s="379" t="str">
        <f>IF(現場!J933&lt;&gt;"",現場!J933,"")</f>
        <v/>
      </c>
      <c r="T929" s="379" t="str">
        <f>IF(現場!K933&lt;&gt;"",現場!K933,"")</f>
        <v/>
      </c>
      <c r="U929" s="379" t="str">
        <f>IF(現場!L933&lt;&gt;"",現場!L933,"")</f>
        <v/>
      </c>
      <c r="V929" s="379" t="str">
        <f>IF(現場!M933&lt;&gt;"",現場!M933,"")</f>
        <v/>
      </c>
      <c r="X929" s="407" t="str">
        <f>IF(名簿!E934&lt;&gt;"",名簿!E934,"")</f>
        <v/>
      </c>
      <c r="Y929" s="407" t="str">
        <f>IF(名簿!C934&lt;&gt;"",名簿!C934,"")</f>
        <v/>
      </c>
      <c r="Z929" s="407" t="str">
        <f>IF(名簿!H934&lt;&gt;"",名簿!H934,"")</f>
        <v/>
      </c>
      <c r="AA929" s="407" t="str">
        <f>IF(名簿!S934&lt;&gt;"",名簿!S934,"")</f>
        <v/>
      </c>
      <c r="AB929" s="407" t="s">
        <v>1792</v>
      </c>
      <c r="AC929" s="407" t="str">
        <f>IF(名簿!M934&lt;&gt;"",名簿!M934,"")</f>
        <v/>
      </c>
      <c r="AD929" s="407" t="str">
        <f>IF(名簿!N934&lt;&gt;"",名簿!N934,"")</f>
        <v/>
      </c>
      <c r="AE929" s="407" t="str">
        <f>IF(名簿!O934&lt;&gt;"",名簿!O934,"")</f>
        <v/>
      </c>
      <c r="AF929" s="407" t="str">
        <f>IF(名簿!P934&lt;&gt;"",名簿!P934,"")</f>
        <v/>
      </c>
      <c r="AN929" s="551" t="str">
        <f>テーブル2[[#This Row],[災害発生時の
体制]]&amp;テーブル2[[#This Row],[班長代理①②③を選択]]</f>
        <v/>
      </c>
      <c r="AO929">
        <f>IF(テーブル2[[#This Row],[班長代理①②③を選択]]&lt;&gt;"",COUNTIF(AN:AN,AN929),0)</f>
        <v>0</v>
      </c>
      <c r="AQ929" s="521" t="str">
        <f>テーブル2[[#This Row],[災害発生時の
体制]]&amp;テーブル2[[#This Row],[班長]]</f>
        <v/>
      </c>
      <c r="AR929" s="519">
        <f>IF(テーブル2[[#This Row],[班長]]="○",COUNTIF(AQ:AQ,AQ929),0)</f>
        <v>0</v>
      </c>
    </row>
    <row r="930" spans="2:44" x14ac:dyDescent="0.15">
      <c r="B930" s="378" t="str">
        <f>IF(名簿!C935&lt;&gt;"",名簿!C935,"")</f>
        <v/>
      </c>
      <c r="C930" s="378" t="str">
        <f>IF(名簿!F935&lt;&gt;"",名簿!F935,"")</f>
        <v/>
      </c>
      <c r="D930" s="378" t="str">
        <f>IF(名簿!G935&lt;&gt;"",名簿!G935,"")</f>
        <v/>
      </c>
      <c r="E930" s="378" t="str">
        <f>IF(名簿!J935&lt;&gt;"",名簿!J935,"")</f>
        <v/>
      </c>
      <c r="F930" s="378" t="str">
        <f>IF(名簿!L935&lt;&gt;"",名簿!L935,"")</f>
        <v/>
      </c>
      <c r="G930" s="378" t="str">
        <f>IF(名簿!I935&lt;&gt;"",名簿!I935,"")</f>
        <v/>
      </c>
      <c r="H930" s="378" t="str">
        <f>IF(名簿!K935&lt;&gt;"",名簿!K935,"")</f>
        <v/>
      </c>
      <c r="I930" s="378" t="str">
        <f>IF(名簿!H935&lt;&gt;"",名簿!H935,"")</f>
        <v/>
      </c>
      <c r="J930" s="378" t="str">
        <f>IF(名簿!S935&lt;&gt;"",名簿!S935,"")</f>
        <v/>
      </c>
      <c r="L930" s="379" t="str">
        <f>IF(現場!C934&lt;&gt;"",現場!C934,"")</f>
        <v/>
      </c>
      <c r="M930" s="379" t="str">
        <f>IF(現場!D934&lt;&gt;"",現場!D934,"")</f>
        <v/>
      </c>
      <c r="N930" s="379" t="str">
        <f>IF(現場!E934&lt;&gt;"",現場!E934,"")</f>
        <v/>
      </c>
      <c r="O930" s="379" t="str">
        <f>IF(現場!F934&lt;&gt;"",現場!F934,"")</f>
        <v/>
      </c>
      <c r="P930" s="379" t="str">
        <f>IF(現場!G934&lt;&gt;"",現場!G934,"")</f>
        <v/>
      </c>
      <c r="Q930" s="379" t="str">
        <f>IF(現場!H934&lt;&gt;"",現場!H934,"")</f>
        <v/>
      </c>
      <c r="R930" s="379" t="str">
        <f>IF(現場!I934&lt;&gt;"",現場!I934,"")</f>
        <v/>
      </c>
      <c r="S930" s="379" t="str">
        <f>IF(現場!J934&lt;&gt;"",現場!J934,"")</f>
        <v/>
      </c>
      <c r="T930" s="379" t="str">
        <f>IF(現場!K934&lt;&gt;"",現場!K934,"")</f>
        <v/>
      </c>
      <c r="U930" s="379" t="str">
        <f>IF(現場!L934&lt;&gt;"",現場!L934,"")</f>
        <v/>
      </c>
      <c r="V930" s="379" t="str">
        <f>IF(現場!M934&lt;&gt;"",現場!M934,"")</f>
        <v/>
      </c>
      <c r="X930" s="407" t="str">
        <f>IF(名簿!E935&lt;&gt;"",名簿!E935,"")</f>
        <v/>
      </c>
      <c r="Y930" s="407" t="str">
        <f>IF(名簿!C935&lt;&gt;"",名簿!C935,"")</f>
        <v/>
      </c>
      <c r="Z930" s="407" t="str">
        <f>IF(名簿!H935&lt;&gt;"",名簿!H935,"")</f>
        <v/>
      </c>
      <c r="AA930" s="407" t="str">
        <f>IF(名簿!S935&lt;&gt;"",名簿!S935,"")</f>
        <v/>
      </c>
      <c r="AB930" s="407" t="s">
        <v>1792</v>
      </c>
      <c r="AC930" s="407" t="str">
        <f>IF(名簿!M935&lt;&gt;"",名簿!M935,"")</f>
        <v/>
      </c>
      <c r="AD930" s="407" t="str">
        <f>IF(名簿!N935&lt;&gt;"",名簿!N935,"")</f>
        <v/>
      </c>
      <c r="AE930" s="407" t="str">
        <f>IF(名簿!O935&lt;&gt;"",名簿!O935,"")</f>
        <v/>
      </c>
      <c r="AF930" s="407" t="str">
        <f>IF(名簿!P935&lt;&gt;"",名簿!P935,"")</f>
        <v/>
      </c>
      <c r="AN930" s="551" t="str">
        <f>テーブル2[[#This Row],[災害発生時の
体制]]&amp;テーブル2[[#This Row],[班長代理①②③を選択]]</f>
        <v/>
      </c>
      <c r="AO930">
        <f>IF(テーブル2[[#This Row],[班長代理①②③を選択]]&lt;&gt;"",COUNTIF(AN:AN,AN930),0)</f>
        <v>0</v>
      </c>
      <c r="AQ930" s="521" t="str">
        <f>テーブル2[[#This Row],[災害発生時の
体制]]&amp;テーブル2[[#This Row],[班長]]</f>
        <v/>
      </c>
      <c r="AR930" s="519">
        <f>IF(テーブル2[[#This Row],[班長]]="○",COUNTIF(AQ:AQ,AQ930),0)</f>
        <v>0</v>
      </c>
    </row>
    <row r="931" spans="2:44" x14ac:dyDescent="0.15">
      <c r="B931" s="378" t="str">
        <f>IF(名簿!C936&lt;&gt;"",名簿!C936,"")</f>
        <v/>
      </c>
      <c r="C931" s="378" t="str">
        <f>IF(名簿!F936&lt;&gt;"",名簿!F936,"")</f>
        <v/>
      </c>
      <c r="D931" s="378" t="str">
        <f>IF(名簿!G936&lt;&gt;"",名簿!G936,"")</f>
        <v/>
      </c>
      <c r="E931" s="378" t="str">
        <f>IF(名簿!J936&lt;&gt;"",名簿!J936,"")</f>
        <v/>
      </c>
      <c r="F931" s="378" t="str">
        <f>IF(名簿!L936&lt;&gt;"",名簿!L936,"")</f>
        <v/>
      </c>
      <c r="G931" s="378" t="str">
        <f>IF(名簿!I936&lt;&gt;"",名簿!I936,"")</f>
        <v/>
      </c>
      <c r="H931" s="378" t="str">
        <f>IF(名簿!K936&lt;&gt;"",名簿!K936,"")</f>
        <v/>
      </c>
      <c r="I931" s="378" t="str">
        <f>IF(名簿!H936&lt;&gt;"",名簿!H936,"")</f>
        <v/>
      </c>
      <c r="J931" s="378" t="str">
        <f>IF(名簿!S936&lt;&gt;"",名簿!S936,"")</f>
        <v/>
      </c>
      <c r="L931" s="379" t="str">
        <f>IF(現場!C935&lt;&gt;"",現場!C935,"")</f>
        <v/>
      </c>
      <c r="M931" s="379" t="str">
        <f>IF(現場!D935&lt;&gt;"",現場!D935,"")</f>
        <v/>
      </c>
      <c r="N931" s="379" t="str">
        <f>IF(現場!E935&lt;&gt;"",現場!E935,"")</f>
        <v/>
      </c>
      <c r="O931" s="379" t="str">
        <f>IF(現場!F935&lt;&gt;"",現場!F935,"")</f>
        <v/>
      </c>
      <c r="P931" s="379" t="str">
        <f>IF(現場!G935&lt;&gt;"",現場!G935,"")</f>
        <v/>
      </c>
      <c r="Q931" s="379" t="str">
        <f>IF(現場!H935&lt;&gt;"",現場!H935,"")</f>
        <v/>
      </c>
      <c r="R931" s="379" t="str">
        <f>IF(現場!I935&lt;&gt;"",現場!I935,"")</f>
        <v/>
      </c>
      <c r="S931" s="379" t="str">
        <f>IF(現場!J935&lt;&gt;"",現場!J935,"")</f>
        <v/>
      </c>
      <c r="T931" s="379" t="str">
        <f>IF(現場!K935&lt;&gt;"",現場!K935,"")</f>
        <v/>
      </c>
      <c r="U931" s="379" t="str">
        <f>IF(現場!L935&lt;&gt;"",現場!L935,"")</f>
        <v/>
      </c>
      <c r="V931" s="379" t="str">
        <f>IF(現場!M935&lt;&gt;"",現場!M935,"")</f>
        <v/>
      </c>
      <c r="X931" s="407" t="str">
        <f>IF(名簿!E936&lt;&gt;"",名簿!E936,"")</f>
        <v/>
      </c>
      <c r="Y931" s="407" t="str">
        <f>IF(名簿!C936&lt;&gt;"",名簿!C936,"")</f>
        <v/>
      </c>
      <c r="Z931" s="407" t="str">
        <f>IF(名簿!H936&lt;&gt;"",名簿!H936,"")</f>
        <v/>
      </c>
      <c r="AA931" s="407" t="str">
        <f>IF(名簿!S936&lt;&gt;"",名簿!S936,"")</f>
        <v/>
      </c>
      <c r="AB931" s="407" t="s">
        <v>1792</v>
      </c>
      <c r="AC931" s="407" t="str">
        <f>IF(名簿!M936&lt;&gt;"",名簿!M936,"")</f>
        <v/>
      </c>
      <c r="AD931" s="407" t="str">
        <f>IF(名簿!N936&lt;&gt;"",名簿!N936,"")</f>
        <v/>
      </c>
      <c r="AE931" s="407" t="str">
        <f>IF(名簿!O936&lt;&gt;"",名簿!O936,"")</f>
        <v/>
      </c>
      <c r="AF931" s="407" t="str">
        <f>IF(名簿!P936&lt;&gt;"",名簿!P936,"")</f>
        <v/>
      </c>
      <c r="AN931" s="551" t="str">
        <f>テーブル2[[#This Row],[災害発生時の
体制]]&amp;テーブル2[[#This Row],[班長代理①②③を選択]]</f>
        <v/>
      </c>
      <c r="AO931">
        <f>IF(テーブル2[[#This Row],[班長代理①②③を選択]]&lt;&gt;"",COUNTIF(AN:AN,AN931),0)</f>
        <v>0</v>
      </c>
      <c r="AQ931" s="521" t="str">
        <f>テーブル2[[#This Row],[災害発生時の
体制]]&amp;テーブル2[[#This Row],[班長]]</f>
        <v/>
      </c>
      <c r="AR931" s="519">
        <f>IF(テーブル2[[#This Row],[班長]]="○",COUNTIF(AQ:AQ,AQ931),0)</f>
        <v>0</v>
      </c>
    </row>
    <row r="932" spans="2:44" x14ac:dyDescent="0.15">
      <c r="B932" s="378" t="str">
        <f>IF(名簿!C937&lt;&gt;"",名簿!C937,"")</f>
        <v/>
      </c>
      <c r="C932" s="378" t="str">
        <f>IF(名簿!F937&lt;&gt;"",名簿!F937,"")</f>
        <v/>
      </c>
      <c r="D932" s="378" t="str">
        <f>IF(名簿!G937&lt;&gt;"",名簿!G937,"")</f>
        <v/>
      </c>
      <c r="E932" s="378" t="str">
        <f>IF(名簿!J937&lt;&gt;"",名簿!J937,"")</f>
        <v/>
      </c>
      <c r="F932" s="378" t="str">
        <f>IF(名簿!L937&lt;&gt;"",名簿!L937,"")</f>
        <v/>
      </c>
      <c r="G932" s="378" t="str">
        <f>IF(名簿!I937&lt;&gt;"",名簿!I937,"")</f>
        <v/>
      </c>
      <c r="H932" s="378" t="str">
        <f>IF(名簿!K937&lt;&gt;"",名簿!K937,"")</f>
        <v/>
      </c>
      <c r="I932" s="378" t="str">
        <f>IF(名簿!H937&lt;&gt;"",名簿!H937,"")</f>
        <v/>
      </c>
      <c r="J932" s="378" t="str">
        <f>IF(名簿!S937&lt;&gt;"",名簿!S937,"")</f>
        <v/>
      </c>
      <c r="L932" s="379" t="str">
        <f>IF(現場!C936&lt;&gt;"",現場!C936,"")</f>
        <v/>
      </c>
      <c r="M932" s="379" t="str">
        <f>IF(現場!D936&lt;&gt;"",現場!D936,"")</f>
        <v/>
      </c>
      <c r="N932" s="379" t="str">
        <f>IF(現場!E936&lt;&gt;"",現場!E936,"")</f>
        <v/>
      </c>
      <c r="O932" s="379" t="str">
        <f>IF(現場!F936&lt;&gt;"",現場!F936,"")</f>
        <v/>
      </c>
      <c r="P932" s="379" t="str">
        <f>IF(現場!G936&lt;&gt;"",現場!G936,"")</f>
        <v/>
      </c>
      <c r="Q932" s="379" t="str">
        <f>IF(現場!H936&lt;&gt;"",現場!H936,"")</f>
        <v/>
      </c>
      <c r="R932" s="379" t="str">
        <f>IF(現場!I936&lt;&gt;"",現場!I936,"")</f>
        <v/>
      </c>
      <c r="S932" s="379" t="str">
        <f>IF(現場!J936&lt;&gt;"",現場!J936,"")</f>
        <v/>
      </c>
      <c r="T932" s="379" t="str">
        <f>IF(現場!K936&lt;&gt;"",現場!K936,"")</f>
        <v/>
      </c>
      <c r="U932" s="379" t="str">
        <f>IF(現場!L936&lt;&gt;"",現場!L936,"")</f>
        <v/>
      </c>
      <c r="V932" s="379" t="str">
        <f>IF(現場!M936&lt;&gt;"",現場!M936,"")</f>
        <v/>
      </c>
      <c r="X932" s="407" t="str">
        <f>IF(名簿!E937&lt;&gt;"",名簿!E937,"")</f>
        <v/>
      </c>
      <c r="Y932" s="407" t="str">
        <f>IF(名簿!C937&lt;&gt;"",名簿!C937,"")</f>
        <v/>
      </c>
      <c r="Z932" s="407" t="str">
        <f>IF(名簿!H937&lt;&gt;"",名簿!H937,"")</f>
        <v/>
      </c>
      <c r="AA932" s="407" t="str">
        <f>IF(名簿!S937&lt;&gt;"",名簿!S937,"")</f>
        <v/>
      </c>
      <c r="AB932" s="407" t="s">
        <v>1792</v>
      </c>
      <c r="AC932" s="407" t="str">
        <f>IF(名簿!M937&lt;&gt;"",名簿!M937,"")</f>
        <v/>
      </c>
      <c r="AD932" s="407" t="str">
        <f>IF(名簿!N937&lt;&gt;"",名簿!N937,"")</f>
        <v/>
      </c>
      <c r="AE932" s="407" t="str">
        <f>IF(名簿!O937&lt;&gt;"",名簿!O937,"")</f>
        <v/>
      </c>
      <c r="AF932" s="407" t="str">
        <f>IF(名簿!P937&lt;&gt;"",名簿!P937,"")</f>
        <v/>
      </c>
      <c r="AN932" s="551" t="str">
        <f>テーブル2[[#This Row],[災害発生時の
体制]]&amp;テーブル2[[#This Row],[班長代理①②③を選択]]</f>
        <v/>
      </c>
      <c r="AO932">
        <f>IF(テーブル2[[#This Row],[班長代理①②③を選択]]&lt;&gt;"",COUNTIF(AN:AN,AN932),0)</f>
        <v>0</v>
      </c>
      <c r="AQ932" s="521" t="str">
        <f>テーブル2[[#This Row],[災害発生時の
体制]]&amp;テーブル2[[#This Row],[班長]]</f>
        <v/>
      </c>
      <c r="AR932" s="519">
        <f>IF(テーブル2[[#This Row],[班長]]="○",COUNTIF(AQ:AQ,AQ932),0)</f>
        <v>0</v>
      </c>
    </row>
    <row r="933" spans="2:44" x14ac:dyDescent="0.15">
      <c r="B933" s="378" t="str">
        <f>IF(名簿!C938&lt;&gt;"",名簿!C938,"")</f>
        <v/>
      </c>
      <c r="C933" s="378" t="str">
        <f>IF(名簿!F938&lt;&gt;"",名簿!F938,"")</f>
        <v/>
      </c>
      <c r="D933" s="378" t="str">
        <f>IF(名簿!G938&lt;&gt;"",名簿!G938,"")</f>
        <v/>
      </c>
      <c r="E933" s="378" t="str">
        <f>IF(名簿!J938&lt;&gt;"",名簿!J938,"")</f>
        <v/>
      </c>
      <c r="F933" s="378" t="str">
        <f>IF(名簿!L938&lt;&gt;"",名簿!L938,"")</f>
        <v/>
      </c>
      <c r="G933" s="378" t="str">
        <f>IF(名簿!I938&lt;&gt;"",名簿!I938,"")</f>
        <v/>
      </c>
      <c r="H933" s="378" t="str">
        <f>IF(名簿!K938&lt;&gt;"",名簿!K938,"")</f>
        <v/>
      </c>
      <c r="I933" s="378" t="str">
        <f>IF(名簿!H938&lt;&gt;"",名簿!H938,"")</f>
        <v/>
      </c>
      <c r="J933" s="378" t="str">
        <f>IF(名簿!S938&lt;&gt;"",名簿!S938,"")</f>
        <v/>
      </c>
      <c r="L933" s="379" t="str">
        <f>IF(現場!C937&lt;&gt;"",現場!C937,"")</f>
        <v/>
      </c>
      <c r="M933" s="379" t="str">
        <f>IF(現場!D937&lt;&gt;"",現場!D937,"")</f>
        <v/>
      </c>
      <c r="N933" s="379" t="str">
        <f>IF(現場!E937&lt;&gt;"",現場!E937,"")</f>
        <v/>
      </c>
      <c r="O933" s="379" t="str">
        <f>IF(現場!F937&lt;&gt;"",現場!F937,"")</f>
        <v/>
      </c>
      <c r="P933" s="379" t="str">
        <f>IF(現場!G937&lt;&gt;"",現場!G937,"")</f>
        <v/>
      </c>
      <c r="Q933" s="379" t="str">
        <f>IF(現場!H937&lt;&gt;"",現場!H937,"")</f>
        <v/>
      </c>
      <c r="R933" s="379" t="str">
        <f>IF(現場!I937&lt;&gt;"",現場!I937,"")</f>
        <v/>
      </c>
      <c r="S933" s="379" t="str">
        <f>IF(現場!J937&lt;&gt;"",現場!J937,"")</f>
        <v/>
      </c>
      <c r="T933" s="379" t="str">
        <f>IF(現場!K937&lt;&gt;"",現場!K937,"")</f>
        <v/>
      </c>
      <c r="U933" s="379" t="str">
        <f>IF(現場!L937&lt;&gt;"",現場!L937,"")</f>
        <v/>
      </c>
      <c r="V933" s="379" t="str">
        <f>IF(現場!M937&lt;&gt;"",現場!M937,"")</f>
        <v/>
      </c>
      <c r="X933" s="407" t="str">
        <f>IF(名簿!E938&lt;&gt;"",名簿!E938,"")</f>
        <v/>
      </c>
      <c r="Y933" s="407" t="str">
        <f>IF(名簿!C938&lt;&gt;"",名簿!C938,"")</f>
        <v/>
      </c>
      <c r="Z933" s="407" t="str">
        <f>IF(名簿!H938&lt;&gt;"",名簿!H938,"")</f>
        <v/>
      </c>
      <c r="AA933" s="407" t="str">
        <f>IF(名簿!S938&lt;&gt;"",名簿!S938,"")</f>
        <v/>
      </c>
      <c r="AB933" s="407" t="s">
        <v>1792</v>
      </c>
      <c r="AC933" s="407" t="str">
        <f>IF(名簿!M938&lt;&gt;"",名簿!M938,"")</f>
        <v/>
      </c>
      <c r="AD933" s="407" t="str">
        <f>IF(名簿!N938&lt;&gt;"",名簿!N938,"")</f>
        <v/>
      </c>
      <c r="AE933" s="407" t="str">
        <f>IF(名簿!O938&lt;&gt;"",名簿!O938,"")</f>
        <v/>
      </c>
      <c r="AF933" s="407" t="str">
        <f>IF(名簿!P938&lt;&gt;"",名簿!P938,"")</f>
        <v/>
      </c>
      <c r="AN933" s="551" t="str">
        <f>テーブル2[[#This Row],[災害発生時の
体制]]&amp;テーブル2[[#This Row],[班長代理①②③を選択]]</f>
        <v/>
      </c>
      <c r="AO933">
        <f>IF(テーブル2[[#This Row],[班長代理①②③を選択]]&lt;&gt;"",COUNTIF(AN:AN,AN933),0)</f>
        <v>0</v>
      </c>
      <c r="AQ933" s="521" t="str">
        <f>テーブル2[[#This Row],[災害発生時の
体制]]&amp;テーブル2[[#This Row],[班長]]</f>
        <v/>
      </c>
      <c r="AR933" s="519">
        <f>IF(テーブル2[[#This Row],[班長]]="○",COUNTIF(AQ:AQ,AQ933),0)</f>
        <v>0</v>
      </c>
    </row>
    <row r="934" spans="2:44" x14ac:dyDescent="0.15">
      <c r="B934" s="378" t="str">
        <f>IF(名簿!C939&lt;&gt;"",名簿!C939,"")</f>
        <v/>
      </c>
      <c r="C934" s="378" t="str">
        <f>IF(名簿!F939&lt;&gt;"",名簿!F939,"")</f>
        <v/>
      </c>
      <c r="D934" s="378" t="str">
        <f>IF(名簿!G939&lt;&gt;"",名簿!G939,"")</f>
        <v/>
      </c>
      <c r="E934" s="378" t="str">
        <f>IF(名簿!J939&lt;&gt;"",名簿!J939,"")</f>
        <v/>
      </c>
      <c r="F934" s="378" t="str">
        <f>IF(名簿!L939&lt;&gt;"",名簿!L939,"")</f>
        <v/>
      </c>
      <c r="G934" s="378" t="str">
        <f>IF(名簿!I939&lt;&gt;"",名簿!I939,"")</f>
        <v/>
      </c>
      <c r="H934" s="378" t="str">
        <f>IF(名簿!K939&lt;&gt;"",名簿!K939,"")</f>
        <v/>
      </c>
      <c r="I934" s="378" t="str">
        <f>IF(名簿!H939&lt;&gt;"",名簿!H939,"")</f>
        <v/>
      </c>
      <c r="J934" s="378" t="str">
        <f>IF(名簿!S939&lt;&gt;"",名簿!S939,"")</f>
        <v/>
      </c>
      <c r="L934" s="379" t="str">
        <f>IF(現場!C938&lt;&gt;"",現場!C938,"")</f>
        <v/>
      </c>
      <c r="M934" s="379" t="str">
        <f>IF(現場!D938&lt;&gt;"",現場!D938,"")</f>
        <v/>
      </c>
      <c r="N934" s="379" t="str">
        <f>IF(現場!E938&lt;&gt;"",現場!E938,"")</f>
        <v/>
      </c>
      <c r="O934" s="379" t="str">
        <f>IF(現場!F938&lt;&gt;"",現場!F938,"")</f>
        <v/>
      </c>
      <c r="P934" s="379" t="str">
        <f>IF(現場!G938&lt;&gt;"",現場!G938,"")</f>
        <v/>
      </c>
      <c r="Q934" s="379" t="str">
        <f>IF(現場!H938&lt;&gt;"",現場!H938,"")</f>
        <v/>
      </c>
      <c r="R934" s="379" t="str">
        <f>IF(現場!I938&lt;&gt;"",現場!I938,"")</f>
        <v/>
      </c>
      <c r="S934" s="379" t="str">
        <f>IF(現場!J938&lt;&gt;"",現場!J938,"")</f>
        <v/>
      </c>
      <c r="T934" s="379" t="str">
        <f>IF(現場!K938&lt;&gt;"",現場!K938,"")</f>
        <v/>
      </c>
      <c r="U934" s="379" t="str">
        <f>IF(現場!L938&lt;&gt;"",現場!L938,"")</f>
        <v/>
      </c>
      <c r="V934" s="379" t="str">
        <f>IF(現場!M938&lt;&gt;"",現場!M938,"")</f>
        <v/>
      </c>
      <c r="X934" s="407" t="str">
        <f>IF(名簿!E939&lt;&gt;"",名簿!E939,"")</f>
        <v/>
      </c>
      <c r="Y934" s="407" t="str">
        <f>IF(名簿!C939&lt;&gt;"",名簿!C939,"")</f>
        <v/>
      </c>
      <c r="Z934" s="407" t="str">
        <f>IF(名簿!H939&lt;&gt;"",名簿!H939,"")</f>
        <v/>
      </c>
      <c r="AA934" s="407" t="str">
        <f>IF(名簿!S939&lt;&gt;"",名簿!S939,"")</f>
        <v/>
      </c>
      <c r="AB934" s="407" t="s">
        <v>1792</v>
      </c>
      <c r="AC934" s="407" t="str">
        <f>IF(名簿!M939&lt;&gt;"",名簿!M939,"")</f>
        <v/>
      </c>
      <c r="AD934" s="407" t="str">
        <f>IF(名簿!N939&lt;&gt;"",名簿!N939,"")</f>
        <v/>
      </c>
      <c r="AE934" s="407" t="str">
        <f>IF(名簿!O939&lt;&gt;"",名簿!O939,"")</f>
        <v/>
      </c>
      <c r="AF934" s="407" t="str">
        <f>IF(名簿!P939&lt;&gt;"",名簿!P939,"")</f>
        <v/>
      </c>
      <c r="AN934" s="551" t="str">
        <f>テーブル2[[#This Row],[災害発生時の
体制]]&amp;テーブル2[[#This Row],[班長代理①②③を選択]]</f>
        <v/>
      </c>
      <c r="AO934">
        <f>IF(テーブル2[[#This Row],[班長代理①②③を選択]]&lt;&gt;"",COUNTIF(AN:AN,AN934),0)</f>
        <v>0</v>
      </c>
      <c r="AQ934" s="521" t="str">
        <f>テーブル2[[#This Row],[災害発生時の
体制]]&amp;テーブル2[[#This Row],[班長]]</f>
        <v/>
      </c>
      <c r="AR934" s="519">
        <f>IF(テーブル2[[#This Row],[班長]]="○",COUNTIF(AQ:AQ,AQ934),0)</f>
        <v>0</v>
      </c>
    </row>
    <row r="935" spans="2:44" x14ac:dyDescent="0.15">
      <c r="B935" s="378" t="str">
        <f>IF(名簿!C940&lt;&gt;"",名簿!C940,"")</f>
        <v/>
      </c>
      <c r="C935" s="378" t="str">
        <f>IF(名簿!F940&lt;&gt;"",名簿!F940,"")</f>
        <v/>
      </c>
      <c r="D935" s="378" t="str">
        <f>IF(名簿!G940&lt;&gt;"",名簿!G940,"")</f>
        <v/>
      </c>
      <c r="E935" s="378" t="str">
        <f>IF(名簿!J940&lt;&gt;"",名簿!J940,"")</f>
        <v/>
      </c>
      <c r="F935" s="378" t="str">
        <f>IF(名簿!L940&lt;&gt;"",名簿!L940,"")</f>
        <v/>
      </c>
      <c r="G935" s="378" t="str">
        <f>IF(名簿!I940&lt;&gt;"",名簿!I940,"")</f>
        <v/>
      </c>
      <c r="H935" s="378" t="str">
        <f>IF(名簿!K940&lt;&gt;"",名簿!K940,"")</f>
        <v/>
      </c>
      <c r="I935" s="378" t="str">
        <f>IF(名簿!H940&lt;&gt;"",名簿!H940,"")</f>
        <v/>
      </c>
      <c r="J935" s="378" t="str">
        <f>IF(名簿!S940&lt;&gt;"",名簿!S940,"")</f>
        <v/>
      </c>
      <c r="L935" s="379" t="str">
        <f>IF(現場!C939&lt;&gt;"",現場!C939,"")</f>
        <v/>
      </c>
      <c r="M935" s="379" t="str">
        <f>IF(現場!D939&lt;&gt;"",現場!D939,"")</f>
        <v/>
      </c>
      <c r="N935" s="379" t="str">
        <f>IF(現場!E939&lt;&gt;"",現場!E939,"")</f>
        <v/>
      </c>
      <c r="O935" s="379" t="str">
        <f>IF(現場!F939&lt;&gt;"",現場!F939,"")</f>
        <v/>
      </c>
      <c r="P935" s="379" t="str">
        <f>IF(現場!G939&lt;&gt;"",現場!G939,"")</f>
        <v/>
      </c>
      <c r="Q935" s="379" t="str">
        <f>IF(現場!H939&lt;&gt;"",現場!H939,"")</f>
        <v/>
      </c>
      <c r="R935" s="379" t="str">
        <f>IF(現場!I939&lt;&gt;"",現場!I939,"")</f>
        <v/>
      </c>
      <c r="S935" s="379" t="str">
        <f>IF(現場!J939&lt;&gt;"",現場!J939,"")</f>
        <v/>
      </c>
      <c r="T935" s="379" t="str">
        <f>IF(現場!K939&lt;&gt;"",現場!K939,"")</f>
        <v/>
      </c>
      <c r="U935" s="379" t="str">
        <f>IF(現場!L939&lt;&gt;"",現場!L939,"")</f>
        <v/>
      </c>
      <c r="V935" s="379" t="str">
        <f>IF(現場!M939&lt;&gt;"",現場!M939,"")</f>
        <v/>
      </c>
      <c r="X935" s="407" t="str">
        <f>IF(名簿!E940&lt;&gt;"",名簿!E940,"")</f>
        <v/>
      </c>
      <c r="Y935" s="407" t="str">
        <f>IF(名簿!C940&lt;&gt;"",名簿!C940,"")</f>
        <v/>
      </c>
      <c r="Z935" s="407" t="str">
        <f>IF(名簿!H940&lt;&gt;"",名簿!H940,"")</f>
        <v/>
      </c>
      <c r="AA935" s="407" t="str">
        <f>IF(名簿!S940&lt;&gt;"",名簿!S940,"")</f>
        <v/>
      </c>
      <c r="AB935" s="407" t="s">
        <v>1792</v>
      </c>
      <c r="AC935" s="407" t="str">
        <f>IF(名簿!M940&lt;&gt;"",名簿!M940,"")</f>
        <v/>
      </c>
      <c r="AD935" s="407" t="str">
        <f>IF(名簿!N940&lt;&gt;"",名簿!N940,"")</f>
        <v/>
      </c>
      <c r="AE935" s="407" t="str">
        <f>IF(名簿!O940&lt;&gt;"",名簿!O940,"")</f>
        <v/>
      </c>
      <c r="AF935" s="407" t="str">
        <f>IF(名簿!P940&lt;&gt;"",名簿!P940,"")</f>
        <v/>
      </c>
      <c r="AN935" s="551" t="str">
        <f>テーブル2[[#This Row],[災害発生時の
体制]]&amp;テーブル2[[#This Row],[班長代理①②③を選択]]</f>
        <v/>
      </c>
      <c r="AO935">
        <f>IF(テーブル2[[#This Row],[班長代理①②③を選択]]&lt;&gt;"",COUNTIF(AN:AN,AN935),0)</f>
        <v>0</v>
      </c>
      <c r="AQ935" s="521" t="str">
        <f>テーブル2[[#This Row],[災害発生時の
体制]]&amp;テーブル2[[#This Row],[班長]]</f>
        <v/>
      </c>
      <c r="AR935" s="519">
        <f>IF(テーブル2[[#This Row],[班長]]="○",COUNTIF(AQ:AQ,AQ935),0)</f>
        <v>0</v>
      </c>
    </row>
    <row r="936" spans="2:44" x14ac:dyDescent="0.15">
      <c r="B936" s="378" t="str">
        <f>IF(名簿!C941&lt;&gt;"",名簿!C941,"")</f>
        <v/>
      </c>
      <c r="C936" s="378" t="str">
        <f>IF(名簿!F941&lt;&gt;"",名簿!F941,"")</f>
        <v/>
      </c>
      <c r="D936" s="378" t="str">
        <f>IF(名簿!G941&lt;&gt;"",名簿!G941,"")</f>
        <v/>
      </c>
      <c r="E936" s="378" t="str">
        <f>IF(名簿!J941&lt;&gt;"",名簿!J941,"")</f>
        <v/>
      </c>
      <c r="F936" s="378" t="str">
        <f>IF(名簿!L941&lt;&gt;"",名簿!L941,"")</f>
        <v/>
      </c>
      <c r="G936" s="378" t="str">
        <f>IF(名簿!I941&lt;&gt;"",名簿!I941,"")</f>
        <v/>
      </c>
      <c r="H936" s="378" t="str">
        <f>IF(名簿!K941&lt;&gt;"",名簿!K941,"")</f>
        <v/>
      </c>
      <c r="I936" s="378" t="str">
        <f>IF(名簿!H941&lt;&gt;"",名簿!H941,"")</f>
        <v/>
      </c>
      <c r="J936" s="378" t="str">
        <f>IF(名簿!S941&lt;&gt;"",名簿!S941,"")</f>
        <v/>
      </c>
      <c r="L936" s="379" t="str">
        <f>IF(現場!C940&lt;&gt;"",現場!C940,"")</f>
        <v/>
      </c>
      <c r="M936" s="379" t="str">
        <f>IF(現場!D940&lt;&gt;"",現場!D940,"")</f>
        <v/>
      </c>
      <c r="N936" s="379" t="str">
        <f>IF(現場!E940&lt;&gt;"",現場!E940,"")</f>
        <v/>
      </c>
      <c r="O936" s="379" t="str">
        <f>IF(現場!F940&lt;&gt;"",現場!F940,"")</f>
        <v/>
      </c>
      <c r="P936" s="379" t="str">
        <f>IF(現場!G940&lt;&gt;"",現場!G940,"")</f>
        <v/>
      </c>
      <c r="Q936" s="379" t="str">
        <f>IF(現場!H940&lt;&gt;"",現場!H940,"")</f>
        <v/>
      </c>
      <c r="R936" s="379" t="str">
        <f>IF(現場!I940&lt;&gt;"",現場!I940,"")</f>
        <v/>
      </c>
      <c r="S936" s="379" t="str">
        <f>IF(現場!J940&lt;&gt;"",現場!J940,"")</f>
        <v/>
      </c>
      <c r="T936" s="379" t="str">
        <f>IF(現場!K940&lt;&gt;"",現場!K940,"")</f>
        <v/>
      </c>
      <c r="U936" s="379" t="str">
        <f>IF(現場!L940&lt;&gt;"",現場!L940,"")</f>
        <v/>
      </c>
      <c r="V936" s="379" t="str">
        <f>IF(現場!M940&lt;&gt;"",現場!M940,"")</f>
        <v/>
      </c>
      <c r="X936" s="407" t="str">
        <f>IF(名簿!E941&lt;&gt;"",名簿!E941,"")</f>
        <v/>
      </c>
      <c r="Y936" s="407" t="str">
        <f>IF(名簿!C941&lt;&gt;"",名簿!C941,"")</f>
        <v/>
      </c>
      <c r="Z936" s="407" t="str">
        <f>IF(名簿!H941&lt;&gt;"",名簿!H941,"")</f>
        <v/>
      </c>
      <c r="AA936" s="407" t="str">
        <f>IF(名簿!S941&lt;&gt;"",名簿!S941,"")</f>
        <v/>
      </c>
      <c r="AB936" s="407" t="s">
        <v>1792</v>
      </c>
      <c r="AC936" s="407" t="str">
        <f>IF(名簿!M941&lt;&gt;"",名簿!M941,"")</f>
        <v/>
      </c>
      <c r="AD936" s="407" t="str">
        <f>IF(名簿!N941&lt;&gt;"",名簿!N941,"")</f>
        <v/>
      </c>
      <c r="AE936" s="407" t="str">
        <f>IF(名簿!O941&lt;&gt;"",名簿!O941,"")</f>
        <v/>
      </c>
      <c r="AF936" s="407" t="str">
        <f>IF(名簿!P941&lt;&gt;"",名簿!P941,"")</f>
        <v/>
      </c>
      <c r="AN936" s="551" t="str">
        <f>テーブル2[[#This Row],[災害発生時の
体制]]&amp;テーブル2[[#This Row],[班長代理①②③を選択]]</f>
        <v/>
      </c>
      <c r="AO936">
        <f>IF(テーブル2[[#This Row],[班長代理①②③を選択]]&lt;&gt;"",COUNTIF(AN:AN,AN936),0)</f>
        <v>0</v>
      </c>
      <c r="AQ936" s="521" t="str">
        <f>テーブル2[[#This Row],[災害発生時の
体制]]&amp;テーブル2[[#This Row],[班長]]</f>
        <v/>
      </c>
      <c r="AR936" s="519">
        <f>IF(テーブル2[[#This Row],[班長]]="○",COUNTIF(AQ:AQ,AQ936),0)</f>
        <v>0</v>
      </c>
    </row>
    <row r="937" spans="2:44" x14ac:dyDescent="0.15">
      <c r="B937" s="378" t="str">
        <f>IF(名簿!C942&lt;&gt;"",名簿!C942,"")</f>
        <v/>
      </c>
      <c r="C937" s="378" t="str">
        <f>IF(名簿!F942&lt;&gt;"",名簿!F942,"")</f>
        <v/>
      </c>
      <c r="D937" s="378" t="str">
        <f>IF(名簿!G942&lt;&gt;"",名簿!G942,"")</f>
        <v/>
      </c>
      <c r="E937" s="378" t="str">
        <f>IF(名簿!J942&lt;&gt;"",名簿!J942,"")</f>
        <v/>
      </c>
      <c r="F937" s="378" t="str">
        <f>IF(名簿!L942&lt;&gt;"",名簿!L942,"")</f>
        <v/>
      </c>
      <c r="G937" s="378" t="str">
        <f>IF(名簿!I942&lt;&gt;"",名簿!I942,"")</f>
        <v/>
      </c>
      <c r="H937" s="378" t="str">
        <f>IF(名簿!K942&lt;&gt;"",名簿!K942,"")</f>
        <v/>
      </c>
      <c r="I937" s="378" t="str">
        <f>IF(名簿!H942&lt;&gt;"",名簿!H942,"")</f>
        <v/>
      </c>
      <c r="J937" s="378" t="str">
        <f>IF(名簿!S942&lt;&gt;"",名簿!S942,"")</f>
        <v/>
      </c>
      <c r="L937" s="379" t="str">
        <f>IF(現場!C941&lt;&gt;"",現場!C941,"")</f>
        <v/>
      </c>
      <c r="M937" s="379" t="str">
        <f>IF(現場!D941&lt;&gt;"",現場!D941,"")</f>
        <v/>
      </c>
      <c r="N937" s="379" t="str">
        <f>IF(現場!E941&lt;&gt;"",現場!E941,"")</f>
        <v/>
      </c>
      <c r="O937" s="379" t="str">
        <f>IF(現場!F941&lt;&gt;"",現場!F941,"")</f>
        <v/>
      </c>
      <c r="P937" s="379" t="str">
        <f>IF(現場!G941&lt;&gt;"",現場!G941,"")</f>
        <v/>
      </c>
      <c r="Q937" s="379" t="str">
        <f>IF(現場!H941&lt;&gt;"",現場!H941,"")</f>
        <v/>
      </c>
      <c r="R937" s="379" t="str">
        <f>IF(現場!I941&lt;&gt;"",現場!I941,"")</f>
        <v/>
      </c>
      <c r="S937" s="379" t="str">
        <f>IF(現場!J941&lt;&gt;"",現場!J941,"")</f>
        <v/>
      </c>
      <c r="T937" s="379" t="str">
        <f>IF(現場!K941&lt;&gt;"",現場!K941,"")</f>
        <v/>
      </c>
      <c r="U937" s="379" t="str">
        <f>IF(現場!L941&lt;&gt;"",現場!L941,"")</f>
        <v/>
      </c>
      <c r="V937" s="379" t="str">
        <f>IF(現場!M941&lt;&gt;"",現場!M941,"")</f>
        <v/>
      </c>
      <c r="X937" s="407" t="str">
        <f>IF(名簿!E942&lt;&gt;"",名簿!E942,"")</f>
        <v/>
      </c>
      <c r="Y937" s="407" t="str">
        <f>IF(名簿!C942&lt;&gt;"",名簿!C942,"")</f>
        <v/>
      </c>
      <c r="Z937" s="407" t="str">
        <f>IF(名簿!H942&lt;&gt;"",名簿!H942,"")</f>
        <v/>
      </c>
      <c r="AA937" s="407" t="str">
        <f>IF(名簿!S942&lt;&gt;"",名簿!S942,"")</f>
        <v/>
      </c>
      <c r="AB937" s="407" t="s">
        <v>1792</v>
      </c>
      <c r="AC937" s="407" t="str">
        <f>IF(名簿!M942&lt;&gt;"",名簿!M942,"")</f>
        <v/>
      </c>
      <c r="AD937" s="407" t="str">
        <f>IF(名簿!N942&lt;&gt;"",名簿!N942,"")</f>
        <v/>
      </c>
      <c r="AE937" s="407" t="str">
        <f>IF(名簿!O942&lt;&gt;"",名簿!O942,"")</f>
        <v/>
      </c>
      <c r="AF937" s="407" t="str">
        <f>IF(名簿!P942&lt;&gt;"",名簿!P942,"")</f>
        <v/>
      </c>
      <c r="AN937" s="551" t="str">
        <f>テーブル2[[#This Row],[災害発生時の
体制]]&amp;テーブル2[[#This Row],[班長代理①②③を選択]]</f>
        <v/>
      </c>
      <c r="AO937">
        <f>IF(テーブル2[[#This Row],[班長代理①②③を選択]]&lt;&gt;"",COUNTIF(AN:AN,AN937),0)</f>
        <v>0</v>
      </c>
      <c r="AQ937" s="521" t="str">
        <f>テーブル2[[#This Row],[災害発生時の
体制]]&amp;テーブル2[[#This Row],[班長]]</f>
        <v/>
      </c>
      <c r="AR937" s="519">
        <f>IF(テーブル2[[#This Row],[班長]]="○",COUNTIF(AQ:AQ,AQ937),0)</f>
        <v>0</v>
      </c>
    </row>
    <row r="938" spans="2:44" x14ac:dyDescent="0.15">
      <c r="B938" s="378" t="str">
        <f>IF(名簿!C943&lt;&gt;"",名簿!C943,"")</f>
        <v/>
      </c>
      <c r="C938" s="378" t="str">
        <f>IF(名簿!F943&lt;&gt;"",名簿!F943,"")</f>
        <v/>
      </c>
      <c r="D938" s="378" t="str">
        <f>IF(名簿!G943&lt;&gt;"",名簿!G943,"")</f>
        <v/>
      </c>
      <c r="E938" s="378" t="str">
        <f>IF(名簿!J943&lt;&gt;"",名簿!J943,"")</f>
        <v/>
      </c>
      <c r="F938" s="378" t="str">
        <f>IF(名簿!L943&lt;&gt;"",名簿!L943,"")</f>
        <v/>
      </c>
      <c r="G938" s="378" t="str">
        <f>IF(名簿!I943&lt;&gt;"",名簿!I943,"")</f>
        <v/>
      </c>
      <c r="H938" s="378" t="str">
        <f>IF(名簿!K943&lt;&gt;"",名簿!K943,"")</f>
        <v/>
      </c>
      <c r="I938" s="378" t="str">
        <f>IF(名簿!H943&lt;&gt;"",名簿!H943,"")</f>
        <v/>
      </c>
      <c r="J938" s="378" t="str">
        <f>IF(名簿!S943&lt;&gt;"",名簿!S943,"")</f>
        <v/>
      </c>
      <c r="L938" s="379" t="str">
        <f>IF(現場!C942&lt;&gt;"",現場!C942,"")</f>
        <v/>
      </c>
      <c r="M938" s="379" t="str">
        <f>IF(現場!D942&lt;&gt;"",現場!D942,"")</f>
        <v/>
      </c>
      <c r="N938" s="379" t="str">
        <f>IF(現場!E942&lt;&gt;"",現場!E942,"")</f>
        <v/>
      </c>
      <c r="O938" s="379" t="str">
        <f>IF(現場!F942&lt;&gt;"",現場!F942,"")</f>
        <v/>
      </c>
      <c r="P938" s="379" t="str">
        <f>IF(現場!G942&lt;&gt;"",現場!G942,"")</f>
        <v/>
      </c>
      <c r="Q938" s="379" t="str">
        <f>IF(現場!H942&lt;&gt;"",現場!H942,"")</f>
        <v/>
      </c>
      <c r="R938" s="379" t="str">
        <f>IF(現場!I942&lt;&gt;"",現場!I942,"")</f>
        <v/>
      </c>
      <c r="S938" s="379" t="str">
        <f>IF(現場!J942&lt;&gt;"",現場!J942,"")</f>
        <v/>
      </c>
      <c r="T938" s="379" t="str">
        <f>IF(現場!K942&lt;&gt;"",現場!K942,"")</f>
        <v/>
      </c>
      <c r="U938" s="379" t="str">
        <f>IF(現場!L942&lt;&gt;"",現場!L942,"")</f>
        <v/>
      </c>
      <c r="V938" s="379" t="str">
        <f>IF(現場!M942&lt;&gt;"",現場!M942,"")</f>
        <v/>
      </c>
      <c r="X938" s="407" t="str">
        <f>IF(名簿!E943&lt;&gt;"",名簿!E943,"")</f>
        <v/>
      </c>
      <c r="Y938" s="407" t="str">
        <f>IF(名簿!C943&lt;&gt;"",名簿!C943,"")</f>
        <v/>
      </c>
      <c r="Z938" s="407" t="str">
        <f>IF(名簿!H943&lt;&gt;"",名簿!H943,"")</f>
        <v/>
      </c>
      <c r="AA938" s="407" t="str">
        <f>IF(名簿!S943&lt;&gt;"",名簿!S943,"")</f>
        <v/>
      </c>
      <c r="AB938" s="407" t="s">
        <v>1792</v>
      </c>
      <c r="AC938" s="407" t="str">
        <f>IF(名簿!M943&lt;&gt;"",名簿!M943,"")</f>
        <v/>
      </c>
      <c r="AD938" s="407" t="str">
        <f>IF(名簿!N943&lt;&gt;"",名簿!N943,"")</f>
        <v/>
      </c>
      <c r="AE938" s="407" t="str">
        <f>IF(名簿!O943&lt;&gt;"",名簿!O943,"")</f>
        <v/>
      </c>
      <c r="AF938" s="407" t="str">
        <f>IF(名簿!P943&lt;&gt;"",名簿!P943,"")</f>
        <v/>
      </c>
      <c r="AN938" s="551" t="str">
        <f>テーブル2[[#This Row],[災害発生時の
体制]]&amp;テーブル2[[#This Row],[班長代理①②③を選択]]</f>
        <v/>
      </c>
      <c r="AO938">
        <f>IF(テーブル2[[#This Row],[班長代理①②③を選択]]&lt;&gt;"",COUNTIF(AN:AN,AN938),0)</f>
        <v>0</v>
      </c>
      <c r="AQ938" s="521" t="str">
        <f>テーブル2[[#This Row],[災害発生時の
体制]]&amp;テーブル2[[#This Row],[班長]]</f>
        <v/>
      </c>
      <c r="AR938" s="519">
        <f>IF(テーブル2[[#This Row],[班長]]="○",COUNTIF(AQ:AQ,AQ938),0)</f>
        <v>0</v>
      </c>
    </row>
    <row r="939" spans="2:44" x14ac:dyDescent="0.15">
      <c r="B939" s="378" t="str">
        <f>IF(名簿!C944&lt;&gt;"",名簿!C944,"")</f>
        <v/>
      </c>
      <c r="C939" s="378" t="str">
        <f>IF(名簿!F944&lt;&gt;"",名簿!F944,"")</f>
        <v/>
      </c>
      <c r="D939" s="378" t="str">
        <f>IF(名簿!G944&lt;&gt;"",名簿!G944,"")</f>
        <v/>
      </c>
      <c r="E939" s="378" t="str">
        <f>IF(名簿!J944&lt;&gt;"",名簿!J944,"")</f>
        <v/>
      </c>
      <c r="F939" s="378" t="str">
        <f>IF(名簿!L944&lt;&gt;"",名簿!L944,"")</f>
        <v/>
      </c>
      <c r="G939" s="378" t="str">
        <f>IF(名簿!I944&lt;&gt;"",名簿!I944,"")</f>
        <v/>
      </c>
      <c r="H939" s="378" t="str">
        <f>IF(名簿!K944&lt;&gt;"",名簿!K944,"")</f>
        <v/>
      </c>
      <c r="I939" s="378" t="str">
        <f>IF(名簿!H944&lt;&gt;"",名簿!H944,"")</f>
        <v/>
      </c>
      <c r="J939" s="378" t="str">
        <f>IF(名簿!S944&lt;&gt;"",名簿!S944,"")</f>
        <v/>
      </c>
      <c r="L939" s="379" t="str">
        <f>IF(現場!C943&lt;&gt;"",現場!C943,"")</f>
        <v/>
      </c>
      <c r="M939" s="379" t="str">
        <f>IF(現場!D943&lt;&gt;"",現場!D943,"")</f>
        <v/>
      </c>
      <c r="N939" s="379" t="str">
        <f>IF(現場!E943&lt;&gt;"",現場!E943,"")</f>
        <v/>
      </c>
      <c r="O939" s="379" t="str">
        <f>IF(現場!F943&lt;&gt;"",現場!F943,"")</f>
        <v/>
      </c>
      <c r="P939" s="379" t="str">
        <f>IF(現場!G943&lt;&gt;"",現場!G943,"")</f>
        <v/>
      </c>
      <c r="Q939" s="379" t="str">
        <f>IF(現場!H943&lt;&gt;"",現場!H943,"")</f>
        <v/>
      </c>
      <c r="R939" s="379" t="str">
        <f>IF(現場!I943&lt;&gt;"",現場!I943,"")</f>
        <v/>
      </c>
      <c r="S939" s="379" t="str">
        <f>IF(現場!J943&lt;&gt;"",現場!J943,"")</f>
        <v/>
      </c>
      <c r="T939" s="379" t="str">
        <f>IF(現場!K943&lt;&gt;"",現場!K943,"")</f>
        <v/>
      </c>
      <c r="U939" s="379" t="str">
        <f>IF(現場!L943&lt;&gt;"",現場!L943,"")</f>
        <v/>
      </c>
      <c r="V939" s="379" t="str">
        <f>IF(現場!M943&lt;&gt;"",現場!M943,"")</f>
        <v/>
      </c>
      <c r="X939" s="407" t="str">
        <f>IF(名簿!E944&lt;&gt;"",名簿!E944,"")</f>
        <v/>
      </c>
      <c r="Y939" s="407" t="str">
        <f>IF(名簿!C944&lt;&gt;"",名簿!C944,"")</f>
        <v/>
      </c>
      <c r="Z939" s="407" t="str">
        <f>IF(名簿!H944&lt;&gt;"",名簿!H944,"")</f>
        <v/>
      </c>
      <c r="AA939" s="407" t="str">
        <f>IF(名簿!S944&lt;&gt;"",名簿!S944,"")</f>
        <v/>
      </c>
      <c r="AB939" s="407" t="s">
        <v>1792</v>
      </c>
      <c r="AC939" s="407" t="str">
        <f>IF(名簿!M944&lt;&gt;"",名簿!M944,"")</f>
        <v/>
      </c>
      <c r="AD939" s="407" t="str">
        <f>IF(名簿!N944&lt;&gt;"",名簿!N944,"")</f>
        <v/>
      </c>
      <c r="AE939" s="407" t="str">
        <f>IF(名簿!O944&lt;&gt;"",名簿!O944,"")</f>
        <v/>
      </c>
      <c r="AF939" s="407" t="str">
        <f>IF(名簿!P944&lt;&gt;"",名簿!P944,"")</f>
        <v/>
      </c>
      <c r="AN939" s="551" t="str">
        <f>テーブル2[[#This Row],[災害発生時の
体制]]&amp;テーブル2[[#This Row],[班長代理①②③を選択]]</f>
        <v/>
      </c>
      <c r="AO939">
        <f>IF(テーブル2[[#This Row],[班長代理①②③を選択]]&lt;&gt;"",COUNTIF(AN:AN,AN939),0)</f>
        <v>0</v>
      </c>
      <c r="AQ939" s="521" t="str">
        <f>テーブル2[[#This Row],[災害発生時の
体制]]&amp;テーブル2[[#This Row],[班長]]</f>
        <v/>
      </c>
      <c r="AR939" s="519">
        <f>IF(テーブル2[[#This Row],[班長]]="○",COUNTIF(AQ:AQ,AQ939),0)</f>
        <v>0</v>
      </c>
    </row>
    <row r="940" spans="2:44" x14ac:dyDescent="0.15">
      <c r="B940" s="378" t="str">
        <f>IF(名簿!C945&lt;&gt;"",名簿!C945,"")</f>
        <v/>
      </c>
      <c r="C940" s="378" t="str">
        <f>IF(名簿!F945&lt;&gt;"",名簿!F945,"")</f>
        <v/>
      </c>
      <c r="D940" s="378" t="str">
        <f>IF(名簿!G945&lt;&gt;"",名簿!G945,"")</f>
        <v/>
      </c>
      <c r="E940" s="378" t="str">
        <f>IF(名簿!J945&lt;&gt;"",名簿!J945,"")</f>
        <v/>
      </c>
      <c r="F940" s="378" t="str">
        <f>IF(名簿!L945&lt;&gt;"",名簿!L945,"")</f>
        <v/>
      </c>
      <c r="G940" s="378" t="str">
        <f>IF(名簿!I945&lt;&gt;"",名簿!I945,"")</f>
        <v/>
      </c>
      <c r="H940" s="378" t="str">
        <f>IF(名簿!K945&lt;&gt;"",名簿!K945,"")</f>
        <v/>
      </c>
      <c r="I940" s="378" t="str">
        <f>IF(名簿!H945&lt;&gt;"",名簿!H945,"")</f>
        <v/>
      </c>
      <c r="J940" s="378" t="str">
        <f>IF(名簿!S945&lt;&gt;"",名簿!S945,"")</f>
        <v/>
      </c>
      <c r="L940" s="379" t="str">
        <f>IF(現場!C944&lt;&gt;"",現場!C944,"")</f>
        <v/>
      </c>
      <c r="M940" s="379" t="str">
        <f>IF(現場!D944&lt;&gt;"",現場!D944,"")</f>
        <v/>
      </c>
      <c r="N940" s="379" t="str">
        <f>IF(現場!E944&lt;&gt;"",現場!E944,"")</f>
        <v/>
      </c>
      <c r="O940" s="379" t="str">
        <f>IF(現場!F944&lt;&gt;"",現場!F944,"")</f>
        <v/>
      </c>
      <c r="P940" s="379" t="str">
        <f>IF(現場!G944&lt;&gt;"",現場!G944,"")</f>
        <v/>
      </c>
      <c r="Q940" s="379" t="str">
        <f>IF(現場!H944&lt;&gt;"",現場!H944,"")</f>
        <v/>
      </c>
      <c r="R940" s="379" t="str">
        <f>IF(現場!I944&lt;&gt;"",現場!I944,"")</f>
        <v/>
      </c>
      <c r="S940" s="379" t="str">
        <f>IF(現場!J944&lt;&gt;"",現場!J944,"")</f>
        <v/>
      </c>
      <c r="T940" s="379" t="str">
        <f>IF(現場!K944&lt;&gt;"",現場!K944,"")</f>
        <v/>
      </c>
      <c r="U940" s="379" t="str">
        <f>IF(現場!L944&lt;&gt;"",現場!L944,"")</f>
        <v/>
      </c>
      <c r="V940" s="379" t="str">
        <f>IF(現場!M944&lt;&gt;"",現場!M944,"")</f>
        <v/>
      </c>
      <c r="X940" s="407" t="str">
        <f>IF(名簿!E945&lt;&gt;"",名簿!E945,"")</f>
        <v/>
      </c>
      <c r="Y940" s="407" t="str">
        <f>IF(名簿!C945&lt;&gt;"",名簿!C945,"")</f>
        <v/>
      </c>
      <c r="Z940" s="407" t="str">
        <f>IF(名簿!H945&lt;&gt;"",名簿!H945,"")</f>
        <v/>
      </c>
      <c r="AA940" s="407" t="str">
        <f>IF(名簿!S945&lt;&gt;"",名簿!S945,"")</f>
        <v/>
      </c>
      <c r="AB940" s="407" t="s">
        <v>1792</v>
      </c>
      <c r="AC940" s="407" t="str">
        <f>IF(名簿!M945&lt;&gt;"",名簿!M945,"")</f>
        <v/>
      </c>
      <c r="AD940" s="407" t="str">
        <f>IF(名簿!N945&lt;&gt;"",名簿!N945,"")</f>
        <v/>
      </c>
      <c r="AE940" s="407" t="str">
        <f>IF(名簿!O945&lt;&gt;"",名簿!O945,"")</f>
        <v/>
      </c>
      <c r="AF940" s="407" t="str">
        <f>IF(名簿!P945&lt;&gt;"",名簿!P945,"")</f>
        <v/>
      </c>
      <c r="AN940" s="551" t="str">
        <f>テーブル2[[#This Row],[災害発生時の
体制]]&amp;テーブル2[[#This Row],[班長代理①②③を選択]]</f>
        <v/>
      </c>
      <c r="AO940">
        <f>IF(テーブル2[[#This Row],[班長代理①②③を選択]]&lt;&gt;"",COUNTIF(AN:AN,AN940),0)</f>
        <v>0</v>
      </c>
      <c r="AQ940" s="521" t="str">
        <f>テーブル2[[#This Row],[災害発生時の
体制]]&amp;テーブル2[[#This Row],[班長]]</f>
        <v/>
      </c>
      <c r="AR940" s="519">
        <f>IF(テーブル2[[#This Row],[班長]]="○",COUNTIF(AQ:AQ,AQ940),0)</f>
        <v>0</v>
      </c>
    </row>
    <row r="941" spans="2:44" x14ac:dyDescent="0.15">
      <c r="B941" s="378" t="str">
        <f>IF(名簿!C946&lt;&gt;"",名簿!C946,"")</f>
        <v/>
      </c>
      <c r="C941" s="378" t="str">
        <f>IF(名簿!F946&lt;&gt;"",名簿!F946,"")</f>
        <v/>
      </c>
      <c r="D941" s="378" t="str">
        <f>IF(名簿!G946&lt;&gt;"",名簿!G946,"")</f>
        <v/>
      </c>
      <c r="E941" s="378" t="str">
        <f>IF(名簿!J946&lt;&gt;"",名簿!J946,"")</f>
        <v/>
      </c>
      <c r="F941" s="378" t="str">
        <f>IF(名簿!L946&lt;&gt;"",名簿!L946,"")</f>
        <v/>
      </c>
      <c r="G941" s="378" t="str">
        <f>IF(名簿!I946&lt;&gt;"",名簿!I946,"")</f>
        <v/>
      </c>
      <c r="H941" s="378" t="str">
        <f>IF(名簿!K946&lt;&gt;"",名簿!K946,"")</f>
        <v/>
      </c>
      <c r="I941" s="378" t="str">
        <f>IF(名簿!H946&lt;&gt;"",名簿!H946,"")</f>
        <v/>
      </c>
      <c r="J941" s="378" t="str">
        <f>IF(名簿!S946&lt;&gt;"",名簿!S946,"")</f>
        <v/>
      </c>
      <c r="L941" s="379" t="str">
        <f>IF(現場!C945&lt;&gt;"",現場!C945,"")</f>
        <v/>
      </c>
      <c r="M941" s="379" t="str">
        <f>IF(現場!D945&lt;&gt;"",現場!D945,"")</f>
        <v/>
      </c>
      <c r="N941" s="379" t="str">
        <f>IF(現場!E945&lt;&gt;"",現場!E945,"")</f>
        <v/>
      </c>
      <c r="O941" s="379" t="str">
        <f>IF(現場!F945&lt;&gt;"",現場!F945,"")</f>
        <v/>
      </c>
      <c r="P941" s="379" t="str">
        <f>IF(現場!G945&lt;&gt;"",現場!G945,"")</f>
        <v/>
      </c>
      <c r="Q941" s="379" t="str">
        <f>IF(現場!H945&lt;&gt;"",現場!H945,"")</f>
        <v/>
      </c>
      <c r="R941" s="379" t="str">
        <f>IF(現場!I945&lt;&gt;"",現場!I945,"")</f>
        <v/>
      </c>
      <c r="S941" s="379" t="str">
        <f>IF(現場!J945&lt;&gt;"",現場!J945,"")</f>
        <v/>
      </c>
      <c r="T941" s="379" t="str">
        <f>IF(現場!K945&lt;&gt;"",現場!K945,"")</f>
        <v/>
      </c>
      <c r="U941" s="379" t="str">
        <f>IF(現場!L945&lt;&gt;"",現場!L945,"")</f>
        <v/>
      </c>
      <c r="V941" s="379" t="str">
        <f>IF(現場!M945&lt;&gt;"",現場!M945,"")</f>
        <v/>
      </c>
      <c r="X941" s="407" t="str">
        <f>IF(名簿!E946&lt;&gt;"",名簿!E946,"")</f>
        <v/>
      </c>
      <c r="Y941" s="407" t="str">
        <f>IF(名簿!C946&lt;&gt;"",名簿!C946,"")</f>
        <v/>
      </c>
      <c r="Z941" s="407" t="str">
        <f>IF(名簿!H946&lt;&gt;"",名簿!H946,"")</f>
        <v/>
      </c>
      <c r="AA941" s="407" t="str">
        <f>IF(名簿!S946&lt;&gt;"",名簿!S946,"")</f>
        <v/>
      </c>
      <c r="AB941" s="407" t="s">
        <v>1792</v>
      </c>
      <c r="AC941" s="407" t="str">
        <f>IF(名簿!M946&lt;&gt;"",名簿!M946,"")</f>
        <v/>
      </c>
      <c r="AD941" s="407" t="str">
        <f>IF(名簿!N946&lt;&gt;"",名簿!N946,"")</f>
        <v/>
      </c>
      <c r="AE941" s="407" t="str">
        <f>IF(名簿!O946&lt;&gt;"",名簿!O946,"")</f>
        <v/>
      </c>
      <c r="AF941" s="407" t="str">
        <f>IF(名簿!P946&lt;&gt;"",名簿!P946,"")</f>
        <v/>
      </c>
      <c r="AN941" s="551" t="str">
        <f>テーブル2[[#This Row],[災害発生時の
体制]]&amp;テーブル2[[#This Row],[班長代理①②③を選択]]</f>
        <v/>
      </c>
      <c r="AO941">
        <f>IF(テーブル2[[#This Row],[班長代理①②③を選択]]&lt;&gt;"",COUNTIF(AN:AN,AN941),0)</f>
        <v>0</v>
      </c>
      <c r="AQ941" s="521" t="str">
        <f>テーブル2[[#This Row],[災害発生時の
体制]]&amp;テーブル2[[#This Row],[班長]]</f>
        <v/>
      </c>
      <c r="AR941" s="519">
        <f>IF(テーブル2[[#This Row],[班長]]="○",COUNTIF(AQ:AQ,AQ941),0)</f>
        <v>0</v>
      </c>
    </row>
    <row r="942" spans="2:44" x14ac:dyDescent="0.15">
      <c r="B942" s="378" t="str">
        <f>IF(名簿!C947&lt;&gt;"",名簿!C947,"")</f>
        <v/>
      </c>
      <c r="C942" s="378" t="str">
        <f>IF(名簿!F947&lt;&gt;"",名簿!F947,"")</f>
        <v/>
      </c>
      <c r="D942" s="378" t="str">
        <f>IF(名簿!G947&lt;&gt;"",名簿!G947,"")</f>
        <v/>
      </c>
      <c r="E942" s="378" t="str">
        <f>IF(名簿!J947&lt;&gt;"",名簿!J947,"")</f>
        <v/>
      </c>
      <c r="F942" s="378" t="str">
        <f>IF(名簿!L947&lt;&gt;"",名簿!L947,"")</f>
        <v/>
      </c>
      <c r="G942" s="378" t="str">
        <f>IF(名簿!I947&lt;&gt;"",名簿!I947,"")</f>
        <v/>
      </c>
      <c r="H942" s="378" t="str">
        <f>IF(名簿!K947&lt;&gt;"",名簿!K947,"")</f>
        <v/>
      </c>
      <c r="I942" s="378" t="str">
        <f>IF(名簿!H947&lt;&gt;"",名簿!H947,"")</f>
        <v/>
      </c>
      <c r="J942" s="378" t="str">
        <f>IF(名簿!S947&lt;&gt;"",名簿!S947,"")</f>
        <v/>
      </c>
      <c r="L942" s="379" t="str">
        <f>IF(現場!C946&lt;&gt;"",現場!C946,"")</f>
        <v/>
      </c>
      <c r="M942" s="379" t="str">
        <f>IF(現場!D946&lt;&gt;"",現場!D946,"")</f>
        <v/>
      </c>
      <c r="N942" s="379" t="str">
        <f>IF(現場!E946&lt;&gt;"",現場!E946,"")</f>
        <v/>
      </c>
      <c r="O942" s="379" t="str">
        <f>IF(現場!F946&lt;&gt;"",現場!F946,"")</f>
        <v/>
      </c>
      <c r="P942" s="379" t="str">
        <f>IF(現場!G946&lt;&gt;"",現場!G946,"")</f>
        <v/>
      </c>
      <c r="Q942" s="379" t="str">
        <f>IF(現場!H946&lt;&gt;"",現場!H946,"")</f>
        <v/>
      </c>
      <c r="R942" s="379" t="str">
        <f>IF(現場!I946&lt;&gt;"",現場!I946,"")</f>
        <v/>
      </c>
      <c r="S942" s="379" t="str">
        <f>IF(現場!J946&lt;&gt;"",現場!J946,"")</f>
        <v/>
      </c>
      <c r="T942" s="379" t="str">
        <f>IF(現場!K946&lt;&gt;"",現場!K946,"")</f>
        <v/>
      </c>
      <c r="U942" s="379" t="str">
        <f>IF(現場!L946&lt;&gt;"",現場!L946,"")</f>
        <v/>
      </c>
      <c r="V942" s="379" t="str">
        <f>IF(現場!M946&lt;&gt;"",現場!M946,"")</f>
        <v/>
      </c>
      <c r="X942" s="407" t="str">
        <f>IF(名簿!E947&lt;&gt;"",名簿!E947,"")</f>
        <v/>
      </c>
      <c r="Y942" s="407" t="str">
        <f>IF(名簿!C947&lt;&gt;"",名簿!C947,"")</f>
        <v/>
      </c>
      <c r="Z942" s="407" t="str">
        <f>IF(名簿!H947&lt;&gt;"",名簿!H947,"")</f>
        <v/>
      </c>
      <c r="AA942" s="407" t="str">
        <f>IF(名簿!S947&lt;&gt;"",名簿!S947,"")</f>
        <v/>
      </c>
      <c r="AB942" s="407" t="s">
        <v>1792</v>
      </c>
      <c r="AC942" s="407" t="str">
        <f>IF(名簿!M947&lt;&gt;"",名簿!M947,"")</f>
        <v/>
      </c>
      <c r="AD942" s="407" t="str">
        <f>IF(名簿!N947&lt;&gt;"",名簿!N947,"")</f>
        <v/>
      </c>
      <c r="AE942" s="407" t="str">
        <f>IF(名簿!O947&lt;&gt;"",名簿!O947,"")</f>
        <v/>
      </c>
      <c r="AF942" s="407" t="str">
        <f>IF(名簿!P947&lt;&gt;"",名簿!P947,"")</f>
        <v/>
      </c>
      <c r="AN942" s="551" t="str">
        <f>テーブル2[[#This Row],[災害発生時の
体制]]&amp;テーブル2[[#This Row],[班長代理①②③を選択]]</f>
        <v/>
      </c>
      <c r="AO942">
        <f>IF(テーブル2[[#This Row],[班長代理①②③を選択]]&lt;&gt;"",COUNTIF(AN:AN,AN942),0)</f>
        <v>0</v>
      </c>
      <c r="AQ942" s="521" t="str">
        <f>テーブル2[[#This Row],[災害発生時の
体制]]&amp;テーブル2[[#This Row],[班長]]</f>
        <v/>
      </c>
      <c r="AR942" s="519">
        <f>IF(テーブル2[[#This Row],[班長]]="○",COUNTIF(AQ:AQ,AQ942),0)</f>
        <v>0</v>
      </c>
    </row>
    <row r="943" spans="2:44" x14ac:dyDescent="0.15">
      <c r="B943" s="378" t="str">
        <f>IF(名簿!C948&lt;&gt;"",名簿!C948,"")</f>
        <v/>
      </c>
      <c r="C943" s="378" t="str">
        <f>IF(名簿!F948&lt;&gt;"",名簿!F948,"")</f>
        <v/>
      </c>
      <c r="D943" s="378" t="str">
        <f>IF(名簿!G948&lt;&gt;"",名簿!G948,"")</f>
        <v/>
      </c>
      <c r="E943" s="378" t="str">
        <f>IF(名簿!J948&lt;&gt;"",名簿!J948,"")</f>
        <v/>
      </c>
      <c r="F943" s="378" t="str">
        <f>IF(名簿!L948&lt;&gt;"",名簿!L948,"")</f>
        <v/>
      </c>
      <c r="G943" s="378" t="str">
        <f>IF(名簿!I948&lt;&gt;"",名簿!I948,"")</f>
        <v/>
      </c>
      <c r="H943" s="378" t="str">
        <f>IF(名簿!K948&lt;&gt;"",名簿!K948,"")</f>
        <v/>
      </c>
      <c r="I943" s="378" t="str">
        <f>IF(名簿!H948&lt;&gt;"",名簿!H948,"")</f>
        <v/>
      </c>
      <c r="J943" s="378" t="str">
        <f>IF(名簿!S948&lt;&gt;"",名簿!S948,"")</f>
        <v/>
      </c>
      <c r="L943" s="379" t="str">
        <f>IF(現場!C947&lt;&gt;"",現場!C947,"")</f>
        <v/>
      </c>
      <c r="M943" s="379" t="str">
        <f>IF(現場!D947&lt;&gt;"",現場!D947,"")</f>
        <v/>
      </c>
      <c r="N943" s="379" t="str">
        <f>IF(現場!E947&lt;&gt;"",現場!E947,"")</f>
        <v/>
      </c>
      <c r="O943" s="379" t="str">
        <f>IF(現場!F947&lt;&gt;"",現場!F947,"")</f>
        <v/>
      </c>
      <c r="P943" s="379" t="str">
        <f>IF(現場!G947&lt;&gt;"",現場!G947,"")</f>
        <v/>
      </c>
      <c r="Q943" s="379" t="str">
        <f>IF(現場!H947&lt;&gt;"",現場!H947,"")</f>
        <v/>
      </c>
      <c r="R943" s="379" t="str">
        <f>IF(現場!I947&lt;&gt;"",現場!I947,"")</f>
        <v/>
      </c>
      <c r="S943" s="379" t="str">
        <f>IF(現場!J947&lt;&gt;"",現場!J947,"")</f>
        <v/>
      </c>
      <c r="T943" s="379" t="str">
        <f>IF(現場!K947&lt;&gt;"",現場!K947,"")</f>
        <v/>
      </c>
      <c r="U943" s="379" t="str">
        <f>IF(現場!L947&lt;&gt;"",現場!L947,"")</f>
        <v/>
      </c>
      <c r="V943" s="379" t="str">
        <f>IF(現場!M947&lt;&gt;"",現場!M947,"")</f>
        <v/>
      </c>
      <c r="X943" s="407" t="str">
        <f>IF(名簿!E948&lt;&gt;"",名簿!E948,"")</f>
        <v/>
      </c>
      <c r="Y943" s="407" t="str">
        <f>IF(名簿!C948&lt;&gt;"",名簿!C948,"")</f>
        <v/>
      </c>
      <c r="Z943" s="407" t="str">
        <f>IF(名簿!H948&lt;&gt;"",名簿!H948,"")</f>
        <v/>
      </c>
      <c r="AA943" s="407" t="str">
        <f>IF(名簿!S948&lt;&gt;"",名簿!S948,"")</f>
        <v/>
      </c>
      <c r="AB943" s="407" t="s">
        <v>1792</v>
      </c>
      <c r="AC943" s="407" t="str">
        <f>IF(名簿!M948&lt;&gt;"",名簿!M948,"")</f>
        <v/>
      </c>
      <c r="AD943" s="407" t="str">
        <f>IF(名簿!N948&lt;&gt;"",名簿!N948,"")</f>
        <v/>
      </c>
      <c r="AE943" s="407" t="str">
        <f>IF(名簿!O948&lt;&gt;"",名簿!O948,"")</f>
        <v/>
      </c>
      <c r="AF943" s="407" t="str">
        <f>IF(名簿!P948&lt;&gt;"",名簿!P948,"")</f>
        <v/>
      </c>
      <c r="AN943" s="551" t="str">
        <f>テーブル2[[#This Row],[災害発生時の
体制]]&amp;テーブル2[[#This Row],[班長代理①②③を選択]]</f>
        <v/>
      </c>
      <c r="AO943">
        <f>IF(テーブル2[[#This Row],[班長代理①②③を選択]]&lt;&gt;"",COUNTIF(AN:AN,AN943),0)</f>
        <v>0</v>
      </c>
      <c r="AQ943" s="521" t="str">
        <f>テーブル2[[#This Row],[災害発生時の
体制]]&amp;テーブル2[[#This Row],[班長]]</f>
        <v/>
      </c>
      <c r="AR943" s="519">
        <f>IF(テーブル2[[#This Row],[班長]]="○",COUNTIF(AQ:AQ,AQ943),0)</f>
        <v>0</v>
      </c>
    </row>
    <row r="944" spans="2:44" x14ac:dyDescent="0.15">
      <c r="B944" s="378" t="str">
        <f>IF(名簿!C949&lt;&gt;"",名簿!C949,"")</f>
        <v/>
      </c>
      <c r="C944" s="378" t="str">
        <f>IF(名簿!F949&lt;&gt;"",名簿!F949,"")</f>
        <v/>
      </c>
      <c r="D944" s="378" t="str">
        <f>IF(名簿!G949&lt;&gt;"",名簿!G949,"")</f>
        <v/>
      </c>
      <c r="E944" s="378" t="str">
        <f>IF(名簿!J949&lt;&gt;"",名簿!J949,"")</f>
        <v/>
      </c>
      <c r="F944" s="378" t="str">
        <f>IF(名簿!L949&lt;&gt;"",名簿!L949,"")</f>
        <v/>
      </c>
      <c r="G944" s="378" t="str">
        <f>IF(名簿!I949&lt;&gt;"",名簿!I949,"")</f>
        <v/>
      </c>
      <c r="H944" s="378" t="str">
        <f>IF(名簿!K949&lt;&gt;"",名簿!K949,"")</f>
        <v/>
      </c>
      <c r="I944" s="378" t="str">
        <f>IF(名簿!H949&lt;&gt;"",名簿!H949,"")</f>
        <v/>
      </c>
      <c r="J944" s="378" t="str">
        <f>IF(名簿!S949&lt;&gt;"",名簿!S949,"")</f>
        <v/>
      </c>
      <c r="L944" s="379" t="str">
        <f>IF(現場!C948&lt;&gt;"",現場!C948,"")</f>
        <v/>
      </c>
      <c r="M944" s="379" t="str">
        <f>IF(現場!D948&lt;&gt;"",現場!D948,"")</f>
        <v/>
      </c>
      <c r="N944" s="379" t="str">
        <f>IF(現場!E948&lt;&gt;"",現場!E948,"")</f>
        <v/>
      </c>
      <c r="O944" s="379" t="str">
        <f>IF(現場!F948&lt;&gt;"",現場!F948,"")</f>
        <v/>
      </c>
      <c r="P944" s="379" t="str">
        <f>IF(現場!G948&lt;&gt;"",現場!G948,"")</f>
        <v/>
      </c>
      <c r="Q944" s="379" t="str">
        <f>IF(現場!H948&lt;&gt;"",現場!H948,"")</f>
        <v/>
      </c>
      <c r="R944" s="379" t="str">
        <f>IF(現場!I948&lt;&gt;"",現場!I948,"")</f>
        <v/>
      </c>
      <c r="S944" s="379" t="str">
        <f>IF(現場!J948&lt;&gt;"",現場!J948,"")</f>
        <v/>
      </c>
      <c r="T944" s="379" t="str">
        <f>IF(現場!K948&lt;&gt;"",現場!K948,"")</f>
        <v/>
      </c>
      <c r="U944" s="379" t="str">
        <f>IF(現場!L948&lt;&gt;"",現場!L948,"")</f>
        <v/>
      </c>
      <c r="V944" s="379" t="str">
        <f>IF(現場!M948&lt;&gt;"",現場!M948,"")</f>
        <v/>
      </c>
      <c r="X944" s="407" t="str">
        <f>IF(名簿!E949&lt;&gt;"",名簿!E949,"")</f>
        <v/>
      </c>
      <c r="Y944" s="407" t="str">
        <f>IF(名簿!C949&lt;&gt;"",名簿!C949,"")</f>
        <v/>
      </c>
      <c r="Z944" s="407" t="str">
        <f>IF(名簿!H949&lt;&gt;"",名簿!H949,"")</f>
        <v/>
      </c>
      <c r="AA944" s="407" t="str">
        <f>IF(名簿!S949&lt;&gt;"",名簿!S949,"")</f>
        <v/>
      </c>
      <c r="AB944" s="407" t="s">
        <v>1792</v>
      </c>
      <c r="AC944" s="407" t="str">
        <f>IF(名簿!M949&lt;&gt;"",名簿!M949,"")</f>
        <v/>
      </c>
      <c r="AD944" s="407" t="str">
        <f>IF(名簿!N949&lt;&gt;"",名簿!N949,"")</f>
        <v/>
      </c>
      <c r="AE944" s="407" t="str">
        <f>IF(名簿!O949&lt;&gt;"",名簿!O949,"")</f>
        <v/>
      </c>
      <c r="AF944" s="407" t="str">
        <f>IF(名簿!P949&lt;&gt;"",名簿!P949,"")</f>
        <v/>
      </c>
      <c r="AN944" s="551" t="str">
        <f>テーブル2[[#This Row],[災害発生時の
体制]]&amp;テーブル2[[#This Row],[班長代理①②③を選択]]</f>
        <v/>
      </c>
      <c r="AO944">
        <f>IF(テーブル2[[#This Row],[班長代理①②③を選択]]&lt;&gt;"",COUNTIF(AN:AN,AN944),0)</f>
        <v>0</v>
      </c>
      <c r="AQ944" s="521" t="str">
        <f>テーブル2[[#This Row],[災害発生時の
体制]]&amp;テーブル2[[#This Row],[班長]]</f>
        <v/>
      </c>
      <c r="AR944" s="519">
        <f>IF(テーブル2[[#This Row],[班長]]="○",COUNTIF(AQ:AQ,AQ944),0)</f>
        <v>0</v>
      </c>
    </row>
    <row r="945" spans="2:44" x14ac:dyDescent="0.15">
      <c r="B945" s="378" t="str">
        <f>IF(名簿!C950&lt;&gt;"",名簿!C950,"")</f>
        <v/>
      </c>
      <c r="C945" s="378" t="str">
        <f>IF(名簿!F950&lt;&gt;"",名簿!F950,"")</f>
        <v/>
      </c>
      <c r="D945" s="378" t="str">
        <f>IF(名簿!G950&lt;&gt;"",名簿!G950,"")</f>
        <v/>
      </c>
      <c r="E945" s="378" t="str">
        <f>IF(名簿!J950&lt;&gt;"",名簿!J950,"")</f>
        <v/>
      </c>
      <c r="F945" s="378" t="str">
        <f>IF(名簿!L950&lt;&gt;"",名簿!L950,"")</f>
        <v/>
      </c>
      <c r="G945" s="378" t="str">
        <f>IF(名簿!I950&lt;&gt;"",名簿!I950,"")</f>
        <v/>
      </c>
      <c r="H945" s="378" t="str">
        <f>IF(名簿!K950&lt;&gt;"",名簿!K950,"")</f>
        <v/>
      </c>
      <c r="I945" s="378" t="str">
        <f>IF(名簿!H950&lt;&gt;"",名簿!H950,"")</f>
        <v/>
      </c>
      <c r="J945" s="378" t="str">
        <f>IF(名簿!S950&lt;&gt;"",名簿!S950,"")</f>
        <v/>
      </c>
      <c r="L945" s="379" t="str">
        <f>IF(現場!C949&lt;&gt;"",現場!C949,"")</f>
        <v/>
      </c>
      <c r="M945" s="379" t="str">
        <f>IF(現場!D949&lt;&gt;"",現場!D949,"")</f>
        <v/>
      </c>
      <c r="N945" s="379" t="str">
        <f>IF(現場!E949&lt;&gt;"",現場!E949,"")</f>
        <v/>
      </c>
      <c r="O945" s="379" t="str">
        <f>IF(現場!F949&lt;&gt;"",現場!F949,"")</f>
        <v/>
      </c>
      <c r="P945" s="379" t="str">
        <f>IF(現場!G949&lt;&gt;"",現場!G949,"")</f>
        <v/>
      </c>
      <c r="Q945" s="379" t="str">
        <f>IF(現場!H949&lt;&gt;"",現場!H949,"")</f>
        <v/>
      </c>
      <c r="R945" s="379" t="str">
        <f>IF(現場!I949&lt;&gt;"",現場!I949,"")</f>
        <v/>
      </c>
      <c r="S945" s="379" t="str">
        <f>IF(現場!J949&lt;&gt;"",現場!J949,"")</f>
        <v/>
      </c>
      <c r="T945" s="379" t="str">
        <f>IF(現場!K949&lt;&gt;"",現場!K949,"")</f>
        <v/>
      </c>
      <c r="U945" s="379" t="str">
        <f>IF(現場!L949&lt;&gt;"",現場!L949,"")</f>
        <v/>
      </c>
      <c r="V945" s="379" t="str">
        <f>IF(現場!M949&lt;&gt;"",現場!M949,"")</f>
        <v/>
      </c>
      <c r="X945" s="407" t="str">
        <f>IF(名簿!E950&lt;&gt;"",名簿!E950,"")</f>
        <v/>
      </c>
      <c r="Y945" s="407" t="str">
        <f>IF(名簿!C950&lt;&gt;"",名簿!C950,"")</f>
        <v/>
      </c>
      <c r="Z945" s="407" t="str">
        <f>IF(名簿!H950&lt;&gt;"",名簿!H950,"")</f>
        <v/>
      </c>
      <c r="AA945" s="407" t="str">
        <f>IF(名簿!S950&lt;&gt;"",名簿!S950,"")</f>
        <v/>
      </c>
      <c r="AB945" s="407" t="s">
        <v>1792</v>
      </c>
      <c r="AC945" s="407" t="str">
        <f>IF(名簿!M950&lt;&gt;"",名簿!M950,"")</f>
        <v/>
      </c>
      <c r="AD945" s="407" t="str">
        <f>IF(名簿!N950&lt;&gt;"",名簿!N950,"")</f>
        <v/>
      </c>
      <c r="AE945" s="407" t="str">
        <f>IF(名簿!O950&lt;&gt;"",名簿!O950,"")</f>
        <v/>
      </c>
      <c r="AF945" s="407" t="str">
        <f>IF(名簿!P950&lt;&gt;"",名簿!P950,"")</f>
        <v/>
      </c>
      <c r="AN945" s="551" t="str">
        <f>テーブル2[[#This Row],[災害発生時の
体制]]&amp;テーブル2[[#This Row],[班長代理①②③を選択]]</f>
        <v/>
      </c>
      <c r="AO945">
        <f>IF(テーブル2[[#This Row],[班長代理①②③を選択]]&lt;&gt;"",COUNTIF(AN:AN,AN945),0)</f>
        <v>0</v>
      </c>
      <c r="AQ945" s="521" t="str">
        <f>テーブル2[[#This Row],[災害発生時の
体制]]&amp;テーブル2[[#This Row],[班長]]</f>
        <v/>
      </c>
      <c r="AR945" s="519">
        <f>IF(テーブル2[[#This Row],[班長]]="○",COUNTIF(AQ:AQ,AQ945),0)</f>
        <v>0</v>
      </c>
    </row>
    <row r="946" spans="2:44" x14ac:dyDescent="0.15">
      <c r="B946" s="378" t="str">
        <f>IF(名簿!C951&lt;&gt;"",名簿!C951,"")</f>
        <v/>
      </c>
      <c r="C946" s="378" t="str">
        <f>IF(名簿!F951&lt;&gt;"",名簿!F951,"")</f>
        <v/>
      </c>
      <c r="D946" s="378" t="str">
        <f>IF(名簿!G951&lt;&gt;"",名簿!G951,"")</f>
        <v/>
      </c>
      <c r="E946" s="378" t="str">
        <f>IF(名簿!J951&lt;&gt;"",名簿!J951,"")</f>
        <v/>
      </c>
      <c r="F946" s="378" t="str">
        <f>IF(名簿!L951&lt;&gt;"",名簿!L951,"")</f>
        <v/>
      </c>
      <c r="G946" s="378" t="str">
        <f>IF(名簿!I951&lt;&gt;"",名簿!I951,"")</f>
        <v/>
      </c>
      <c r="H946" s="378" t="str">
        <f>IF(名簿!K951&lt;&gt;"",名簿!K951,"")</f>
        <v/>
      </c>
      <c r="I946" s="378" t="str">
        <f>IF(名簿!H951&lt;&gt;"",名簿!H951,"")</f>
        <v/>
      </c>
      <c r="J946" s="378" t="str">
        <f>IF(名簿!S951&lt;&gt;"",名簿!S951,"")</f>
        <v/>
      </c>
      <c r="L946" s="379" t="str">
        <f>IF(現場!C950&lt;&gt;"",現場!C950,"")</f>
        <v/>
      </c>
      <c r="M946" s="379" t="str">
        <f>IF(現場!D950&lt;&gt;"",現場!D950,"")</f>
        <v/>
      </c>
      <c r="N946" s="379" t="str">
        <f>IF(現場!E950&lt;&gt;"",現場!E950,"")</f>
        <v/>
      </c>
      <c r="O946" s="379" t="str">
        <f>IF(現場!F950&lt;&gt;"",現場!F950,"")</f>
        <v/>
      </c>
      <c r="P946" s="379" t="str">
        <f>IF(現場!G950&lt;&gt;"",現場!G950,"")</f>
        <v/>
      </c>
      <c r="Q946" s="379" t="str">
        <f>IF(現場!H950&lt;&gt;"",現場!H950,"")</f>
        <v/>
      </c>
      <c r="R946" s="379" t="str">
        <f>IF(現場!I950&lt;&gt;"",現場!I950,"")</f>
        <v/>
      </c>
      <c r="S946" s="379" t="str">
        <f>IF(現場!J950&lt;&gt;"",現場!J950,"")</f>
        <v/>
      </c>
      <c r="T946" s="379" t="str">
        <f>IF(現場!K950&lt;&gt;"",現場!K950,"")</f>
        <v/>
      </c>
      <c r="U946" s="379" t="str">
        <f>IF(現場!L950&lt;&gt;"",現場!L950,"")</f>
        <v/>
      </c>
      <c r="V946" s="379" t="str">
        <f>IF(現場!M950&lt;&gt;"",現場!M950,"")</f>
        <v/>
      </c>
      <c r="X946" s="407" t="str">
        <f>IF(名簿!E951&lt;&gt;"",名簿!E951,"")</f>
        <v/>
      </c>
      <c r="Y946" s="407" t="str">
        <f>IF(名簿!C951&lt;&gt;"",名簿!C951,"")</f>
        <v/>
      </c>
      <c r="Z946" s="407" t="str">
        <f>IF(名簿!H951&lt;&gt;"",名簿!H951,"")</f>
        <v/>
      </c>
      <c r="AA946" s="407" t="str">
        <f>IF(名簿!S951&lt;&gt;"",名簿!S951,"")</f>
        <v/>
      </c>
      <c r="AB946" s="407" t="s">
        <v>1792</v>
      </c>
      <c r="AC946" s="407" t="str">
        <f>IF(名簿!M951&lt;&gt;"",名簿!M951,"")</f>
        <v/>
      </c>
      <c r="AD946" s="407" t="str">
        <f>IF(名簿!N951&lt;&gt;"",名簿!N951,"")</f>
        <v/>
      </c>
      <c r="AE946" s="407" t="str">
        <f>IF(名簿!O951&lt;&gt;"",名簿!O951,"")</f>
        <v/>
      </c>
      <c r="AF946" s="407" t="str">
        <f>IF(名簿!P951&lt;&gt;"",名簿!P951,"")</f>
        <v/>
      </c>
      <c r="AN946" s="551" t="str">
        <f>テーブル2[[#This Row],[災害発生時の
体制]]&amp;テーブル2[[#This Row],[班長代理①②③を選択]]</f>
        <v/>
      </c>
      <c r="AO946">
        <f>IF(テーブル2[[#This Row],[班長代理①②③を選択]]&lt;&gt;"",COUNTIF(AN:AN,AN946),0)</f>
        <v>0</v>
      </c>
      <c r="AQ946" s="521" t="str">
        <f>テーブル2[[#This Row],[災害発生時の
体制]]&amp;テーブル2[[#This Row],[班長]]</f>
        <v/>
      </c>
      <c r="AR946" s="519">
        <f>IF(テーブル2[[#This Row],[班長]]="○",COUNTIF(AQ:AQ,AQ946),0)</f>
        <v>0</v>
      </c>
    </row>
    <row r="947" spans="2:44" x14ac:dyDescent="0.15">
      <c r="B947" s="378" t="str">
        <f>IF(名簿!C952&lt;&gt;"",名簿!C952,"")</f>
        <v/>
      </c>
      <c r="C947" s="378" t="str">
        <f>IF(名簿!F952&lt;&gt;"",名簿!F952,"")</f>
        <v/>
      </c>
      <c r="D947" s="378" t="str">
        <f>IF(名簿!G952&lt;&gt;"",名簿!G952,"")</f>
        <v/>
      </c>
      <c r="E947" s="378" t="str">
        <f>IF(名簿!J952&lt;&gt;"",名簿!J952,"")</f>
        <v/>
      </c>
      <c r="F947" s="378" t="str">
        <f>IF(名簿!L952&lt;&gt;"",名簿!L952,"")</f>
        <v/>
      </c>
      <c r="G947" s="378" t="str">
        <f>IF(名簿!I952&lt;&gt;"",名簿!I952,"")</f>
        <v/>
      </c>
      <c r="H947" s="378" t="str">
        <f>IF(名簿!K952&lt;&gt;"",名簿!K952,"")</f>
        <v/>
      </c>
      <c r="I947" s="378" t="str">
        <f>IF(名簿!H952&lt;&gt;"",名簿!H952,"")</f>
        <v/>
      </c>
      <c r="J947" s="378" t="str">
        <f>IF(名簿!S952&lt;&gt;"",名簿!S952,"")</f>
        <v/>
      </c>
      <c r="L947" s="379" t="str">
        <f>IF(現場!C951&lt;&gt;"",現場!C951,"")</f>
        <v/>
      </c>
      <c r="M947" s="379" t="str">
        <f>IF(現場!D951&lt;&gt;"",現場!D951,"")</f>
        <v/>
      </c>
      <c r="N947" s="379" t="str">
        <f>IF(現場!E951&lt;&gt;"",現場!E951,"")</f>
        <v/>
      </c>
      <c r="O947" s="379" t="str">
        <f>IF(現場!F951&lt;&gt;"",現場!F951,"")</f>
        <v/>
      </c>
      <c r="P947" s="379" t="str">
        <f>IF(現場!G951&lt;&gt;"",現場!G951,"")</f>
        <v/>
      </c>
      <c r="Q947" s="379" t="str">
        <f>IF(現場!H951&lt;&gt;"",現場!H951,"")</f>
        <v/>
      </c>
      <c r="R947" s="379" t="str">
        <f>IF(現場!I951&lt;&gt;"",現場!I951,"")</f>
        <v/>
      </c>
      <c r="S947" s="379" t="str">
        <f>IF(現場!J951&lt;&gt;"",現場!J951,"")</f>
        <v/>
      </c>
      <c r="T947" s="379" t="str">
        <f>IF(現場!K951&lt;&gt;"",現場!K951,"")</f>
        <v/>
      </c>
      <c r="U947" s="379" t="str">
        <f>IF(現場!L951&lt;&gt;"",現場!L951,"")</f>
        <v/>
      </c>
      <c r="V947" s="379" t="str">
        <f>IF(現場!M951&lt;&gt;"",現場!M951,"")</f>
        <v/>
      </c>
      <c r="X947" s="407" t="str">
        <f>IF(名簿!E952&lt;&gt;"",名簿!E952,"")</f>
        <v/>
      </c>
      <c r="Y947" s="407" t="str">
        <f>IF(名簿!C952&lt;&gt;"",名簿!C952,"")</f>
        <v/>
      </c>
      <c r="Z947" s="407" t="str">
        <f>IF(名簿!H952&lt;&gt;"",名簿!H952,"")</f>
        <v/>
      </c>
      <c r="AA947" s="407" t="str">
        <f>IF(名簿!S952&lt;&gt;"",名簿!S952,"")</f>
        <v/>
      </c>
      <c r="AB947" s="407" t="s">
        <v>1792</v>
      </c>
      <c r="AC947" s="407" t="str">
        <f>IF(名簿!M952&lt;&gt;"",名簿!M952,"")</f>
        <v/>
      </c>
      <c r="AD947" s="407" t="str">
        <f>IF(名簿!N952&lt;&gt;"",名簿!N952,"")</f>
        <v/>
      </c>
      <c r="AE947" s="407" t="str">
        <f>IF(名簿!O952&lt;&gt;"",名簿!O952,"")</f>
        <v/>
      </c>
      <c r="AF947" s="407" t="str">
        <f>IF(名簿!P952&lt;&gt;"",名簿!P952,"")</f>
        <v/>
      </c>
      <c r="AN947" s="551" t="str">
        <f>テーブル2[[#This Row],[災害発生時の
体制]]&amp;テーブル2[[#This Row],[班長代理①②③を選択]]</f>
        <v/>
      </c>
      <c r="AO947">
        <f>IF(テーブル2[[#This Row],[班長代理①②③を選択]]&lt;&gt;"",COUNTIF(AN:AN,AN947),0)</f>
        <v>0</v>
      </c>
      <c r="AQ947" s="521" t="str">
        <f>テーブル2[[#This Row],[災害発生時の
体制]]&amp;テーブル2[[#This Row],[班長]]</f>
        <v/>
      </c>
      <c r="AR947" s="519">
        <f>IF(テーブル2[[#This Row],[班長]]="○",COUNTIF(AQ:AQ,AQ947),0)</f>
        <v>0</v>
      </c>
    </row>
    <row r="948" spans="2:44" x14ac:dyDescent="0.15">
      <c r="B948" s="378" t="str">
        <f>IF(名簿!C953&lt;&gt;"",名簿!C953,"")</f>
        <v/>
      </c>
      <c r="C948" s="378" t="str">
        <f>IF(名簿!F953&lt;&gt;"",名簿!F953,"")</f>
        <v/>
      </c>
      <c r="D948" s="378" t="str">
        <f>IF(名簿!G953&lt;&gt;"",名簿!G953,"")</f>
        <v/>
      </c>
      <c r="E948" s="378" t="str">
        <f>IF(名簿!J953&lt;&gt;"",名簿!J953,"")</f>
        <v/>
      </c>
      <c r="F948" s="378" t="str">
        <f>IF(名簿!L953&lt;&gt;"",名簿!L953,"")</f>
        <v/>
      </c>
      <c r="G948" s="378" t="str">
        <f>IF(名簿!I953&lt;&gt;"",名簿!I953,"")</f>
        <v/>
      </c>
      <c r="H948" s="378" t="str">
        <f>IF(名簿!K953&lt;&gt;"",名簿!K953,"")</f>
        <v/>
      </c>
      <c r="I948" s="378" t="str">
        <f>IF(名簿!H953&lt;&gt;"",名簿!H953,"")</f>
        <v/>
      </c>
      <c r="J948" s="378" t="str">
        <f>IF(名簿!S953&lt;&gt;"",名簿!S953,"")</f>
        <v/>
      </c>
      <c r="L948" s="379" t="str">
        <f>IF(現場!C952&lt;&gt;"",現場!C952,"")</f>
        <v/>
      </c>
      <c r="M948" s="379" t="str">
        <f>IF(現場!D952&lt;&gt;"",現場!D952,"")</f>
        <v/>
      </c>
      <c r="N948" s="379" t="str">
        <f>IF(現場!E952&lt;&gt;"",現場!E952,"")</f>
        <v/>
      </c>
      <c r="O948" s="379" t="str">
        <f>IF(現場!F952&lt;&gt;"",現場!F952,"")</f>
        <v/>
      </c>
      <c r="P948" s="379" t="str">
        <f>IF(現場!G952&lt;&gt;"",現場!G952,"")</f>
        <v/>
      </c>
      <c r="Q948" s="379" t="str">
        <f>IF(現場!H952&lt;&gt;"",現場!H952,"")</f>
        <v/>
      </c>
      <c r="R948" s="379" t="str">
        <f>IF(現場!I952&lt;&gt;"",現場!I952,"")</f>
        <v/>
      </c>
      <c r="S948" s="379" t="str">
        <f>IF(現場!J952&lt;&gt;"",現場!J952,"")</f>
        <v/>
      </c>
      <c r="T948" s="379" t="str">
        <f>IF(現場!K952&lt;&gt;"",現場!K952,"")</f>
        <v/>
      </c>
      <c r="U948" s="379" t="str">
        <f>IF(現場!L952&lt;&gt;"",現場!L952,"")</f>
        <v/>
      </c>
      <c r="V948" s="379" t="str">
        <f>IF(現場!M952&lt;&gt;"",現場!M952,"")</f>
        <v/>
      </c>
      <c r="X948" s="407" t="str">
        <f>IF(名簿!E953&lt;&gt;"",名簿!E953,"")</f>
        <v/>
      </c>
      <c r="Y948" s="407" t="str">
        <f>IF(名簿!C953&lt;&gt;"",名簿!C953,"")</f>
        <v/>
      </c>
      <c r="Z948" s="407" t="str">
        <f>IF(名簿!H953&lt;&gt;"",名簿!H953,"")</f>
        <v/>
      </c>
      <c r="AA948" s="407" t="str">
        <f>IF(名簿!S953&lt;&gt;"",名簿!S953,"")</f>
        <v/>
      </c>
      <c r="AB948" s="407" t="s">
        <v>1792</v>
      </c>
      <c r="AC948" s="407" t="str">
        <f>IF(名簿!M953&lt;&gt;"",名簿!M953,"")</f>
        <v/>
      </c>
      <c r="AD948" s="407" t="str">
        <f>IF(名簿!N953&lt;&gt;"",名簿!N953,"")</f>
        <v/>
      </c>
      <c r="AE948" s="407" t="str">
        <f>IF(名簿!O953&lt;&gt;"",名簿!O953,"")</f>
        <v/>
      </c>
      <c r="AF948" s="407" t="str">
        <f>IF(名簿!P953&lt;&gt;"",名簿!P953,"")</f>
        <v/>
      </c>
      <c r="AN948" s="551" t="str">
        <f>テーブル2[[#This Row],[災害発生時の
体制]]&amp;テーブル2[[#This Row],[班長代理①②③を選択]]</f>
        <v/>
      </c>
      <c r="AO948">
        <f>IF(テーブル2[[#This Row],[班長代理①②③を選択]]&lt;&gt;"",COUNTIF(AN:AN,AN948),0)</f>
        <v>0</v>
      </c>
      <c r="AQ948" s="521" t="str">
        <f>テーブル2[[#This Row],[災害発生時の
体制]]&amp;テーブル2[[#This Row],[班長]]</f>
        <v/>
      </c>
      <c r="AR948" s="519">
        <f>IF(テーブル2[[#This Row],[班長]]="○",COUNTIF(AQ:AQ,AQ948),0)</f>
        <v>0</v>
      </c>
    </row>
    <row r="949" spans="2:44" x14ac:dyDescent="0.15">
      <c r="B949" s="378" t="str">
        <f>IF(名簿!C954&lt;&gt;"",名簿!C954,"")</f>
        <v/>
      </c>
      <c r="C949" s="378" t="str">
        <f>IF(名簿!F954&lt;&gt;"",名簿!F954,"")</f>
        <v/>
      </c>
      <c r="D949" s="378" t="str">
        <f>IF(名簿!G954&lt;&gt;"",名簿!G954,"")</f>
        <v/>
      </c>
      <c r="E949" s="378" t="str">
        <f>IF(名簿!J954&lt;&gt;"",名簿!J954,"")</f>
        <v/>
      </c>
      <c r="F949" s="378" t="str">
        <f>IF(名簿!L954&lt;&gt;"",名簿!L954,"")</f>
        <v/>
      </c>
      <c r="G949" s="378" t="str">
        <f>IF(名簿!I954&lt;&gt;"",名簿!I954,"")</f>
        <v/>
      </c>
      <c r="H949" s="378" t="str">
        <f>IF(名簿!K954&lt;&gt;"",名簿!K954,"")</f>
        <v/>
      </c>
      <c r="I949" s="378" t="str">
        <f>IF(名簿!H954&lt;&gt;"",名簿!H954,"")</f>
        <v/>
      </c>
      <c r="J949" s="378" t="str">
        <f>IF(名簿!S954&lt;&gt;"",名簿!S954,"")</f>
        <v/>
      </c>
      <c r="L949" s="379" t="str">
        <f>IF(現場!C953&lt;&gt;"",現場!C953,"")</f>
        <v/>
      </c>
      <c r="M949" s="379" t="str">
        <f>IF(現場!D953&lt;&gt;"",現場!D953,"")</f>
        <v/>
      </c>
      <c r="N949" s="379" t="str">
        <f>IF(現場!E953&lt;&gt;"",現場!E953,"")</f>
        <v/>
      </c>
      <c r="O949" s="379" t="str">
        <f>IF(現場!F953&lt;&gt;"",現場!F953,"")</f>
        <v/>
      </c>
      <c r="P949" s="379" t="str">
        <f>IF(現場!G953&lt;&gt;"",現場!G953,"")</f>
        <v/>
      </c>
      <c r="Q949" s="379" t="str">
        <f>IF(現場!H953&lt;&gt;"",現場!H953,"")</f>
        <v/>
      </c>
      <c r="R949" s="379" t="str">
        <f>IF(現場!I953&lt;&gt;"",現場!I953,"")</f>
        <v/>
      </c>
      <c r="S949" s="379" t="str">
        <f>IF(現場!J953&lt;&gt;"",現場!J953,"")</f>
        <v/>
      </c>
      <c r="T949" s="379" t="str">
        <f>IF(現場!K953&lt;&gt;"",現場!K953,"")</f>
        <v/>
      </c>
      <c r="U949" s="379" t="str">
        <f>IF(現場!L953&lt;&gt;"",現場!L953,"")</f>
        <v/>
      </c>
      <c r="V949" s="379" t="str">
        <f>IF(現場!M953&lt;&gt;"",現場!M953,"")</f>
        <v/>
      </c>
      <c r="X949" s="407" t="str">
        <f>IF(名簿!E954&lt;&gt;"",名簿!E954,"")</f>
        <v/>
      </c>
      <c r="Y949" s="407" t="str">
        <f>IF(名簿!C954&lt;&gt;"",名簿!C954,"")</f>
        <v/>
      </c>
      <c r="Z949" s="407" t="str">
        <f>IF(名簿!H954&lt;&gt;"",名簿!H954,"")</f>
        <v/>
      </c>
      <c r="AA949" s="407" t="str">
        <f>IF(名簿!S954&lt;&gt;"",名簿!S954,"")</f>
        <v/>
      </c>
      <c r="AB949" s="407" t="s">
        <v>1792</v>
      </c>
      <c r="AC949" s="407" t="str">
        <f>IF(名簿!M954&lt;&gt;"",名簿!M954,"")</f>
        <v/>
      </c>
      <c r="AD949" s="407" t="str">
        <f>IF(名簿!N954&lt;&gt;"",名簿!N954,"")</f>
        <v/>
      </c>
      <c r="AE949" s="407" t="str">
        <f>IF(名簿!O954&lt;&gt;"",名簿!O954,"")</f>
        <v/>
      </c>
      <c r="AF949" s="407" t="str">
        <f>IF(名簿!P954&lt;&gt;"",名簿!P954,"")</f>
        <v/>
      </c>
      <c r="AN949" s="551" t="str">
        <f>テーブル2[[#This Row],[災害発生時の
体制]]&amp;テーブル2[[#This Row],[班長代理①②③を選択]]</f>
        <v/>
      </c>
      <c r="AO949">
        <f>IF(テーブル2[[#This Row],[班長代理①②③を選択]]&lt;&gt;"",COUNTIF(AN:AN,AN949),0)</f>
        <v>0</v>
      </c>
      <c r="AQ949" s="521" t="str">
        <f>テーブル2[[#This Row],[災害発生時の
体制]]&amp;テーブル2[[#This Row],[班長]]</f>
        <v/>
      </c>
      <c r="AR949" s="519">
        <f>IF(テーブル2[[#This Row],[班長]]="○",COUNTIF(AQ:AQ,AQ949),0)</f>
        <v>0</v>
      </c>
    </row>
    <row r="950" spans="2:44" x14ac:dyDescent="0.15">
      <c r="B950" s="378" t="str">
        <f>IF(名簿!C955&lt;&gt;"",名簿!C955,"")</f>
        <v/>
      </c>
      <c r="C950" s="378" t="str">
        <f>IF(名簿!F955&lt;&gt;"",名簿!F955,"")</f>
        <v/>
      </c>
      <c r="D950" s="378" t="str">
        <f>IF(名簿!G955&lt;&gt;"",名簿!G955,"")</f>
        <v/>
      </c>
      <c r="E950" s="378" t="str">
        <f>IF(名簿!J955&lt;&gt;"",名簿!J955,"")</f>
        <v/>
      </c>
      <c r="F950" s="378" t="str">
        <f>IF(名簿!L955&lt;&gt;"",名簿!L955,"")</f>
        <v/>
      </c>
      <c r="G950" s="378" t="str">
        <f>IF(名簿!I955&lt;&gt;"",名簿!I955,"")</f>
        <v/>
      </c>
      <c r="H950" s="378" t="str">
        <f>IF(名簿!K955&lt;&gt;"",名簿!K955,"")</f>
        <v/>
      </c>
      <c r="I950" s="378" t="str">
        <f>IF(名簿!H955&lt;&gt;"",名簿!H955,"")</f>
        <v/>
      </c>
      <c r="J950" s="378" t="str">
        <f>IF(名簿!S955&lt;&gt;"",名簿!S955,"")</f>
        <v/>
      </c>
      <c r="L950" s="379" t="str">
        <f>IF(現場!C954&lt;&gt;"",現場!C954,"")</f>
        <v/>
      </c>
      <c r="M950" s="379" t="str">
        <f>IF(現場!D954&lt;&gt;"",現場!D954,"")</f>
        <v/>
      </c>
      <c r="N950" s="379" t="str">
        <f>IF(現場!E954&lt;&gt;"",現場!E954,"")</f>
        <v/>
      </c>
      <c r="O950" s="379" t="str">
        <f>IF(現場!F954&lt;&gt;"",現場!F954,"")</f>
        <v/>
      </c>
      <c r="P950" s="379" t="str">
        <f>IF(現場!G954&lt;&gt;"",現場!G954,"")</f>
        <v/>
      </c>
      <c r="Q950" s="379" t="str">
        <f>IF(現場!H954&lt;&gt;"",現場!H954,"")</f>
        <v/>
      </c>
      <c r="R950" s="379" t="str">
        <f>IF(現場!I954&lt;&gt;"",現場!I954,"")</f>
        <v/>
      </c>
      <c r="S950" s="379" t="str">
        <f>IF(現場!J954&lt;&gt;"",現場!J954,"")</f>
        <v/>
      </c>
      <c r="T950" s="379" t="str">
        <f>IF(現場!K954&lt;&gt;"",現場!K954,"")</f>
        <v/>
      </c>
      <c r="U950" s="379" t="str">
        <f>IF(現場!L954&lt;&gt;"",現場!L954,"")</f>
        <v/>
      </c>
      <c r="V950" s="379" t="str">
        <f>IF(現場!M954&lt;&gt;"",現場!M954,"")</f>
        <v/>
      </c>
      <c r="X950" s="407" t="str">
        <f>IF(名簿!E955&lt;&gt;"",名簿!E955,"")</f>
        <v/>
      </c>
      <c r="Y950" s="407" t="str">
        <f>IF(名簿!C955&lt;&gt;"",名簿!C955,"")</f>
        <v/>
      </c>
      <c r="Z950" s="407" t="str">
        <f>IF(名簿!H955&lt;&gt;"",名簿!H955,"")</f>
        <v/>
      </c>
      <c r="AA950" s="407" t="str">
        <f>IF(名簿!S955&lt;&gt;"",名簿!S955,"")</f>
        <v/>
      </c>
      <c r="AB950" s="407" t="s">
        <v>1792</v>
      </c>
      <c r="AC950" s="407" t="str">
        <f>IF(名簿!M955&lt;&gt;"",名簿!M955,"")</f>
        <v/>
      </c>
      <c r="AD950" s="407" t="str">
        <f>IF(名簿!N955&lt;&gt;"",名簿!N955,"")</f>
        <v/>
      </c>
      <c r="AE950" s="407" t="str">
        <f>IF(名簿!O955&lt;&gt;"",名簿!O955,"")</f>
        <v/>
      </c>
      <c r="AF950" s="407" t="str">
        <f>IF(名簿!P955&lt;&gt;"",名簿!P955,"")</f>
        <v/>
      </c>
      <c r="AN950" s="551" t="str">
        <f>テーブル2[[#This Row],[災害発生時の
体制]]&amp;テーブル2[[#This Row],[班長代理①②③を選択]]</f>
        <v/>
      </c>
      <c r="AO950">
        <f>IF(テーブル2[[#This Row],[班長代理①②③を選択]]&lt;&gt;"",COUNTIF(AN:AN,AN950),0)</f>
        <v>0</v>
      </c>
      <c r="AQ950" s="521" t="str">
        <f>テーブル2[[#This Row],[災害発生時の
体制]]&amp;テーブル2[[#This Row],[班長]]</f>
        <v/>
      </c>
      <c r="AR950" s="519">
        <f>IF(テーブル2[[#This Row],[班長]]="○",COUNTIF(AQ:AQ,AQ950),0)</f>
        <v>0</v>
      </c>
    </row>
    <row r="951" spans="2:44" x14ac:dyDescent="0.15">
      <c r="B951" s="378" t="str">
        <f>IF(名簿!C956&lt;&gt;"",名簿!C956,"")</f>
        <v/>
      </c>
      <c r="C951" s="378" t="str">
        <f>IF(名簿!F956&lt;&gt;"",名簿!F956,"")</f>
        <v/>
      </c>
      <c r="D951" s="378" t="str">
        <f>IF(名簿!G956&lt;&gt;"",名簿!G956,"")</f>
        <v/>
      </c>
      <c r="E951" s="378" t="str">
        <f>IF(名簿!J956&lt;&gt;"",名簿!J956,"")</f>
        <v/>
      </c>
      <c r="F951" s="378" t="str">
        <f>IF(名簿!L956&lt;&gt;"",名簿!L956,"")</f>
        <v/>
      </c>
      <c r="G951" s="378" t="str">
        <f>IF(名簿!I956&lt;&gt;"",名簿!I956,"")</f>
        <v/>
      </c>
      <c r="H951" s="378" t="str">
        <f>IF(名簿!K956&lt;&gt;"",名簿!K956,"")</f>
        <v/>
      </c>
      <c r="I951" s="378" t="str">
        <f>IF(名簿!H956&lt;&gt;"",名簿!H956,"")</f>
        <v/>
      </c>
      <c r="J951" s="378" t="str">
        <f>IF(名簿!S956&lt;&gt;"",名簿!S956,"")</f>
        <v/>
      </c>
      <c r="L951" s="379" t="str">
        <f>IF(現場!C955&lt;&gt;"",現場!C955,"")</f>
        <v/>
      </c>
      <c r="M951" s="379" t="str">
        <f>IF(現場!D955&lt;&gt;"",現場!D955,"")</f>
        <v/>
      </c>
      <c r="N951" s="379" t="str">
        <f>IF(現場!E955&lt;&gt;"",現場!E955,"")</f>
        <v/>
      </c>
      <c r="O951" s="379" t="str">
        <f>IF(現場!F955&lt;&gt;"",現場!F955,"")</f>
        <v/>
      </c>
      <c r="P951" s="379" t="str">
        <f>IF(現場!G955&lt;&gt;"",現場!G955,"")</f>
        <v/>
      </c>
      <c r="Q951" s="379" t="str">
        <f>IF(現場!H955&lt;&gt;"",現場!H955,"")</f>
        <v/>
      </c>
      <c r="R951" s="379" t="str">
        <f>IF(現場!I955&lt;&gt;"",現場!I955,"")</f>
        <v/>
      </c>
      <c r="S951" s="379" t="str">
        <f>IF(現場!J955&lt;&gt;"",現場!J955,"")</f>
        <v/>
      </c>
      <c r="T951" s="379" t="str">
        <f>IF(現場!K955&lt;&gt;"",現場!K955,"")</f>
        <v/>
      </c>
      <c r="U951" s="379" t="str">
        <f>IF(現場!L955&lt;&gt;"",現場!L955,"")</f>
        <v/>
      </c>
      <c r="V951" s="379" t="str">
        <f>IF(現場!M955&lt;&gt;"",現場!M955,"")</f>
        <v/>
      </c>
      <c r="X951" s="407" t="str">
        <f>IF(名簿!E956&lt;&gt;"",名簿!E956,"")</f>
        <v/>
      </c>
      <c r="Y951" s="407" t="str">
        <f>IF(名簿!C956&lt;&gt;"",名簿!C956,"")</f>
        <v/>
      </c>
      <c r="Z951" s="407" t="str">
        <f>IF(名簿!H956&lt;&gt;"",名簿!H956,"")</f>
        <v/>
      </c>
      <c r="AA951" s="407" t="str">
        <f>IF(名簿!S956&lt;&gt;"",名簿!S956,"")</f>
        <v/>
      </c>
      <c r="AB951" s="407" t="s">
        <v>1792</v>
      </c>
      <c r="AC951" s="407" t="str">
        <f>IF(名簿!M956&lt;&gt;"",名簿!M956,"")</f>
        <v/>
      </c>
      <c r="AD951" s="407" t="str">
        <f>IF(名簿!N956&lt;&gt;"",名簿!N956,"")</f>
        <v/>
      </c>
      <c r="AE951" s="407" t="str">
        <f>IF(名簿!O956&lt;&gt;"",名簿!O956,"")</f>
        <v/>
      </c>
      <c r="AF951" s="407" t="str">
        <f>IF(名簿!P956&lt;&gt;"",名簿!P956,"")</f>
        <v/>
      </c>
      <c r="AN951" s="551" t="str">
        <f>テーブル2[[#This Row],[災害発生時の
体制]]&amp;テーブル2[[#This Row],[班長代理①②③を選択]]</f>
        <v/>
      </c>
      <c r="AO951">
        <f>IF(テーブル2[[#This Row],[班長代理①②③を選択]]&lt;&gt;"",COUNTIF(AN:AN,AN951),0)</f>
        <v>0</v>
      </c>
      <c r="AQ951" s="521" t="str">
        <f>テーブル2[[#This Row],[災害発生時の
体制]]&amp;テーブル2[[#This Row],[班長]]</f>
        <v/>
      </c>
      <c r="AR951" s="519">
        <f>IF(テーブル2[[#This Row],[班長]]="○",COUNTIF(AQ:AQ,AQ951),0)</f>
        <v>0</v>
      </c>
    </row>
    <row r="952" spans="2:44" x14ac:dyDescent="0.15">
      <c r="B952" s="378" t="str">
        <f>IF(名簿!C957&lt;&gt;"",名簿!C957,"")</f>
        <v/>
      </c>
      <c r="C952" s="378" t="str">
        <f>IF(名簿!F957&lt;&gt;"",名簿!F957,"")</f>
        <v/>
      </c>
      <c r="D952" s="378" t="str">
        <f>IF(名簿!G957&lt;&gt;"",名簿!G957,"")</f>
        <v/>
      </c>
      <c r="E952" s="378" t="str">
        <f>IF(名簿!J957&lt;&gt;"",名簿!J957,"")</f>
        <v/>
      </c>
      <c r="F952" s="378" t="str">
        <f>IF(名簿!L957&lt;&gt;"",名簿!L957,"")</f>
        <v/>
      </c>
      <c r="G952" s="378" t="str">
        <f>IF(名簿!I957&lt;&gt;"",名簿!I957,"")</f>
        <v/>
      </c>
      <c r="H952" s="378" t="str">
        <f>IF(名簿!K957&lt;&gt;"",名簿!K957,"")</f>
        <v/>
      </c>
      <c r="I952" s="378" t="str">
        <f>IF(名簿!H957&lt;&gt;"",名簿!H957,"")</f>
        <v/>
      </c>
      <c r="J952" s="378" t="str">
        <f>IF(名簿!S957&lt;&gt;"",名簿!S957,"")</f>
        <v/>
      </c>
      <c r="L952" s="379" t="str">
        <f>IF(現場!C956&lt;&gt;"",現場!C956,"")</f>
        <v/>
      </c>
      <c r="M952" s="379" t="str">
        <f>IF(現場!D956&lt;&gt;"",現場!D956,"")</f>
        <v/>
      </c>
      <c r="N952" s="379" t="str">
        <f>IF(現場!E956&lt;&gt;"",現場!E956,"")</f>
        <v/>
      </c>
      <c r="O952" s="379" t="str">
        <f>IF(現場!F956&lt;&gt;"",現場!F956,"")</f>
        <v/>
      </c>
      <c r="P952" s="379" t="str">
        <f>IF(現場!G956&lt;&gt;"",現場!G956,"")</f>
        <v/>
      </c>
      <c r="Q952" s="379" t="str">
        <f>IF(現場!H956&lt;&gt;"",現場!H956,"")</f>
        <v/>
      </c>
      <c r="R952" s="379" t="str">
        <f>IF(現場!I956&lt;&gt;"",現場!I956,"")</f>
        <v/>
      </c>
      <c r="S952" s="379" t="str">
        <f>IF(現場!J956&lt;&gt;"",現場!J956,"")</f>
        <v/>
      </c>
      <c r="T952" s="379" t="str">
        <f>IF(現場!K956&lt;&gt;"",現場!K956,"")</f>
        <v/>
      </c>
      <c r="U952" s="379" t="str">
        <f>IF(現場!L956&lt;&gt;"",現場!L956,"")</f>
        <v/>
      </c>
      <c r="V952" s="379" t="str">
        <f>IF(現場!M956&lt;&gt;"",現場!M956,"")</f>
        <v/>
      </c>
      <c r="X952" s="407" t="str">
        <f>IF(名簿!E957&lt;&gt;"",名簿!E957,"")</f>
        <v/>
      </c>
      <c r="Y952" s="407" t="str">
        <f>IF(名簿!C957&lt;&gt;"",名簿!C957,"")</f>
        <v/>
      </c>
      <c r="Z952" s="407" t="str">
        <f>IF(名簿!H957&lt;&gt;"",名簿!H957,"")</f>
        <v/>
      </c>
      <c r="AA952" s="407" t="str">
        <f>IF(名簿!S957&lt;&gt;"",名簿!S957,"")</f>
        <v/>
      </c>
      <c r="AB952" s="407" t="s">
        <v>1792</v>
      </c>
      <c r="AC952" s="407" t="str">
        <f>IF(名簿!M957&lt;&gt;"",名簿!M957,"")</f>
        <v/>
      </c>
      <c r="AD952" s="407" t="str">
        <f>IF(名簿!N957&lt;&gt;"",名簿!N957,"")</f>
        <v/>
      </c>
      <c r="AE952" s="407" t="str">
        <f>IF(名簿!O957&lt;&gt;"",名簿!O957,"")</f>
        <v/>
      </c>
      <c r="AF952" s="407" t="str">
        <f>IF(名簿!P957&lt;&gt;"",名簿!P957,"")</f>
        <v/>
      </c>
      <c r="AN952" s="551" t="str">
        <f>テーブル2[[#This Row],[災害発生時の
体制]]&amp;テーブル2[[#This Row],[班長代理①②③を選択]]</f>
        <v/>
      </c>
      <c r="AO952">
        <f>IF(テーブル2[[#This Row],[班長代理①②③を選択]]&lt;&gt;"",COUNTIF(AN:AN,AN952),0)</f>
        <v>0</v>
      </c>
      <c r="AQ952" s="521" t="str">
        <f>テーブル2[[#This Row],[災害発生時の
体制]]&amp;テーブル2[[#This Row],[班長]]</f>
        <v/>
      </c>
      <c r="AR952" s="519">
        <f>IF(テーブル2[[#This Row],[班長]]="○",COUNTIF(AQ:AQ,AQ952),0)</f>
        <v>0</v>
      </c>
    </row>
    <row r="953" spans="2:44" x14ac:dyDescent="0.15">
      <c r="B953" s="378" t="str">
        <f>IF(名簿!C958&lt;&gt;"",名簿!C958,"")</f>
        <v/>
      </c>
      <c r="C953" s="378" t="str">
        <f>IF(名簿!F958&lt;&gt;"",名簿!F958,"")</f>
        <v/>
      </c>
      <c r="D953" s="378" t="str">
        <f>IF(名簿!G958&lt;&gt;"",名簿!G958,"")</f>
        <v/>
      </c>
      <c r="E953" s="378" t="str">
        <f>IF(名簿!J958&lt;&gt;"",名簿!J958,"")</f>
        <v/>
      </c>
      <c r="F953" s="378" t="str">
        <f>IF(名簿!L958&lt;&gt;"",名簿!L958,"")</f>
        <v/>
      </c>
      <c r="G953" s="378" t="str">
        <f>IF(名簿!I958&lt;&gt;"",名簿!I958,"")</f>
        <v/>
      </c>
      <c r="H953" s="378" t="str">
        <f>IF(名簿!K958&lt;&gt;"",名簿!K958,"")</f>
        <v/>
      </c>
      <c r="I953" s="378" t="str">
        <f>IF(名簿!H958&lt;&gt;"",名簿!H958,"")</f>
        <v/>
      </c>
      <c r="J953" s="378" t="str">
        <f>IF(名簿!S958&lt;&gt;"",名簿!S958,"")</f>
        <v/>
      </c>
      <c r="L953" s="379" t="str">
        <f>IF(現場!C957&lt;&gt;"",現場!C957,"")</f>
        <v/>
      </c>
      <c r="M953" s="379" t="str">
        <f>IF(現場!D957&lt;&gt;"",現場!D957,"")</f>
        <v/>
      </c>
      <c r="N953" s="379" t="str">
        <f>IF(現場!E957&lt;&gt;"",現場!E957,"")</f>
        <v/>
      </c>
      <c r="O953" s="379" t="str">
        <f>IF(現場!F957&lt;&gt;"",現場!F957,"")</f>
        <v/>
      </c>
      <c r="P953" s="379" t="str">
        <f>IF(現場!G957&lt;&gt;"",現場!G957,"")</f>
        <v/>
      </c>
      <c r="Q953" s="379" t="str">
        <f>IF(現場!H957&lt;&gt;"",現場!H957,"")</f>
        <v/>
      </c>
      <c r="R953" s="379" t="str">
        <f>IF(現場!I957&lt;&gt;"",現場!I957,"")</f>
        <v/>
      </c>
      <c r="S953" s="379" t="str">
        <f>IF(現場!J957&lt;&gt;"",現場!J957,"")</f>
        <v/>
      </c>
      <c r="T953" s="379" t="str">
        <f>IF(現場!K957&lt;&gt;"",現場!K957,"")</f>
        <v/>
      </c>
      <c r="U953" s="379" t="str">
        <f>IF(現場!L957&lt;&gt;"",現場!L957,"")</f>
        <v/>
      </c>
      <c r="V953" s="379" t="str">
        <f>IF(現場!M957&lt;&gt;"",現場!M957,"")</f>
        <v/>
      </c>
      <c r="X953" s="407" t="str">
        <f>IF(名簿!E958&lt;&gt;"",名簿!E958,"")</f>
        <v/>
      </c>
      <c r="Y953" s="407" t="str">
        <f>IF(名簿!C958&lt;&gt;"",名簿!C958,"")</f>
        <v/>
      </c>
      <c r="Z953" s="407" t="str">
        <f>IF(名簿!H958&lt;&gt;"",名簿!H958,"")</f>
        <v/>
      </c>
      <c r="AA953" s="407" t="str">
        <f>IF(名簿!S958&lt;&gt;"",名簿!S958,"")</f>
        <v/>
      </c>
      <c r="AB953" s="407" t="s">
        <v>1792</v>
      </c>
      <c r="AC953" s="407" t="str">
        <f>IF(名簿!M958&lt;&gt;"",名簿!M958,"")</f>
        <v/>
      </c>
      <c r="AD953" s="407" t="str">
        <f>IF(名簿!N958&lt;&gt;"",名簿!N958,"")</f>
        <v/>
      </c>
      <c r="AE953" s="407" t="str">
        <f>IF(名簿!O958&lt;&gt;"",名簿!O958,"")</f>
        <v/>
      </c>
      <c r="AF953" s="407" t="str">
        <f>IF(名簿!P958&lt;&gt;"",名簿!P958,"")</f>
        <v/>
      </c>
      <c r="AN953" s="551" t="str">
        <f>テーブル2[[#This Row],[災害発生時の
体制]]&amp;テーブル2[[#This Row],[班長代理①②③を選択]]</f>
        <v/>
      </c>
      <c r="AO953">
        <f>IF(テーブル2[[#This Row],[班長代理①②③を選択]]&lt;&gt;"",COUNTIF(AN:AN,AN953),0)</f>
        <v>0</v>
      </c>
      <c r="AQ953" s="521" t="str">
        <f>テーブル2[[#This Row],[災害発生時の
体制]]&amp;テーブル2[[#This Row],[班長]]</f>
        <v/>
      </c>
      <c r="AR953" s="519">
        <f>IF(テーブル2[[#This Row],[班長]]="○",COUNTIF(AQ:AQ,AQ953),0)</f>
        <v>0</v>
      </c>
    </row>
    <row r="954" spans="2:44" x14ac:dyDescent="0.15">
      <c r="B954" s="378" t="str">
        <f>IF(名簿!C959&lt;&gt;"",名簿!C959,"")</f>
        <v/>
      </c>
      <c r="C954" s="378" t="str">
        <f>IF(名簿!F959&lt;&gt;"",名簿!F959,"")</f>
        <v/>
      </c>
      <c r="D954" s="378" t="str">
        <f>IF(名簿!G959&lt;&gt;"",名簿!G959,"")</f>
        <v/>
      </c>
      <c r="E954" s="378" t="str">
        <f>IF(名簿!J959&lt;&gt;"",名簿!J959,"")</f>
        <v/>
      </c>
      <c r="F954" s="378" t="str">
        <f>IF(名簿!L959&lt;&gt;"",名簿!L959,"")</f>
        <v/>
      </c>
      <c r="G954" s="378" t="str">
        <f>IF(名簿!I959&lt;&gt;"",名簿!I959,"")</f>
        <v/>
      </c>
      <c r="H954" s="378" t="str">
        <f>IF(名簿!K959&lt;&gt;"",名簿!K959,"")</f>
        <v/>
      </c>
      <c r="I954" s="378" t="str">
        <f>IF(名簿!H959&lt;&gt;"",名簿!H959,"")</f>
        <v/>
      </c>
      <c r="J954" s="378" t="str">
        <f>IF(名簿!S959&lt;&gt;"",名簿!S959,"")</f>
        <v/>
      </c>
      <c r="L954" s="379" t="str">
        <f>IF(現場!C958&lt;&gt;"",現場!C958,"")</f>
        <v/>
      </c>
      <c r="M954" s="379" t="str">
        <f>IF(現場!D958&lt;&gt;"",現場!D958,"")</f>
        <v/>
      </c>
      <c r="N954" s="379" t="str">
        <f>IF(現場!E958&lt;&gt;"",現場!E958,"")</f>
        <v/>
      </c>
      <c r="O954" s="379" t="str">
        <f>IF(現場!F958&lt;&gt;"",現場!F958,"")</f>
        <v/>
      </c>
      <c r="P954" s="379" t="str">
        <f>IF(現場!G958&lt;&gt;"",現場!G958,"")</f>
        <v/>
      </c>
      <c r="Q954" s="379" t="str">
        <f>IF(現場!H958&lt;&gt;"",現場!H958,"")</f>
        <v/>
      </c>
      <c r="R954" s="379" t="str">
        <f>IF(現場!I958&lt;&gt;"",現場!I958,"")</f>
        <v/>
      </c>
      <c r="S954" s="379" t="str">
        <f>IF(現場!J958&lt;&gt;"",現場!J958,"")</f>
        <v/>
      </c>
      <c r="T954" s="379" t="str">
        <f>IF(現場!K958&lt;&gt;"",現場!K958,"")</f>
        <v/>
      </c>
      <c r="U954" s="379" t="str">
        <f>IF(現場!L958&lt;&gt;"",現場!L958,"")</f>
        <v/>
      </c>
      <c r="V954" s="379" t="str">
        <f>IF(現場!M958&lt;&gt;"",現場!M958,"")</f>
        <v/>
      </c>
      <c r="X954" s="407" t="str">
        <f>IF(名簿!E959&lt;&gt;"",名簿!E959,"")</f>
        <v/>
      </c>
      <c r="Y954" s="407" t="str">
        <f>IF(名簿!C959&lt;&gt;"",名簿!C959,"")</f>
        <v/>
      </c>
      <c r="Z954" s="407" t="str">
        <f>IF(名簿!H959&lt;&gt;"",名簿!H959,"")</f>
        <v/>
      </c>
      <c r="AA954" s="407" t="str">
        <f>IF(名簿!S959&lt;&gt;"",名簿!S959,"")</f>
        <v/>
      </c>
      <c r="AB954" s="407" t="s">
        <v>1792</v>
      </c>
      <c r="AC954" s="407" t="str">
        <f>IF(名簿!M959&lt;&gt;"",名簿!M959,"")</f>
        <v/>
      </c>
      <c r="AD954" s="407" t="str">
        <f>IF(名簿!N959&lt;&gt;"",名簿!N959,"")</f>
        <v/>
      </c>
      <c r="AE954" s="407" t="str">
        <f>IF(名簿!O959&lt;&gt;"",名簿!O959,"")</f>
        <v/>
      </c>
      <c r="AF954" s="407" t="str">
        <f>IF(名簿!P959&lt;&gt;"",名簿!P959,"")</f>
        <v/>
      </c>
      <c r="AN954" s="551" t="str">
        <f>テーブル2[[#This Row],[災害発生時の
体制]]&amp;テーブル2[[#This Row],[班長代理①②③を選択]]</f>
        <v/>
      </c>
      <c r="AO954">
        <f>IF(テーブル2[[#This Row],[班長代理①②③を選択]]&lt;&gt;"",COUNTIF(AN:AN,AN954),0)</f>
        <v>0</v>
      </c>
      <c r="AQ954" s="521" t="str">
        <f>テーブル2[[#This Row],[災害発生時の
体制]]&amp;テーブル2[[#This Row],[班長]]</f>
        <v/>
      </c>
      <c r="AR954" s="519">
        <f>IF(テーブル2[[#This Row],[班長]]="○",COUNTIF(AQ:AQ,AQ954),0)</f>
        <v>0</v>
      </c>
    </row>
    <row r="955" spans="2:44" x14ac:dyDescent="0.15">
      <c r="B955" s="378" t="str">
        <f>IF(名簿!C960&lt;&gt;"",名簿!C960,"")</f>
        <v/>
      </c>
      <c r="C955" s="378" t="str">
        <f>IF(名簿!F960&lt;&gt;"",名簿!F960,"")</f>
        <v/>
      </c>
      <c r="D955" s="378" t="str">
        <f>IF(名簿!G960&lt;&gt;"",名簿!G960,"")</f>
        <v/>
      </c>
      <c r="E955" s="378" t="str">
        <f>IF(名簿!J960&lt;&gt;"",名簿!J960,"")</f>
        <v/>
      </c>
      <c r="F955" s="378" t="str">
        <f>IF(名簿!L960&lt;&gt;"",名簿!L960,"")</f>
        <v/>
      </c>
      <c r="G955" s="378" t="str">
        <f>IF(名簿!I960&lt;&gt;"",名簿!I960,"")</f>
        <v/>
      </c>
      <c r="H955" s="378" t="str">
        <f>IF(名簿!K960&lt;&gt;"",名簿!K960,"")</f>
        <v/>
      </c>
      <c r="I955" s="378" t="str">
        <f>IF(名簿!H960&lt;&gt;"",名簿!H960,"")</f>
        <v/>
      </c>
      <c r="J955" s="378" t="str">
        <f>IF(名簿!S960&lt;&gt;"",名簿!S960,"")</f>
        <v/>
      </c>
      <c r="L955" s="379" t="str">
        <f>IF(現場!C959&lt;&gt;"",現場!C959,"")</f>
        <v/>
      </c>
      <c r="M955" s="379" t="str">
        <f>IF(現場!D959&lt;&gt;"",現場!D959,"")</f>
        <v/>
      </c>
      <c r="N955" s="379" t="str">
        <f>IF(現場!E959&lt;&gt;"",現場!E959,"")</f>
        <v/>
      </c>
      <c r="O955" s="379" t="str">
        <f>IF(現場!F959&lt;&gt;"",現場!F959,"")</f>
        <v/>
      </c>
      <c r="P955" s="379" t="str">
        <f>IF(現場!G959&lt;&gt;"",現場!G959,"")</f>
        <v/>
      </c>
      <c r="Q955" s="379" t="str">
        <f>IF(現場!H959&lt;&gt;"",現場!H959,"")</f>
        <v/>
      </c>
      <c r="R955" s="379" t="str">
        <f>IF(現場!I959&lt;&gt;"",現場!I959,"")</f>
        <v/>
      </c>
      <c r="S955" s="379" t="str">
        <f>IF(現場!J959&lt;&gt;"",現場!J959,"")</f>
        <v/>
      </c>
      <c r="T955" s="379" t="str">
        <f>IF(現場!K959&lt;&gt;"",現場!K959,"")</f>
        <v/>
      </c>
      <c r="U955" s="379" t="str">
        <f>IF(現場!L959&lt;&gt;"",現場!L959,"")</f>
        <v/>
      </c>
      <c r="V955" s="379" t="str">
        <f>IF(現場!M959&lt;&gt;"",現場!M959,"")</f>
        <v/>
      </c>
      <c r="X955" s="407" t="str">
        <f>IF(名簿!E960&lt;&gt;"",名簿!E960,"")</f>
        <v/>
      </c>
      <c r="Y955" s="407" t="str">
        <f>IF(名簿!C960&lt;&gt;"",名簿!C960,"")</f>
        <v/>
      </c>
      <c r="Z955" s="407" t="str">
        <f>IF(名簿!H960&lt;&gt;"",名簿!H960,"")</f>
        <v/>
      </c>
      <c r="AA955" s="407" t="str">
        <f>IF(名簿!S960&lt;&gt;"",名簿!S960,"")</f>
        <v/>
      </c>
      <c r="AB955" s="407" t="s">
        <v>1792</v>
      </c>
      <c r="AC955" s="407" t="str">
        <f>IF(名簿!M960&lt;&gt;"",名簿!M960,"")</f>
        <v/>
      </c>
      <c r="AD955" s="407" t="str">
        <f>IF(名簿!N960&lt;&gt;"",名簿!N960,"")</f>
        <v/>
      </c>
      <c r="AE955" s="407" t="str">
        <f>IF(名簿!O960&lt;&gt;"",名簿!O960,"")</f>
        <v/>
      </c>
      <c r="AF955" s="407" t="str">
        <f>IF(名簿!P960&lt;&gt;"",名簿!P960,"")</f>
        <v/>
      </c>
      <c r="AN955" s="551" t="str">
        <f>テーブル2[[#This Row],[災害発生時の
体制]]&amp;テーブル2[[#This Row],[班長代理①②③を選択]]</f>
        <v/>
      </c>
      <c r="AO955">
        <f>IF(テーブル2[[#This Row],[班長代理①②③を選択]]&lt;&gt;"",COUNTIF(AN:AN,AN955),0)</f>
        <v>0</v>
      </c>
      <c r="AQ955" s="521" t="str">
        <f>テーブル2[[#This Row],[災害発生時の
体制]]&amp;テーブル2[[#This Row],[班長]]</f>
        <v/>
      </c>
      <c r="AR955" s="519">
        <f>IF(テーブル2[[#This Row],[班長]]="○",COUNTIF(AQ:AQ,AQ955),0)</f>
        <v>0</v>
      </c>
    </row>
    <row r="956" spans="2:44" x14ac:dyDescent="0.15">
      <c r="B956" s="378" t="str">
        <f>IF(名簿!C961&lt;&gt;"",名簿!C961,"")</f>
        <v/>
      </c>
      <c r="C956" s="378" t="str">
        <f>IF(名簿!F961&lt;&gt;"",名簿!F961,"")</f>
        <v/>
      </c>
      <c r="D956" s="378" t="str">
        <f>IF(名簿!G961&lt;&gt;"",名簿!G961,"")</f>
        <v/>
      </c>
      <c r="E956" s="378" t="str">
        <f>IF(名簿!J961&lt;&gt;"",名簿!J961,"")</f>
        <v/>
      </c>
      <c r="F956" s="378" t="str">
        <f>IF(名簿!L961&lt;&gt;"",名簿!L961,"")</f>
        <v/>
      </c>
      <c r="G956" s="378" t="str">
        <f>IF(名簿!I961&lt;&gt;"",名簿!I961,"")</f>
        <v/>
      </c>
      <c r="H956" s="378" t="str">
        <f>IF(名簿!K961&lt;&gt;"",名簿!K961,"")</f>
        <v/>
      </c>
      <c r="I956" s="378" t="str">
        <f>IF(名簿!H961&lt;&gt;"",名簿!H961,"")</f>
        <v/>
      </c>
      <c r="J956" s="378" t="str">
        <f>IF(名簿!S961&lt;&gt;"",名簿!S961,"")</f>
        <v/>
      </c>
      <c r="L956" s="379" t="str">
        <f>IF(現場!C960&lt;&gt;"",現場!C960,"")</f>
        <v/>
      </c>
      <c r="M956" s="379" t="str">
        <f>IF(現場!D960&lt;&gt;"",現場!D960,"")</f>
        <v/>
      </c>
      <c r="N956" s="379" t="str">
        <f>IF(現場!E960&lt;&gt;"",現場!E960,"")</f>
        <v/>
      </c>
      <c r="O956" s="379" t="str">
        <f>IF(現場!F960&lt;&gt;"",現場!F960,"")</f>
        <v/>
      </c>
      <c r="P956" s="379" t="str">
        <f>IF(現場!G960&lt;&gt;"",現場!G960,"")</f>
        <v/>
      </c>
      <c r="Q956" s="379" t="str">
        <f>IF(現場!H960&lt;&gt;"",現場!H960,"")</f>
        <v/>
      </c>
      <c r="R956" s="379" t="str">
        <f>IF(現場!I960&lt;&gt;"",現場!I960,"")</f>
        <v/>
      </c>
      <c r="S956" s="379" t="str">
        <f>IF(現場!J960&lt;&gt;"",現場!J960,"")</f>
        <v/>
      </c>
      <c r="T956" s="379" t="str">
        <f>IF(現場!K960&lt;&gt;"",現場!K960,"")</f>
        <v/>
      </c>
      <c r="U956" s="379" t="str">
        <f>IF(現場!L960&lt;&gt;"",現場!L960,"")</f>
        <v/>
      </c>
      <c r="V956" s="379" t="str">
        <f>IF(現場!M960&lt;&gt;"",現場!M960,"")</f>
        <v/>
      </c>
      <c r="X956" s="407" t="str">
        <f>IF(名簿!E961&lt;&gt;"",名簿!E961,"")</f>
        <v/>
      </c>
      <c r="Y956" s="407" t="str">
        <f>IF(名簿!C961&lt;&gt;"",名簿!C961,"")</f>
        <v/>
      </c>
      <c r="Z956" s="407" t="str">
        <f>IF(名簿!H961&lt;&gt;"",名簿!H961,"")</f>
        <v/>
      </c>
      <c r="AA956" s="407" t="str">
        <f>IF(名簿!S961&lt;&gt;"",名簿!S961,"")</f>
        <v/>
      </c>
      <c r="AB956" s="407" t="s">
        <v>1792</v>
      </c>
      <c r="AC956" s="407" t="str">
        <f>IF(名簿!M961&lt;&gt;"",名簿!M961,"")</f>
        <v/>
      </c>
      <c r="AD956" s="407" t="str">
        <f>IF(名簿!N961&lt;&gt;"",名簿!N961,"")</f>
        <v/>
      </c>
      <c r="AE956" s="407" t="str">
        <f>IF(名簿!O961&lt;&gt;"",名簿!O961,"")</f>
        <v/>
      </c>
      <c r="AF956" s="407" t="str">
        <f>IF(名簿!P961&lt;&gt;"",名簿!P961,"")</f>
        <v/>
      </c>
      <c r="AN956" s="551" t="str">
        <f>テーブル2[[#This Row],[災害発生時の
体制]]&amp;テーブル2[[#This Row],[班長代理①②③を選択]]</f>
        <v/>
      </c>
      <c r="AO956">
        <f>IF(テーブル2[[#This Row],[班長代理①②③を選択]]&lt;&gt;"",COUNTIF(AN:AN,AN956),0)</f>
        <v>0</v>
      </c>
      <c r="AQ956" s="521" t="str">
        <f>テーブル2[[#This Row],[災害発生時の
体制]]&amp;テーブル2[[#This Row],[班長]]</f>
        <v/>
      </c>
      <c r="AR956" s="519">
        <f>IF(テーブル2[[#This Row],[班長]]="○",COUNTIF(AQ:AQ,AQ956),0)</f>
        <v>0</v>
      </c>
    </row>
    <row r="957" spans="2:44" x14ac:dyDescent="0.15">
      <c r="B957" s="378" t="str">
        <f>IF(名簿!C962&lt;&gt;"",名簿!C962,"")</f>
        <v/>
      </c>
      <c r="C957" s="378" t="str">
        <f>IF(名簿!F962&lt;&gt;"",名簿!F962,"")</f>
        <v/>
      </c>
      <c r="D957" s="378" t="str">
        <f>IF(名簿!G962&lt;&gt;"",名簿!G962,"")</f>
        <v/>
      </c>
      <c r="E957" s="378" t="str">
        <f>IF(名簿!J962&lt;&gt;"",名簿!J962,"")</f>
        <v/>
      </c>
      <c r="F957" s="378" t="str">
        <f>IF(名簿!L962&lt;&gt;"",名簿!L962,"")</f>
        <v/>
      </c>
      <c r="G957" s="378" t="str">
        <f>IF(名簿!I962&lt;&gt;"",名簿!I962,"")</f>
        <v/>
      </c>
      <c r="H957" s="378" t="str">
        <f>IF(名簿!K962&lt;&gt;"",名簿!K962,"")</f>
        <v/>
      </c>
      <c r="I957" s="378" t="str">
        <f>IF(名簿!H962&lt;&gt;"",名簿!H962,"")</f>
        <v/>
      </c>
      <c r="J957" s="378" t="str">
        <f>IF(名簿!S962&lt;&gt;"",名簿!S962,"")</f>
        <v/>
      </c>
      <c r="L957" s="379" t="str">
        <f>IF(現場!C961&lt;&gt;"",現場!C961,"")</f>
        <v/>
      </c>
      <c r="M957" s="379" t="str">
        <f>IF(現場!D961&lt;&gt;"",現場!D961,"")</f>
        <v/>
      </c>
      <c r="N957" s="379" t="str">
        <f>IF(現場!E961&lt;&gt;"",現場!E961,"")</f>
        <v/>
      </c>
      <c r="O957" s="379" t="str">
        <f>IF(現場!F961&lt;&gt;"",現場!F961,"")</f>
        <v/>
      </c>
      <c r="P957" s="379" t="str">
        <f>IF(現場!G961&lt;&gt;"",現場!G961,"")</f>
        <v/>
      </c>
      <c r="Q957" s="379" t="str">
        <f>IF(現場!H961&lt;&gt;"",現場!H961,"")</f>
        <v/>
      </c>
      <c r="R957" s="379" t="str">
        <f>IF(現場!I961&lt;&gt;"",現場!I961,"")</f>
        <v/>
      </c>
      <c r="S957" s="379" t="str">
        <f>IF(現場!J961&lt;&gt;"",現場!J961,"")</f>
        <v/>
      </c>
      <c r="T957" s="379" t="str">
        <f>IF(現場!K961&lt;&gt;"",現場!K961,"")</f>
        <v/>
      </c>
      <c r="U957" s="379" t="str">
        <f>IF(現場!L961&lt;&gt;"",現場!L961,"")</f>
        <v/>
      </c>
      <c r="V957" s="379" t="str">
        <f>IF(現場!M961&lt;&gt;"",現場!M961,"")</f>
        <v/>
      </c>
      <c r="X957" s="407" t="str">
        <f>IF(名簿!E962&lt;&gt;"",名簿!E962,"")</f>
        <v/>
      </c>
      <c r="Y957" s="407" t="str">
        <f>IF(名簿!C962&lt;&gt;"",名簿!C962,"")</f>
        <v/>
      </c>
      <c r="Z957" s="407" t="str">
        <f>IF(名簿!H962&lt;&gt;"",名簿!H962,"")</f>
        <v/>
      </c>
      <c r="AA957" s="407" t="str">
        <f>IF(名簿!S962&lt;&gt;"",名簿!S962,"")</f>
        <v/>
      </c>
      <c r="AB957" s="407" t="s">
        <v>1792</v>
      </c>
      <c r="AC957" s="407" t="str">
        <f>IF(名簿!M962&lt;&gt;"",名簿!M962,"")</f>
        <v/>
      </c>
      <c r="AD957" s="407" t="str">
        <f>IF(名簿!N962&lt;&gt;"",名簿!N962,"")</f>
        <v/>
      </c>
      <c r="AE957" s="407" t="str">
        <f>IF(名簿!O962&lt;&gt;"",名簿!O962,"")</f>
        <v/>
      </c>
      <c r="AF957" s="407" t="str">
        <f>IF(名簿!P962&lt;&gt;"",名簿!P962,"")</f>
        <v/>
      </c>
      <c r="AN957" s="551" t="str">
        <f>テーブル2[[#This Row],[災害発生時の
体制]]&amp;テーブル2[[#This Row],[班長代理①②③を選択]]</f>
        <v/>
      </c>
      <c r="AO957">
        <f>IF(テーブル2[[#This Row],[班長代理①②③を選択]]&lt;&gt;"",COUNTIF(AN:AN,AN957),0)</f>
        <v>0</v>
      </c>
      <c r="AQ957" s="521" t="str">
        <f>テーブル2[[#This Row],[災害発生時の
体制]]&amp;テーブル2[[#This Row],[班長]]</f>
        <v/>
      </c>
      <c r="AR957" s="519">
        <f>IF(テーブル2[[#This Row],[班長]]="○",COUNTIF(AQ:AQ,AQ957),0)</f>
        <v>0</v>
      </c>
    </row>
    <row r="958" spans="2:44" x14ac:dyDescent="0.15">
      <c r="B958" s="378" t="str">
        <f>IF(名簿!C963&lt;&gt;"",名簿!C963,"")</f>
        <v/>
      </c>
      <c r="C958" s="378" t="str">
        <f>IF(名簿!F963&lt;&gt;"",名簿!F963,"")</f>
        <v/>
      </c>
      <c r="D958" s="378" t="str">
        <f>IF(名簿!G963&lt;&gt;"",名簿!G963,"")</f>
        <v/>
      </c>
      <c r="E958" s="378" t="str">
        <f>IF(名簿!J963&lt;&gt;"",名簿!J963,"")</f>
        <v/>
      </c>
      <c r="F958" s="378" t="str">
        <f>IF(名簿!L963&lt;&gt;"",名簿!L963,"")</f>
        <v/>
      </c>
      <c r="G958" s="378" t="str">
        <f>IF(名簿!I963&lt;&gt;"",名簿!I963,"")</f>
        <v/>
      </c>
      <c r="H958" s="378" t="str">
        <f>IF(名簿!K963&lt;&gt;"",名簿!K963,"")</f>
        <v/>
      </c>
      <c r="I958" s="378" t="str">
        <f>IF(名簿!H963&lt;&gt;"",名簿!H963,"")</f>
        <v/>
      </c>
      <c r="J958" s="378" t="str">
        <f>IF(名簿!S963&lt;&gt;"",名簿!S963,"")</f>
        <v/>
      </c>
      <c r="L958" s="379" t="str">
        <f>IF(現場!C962&lt;&gt;"",現場!C962,"")</f>
        <v/>
      </c>
      <c r="M958" s="379" t="str">
        <f>IF(現場!D962&lt;&gt;"",現場!D962,"")</f>
        <v/>
      </c>
      <c r="N958" s="379" t="str">
        <f>IF(現場!E962&lt;&gt;"",現場!E962,"")</f>
        <v/>
      </c>
      <c r="O958" s="379" t="str">
        <f>IF(現場!F962&lt;&gt;"",現場!F962,"")</f>
        <v/>
      </c>
      <c r="P958" s="379" t="str">
        <f>IF(現場!G962&lt;&gt;"",現場!G962,"")</f>
        <v/>
      </c>
      <c r="Q958" s="379" t="str">
        <f>IF(現場!H962&lt;&gt;"",現場!H962,"")</f>
        <v/>
      </c>
      <c r="R958" s="379" t="str">
        <f>IF(現場!I962&lt;&gt;"",現場!I962,"")</f>
        <v/>
      </c>
      <c r="S958" s="379" t="str">
        <f>IF(現場!J962&lt;&gt;"",現場!J962,"")</f>
        <v/>
      </c>
      <c r="T958" s="379" t="str">
        <f>IF(現場!K962&lt;&gt;"",現場!K962,"")</f>
        <v/>
      </c>
      <c r="U958" s="379" t="str">
        <f>IF(現場!L962&lt;&gt;"",現場!L962,"")</f>
        <v/>
      </c>
      <c r="V958" s="379" t="str">
        <f>IF(現場!M962&lt;&gt;"",現場!M962,"")</f>
        <v/>
      </c>
      <c r="X958" s="407" t="str">
        <f>IF(名簿!E963&lt;&gt;"",名簿!E963,"")</f>
        <v/>
      </c>
      <c r="Y958" s="407" t="str">
        <f>IF(名簿!C963&lt;&gt;"",名簿!C963,"")</f>
        <v/>
      </c>
      <c r="Z958" s="407" t="str">
        <f>IF(名簿!H963&lt;&gt;"",名簿!H963,"")</f>
        <v/>
      </c>
      <c r="AA958" s="407" t="str">
        <f>IF(名簿!S963&lt;&gt;"",名簿!S963,"")</f>
        <v/>
      </c>
      <c r="AB958" s="407" t="s">
        <v>1792</v>
      </c>
      <c r="AC958" s="407" t="str">
        <f>IF(名簿!M963&lt;&gt;"",名簿!M963,"")</f>
        <v/>
      </c>
      <c r="AD958" s="407" t="str">
        <f>IF(名簿!N963&lt;&gt;"",名簿!N963,"")</f>
        <v/>
      </c>
      <c r="AE958" s="407" t="str">
        <f>IF(名簿!O963&lt;&gt;"",名簿!O963,"")</f>
        <v/>
      </c>
      <c r="AF958" s="407" t="str">
        <f>IF(名簿!P963&lt;&gt;"",名簿!P963,"")</f>
        <v/>
      </c>
      <c r="AN958" s="551" t="str">
        <f>テーブル2[[#This Row],[災害発生時の
体制]]&amp;テーブル2[[#This Row],[班長代理①②③を選択]]</f>
        <v/>
      </c>
      <c r="AO958">
        <f>IF(テーブル2[[#This Row],[班長代理①②③を選択]]&lt;&gt;"",COUNTIF(AN:AN,AN958),0)</f>
        <v>0</v>
      </c>
      <c r="AQ958" s="521" t="str">
        <f>テーブル2[[#This Row],[災害発生時の
体制]]&amp;テーブル2[[#This Row],[班長]]</f>
        <v/>
      </c>
      <c r="AR958" s="519">
        <f>IF(テーブル2[[#This Row],[班長]]="○",COUNTIF(AQ:AQ,AQ958),0)</f>
        <v>0</v>
      </c>
    </row>
    <row r="959" spans="2:44" x14ac:dyDescent="0.15">
      <c r="B959" s="378" t="str">
        <f>IF(名簿!C964&lt;&gt;"",名簿!C964,"")</f>
        <v/>
      </c>
      <c r="C959" s="378" t="str">
        <f>IF(名簿!F964&lt;&gt;"",名簿!F964,"")</f>
        <v/>
      </c>
      <c r="D959" s="378" t="str">
        <f>IF(名簿!G964&lt;&gt;"",名簿!G964,"")</f>
        <v/>
      </c>
      <c r="E959" s="378" t="str">
        <f>IF(名簿!J964&lt;&gt;"",名簿!J964,"")</f>
        <v/>
      </c>
      <c r="F959" s="378" t="str">
        <f>IF(名簿!L964&lt;&gt;"",名簿!L964,"")</f>
        <v/>
      </c>
      <c r="G959" s="378" t="str">
        <f>IF(名簿!I964&lt;&gt;"",名簿!I964,"")</f>
        <v/>
      </c>
      <c r="H959" s="378" t="str">
        <f>IF(名簿!K964&lt;&gt;"",名簿!K964,"")</f>
        <v/>
      </c>
      <c r="I959" s="378" t="str">
        <f>IF(名簿!H964&lt;&gt;"",名簿!H964,"")</f>
        <v/>
      </c>
      <c r="J959" s="378" t="str">
        <f>IF(名簿!S964&lt;&gt;"",名簿!S964,"")</f>
        <v/>
      </c>
      <c r="L959" s="379" t="str">
        <f>IF(現場!C963&lt;&gt;"",現場!C963,"")</f>
        <v/>
      </c>
      <c r="M959" s="379" t="str">
        <f>IF(現場!D963&lt;&gt;"",現場!D963,"")</f>
        <v/>
      </c>
      <c r="N959" s="379" t="str">
        <f>IF(現場!E963&lt;&gt;"",現場!E963,"")</f>
        <v/>
      </c>
      <c r="O959" s="379" t="str">
        <f>IF(現場!F963&lt;&gt;"",現場!F963,"")</f>
        <v/>
      </c>
      <c r="P959" s="379" t="str">
        <f>IF(現場!G963&lt;&gt;"",現場!G963,"")</f>
        <v/>
      </c>
      <c r="Q959" s="379" t="str">
        <f>IF(現場!H963&lt;&gt;"",現場!H963,"")</f>
        <v/>
      </c>
      <c r="R959" s="379" t="str">
        <f>IF(現場!I963&lt;&gt;"",現場!I963,"")</f>
        <v/>
      </c>
      <c r="S959" s="379" t="str">
        <f>IF(現場!J963&lt;&gt;"",現場!J963,"")</f>
        <v/>
      </c>
      <c r="T959" s="379" t="str">
        <f>IF(現場!K963&lt;&gt;"",現場!K963,"")</f>
        <v/>
      </c>
      <c r="U959" s="379" t="str">
        <f>IF(現場!L963&lt;&gt;"",現場!L963,"")</f>
        <v/>
      </c>
      <c r="V959" s="379" t="str">
        <f>IF(現場!M963&lt;&gt;"",現場!M963,"")</f>
        <v/>
      </c>
      <c r="X959" s="407" t="str">
        <f>IF(名簿!E964&lt;&gt;"",名簿!E964,"")</f>
        <v/>
      </c>
      <c r="Y959" s="407" t="str">
        <f>IF(名簿!C964&lt;&gt;"",名簿!C964,"")</f>
        <v/>
      </c>
      <c r="Z959" s="407" t="str">
        <f>IF(名簿!H964&lt;&gt;"",名簿!H964,"")</f>
        <v/>
      </c>
      <c r="AA959" s="407" t="str">
        <f>IF(名簿!S964&lt;&gt;"",名簿!S964,"")</f>
        <v/>
      </c>
      <c r="AB959" s="407" t="s">
        <v>1792</v>
      </c>
      <c r="AC959" s="407" t="str">
        <f>IF(名簿!M964&lt;&gt;"",名簿!M964,"")</f>
        <v/>
      </c>
      <c r="AD959" s="407" t="str">
        <f>IF(名簿!N964&lt;&gt;"",名簿!N964,"")</f>
        <v/>
      </c>
      <c r="AE959" s="407" t="str">
        <f>IF(名簿!O964&lt;&gt;"",名簿!O964,"")</f>
        <v/>
      </c>
      <c r="AF959" s="407" t="str">
        <f>IF(名簿!P964&lt;&gt;"",名簿!P964,"")</f>
        <v/>
      </c>
      <c r="AN959" s="551" t="str">
        <f>テーブル2[[#This Row],[災害発生時の
体制]]&amp;テーブル2[[#This Row],[班長代理①②③を選択]]</f>
        <v/>
      </c>
      <c r="AO959">
        <f>IF(テーブル2[[#This Row],[班長代理①②③を選択]]&lt;&gt;"",COUNTIF(AN:AN,AN959),0)</f>
        <v>0</v>
      </c>
      <c r="AQ959" s="521" t="str">
        <f>テーブル2[[#This Row],[災害発生時の
体制]]&amp;テーブル2[[#This Row],[班長]]</f>
        <v/>
      </c>
      <c r="AR959" s="519">
        <f>IF(テーブル2[[#This Row],[班長]]="○",COUNTIF(AQ:AQ,AQ959),0)</f>
        <v>0</v>
      </c>
    </row>
    <row r="960" spans="2:44" x14ac:dyDescent="0.15">
      <c r="B960" s="378" t="str">
        <f>IF(名簿!C965&lt;&gt;"",名簿!C965,"")</f>
        <v/>
      </c>
      <c r="C960" s="378" t="str">
        <f>IF(名簿!F965&lt;&gt;"",名簿!F965,"")</f>
        <v/>
      </c>
      <c r="D960" s="378" t="str">
        <f>IF(名簿!G965&lt;&gt;"",名簿!G965,"")</f>
        <v/>
      </c>
      <c r="E960" s="378" t="str">
        <f>IF(名簿!J965&lt;&gt;"",名簿!J965,"")</f>
        <v/>
      </c>
      <c r="F960" s="378" t="str">
        <f>IF(名簿!L965&lt;&gt;"",名簿!L965,"")</f>
        <v/>
      </c>
      <c r="G960" s="378" t="str">
        <f>IF(名簿!I965&lt;&gt;"",名簿!I965,"")</f>
        <v/>
      </c>
      <c r="H960" s="378" t="str">
        <f>IF(名簿!K965&lt;&gt;"",名簿!K965,"")</f>
        <v/>
      </c>
      <c r="I960" s="378" t="str">
        <f>IF(名簿!H965&lt;&gt;"",名簿!H965,"")</f>
        <v/>
      </c>
      <c r="J960" s="378" t="str">
        <f>IF(名簿!S965&lt;&gt;"",名簿!S965,"")</f>
        <v/>
      </c>
      <c r="L960" s="379" t="str">
        <f>IF(現場!C964&lt;&gt;"",現場!C964,"")</f>
        <v/>
      </c>
      <c r="M960" s="379" t="str">
        <f>IF(現場!D964&lt;&gt;"",現場!D964,"")</f>
        <v/>
      </c>
      <c r="N960" s="379" t="str">
        <f>IF(現場!E964&lt;&gt;"",現場!E964,"")</f>
        <v/>
      </c>
      <c r="O960" s="379" t="str">
        <f>IF(現場!F964&lt;&gt;"",現場!F964,"")</f>
        <v/>
      </c>
      <c r="P960" s="379" t="str">
        <f>IF(現場!G964&lt;&gt;"",現場!G964,"")</f>
        <v/>
      </c>
      <c r="Q960" s="379" t="str">
        <f>IF(現場!H964&lt;&gt;"",現場!H964,"")</f>
        <v/>
      </c>
      <c r="R960" s="379" t="str">
        <f>IF(現場!I964&lt;&gt;"",現場!I964,"")</f>
        <v/>
      </c>
      <c r="S960" s="379" t="str">
        <f>IF(現場!J964&lt;&gt;"",現場!J964,"")</f>
        <v/>
      </c>
      <c r="T960" s="379" t="str">
        <f>IF(現場!K964&lt;&gt;"",現場!K964,"")</f>
        <v/>
      </c>
      <c r="U960" s="379" t="str">
        <f>IF(現場!L964&lt;&gt;"",現場!L964,"")</f>
        <v/>
      </c>
      <c r="V960" s="379" t="str">
        <f>IF(現場!M964&lt;&gt;"",現場!M964,"")</f>
        <v/>
      </c>
      <c r="X960" s="407" t="str">
        <f>IF(名簿!E965&lt;&gt;"",名簿!E965,"")</f>
        <v/>
      </c>
      <c r="Y960" s="407" t="str">
        <f>IF(名簿!C965&lt;&gt;"",名簿!C965,"")</f>
        <v/>
      </c>
      <c r="Z960" s="407" t="str">
        <f>IF(名簿!H965&lt;&gt;"",名簿!H965,"")</f>
        <v/>
      </c>
      <c r="AA960" s="407" t="str">
        <f>IF(名簿!S965&lt;&gt;"",名簿!S965,"")</f>
        <v/>
      </c>
      <c r="AB960" s="407" t="s">
        <v>1792</v>
      </c>
      <c r="AC960" s="407" t="str">
        <f>IF(名簿!M965&lt;&gt;"",名簿!M965,"")</f>
        <v/>
      </c>
      <c r="AD960" s="407" t="str">
        <f>IF(名簿!N965&lt;&gt;"",名簿!N965,"")</f>
        <v/>
      </c>
      <c r="AE960" s="407" t="str">
        <f>IF(名簿!O965&lt;&gt;"",名簿!O965,"")</f>
        <v/>
      </c>
      <c r="AF960" s="407" t="str">
        <f>IF(名簿!P965&lt;&gt;"",名簿!P965,"")</f>
        <v/>
      </c>
      <c r="AN960" s="551" t="str">
        <f>テーブル2[[#This Row],[災害発生時の
体制]]&amp;テーブル2[[#This Row],[班長代理①②③を選択]]</f>
        <v/>
      </c>
      <c r="AO960">
        <f>IF(テーブル2[[#This Row],[班長代理①②③を選択]]&lt;&gt;"",COUNTIF(AN:AN,AN960),0)</f>
        <v>0</v>
      </c>
      <c r="AQ960" s="521" t="str">
        <f>テーブル2[[#This Row],[災害発生時の
体制]]&amp;テーブル2[[#This Row],[班長]]</f>
        <v/>
      </c>
      <c r="AR960" s="519">
        <f>IF(テーブル2[[#This Row],[班長]]="○",COUNTIF(AQ:AQ,AQ960),0)</f>
        <v>0</v>
      </c>
    </row>
    <row r="961" spans="2:44" x14ac:dyDescent="0.15">
      <c r="B961" s="378" t="str">
        <f>IF(名簿!C966&lt;&gt;"",名簿!C966,"")</f>
        <v/>
      </c>
      <c r="C961" s="378" t="str">
        <f>IF(名簿!F966&lt;&gt;"",名簿!F966,"")</f>
        <v/>
      </c>
      <c r="D961" s="378" t="str">
        <f>IF(名簿!G966&lt;&gt;"",名簿!G966,"")</f>
        <v/>
      </c>
      <c r="E961" s="378" t="str">
        <f>IF(名簿!J966&lt;&gt;"",名簿!J966,"")</f>
        <v/>
      </c>
      <c r="F961" s="378" t="str">
        <f>IF(名簿!L966&lt;&gt;"",名簿!L966,"")</f>
        <v/>
      </c>
      <c r="G961" s="378" t="str">
        <f>IF(名簿!I966&lt;&gt;"",名簿!I966,"")</f>
        <v/>
      </c>
      <c r="H961" s="378" t="str">
        <f>IF(名簿!K966&lt;&gt;"",名簿!K966,"")</f>
        <v/>
      </c>
      <c r="I961" s="378" t="str">
        <f>IF(名簿!H966&lt;&gt;"",名簿!H966,"")</f>
        <v/>
      </c>
      <c r="J961" s="378" t="str">
        <f>IF(名簿!S966&lt;&gt;"",名簿!S966,"")</f>
        <v/>
      </c>
      <c r="L961" s="379" t="str">
        <f>IF(現場!C965&lt;&gt;"",現場!C965,"")</f>
        <v/>
      </c>
      <c r="M961" s="379" t="str">
        <f>IF(現場!D965&lt;&gt;"",現場!D965,"")</f>
        <v/>
      </c>
      <c r="N961" s="379" t="str">
        <f>IF(現場!E965&lt;&gt;"",現場!E965,"")</f>
        <v/>
      </c>
      <c r="O961" s="379" t="str">
        <f>IF(現場!F965&lt;&gt;"",現場!F965,"")</f>
        <v/>
      </c>
      <c r="P961" s="379" t="str">
        <f>IF(現場!G965&lt;&gt;"",現場!G965,"")</f>
        <v/>
      </c>
      <c r="Q961" s="379" t="str">
        <f>IF(現場!H965&lt;&gt;"",現場!H965,"")</f>
        <v/>
      </c>
      <c r="R961" s="379" t="str">
        <f>IF(現場!I965&lt;&gt;"",現場!I965,"")</f>
        <v/>
      </c>
      <c r="S961" s="379" t="str">
        <f>IF(現場!J965&lt;&gt;"",現場!J965,"")</f>
        <v/>
      </c>
      <c r="T961" s="379" t="str">
        <f>IF(現場!K965&lt;&gt;"",現場!K965,"")</f>
        <v/>
      </c>
      <c r="U961" s="379" t="str">
        <f>IF(現場!L965&lt;&gt;"",現場!L965,"")</f>
        <v/>
      </c>
      <c r="V961" s="379" t="str">
        <f>IF(現場!M965&lt;&gt;"",現場!M965,"")</f>
        <v/>
      </c>
      <c r="X961" s="407" t="str">
        <f>IF(名簿!E966&lt;&gt;"",名簿!E966,"")</f>
        <v/>
      </c>
      <c r="Y961" s="407" t="str">
        <f>IF(名簿!C966&lt;&gt;"",名簿!C966,"")</f>
        <v/>
      </c>
      <c r="Z961" s="407" t="str">
        <f>IF(名簿!H966&lt;&gt;"",名簿!H966,"")</f>
        <v/>
      </c>
      <c r="AA961" s="407" t="str">
        <f>IF(名簿!S966&lt;&gt;"",名簿!S966,"")</f>
        <v/>
      </c>
      <c r="AB961" s="407" t="s">
        <v>1792</v>
      </c>
      <c r="AC961" s="407" t="str">
        <f>IF(名簿!M966&lt;&gt;"",名簿!M966,"")</f>
        <v/>
      </c>
      <c r="AD961" s="407" t="str">
        <f>IF(名簿!N966&lt;&gt;"",名簿!N966,"")</f>
        <v/>
      </c>
      <c r="AE961" s="407" t="str">
        <f>IF(名簿!O966&lt;&gt;"",名簿!O966,"")</f>
        <v/>
      </c>
      <c r="AF961" s="407" t="str">
        <f>IF(名簿!P966&lt;&gt;"",名簿!P966,"")</f>
        <v/>
      </c>
      <c r="AN961" s="551" t="str">
        <f>テーブル2[[#This Row],[災害発生時の
体制]]&amp;テーブル2[[#This Row],[班長代理①②③を選択]]</f>
        <v/>
      </c>
      <c r="AO961">
        <f>IF(テーブル2[[#This Row],[班長代理①②③を選択]]&lt;&gt;"",COUNTIF(AN:AN,AN961),0)</f>
        <v>0</v>
      </c>
      <c r="AQ961" s="521" t="str">
        <f>テーブル2[[#This Row],[災害発生時の
体制]]&amp;テーブル2[[#This Row],[班長]]</f>
        <v/>
      </c>
      <c r="AR961" s="519">
        <f>IF(テーブル2[[#This Row],[班長]]="○",COUNTIF(AQ:AQ,AQ961),0)</f>
        <v>0</v>
      </c>
    </row>
    <row r="962" spans="2:44" x14ac:dyDescent="0.15">
      <c r="B962" s="378" t="str">
        <f>IF(名簿!C967&lt;&gt;"",名簿!C967,"")</f>
        <v/>
      </c>
      <c r="C962" s="378" t="str">
        <f>IF(名簿!F967&lt;&gt;"",名簿!F967,"")</f>
        <v/>
      </c>
      <c r="D962" s="378" t="str">
        <f>IF(名簿!G967&lt;&gt;"",名簿!G967,"")</f>
        <v/>
      </c>
      <c r="E962" s="378" t="str">
        <f>IF(名簿!J967&lt;&gt;"",名簿!J967,"")</f>
        <v/>
      </c>
      <c r="F962" s="378" t="str">
        <f>IF(名簿!L967&lt;&gt;"",名簿!L967,"")</f>
        <v/>
      </c>
      <c r="G962" s="378" t="str">
        <f>IF(名簿!I967&lt;&gt;"",名簿!I967,"")</f>
        <v/>
      </c>
      <c r="H962" s="378" t="str">
        <f>IF(名簿!K967&lt;&gt;"",名簿!K967,"")</f>
        <v/>
      </c>
      <c r="I962" s="378" t="str">
        <f>IF(名簿!H967&lt;&gt;"",名簿!H967,"")</f>
        <v/>
      </c>
      <c r="J962" s="378" t="str">
        <f>IF(名簿!S967&lt;&gt;"",名簿!S967,"")</f>
        <v/>
      </c>
      <c r="L962" s="379" t="str">
        <f>IF(現場!C966&lt;&gt;"",現場!C966,"")</f>
        <v/>
      </c>
      <c r="M962" s="379" t="str">
        <f>IF(現場!D966&lt;&gt;"",現場!D966,"")</f>
        <v/>
      </c>
      <c r="N962" s="379" t="str">
        <f>IF(現場!E966&lt;&gt;"",現場!E966,"")</f>
        <v/>
      </c>
      <c r="O962" s="379" t="str">
        <f>IF(現場!F966&lt;&gt;"",現場!F966,"")</f>
        <v/>
      </c>
      <c r="P962" s="379" t="str">
        <f>IF(現場!G966&lt;&gt;"",現場!G966,"")</f>
        <v/>
      </c>
      <c r="Q962" s="379" t="str">
        <f>IF(現場!H966&lt;&gt;"",現場!H966,"")</f>
        <v/>
      </c>
      <c r="R962" s="379" t="str">
        <f>IF(現場!I966&lt;&gt;"",現場!I966,"")</f>
        <v/>
      </c>
      <c r="S962" s="379" t="str">
        <f>IF(現場!J966&lt;&gt;"",現場!J966,"")</f>
        <v/>
      </c>
      <c r="T962" s="379" t="str">
        <f>IF(現場!K966&lt;&gt;"",現場!K966,"")</f>
        <v/>
      </c>
      <c r="U962" s="379" t="str">
        <f>IF(現場!L966&lt;&gt;"",現場!L966,"")</f>
        <v/>
      </c>
      <c r="V962" s="379" t="str">
        <f>IF(現場!M966&lt;&gt;"",現場!M966,"")</f>
        <v/>
      </c>
      <c r="X962" s="407" t="str">
        <f>IF(名簿!E967&lt;&gt;"",名簿!E967,"")</f>
        <v/>
      </c>
      <c r="Y962" s="407" t="str">
        <f>IF(名簿!C967&lt;&gt;"",名簿!C967,"")</f>
        <v/>
      </c>
      <c r="Z962" s="407" t="str">
        <f>IF(名簿!H967&lt;&gt;"",名簿!H967,"")</f>
        <v/>
      </c>
      <c r="AA962" s="407" t="str">
        <f>IF(名簿!S967&lt;&gt;"",名簿!S967,"")</f>
        <v/>
      </c>
      <c r="AB962" s="407" t="s">
        <v>1792</v>
      </c>
      <c r="AC962" s="407" t="str">
        <f>IF(名簿!M967&lt;&gt;"",名簿!M967,"")</f>
        <v/>
      </c>
      <c r="AD962" s="407" t="str">
        <f>IF(名簿!N967&lt;&gt;"",名簿!N967,"")</f>
        <v/>
      </c>
      <c r="AE962" s="407" t="str">
        <f>IF(名簿!O967&lt;&gt;"",名簿!O967,"")</f>
        <v/>
      </c>
      <c r="AF962" s="407" t="str">
        <f>IF(名簿!P967&lt;&gt;"",名簿!P967,"")</f>
        <v/>
      </c>
      <c r="AN962" s="551" t="str">
        <f>テーブル2[[#This Row],[災害発生時の
体制]]&amp;テーブル2[[#This Row],[班長代理①②③を選択]]</f>
        <v/>
      </c>
      <c r="AO962">
        <f>IF(テーブル2[[#This Row],[班長代理①②③を選択]]&lt;&gt;"",COUNTIF(AN:AN,AN962),0)</f>
        <v>0</v>
      </c>
      <c r="AQ962" s="521" t="str">
        <f>テーブル2[[#This Row],[災害発生時の
体制]]&amp;テーブル2[[#This Row],[班長]]</f>
        <v/>
      </c>
      <c r="AR962" s="519">
        <f>IF(テーブル2[[#This Row],[班長]]="○",COUNTIF(AQ:AQ,AQ962),0)</f>
        <v>0</v>
      </c>
    </row>
    <row r="963" spans="2:44" x14ac:dyDescent="0.15">
      <c r="B963" s="378" t="str">
        <f>IF(名簿!C968&lt;&gt;"",名簿!C968,"")</f>
        <v/>
      </c>
      <c r="C963" s="378" t="str">
        <f>IF(名簿!F968&lt;&gt;"",名簿!F968,"")</f>
        <v/>
      </c>
      <c r="D963" s="378" t="str">
        <f>IF(名簿!G968&lt;&gt;"",名簿!G968,"")</f>
        <v/>
      </c>
      <c r="E963" s="378" t="str">
        <f>IF(名簿!J968&lt;&gt;"",名簿!J968,"")</f>
        <v/>
      </c>
      <c r="F963" s="378" t="str">
        <f>IF(名簿!L968&lt;&gt;"",名簿!L968,"")</f>
        <v/>
      </c>
      <c r="G963" s="378" t="str">
        <f>IF(名簿!I968&lt;&gt;"",名簿!I968,"")</f>
        <v/>
      </c>
      <c r="H963" s="378" t="str">
        <f>IF(名簿!K968&lt;&gt;"",名簿!K968,"")</f>
        <v/>
      </c>
      <c r="I963" s="378" t="str">
        <f>IF(名簿!H968&lt;&gt;"",名簿!H968,"")</f>
        <v/>
      </c>
      <c r="J963" s="378" t="str">
        <f>IF(名簿!S968&lt;&gt;"",名簿!S968,"")</f>
        <v/>
      </c>
      <c r="L963" s="379" t="str">
        <f>IF(現場!C967&lt;&gt;"",現場!C967,"")</f>
        <v/>
      </c>
      <c r="M963" s="379" t="str">
        <f>IF(現場!D967&lt;&gt;"",現場!D967,"")</f>
        <v/>
      </c>
      <c r="N963" s="379" t="str">
        <f>IF(現場!E967&lt;&gt;"",現場!E967,"")</f>
        <v/>
      </c>
      <c r="O963" s="379" t="str">
        <f>IF(現場!F967&lt;&gt;"",現場!F967,"")</f>
        <v/>
      </c>
      <c r="P963" s="379" t="str">
        <f>IF(現場!G967&lt;&gt;"",現場!G967,"")</f>
        <v/>
      </c>
      <c r="Q963" s="379" t="str">
        <f>IF(現場!H967&lt;&gt;"",現場!H967,"")</f>
        <v/>
      </c>
      <c r="R963" s="379" t="str">
        <f>IF(現場!I967&lt;&gt;"",現場!I967,"")</f>
        <v/>
      </c>
      <c r="S963" s="379" t="str">
        <f>IF(現場!J967&lt;&gt;"",現場!J967,"")</f>
        <v/>
      </c>
      <c r="T963" s="379" t="str">
        <f>IF(現場!K967&lt;&gt;"",現場!K967,"")</f>
        <v/>
      </c>
      <c r="U963" s="379" t="str">
        <f>IF(現場!L967&lt;&gt;"",現場!L967,"")</f>
        <v/>
      </c>
      <c r="V963" s="379" t="str">
        <f>IF(現場!M967&lt;&gt;"",現場!M967,"")</f>
        <v/>
      </c>
      <c r="X963" s="407" t="str">
        <f>IF(名簿!E968&lt;&gt;"",名簿!E968,"")</f>
        <v/>
      </c>
      <c r="Y963" s="407" t="str">
        <f>IF(名簿!C968&lt;&gt;"",名簿!C968,"")</f>
        <v/>
      </c>
      <c r="Z963" s="407" t="str">
        <f>IF(名簿!H968&lt;&gt;"",名簿!H968,"")</f>
        <v/>
      </c>
      <c r="AA963" s="407" t="str">
        <f>IF(名簿!S968&lt;&gt;"",名簿!S968,"")</f>
        <v/>
      </c>
      <c r="AB963" s="407" t="s">
        <v>1792</v>
      </c>
      <c r="AC963" s="407" t="str">
        <f>IF(名簿!M968&lt;&gt;"",名簿!M968,"")</f>
        <v/>
      </c>
      <c r="AD963" s="407" t="str">
        <f>IF(名簿!N968&lt;&gt;"",名簿!N968,"")</f>
        <v/>
      </c>
      <c r="AE963" s="407" t="str">
        <f>IF(名簿!O968&lt;&gt;"",名簿!O968,"")</f>
        <v/>
      </c>
      <c r="AF963" s="407" t="str">
        <f>IF(名簿!P968&lt;&gt;"",名簿!P968,"")</f>
        <v/>
      </c>
      <c r="AN963" s="551" t="str">
        <f>テーブル2[[#This Row],[災害発生時の
体制]]&amp;テーブル2[[#This Row],[班長代理①②③を選択]]</f>
        <v/>
      </c>
      <c r="AO963">
        <f>IF(テーブル2[[#This Row],[班長代理①②③を選択]]&lt;&gt;"",COUNTIF(AN:AN,AN963),0)</f>
        <v>0</v>
      </c>
      <c r="AQ963" s="521" t="str">
        <f>テーブル2[[#This Row],[災害発生時の
体制]]&amp;テーブル2[[#This Row],[班長]]</f>
        <v/>
      </c>
      <c r="AR963" s="519">
        <f>IF(テーブル2[[#This Row],[班長]]="○",COUNTIF(AQ:AQ,AQ963),0)</f>
        <v>0</v>
      </c>
    </row>
    <row r="964" spans="2:44" x14ac:dyDescent="0.15">
      <c r="B964" s="378" t="str">
        <f>IF(名簿!C969&lt;&gt;"",名簿!C969,"")</f>
        <v/>
      </c>
      <c r="C964" s="378" t="str">
        <f>IF(名簿!F969&lt;&gt;"",名簿!F969,"")</f>
        <v/>
      </c>
      <c r="D964" s="378" t="str">
        <f>IF(名簿!G969&lt;&gt;"",名簿!G969,"")</f>
        <v/>
      </c>
      <c r="E964" s="378" t="str">
        <f>IF(名簿!J969&lt;&gt;"",名簿!J969,"")</f>
        <v/>
      </c>
      <c r="F964" s="378" t="str">
        <f>IF(名簿!L969&lt;&gt;"",名簿!L969,"")</f>
        <v/>
      </c>
      <c r="G964" s="378" t="str">
        <f>IF(名簿!I969&lt;&gt;"",名簿!I969,"")</f>
        <v/>
      </c>
      <c r="H964" s="378" t="str">
        <f>IF(名簿!K969&lt;&gt;"",名簿!K969,"")</f>
        <v/>
      </c>
      <c r="I964" s="378" t="str">
        <f>IF(名簿!H969&lt;&gt;"",名簿!H969,"")</f>
        <v/>
      </c>
      <c r="J964" s="378" t="str">
        <f>IF(名簿!S969&lt;&gt;"",名簿!S969,"")</f>
        <v/>
      </c>
      <c r="L964" s="379" t="str">
        <f>IF(現場!C968&lt;&gt;"",現場!C968,"")</f>
        <v/>
      </c>
      <c r="M964" s="379" t="str">
        <f>IF(現場!D968&lt;&gt;"",現場!D968,"")</f>
        <v/>
      </c>
      <c r="N964" s="379" t="str">
        <f>IF(現場!E968&lt;&gt;"",現場!E968,"")</f>
        <v/>
      </c>
      <c r="O964" s="379" t="str">
        <f>IF(現場!F968&lt;&gt;"",現場!F968,"")</f>
        <v/>
      </c>
      <c r="P964" s="379" t="str">
        <f>IF(現場!G968&lt;&gt;"",現場!G968,"")</f>
        <v/>
      </c>
      <c r="Q964" s="379" t="str">
        <f>IF(現場!H968&lt;&gt;"",現場!H968,"")</f>
        <v/>
      </c>
      <c r="R964" s="379" t="str">
        <f>IF(現場!I968&lt;&gt;"",現場!I968,"")</f>
        <v/>
      </c>
      <c r="S964" s="379" t="str">
        <f>IF(現場!J968&lt;&gt;"",現場!J968,"")</f>
        <v/>
      </c>
      <c r="T964" s="379" t="str">
        <f>IF(現場!K968&lt;&gt;"",現場!K968,"")</f>
        <v/>
      </c>
      <c r="U964" s="379" t="str">
        <f>IF(現場!L968&lt;&gt;"",現場!L968,"")</f>
        <v/>
      </c>
      <c r="V964" s="379" t="str">
        <f>IF(現場!M968&lt;&gt;"",現場!M968,"")</f>
        <v/>
      </c>
      <c r="X964" s="407" t="str">
        <f>IF(名簿!E969&lt;&gt;"",名簿!E969,"")</f>
        <v/>
      </c>
      <c r="Y964" s="407" t="str">
        <f>IF(名簿!C969&lt;&gt;"",名簿!C969,"")</f>
        <v/>
      </c>
      <c r="Z964" s="407" t="str">
        <f>IF(名簿!H969&lt;&gt;"",名簿!H969,"")</f>
        <v/>
      </c>
      <c r="AA964" s="407" t="str">
        <f>IF(名簿!S969&lt;&gt;"",名簿!S969,"")</f>
        <v/>
      </c>
      <c r="AB964" s="407" t="s">
        <v>1792</v>
      </c>
      <c r="AC964" s="407" t="str">
        <f>IF(名簿!M969&lt;&gt;"",名簿!M969,"")</f>
        <v/>
      </c>
      <c r="AD964" s="407" t="str">
        <f>IF(名簿!N969&lt;&gt;"",名簿!N969,"")</f>
        <v/>
      </c>
      <c r="AE964" s="407" t="str">
        <f>IF(名簿!O969&lt;&gt;"",名簿!O969,"")</f>
        <v/>
      </c>
      <c r="AF964" s="407" t="str">
        <f>IF(名簿!P969&lt;&gt;"",名簿!P969,"")</f>
        <v/>
      </c>
      <c r="AN964" s="551" t="str">
        <f>テーブル2[[#This Row],[災害発生時の
体制]]&amp;テーブル2[[#This Row],[班長代理①②③を選択]]</f>
        <v/>
      </c>
      <c r="AO964">
        <f>IF(テーブル2[[#This Row],[班長代理①②③を選択]]&lt;&gt;"",COUNTIF(AN:AN,AN964),0)</f>
        <v>0</v>
      </c>
      <c r="AQ964" s="521" t="str">
        <f>テーブル2[[#This Row],[災害発生時の
体制]]&amp;テーブル2[[#This Row],[班長]]</f>
        <v/>
      </c>
      <c r="AR964" s="519">
        <f>IF(テーブル2[[#This Row],[班長]]="○",COUNTIF(AQ:AQ,AQ964),0)</f>
        <v>0</v>
      </c>
    </row>
    <row r="965" spans="2:44" x14ac:dyDescent="0.15">
      <c r="B965" s="378" t="str">
        <f>IF(名簿!C970&lt;&gt;"",名簿!C970,"")</f>
        <v/>
      </c>
      <c r="C965" s="378" t="str">
        <f>IF(名簿!F970&lt;&gt;"",名簿!F970,"")</f>
        <v/>
      </c>
      <c r="D965" s="378" t="str">
        <f>IF(名簿!G970&lt;&gt;"",名簿!G970,"")</f>
        <v/>
      </c>
      <c r="E965" s="378" t="str">
        <f>IF(名簿!J970&lt;&gt;"",名簿!J970,"")</f>
        <v/>
      </c>
      <c r="F965" s="378" t="str">
        <f>IF(名簿!L970&lt;&gt;"",名簿!L970,"")</f>
        <v/>
      </c>
      <c r="G965" s="378" t="str">
        <f>IF(名簿!I970&lt;&gt;"",名簿!I970,"")</f>
        <v/>
      </c>
      <c r="H965" s="378" t="str">
        <f>IF(名簿!K970&lt;&gt;"",名簿!K970,"")</f>
        <v/>
      </c>
      <c r="I965" s="378" t="str">
        <f>IF(名簿!H970&lt;&gt;"",名簿!H970,"")</f>
        <v/>
      </c>
      <c r="J965" s="378" t="str">
        <f>IF(名簿!S970&lt;&gt;"",名簿!S970,"")</f>
        <v/>
      </c>
      <c r="L965" s="379" t="str">
        <f>IF(現場!C969&lt;&gt;"",現場!C969,"")</f>
        <v/>
      </c>
      <c r="M965" s="379" t="str">
        <f>IF(現場!D969&lt;&gt;"",現場!D969,"")</f>
        <v/>
      </c>
      <c r="N965" s="379" t="str">
        <f>IF(現場!E969&lt;&gt;"",現場!E969,"")</f>
        <v/>
      </c>
      <c r="O965" s="379" t="str">
        <f>IF(現場!F969&lt;&gt;"",現場!F969,"")</f>
        <v/>
      </c>
      <c r="P965" s="379" t="str">
        <f>IF(現場!G969&lt;&gt;"",現場!G969,"")</f>
        <v/>
      </c>
      <c r="Q965" s="379" t="str">
        <f>IF(現場!H969&lt;&gt;"",現場!H969,"")</f>
        <v/>
      </c>
      <c r="R965" s="379" t="str">
        <f>IF(現場!I969&lt;&gt;"",現場!I969,"")</f>
        <v/>
      </c>
      <c r="S965" s="379" t="str">
        <f>IF(現場!J969&lt;&gt;"",現場!J969,"")</f>
        <v/>
      </c>
      <c r="T965" s="379" t="str">
        <f>IF(現場!K969&lt;&gt;"",現場!K969,"")</f>
        <v/>
      </c>
      <c r="U965" s="379" t="str">
        <f>IF(現場!L969&lt;&gt;"",現場!L969,"")</f>
        <v/>
      </c>
      <c r="V965" s="379" t="str">
        <f>IF(現場!M969&lt;&gt;"",現場!M969,"")</f>
        <v/>
      </c>
      <c r="X965" s="407" t="str">
        <f>IF(名簿!E970&lt;&gt;"",名簿!E970,"")</f>
        <v/>
      </c>
      <c r="Y965" s="407" t="str">
        <f>IF(名簿!C970&lt;&gt;"",名簿!C970,"")</f>
        <v/>
      </c>
      <c r="Z965" s="407" t="str">
        <f>IF(名簿!H970&lt;&gt;"",名簿!H970,"")</f>
        <v/>
      </c>
      <c r="AA965" s="407" t="str">
        <f>IF(名簿!S970&lt;&gt;"",名簿!S970,"")</f>
        <v/>
      </c>
      <c r="AB965" s="407" t="s">
        <v>1792</v>
      </c>
      <c r="AC965" s="407" t="str">
        <f>IF(名簿!M970&lt;&gt;"",名簿!M970,"")</f>
        <v/>
      </c>
      <c r="AD965" s="407" t="str">
        <f>IF(名簿!N970&lt;&gt;"",名簿!N970,"")</f>
        <v/>
      </c>
      <c r="AE965" s="407" t="str">
        <f>IF(名簿!O970&lt;&gt;"",名簿!O970,"")</f>
        <v/>
      </c>
      <c r="AF965" s="407" t="str">
        <f>IF(名簿!P970&lt;&gt;"",名簿!P970,"")</f>
        <v/>
      </c>
      <c r="AN965" s="551" t="str">
        <f>テーブル2[[#This Row],[災害発生時の
体制]]&amp;テーブル2[[#This Row],[班長代理①②③を選択]]</f>
        <v/>
      </c>
      <c r="AO965">
        <f>IF(テーブル2[[#This Row],[班長代理①②③を選択]]&lt;&gt;"",COUNTIF(AN:AN,AN965),0)</f>
        <v>0</v>
      </c>
      <c r="AQ965" s="521" t="str">
        <f>テーブル2[[#This Row],[災害発生時の
体制]]&amp;テーブル2[[#This Row],[班長]]</f>
        <v/>
      </c>
      <c r="AR965" s="519">
        <f>IF(テーブル2[[#This Row],[班長]]="○",COUNTIF(AQ:AQ,AQ965),0)</f>
        <v>0</v>
      </c>
    </row>
    <row r="966" spans="2:44" x14ac:dyDescent="0.15">
      <c r="B966" s="378" t="str">
        <f>IF(名簿!C971&lt;&gt;"",名簿!C971,"")</f>
        <v/>
      </c>
      <c r="C966" s="378" t="str">
        <f>IF(名簿!F971&lt;&gt;"",名簿!F971,"")</f>
        <v/>
      </c>
      <c r="D966" s="378" t="str">
        <f>IF(名簿!G971&lt;&gt;"",名簿!G971,"")</f>
        <v/>
      </c>
      <c r="E966" s="378" t="str">
        <f>IF(名簿!J971&lt;&gt;"",名簿!J971,"")</f>
        <v/>
      </c>
      <c r="F966" s="378" t="str">
        <f>IF(名簿!L971&lt;&gt;"",名簿!L971,"")</f>
        <v/>
      </c>
      <c r="G966" s="378" t="str">
        <f>IF(名簿!I971&lt;&gt;"",名簿!I971,"")</f>
        <v/>
      </c>
      <c r="H966" s="378" t="str">
        <f>IF(名簿!K971&lt;&gt;"",名簿!K971,"")</f>
        <v/>
      </c>
      <c r="I966" s="378" t="str">
        <f>IF(名簿!H971&lt;&gt;"",名簿!H971,"")</f>
        <v/>
      </c>
      <c r="J966" s="378" t="str">
        <f>IF(名簿!S971&lt;&gt;"",名簿!S971,"")</f>
        <v/>
      </c>
      <c r="L966" s="379" t="str">
        <f>IF(現場!C970&lt;&gt;"",現場!C970,"")</f>
        <v/>
      </c>
      <c r="M966" s="379" t="str">
        <f>IF(現場!D970&lt;&gt;"",現場!D970,"")</f>
        <v/>
      </c>
      <c r="N966" s="379" t="str">
        <f>IF(現場!E970&lt;&gt;"",現場!E970,"")</f>
        <v/>
      </c>
      <c r="O966" s="379" t="str">
        <f>IF(現場!F970&lt;&gt;"",現場!F970,"")</f>
        <v/>
      </c>
      <c r="P966" s="379" t="str">
        <f>IF(現場!G970&lt;&gt;"",現場!G970,"")</f>
        <v/>
      </c>
      <c r="Q966" s="379" t="str">
        <f>IF(現場!H970&lt;&gt;"",現場!H970,"")</f>
        <v/>
      </c>
      <c r="R966" s="379" t="str">
        <f>IF(現場!I970&lt;&gt;"",現場!I970,"")</f>
        <v/>
      </c>
      <c r="S966" s="379" t="str">
        <f>IF(現場!J970&lt;&gt;"",現場!J970,"")</f>
        <v/>
      </c>
      <c r="T966" s="379" t="str">
        <f>IF(現場!K970&lt;&gt;"",現場!K970,"")</f>
        <v/>
      </c>
      <c r="U966" s="379" t="str">
        <f>IF(現場!L970&lt;&gt;"",現場!L970,"")</f>
        <v/>
      </c>
      <c r="V966" s="379" t="str">
        <f>IF(現場!M970&lt;&gt;"",現場!M970,"")</f>
        <v/>
      </c>
      <c r="X966" s="407" t="str">
        <f>IF(名簿!E971&lt;&gt;"",名簿!E971,"")</f>
        <v/>
      </c>
      <c r="Y966" s="407" t="str">
        <f>IF(名簿!C971&lt;&gt;"",名簿!C971,"")</f>
        <v/>
      </c>
      <c r="Z966" s="407" t="str">
        <f>IF(名簿!H971&lt;&gt;"",名簿!H971,"")</f>
        <v/>
      </c>
      <c r="AA966" s="407" t="str">
        <f>IF(名簿!S971&lt;&gt;"",名簿!S971,"")</f>
        <v/>
      </c>
      <c r="AB966" s="407" t="s">
        <v>1792</v>
      </c>
      <c r="AC966" s="407" t="str">
        <f>IF(名簿!M971&lt;&gt;"",名簿!M971,"")</f>
        <v/>
      </c>
      <c r="AD966" s="407" t="str">
        <f>IF(名簿!N971&lt;&gt;"",名簿!N971,"")</f>
        <v/>
      </c>
      <c r="AE966" s="407" t="str">
        <f>IF(名簿!O971&lt;&gt;"",名簿!O971,"")</f>
        <v/>
      </c>
      <c r="AF966" s="407" t="str">
        <f>IF(名簿!P971&lt;&gt;"",名簿!P971,"")</f>
        <v/>
      </c>
      <c r="AN966" s="551" t="str">
        <f>テーブル2[[#This Row],[災害発生時の
体制]]&amp;テーブル2[[#This Row],[班長代理①②③を選択]]</f>
        <v/>
      </c>
      <c r="AO966">
        <f>IF(テーブル2[[#This Row],[班長代理①②③を選択]]&lt;&gt;"",COUNTIF(AN:AN,AN966),0)</f>
        <v>0</v>
      </c>
      <c r="AQ966" s="521" t="str">
        <f>テーブル2[[#This Row],[災害発生時の
体制]]&amp;テーブル2[[#This Row],[班長]]</f>
        <v/>
      </c>
      <c r="AR966" s="519">
        <f>IF(テーブル2[[#This Row],[班長]]="○",COUNTIF(AQ:AQ,AQ966),0)</f>
        <v>0</v>
      </c>
    </row>
    <row r="967" spans="2:44" x14ac:dyDescent="0.15">
      <c r="B967" s="378" t="str">
        <f>IF(名簿!C972&lt;&gt;"",名簿!C972,"")</f>
        <v/>
      </c>
      <c r="C967" s="378" t="str">
        <f>IF(名簿!F972&lt;&gt;"",名簿!F972,"")</f>
        <v/>
      </c>
      <c r="D967" s="378" t="str">
        <f>IF(名簿!G972&lt;&gt;"",名簿!G972,"")</f>
        <v/>
      </c>
      <c r="E967" s="378" t="str">
        <f>IF(名簿!J972&lt;&gt;"",名簿!J972,"")</f>
        <v/>
      </c>
      <c r="F967" s="378" t="str">
        <f>IF(名簿!L972&lt;&gt;"",名簿!L972,"")</f>
        <v/>
      </c>
      <c r="G967" s="378" t="str">
        <f>IF(名簿!I972&lt;&gt;"",名簿!I972,"")</f>
        <v/>
      </c>
      <c r="H967" s="378" t="str">
        <f>IF(名簿!K972&lt;&gt;"",名簿!K972,"")</f>
        <v/>
      </c>
      <c r="I967" s="378" t="str">
        <f>IF(名簿!H972&lt;&gt;"",名簿!H972,"")</f>
        <v/>
      </c>
      <c r="J967" s="378" t="str">
        <f>IF(名簿!S972&lt;&gt;"",名簿!S972,"")</f>
        <v/>
      </c>
      <c r="L967" s="379" t="str">
        <f>IF(現場!C971&lt;&gt;"",現場!C971,"")</f>
        <v/>
      </c>
      <c r="M967" s="379" t="str">
        <f>IF(現場!D971&lt;&gt;"",現場!D971,"")</f>
        <v/>
      </c>
      <c r="N967" s="379" t="str">
        <f>IF(現場!E971&lt;&gt;"",現場!E971,"")</f>
        <v/>
      </c>
      <c r="O967" s="379" t="str">
        <f>IF(現場!F971&lt;&gt;"",現場!F971,"")</f>
        <v/>
      </c>
      <c r="P967" s="379" t="str">
        <f>IF(現場!G971&lt;&gt;"",現場!G971,"")</f>
        <v/>
      </c>
      <c r="Q967" s="379" t="str">
        <f>IF(現場!H971&lt;&gt;"",現場!H971,"")</f>
        <v/>
      </c>
      <c r="R967" s="379" t="str">
        <f>IF(現場!I971&lt;&gt;"",現場!I971,"")</f>
        <v/>
      </c>
      <c r="S967" s="379" t="str">
        <f>IF(現場!J971&lt;&gt;"",現場!J971,"")</f>
        <v/>
      </c>
      <c r="T967" s="379" t="str">
        <f>IF(現場!K971&lt;&gt;"",現場!K971,"")</f>
        <v/>
      </c>
      <c r="U967" s="379" t="str">
        <f>IF(現場!L971&lt;&gt;"",現場!L971,"")</f>
        <v/>
      </c>
      <c r="V967" s="379" t="str">
        <f>IF(現場!M971&lt;&gt;"",現場!M971,"")</f>
        <v/>
      </c>
      <c r="X967" s="407" t="str">
        <f>IF(名簿!E972&lt;&gt;"",名簿!E972,"")</f>
        <v/>
      </c>
      <c r="Y967" s="407" t="str">
        <f>IF(名簿!C972&lt;&gt;"",名簿!C972,"")</f>
        <v/>
      </c>
      <c r="Z967" s="407" t="str">
        <f>IF(名簿!H972&lt;&gt;"",名簿!H972,"")</f>
        <v/>
      </c>
      <c r="AA967" s="407" t="str">
        <f>IF(名簿!S972&lt;&gt;"",名簿!S972,"")</f>
        <v/>
      </c>
      <c r="AB967" s="407" t="s">
        <v>1792</v>
      </c>
      <c r="AC967" s="407" t="str">
        <f>IF(名簿!M972&lt;&gt;"",名簿!M972,"")</f>
        <v/>
      </c>
      <c r="AD967" s="407" t="str">
        <f>IF(名簿!N972&lt;&gt;"",名簿!N972,"")</f>
        <v/>
      </c>
      <c r="AE967" s="407" t="str">
        <f>IF(名簿!O972&lt;&gt;"",名簿!O972,"")</f>
        <v/>
      </c>
      <c r="AF967" s="407" t="str">
        <f>IF(名簿!P972&lt;&gt;"",名簿!P972,"")</f>
        <v/>
      </c>
      <c r="AN967" s="551" t="str">
        <f>テーブル2[[#This Row],[災害発生時の
体制]]&amp;テーブル2[[#This Row],[班長代理①②③を選択]]</f>
        <v/>
      </c>
      <c r="AO967">
        <f>IF(テーブル2[[#This Row],[班長代理①②③を選択]]&lt;&gt;"",COUNTIF(AN:AN,AN967),0)</f>
        <v>0</v>
      </c>
      <c r="AQ967" s="521" t="str">
        <f>テーブル2[[#This Row],[災害発生時の
体制]]&amp;テーブル2[[#This Row],[班長]]</f>
        <v/>
      </c>
      <c r="AR967" s="519">
        <f>IF(テーブル2[[#This Row],[班長]]="○",COUNTIF(AQ:AQ,AQ967),0)</f>
        <v>0</v>
      </c>
    </row>
    <row r="968" spans="2:44" x14ac:dyDescent="0.15">
      <c r="B968" s="378" t="str">
        <f>IF(名簿!C973&lt;&gt;"",名簿!C973,"")</f>
        <v/>
      </c>
      <c r="C968" s="378" t="str">
        <f>IF(名簿!F973&lt;&gt;"",名簿!F973,"")</f>
        <v/>
      </c>
      <c r="D968" s="378" t="str">
        <f>IF(名簿!G973&lt;&gt;"",名簿!G973,"")</f>
        <v/>
      </c>
      <c r="E968" s="378" t="str">
        <f>IF(名簿!J973&lt;&gt;"",名簿!J973,"")</f>
        <v/>
      </c>
      <c r="F968" s="378" t="str">
        <f>IF(名簿!L973&lt;&gt;"",名簿!L973,"")</f>
        <v/>
      </c>
      <c r="G968" s="378" t="str">
        <f>IF(名簿!I973&lt;&gt;"",名簿!I973,"")</f>
        <v/>
      </c>
      <c r="H968" s="378" t="str">
        <f>IF(名簿!K973&lt;&gt;"",名簿!K973,"")</f>
        <v/>
      </c>
      <c r="I968" s="378" t="str">
        <f>IF(名簿!H973&lt;&gt;"",名簿!H973,"")</f>
        <v/>
      </c>
      <c r="J968" s="378" t="str">
        <f>IF(名簿!S973&lt;&gt;"",名簿!S973,"")</f>
        <v/>
      </c>
      <c r="L968" s="379" t="str">
        <f>IF(現場!C972&lt;&gt;"",現場!C972,"")</f>
        <v/>
      </c>
      <c r="M968" s="379" t="str">
        <f>IF(現場!D972&lt;&gt;"",現場!D972,"")</f>
        <v/>
      </c>
      <c r="N968" s="379" t="str">
        <f>IF(現場!E972&lt;&gt;"",現場!E972,"")</f>
        <v/>
      </c>
      <c r="O968" s="379" t="str">
        <f>IF(現場!F972&lt;&gt;"",現場!F972,"")</f>
        <v/>
      </c>
      <c r="P968" s="379" t="str">
        <f>IF(現場!G972&lt;&gt;"",現場!G972,"")</f>
        <v/>
      </c>
      <c r="Q968" s="379" t="str">
        <f>IF(現場!H972&lt;&gt;"",現場!H972,"")</f>
        <v/>
      </c>
      <c r="R968" s="379" t="str">
        <f>IF(現場!I972&lt;&gt;"",現場!I972,"")</f>
        <v/>
      </c>
      <c r="S968" s="379" t="str">
        <f>IF(現場!J972&lt;&gt;"",現場!J972,"")</f>
        <v/>
      </c>
      <c r="T968" s="379" t="str">
        <f>IF(現場!K972&lt;&gt;"",現場!K972,"")</f>
        <v/>
      </c>
      <c r="U968" s="379" t="str">
        <f>IF(現場!L972&lt;&gt;"",現場!L972,"")</f>
        <v/>
      </c>
      <c r="V968" s="379" t="str">
        <f>IF(現場!M972&lt;&gt;"",現場!M972,"")</f>
        <v/>
      </c>
      <c r="X968" s="407" t="str">
        <f>IF(名簿!E973&lt;&gt;"",名簿!E973,"")</f>
        <v/>
      </c>
      <c r="Y968" s="407" t="str">
        <f>IF(名簿!C973&lt;&gt;"",名簿!C973,"")</f>
        <v/>
      </c>
      <c r="Z968" s="407" t="str">
        <f>IF(名簿!H973&lt;&gt;"",名簿!H973,"")</f>
        <v/>
      </c>
      <c r="AA968" s="407" t="str">
        <f>IF(名簿!S973&lt;&gt;"",名簿!S973,"")</f>
        <v/>
      </c>
      <c r="AB968" s="407" t="s">
        <v>1792</v>
      </c>
      <c r="AC968" s="407" t="str">
        <f>IF(名簿!M973&lt;&gt;"",名簿!M973,"")</f>
        <v/>
      </c>
      <c r="AD968" s="407" t="str">
        <f>IF(名簿!N973&lt;&gt;"",名簿!N973,"")</f>
        <v/>
      </c>
      <c r="AE968" s="407" t="str">
        <f>IF(名簿!O973&lt;&gt;"",名簿!O973,"")</f>
        <v/>
      </c>
      <c r="AF968" s="407" t="str">
        <f>IF(名簿!P973&lt;&gt;"",名簿!P973,"")</f>
        <v/>
      </c>
      <c r="AN968" s="551" t="str">
        <f>テーブル2[[#This Row],[災害発生時の
体制]]&amp;テーブル2[[#This Row],[班長代理①②③を選択]]</f>
        <v/>
      </c>
      <c r="AO968">
        <f>IF(テーブル2[[#This Row],[班長代理①②③を選択]]&lt;&gt;"",COUNTIF(AN:AN,AN968),0)</f>
        <v>0</v>
      </c>
      <c r="AQ968" s="521" t="str">
        <f>テーブル2[[#This Row],[災害発生時の
体制]]&amp;テーブル2[[#This Row],[班長]]</f>
        <v/>
      </c>
      <c r="AR968" s="519">
        <f>IF(テーブル2[[#This Row],[班長]]="○",COUNTIF(AQ:AQ,AQ968),0)</f>
        <v>0</v>
      </c>
    </row>
    <row r="969" spans="2:44" x14ac:dyDescent="0.15">
      <c r="B969" s="378" t="str">
        <f>IF(名簿!C974&lt;&gt;"",名簿!C974,"")</f>
        <v/>
      </c>
      <c r="C969" s="378" t="str">
        <f>IF(名簿!F974&lt;&gt;"",名簿!F974,"")</f>
        <v/>
      </c>
      <c r="D969" s="378" t="str">
        <f>IF(名簿!G974&lt;&gt;"",名簿!G974,"")</f>
        <v/>
      </c>
      <c r="E969" s="378" t="str">
        <f>IF(名簿!J974&lt;&gt;"",名簿!J974,"")</f>
        <v/>
      </c>
      <c r="F969" s="378" t="str">
        <f>IF(名簿!L974&lt;&gt;"",名簿!L974,"")</f>
        <v/>
      </c>
      <c r="G969" s="378" t="str">
        <f>IF(名簿!I974&lt;&gt;"",名簿!I974,"")</f>
        <v/>
      </c>
      <c r="H969" s="378" t="str">
        <f>IF(名簿!K974&lt;&gt;"",名簿!K974,"")</f>
        <v/>
      </c>
      <c r="I969" s="378" t="str">
        <f>IF(名簿!H974&lt;&gt;"",名簿!H974,"")</f>
        <v/>
      </c>
      <c r="J969" s="378" t="str">
        <f>IF(名簿!S974&lt;&gt;"",名簿!S974,"")</f>
        <v/>
      </c>
      <c r="L969" s="379" t="str">
        <f>IF(現場!C973&lt;&gt;"",現場!C973,"")</f>
        <v/>
      </c>
      <c r="M969" s="379" t="str">
        <f>IF(現場!D973&lt;&gt;"",現場!D973,"")</f>
        <v/>
      </c>
      <c r="N969" s="379" t="str">
        <f>IF(現場!E973&lt;&gt;"",現場!E973,"")</f>
        <v/>
      </c>
      <c r="O969" s="379" t="str">
        <f>IF(現場!F973&lt;&gt;"",現場!F973,"")</f>
        <v/>
      </c>
      <c r="P969" s="379" t="str">
        <f>IF(現場!G973&lt;&gt;"",現場!G973,"")</f>
        <v/>
      </c>
      <c r="Q969" s="379" t="str">
        <f>IF(現場!H973&lt;&gt;"",現場!H973,"")</f>
        <v/>
      </c>
      <c r="R969" s="379" t="str">
        <f>IF(現場!I973&lt;&gt;"",現場!I973,"")</f>
        <v/>
      </c>
      <c r="S969" s="379" t="str">
        <f>IF(現場!J973&lt;&gt;"",現場!J973,"")</f>
        <v/>
      </c>
      <c r="T969" s="379" t="str">
        <f>IF(現場!K973&lt;&gt;"",現場!K973,"")</f>
        <v/>
      </c>
      <c r="U969" s="379" t="str">
        <f>IF(現場!L973&lt;&gt;"",現場!L973,"")</f>
        <v/>
      </c>
      <c r="V969" s="379" t="str">
        <f>IF(現場!M973&lt;&gt;"",現場!M973,"")</f>
        <v/>
      </c>
      <c r="X969" s="407" t="str">
        <f>IF(名簿!E974&lt;&gt;"",名簿!E974,"")</f>
        <v/>
      </c>
      <c r="Y969" s="407" t="str">
        <f>IF(名簿!C974&lt;&gt;"",名簿!C974,"")</f>
        <v/>
      </c>
      <c r="Z969" s="407" t="str">
        <f>IF(名簿!H974&lt;&gt;"",名簿!H974,"")</f>
        <v/>
      </c>
      <c r="AA969" s="407" t="str">
        <f>IF(名簿!S974&lt;&gt;"",名簿!S974,"")</f>
        <v/>
      </c>
      <c r="AB969" s="407" t="s">
        <v>1792</v>
      </c>
      <c r="AC969" s="407" t="str">
        <f>IF(名簿!M974&lt;&gt;"",名簿!M974,"")</f>
        <v/>
      </c>
      <c r="AD969" s="407" t="str">
        <f>IF(名簿!N974&lt;&gt;"",名簿!N974,"")</f>
        <v/>
      </c>
      <c r="AE969" s="407" t="str">
        <f>IF(名簿!O974&lt;&gt;"",名簿!O974,"")</f>
        <v/>
      </c>
      <c r="AF969" s="407" t="str">
        <f>IF(名簿!P974&lt;&gt;"",名簿!P974,"")</f>
        <v/>
      </c>
      <c r="AN969" s="551" t="str">
        <f>テーブル2[[#This Row],[災害発生時の
体制]]&amp;テーブル2[[#This Row],[班長代理①②③を選択]]</f>
        <v/>
      </c>
      <c r="AO969">
        <f>IF(テーブル2[[#This Row],[班長代理①②③を選択]]&lt;&gt;"",COUNTIF(AN:AN,AN969),0)</f>
        <v>0</v>
      </c>
      <c r="AQ969" s="521" t="str">
        <f>テーブル2[[#This Row],[災害発生時の
体制]]&amp;テーブル2[[#This Row],[班長]]</f>
        <v/>
      </c>
      <c r="AR969" s="519">
        <f>IF(テーブル2[[#This Row],[班長]]="○",COUNTIF(AQ:AQ,AQ969),0)</f>
        <v>0</v>
      </c>
    </row>
    <row r="970" spans="2:44" x14ac:dyDescent="0.15">
      <c r="B970" s="378" t="str">
        <f>IF(名簿!C975&lt;&gt;"",名簿!C975,"")</f>
        <v/>
      </c>
      <c r="C970" s="378" t="str">
        <f>IF(名簿!F975&lt;&gt;"",名簿!F975,"")</f>
        <v/>
      </c>
      <c r="D970" s="378" t="str">
        <f>IF(名簿!G975&lt;&gt;"",名簿!G975,"")</f>
        <v/>
      </c>
      <c r="E970" s="378" t="str">
        <f>IF(名簿!J975&lt;&gt;"",名簿!J975,"")</f>
        <v/>
      </c>
      <c r="F970" s="378" t="str">
        <f>IF(名簿!L975&lt;&gt;"",名簿!L975,"")</f>
        <v/>
      </c>
      <c r="G970" s="378" t="str">
        <f>IF(名簿!I975&lt;&gt;"",名簿!I975,"")</f>
        <v/>
      </c>
      <c r="H970" s="378" t="str">
        <f>IF(名簿!K975&lt;&gt;"",名簿!K975,"")</f>
        <v/>
      </c>
      <c r="I970" s="378" t="str">
        <f>IF(名簿!H975&lt;&gt;"",名簿!H975,"")</f>
        <v/>
      </c>
      <c r="J970" s="378" t="str">
        <f>IF(名簿!S975&lt;&gt;"",名簿!S975,"")</f>
        <v/>
      </c>
      <c r="L970" s="379" t="str">
        <f>IF(現場!C974&lt;&gt;"",現場!C974,"")</f>
        <v/>
      </c>
      <c r="M970" s="379" t="str">
        <f>IF(現場!D974&lt;&gt;"",現場!D974,"")</f>
        <v/>
      </c>
      <c r="N970" s="379" t="str">
        <f>IF(現場!E974&lt;&gt;"",現場!E974,"")</f>
        <v/>
      </c>
      <c r="O970" s="379" t="str">
        <f>IF(現場!F974&lt;&gt;"",現場!F974,"")</f>
        <v/>
      </c>
      <c r="P970" s="379" t="str">
        <f>IF(現場!G974&lt;&gt;"",現場!G974,"")</f>
        <v/>
      </c>
      <c r="Q970" s="379" t="str">
        <f>IF(現場!H974&lt;&gt;"",現場!H974,"")</f>
        <v/>
      </c>
      <c r="R970" s="379" t="str">
        <f>IF(現場!I974&lt;&gt;"",現場!I974,"")</f>
        <v/>
      </c>
      <c r="S970" s="379" t="str">
        <f>IF(現場!J974&lt;&gt;"",現場!J974,"")</f>
        <v/>
      </c>
      <c r="T970" s="379" t="str">
        <f>IF(現場!K974&lt;&gt;"",現場!K974,"")</f>
        <v/>
      </c>
      <c r="U970" s="379" t="str">
        <f>IF(現場!L974&lt;&gt;"",現場!L974,"")</f>
        <v/>
      </c>
      <c r="V970" s="379" t="str">
        <f>IF(現場!M974&lt;&gt;"",現場!M974,"")</f>
        <v/>
      </c>
      <c r="X970" s="407" t="str">
        <f>IF(名簿!E975&lt;&gt;"",名簿!E975,"")</f>
        <v/>
      </c>
      <c r="Y970" s="407" t="str">
        <f>IF(名簿!C975&lt;&gt;"",名簿!C975,"")</f>
        <v/>
      </c>
      <c r="Z970" s="407" t="str">
        <f>IF(名簿!H975&lt;&gt;"",名簿!H975,"")</f>
        <v/>
      </c>
      <c r="AA970" s="407" t="str">
        <f>IF(名簿!S975&lt;&gt;"",名簿!S975,"")</f>
        <v/>
      </c>
      <c r="AB970" s="407" t="s">
        <v>1792</v>
      </c>
      <c r="AC970" s="407" t="str">
        <f>IF(名簿!M975&lt;&gt;"",名簿!M975,"")</f>
        <v/>
      </c>
      <c r="AD970" s="407" t="str">
        <f>IF(名簿!N975&lt;&gt;"",名簿!N975,"")</f>
        <v/>
      </c>
      <c r="AE970" s="407" t="str">
        <f>IF(名簿!O975&lt;&gt;"",名簿!O975,"")</f>
        <v/>
      </c>
      <c r="AF970" s="407" t="str">
        <f>IF(名簿!P975&lt;&gt;"",名簿!P975,"")</f>
        <v/>
      </c>
      <c r="AN970" s="551" t="str">
        <f>テーブル2[[#This Row],[災害発生時の
体制]]&amp;テーブル2[[#This Row],[班長代理①②③を選択]]</f>
        <v/>
      </c>
      <c r="AO970">
        <f>IF(テーブル2[[#This Row],[班長代理①②③を選択]]&lt;&gt;"",COUNTIF(AN:AN,AN970),0)</f>
        <v>0</v>
      </c>
      <c r="AQ970" s="521" t="str">
        <f>テーブル2[[#This Row],[災害発生時の
体制]]&amp;テーブル2[[#This Row],[班長]]</f>
        <v/>
      </c>
      <c r="AR970" s="519">
        <f>IF(テーブル2[[#This Row],[班長]]="○",COUNTIF(AQ:AQ,AQ970),0)</f>
        <v>0</v>
      </c>
    </row>
    <row r="971" spans="2:44" x14ac:dyDescent="0.15">
      <c r="B971" s="378" t="str">
        <f>IF(名簿!C976&lt;&gt;"",名簿!C976,"")</f>
        <v/>
      </c>
      <c r="C971" s="378" t="str">
        <f>IF(名簿!F976&lt;&gt;"",名簿!F976,"")</f>
        <v/>
      </c>
      <c r="D971" s="378" t="str">
        <f>IF(名簿!G976&lt;&gt;"",名簿!G976,"")</f>
        <v/>
      </c>
      <c r="E971" s="378" t="str">
        <f>IF(名簿!J976&lt;&gt;"",名簿!J976,"")</f>
        <v/>
      </c>
      <c r="F971" s="378" t="str">
        <f>IF(名簿!L976&lt;&gt;"",名簿!L976,"")</f>
        <v/>
      </c>
      <c r="G971" s="378" t="str">
        <f>IF(名簿!I976&lt;&gt;"",名簿!I976,"")</f>
        <v/>
      </c>
      <c r="H971" s="378" t="str">
        <f>IF(名簿!K976&lt;&gt;"",名簿!K976,"")</f>
        <v/>
      </c>
      <c r="I971" s="378" t="str">
        <f>IF(名簿!H976&lt;&gt;"",名簿!H976,"")</f>
        <v/>
      </c>
      <c r="J971" s="378" t="str">
        <f>IF(名簿!S976&lt;&gt;"",名簿!S976,"")</f>
        <v/>
      </c>
      <c r="L971" s="379" t="str">
        <f>IF(現場!C975&lt;&gt;"",現場!C975,"")</f>
        <v/>
      </c>
      <c r="M971" s="379" t="str">
        <f>IF(現場!D975&lt;&gt;"",現場!D975,"")</f>
        <v/>
      </c>
      <c r="N971" s="379" t="str">
        <f>IF(現場!E975&lt;&gt;"",現場!E975,"")</f>
        <v/>
      </c>
      <c r="O971" s="379" t="str">
        <f>IF(現場!F975&lt;&gt;"",現場!F975,"")</f>
        <v/>
      </c>
      <c r="P971" s="379" t="str">
        <f>IF(現場!G975&lt;&gt;"",現場!G975,"")</f>
        <v/>
      </c>
      <c r="Q971" s="379" t="str">
        <f>IF(現場!H975&lt;&gt;"",現場!H975,"")</f>
        <v/>
      </c>
      <c r="R971" s="379" t="str">
        <f>IF(現場!I975&lt;&gt;"",現場!I975,"")</f>
        <v/>
      </c>
      <c r="S971" s="379" t="str">
        <f>IF(現場!J975&lt;&gt;"",現場!J975,"")</f>
        <v/>
      </c>
      <c r="T971" s="379" t="str">
        <f>IF(現場!K975&lt;&gt;"",現場!K975,"")</f>
        <v/>
      </c>
      <c r="U971" s="379" t="str">
        <f>IF(現場!L975&lt;&gt;"",現場!L975,"")</f>
        <v/>
      </c>
      <c r="V971" s="379" t="str">
        <f>IF(現場!M975&lt;&gt;"",現場!M975,"")</f>
        <v/>
      </c>
      <c r="X971" s="407" t="str">
        <f>IF(名簿!E976&lt;&gt;"",名簿!E976,"")</f>
        <v/>
      </c>
      <c r="Y971" s="407" t="str">
        <f>IF(名簿!C976&lt;&gt;"",名簿!C976,"")</f>
        <v/>
      </c>
      <c r="Z971" s="407" t="str">
        <f>IF(名簿!H976&lt;&gt;"",名簿!H976,"")</f>
        <v/>
      </c>
      <c r="AA971" s="407" t="str">
        <f>IF(名簿!S976&lt;&gt;"",名簿!S976,"")</f>
        <v/>
      </c>
      <c r="AB971" s="407" t="s">
        <v>1792</v>
      </c>
      <c r="AC971" s="407" t="str">
        <f>IF(名簿!M976&lt;&gt;"",名簿!M976,"")</f>
        <v/>
      </c>
      <c r="AD971" s="407" t="str">
        <f>IF(名簿!N976&lt;&gt;"",名簿!N976,"")</f>
        <v/>
      </c>
      <c r="AE971" s="407" t="str">
        <f>IF(名簿!O976&lt;&gt;"",名簿!O976,"")</f>
        <v/>
      </c>
      <c r="AF971" s="407" t="str">
        <f>IF(名簿!P976&lt;&gt;"",名簿!P976,"")</f>
        <v/>
      </c>
      <c r="AN971" s="551" t="str">
        <f>テーブル2[[#This Row],[災害発生時の
体制]]&amp;テーブル2[[#This Row],[班長代理①②③を選択]]</f>
        <v/>
      </c>
      <c r="AO971">
        <f>IF(テーブル2[[#This Row],[班長代理①②③を選択]]&lt;&gt;"",COUNTIF(AN:AN,AN971),0)</f>
        <v>0</v>
      </c>
      <c r="AQ971" s="521" t="str">
        <f>テーブル2[[#This Row],[災害発生時の
体制]]&amp;テーブル2[[#This Row],[班長]]</f>
        <v/>
      </c>
      <c r="AR971" s="519">
        <f>IF(テーブル2[[#This Row],[班長]]="○",COUNTIF(AQ:AQ,AQ971),0)</f>
        <v>0</v>
      </c>
    </row>
    <row r="972" spans="2:44" x14ac:dyDescent="0.15">
      <c r="B972" s="378" t="str">
        <f>IF(名簿!C977&lt;&gt;"",名簿!C977,"")</f>
        <v/>
      </c>
      <c r="C972" s="378" t="str">
        <f>IF(名簿!F977&lt;&gt;"",名簿!F977,"")</f>
        <v/>
      </c>
      <c r="D972" s="378" t="str">
        <f>IF(名簿!G977&lt;&gt;"",名簿!G977,"")</f>
        <v/>
      </c>
      <c r="E972" s="378" t="str">
        <f>IF(名簿!J977&lt;&gt;"",名簿!J977,"")</f>
        <v/>
      </c>
      <c r="F972" s="378" t="str">
        <f>IF(名簿!L977&lt;&gt;"",名簿!L977,"")</f>
        <v/>
      </c>
      <c r="G972" s="378" t="str">
        <f>IF(名簿!I977&lt;&gt;"",名簿!I977,"")</f>
        <v/>
      </c>
      <c r="H972" s="378" t="str">
        <f>IF(名簿!K977&lt;&gt;"",名簿!K977,"")</f>
        <v/>
      </c>
      <c r="I972" s="378" t="str">
        <f>IF(名簿!H977&lt;&gt;"",名簿!H977,"")</f>
        <v/>
      </c>
      <c r="J972" s="378" t="str">
        <f>IF(名簿!S977&lt;&gt;"",名簿!S977,"")</f>
        <v/>
      </c>
      <c r="L972" s="379" t="str">
        <f>IF(現場!C976&lt;&gt;"",現場!C976,"")</f>
        <v/>
      </c>
      <c r="M972" s="379" t="str">
        <f>IF(現場!D976&lt;&gt;"",現場!D976,"")</f>
        <v/>
      </c>
      <c r="N972" s="379" t="str">
        <f>IF(現場!E976&lt;&gt;"",現場!E976,"")</f>
        <v/>
      </c>
      <c r="O972" s="379" t="str">
        <f>IF(現場!F976&lt;&gt;"",現場!F976,"")</f>
        <v/>
      </c>
      <c r="P972" s="379" t="str">
        <f>IF(現場!G976&lt;&gt;"",現場!G976,"")</f>
        <v/>
      </c>
      <c r="Q972" s="379" t="str">
        <f>IF(現場!H976&lt;&gt;"",現場!H976,"")</f>
        <v/>
      </c>
      <c r="R972" s="379" t="str">
        <f>IF(現場!I976&lt;&gt;"",現場!I976,"")</f>
        <v/>
      </c>
      <c r="S972" s="379" t="str">
        <f>IF(現場!J976&lt;&gt;"",現場!J976,"")</f>
        <v/>
      </c>
      <c r="T972" s="379" t="str">
        <f>IF(現場!K976&lt;&gt;"",現場!K976,"")</f>
        <v/>
      </c>
      <c r="U972" s="379" t="str">
        <f>IF(現場!L976&lt;&gt;"",現場!L976,"")</f>
        <v/>
      </c>
      <c r="V972" s="379" t="str">
        <f>IF(現場!M976&lt;&gt;"",現場!M976,"")</f>
        <v/>
      </c>
      <c r="X972" s="407" t="str">
        <f>IF(名簿!E977&lt;&gt;"",名簿!E977,"")</f>
        <v/>
      </c>
      <c r="Y972" s="407" t="str">
        <f>IF(名簿!C977&lt;&gt;"",名簿!C977,"")</f>
        <v/>
      </c>
      <c r="Z972" s="407" t="str">
        <f>IF(名簿!H977&lt;&gt;"",名簿!H977,"")</f>
        <v/>
      </c>
      <c r="AA972" s="407" t="str">
        <f>IF(名簿!S977&lt;&gt;"",名簿!S977,"")</f>
        <v/>
      </c>
      <c r="AB972" s="407" t="s">
        <v>1792</v>
      </c>
      <c r="AC972" s="407" t="str">
        <f>IF(名簿!M977&lt;&gt;"",名簿!M977,"")</f>
        <v/>
      </c>
      <c r="AD972" s="407" t="str">
        <f>IF(名簿!N977&lt;&gt;"",名簿!N977,"")</f>
        <v/>
      </c>
      <c r="AE972" s="407" t="str">
        <f>IF(名簿!O977&lt;&gt;"",名簿!O977,"")</f>
        <v/>
      </c>
      <c r="AF972" s="407" t="str">
        <f>IF(名簿!P977&lt;&gt;"",名簿!P977,"")</f>
        <v/>
      </c>
      <c r="AN972" s="551" t="str">
        <f>テーブル2[[#This Row],[災害発生時の
体制]]&amp;テーブル2[[#This Row],[班長代理①②③を選択]]</f>
        <v/>
      </c>
      <c r="AO972">
        <f>IF(テーブル2[[#This Row],[班長代理①②③を選択]]&lt;&gt;"",COUNTIF(AN:AN,AN972),0)</f>
        <v>0</v>
      </c>
      <c r="AQ972" s="521" t="str">
        <f>テーブル2[[#This Row],[災害発生時の
体制]]&amp;テーブル2[[#This Row],[班長]]</f>
        <v/>
      </c>
      <c r="AR972" s="519">
        <f>IF(テーブル2[[#This Row],[班長]]="○",COUNTIF(AQ:AQ,AQ972),0)</f>
        <v>0</v>
      </c>
    </row>
    <row r="973" spans="2:44" x14ac:dyDescent="0.15">
      <c r="B973" s="378" t="str">
        <f>IF(名簿!C978&lt;&gt;"",名簿!C978,"")</f>
        <v/>
      </c>
      <c r="C973" s="378" t="str">
        <f>IF(名簿!F978&lt;&gt;"",名簿!F978,"")</f>
        <v/>
      </c>
      <c r="D973" s="378" t="str">
        <f>IF(名簿!G978&lt;&gt;"",名簿!G978,"")</f>
        <v/>
      </c>
      <c r="E973" s="378" t="str">
        <f>IF(名簿!J978&lt;&gt;"",名簿!J978,"")</f>
        <v/>
      </c>
      <c r="F973" s="378" t="str">
        <f>IF(名簿!L978&lt;&gt;"",名簿!L978,"")</f>
        <v/>
      </c>
      <c r="G973" s="378" t="str">
        <f>IF(名簿!I978&lt;&gt;"",名簿!I978,"")</f>
        <v/>
      </c>
      <c r="H973" s="378" t="str">
        <f>IF(名簿!K978&lt;&gt;"",名簿!K978,"")</f>
        <v/>
      </c>
      <c r="I973" s="378" t="str">
        <f>IF(名簿!H978&lt;&gt;"",名簿!H978,"")</f>
        <v/>
      </c>
      <c r="J973" s="378" t="str">
        <f>IF(名簿!S978&lt;&gt;"",名簿!S978,"")</f>
        <v/>
      </c>
      <c r="L973" s="379" t="str">
        <f>IF(現場!C977&lt;&gt;"",現場!C977,"")</f>
        <v/>
      </c>
      <c r="M973" s="379" t="str">
        <f>IF(現場!D977&lt;&gt;"",現場!D977,"")</f>
        <v/>
      </c>
      <c r="N973" s="379" t="str">
        <f>IF(現場!E977&lt;&gt;"",現場!E977,"")</f>
        <v/>
      </c>
      <c r="O973" s="379" t="str">
        <f>IF(現場!F977&lt;&gt;"",現場!F977,"")</f>
        <v/>
      </c>
      <c r="P973" s="379" t="str">
        <f>IF(現場!G977&lt;&gt;"",現場!G977,"")</f>
        <v/>
      </c>
      <c r="Q973" s="379" t="str">
        <f>IF(現場!H977&lt;&gt;"",現場!H977,"")</f>
        <v/>
      </c>
      <c r="R973" s="379" t="str">
        <f>IF(現場!I977&lt;&gt;"",現場!I977,"")</f>
        <v/>
      </c>
      <c r="S973" s="379" t="str">
        <f>IF(現場!J977&lt;&gt;"",現場!J977,"")</f>
        <v/>
      </c>
      <c r="T973" s="379" t="str">
        <f>IF(現場!K977&lt;&gt;"",現場!K977,"")</f>
        <v/>
      </c>
      <c r="U973" s="379" t="str">
        <f>IF(現場!L977&lt;&gt;"",現場!L977,"")</f>
        <v/>
      </c>
      <c r="V973" s="379" t="str">
        <f>IF(現場!M977&lt;&gt;"",現場!M977,"")</f>
        <v/>
      </c>
      <c r="X973" s="407" t="str">
        <f>IF(名簿!E978&lt;&gt;"",名簿!E978,"")</f>
        <v/>
      </c>
      <c r="Y973" s="407" t="str">
        <f>IF(名簿!C978&lt;&gt;"",名簿!C978,"")</f>
        <v/>
      </c>
      <c r="Z973" s="407" t="str">
        <f>IF(名簿!H978&lt;&gt;"",名簿!H978,"")</f>
        <v/>
      </c>
      <c r="AA973" s="407" t="str">
        <f>IF(名簿!S978&lt;&gt;"",名簿!S978,"")</f>
        <v/>
      </c>
      <c r="AB973" s="407" t="s">
        <v>1792</v>
      </c>
      <c r="AC973" s="407" t="str">
        <f>IF(名簿!M978&lt;&gt;"",名簿!M978,"")</f>
        <v/>
      </c>
      <c r="AD973" s="407" t="str">
        <f>IF(名簿!N978&lt;&gt;"",名簿!N978,"")</f>
        <v/>
      </c>
      <c r="AE973" s="407" t="str">
        <f>IF(名簿!O978&lt;&gt;"",名簿!O978,"")</f>
        <v/>
      </c>
      <c r="AF973" s="407" t="str">
        <f>IF(名簿!P978&lt;&gt;"",名簿!P978,"")</f>
        <v/>
      </c>
      <c r="AN973" s="551" t="str">
        <f>テーブル2[[#This Row],[災害発生時の
体制]]&amp;テーブル2[[#This Row],[班長代理①②③を選択]]</f>
        <v/>
      </c>
      <c r="AO973">
        <f>IF(テーブル2[[#This Row],[班長代理①②③を選択]]&lt;&gt;"",COUNTIF(AN:AN,AN973),0)</f>
        <v>0</v>
      </c>
      <c r="AQ973" s="521" t="str">
        <f>テーブル2[[#This Row],[災害発生時の
体制]]&amp;テーブル2[[#This Row],[班長]]</f>
        <v/>
      </c>
      <c r="AR973" s="519">
        <f>IF(テーブル2[[#This Row],[班長]]="○",COUNTIF(AQ:AQ,AQ973),0)</f>
        <v>0</v>
      </c>
    </row>
    <row r="974" spans="2:44" x14ac:dyDescent="0.15">
      <c r="B974" s="378" t="str">
        <f>IF(名簿!C979&lt;&gt;"",名簿!C979,"")</f>
        <v/>
      </c>
      <c r="C974" s="378" t="str">
        <f>IF(名簿!F979&lt;&gt;"",名簿!F979,"")</f>
        <v/>
      </c>
      <c r="D974" s="378" t="str">
        <f>IF(名簿!G979&lt;&gt;"",名簿!G979,"")</f>
        <v/>
      </c>
      <c r="E974" s="378" t="str">
        <f>IF(名簿!J979&lt;&gt;"",名簿!J979,"")</f>
        <v/>
      </c>
      <c r="F974" s="378" t="str">
        <f>IF(名簿!L979&lt;&gt;"",名簿!L979,"")</f>
        <v/>
      </c>
      <c r="G974" s="378" t="str">
        <f>IF(名簿!I979&lt;&gt;"",名簿!I979,"")</f>
        <v/>
      </c>
      <c r="H974" s="378" t="str">
        <f>IF(名簿!K979&lt;&gt;"",名簿!K979,"")</f>
        <v/>
      </c>
      <c r="I974" s="378" t="str">
        <f>IF(名簿!H979&lt;&gt;"",名簿!H979,"")</f>
        <v/>
      </c>
      <c r="J974" s="378" t="str">
        <f>IF(名簿!S979&lt;&gt;"",名簿!S979,"")</f>
        <v/>
      </c>
      <c r="L974" s="379" t="str">
        <f>IF(現場!C978&lt;&gt;"",現場!C978,"")</f>
        <v/>
      </c>
      <c r="M974" s="379" t="str">
        <f>IF(現場!D978&lt;&gt;"",現場!D978,"")</f>
        <v/>
      </c>
      <c r="N974" s="379" t="str">
        <f>IF(現場!E978&lt;&gt;"",現場!E978,"")</f>
        <v/>
      </c>
      <c r="O974" s="379" t="str">
        <f>IF(現場!F978&lt;&gt;"",現場!F978,"")</f>
        <v/>
      </c>
      <c r="P974" s="379" t="str">
        <f>IF(現場!G978&lt;&gt;"",現場!G978,"")</f>
        <v/>
      </c>
      <c r="Q974" s="379" t="str">
        <f>IF(現場!H978&lt;&gt;"",現場!H978,"")</f>
        <v/>
      </c>
      <c r="R974" s="379" t="str">
        <f>IF(現場!I978&lt;&gt;"",現場!I978,"")</f>
        <v/>
      </c>
      <c r="S974" s="379" t="str">
        <f>IF(現場!J978&lt;&gt;"",現場!J978,"")</f>
        <v/>
      </c>
      <c r="T974" s="379" t="str">
        <f>IF(現場!K978&lt;&gt;"",現場!K978,"")</f>
        <v/>
      </c>
      <c r="U974" s="379" t="str">
        <f>IF(現場!L978&lt;&gt;"",現場!L978,"")</f>
        <v/>
      </c>
      <c r="V974" s="379" t="str">
        <f>IF(現場!M978&lt;&gt;"",現場!M978,"")</f>
        <v/>
      </c>
      <c r="X974" s="407" t="str">
        <f>IF(名簿!E979&lt;&gt;"",名簿!E979,"")</f>
        <v/>
      </c>
      <c r="Y974" s="407" t="str">
        <f>IF(名簿!C979&lt;&gt;"",名簿!C979,"")</f>
        <v/>
      </c>
      <c r="Z974" s="407" t="str">
        <f>IF(名簿!H979&lt;&gt;"",名簿!H979,"")</f>
        <v/>
      </c>
      <c r="AA974" s="407" t="str">
        <f>IF(名簿!S979&lt;&gt;"",名簿!S979,"")</f>
        <v/>
      </c>
      <c r="AB974" s="407" t="s">
        <v>1792</v>
      </c>
      <c r="AC974" s="407" t="str">
        <f>IF(名簿!M979&lt;&gt;"",名簿!M979,"")</f>
        <v/>
      </c>
      <c r="AD974" s="407" t="str">
        <f>IF(名簿!N979&lt;&gt;"",名簿!N979,"")</f>
        <v/>
      </c>
      <c r="AE974" s="407" t="str">
        <f>IF(名簿!O979&lt;&gt;"",名簿!O979,"")</f>
        <v/>
      </c>
      <c r="AF974" s="407" t="str">
        <f>IF(名簿!P979&lt;&gt;"",名簿!P979,"")</f>
        <v/>
      </c>
      <c r="AN974" s="551" t="str">
        <f>テーブル2[[#This Row],[災害発生時の
体制]]&amp;テーブル2[[#This Row],[班長代理①②③を選択]]</f>
        <v/>
      </c>
      <c r="AO974">
        <f>IF(テーブル2[[#This Row],[班長代理①②③を選択]]&lt;&gt;"",COUNTIF(AN:AN,AN974),0)</f>
        <v>0</v>
      </c>
      <c r="AQ974" s="521" t="str">
        <f>テーブル2[[#This Row],[災害発生時の
体制]]&amp;テーブル2[[#This Row],[班長]]</f>
        <v/>
      </c>
      <c r="AR974" s="519">
        <f>IF(テーブル2[[#This Row],[班長]]="○",COUNTIF(AQ:AQ,AQ974),0)</f>
        <v>0</v>
      </c>
    </row>
    <row r="975" spans="2:44" x14ac:dyDescent="0.15">
      <c r="B975" s="378" t="str">
        <f>IF(名簿!C980&lt;&gt;"",名簿!C980,"")</f>
        <v/>
      </c>
      <c r="C975" s="378" t="str">
        <f>IF(名簿!F980&lt;&gt;"",名簿!F980,"")</f>
        <v/>
      </c>
      <c r="D975" s="378" t="str">
        <f>IF(名簿!G980&lt;&gt;"",名簿!G980,"")</f>
        <v/>
      </c>
      <c r="E975" s="378" t="str">
        <f>IF(名簿!J980&lt;&gt;"",名簿!J980,"")</f>
        <v/>
      </c>
      <c r="F975" s="378" t="str">
        <f>IF(名簿!L980&lt;&gt;"",名簿!L980,"")</f>
        <v/>
      </c>
      <c r="G975" s="378" t="str">
        <f>IF(名簿!I980&lt;&gt;"",名簿!I980,"")</f>
        <v/>
      </c>
      <c r="H975" s="378" t="str">
        <f>IF(名簿!K980&lt;&gt;"",名簿!K980,"")</f>
        <v/>
      </c>
      <c r="I975" s="378" t="str">
        <f>IF(名簿!H980&lt;&gt;"",名簿!H980,"")</f>
        <v/>
      </c>
      <c r="J975" s="378" t="str">
        <f>IF(名簿!S980&lt;&gt;"",名簿!S980,"")</f>
        <v/>
      </c>
      <c r="L975" s="379" t="str">
        <f>IF(現場!C979&lt;&gt;"",現場!C979,"")</f>
        <v/>
      </c>
      <c r="M975" s="379" t="str">
        <f>IF(現場!D979&lt;&gt;"",現場!D979,"")</f>
        <v/>
      </c>
      <c r="N975" s="379" t="str">
        <f>IF(現場!E979&lt;&gt;"",現場!E979,"")</f>
        <v/>
      </c>
      <c r="O975" s="379" t="str">
        <f>IF(現場!F979&lt;&gt;"",現場!F979,"")</f>
        <v/>
      </c>
      <c r="P975" s="379" t="str">
        <f>IF(現場!G979&lt;&gt;"",現場!G979,"")</f>
        <v/>
      </c>
      <c r="Q975" s="379" t="str">
        <f>IF(現場!H979&lt;&gt;"",現場!H979,"")</f>
        <v/>
      </c>
      <c r="R975" s="379" t="str">
        <f>IF(現場!I979&lt;&gt;"",現場!I979,"")</f>
        <v/>
      </c>
      <c r="S975" s="379" t="str">
        <f>IF(現場!J979&lt;&gt;"",現場!J979,"")</f>
        <v/>
      </c>
      <c r="T975" s="379" t="str">
        <f>IF(現場!K979&lt;&gt;"",現場!K979,"")</f>
        <v/>
      </c>
      <c r="U975" s="379" t="str">
        <f>IF(現場!L979&lt;&gt;"",現場!L979,"")</f>
        <v/>
      </c>
      <c r="V975" s="379" t="str">
        <f>IF(現場!M979&lt;&gt;"",現場!M979,"")</f>
        <v/>
      </c>
      <c r="X975" s="407" t="str">
        <f>IF(名簿!E980&lt;&gt;"",名簿!E980,"")</f>
        <v/>
      </c>
      <c r="Y975" s="407" t="str">
        <f>IF(名簿!C980&lt;&gt;"",名簿!C980,"")</f>
        <v/>
      </c>
      <c r="Z975" s="407" t="str">
        <f>IF(名簿!H980&lt;&gt;"",名簿!H980,"")</f>
        <v/>
      </c>
      <c r="AA975" s="407" t="str">
        <f>IF(名簿!S980&lt;&gt;"",名簿!S980,"")</f>
        <v/>
      </c>
      <c r="AB975" s="407" t="s">
        <v>1792</v>
      </c>
      <c r="AC975" s="407" t="str">
        <f>IF(名簿!M980&lt;&gt;"",名簿!M980,"")</f>
        <v/>
      </c>
      <c r="AD975" s="407" t="str">
        <f>IF(名簿!N980&lt;&gt;"",名簿!N980,"")</f>
        <v/>
      </c>
      <c r="AE975" s="407" t="str">
        <f>IF(名簿!O980&lt;&gt;"",名簿!O980,"")</f>
        <v/>
      </c>
      <c r="AF975" s="407" t="str">
        <f>IF(名簿!P980&lt;&gt;"",名簿!P980,"")</f>
        <v/>
      </c>
      <c r="AN975" s="551" t="str">
        <f>テーブル2[[#This Row],[災害発生時の
体制]]&amp;テーブル2[[#This Row],[班長代理①②③を選択]]</f>
        <v/>
      </c>
      <c r="AO975">
        <f>IF(テーブル2[[#This Row],[班長代理①②③を選択]]&lt;&gt;"",COUNTIF(AN:AN,AN975),0)</f>
        <v>0</v>
      </c>
      <c r="AQ975" s="521" t="str">
        <f>テーブル2[[#This Row],[災害発生時の
体制]]&amp;テーブル2[[#This Row],[班長]]</f>
        <v/>
      </c>
      <c r="AR975" s="519">
        <f>IF(テーブル2[[#This Row],[班長]]="○",COUNTIF(AQ:AQ,AQ975),0)</f>
        <v>0</v>
      </c>
    </row>
    <row r="976" spans="2:44" x14ac:dyDescent="0.15">
      <c r="B976" s="378" t="str">
        <f>IF(名簿!C981&lt;&gt;"",名簿!C981,"")</f>
        <v/>
      </c>
      <c r="C976" s="378" t="str">
        <f>IF(名簿!F981&lt;&gt;"",名簿!F981,"")</f>
        <v/>
      </c>
      <c r="D976" s="378" t="str">
        <f>IF(名簿!G981&lt;&gt;"",名簿!G981,"")</f>
        <v/>
      </c>
      <c r="E976" s="378" t="str">
        <f>IF(名簿!J981&lt;&gt;"",名簿!J981,"")</f>
        <v/>
      </c>
      <c r="F976" s="378" t="str">
        <f>IF(名簿!L981&lt;&gt;"",名簿!L981,"")</f>
        <v/>
      </c>
      <c r="G976" s="378" t="str">
        <f>IF(名簿!I981&lt;&gt;"",名簿!I981,"")</f>
        <v/>
      </c>
      <c r="H976" s="378" t="str">
        <f>IF(名簿!K981&lt;&gt;"",名簿!K981,"")</f>
        <v/>
      </c>
      <c r="I976" s="378" t="str">
        <f>IF(名簿!H981&lt;&gt;"",名簿!H981,"")</f>
        <v/>
      </c>
      <c r="J976" s="378" t="str">
        <f>IF(名簿!S981&lt;&gt;"",名簿!S981,"")</f>
        <v/>
      </c>
      <c r="L976" s="379" t="str">
        <f>IF(現場!C980&lt;&gt;"",現場!C980,"")</f>
        <v/>
      </c>
      <c r="M976" s="379" t="str">
        <f>IF(現場!D980&lt;&gt;"",現場!D980,"")</f>
        <v/>
      </c>
      <c r="N976" s="379" t="str">
        <f>IF(現場!E980&lt;&gt;"",現場!E980,"")</f>
        <v/>
      </c>
      <c r="O976" s="379" t="str">
        <f>IF(現場!F980&lt;&gt;"",現場!F980,"")</f>
        <v/>
      </c>
      <c r="P976" s="379" t="str">
        <f>IF(現場!G980&lt;&gt;"",現場!G980,"")</f>
        <v/>
      </c>
      <c r="Q976" s="379" t="str">
        <f>IF(現場!H980&lt;&gt;"",現場!H980,"")</f>
        <v/>
      </c>
      <c r="R976" s="379" t="str">
        <f>IF(現場!I980&lt;&gt;"",現場!I980,"")</f>
        <v/>
      </c>
      <c r="S976" s="379" t="str">
        <f>IF(現場!J980&lt;&gt;"",現場!J980,"")</f>
        <v/>
      </c>
      <c r="T976" s="379" t="str">
        <f>IF(現場!K980&lt;&gt;"",現場!K980,"")</f>
        <v/>
      </c>
      <c r="U976" s="379" t="str">
        <f>IF(現場!L980&lt;&gt;"",現場!L980,"")</f>
        <v/>
      </c>
      <c r="V976" s="379" t="str">
        <f>IF(現場!M980&lt;&gt;"",現場!M980,"")</f>
        <v/>
      </c>
      <c r="X976" s="407" t="str">
        <f>IF(名簿!E981&lt;&gt;"",名簿!E981,"")</f>
        <v/>
      </c>
      <c r="Y976" s="407" t="str">
        <f>IF(名簿!C981&lt;&gt;"",名簿!C981,"")</f>
        <v/>
      </c>
      <c r="Z976" s="407" t="str">
        <f>IF(名簿!H981&lt;&gt;"",名簿!H981,"")</f>
        <v/>
      </c>
      <c r="AA976" s="407" t="str">
        <f>IF(名簿!S981&lt;&gt;"",名簿!S981,"")</f>
        <v/>
      </c>
      <c r="AB976" s="407" t="s">
        <v>1792</v>
      </c>
      <c r="AC976" s="407" t="str">
        <f>IF(名簿!M981&lt;&gt;"",名簿!M981,"")</f>
        <v/>
      </c>
      <c r="AD976" s="407" t="str">
        <f>IF(名簿!N981&lt;&gt;"",名簿!N981,"")</f>
        <v/>
      </c>
      <c r="AE976" s="407" t="str">
        <f>IF(名簿!O981&lt;&gt;"",名簿!O981,"")</f>
        <v/>
      </c>
      <c r="AF976" s="407" t="str">
        <f>IF(名簿!P981&lt;&gt;"",名簿!P981,"")</f>
        <v/>
      </c>
      <c r="AN976" s="551" t="str">
        <f>テーブル2[[#This Row],[災害発生時の
体制]]&amp;テーブル2[[#This Row],[班長代理①②③を選択]]</f>
        <v/>
      </c>
      <c r="AO976">
        <f>IF(テーブル2[[#This Row],[班長代理①②③を選択]]&lt;&gt;"",COUNTIF(AN:AN,AN976),0)</f>
        <v>0</v>
      </c>
      <c r="AQ976" s="521" t="str">
        <f>テーブル2[[#This Row],[災害発生時の
体制]]&amp;テーブル2[[#This Row],[班長]]</f>
        <v/>
      </c>
      <c r="AR976" s="519">
        <f>IF(テーブル2[[#This Row],[班長]]="○",COUNTIF(AQ:AQ,AQ976),0)</f>
        <v>0</v>
      </c>
    </row>
    <row r="977" spans="2:44" x14ac:dyDescent="0.15">
      <c r="B977" s="378" t="str">
        <f>IF(名簿!C982&lt;&gt;"",名簿!C982,"")</f>
        <v/>
      </c>
      <c r="C977" s="378" t="str">
        <f>IF(名簿!F982&lt;&gt;"",名簿!F982,"")</f>
        <v/>
      </c>
      <c r="D977" s="378" t="str">
        <f>IF(名簿!G982&lt;&gt;"",名簿!G982,"")</f>
        <v/>
      </c>
      <c r="E977" s="378" t="str">
        <f>IF(名簿!J982&lt;&gt;"",名簿!J982,"")</f>
        <v/>
      </c>
      <c r="F977" s="378" t="str">
        <f>IF(名簿!L982&lt;&gt;"",名簿!L982,"")</f>
        <v/>
      </c>
      <c r="G977" s="378" t="str">
        <f>IF(名簿!I982&lt;&gt;"",名簿!I982,"")</f>
        <v/>
      </c>
      <c r="H977" s="378" t="str">
        <f>IF(名簿!K982&lt;&gt;"",名簿!K982,"")</f>
        <v/>
      </c>
      <c r="I977" s="378" t="str">
        <f>IF(名簿!H982&lt;&gt;"",名簿!H982,"")</f>
        <v/>
      </c>
      <c r="J977" s="378" t="str">
        <f>IF(名簿!S982&lt;&gt;"",名簿!S982,"")</f>
        <v/>
      </c>
      <c r="L977" s="379" t="str">
        <f>IF(現場!C981&lt;&gt;"",現場!C981,"")</f>
        <v/>
      </c>
      <c r="M977" s="379" t="str">
        <f>IF(現場!D981&lt;&gt;"",現場!D981,"")</f>
        <v/>
      </c>
      <c r="N977" s="379" t="str">
        <f>IF(現場!E981&lt;&gt;"",現場!E981,"")</f>
        <v/>
      </c>
      <c r="O977" s="379" t="str">
        <f>IF(現場!F981&lt;&gt;"",現場!F981,"")</f>
        <v/>
      </c>
      <c r="P977" s="379" t="str">
        <f>IF(現場!G981&lt;&gt;"",現場!G981,"")</f>
        <v/>
      </c>
      <c r="Q977" s="379" t="str">
        <f>IF(現場!H981&lt;&gt;"",現場!H981,"")</f>
        <v/>
      </c>
      <c r="R977" s="379" t="str">
        <f>IF(現場!I981&lt;&gt;"",現場!I981,"")</f>
        <v/>
      </c>
      <c r="S977" s="379" t="str">
        <f>IF(現場!J981&lt;&gt;"",現場!J981,"")</f>
        <v/>
      </c>
      <c r="T977" s="379" t="str">
        <f>IF(現場!K981&lt;&gt;"",現場!K981,"")</f>
        <v/>
      </c>
      <c r="U977" s="379" t="str">
        <f>IF(現場!L981&lt;&gt;"",現場!L981,"")</f>
        <v/>
      </c>
      <c r="V977" s="379" t="str">
        <f>IF(現場!M981&lt;&gt;"",現場!M981,"")</f>
        <v/>
      </c>
      <c r="X977" s="407" t="str">
        <f>IF(名簿!E982&lt;&gt;"",名簿!E982,"")</f>
        <v/>
      </c>
      <c r="Y977" s="407" t="str">
        <f>IF(名簿!C982&lt;&gt;"",名簿!C982,"")</f>
        <v/>
      </c>
      <c r="Z977" s="407" t="str">
        <f>IF(名簿!H982&lt;&gt;"",名簿!H982,"")</f>
        <v/>
      </c>
      <c r="AA977" s="407" t="str">
        <f>IF(名簿!S982&lt;&gt;"",名簿!S982,"")</f>
        <v/>
      </c>
      <c r="AB977" s="407" t="s">
        <v>1792</v>
      </c>
      <c r="AC977" s="407" t="str">
        <f>IF(名簿!M982&lt;&gt;"",名簿!M982,"")</f>
        <v/>
      </c>
      <c r="AD977" s="407" t="str">
        <f>IF(名簿!N982&lt;&gt;"",名簿!N982,"")</f>
        <v/>
      </c>
      <c r="AE977" s="407" t="str">
        <f>IF(名簿!O982&lt;&gt;"",名簿!O982,"")</f>
        <v/>
      </c>
      <c r="AF977" s="407" t="str">
        <f>IF(名簿!P982&lt;&gt;"",名簿!P982,"")</f>
        <v/>
      </c>
      <c r="AN977" s="551" t="str">
        <f>テーブル2[[#This Row],[災害発生時の
体制]]&amp;テーブル2[[#This Row],[班長代理①②③を選択]]</f>
        <v/>
      </c>
      <c r="AO977">
        <f>IF(テーブル2[[#This Row],[班長代理①②③を選択]]&lt;&gt;"",COUNTIF(AN:AN,AN977),0)</f>
        <v>0</v>
      </c>
      <c r="AQ977" s="521" t="str">
        <f>テーブル2[[#This Row],[災害発生時の
体制]]&amp;テーブル2[[#This Row],[班長]]</f>
        <v/>
      </c>
      <c r="AR977" s="519">
        <f>IF(テーブル2[[#This Row],[班長]]="○",COUNTIF(AQ:AQ,AQ977),0)</f>
        <v>0</v>
      </c>
    </row>
    <row r="978" spans="2:44" x14ac:dyDescent="0.15">
      <c r="B978" s="378" t="str">
        <f>IF(名簿!C983&lt;&gt;"",名簿!C983,"")</f>
        <v/>
      </c>
      <c r="C978" s="378" t="str">
        <f>IF(名簿!F983&lt;&gt;"",名簿!F983,"")</f>
        <v/>
      </c>
      <c r="D978" s="378" t="str">
        <f>IF(名簿!G983&lt;&gt;"",名簿!G983,"")</f>
        <v/>
      </c>
      <c r="E978" s="378" t="str">
        <f>IF(名簿!J983&lt;&gt;"",名簿!J983,"")</f>
        <v/>
      </c>
      <c r="F978" s="378" t="str">
        <f>IF(名簿!L983&lt;&gt;"",名簿!L983,"")</f>
        <v/>
      </c>
      <c r="G978" s="378" t="str">
        <f>IF(名簿!I983&lt;&gt;"",名簿!I983,"")</f>
        <v/>
      </c>
      <c r="H978" s="378" t="str">
        <f>IF(名簿!K983&lt;&gt;"",名簿!K983,"")</f>
        <v/>
      </c>
      <c r="I978" s="378" t="str">
        <f>IF(名簿!H983&lt;&gt;"",名簿!H983,"")</f>
        <v/>
      </c>
      <c r="J978" s="378" t="str">
        <f>IF(名簿!S983&lt;&gt;"",名簿!S983,"")</f>
        <v/>
      </c>
      <c r="L978" s="379" t="str">
        <f>IF(現場!C982&lt;&gt;"",現場!C982,"")</f>
        <v/>
      </c>
      <c r="M978" s="379" t="str">
        <f>IF(現場!D982&lt;&gt;"",現場!D982,"")</f>
        <v/>
      </c>
      <c r="N978" s="379" t="str">
        <f>IF(現場!E982&lt;&gt;"",現場!E982,"")</f>
        <v/>
      </c>
      <c r="O978" s="379" t="str">
        <f>IF(現場!F982&lt;&gt;"",現場!F982,"")</f>
        <v/>
      </c>
      <c r="P978" s="379" t="str">
        <f>IF(現場!G982&lt;&gt;"",現場!G982,"")</f>
        <v/>
      </c>
      <c r="Q978" s="379" t="str">
        <f>IF(現場!H982&lt;&gt;"",現場!H982,"")</f>
        <v/>
      </c>
      <c r="R978" s="379" t="str">
        <f>IF(現場!I982&lt;&gt;"",現場!I982,"")</f>
        <v/>
      </c>
      <c r="S978" s="379" t="str">
        <f>IF(現場!J982&lt;&gt;"",現場!J982,"")</f>
        <v/>
      </c>
      <c r="T978" s="379" t="str">
        <f>IF(現場!K982&lt;&gt;"",現場!K982,"")</f>
        <v/>
      </c>
      <c r="U978" s="379" t="str">
        <f>IF(現場!L982&lt;&gt;"",現場!L982,"")</f>
        <v/>
      </c>
      <c r="V978" s="379" t="str">
        <f>IF(現場!M982&lt;&gt;"",現場!M982,"")</f>
        <v/>
      </c>
      <c r="X978" s="407" t="str">
        <f>IF(名簿!E983&lt;&gt;"",名簿!E983,"")</f>
        <v/>
      </c>
      <c r="Y978" s="407" t="str">
        <f>IF(名簿!C983&lt;&gt;"",名簿!C983,"")</f>
        <v/>
      </c>
      <c r="Z978" s="407" t="str">
        <f>IF(名簿!H983&lt;&gt;"",名簿!H983,"")</f>
        <v/>
      </c>
      <c r="AA978" s="407" t="str">
        <f>IF(名簿!S983&lt;&gt;"",名簿!S983,"")</f>
        <v/>
      </c>
      <c r="AB978" s="407" t="s">
        <v>1792</v>
      </c>
      <c r="AC978" s="407" t="str">
        <f>IF(名簿!M983&lt;&gt;"",名簿!M983,"")</f>
        <v/>
      </c>
      <c r="AD978" s="407" t="str">
        <f>IF(名簿!N983&lt;&gt;"",名簿!N983,"")</f>
        <v/>
      </c>
      <c r="AE978" s="407" t="str">
        <f>IF(名簿!O983&lt;&gt;"",名簿!O983,"")</f>
        <v/>
      </c>
      <c r="AF978" s="407" t="str">
        <f>IF(名簿!P983&lt;&gt;"",名簿!P983,"")</f>
        <v/>
      </c>
      <c r="AN978" s="551" t="str">
        <f>テーブル2[[#This Row],[災害発生時の
体制]]&amp;テーブル2[[#This Row],[班長代理①②③を選択]]</f>
        <v/>
      </c>
      <c r="AO978">
        <f>IF(テーブル2[[#This Row],[班長代理①②③を選択]]&lt;&gt;"",COUNTIF(AN:AN,AN978),0)</f>
        <v>0</v>
      </c>
      <c r="AQ978" s="521" t="str">
        <f>テーブル2[[#This Row],[災害発生時の
体制]]&amp;テーブル2[[#This Row],[班長]]</f>
        <v/>
      </c>
      <c r="AR978" s="519">
        <f>IF(テーブル2[[#This Row],[班長]]="○",COUNTIF(AQ:AQ,AQ978),0)</f>
        <v>0</v>
      </c>
    </row>
    <row r="979" spans="2:44" x14ac:dyDescent="0.15">
      <c r="B979" s="378" t="str">
        <f>IF(名簿!C984&lt;&gt;"",名簿!C984,"")</f>
        <v/>
      </c>
      <c r="C979" s="378" t="str">
        <f>IF(名簿!F984&lt;&gt;"",名簿!F984,"")</f>
        <v/>
      </c>
      <c r="D979" s="378" t="str">
        <f>IF(名簿!G984&lt;&gt;"",名簿!G984,"")</f>
        <v/>
      </c>
      <c r="E979" s="378" t="str">
        <f>IF(名簿!J984&lt;&gt;"",名簿!J984,"")</f>
        <v/>
      </c>
      <c r="F979" s="378" t="str">
        <f>IF(名簿!L984&lt;&gt;"",名簿!L984,"")</f>
        <v/>
      </c>
      <c r="G979" s="378" t="str">
        <f>IF(名簿!I984&lt;&gt;"",名簿!I984,"")</f>
        <v/>
      </c>
      <c r="H979" s="378" t="str">
        <f>IF(名簿!K984&lt;&gt;"",名簿!K984,"")</f>
        <v/>
      </c>
      <c r="I979" s="378" t="str">
        <f>IF(名簿!H984&lt;&gt;"",名簿!H984,"")</f>
        <v/>
      </c>
      <c r="J979" s="378" t="str">
        <f>IF(名簿!S984&lt;&gt;"",名簿!S984,"")</f>
        <v/>
      </c>
      <c r="L979" s="379" t="str">
        <f>IF(現場!C983&lt;&gt;"",現場!C983,"")</f>
        <v/>
      </c>
      <c r="M979" s="379" t="str">
        <f>IF(現場!D983&lt;&gt;"",現場!D983,"")</f>
        <v/>
      </c>
      <c r="N979" s="379" t="str">
        <f>IF(現場!E983&lt;&gt;"",現場!E983,"")</f>
        <v/>
      </c>
      <c r="O979" s="379" t="str">
        <f>IF(現場!F983&lt;&gt;"",現場!F983,"")</f>
        <v/>
      </c>
      <c r="P979" s="379" t="str">
        <f>IF(現場!G983&lt;&gt;"",現場!G983,"")</f>
        <v/>
      </c>
      <c r="Q979" s="379" t="str">
        <f>IF(現場!H983&lt;&gt;"",現場!H983,"")</f>
        <v/>
      </c>
      <c r="R979" s="379" t="str">
        <f>IF(現場!I983&lt;&gt;"",現場!I983,"")</f>
        <v/>
      </c>
      <c r="S979" s="379" t="str">
        <f>IF(現場!J983&lt;&gt;"",現場!J983,"")</f>
        <v/>
      </c>
      <c r="T979" s="379" t="str">
        <f>IF(現場!K983&lt;&gt;"",現場!K983,"")</f>
        <v/>
      </c>
      <c r="U979" s="379" t="str">
        <f>IF(現場!L983&lt;&gt;"",現場!L983,"")</f>
        <v/>
      </c>
      <c r="V979" s="379" t="str">
        <f>IF(現場!M983&lt;&gt;"",現場!M983,"")</f>
        <v/>
      </c>
      <c r="X979" s="407" t="str">
        <f>IF(名簿!E984&lt;&gt;"",名簿!E984,"")</f>
        <v/>
      </c>
      <c r="Y979" s="407" t="str">
        <f>IF(名簿!C984&lt;&gt;"",名簿!C984,"")</f>
        <v/>
      </c>
      <c r="Z979" s="407" t="str">
        <f>IF(名簿!H984&lt;&gt;"",名簿!H984,"")</f>
        <v/>
      </c>
      <c r="AA979" s="407" t="str">
        <f>IF(名簿!S984&lt;&gt;"",名簿!S984,"")</f>
        <v/>
      </c>
      <c r="AB979" s="407" t="s">
        <v>1792</v>
      </c>
      <c r="AC979" s="407" t="str">
        <f>IF(名簿!M984&lt;&gt;"",名簿!M984,"")</f>
        <v/>
      </c>
      <c r="AD979" s="407" t="str">
        <f>IF(名簿!N984&lt;&gt;"",名簿!N984,"")</f>
        <v/>
      </c>
      <c r="AE979" s="407" t="str">
        <f>IF(名簿!O984&lt;&gt;"",名簿!O984,"")</f>
        <v/>
      </c>
      <c r="AF979" s="407" t="str">
        <f>IF(名簿!P984&lt;&gt;"",名簿!P984,"")</f>
        <v/>
      </c>
      <c r="AN979" s="551" t="str">
        <f>テーブル2[[#This Row],[災害発生時の
体制]]&amp;テーブル2[[#This Row],[班長代理①②③を選択]]</f>
        <v/>
      </c>
      <c r="AO979">
        <f>IF(テーブル2[[#This Row],[班長代理①②③を選択]]&lt;&gt;"",COUNTIF(AN:AN,AN979),0)</f>
        <v>0</v>
      </c>
      <c r="AQ979" s="521" t="str">
        <f>テーブル2[[#This Row],[災害発生時の
体制]]&amp;テーブル2[[#This Row],[班長]]</f>
        <v/>
      </c>
      <c r="AR979" s="519">
        <f>IF(テーブル2[[#This Row],[班長]]="○",COUNTIF(AQ:AQ,AQ979),0)</f>
        <v>0</v>
      </c>
    </row>
    <row r="980" spans="2:44" x14ac:dyDescent="0.15">
      <c r="B980" s="378" t="str">
        <f>IF(名簿!C985&lt;&gt;"",名簿!C985,"")</f>
        <v/>
      </c>
      <c r="C980" s="378" t="str">
        <f>IF(名簿!F985&lt;&gt;"",名簿!F985,"")</f>
        <v/>
      </c>
      <c r="D980" s="378" t="str">
        <f>IF(名簿!G985&lt;&gt;"",名簿!G985,"")</f>
        <v/>
      </c>
      <c r="E980" s="378" t="str">
        <f>IF(名簿!J985&lt;&gt;"",名簿!J985,"")</f>
        <v/>
      </c>
      <c r="F980" s="378" t="str">
        <f>IF(名簿!L985&lt;&gt;"",名簿!L985,"")</f>
        <v/>
      </c>
      <c r="G980" s="378" t="str">
        <f>IF(名簿!I985&lt;&gt;"",名簿!I985,"")</f>
        <v/>
      </c>
      <c r="H980" s="378" t="str">
        <f>IF(名簿!K985&lt;&gt;"",名簿!K985,"")</f>
        <v/>
      </c>
      <c r="I980" s="378" t="str">
        <f>IF(名簿!H985&lt;&gt;"",名簿!H985,"")</f>
        <v/>
      </c>
      <c r="J980" s="378" t="str">
        <f>IF(名簿!S985&lt;&gt;"",名簿!S985,"")</f>
        <v/>
      </c>
      <c r="L980" s="379" t="str">
        <f>IF(現場!C984&lt;&gt;"",現場!C984,"")</f>
        <v/>
      </c>
      <c r="M980" s="379" t="str">
        <f>IF(現場!D984&lt;&gt;"",現場!D984,"")</f>
        <v/>
      </c>
      <c r="N980" s="379" t="str">
        <f>IF(現場!E984&lt;&gt;"",現場!E984,"")</f>
        <v/>
      </c>
      <c r="O980" s="379" t="str">
        <f>IF(現場!F984&lt;&gt;"",現場!F984,"")</f>
        <v/>
      </c>
      <c r="P980" s="379" t="str">
        <f>IF(現場!G984&lt;&gt;"",現場!G984,"")</f>
        <v/>
      </c>
      <c r="Q980" s="379" t="str">
        <f>IF(現場!H984&lt;&gt;"",現場!H984,"")</f>
        <v/>
      </c>
      <c r="R980" s="379" t="str">
        <f>IF(現場!I984&lt;&gt;"",現場!I984,"")</f>
        <v/>
      </c>
      <c r="S980" s="379" t="str">
        <f>IF(現場!J984&lt;&gt;"",現場!J984,"")</f>
        <v/>
      </c>
      <c r="T980" s="379" t="str">
        <f>IF(現場!K984&lt;&gt;"",現場!K984,"")</f>
        <v/>
      </c>
      <c r="U980" s="379" t="str">
        <f>IF(現場!L984&lt;&gt;"",現場!L984,"")</f>
        <v/>
      </c>
      <c r="V980" s="379" t="str">
        <f>IF(現場!M984&lt;&gt;"",現場!M984,"")</f>
        <v/>
      </c>
      <c r="X980" s="407" t="str">
        <f>IF(名簿!E985&lt;&gt;"",名簿!E985,"")</f>
        <v/>
      </c>
      <c r="Y980" s="407" t="str">
        <f>IF(名簿!C985&lt;&gt;"",名簿!C985,"")</f>
        <v/>
      </c>
      <c r="Z980" s="407" t="str">
        <f>IF(名簿!H985&lt;&gt;"",名簿!H985,"")</f>
        <v/>
      </c>
      <c r="AA980" s="407" t="str">
        <f>IF(名簿!S985&lt;&gt;"",名簿!S985,"")</f>
        <v/>
      </c>
      <c r="AB980" s="407" t="s">
        <v>1792</v>
      </c>
      <c r="AC980" s="407" t="str">
        <f>IF(名簿!M985&lt;&gt;"",名簿!M985,"")</f>
        <v/>
      </c>
      <c r="AD980" s="407" t="str">
        <f>IF(名簿!N985&lt;&gt;"",名簿!N985,"")</f>
        <v/>
      </c>
      <c r="AE980" s="407" t="str">
        <f>IF(名簿!O985&lt;&gt;"",名簿!O985,"")</f>
        <v/>
      </c>
      <c r="AF980" s="407" t="str">
        <f>IF(名簿!P985&lt;&gt;"",名簿!P985,"")</f>
        <v/>
      </c>
      <c r="AN980" s="551" t="str">
        <f>テーブル2[[#This Row],[災害発生時の
体制]]&amp;テーブル2[[#This Row],[班長代理①②③を選択]]</f>
        <v/>
      </c>
      <c r="AO980">
        <f>IF(テーブル2[[#This Row],[班長代理①②③を選択]]&lt;&gt;"",COUNTIF(AN:AN,AN980),0)</f>
        <v>0</v>
      </c>
      <c r="AQ980" s="521" t="str">
        <f>テーブル2[[#This Row],[災害発生時の
体制]]&amp;テーブル2[[#This Row],[班長]]</f>
        <v/>
      </c>
      <c r="AR980" s="519">
        <f>IF(テーブル2[[#This Row],[班長]]="○",COUNTIF(AQ:AQ,AQ980),0)</f>
        <v>0</v>
      </c>
    </row>
    <row r="981" spans="2:44" x14ac:dyDescent="0.15">
      <c r="B981" s="378" t="str">
        <f>IF(名簿!C986&lt;&gt;"",名簿!C986,"")</f>
        <v/>
      </c>
      <c r="C981" s="378" t="str">
        <f>IF(名簿!F986&lt;&gt;"",名簿!F986,"")</f>
        <v/>
      </c>
      <c r="D981" s="378" t="str">
        <f>IF(名簿!G986&lt;&gt;"",名簿!G986,"")</f>
        <v/>
      </c>
      <c r="E981" s="378" t="str">
        <f>IF(名簿!J986&lt;&gt;"",名簿!J986,"")</f>
        <v/>
      </c>
      <c r="F981" s="378" t="str">
        <f>IF(名簿!L986&lt;&gt;"",名簿!L986,"")</f>
        <v/>
      </c>
      <c r="G981" s="378" t="str">
        <f>IF(名簿!I986&lt;&gt;"",名簿!I986,"")</f>
        <v/>
      </c>
      <c r="H981" s="378" t="str">
        <f>IF(名簿!K986&lt;&gt;"",名簿!K986,"")</f>
        <v/>
      </c>
      <c r="I981" s="378" t="str">
        <f>IF(名簿!H986&lt;&gt;"",名簿!H986,"")</f>
        <v/>
      </c>
      <c r="J981" s="378" t="str">
        <f>IF(名簿!S986&lt;&gt;"",名簿!S986,"")</f>
        <v/>
      </c>
      <c r="L981" s="379" t="str">
        <f>IF(現場!C985&lt;&gt;"",現場!C985,"")</f>
        <v/>
      </c>
      <c r="M981" s="379" t="str">
        <f>IF(現場!D985&lt;&gt;"",現場!D985,"")</f>
        <v/>
      </c>
      <c r="N981" s="379" t="str">
        <f>IF(現場!E985&lt;&gt;"",現場!E985,"")</f>
        <v/>
      </c>
      <c r="O981" s="379" t="str">
        <f>IF(現場!F985&lt;&gt;"",現場!F985,"")</f>
        <v/>
      </c>
      <c r="P981" s="379" t="str">
        <f>IF(現場!G985&lt;&gt;"",現場!G985,"")</f>
        <v/>
      </c>
      <c r="Q981" s="379" t="str">
        <f>IF(現場!H985&lt;&gt;"",現場!H985,"")</f>
        <v/>
      </c>
      <c r="R981" s="379" t="str">
        <f>IF(現場!I985&lt;&gt;"",現場!I985,"")</f>
        <v/>
      </c>
      <c r="S981" s="379" t="str">
        <f>IF(現場!J985&lt;&gt;"",現場!J985,"")</f>
        <v/>
      </c>
      <c r="T981" s="379" t="str">
        <f>IF(現場!K985&lt;&gt;"",現場!K985,"")</f>
        <v/>
      </c>
      <c r="U981" s="379" t="str">
        <f>IF(現場!L985&lt;&gt;"",現場!L985,"")</f>
        <v/>
      </c>
      <c r="V981" s="379" t="str">
        <f>IF(現場!M985&lt;&gt;"",現場!M985,"")</f>
        <v/>
      </c>
      <c r="X981" s="407" t="str">
        <f>IF(名簿!E986&lt;&gt;"",名簿!E986,"")</f>
        <v/>
      </c>
      <c r="Y981" s="407" t="str">
        <f>IF(名簿!C986&lt;&gt;"",名簿!C986,"")</f>
        <v/>
      </c>
      <c r="Z981" s="407" t="str">
        <f>IF(名簿!H986&lt;&gt;"",名簿!H986,"")</f>
        <v/>
      </c>
      <c r="AA981" s="407" t="str">
        <f>IF(名簿!S986&lt;&gt;"",名簿!S986,"")</f>
        <v/>
      </c>
      <c r="AB981" s="407" t="s">
        <v>1792</v>
      </c>
      <c r="AC981" s="407" t="str">
        <f>IF(名簿!M986&lt;&gt;"",名簿!M986,"")</f>
        <v/>
      </c>
      <c r="AD981" s="407" t="str">
        <f>IF(名簿!N986&lt;&gt;"",名簿!N986,"")</f>
        <v/>
      </c>
      <c r="AE981" s="407" t="str">
        <f>IF(名簿!O986&lt;&gt;"",名簿!O986,"")</f>
        <v/>
      </c>
      <c r="AF981" s="407" t="str">
        <f>IF(名簿!P986&lt;&gt;"",名簿!P986,"")</f>
        <v/>
      </c>
      <c r="AN981" s="551" t="str">
        <f>テーブル2[[#This Row],[災害発生時の
体制]]&amp;テーブル2[[#This Row],[班長代理①②③を選択]]</f>
        <v/>
      </c>
      <c r="AO981">
        <f>IF(テーブル2[[#This Row],[班長代理①②③を選択]]&lt;&gt;"",COUNTIF(AN:AN,AN981),0)</f>
        <v>0</v>
      </c>
      <c r="AQ981" s="521" t="str">
        <f>テーブル2[[#This Row],[災害発生時の
体制]]&amp;テーブル2[[#This Row],[班長]]</f>
        <v/>
      </c>
      <c r="AR981" s="519">
        <f>IF(テーブル2[[#This Row],[班長]]="○",COUNTIF(AQ:AQ,AQ981),0)</f>
        <v>0</v>
      </c>
    </row>
    <row r="982" spans="2:44" x14ac:dyDescent="0.15">
      <c r="B982" s="378" t="str">
        <f>IF(名簿!C987&lt;&gt;"",名簿!C987,"")</f>
        <v/>
      </c>
      <c r="C982" s="378" t="str">
        <f>IF(名簿!F987&lt;&gt;"",名簿!F987,"")</f>
        <v/>
      </c>
      <c r="D982" s="378" t="str">
        <f>IF(名簿!G987&lt;&gt;"",名簿!G987,"")</f>
        <v/>
      </c>
      <c r="E982" s="378" t="str">
        <f>IF(名簿!J987&lt;&gt;"",名簿!J987,"")</f>
        <v/>
      </c>
      <c r="F982" s="378" t="str">
        <f>IF(名簿!L987&lt;&gt;"",名簿!L987,"")</f>
        <v/>
      </c>
      <c r="G982" s="378" t="str">
        <f>IF(名簿!I987&lt;&gt;"",名簿!I987,"")</f>
        <v/>
      </c>
      <c r="H982" s="378" t="str">
        <f>IF(名簿!K987&lt;&gt;"",名簿!K987,"")</f>
        <v/>
      </c>
      <c r="I982" s="378" t="str">
        <f>IF(名簿!H987&lt;&gt;"",名簿!H987,"")</f>
        <v/>
      </c>
      <c r="J982" s="378" t="str">
        <f>IF(名簿!S987&lt;&gt;"",名簿!S987,"")</f>
        <v/>
      </c>
      <c r="L982" s="379" t="str">
        <f>IF(現場!C986&lt;&gt;"",現場!C986,"")</f>
        <v/>
      </c>
      <c r="M982" s="379" t="str">
        <f>IF(現場!D986&lt;&gt;"",現場!D986,"")</f>
        <v/>
      </c>
      <c r="N982" s="379" t="str">
        <f>IF(現場!E986&lt;&gt;"",現場!E986,"")</f>
        <v/>
      </c>
      <c r="O982" s="379" t="str">
        <f>IF(現場!F986&lt;&gt;"",現場!F986,"")</f>
        <v/>
      </c>
      <c r="P982" s="379" t="str">
        <f>IF(現場!G986&lt;&gt;"",現場!G986,"")</f>
        <v/>
      </c>
      <c r="Q982" s="379" t="str">
        <f>IF(現場!H986&lt;&gt;"",現場!H986,"")</f>
        <v/>
      </c>
      <c r="R982" s="379" t="str">
        <f>IF(現場!I986&lt;&gt;"",現場!I986,"")</f>
        <v/>
      </c>
      <c r="S982" s="379" t="str">
        <f>IF(現場!J986&lt;&gt;"",現場!J986,"")</f>
        <v/>
      </c>
      <c r="T982" s="379" t="str">
        <f>IF(現場!K986&lt;&gt;"",現場!K986,"")</f>
        <v/>
      </c>
      <c r="U982" s="379" t="str">
        <f>IF(現場!L986&lt;&gt;"",現場!L986,"")</f>
        <v/>
      </c>
      <c r="V982" s="379" t="str">
        <f>IF(現場!M986&lt;&gt;"",現場!M986,"")</f>
        <v/>
      </c>
      <c r="X982" s="407" t="str">
        <f>IF(名簿!E987&lt;&gt;"",名簿!E987,"")</f>
        <v/>
      </c>
      <c r="Y982" s="407" t="str">
        <f>IF(名簿!C987&lt;&gt;"",名簿!C987,"")</f>
        <v/>
      </c>
      <c r="Z982" s="407" t="str">
        <f>IF(名簿!H987&lt;&gt;"",名簿!H987,"")</f>
        <v/>
      </c>
      <c r="AA982" s="407" t="str">
        <f>IF(名簿!S987&lt;&gt;"",名簿!S987,"")</f>
        <v/>
      </c>
      <c r="AB982" s="407" t="s">
        <v>1792</v>
      </c>
      <c r="AC982" s="407" t="str">
        <f>IF(名簿!M987&lt;&gt;"",名簿!M987,"")</f>
        <v/>
      </c>
      <c r="AD982" s="407" t="str">
        <f>IF(名簿!N987&lt;&gt;"",名簿!N987,"")</f>
        <v/>
      </c>
      <c r="AE982" s="407" t="str">
        <f>IF(名簿!O987&lt;&gt;"",名簿!O987,"")</f>
        <v/>
      </c>
      <c r="AF982" s="407" t="str">
        <f>IF(名簿!P987&lt;&gt;"",名簿!P987,"")</f>
        <v/>
      </c>
      <c r="AN982" s="551" t="str">
        <f>テーブル2[[#This Row],[災害発生時の
体制]]&amp;テーブル2[[#This Row],[班長代理①②③を選択]]</f>
        <v/>
      </c>
      <c r="AO982">
        <f>IF(テーブル2[[#This Row],[班長代理①②③を選択]]&lt;&gt;"",COUNTIF(AN:AN,AN982),0)</f>
        <v>0</v>
      </c>
      <c r="AQ982" s="521" t="str">
        <f>テーブル2[[#This Row],[災害発生時の
体制]]&amp;テーブル2[[#This Row],[班長]]</f>
        <v/>
      </c>
      <c r="AR982" s="519">
        <f>IF(テーブル2[[#This Row],[班長]]="○",COUNTIF(AQ:AQ,AQ982),0)</f>
        <v>0</v>
      </c>
    </row>
    <row r="983" spans="2:44" x14ac:dyDescent="0.15">
      <c r="B983" s="378" t="str">
        <f>IF(名簿!C988&lt;&gt;"",名簿!C988,"")</f>
        <v/>
      </c>
      <c r="C983" s="378" t="str">
        <f>IF(名簿!F988&lt;&gt;"",名簿!F988,"")</f>
        <v/>
      </c>
      <c r="D983" s="378" t="str">
        <f>IF(名簿!G988&lt;&gt;"",名簿!G988,"")</f>
        <v/>
      </c>
      <c r="E983" s="378" t="str">
        <f>IF(名簿!J988&lt;&gt;"",名簿!J988,"")</f>
        <v/>
      </c>
      <c r="F983" s="378" t="str">
        <f>IF(名簿!L988&lt;&gt;"",名簿!L988,"")</f>
        <v/>
      </c>
      <c r="G983" s="378" t="str">
        <f>IF(名簿!I988&lt;&gt;"",名簿!I988,"")</f>
        <v/>
      </c>
      <c r="H983" s="378" t="str">
        <f>IF(名簿!K988&lt;&gt;"",名簿!K988,"")</f>
        <v/>
      </c>
      <c r="I983" s="378" t="str">
        <f>IF(名簿!H988&lt;&gt;"",名簿!H988,"")</f>
        <v/>
      </c>
      <c r="J983" s="378" t="str">
        <f>IF(名簿!S988&lt;&gt;"",名簿!S988,"")</f>
        <v/>
      </c>
      <c r="L983" s="379" t="str">
        <f>IF(現場!C987&lt;&gt;"",現場!C987,"")</f>
        <v/>
      </c>
      <c r="M983" s="379" t="str">
        <f>IF(現場!D987&lt;&gt;"",現場!D987,"")</f>
        <v/>
      </c>
      <c r="N983" s="379" t="str">
        <f>IF(現場!E987&lt;&gt;"",現場!E987,"")</f>
        <v/>
      </c>
      <c r="O983" s="379" t="str">
        <f>IF(現場!F987&lt;&gt;"",現場!F987,"")</f>
        <v/>
      </c>
      <c r="P983" s="379" t="str">
        <f>IF(現場!G987&lt;&gt;"",現場!G987,"")</f>
        <v/>
      </c>
      <c r="Q983" s="379" t="str">
        <f>IF(現場!H987&lt;&gt;"",現場!H987,"")</f>
        <v/>
      </c>
      <c r="R983" s="379" t="str">
        <f>IF(現場!I987&lt;&gt;"",現場!I987,"")</f>
        <v/>
      </c>
      <c r="S983" s="379" t="str">
        <f>IF(現場!J987&lt;&gt;"",現場!J987,"")</f>
        <v/>
      </c>
      <c r="T983" s="379" t="str">
        <f>IF(現場!K987&lt;&gt;"",現場!K987,"")</f>
        <v/>
      </c>
      <c r="U983" s="379" t="str">
        <f>IF(現場!L987&lt;&gt;"",現場!L987,"")</f>
        <v/>
      </c>
      <c r="V983" s="379" t="str">
        <f>IF(現場!M987&lt;&gt;"",現場!M987,"")</f>
        <v/>
      </c>
      <c r="X983" s="407" t="str">
        <f>IF(名簿!E988&lt;&gt;"",名簿!E988,"")</f>
        <v/>
      </c>
      <c r="Y983" s="407" t="str">
        <f>IF(名簿!C988&lt;&gt;"",名簿!C988,"")</f>
        <v/>
      </c>
      <c r="Z983" s="407" t="str">
        <f>IF(名簿!H988&lt;&gt;"",名簿!H988,"")</f>
        <v/>
      </c>
      <c r="AA983" s="407" t="str">
        <f>IF(名簿!S988&lt;&gt;"",名簿!S988,"")</f>
        <v/>
      </c>
      <c r="AB983" s="407" t="s">
        <v>1792</v>
      </c>
      <c r="AC983" s="407" t="str">
        <f>IF(名簿!M988&lt;&gt;"",名簿!M988,"")</f>
        <v/>
      </c>
      <c r="AD983" s="407" t="str">
        <f>IF(名簿!N988&lt;&gt;"",名簿!N988,"")</f>
        <v/>
      </c>
      <c r="AE983" s="407" t="str">
        <f>IF(名簿!O988&lt;&gt;"",名簿!O988,"")</f>
        <v/>
      </c>
      <c r="AF983" s="407" t="str">
        <f>IF(名簿!P988&lt;&gt;"",名簿!P988,"")</f>
        <v/>
      </c>
      <c r="AN983" s="551" t="str">
        <f>テーブル2[[#This Row],[災害発生時の
体制]]&amp;テーブル2[[#This Row],[班長代理①②③を選択]]</f>
        <v/>
      </c>
      <c r="AO983">
        <f>IF(テーブル2[[#This Row],[班長代理①②③を選択]]&lt;&gt;"",COUNTIF(AN:AN,AN983),0)</f>
        <v>0</v>
      </c>
      <c r="AQ983" s="521" t="str">
        <f>テーブル2[[#This Row],[災害発生時の
体制]]&amp;テーブル2[[#This Row],[班長]]</f>
        <v/>
      </c>
      <c r="AR983" s="519">
        <f>IF(テーブル2[[#This Row],[班長]]="○",COUNTIF(AQ:AQ,AQ983),0)</f>
        <v>0</v>
      </c>
    </row>
    <row r="984" spans="2:44" x14ac:dyDescent="0.15">
      <c r="B984" s="378" t="str">
        <f>IF(名簿!C989&lt;&gt;"",名簿!C989,"")</f>
        <v/>
      </c>
      <c r="C984" s="378" t="str">
        <f>IF(名簿!F989&lt;&gt;"",名簿!F989,"")</f>
        <v/>
      </c>
      <c r="D984" s="378" t="str">
        <f>IF(名簿!G989&lt;&gt;"",名簿!G989,"")</f>
        <v/>
      </c>
      <c r="E984" s="378" t="str">
        <f>IF(名簿!J989&lt;&gt;"",名簿!J989,"")</f>
        <v/>
      </c>
      <c r="F984" s="378" t="str">
        <f>IF(名簿!L989&lt;&gt;"",名簿!L989,"")</f>
        <v/>
      </c>
      <c r="G984" s="378" t="str">
        <f>IF(名簿!I989&lt;&gt;"",名簿!I989,"")</f>
        <v/>
      </c>
      <c r="H984" s="378" t="str">
        <f>IF(名簿!K989&lt;&gt;"",名簿!K989,"")</f>
        <v/>
      </c>
      <c r="I984" s="378" t="str">
        <f>IF(名簿!H989&lt;&gt;"",名簿!H989,"")</f>
        <v/>
      </c>
      <c r="J984" s="378" t="str">
        <f>IF(名簿!S989&lt;&gt;"",名簿!S989,"")</f>
        <v/>
      </c>
      <c r="L984" s="379" t="str">
        <f>IF(現場!C988&lt;&gt;"",現場!C988,"")</f>
        <v/>
      </c>
      <c r="M984" s="379" t="str">
        <f>IF(現場!D988&lt;&gt;"",現場!D988,"")</f>
        <v/>
      </c>
      <c r="N984" s="379" t="str">
        <f>IF(現場!E988&lt;&gt;"",現場!E988,"")</f>
        <v/>
      </c>
      <c r="O984" s="379" t="str">
        <f>IF(現場!F988&lt;&gt;"",現場!F988,"")</f>
        <v/>
      </c>
      <c r="P984" s="379" t="str">
        <f>IF(現場!G988&lt;&gt;"",現場!G988,"")</f>
        <v/>
      </c>
      <c r="Q984" s="379" t="str">
        <f>IF(現場!H988&lt;&gt;"",現場!H988,"")</f>
        <v/>
      </c>
      <c r="R984" s="379" t="str">
        <f>IF(現場!I988&lt;&gt;"",現場!I988,"")</f>
        <v/>
      </c>
      <c r="S984" s="379" t="str">
        <f>IF(現場!J988&lt;&gt;"",現場!J988,"")</f>
        <v/>
      </c>
      <c r="T984" s="379" t="str">
        <f>IF(現場!K988&lt;&gt;"",現場!K988,"")</f>
        <v/>
      </c>
      <c r="U984" s="379" t="str">
        <f>IF(現場!L988&lt;&gt;"",現場!L988,"")</f>
        <v/>
      </c>
      <c r="V984" s="379" t="str">
        <f>IF(現場!M988&lt;&gt;"",現場!M988,"")</f>
        <v/>
      </c>
      <c r="X984" s="407" t="str">
        <f>IF(名簿!E989&lt;&gt;"",名簿!E989,"")</f>
        <v/>
      </c>
      <c r="Y984" s="407" t="str">
        <f>IF(名簿!C989&lt;&gt;"",名簿!C989,"")</f>
        <v/>
      </c>
      <c r="Z984" s="407" t="str">
        <f>IF(名簿!H989&lt;&gt;"",名簿!H989,"")</f>
        <v/>
      </c>
      <c r="AA984" s="407" t="str">
        <f>IF(名簿!S989&lt;&gt;"",名簿!S989,"")</f>
        <v/>
      </c>
      <c r="AB984" s="407" t="s">
        <v>1792</v>
      </c>
      <c r="AC984" s="407" t="str">
        <f>IF(名簿!M989&lt;&gt;"",名簿!M989,"")</f>
        <v/>
      </c>
      <c r="AD984" s="407" t="str">
        <f>IF(名簿!N989&lt;&gt;"",名簿!N989,"")</f>
        <v/>
      </c>
      <c r="AE984" s="407" t="str">
        <f>IF(名簿!O989&lt;&gt;"",名簿!O989,"")</f>
        <v/>
      </c>
      <c r="AF984" s="407" t="str">
        <f>IF(名簿!P989&lt;&gt;"",名簿!P989,"")</f>
        <v/>
      </c>
      <c r="AN984" s="551" t="str">
        <f>テーブル2[[#This Row],[災害発生時の
体制]]&amp;テーブル2[[#This Row],[班長代理①②③を選択]]</f>
        <v/>
      </c>
      <c r="AO984">
        <f>IF(テーブル2[[#This Row],[班長代理①②③を選択]]&lt;&gt;"",COUNTIF(AN:AN,AN984),0)</f>
        <v>0</v>
      </c>
      <c r="AQ984" s="521" t="str">
        <f>テーブル2[[#This Row],[災害発生時の
体制]]&amp;テーブル2[[#This Row],[班長]]</f>
        <v/>
      </c>
      <c r="AR984" s="519">
        <f>IF(テーブル2[[#This Row],[班長]]="○",COUNTIF(AQ:AQ,AQ984),0)</f>
        <v>0</v>
      </c>
    </row>
    <row r="985" spans="2:44" x14ac:dyDescent="0.15">
      <c r="B985" s="378" t="str">
        <f>IF(名簿!C990&lt;&gt;"",名簿!C990,"")</f>
        <v/>
      </c>
      <c r="C985" s="378" t="str">
        <f>IF(名簿!F990&lt;&gt;"",名簿!F990,"")</f>
        <v/>
      </c>
      <c r="D985" s="378" t="str">
        <f>IF(名簿!G990&lt;&gt;"",名簿!G990,"")</f>
        <v/>
      </c>
      <c r="E985" s="378" t="str">
        <f>IF(名簿!J990&lt;&gt;"",名簿!J990,"")</f>
        <v/>
      </c>
      <c r="F985" s="378" t="str">
        <f>IF(名簿!L990&lt;&gt;"",名簿!L990,"")</f>
        <v/>
      </c>
      <c r="G985" s="378" t="str">
        <f>IF(名簿!I990&lt;&gt;"",名簿!I990,"")</f>
        <v/>
      </c>
      <c r="H985" s="378" t="str">
        <f>IF(名簿!K990&lt;&gt;"",名簿!K990,"")</f>
        <v/>
      </c>
      <c r="I985" s="378" t="str">
        <f>IF(名簿!H990&lt;&gt;"",名簿!H990,"")</f>
        <v/>
      </c>
      <c r="J985" s="378" t="str">
        <f>IF(名簿!S990&lt;&gt;"",名簿!S990,"")</f>
        <v/>
      </c>
      <c r="L985" s="379" t="str">
        <f>IF(現場!C989&lt;&gt;"",現場!C989,"")</f>
        <v/>
      </c>
      <c r="M985" s="379" t="str">
        <f>IF(現場!D989&lt;&gt;"",現場!D989,"")</f>
        <v/>
      </c>
      <c r="N985" s="379" t="str">
        <f>IF(現場!E989&lt;&gt;"",現場!E989,"")</f>
        <v/>
      </c>
      <c r="O985" s="379" t="str">
        <f>IF(現場!F989&lt;&gt;"",現場!F989,"")</f>
        <v/>
      </c>
      <c r="P985" s="379" t="str">
        <f>IF(現場!G989&lt;&gt;"",現場!G989,"")</f>
        <v/>
      </c>
      <c r="Q985" s="379" t="str">
        <f>IF(現場!H989&lt;&gt;"",現場!H989,"")</f>
        <v/>
      </c>
      <c r="R985" s="379" t="str">
        <f>IF(現場!I989&lt;&gt;"",現場!I989,"")</f>
        <v/>
      </c>
      <c r="S985" s="379" t="str">
        <f>IF(現場!J989&lt;&gt;"",現場!J989,"")</f>
        <v/>
      </c>
      <c r="T985" s="379" t="str">
        <f>IF(現場!K989&lt;&gt;"",現場!K989,"")</f>
        <v/>
      </c>
      <c r="U985" s="379" t="str">
        <f>IF(現場!L989&lt;&gt;"",現場!L989,"")</f>
        <v/>
      </c>
      <c r="V985" s="379" t="str">
        <f>IF(現場!M989&lt;&gt;"",現場!M989,"")</f>
        <v/>
      </c>
      <c r="X985" s="407" t="str">
        <f>IF(名簿!E990&lt;&gt;"",名簿!E990,"")</f>
        <v/>
      </c>
      <c r="Y985" s="407" t="str">
        <f>IF(名簿!C990&lt;&gt;"",名簿!C990,"")</f>
        <v/>
      </c>
      <c r="Z985" s="407" t="str">
        <f>IF(名簿!H990&lt;&gt;"",名簿!H990,"")</f>
        <v/>
      </c>
      <c r="AA985" s="407" t="str">
        <f>IF(名簿!S990&lt;&gt;"",名簿!S990,"")</f>
        <v/>
      </c>
      <c r="AB985" s="407" t="s">
        <v>1792</v>
      </c>
      <c r="AC985" s="407" t="str">
        <f>IF(名簿!M990&lt;&gt;"",名簿!M990,"")</f>
        <v/>
      </c>
      <c r="AD985" s="407" t="str">
        <f>IF(名簿!N990&lt;&gt;"",名簿!N990,"")</f>
        <v/>
      </c>
      <c r="AE985" s="407" t="str">
        <f>IF(名簿!O990&lt;&gt;"",名簿!O990,"")</f>
        <v/>
      </c>
      <c r="AF985" s="407" t="str">
        <f>IF(名簿!P990&lt;&gt;"",名簿!P990,"")</f>
        <v/>
      </c>
      <c r="AN985" s="551" t="str">
        <f>テーブル2[[#This Row],[災害発生時の
体制]]&amp;テーブル2[[#This Row],[班長代理①②③を選択]]</f>
        <v/>
      </c>
      <c r="AO985">
        <f>IF(テーブル2[[#This Row],[班長代理①②③を選択]]&lt;&gt;"",COUNTIF(AN:AN,AN985),0)</f>
        <v>0</v>
      </c>
      <c r="AQ985" s="521" t="str">
        <f>テーブル2[[#This Row],[災害発生時の
体制]]&amp;テーブル2[[#This Row],[班長]]</f>
        <v/>
      </c>
      <c r="AR985" s="519">
        <f>IF(テーブル2[[#This Row],[班長]]="○",COUNTIF(AQ:AQ,AQ985),0)</f>
        <v>0</v>
      </c>
    </row>
    <row r="986" spans="2:44" x14ac:dyDescent="0.15">
      <c r="B986" s="378" t="str">
        <f>IF(名簿!C991&lt;&gt;"",名簿!C991,"")</f>
        <v/>
      </c>
      <c r="C986" s="378" t="str">
        <f>IF(名簿!F991&lt;&gt;"",名簿!F991,"")</f>
        <v/>
      </c>
      <c r="D986" s="378" t="str">
        <f>IF(名簿!G991&lt;&gt;"",名簿!G991,"")</f>
        <v/>
      </c>
      <c r="E986" s="378" t="str">
        <f>IF(名簿!J991&lt;&gt;"",名簿!J991,"")</f>
        <v/>
      </c>
      <c r="F986" s="378" t="str">
        <f>IF(名簿!L991&lt;&gt;"",名簿!L991,"")</f>
        <v/>
      </c>
      <c r="G986" s="378" t="str">
        <f>IF(名簿!I991&lt;&gt;"",名簿!I991,"")</f>
        <v/>
      </c>
      <c r="H986" s="378" t="str">
        <f>IF(名簿!K991&lt;&gt;"",名簿!K991,"")</f>
        <v/>
      </c>
      <c r="I986" s="378" t="str">
        <f>IF(名簿!H991&lt;&gt;"",名簿!H991,"")</f>
        <v/>
      </c>
      <c r="J986" s="378" t="str">
        <f>IF(名簿!S991&lt;&gt;"",名簿!S991,"")</f>
        <v/>
      </c>
      <c r="L986" s="379" t="str">
        <f>IF(現場!C990&lt;&gt;"",現場!C990,"")</f>
        <v/>
      </c>
      <c r="M986" s="379" t="str">
        <f>IF(現場!D990&lt;&gt;"",現場!D990,"")</f>
        <v/>
      </c>
      <c r="N986" s="379" t="str">
        <f>IF(現場!E990&lt;&gt;"",現場!E990,"")</f>
        <v/>
      </c>
      <c r="O986" s="379" t="str">
        <f>IF(現場!F990&lt;&gt;"",現場!F990,"")</f>
        <v/>
      </c>
      <c r="P986" s="379" t="str">
        <f>IF(現場!G990&lt;&gt;"",現場!G990,"")</f>
        <v/>
      </c>
      <c r="Q986" s="379" t="str">
        <f>IF(現場!H990&lt;&gt;"",現場!H990,"")</f>
        <v/>
      </c>
      <c r="R986" s="379" t="str">
        <f>IF(現場!I990&lt;&gt;"",現場!I990,"")</f>
        <v/>
      </c>
      <c r="S986" s="379" t="str">
        <f>IF(現場!J990&lt;&gt;"",現場!J990,"")</f>
        <v/>
      </c>
      <c r="T986" s="379" t="str">
        <f>IF(現場!K990&lt;&gt;"",現場!K990,"")</f>
        <v/>
      </c>
      <c r="U986" s="379" t="str">
        <f>IF(現場!L990&lt;&gt;"",現場!L990,"")</f>
        <v/>
      </c>
      <c r="V986" s="379" t="str">
        <f>IF(現場!M990&lt;&gt;"",現場!M990,"")</f>
        <v/>
      </c>
      <c r="X986" s="407" t="str">
        <f>IF(名簿!E991&lt;&gt;"",名簿!E991,"")</f>
        <v/>
      </c>
      <c r="Y986" s="407" t="str">
        <f>IF(名簿!C991&lt;&gt;"",名簿!C991,"")</f>
        <v/>
      </c>
      <c r="Z986" s="407" t="str">
        <f>IF(名簿!H991&lt;&gt;"",名簿!H991,"")</f>
        <v/>
      </c>
      <c r="AA986" s="407" t="str">
        <f>IF(名簿!S991&lt;&gt;"",名簿!S991,"")</f>
        <v/>
      </c>
      <c r="AB986" s="407" t="s">
        <v>1792</v>
      </c>
      <c r="AC986" s="407" t="str">
        <f>IF(名簿!M991&lt;&gt;"",名簿!M991,"")</f>
        <v/>
      </c>
      <c r="AD986" s="407" t="str">
        <f>IF(名簿!N991&lt;&gt;"",名簿!N991,"")</f>
        <v/>
      </c>
      <c r="AE986" s="407" t="str">
        <f>IF(名簿!O991&lt;&gt;"",名簿!O991,"")</f>
        <v/>
      </c>
      <c r="AF986" s="407" t="str">
        <f>IF(名簿!P991&lt;&gt;"",名簿!P991,"")</f>
        <v/>
      </c>
      <c r="AN986" s="551" t="str">
        <f>テーブル2[[#This Row],[災害発生時の
体制]]&amp;テーブル2[[#This Row],[班長代理①②③を選択]]</f>
        <v/>
      </c>
      <c r="AO986">
        <f>IF(テーブル2[[#This Row],[班長代理①②③を選択]]&lt;&gt;"",COUNTIF(AN:AN,AN986),0)</f>
        <v>0</v>
      </c>
      <c r="AQ986" s="521" t="str">
        <f>テーブル2[[#This Row],[災害発生時の
体制]]&amp;テーブル2[[#This Row],[班長]]</f>
        <v/>
      </c>
      <c r="AR986" s="519">
        <f>IF(テーブル2[[#This Row],[班長]]="○",COUNTIF(AQ:AQ,AQ986),0)</f>
        <v>0</v>
      </c>
    </row>
    <row r="987" spans="2:44" x14ac:dyDescent="0.15">
      <c r="B987" s="378" t="str">
        <f>IF(名簿!C992&lt;&gt;"",名簿!C992,"")</f>
        <v/>
      </c>
      <c r="C987" s="378" t="str">
        <f>IF(名簿!F992&lt;&gt;"",名簿!F992,"")</f>
        <v/>
      </c>
      <c r="D987" s="378" t="str">
        <f>IF(名簿!G992&lt;&gt;"",名簿!G992,"")</f>
        <v/>
      </c>
      <c r="E987" s="378" t="str">
        <f>IF(名簿!J992&lt;&gt;"",名簿!J992,"")</f>
        <v/>
      </c>
      <c r="F987" s="378" t="str">
        <f>IF(名簿!L992&lt;&gt;"",名簿!L992,"")</f>
        <v/>
      </c>
      <c r="G987" s="378" t="str">
        <f>IF(名簿!I992&lt;&gt;"",名簿!I992,"")</f>
        <v/>
      </c>
      <c r="H987" s="378" t="str">
        <f>IF(名簿!K992&lt;&gt;"",名簿!K992,"")</f>
        <v/>
      </c>
      <c r="I987" s="378" t="str">
        <f>IF(名簿!H992&lt;&gt;"",名簿!H992,"")</f>
        <v/>
      </c>
      <c r="J987" s="378" t="str">
        <f>IF(名簿!S992&lt;&gt;"",名簿!S992,"")</f>
        <v/>
      </c>
      <c r="L987" s="379" t="str">
        <f>IF(現場!C991&lt;&gt;"",現場!C991,"")</f>
        <v/>
      </c>
      <c r="M987" s="379" t="str">
        <f>IF(現場!D991&lt;&gt;"",現場!D991,"")</f>
        <v/>
      </c>
      <c r="N987" s="379" t="str">
        <f>IF(現場!E991&lt;&gt;"",現場!E991,"")</f>
        <v/>
      </c>
      <c r="O987" s="379" t="str">
        <f>IF(現場!F991&lt;&gt;"",現場!F991,"")</f>
        <v/>
      </c>
      <c r="P987" s="379" t="str">
        <f>IF(現場!G991&lt;&gt;"",現場!G991,"")</f>
        <v/>
      </c>
      <c r="Q987" s="379" t="str">
        <f>IF(現場!H991&lt;&gt;"",現場!H991,"")</f>
        <v/>
      </c>
      <c r="R987" s="379" t="str">
        <f>IF(現場!I991&lt;&gt;"",現場!I991,"")</f>
        <v/>
      </c>
      <c r="S987" s="379" t="str">
        <f>IF(現場!J991&lt;&gt;"",現場!J991,"")</f>
        <v/>
      </c>
      <c r="T987" s="379" t="str">
        <f>IF(現場!K991&lt;&gt;"",現場!K991,"")</f>
        <v/>
      </c>
      <c r="U987" s="379" t="str">
        <f>IF(現場!L991&lt;&gt;"",現場!L991,"")</f>
        <v/>
      </c>
      <c r="V987" s="379" t="str">
        <f>IF(現場!M991&lt;&gt;"",現場!M991,"")</f>
        <v/>
      </c>
      <c r="X987" s="407" t="str">
        <f>IF(名簿!E992&lt;&gt;"",名簿!E992,"")</f>
        <v/>
      </c>
      <c r="Y987" s="407" t="str">
        <f>IF(名簿!C992&lt;&gt;"",名簿!C992,"")</f>
        <v/>
      </c>
      <c r="Z987" s="407" t="str">
        <f>IF(名簿!H992&lt;&gt;"",名簿!H992,"")</f>
        <v/>
      </c>
      <c r="AA987" s="407" t="str">
        <f>IF(名簿!S992&lt;&gt;"",名簿!S992,"")</f>
        <v/>
      </c>
      <c r="AB987" s="407" t="s">
        <v>1792</v>
      </c>
      <c r="AC987" s="407" t="str">
        <f>IF(名簿!M992&lt;&gt;"",名簿!M992,"")</f>
        <v/>
      </c>
      <c r="AD987" s="407" t="str">
        <f>IF(名簿!N992&lt;&gt;"",名簿!N992,"")</f>
        <v/>
      </c>
      <c r="AE987" s="407" t="str">
        <f>IF(名簿!O992&lt;&gt;"",名簿!O992,"")</f>
        <v/>
      </c>
      <c r="AF987" s="407" t="str">
        <f>IF(名簿!P992&lt;&gt;"",名簿!P992,"")</f>
        <v/>
      </c>
      <c r="AN987" s="551" t="str">
        <f>テーブル2[[#This Row],[災害発生時の
体制]]&amp;テーブル2[[#This Row],[班長代理①②③を選択]]</f>
        <v/>
      </c>
      <c r="AO987">
        <f>IF(テーブル2[[#This Row],[班長代理①②③を選択]]&lt;&gt;"",COUNTIF(AN:AN,AN987),0)</f>
        <v>0</v>
      </c>
      <c r="AQ987" s="521" t="str">
        <f>テーブル2[[#This Row],[災害発生時の
体制]]&amp;テーブル2[[#This Row],[班長]]</f>
        <v/>
      </c>
      <c r="AR987" s="519">
        <f>IF(テーブル2[[#This Row],[班長]]="○",COUNTIF(AQ:AQ,AQ987),0)</f>
        <v>0</v>
      </c>
    </row>
    <row r="988" spans="2:44" x14ac:dyDescent="0.15">
      <c r="B988" s="378" t="str">
        <f>IF(名簿!C993&lt;&gt;"",名簿!C993,"")</f>
        <v/>
      </c>
      <c r="C988" s="378" t="str">
        <f>IF(名簿!F993&lt;&gt;"",名簿!F993,"")</f>
        <v/>
      </c>
      <c r="D988" s="378" t="str">
        <f>IF(名簿!G993&lt;&gt;"",名簿!G993,"")</f>
        <v/>
      </c>
      <c r="E988" s="378" t="str">
        <f>IF(名簿!J993&lt;&gt;"",名簿!J993,"")</f>
        <v/>
      </c>
      <c r="F988" s="378" t="str">
        <f>IF(名簿!L993&lt;&gt;"",名簿!L993,"")</f>
        <v/>
      </c>
      <c r="G988" s="378" t="str">
        <f>IF(名簿!I993&lt;&gt;"",名簿!I993,"")</f>
        <v/>
      </c>
      <c r="H988" s="378" t="str">
        <f>IF(名簿!K993&lt;&gt;"",名簿!K993,"")</f>
        <v/>
      </c>
      <c r="I988" s="378" t="str">
        <f>IF(名簿!H993&lt;&gt;"",名簿!H993,"")</f>
        <v/>
      </c>
      <c r="J988" s="378" t="str">
        <f>IF(名簿!S993&lt;&gt;"",名簿!S993,"")</f>
        <v/>
      </c>
      <c r="L988" s="379" t="str">
        <f>IF(現場!C992&lt;&gt;"",現場!C992,"")</f>
        <v/>
      </c>
      <c r="M988" s="379" t="str">
        <f>IF(現場!D992&lt;&gt;"",現場!D992,"")</f>
        <v/>
      </c>
      <c r="N988" s="379" t="str">
        <f>IF(現場!E992&lt;&gt;"",現場!E992,"")</f>
        <v/>
      </c>
      <c r="O988" s="379" t="str">
        <f>IF(現場!F992&lt;&gt;"",現場!F992,"")</f>
        <v/>
      </c>
      <c r="P988" s="379" t="str">
        <f>IF(現場!G992&lt;&gt;"",現場!G992,"")</f>
        <v/>
      </c>
      <c r="Q988" s="379" t="str">
        <f>IF(現場!H992&lt;&gt;"",現場!H992,"")</f>
        <v/>
      </c>
      <c r="R988" s="379" t="str">
        <f>IF(現場!I992&lt;&gt;"",現場!I992,"")</f>
        <v/>
      </c>
      <c r="S988" s="379" t="str">
        <f>IF(現場!J992&lt;&gt;"",現場!J992,"")</f>
        <v/>
      </c>
      <c r="T988" s="379" t="str">
        <f>IF(現場!K992&lt;&gt;"",現場!K992,"")</f>
        <v/>
      </c>
      <c r="U988" s="379" t="str">
        <f>IF(現場!L992&lt;&gt;"",現場!L992,"")</f>
        <v/>
      </c>
      <c r="V988" s="379" t="str">
        <f>IF(現場!M992&lt;&gt;"",現場!M992,"")</f>
        <v/>
      </c>
      <c r="X988" s="407" t="str">
        <f>IF(名簿!E993&lt;&gt;"",名簿!E993,"")</f>
        <v/>
      </c>
      <c r="Y988" s="407" t="str">
        <f>IF(名簿!C993&lt;&gt;"",名簿!C993,"")</f>
        <v/>
      </c>
      <c r="Z988" s="407" t="str">
        <f>IF(名簿!H993&lt;&gt;"",名簿!H993,"")</f>
        <v/>
      </c>
      <c r="AA988" s="407" t="str">
        <f>IF(名簿!S993&lt;&gt;"",名簿!S993,"")</f>
        <v/>
      </c>
      <c r="AB988" s="407" t="s">
        <v>1792</v>
      </c>
      <c r="AC988" s="407" t="str">
        <f>IF(名簿!M993&lt;&gt;"",名簿!M993,"")</f>
        <v/>
      </c>
      <c r="AD988" s="407" t="str">
        <f>IF(名簿!N993&lt;&gt;"",名簿!N993,"")</f>
        <v/>
      </c>
      <c r="AE988" s="407" t="str">
        <f>IF(名簿!O993&lt;&gt;"",名簿!O993,"")</f>
        <v/>
      </c>
      <c r="AF988" s="407" t="str">
        <f>IF(名簿!P993&lt;&gt;"",名簿!P993,"")</f>
        <v/>
      </c>
      <c r="AN988" s="551" t="str">
        <f>テーブル2[[#This Row],[災害発生時の
体制]]&amp;テーブル2[[#This Row],[班長代理①②③を選択]]</f>
        <v/>
      </c>
      <c r="AO988">
        <f>IF(テーブル2[[#This Row],[班長代理①②③を選択]]&lt;&gt;"",COUNTIF(AN:AN,AN988),0)</f>
        <v>0</v>
      </c>
      <c r="AQ988" s="521" t="str">
        <f>テーブル2[[#This Row],[災害発生時の
体制]]&amp;テーブル2[[#This Row],[班長]]</f>
        <v/>
      </c>
      <c r="AR988" s="519">
        <f>IF(テーブル2[[#This Row],[班長]]="○",COUNTIF(AQ:AQ,AQ988),0)</f>
        <v>0</v>
      </c>
    </row>
    <row r="989" spans="2:44" x14ac:dyDescent="0.15">
      <c r="B989" s="378" t="str">
        <f>IF(名簿!C994&lt;&gt;"",名簿!C994,"")</f>
        <v/>
      </c>
      <c r="C989" s="378" t="str">
        <f>IF(名簿!F994&lt;&gt;"",名簿!F994,"")</f>
        <v/>
      </c>
      <c r="D989" s="378" t="str">
        <f>IF(名簿!G994&lt;&gt;"",名簿!G994,"")</f>
        <v/>
      </c>
      <c r="E989" s="378" t="str">
        <f>IF(名簿!J994&lt;&gt;"",名簿!J994,"")</f>
        <v/>
      </c>
      <c r="F989" s="378" t="str">
        <f>IF(名簿!L994&lt;&gt;"",名簿!L994,"")</f>
        <v/>
      </c>
      <c r="G989" s="378" t="str">
        <f>IF(名簿!I994&lt;&gt;"",名簿!I994,"")</f>
        <v/>
      </c>
      <c r="H989" s="378" t="str">
        <f>IF(名簿!K994&lt;&gt;"",名簿!K994,"")</f>
        <v/>
      </c>
      <c r="I989" s="378" t="str">
        <f>IF(名簿!H994&lt;&gt;"",名簿!H994,"")</f>
        <v/>
      </c>
      <c r="J989" s="378" t="str">
        <f>IF(名簿!S994&lt;&gt;"",名簿!S994,"")</f>
        <v/>
      </c>
      <c r="L989" s="379" t="str">
        <f>IF(現場!C993&lt;&gt;"",現場!C993,"")</f>
        <v/>
      </c>
      <c r="M989" s="379" t="str">
        <f>IF(現場!D993&lt;&gt;"",現場!D993,"")</f>
        <v/>
      </c>
      <c r="N989" s="379" t="str">
        <f>IF(現場!E993&lt;&gt;"",現場!E993,"")</f>
        <v/>
      </c>
      <c r="O989" s="379" t="str">
        <f>IF(現場!F993&lt;&gt;"",現場!F993,"")</f>
        <v/>
      </c>
      <c r="P989" s="379" t="str">
        <f>IF(現場!G993&lt;&gt;"",現場!G993,"")</f>
        <v/>
      </c>
      <c r="Q989" s="379" t="str">
        <f>IF(現場!H993&lt;&gt;"",現場!H993,"")</f>
        <v/>
      </c>
      <c r="R989" s="379" t="str">
        <f>IF(現場!I993&lt;&gt;"",現場!I993,"")</f>
        <v/>
      </c>
      <c r="S989" s="379" t="str">
        <f>IF(現場!J993&lt;&gt;"",現場!J993,"")</f>
        <v/>
      </c>
      <c r="T989" s="379" t="str">
        <f>IF(現場!K993&lt;&gt;"",現場!K993,"")</f>
        <v/>
      </c>
      <c r="U989" s="379" t="str">
        <f>IF(現場!L993&lt;&gt;"",現場!L993,"")</f>
        <v/>
      </c>
      <c r="V989" s="379" t="str">
        <f>IF(現場!M993&lt;&gt;"",現場!M993,"")</f>
        <v/>
      </c>
      <c r="X989" s="407" t="str">
        <f>IF(名簿!E994&lt;&gt;"",名簿!E994,"")</f>
        <v/>
      </c>
      <c r="Y989" s="407" t="str">
        <f>IF(名簿!C994&lt;&gt;"",名簿!C994,"")</f>
        <v/>
      </c>
      <c r="Z989" s="407" t="str">
        <f>IF(名簿!H994&lt;&gt;"",名簿!H994,"")</f>
        <v/>
      </c>
      <c r="AA989" s="407" t="str">
        <f>IF(名簿!S994&lt;&gt;"",名簿!S994,"")</f>
        <v/>
      </c>
      <c r="AB989" s="407" t="s">
        <v>1792</v>
      </c>
      <c r="AC989" s="407" t="str">
        <f>IF(名簿!M994&lt;&gt;"",名簿!M994,"")</f>
        <v/>
      </c>
      <c r="AD989" s="407" t="str">
        <f>IF(名簿!N994&lt;&gt;"",名簿!N994,"")</f>
        <v/>
      </c>
      <c r="AE989" s="407" t="str">
        <f>IF(名簿!O994&lt;&gt;"",名簿!O994,"")</f>
        <v/>
      </c>
      <c r="AF989" s="407" t="str">
        <f>IF(名簿!P994&lt;&gt;"",名簿!P994,"")</f>
        <v/>
      </c>
      <c r="AN989" s="551" t="str">
        <f>テーブル2[[#This Row],[災害発生時の
体制]]&amp;テーブル2[[#This Row],[班長代理①②③を選択]]</f>
        <v/>
      </c>
      <c r="AO989">
        <f>IF(テーブル2[[#This Row],[班長代理①②③を選択]]&lt;&gt;"",COUNTIF(AN:AN,AN989),0)</f>
        <v>0</v>
      </c>
      <c r="AQ989" s="521" t="str">
        <f>テーブル2[[#This Row],[災害発生時の
体制]]&amp;テーブル2[[#This Row],[班長]]</f>
        <v/>
      </c>
      <c r="AR989" s="519">
        <f>IF(テーブル2[[#This Row],[班長]]="○",COUNTIF(AQ:AQ,AQ989),0)</f>
        <v>0</v>
      </c>
    </row>
    <row r="990" spans="2:44" x14ac:dyDescent="0.15">
      <c r="B990" s="378" t="str">
        <f>IF(名簿!C995&lt;&gt;"",名簿!C995,"")</f>
        <v/>
      </c>
      <c r="C990" s="378" t="str">
        <f>IF(名簿!F995&lt;&gt;"",名簿!F995,"")</f>
        <v/>
      </c>
      <c r="D990" s="378" t="str">
        <f>IF(名簿!G995&lt;&gt;"",名簿!G995,"")</f>
        <v/>
      </c>
      <c r="E990" s="378" t="str">
        <f>IF(名簿!J995&lt;&gt;"",名簿!J995,"")</f>
        <v/>
      </c>
      <c r="F990" s="378" t="str">
        <f>IF(名簿!L995&lt;&gt;"",名簿!L995,"")</f>
        <v/>
      </c>
      <c r="G990" s="378" t="str">
        <f>IF(名簿!I995&lt;&gt;"",名簿!I995,"")</f>
        <v/>
      </c>
      <c r="H990" s="378" t="str">
        <f>IF(名簿!K995&lt;&gt;"",名簿!K995,"")</f>
        <v/>
      </c>
      <c r="I990" s="378" t="str">
        <f>IF(名簿!H995&lt;&gt;"",名簿!H995,"")</f>
        <v/>
      </c>
      <c r="J990" s="378" t="str">
        <f>IF(名簿!S995&lt;&gt;"",名簿!S995,"")</f>
        <v/>
      </c>
      <c r="L990" s="379" t="str">
        <f>IF(現場!C994&lt;&gt;"",現場!C994,"")</f>
        <v/>
      </c>
      <c r="M990" s="379" t="str">
        <f>IF(現場!D994&lt;&gt;"",現場!D994,"")</f>
        <v/>
      </c>
      <c r="N990" s="379" t="str">
        <f>IF(現場!E994&lt;&gt;"",現場!E994,"")</f>
        <v/>
      </c>
      <c r="O990" s="379" t="str">
        <f>IF(現場!F994&lt;&gt;"",現場!F994,"")</f>
        <v/>
      </c>
      <c r="P990" s="379" t="str">
        <f>IF(現場!G994&lt;&gt;"",現場!G994,"")</f>
        <v/>
      </c>
      <c r="Q990" s="379" t="str">
        <f>IF(現場!H994&lt;&gt;"",現場!H994,"")</f>
        <v/>
      </c>
      <c r="R990" s="379" t="str">
        <f>IF(現場!I994&lt;&gt;"",現場!I994,"")</f>
        <v/>
      </c>
      <c r="S990" s="379" t="str">
        <f>IF(現場!J994&lt;&gt;"",現場!J994,"")</f>
        <v/>
      </c>
      <c r="T990" s="379" t="str">
        <f>IF(現場!K994&lt;&gt;"",現場!K994,"")</f>
        <v/>
      </c>
      <c r="U990" s="379" t="str">
        <f>IF(現場!L994&lt;&gt;"",現場!L994,"")</f>
        <v/>
      </c>
      <c r="V990" s="379" t="str">
        <f>IF(現場!M994&lt;&gt;"",現場!M994,"")</f>
        <v/>
      </c>
      <c r="X990" s="407" t="str">
        <f>IF(名簿!E995&lt;&gt;"",名簿!E995,"")</f>
        <v/>
      </c>
      <c r="Y990" s="407" t="str">
        <f>IF(名簿!C995&lt;&gt;"",名簿!C995,"")</f>
        <v/>
      </c>
      <c r="Z990" s="407" t="str">
        <f>IF(名簿!H995&lt;&gt;"",名簿!H995,"")</f>
        <v/>
      </c>
      <c r="AA990" s="407" t="str">
        <f>IF(名簿!S995&lt;&gt;"",名簿!S995,"")</f>
        <v/>
      </c>
      <c r="AB990" s="407" t="s">
        <v>1792</v>
      </c>
      <c r="AC990" s="407" t="str">
        <f>IF(名簿!M995&lt;&gt;"",名簿!M995,"")</f>
        <v/>
      </c>
      <c r="AD990" s="407" t="str">
        <f>IF(名簿!N995&lt;&gt;"",名簿!N995,"")</f>
        <v/>
      </c>
      <c r="AE990" s="407" t="str">
        <f>IF(名簿!O995&lt;&gt;"",名簿!O995,"")</f>
        <v/>
      </c>
      <c r="AF990" s="407" t="str">
        <f>IF(名簿!P995&lt;&gt;"",名簿!P995,"")</f>
        <v/>
      </c>
      <c r="AN990" s="551" t="str">
        <f>テーブル2[[#This Row],[災害発生時の
体制]]&amp;テーブル2[[#This Row],[班長代理①②③を選択]]</f>
        <v/>
      </c>
      <c r="AO990">
        <f>IF(テーブル2[[#This Row],[班長代理①②③を選択]]&lt;&gt;"",COUNTIF(AN:AN,AN990),0)</f>
        <v>0</v>
      </c>
      <c r="AQ990" s="521" t="str">
        <f>テーブル2[[#This Row],[災害発生時の
体制]]&amp;テーブル2[[#This Row],[班長]]</f>
        <v/>
      </c>
      <c r="AR990" s="519">
        <f>IF(テーブル2[[#This Row],[班長]]="○",COUNTIF(AQ:AQ,AQ990),0)</f>
        <v>0</v>
      </c>
    </row>
    <row r="991" spans="2:44" x14ac:dyDescent="0.15">
      <c r="B991" s="378" t="str">
        <f>IF(名簿!C996&lt;&gt;"",名簿!C996,"")</f>
        <v/>
      </c>
      <c r="C991" s="378" t="str">
        <f>IF(名簿!F996&lt;&gt;"",名簿!F996,"")</f>
        <v/>
      </c>
      <c r="D991" s="378" t="str">
        <f>IF(名簿!G996&lt;&gt;"",名簿!G996,"")</f>
        <v/>
      </c>
      <c r="E991" s="378" t="str">
        <f>IF(名簿!J996&lt;&gt;"",名簿!J996,"")</f>
        <v/>
      </c>
      <c r="F991" s="378" t="str">
        <f>IF(名簿!L996&lt;&gt;"",名簿!L996,"")</f>
        <v/>
      </c>
      <c r="G991" s="378" t="str">
        <f>IF(名簿!I996&lt;&gt;"",名簿!I996,"")</f>
        <v/>
      </c>
      <c r="H991" s="378" t="str">
        <f>IF(名簿!K996&lt;&gt;"",名簿!K996,"")</f>
        <v/>
      </c>
      <c r="I991" s="378" t="str">
        <f>IF(名簿!H996&lt;&gt;"",名簿!H996,"")</f>
        <v/>
      </c>
      <c r="J991" s="378" t="str">
        <f>IF(名簿!S996&lt;&gt;"",名簿!S996,"")</f>
        <v/>
      </c>
      <c r="L991" s="379" t="str">
        <f>IF(現場!C995&lt;&gt;"",現場!C995,"")</f>
        <v/>
      </c>
      <c r="M991" s="379" t="str">
        <f>IF(現場!D995&lt;&gt;"",現場!D995,"")</f>
        <v/>
      </c>
      <c r="N991" s="379" t="str">
        <f>IF(現場!E995&lt;&gt;"",現場!E995,"")</f>
        <v/>
      </c>
      <c r="O991" s="379" t="str">
        <f>IF(現場!F995&lt;&gt;"",現場!F995,"")</f>
        <v/>
      </c>
      <c r="P991" s="379" t="str">
        <f>IF(現場!G995&lt;&gt;"",現場!G995,"")</f>
        <v/>
      </c>
      <c r="Q991" s="379" t="str">
        <f>IF(現場!H995&lt;&gt;"",現場!H995,"")</f>
        <v/>
      </c>
      <c r="R991" s="379" t="str">
        <f>IF(現場!I995&lt;&gt;"",現場!I995,"")</f>
        <v/>
      </c>
      <c r="S991" s="379" t="str">
        <f>IF(現場!J995&lt;&gt;"",現場!J995,"")</f>
        <v/>
      </c>
      <c r="T991" s="379" t="str">
        <f>IF(現場!K995&lt;&gt;"",現場!K995,"")</f>
        <v/>
      </c>
      <c r="U991" s="379" t="str">
        <f>IF(現場!L995&lt;&gt;"",現場!L995,"")</f>
        <v/>
      </c>
      <c r="V991" s="379" t="str">
        <f>IF(現場!M995&lt;&gt;"",現場!M995,"")</f>
        <v/>
      </c>
      <c r="X991" s="407" t="str">
        <f>IF(名簿!E996&lt;&gt;"",名簿!E996,"")</f>
        <v/>
      </c>
      <c r="Y991" s="407" t="str">
        <f>IF(名簿!C996&lt;&gt;"",名簿!C996,"")</f>
        <v/>
      </c>
      <c r="Z991" s="407" t="str">
        <f>IF(名簿!H996&lt;&gt;"",名簿!H996,"")</f>
        <v/>
      </c>
      <c r="AA991" s="407" t="str">
        <f>IF(名簿!S996&lt;&gt;"",名簿!S996,"")</f>
        <v/>
      </c>
      <c r="AB991" s="407" t="s">
        <v>1792</v>
      </c>
      <c r="AC991" s="407" t="str">
        <f>IF(名簿!M996&lt;&gt;"",名簿!M996,"")</f>
        <v/>
      </c>
      <c r="AD991" s="407" t="str">
        <f>IF(名簿!N996&lt;&gt;"",名簿!N996,"")</f>
        <v/>
      </c>
      <c r="AE991" s="407" t="str">
        <f>IF(名簿!O996&lt;&gt;"",名簿!O996,"")</f>
        <v/>
      </c>
      <c r="AF991" s="407" t="str">
        <f>IF(名簿!P996&lt;&gt;"",名簿!P996,"")</f>
        <v/>
      </c>
      <c r="AN991" s="551" t="str">
        <f>テーブル2[[#This Row],[災害発生時の
体制]]&amp;テーブル2[[#This Row],[班長代理①②③を選択]]</f>
        <v/>
      </c>
      <c r="AO991">
        <f>IF(テーブル2[[#This Row],[班長代理①②③を選択]]&lt;&gt;"",COUNTIF(AN:AN,AN991),0)</f>
        <v>0</v>
      </c>
      <c r="AQ991" s="521" t="str">
        <f>テーブル2[[#This Row],[災害発生時の
体制]]&amp;テーブル2[[#This Row],[班長]]</f>
        <v/>
      </c>
      <c r="AR991" s="519">
        <f>IF(テーブル2[[#This Row],[班長]]="○",COUNTIF(AQ:AQ,AQ991),0)</f>
        <v>0</v>
      </c>
    </row>
    <row r="992" spans="2:44" x14ac:dyDescent="0.15">
      <c r="B992" s="378" t="str">
        <f>IF(名簿!C997&lt;&gt;"",名簿!C997,"")</f>
        <v/>
      </c>
      <c r="C992" s="378" t="str">
        <f>IF(名簿!F997&lt;&gt;"",名簿!F997,"")</f>
        <v/>
      </c>
      <c r="D992" s="378" t="str">
        <f>IF(名簿!G997&lt;&gt;"",名簿!G997,"")</f>
        <v/>
      </c>
      <c r="E992" s="378" t="str">
        <f>IF(名簿!J997&lt;&gt;"",名簿!J997,"")</f>
        <v/>
      </c>
      <c r="F992" s="378" t="str">
        <f>IF(名簿!L997&lt;&gt;"",名簿!L997,"")</f>
        <v/>
      </c>
      <c r="G992" s="378" t="str">
        <f>IF(名簿!I997&lt;&gt;"",名簿!I997,"")</f>
        <v/>
      </c>
      <c r="H992" s="378" t="str">
        <f>IF(名簿!K997&lt;&gt;"",名簿!K997,"")</f>
        <v/>
      </c>
      <c r="I992" s="378" t="str">
        <f>IF(名簿!H997&lt;&gt;"",名簿!H997,"")</f>
        <v/>
      </c>
      <c r="J992" s="378" t="str">
        <f>IF(名簿!S997&lt;&gt;"",名簿!S997,"")</f>
        <v/>
      </c>
      <c r="L992" s="379" t="str">
        <f>IF(現場!C996&lt;&gt;"",現場!C996,"")</f>
        <v/>
      </c>
      <c r="M992" s="379" t="str">
        <f>IF(現場!D996&lt;&gt;"",現場!D996,"")</f>
        <v/>
      </c>
      <c r="N992" s="379" t="str">
        <f>IF(現場!E996&lt;&gt;"",現場!E996,"")</f>
        <v/>
      </c>
      <c r="O992" s="379" t="str">
        <f>IF(現場!F996&lt;&gt;"",現場!F996,"")</f>
        <v/>
      </c>
      <c r="P992" s="379" t="str">
        <f>IF(現場!G996&lt;&gt;"",現場!G996,"")</f>
        <v/>
      </c>
      <c r="Q992" s="379" t="str">
        <f>IF(現場!H996&lt;&gt;"",現場!H996,"")</f>
        <v/>
      </c>
      <c r="R992" s="379" t="str">
        <f>IF(現場!I996&lt;&gt;"",現場!I996,"")</f>
        <v/>
      </c>
      <c r="S992" s="379" t="str">
        <f>IF(現場!J996&lt;&gt;"",現場!J996,"")</f>
        <v/>
      </c>
      <c r="T992" s="379" t="str">
        <f>IF(現場!K996&lt;&gt;"",現場!K996,"")</f>
        <v/>
      </c>
      <c r="U992" s="379" t="str">
        <f>IF(現場!L996&lt;&gt;"",現場!L996,"")</f>
        <v/>
      </c>
      <c r="V992" s="379" t="str">
        <f>IF(現場!M996&lt;&gt;"",現場!M996,"")</f>
        <v/>
      </c>
      <c r="X992" s="407" t="str">
        <f>IF(名簿!E997&lt;&gt;"",名簿!E997,"")</f>
        <v/>
      </c>
      <c r="Y992" s="407" t="str">
        <f>IF(名簿!C997&lt;&gt;"",名簿!C997,"")</f>
        <v/>
      </c>
      <c r="Z992" s="407" t="str">
        <f>IF(名簿!H997&lt;&gt;"",名簿!H997,"")</f>
        <v/>
      </c>
      <c r="AA992" s="407" t="str">
        <f>IF(名簿!S997&lt;&gt;"",名簿!S997,"")</f>
        <v/>
      </c>
      <c r="AB992" s="407" t="s">
        <v>1792</v>
      </c>
      <c r="AC992" s="407" t="str">
        <f>IF(名簿!M997&lt;&gt;"",名簿!M997,"")</f>
        <v/>
      </c>
      <c r="AD992" s="407" t="str">
        <f>IF(名簿!N997&lt;&gt;"",名簿!N997,"")</f>
        <v/>
      </c>
      <c r="AE992" s="407" t="str">
        <f>IF(名簿!O997&lt;&gt;"",名簿!O997,"")</f>
        <v/>
      </c>
      <c r="AF992" s="407" t="str">
        <f>IF(名簿!P997&lt;&gt;"",名簿!P997,"")</f>
        <v/>
      </c>
      <c r="AN992" s="551" t="str">
        <f>テーブル2[[#This Row],[災害発生時の
体制]]&amp;テーブル2[[#This Row],[班長代理①②③を選択]]</f>
        <v/>
      </c>
      <c r="AO992">
        <f>IF(テーブル2[[#This Row],[班長代理①②③を選択]]&lt;&gt;"",COUNTIF(AN:AN,AN992),0)</f>
        <v>0</v>
      </c>
      <c r="AQ992" s="521" t="str">
        <f>テーブル2[[#This Row],[災害発生時の
体制]]&amp;テーブル2[[#This Row],[班長]]</f>
        <v/>
      </c>
      <c r="AR992" s="519">
        <f>IF(テーブル2[[#This Row],[班長]]="○",COUNTIF(AQ:AQ,AQ992),0)</f>
        <v>0</v>
      </c>
    </row>
    <row r="993" spans="2:44" x14ac:dyDescent="0.15">
      <c r="B993" s="378" t="str">
        <f>IF(名簿!C998&lt;&gt;"",名簿!C998,"")</f>
        <v/>
      </c>
      <c r="C993" s="378" t="str">
        <f>IF(名簿!F998&lt;&gt;"",名簿!F998,"")</f>
        <v/>
      </c>
      <c r="D993" s="378" t="str">
        <f>IF(名簿!G998&lt;&gt;"",名簿!G998,"")</f>
        <v/>
      </c>
      <c r="E993" s="378" t="str">
        <f>IF(名簿!J998&lt;&gt;"",名簿!J998,"")</f>
        <v/>
      </c>
      <c r="F993" s="378" t="str">
        <f>IF(名簿!L998&lt;&gt;"",名簿!L998,"")</f>
        <v/>
      </c>
      <c r="G993" s="378" t="str">
        <f>IF(名簿!I998&lt;&gt;"",名簿!I998,"")</f>
        <v/>
      </c>
      <c r="H993" s="378" t="str">
        <f>IF(名簿!K998&lt;&gt;"",名簿!K998,"")</f>
        <v/>
      </c>
      <c r="I993" s="378" t="str">
        <f>IF(名簿!H998&lt;&gt;"",名簿!H998,"")</f>
        <v/>
      </c>
      <c r="J993" s="378" t="str">
        <f>IF(名簿!S998&lt;&gt;"",名簿!S998,"")</f>
        <v/>
      </c>
      <c r="L993" s="379" t="str">
        <f>IF(現場!C997&lt;&gt;"",現場!C997,"")</f>
        <v/>
      </c>
      <c r="M993" s="379" t="str">
        <f>IF(現場!D997&lt;&gt;"",現場!D997,"")</f>
        <v/>
      </c>
      <c r="N993" s="379" t="str">
        <f>IF(現場!E997&lt;&gt;"",現場!E997,"")</f>
        <v/>
      </c>
      <c r="O993" s="379" t="str">
        <f>IF(現場!F997&lt;&gt;"",現場!F997,"")</f>
        <v/>
      </c>
      <c r="P993" s="379" t="str">
        <f>IF(現場!G997&lt;&gt;"",現場!G997,"")</f>
        <v/>
      </c>
      <c r="Q993" s="379" t="str">
        <f>IF(現場!H997&lt;&gt;"",現場!H997,"")</f>
        <v/>
      </c>
      <c r="R993" s="379" t="str">
        <f>IF(現場!I997&lt;&gt;"",現場!I997,"")</f>
        <v/>
      </c>
      <c r="S993" s="379" t="str">
        <f>IF(現場!J997&lt;&gt;"",現場!J997,"")</f>
        <v/>
      </c>
      <c r="T993" s="379" t="str">
        <f>IF(現場!K997&lt;&gt;"",現場!K997,"")</f>
        <v/>
      </c>
      <c r="U993" s="379" t="str">
        <f>IF(現場!L997&lt;&gt;"",現場!L997,"")</f>
        <v/>
      </c>
      <c r="V993" s="379" t="str">
        <f>IF(現場!M997&lt;&gt;"",現場!M997,"")</f>
        <v/>
      </c>
      <c r="X993" s="407" t="str">
        <f>IF(名簿!E998&lt;&gt;"",名簿!E998,"")</f>
        <v/>
      </c>
      <c r="Y993" s="407" t="str">
        <f>IF(名簿!C998&lt;&gt;"",名簿!C998,"")</f>
        <v/>
      </c>
      <c r="Z993" s="407" t="str">
        <f>IF(名簿!H998&lt;&gt;"",名簿!H998,"")</f>
        <v/>
      </c>
      <c r="AA993" s="407" t="str">
        <f>IF(名簿!S998&lt;&gt;"",名簿!S998,"")</f>
        <v/>
      </c>
      <c r="AB993" s="407" t="s">
        <v>1792</v>
      </c>
      <c r="AC993" s="407" t="str">
        <f>IF(名簿!M998&lt;&gt;"",名簿!M998,"")</f>
        <v/>
      </c>
      <c r="AD993" s="407" t="str">
        <f>IF(名簿!N998&lt;&gt;"",名簿!N998,"")</f>
        <v/>
      </c>
      <c r="AE993" s="407" t="str">
        <f>IF(名簿!O998&lt;&gt;"",名簿!O998,"")</f>
        <v/>
      </c>
      <c r="AF993" s="407" t="str">
        <f>IF(名簿!P998&lt;&gt;"",名簿!P998,"")</f>
        <v/>
      </c>
      <c r="AN993" s="551" t="str">
        <f>テーブル2[[#This Row],[災害発生時の
体制]]&amp;テーブル2[[#This Row],[班長代理①②③を選択]]</f>
        <v/>
      </c>
      <c r="AO993">
        <f>IF(テーブル2[[#This Row],[班長代理①②③を選択]]&lt;&gt;"",COUNTIF(AN:AN,AN993),0)</f>
        <v>0</v>
      </c>
      <c r="AQ993" s="521" t="str">
        <f>テーブル2[[#This Row],[災害発生時の
体制]]&amp;テーブル2[[#This Row],[班長]]</f>
        <v/>
      </c>
      <c r="AR993" s="519">
        <f>IF(テーブル2[[#This Row],[班長]]="○",COUNTIF(AQ:AQ,AQ993),0)</f>
        <v>0</v>
      </c>
    </row>
    <row r="994" spans="2:44" x14ac:dyDescent="0.15">
      <c r="B994" s="378" t="str">
        <f>IF(名簿!C999&lt;&gt;"",名簿!C999,"")</f>
        <v/>
      </c>
      <c r="C994" s="378" t="str">
        <f>IF(名簿!F999&lt;&gt;"",名簿!F999,"")</f>
        <v/>
      </c>
      <c r="D994" s="378" t="str">
        <f>IF(名簿!G999&lt;&gt;"",名簿!G999,"")</f>
        <v/>
      </c>
      <c r="E994" s="378" t="str">
        <f>IF(名簿!J999&lt;&gt;"",名簿!J999,"")</f>
        <v/>
      </c>
      <c r="F994" s="378" t="str">
        <f>IF(名簿!L999&lt;&gt;"",名簿!L999,"")</f>
        <v/>
      </c>
      <c r="G994" s="378" t="str">
        <f>IF(名簿!I999&lt;&gt;"",名簿!I999,"")</f>
        <v/>
      </c>
      <c r="H994" s="378" t="str">
        <f>IF(名簿!K999&lt;&gt;"",名簿!K999,"")</f>
        <v/>
      </c>
      <c r="I994" s="378" t="str">
        <f>IF(名簿!H999&lt;&gt;"",名簿!H999,"")</f>
        <v/>
      </c>
      <c r="J994" s="378" t="str">
        <f>IF(名簿!S999&lt;&gt;"",名簿!S999,"")</f>
        <v/>
      </c>
      <c r="L994" s="379" t="str">
        <f>IF(現場!C998&lt;&gt;"",現場!C998,"")</f>
        <v/>
      </c>
      <c r="M994" s="379" t="str">
        <f>IF(現場!D998&lt;&gt;"",現場!D998,"")</f>
        <v/>
      </c>
      <c r="N994" s="379" t="str">
        <f>IF(現場!E998&lt;&gt;"",現場!E998,"")</f>
        <v/>
      </c>
      <c r="O994" s="379" t="str">
        <f>IF(現場!F998&lt;&gt;"",現場!F998,"")</f>
        <v/>
      </c>
      <c r="P994" s="379" t="str">
        <f>IF(現場!G998&lt;&gt;"",現場!G998,"")</f>
        <v/>
      </c>
      <c r="Q994" s="379" t="str">
        <f>IF(現場!H998&lt;&gt;"",現場!H998,"")</f>
        <v/>
      </c>
      <c r="R994" s="379" t="str">
        <f>IF(現場!I998&lt;&gt;"",現場!I998,"")</f>
        <v/>
      </c>
      <c r="S994" s="379" t="str">
        <f>IF(現場!J998&lt;&gt;"",現場!J998,"")</f>
        <v/>
      </c>
      <c r="T994" s="379" t="str">
        <f>IF(現場!K998&lt;&gt;"",現場!K998,"")</f>
        <v/>
      </c>
      <c r="U994" s="379" t="str">
        <f>IF(現場!L998&lt;&gt;"",現場!L998,"")</f>
        <v/>
      </c>
      <c r="V994" s="379" t="str">
        <f>IF(現場!M998&lt;&gt;"",現場!M998,"")</f>
        <v/>
      </c>
      <c r="X994" s="407" t="str">
        <f>IF(名簿!E999&lt;&gt;"",名簿!E999,"")</f>
        <v/>
      </c>
      <c r="Y994" s="407" t="str">
        <f>IF(名簿!C999&lt;&gt;"",名簿!C999,"")</f>
        <v/>
      </c>
      <c r="Z994" s="407" t="str">
        <f>IF(名簿!H999&lt;&gt;"",名簿!H999,"")</f>
        <v/>
      </c>
      <c r="AA994" s="407" t="str">
        <f>IF(名簿!S999&lt;&gt;"",名簿!S999,"")</f>
        <v/>
      </c>
      <c r="AB994" s="407" t="s">
        <v>1792</v>
      </c>
      <c r="AC994" s="407" t="str">
        <f>IF(名簿!M999&lt;&gt;"",名簿!M999,"")</f>
        <v/>
      </c>
      <c r="AD994" s="407" t="str">
        <f>IF(名簿!N999&lt;&gt;"",名簿!N999,"")</f>
        <v/>
      </c>
      <c r="AE994" s="407" t="str">
        <f>IF(名簿!O999&lt;&gt;"",名簿!O999,"")</f>
        <v/>
      </c>
      <c r="AF994" s="407" t="str">
        <f>IF(名簿!P999&lt;&gt;"",名簿!P999,"")</f>
        <v/>
      </c>
      <c r="AN994" s="551" t="str">
        <f>テーブル2[[#This Row],[災害発生時の
体制]]&amp;テーブル2[[#This Row],[班長代理①②③を選択]]</f>
        <v/>
      </c>
      <c r="AO994">
        <f>IF(テーブル2[[#This Row],[班長代理①②③を選択]]&lt;&gt;"",COUNTIF(AN:AN,AN994),0)</f>
        <v>0</v>
      </c>
      <c r="AQ994" s="521" t="str">
        <f>テーブル2[[#This Row],[災害発生時の
体制]]&amp;テーブル2[[#This Row],[班長]]</f>
        <v/>
      </c>
      <c r="AR994" s="519">
        <f>IF(テーブル2[[#This Row],[班長]]="○",COUNTIF(AQ:AQ,AQ994),0)</f>
        <v>0</v>
      </c>
    </row>
    <row r="995" spans="2:44" x14ac:dyDescent="0.15">
      <c r="B995" s="378" t="str">
        <f>IF(名簿!C1000&lt;&gt;"",名簿!C1000,"")</f>
        <v/>
      </c>
      <c r="C995" s="378" t="str">
        <f>IF(名簿!F1000&lt;&gt;"",名簿!F1000,"")</f>
        <v/>
      </c>
      <c r="D995" s="378" t="str">
        <f>IF(名簿!G1000&lt;&gt;"",名簿!G1000,"")</f>
        <v/>
      </c>
      <c r="E995" s="378" t="str">
        <f>IF(名簿!J1000&lt;&gt;"",名簿!J1000,"")</f>
        <v/>
      </c>
      <c r="F995" s="378" t="str">
        <f>IF(名簿!L1000&lt;&gt;"",名簿!L1000,"")</f>
        <v/>
      </c>
      <c r="G995" s="378" t="str">
        <f>IF(名簿!I1000&lt;&gt;"",名簿!I1000,"")</f>
        <v/>
      </c>
      <c r="H995" s="378" t="str">
        <f>IF(名簿!K1000&lt;&gt;"",名簿!K1000,"")</f>
        <v/>
      </c>
      <c r="I995" s="378" t="str">
        <f>IF(名簿!H1000&lt;&gt;"",名簿!H1000,"")</f>
        <v/>
      </c>
      <c r="J995" s="378" t="str">
        <f>IF(名簿!S1000&lt;&gt;"",名簿!S1000,"")</f>
        <v/>
      </c>
      <c r="L995" s="379" t="str">
        <f>IF(現場!C999&lt;&gt;"",現場!C999,"")</f>
        <v/>
      </c>
      <c r="M995" s="379" t="str">
        <f>IF(現場!D999&lt;&gt;"",現場!D999,"")</f>
        <v/>
      </c>
      <c r="N995" s="379" t="str">
        <f>IF(現場!E999&lt;&gt;"",現場!E999,"")</f>
        <v/>
      </c>
      <c r="O995" s="379" t="str">
        <f>IF(現場!F999&lt;&gt;"",現場!F999,"")</f>
        <v/>
      </c>
      <c r="P995" s="379" t="str">
        <f>IF(現場!G999&lt;&gt;"",現場!G999,"")</f>
        <v/>
      </c>
      <c r="Q995" s="379" t="str">
        <f>IF(現場!H999&lt;&gt;"",現場!H999,"")</f>
        <v/>
      </c>
      <c r="R995" s="379" t="str">
        <f>IF(現場!I999&lt;&gt;"",現場!I999,"")</f>
        <v/>
      </c>
      <c r="S995" s="379" t="str">
        <f>IF(現場!J999&lt;&gt;"",現場!J999,"")</f>
        <v/>
      </c>
      <c r="T995" s="379" t="str">
        <f>IF(現場!K999&lt;&gt;"",現場!K999,"")</f>
        <v/>
      </c>
      <c r="U995" s="379" t="str">
        <f>IF(現場!L999&lt;&gt;"",現場!L999,"")</f>
        <v/>
      </c>
      <c r="V995" s="379" t="str">
        <f>IF(現場!M999&lt;&gt;"",現場!M999,"")</f>
        <v/>
      </c>
      <c r="X995" s="407" t="str">
        <f>IF(名簿!E1000&lt;&gt;"",名簿!E1000,"")</f>
        <v/>
      </c>
      <c r="Y995" s="407" t="str">
        <f>IF(名簿!C1000&lt;&gt;"",名簿!C1000,"")</f>
        <v/>
      </c>
      <c r="Z995" s="407" t="str">
        <f>IF(名簿!H1000&lt;&gt;"",名簿!H1000,"")</f>
        <v/>
      </c>
      <c r="AA995" s="407" t="str">
        <f>IF(名簿!S1000&lt;&gt;"",名簿!S1000,"")</f>
        <v/>
      </c>
      <c r="AB995" s="407" t="s">
        <v>1792</v>
      </c>
      <c r="AC995" s="407" t="str">
        <f>IF(名簿!M1000&lt;&gt;"",名簿!M1000,"")</f>
        <v/>
      </c>
      <c r="AD995" s="407" t="str">
        <f>IF(名簿!N1000&lt;&gt;"",名簿!N1000,"")</f>
        <v/>
      </c>
      <c r="AE995" s="407" t="str">
        <f>IF(名簿!O1000&lt;&gt;"",名簿!O1000,"")</f>
        <v/>
      </c>
      <c r="AF995" s="407" t="str">
        <f>IF(名簿!P1000&lt;&gt;"",名簿!P1000,"")</f>
        <v/>
      </c>
      <c r="AN995" s="551" t="str">
        <f>テーブル2[[#This Row],[災害発生時の
体制]]&amp;テーブル2[[#This Row],[班長代理①②③を選択]]</f>
        <v/>
      </c>
      <c r="AO995">
        <f>IF(テーブル2[[#This Row],[班長代理①②③を選択]]&lt;&gt;"",COUNTIF(AN:AN,AN995),0)</f>
        <v>0</v>
      </c>
      <c r="AQ995" s="521" t="str">
        <f>テーブル2[[#This Row],[災害発生時の
体制]]&amp;テーブル2[[#This Row],[班長]]</f>
        <v/>
      </c>
      <c r="AR995" s="519">
        <f>IF(テーブル2[[#This Row],[班長]]="○",COUNTIF(AQ:AQ,AQ995),0)</f>
        <v>0</v>
      </c>
    </row>
    <row r="996" spans="2:44" x14ac:dyDescent="0.15">
      <c r="B996" s="378" t="str">
        <f>IF(名簿!C1001&lt;&gt;"",名簿!C1001,"")</f>
        <v/>
      </c>
      <c r="C996" s="378" t="str">
        <f>IF(名簿!F1001&lt;&gt;"",名簿!F1001,"")</f>
        <v/>
      </c>
      <c r="D996" s="378" t="str">
        <f>IF(名簿!G1001&lt;&gt;"",名簿!G1001,"")</f>
        <v/>
      </c>
      <c r="E996" s="378" t="str">
        <f>IF(名簿!J1001&lt;&gt;"",名簿!J1001,"")</f>
        <v/>
      </c>
      <c r="F996" s="378" t="str">
        <f>IF(名簿!L1001&lt;&gt;"",名簿!L1001,"")</f>
        <v/>
      </c>
      <c r="G996" s="378" t="str">
        <f>IF(名簿!I1001&lt;&gt;"",名簿!I1001,"")</f>
        <v/>
      </c>
      <c r="H996" s="378" t="str">
        <f>IF(名簿!K1001&lt;&gt;"",名簿!K1001,"")</f>
        <v/>
      </c>
      <c r="I996" s="378" t="str">
        <f>IF(名簿!H1001&lt;&gt;"",名簿!H1001,"")</f>
        <v/>
      </c>
      <c r="J996" s="378" t="str">
        <f>IF(名簿!S1001&lt;&gt;"",名簿!S1001,"")</f>
        <v/>
      </c>
      <c r="L996" s="379" t="str">
        <f>IF(現場!C1000&lt;&gt;"",現場!C1000,"")</f>
        <v/>
      </c>
      <c r="M996" s="379" t="str">
        <f>IF(現場!D1000&lt;&gt;"",現場!D1000,"")</f>
        <v/>
      </c>
      <c r="N996" s="379" t="str">
        <f>IF(現場!E1000&lt;&gt;"",現場!E1000,"")</f>
        <v/>
      </c>
      <c r="O996" s="379" t="str">
        <f>IF(現場!F1000&lt;&gt;"",現場!F1000,"")</f>
        <v/>
      </c>
      <c r="P996" s="379" t="str">
        <f>IF(現場!G1000&lt;&gt;"",現場!G1000,"")</f>
        <v/>
      </c>
      <c r="Q996" s="379" t="str">
        <f>IF(現場!H1000&lt;&gt;"",現場!H1000,"")</f>
        <v/>
      </c>
      <c r="R996" s="379" t="str">
        <f>IF(現場!I1000&lt;&gt;"",現場!I1000,"")</f>
        <v/>
      </c>
      <c r="S996" s="379" t="str">
        <f>IF(現場!J1000&lt;&gt;"",現場!J1000,"")</f>
        <v/>
      </c>
      <c r="T996" s="379" t="str">
        <f>IF(現場!K1000&lt;&gt;"",現場!K1000,"")</f>
        <v/>
      </c>
      <c r="U996" s="379" t="str">
        <f>IF(現場!L1000&lt;&gt;"",現場!L1000,"")</f>
        <v/>
      </c>
      <c r="V996" s="379" t="str">
        <f>IF(現場!M1000&lt;&gt;"",現場!M1000,"")</f>
        <v/>
      </c>
      <c r="X996" s="407" t="str">
        <f>IF(名簿!E1001&lt;&gt;"",名簿!E1001,"")</f>
        <v/>
      </c>
      <c r="Y996" s="407" t="str">
        <f>IF(名簿!C1001&lt;&gt;"",名簿!C1001,"")</f>
        <v/>
      </c>
      <c r="Z996" s="407" t="str">
        <f>IF(名簿!H1001&lt;&gt;"",名簿!H1001,"")</f>
        <v/>
      </c>
      <c r="AA996" s="407" t="str">
        <f>IF(名簿!S1001&lt;&gt;"",名簿!S1001,"")</f>
        <v/>
      </c>
      <c r="AB996" s="407" t="s">
        <v>1792</v>
      </c>
      <c r="AC996" s="407" t="str">
        <f>IF(名簿!M1001&lt;&gt;"",名簿!M1001,"")</f>
        <v/>
      </c>
      <c r="AD996" s="407" t="str">
        <f>IF(名簿!N1001&lt;&gt;"",名簿!N1001,"")</f>
        <v/>
      </c>
      <c r="AE996" s="407" t="str">
        <f>IF(名簿!O1001&lt;&gt;"",名簿!O1001,"")</f>
        <v/>
      </c>
      <c r="AF996" s="407" t="str">
        <f>IF(名簿!P1001&lt;&gt;"",名簿!P1001,"")</f>
        <v/>
      </c>
      <c r="AN996" s="551" t="str">
        <f>テーブル2[[#This Row],[災害発生時の
体制]]&amp;テーブル2[[#This Row],[班長代理①②③を選択]]</f>
        <v/>
      </c>
      <c r="AO996">
        <f>IF(テーブル2[[#This Row],[班長代理①②③を選択]]&lt;&gt;"",COUNTIF(AN:AN,AN996),0)</f>
        <v>0</v>
      </c>
      <c r="AQ996" s="521" t="str">
        <f>テーブル2[[#This Row],[災害発生時の
体制]]&amp;テーブル2[[#This Row],[班長]]</f>
        <v/>
      </c>
      <c r="AR996" s="519">
        <f>IF(テーブル2[[#This Row],[班長]]="○",COUNTIF(AQ:AQ,AQ996),0)</f>
        <v>0</v>
      </c>
    </row>
    <row r="997" spans="2:44" x14ac:dyDescent="0.15">
      <c r="B997" s="378" t="str">
        <f>IF(名簿!C1002&lt;&gt;"",名簿!C1002,"")</f>
        <v/>
      </c>
      <c r="C997" s="378" t="str">
        <f>IF(名簿!F1002&lt;&gt;"",名簿!F1002,"")</f>
        <v/>
      </c>
      <c r="D997" s="378" t="str">
        <f>IF(名簿!G1002&lt;&gt;"",名簿!G1002,"")</f>
        <v/>
      </c>
      <c r="E997" s="378" t="str">
        <f>IF(名簿!J1002&lt;&gt;"",名簿!J1002,"")</f>
        <v/>
      </c>
      <c r="F997" s="378" t="str">
        <f>IF(名簿!L1002&lt;&gt;"",名簿!L1002,"")</f>
        <v/>
      </c>
      <c r="G997" s="378" t="str">
        <f>IF(名簿!I1002&lt;&gt;"",名簿!I1002,"")</f>
        <v/>
      </c>
      <c r="H997" s="378" t="str">
        <f>IF(名簿!K1002&lt;&gt;"",名簿!K1002,"")</f>
        <v/>
      </c>
      <c r="I997" s="378" t="str">
        <f>IF(名簿!H1002&lt;&gt;"",名簿!H1002,"")</f>
        <v/>
      </c>
      <c r="J997" s="378" t="str">
        <f>IF(名簿!S1002&lt;&gt;"",名簿!S1002,"")</f>
        <v/>
      </c>
      <c r="L997" s="379" t="str">
        <f>IF(現場!C1001&lt;&gt;"",現場!C1001,"")</f>
        <v/>
      </c>
      <c r="M997" s="379" t="str">
        <f>IF(現場!D1001&lt;&gt;"",現場!D1001,"")</f>
        <v/>
      </c>
      <c r="N997" s="379" t="str">
        <f>IF(現場!E1001&lt;&gt;"",現場!E1001,"")</f>
        <v/>
      </c>
      <c r="O997" s="379" t="str">
        <f>IF(現場!F1001&lt;&gt;"",現場!F1001,"")</f>
        <v/>
      </c>
      <c r="P997" s="379" t="str">
        <f>IF(現場!G1001&lt;&gt;"",現場!G1001,"")</f>
        <v/>
      </c>
      <c r="Q997" s="379" t="str">
        <f>IF(現場!H1001&lt;&gt;"",現場!H1001,"")</f>
        <v/>
      </c>
      <c r="R997" s="379" t="str">
        <f>IF(現場!I1001&lt;&gt;"",現場!I1001,"")</f>
        <v/>
      </c>
      <c r="S997" s="379" t="str">
        <f>IF(現場!J1001&lt;&gt;"",現場!J1001,"")</f>
        <v/>
      </c>
      <c r="T997" s="379" t="str">
        <f>IF(現場!K1001&lt;&gt;"",現場!K1001,"")</f>
        <v/>
      </c>
      <c r="U997" s="379" t="str">
        <f>IF(現場!L1001&lt;&gt;"",現場!L1001,"")</f>
        <v/>
      </c>
      <c r="V997" s="379" t="str">
        <f>IF(現場!M1001&lt;&gt;"",現場!M1001,"")</f>
        <v/>
      </c>
      <c r="X997" s="407" t="str">
        <f>IF(名簿!E1002&lt;&gt;"",名簿!E1002,"")</f>
        <v/>
      </c>
      <c r="Y997" s="407" t="str">
        <f>IF(名簿!C1002&lt;&gt;"",名簿!C1002,"")</f>
        <v/>
      </c>
      <c r="Z997" s="407" t="str">
        <f>IF(名簿!H1002&lt;&gt;"",名簿!H1002,"")</f>
        <v/>
      </c>
      <c r="AA997" s="407" t="str">
        <f>IF(名簿!S1002&lt;&gt;"",名簿!S1002,"")</f>
        <v/>
      </c>
      <c r="AB997" s="407" t="s">
        <v>1792</v>
      </c>
      <c r="AC997" s="407" t="str">
        <f>IF(名簿!M1002&lt;&gt;"",名簿!M1002,"")</f>
        <v/>
      </c>
      <c r="AD997" s="407" t="str">
        <f>IF(名簿!N1002&lt;&gt;"",名簿!N1002,"")</f>
        <v/>
      </c>
      <c r="AE997" s="407" t="str">
        <f>IF(名簿!O1002&lt;&gt;"",名簿!O1002,"")</f>
        <v/>
      </c>
      <c r="AF997" s="407" t="str">
        <f>IF(名簿!P1002&lt;&gt;"",名簿!P1002,"")</f>
        <v/>
      </c>
      <c r="AN997" s="551" t="str">
        <f>テーブル2[[#This Row],[災害発生時の
体制]]&amp;テーブル2[[#This Row],[班長代理①②③を選択]]</f>
        <v/>
      </c>
      <c r="AO997">
        <f>IF(テーブル2[[#This Row],[班長代理①②③を選択]]&lt;&gt;"",COUNTIF(AN:AN,AN997),0)</f>
        <v>0</v>
      </c>
      <c r="AQ997" s="521" t="str">
        <f>テーブル2[[#This Row],[災害発生時の
体制]]&amp;テーブル2[[#This Row],[班長]]</f>
        <v/>
      </c>
      <c r="AR997" s="519">
        <f>IF(テーブル2[[#This Row],[班長]]="○",COUNTIF(AQ:AQ,AQ997),0)</f>
        <v>0</v>
      </c>
    </row>
    <row r="998" spans="2:44" x14ac:dyDescent="0.15">
      <c r="B998" s="378" t="str">
        <f>IF(名簿!C1003&lt;&gt;"",名簿!C1003,"")</f>
        <v/>
      </c>
      <c r="C998" s="378" t="str">
        <f>IF(名簿!F1003&lt;&gt;"",名簿!F1003,"")</f>
        <v/>
      </c>
      <c r="D998" s="378" t="str">
        <f>IF(名簿!G1003&lt;&gt;"",名簿!G1003,"")</f>
        <v/>
      </c>
      <c r="E998" s="378" t="str">
        <f>IF(名簿!J1003&lt;&gt;"",名簿!J1003,"")</f>
        <v/>
      </c>
      <c r="F998" s="378" t="str">
        <f>IF(名簿!L1003&lt;&gt;"",名簿!L1003,"")</f>
        <v/>
      </c>
      <c r="G998" s="378" t="str">
        <f>IF(名簿!I1003&lt;&gt;"",名簿!I1003,"")</f>
        <v/>
      </c>
      <c r="H998" s="378" t="str">
        <f>IF(名簿!K1003&lt;&gt;"",名簿!K1003,"")</f>
        <v/>
      </c>
      <c r="I998" s="378" t="str">
        <f>IF(名簿!H1003&lt;&gt;"",名簿!H1003,"")</f>
        <v/>
      </c>
      <c r="J998" s="378" t="str">
        <f>IF(名簿!S1003&lt;&gt;"",名簿!S1003,"")</f>
        <v/>
      </c>
      <c r="L998" s="379" t="str">
        <f>IF(現場!C1002&lt;&gt;"",現場!C1002,"")</f>
        <v/>
      </c>
      <c r="M998" s="379" t="str">
        <f>IF(現場!D1002&lt;&gt;"",現場!D1002,"")</f>
        <v/>
      </c>
      <c r="N998" s="379" t="str">
        <f>IF(現場!E1002&lt;&gt;"",現場!E1002,"")</f>
        <v/>
      </c>
      <c r="O998" s="379" t="str">
        <f>IF(現場!F1002&lt;&gt;"",現場!F1002,"")</f>
        <v/>
      </c>
      <c r="P998" s="379" t="str">
        <f>IF(現場!G1002&lt;&gt;"",現場!G1002,"")</f>
        <v/>
      </c>
      <c r="Q998" s="379" t="str">
        <f>IF(現場!H1002&lt;&gt;"",現場!H1002,"")</f>
        <v/>
      </c>
      <c r="R998" s="379" t="str">
        <f>IF(現場!I1002&lt;&gt;"",現場!I1002,"")</f>
        <v/>
      </c>
      <c r="S998" s="379" t="str">
        <f>IF(現場!J1002&lt;&gt;"",現場!J1002,"")</f>
        <v/>
      </c>
      <c r="T998" s="379" t="str">
        <f>IF(現場!K1002&lt;&gt;"",現場!K1002,"")</f>
        <v/>
      </c>
      <c r="U998" s="379" t="str">
        <f>IF(現場!L1002&lt;&gt;"",現場!L1002,"")</f>
        <v/>
      </c>
      <c r="V998" s="379" t="str">
        <f>IF(現場!M1002&lt;&gt;"",現場!M1002,"")</f>
        <v/>
      </c>
      <c r="X998" s="407" t="str">
        <f>IF(名簿!E1003&lt;&gt;"",名簿!E1003,"")</f>
        <v/>
      </c>
      <c r="Y998" s="407" t="str">
        <f>IF(名簿!C1003&lt;&gt;"",名簿!C1003,"")</f>
        <v/>
      </c>
      <c r="Z998" s="407" t="str">
        <f>IF(名簿!H1003&lt;&gt;"",名簿!H1003,"")</f>
        <v/>
      </c>
      <c r="AA998" s="407" t="str">
        <f>IF(名簿!S1003&lt;&gt;"",名簿!S1003,"")</f>
        <v/>
      </c>
      <c r="AB998" s="407" t="s">
        <v>1792</v>
      </c>
      <c r="AC998" s="407" t="str">
        <f>IF(名簿!M1003&lt;&gt;"",名簿!M1003,"")</f>
        <v/>
      </c>
      <c r="AD998" s="407" t="str">
        <f>IF(名簿!N1003&lt;&gt;"",名簿!N1003,"")</f>
        <v/>
      </c>
      <c r="AE998" s="407" t="str">
        <f>IF(名簿!O1003&lt;&gt;"",名簿!O1003,"")</f>
        <v/>
      </c>
      <c r="AF998" s="407" t="str">
        <f>IF(名簿!P1003&lt;&gt;"",名簿!P1003,"")</f>
        <v/>
      </c>
      <c r="AN998" s="551" t="str">
        <f>テーブル2[[#This Row],[災害発生時の
体制]]&amp;テーブル2[[#This Row],[班長代理①②③を選択]]</f>
        <v/>
      </c>
      <c r="AO998">
        <f>IF(テーブル2[[#This Row],[班長代理①②③を選択]]&lt;&gt;"",COUNTIF(AN:AN,AN998),0)</f>
        <v>0</v>
      </c>
      <c r="AQ998" s="521" t="str">
        <f>テーブル2[[#This Row],[災害発生時の
体制]]&amp;テーブル2[[#This Row],[班長]]</f>
        <v/>
      </c>
      <c r="AR998" s="519">
        <f>IF(テーブル2[[#This Row],[班長]]="○",COUNTIF(AQ:AQ,AQ998),0)</f>
        <v>0</v>
      </c>
    </row>
    <row r="999" spans="2:44" x14ac:dyDescent="0.15">
      <c r="B999" s="378" t="str">
        <f>IF(名簿!C1004&lt;&gt;"",名簿!C1004,"")</f>
        <v/>
      </c>
      <c r="C999" s="378" t="str">
        <f>IF(名簿!F1004&lt;&gt;"",名簿!F1004,"")</f>
        <v/>
      </c>
      <c r="D999" s="378" t="str">
        <f>IF(名簿!G1004&lt;&gt;"",名簿!G1004,"")</f>
        <v/>
      </c>
      <c r="E999" s="378" t="str">
        <f>IF(名簿!J1004&lt;&gt;"",名簿!J1004,"")</f>
        <v/>
      </c>
      <c r="F999" s="378" t="str">
        <f>IF(名簿!L1004&lt;&gt;"",名簿!L1004,"")</f>
        <v/>
      </c>
      <c r="G999" s="378" t="str">
        <f>IF(名簿!I1004&lt;&gt;"",名簿!I1004,"")</f>
        <v/>
      </c>
      <c r="H999" s="378" t="str">
        <f>IF(名簿!K1004&lt;&gt;"",名簿!K1004,"")</f>
        <v/>
      </c>
      <c r="I999" s="378" t="str">
        <f>IF(名簿!H1004&lt;&gt;"",名簿!H1004,"")</f>
        <v/>
      </c>
      <c r="J999" s="378" t="str">
        <f>IF(名簿!S1004&lt;&gt;"",名簿!S1004,"")</f>
        <v/>
      </c>
      <c r="L999" s="379" t="str">
        <f>IF(現場!C1003&lt;&gt;"",現場!C1003,"")</f>
        <v/>
      </c>
      <c r="M999" s="379" t="str">
        <f>IF(現場!D1003&lt;&gt;"",現場!D1003,"")</f>
        <v/>
      </c>
      <c r="N999" s="379" t="str">
        <f>IF(現場!E1003&lt;&gt;"",現場!E1003,"")</f>
        <v/>
      </c>
      <c r="O999" s="379" t="str">
        <f>IF(現場!F1003&lt;&gt;"",現場!F1003,"")</f>
        <v/>
      </c>
      <c r="P999" s="379" t="str">
        <f>IF(現場!G1003&lt;&gt;"",現場!G1003,"")</f>
        <v/>
      </c>
      <c r="Q999" s="379" t="str">
        <f>IF(現場!H1003&lt;&gt;"",現場!H1003,"")</f>
        <v/>
      </c>
      <c r="R999" s="379" t="str">
        <f>IF(現場!I1003&lt;&gt;"",現場!I1003,"")</f>
        <v/>
      </c>
      <c r="S999" s="379" t="str">
        <f>IF(現場!J1003&lt;&gt;"",現場!J1003,"")</f>
        <v/>
      </c>
      <c r="T999" s="379" t="str">
        <f>IF(現場!K1003&lt;&gt;"",現場!K1003,"")</f>
        <v/>
      </c>
      <c r="U999" s="379" t="str">
        <f>IF(現場!L1003&lt;&gt;"",現場!L1003,"")</f>
        <v/>
      </c>
      <c r="V999" s="379" t="str">
        <f>IF(現場!M1003&lt;&gt;"",現場!M1003,"")</f>
        <v/>
      </c>
      <c r="X999" s="407" t="str">
        <f>IF(名簿!E1004&lt;&gt;"",名簿!E1004,"")</f>
        <v/>
      </c>
      <c r="Y999" s="407" t="str">
        <f>IF(名簿!C1004&lt;&gt;"",名簿!C1004,"")</f>
        <v/>
      </c>
      <c r="Z999" s="407" t="str">
        <f>IF(名簿!H1004&lt;&gt;"",名簿!H1004,"")</f>
        <v/>
      </c>
      <c r="AA999" s="407" t="str">
        <f>IF(名簿!S1004&lt;&gt;"",名簿!S1004,"")</f>
        <v/>
      </c>
      <c r="AB999" s="407" t="s">
        <v>1792</v>
      </c>
      <c r="AC999" s="407" t="str">
        <f>IF(名簿!M1004&lt;&gt;"",名簿!M1004,"")</f>
        <v/>
      </c>
      <c r="AD999" s="407" t="str">
        <f>IF(名簿!N1004&lt;&gt;"",名簿!N1004,"")</f>
        <v/>
      </c>
      <c r="AE999" s="407" t="str">
        <f>IF(名簿!O1004&lt;&gt;"",名簿!O1004,"")</f>
        <v/>
      </c>
      <c r="AF999" s="407" t="str">
        <f>IF(名簿!P1004&lt;&gt;"",名簿!P1004,"")</f>
        <v/>
      </c>
      <c r="AN999" s="551" t="str">
        <f>テーブル2[[#This Row],[災害発生時の
体制]]&amp;テーブル2[[#This Row],[班長代理①②③を選択]]</f>
        <v/>
      </c>
      <c r="AO999">
        <f>IF(テーブル2[[#This Row],[班長代理①②③を選択]]&lt;&gt;"",COUNTIF(AN:AN,AN999),0)</f>
        <v>0</v>
      </c>
      <c r="AQ999" s="521" t="str">
        <f>テーブル2[[#This Row],[災害発生時の
体制]]&amp;テーブル2[[#This Row],[班長]]</f>
        <v/>
      </c>
      <c r="AR999" s="519">
        <f>IF(テーブル2[[#This Row],[班長]]="○",COUNTIF(AQ:AQ,AQ999),0)</f>
        <v>0</v>
      </c>
    </row>
    <row r="1000" spans="2:44" x14ac:dyDescent="0.15">
      <c r="B1000" s="378" t="str">
        <f>IF(名簿!C1005&lt;&gt;"",名簿!C1005,"")</f>
        <v/>
      </c>
      <c r="C1000" s="378" t="str">
        <f>IF(名簿!F1005&lt;&gt;"",名簿!F1005,"")</f>
        <v/>
      </c>
      <c r="D1000" s="378" t="str">
        <f>IF(名簿!G1005&lt;&gt;"",名簿!G1005,"")</f>
        <v/>
      </c>
      <c r="E1000" s="378" t="str">
        <f>IF(名簿!J1005&lt;&gt;"",名簿!J1005,"")</f>
        <v/>
      </c>
      <c r="F1000" s="378" t="str">
        <f>IF(名簿!L1005&lt;&gt;"",名簿!L1005,"")</f>
        <v/>
      </c>
      <c r="G1000" s="378" t="str">
        <f>IF(名簿!I1005&lt;&gt;"",名簿!I1005,"")</f>
        <v/>
      </c>
      <c r="H1000" s="378" t="str">
        <f>IF(名簿!K1005&lt;&gt;"",名簿!K1005,"")</f>
        <v/>
      </c>
      <c r="I1000" s="378" t="str">
        <f>IF(名簿!H1005&lt;&gt;"",名簿!H1005,"")</f>
        <v/>
      </c>
      <c r="J1000" s="378" t="str">
        <f>IF(名簿!S1005&lt;&gt;"",名簿!S1005,"")</f>
        <v/>
      </c>
      <c r="L1000" s="379" t="str">
        <f>IF(現場!C1004&lt;&gt;"",現場!C1004,"")</f>
        <v/>
      </c>
      <c r="M1000" s="379" t="str">
        <f>IF(現場!D1004&lt;&gt;"",現場!D1004,"")</f>
        <v/>
      </c>
      <c r="N1000" s="379" t="str">
        <f>IF(現場!E1004&lt;&gt;"",現場!E1004,"")</f>
        <v/>
      </c>
      <c r="O1000" s="379" t="str">
        <f>IF(現場!F1004&lt;&gt;"",現場!F1004,"")</f>
        <v/>
      </c>
      <c r="P1000" s="379" t="str">
        <f>IF(現場!G1004&lt;&gt;"",現場!G1004,"")</f>
        <v/>
      </c>
      <c r="Q1000" s="379" t="str">
        <f>IF(現場!H1004&lt;&gt;"",現場!H1004,"")</f>
        <v/>
      </c>
      <c r="R1000" s="379" t="str">
        <f>IF(現場!I1004&lt;&gt;"",現場!I1004,"")</f>
        <v/>
      </c>
      <c r="S1000" s="379" t="str">
        <f>IF(現場!J1004&lt;&gt;"",現場!J1004,"")</f>
        <v/>
      </c>
      <c r="T1000" s="379" t="str">
        <f>IF(現場!K1004&lt;&gt;"",現場!K1004,"")</f>
        <v/>
      </c>
      <c r="U1000" s="379" t="str">
        <f>IF(現場!L1004&lt;&gt;"",現場!L1004,"")</f>
        <v/>
      </c>
      <c r="V1000" s="379" t="str">
        <f>IF(現場!M1004&lt;&gt;"",現場!M1004,"")</f>
        <v/>
      </c>
      <c r="X1000" s="407" t="str">
        <f>IF(名簿!E1005&lt;&gt;"",名簿!E1005,"")</f>
        <v/>
      </c>
      <c r="Y1000" s="407" t="str">
        <f>IF(名簿!C1005&lt;&gt;"",名簿!C1005,"")</f>
        <v/>
      </c>
      <c r="Z1000" s="407" t="str">
        <f>IF(名簿!H1005&lt;&gt;"",名簿!H1005,"")</f>
        <v/>
      </c>
      <c r="AA1000" s="407" t="str">
        <f>IF(名簿!S1005&lt;&gt;"",名簿!S1005,"")</f>
        <v/>
      </c>
      <c r="AB1000" s="407" t="s">
        <v>1792</v>
      </c>
      <c r="AC1000" s="407" t="str">
        <f>IF(名簿!M1005&lt;&gt;"",名簿!M1005,"")</f>
        <v/>
      </c>
      <c r="AD1000" s="407" t="str">
        <f>IF(名簿!N1005&lt;&gt;"",名簿!N1005,"")</f>
        <v/>
      </c>
      <c r="AE1000" s="407" t="str">
        <f>IF(名簿!O1005&lt;&gt;"",名簿!O1005,"")</f>
        <v/>
      </c>
      <c r="AF1000" s="407" t="str">
        <f>IF(名簿!P1005&lt;&gt;"",名簿!P1005,"")</f>
        <v/>
      </c>
      <c r="AN1000" s="551" t="str">
        <f>テーブル2[[#This Row],[災害発生時の
体制]]&amp;テーブル2[[#This Row],[班長代理①②③を選択]]</f>
        <v/>
      </c>
      <c r="AO1000">
        <f>IF(テーブル2[[#This Row],[班長代理①②③を選択]]&lt;&gt;"",COUNTIF(AN:AN,AN1000),0)</f>
        <v>0</v>
      </c>
      <c r="AQ1000" s="521" t="str">
        <f>テーブル2[[#This Row],[災害発生時の
体制]]&amp;テーブル2[[#This Row],[班長]]</f>
        <v/>
      </c>
      <c r="AR1000" s="519">
        <f>IF(テーブル2[[#This Row],[班長]]="○",COUNTIF(AQ:AQ,AQ1000),0)</f>
        <v>0</v>
      </c>
    </row>
    <row r="1001" spans="2:44" x14ac:dyDescent="0.15">
      <c r="B1001" s="378" t="str">
        <f>IF(名簿!C1006&lt;&gt;"",名簿!C1006,"")</f>
        <v/>
      </c>
      <c r="C1001" s="378" t="str">
        <f>IF(名簿!F1006&lt;&gt;"",名簿!F1006,"")</f>
        <v/>
      </c>
      <c r="D1001" s="378" t="str">
        <f>IF(名簿!G1006&lt;&gt;"",名簿!G1006,"")</f>
        <v/>
      </c>
      <c r="E1001" s="378" t="str">
        <f>IF(名簿!J1006&lt;&gt;"",名簿!J1006,"")</f>
        <v/>
      </c>
      <c r="F1001" s="378" t="str">
        <f>IF(名簿!L1006&lt;&gt;"",名簿!L1006,"")</f>
        <v/>
      </c>
      <c r="G1001" s="378" t="str">
        <f>IF(名簿!I1006&lt;&gt;"",名簿!I1006,"")</f>
        <v/>
      </c>
      <c r="H1001" s="378" t="str">
        <f>IF(名簿!K1006&lt;&gt;"",名簿!K1006,"")</f>
        <v/>
      </c>
      <c r="I1001" s="378" t="str">
        <f>IF(名簿!H1006&lt;&gt;"",名簿!H1006,"")</f>
        <v/>
      </c>
      <c r="J1001" s="378" t="str">
        <f>IF(名簿!S1006&lt;&gt;"",名簿!S1006,"")</f>
        <v/>
      </c>
      <c r="L1001" s="379" t="str">
        <f>IF(現場!C1005&lt;&gt;"",現場!C1005,"")</f>
        <v/>
      </c>
      <c r="M1001" s="379" t="str">
        <f>IF(現場!D1005&lt;&gt;"",現場!D1005,"")</f>
        <v/>
      </c>
      <c r="N1001" s="379" t="str">
        <f>IF(現場!E1005&lt;&gt;"",現場!E1005,"")</f>
        <v/>
      </c>
      <c r="O1001" s="379" t="str">
        <f>IF(現場!F1005&lt;&gt;"",現場!F1005,"")</f>
        <v/>
      </c>
      <c r="P1001" s="379" t="str">
        <f>IF(現場!G1005&lt;&gt;"",現場!G1005,"")</f>
        <v/>
      </c>
      <c r="Q1001" s="379" t="str">
        <f>IF(現場!H1005&lt;&gt;"",現場!H1005,"")</f>
        <v/>
      </c>
      <c r="R1001" s="379" t="str">
        <f>IF(現場!I1005&lt;&gt;"",現場!I1005,"")</f>
        <v/>
      </c>
      <c r="S1001" s="379" t="str">
        <f>IF(現場!J1005&lt;&gt;"",現場!J1005,"")</f>
        <v/>
      </c>
      <c r="T1001" s="379" t="str">
        <f>IF(現場!K1005&lt;&gt;"",現場!K1005,"")</f>
        <v/>
      </c>
      <c r="U1001" s="379" t="str">
        <f>IF(現場!L1005&lt;&gt;"",現場!L1005,"")</f>
        <v/>
      </c>
      <c r="V1001" s="379" t="str">
        <f>IF(現場!M1005&lt;&gt;"",現場!M1005,"")</f>
        <v/>
      </c>
      <c r="X1001" s="407" t="str">
        <f>IF(名簿!E1006&lt;&gt;"",名簿!E1006,"")</f>
        <v/>
      </c>
      <c r="Y1001" s="407" t="str">
        <f>IF(名簿!C1006&lt;&gt;"",名簿!C1006,"")</f>
        <v/>
      </c>
      <c r="Z1001" s="407" t="str">
        <f>IF(名簿!H1006&lt;&gt;"",名簿!H1006,"")</f>
        <v/>
      </c>
      <c r="AA1001" s="407" t="str">
        <f>IF(名簿!S1006&lt;&gt;"",名簿!S1006,"")</f>
        <v/>
      </c>
      <c r="AB1001" s="407" t="s">
        <v>1792</v>
      </c>
      <c r="AC1001" s="407" t="str">
        <f>IF(名簿!M1006&lt;&gt;"",名簿!M1006,"")</f>
        <v/>
      </c>
      <c r="AD1001" s="407" t="str">
        <f>IF(名簿!N1006&lt;&gt;"",名簿!N1006,"")</f>
        <v/>
      </c>
      <c r="AE1001" s="407" t="str">
        <f>IF(名簿!O1006&lt;&gt;"",名簿!O1006,"")</f>
        <v/>
      </c>
      <c r="AF1001" s="407" t="str">
        <f>IF(名簿!P1006&lt;&gt;"",名簿!P1006,"")</f>
        <v/>
      </c>
      <c r="AN1001" s="551" t="str">
        <f>テーブル2[[#This Row],[災害発生時の
体制]]&amp;テーブル2[[#This Row],[班長代理①②③を選択]]</f>
        <v/>
      </c>
      <c r="AO1001">
        <f>IF(テーブル2[[#This Row],[班長代理①②③を選択]]&lt;&gt;"",COUNTIF(AN:AN,AN1001),0)</f>
        <v>0</v>
      </c>
      <c r="AQ1001" s="521" t="str">
        <f>テーブル2[[#This Row],[災害発生時の
体制]]&amp;テーブル2[[#This Row],[班長]]</f>
        <v/>
      </c>
      <c r="AR1001" s="519">
        <f>IF(テーブル2[[#This Row],[班長]]="○",COUNTIF(AQ:AQ,AQ1001),0)</f>
        <v>0</v>
      </c>
    </row>
    <row r="1002" spans="2:44" x14ac:dyDescent="0.15">
      <c r="B1002" s="378" t="str">
        <f>IF(名簿!C1007&lt;&gt;"",名簿!C1007,"")</f>
        <v/>
      </c>
      <c r="C1002" s="378" t="str">
        <f>IF(名簿!F1007&lt;&gt;"",名簿!F1007,"")</f>
        <v/>
      </c>
      <c r="D1002" s="378" t="str">
        <f>IF(名簿!G1007&lt;&gt;"",名簿!G1007,"")</f>
        <v/>
      </c>
      <c r="E1002" s="378" t="str">
        <f>IF(名簿!J1007&lt;&gt;"",名簿!J1007,"")</f>
        <v/>
      </c>
      <c r="F1002" s="378" t="str">
        <f>IF(名簿!L1007&lt;&gt;"",名簿!L1007,"")</f>
        <v/>
      </c>
      <c r="G1002" s="378" t="str">
        <f>IF(名簿!I1007&lt;&gt;"",名簿!I1007,"")</f>
        <v/>
      </c>
      <c r="H1002" s="378" t="str">
        <f>IF(名簿!K1007&lt;&gt;"",名簿!K1007,"")</f>
        <v/>
      </c>
      <c r="I1002" s="378" t="str">
        <f>IF(名簿!H1007&lt;&gt;"",名簿!H1007,"")</f>
        <v/>
      </c>
      <c r="J1002" s="378" t="str">
        <f>IF(名簿!S1007&lt;&gt;"",名簿!S1007,"")</f>
        <v/>
      </c>
      <c r="L1002" s="379" t="str">
        <f>IF(現場!C1006&lt;&gt;"",現場!C1006,"")</f>
        <v/>
      </c>
      <c r="M1002" s="379" t="str">
        <f>IF(現場!D1006&lt;&gt;"",現場!D1006,"")</f>
        <v/>
      </c>
      <c r="N1002" s="379" t="str">
        <f>IF(現場!E1006&lt;&gt;"",現場!E1006,"")</f>
        <v/>
      </c>
      <c r="O1002" s="379" t="str">
        <f>IF(現場!F1006&lt;&gt;"",現場!F1006,"")</f>
        <v/>
      </c>
      <c r="P1002" s="379" t="str">
        <f>IF(現場!G1006&lt;&gt;"",現場!G1006,"")</f>
        <v/>
      </c>
      <c r="Q1002" s="379" t="str">
        <f>IF(現場!H1006&lt;&gt;"",現場!H1006,"")</f>
        <v/>
      </c>
      <c r="R1002" s="379" t="str">
        <f>IF(現場!I1006&lt;&gt;"",現場!I1006,"")</f>
        <v/>
      </c>
      <c r="S1002" s="379" t="str">
        <f>IF(現場!J1006&lt;&gt;"",現場!J1006,"")</f>
        <v/>
      </c>
      <c r="T1002" s="379" t="str">
        <f>IF(現場!K1006&lt;&gt;"",現場!K1006,"")</f>
        <v/>
      </c>
      <c r="U1002" s="379" t="str">
        <f>IF(現場!L1006&lt;&gt;"",現場!L1006,"")</f>
        <v/>
      </c>
      <c r="V1002" s="379" t="str">
        <f>IF(現場!M1006&lt;&gt;"",現場!M1006,"")</f>
        <v/>
      </c>
      <c r="X1002" s="407" t="str">
        <f>IF(名簿!E1007&lt;&gt;"",名簿!E1007,"")</f>
        <v/>
      </c>
      <c r="Y1002" s="407" t="str">
        <f>IF(名簿!C1007&lt;&gt;"",名簿!C1007,"")</f>
        <v/>
      </c>
      <c r="Z1002" s="407" t="str">
        <f>IF(名簿!H1007&lt;&gt;"",名簿!H1007,"")</f>
        <v/>
      </c>
      <c r="AA1002" s="407" t="str">
        <f>IF(名簿!S1007&lt;&gt;"",名簿!S1007,"")</f>
        <v/>
      </c>
      <c r="AB1002" s="407" t="s">
        <v>1792</v>
      </c>
      <c r="AC1002" s="407" t="str">
        <f>IF(名簿!M1007&lt;&gt;"",名簿!M1007,"")</f>
        <v/>
      </c>
      <c r="AD1002" s="407" t="str">
        <f>IF(名簿!N1007&lt;&gt;"",名簿!N1007,"")</f>
        <v/>
      </c>
      <c r="AE1002" s="407" t="str">
        <f>IF(名簿!O1007&lt;&gt;"",名簿!O1007,"")</f>
        <v/>
      </c>
      <c r="AF1002" s="407" t="str">
        <f>IF(名簿!P1007&lt;&gt;"",名簿!P1007,"")</f>
        <v/>
      </c>
      <c r="AN1002" s="551" t="str">
        <f>テーブル2[[#This Row],[災害発生時の
体制]]&amp;テーブル2[[#This Row],[班長代理①②③を選択]]</f>
        <v/>
      </c>
      <c r="AO1002">
        <f>IF(テーブル2[[#This Row],[班長代理①②③を選択]]&lt;&gt;"",COUNTIF(AN:AN,AN1002),0)</f>
        <v>0</v>
      </c>
      <c r="AQ1002" s="521" t="str">
        <f>テーブル2[[#This Row],[災害発生時の
体制]]&amp;テーブル2[[#This Row],[班長]]</f>
        <v/>
      </c>
      <c r="AR1002" s="519">
        <f>IF(テーブル2[[#This Row],[班長]]="○",COUNTIF(AQ:AQ,AQ1002),0)</f>
        <v>0</v>
      </c>
    </row>
    <row r="1003" spans="2:44" x14ac:dyDescent="0.15">
      <c r="B1003" s="378" t="str">
        <f>IF(名簿!C1008&lt;&gt;"",名簿!C1008,"")</f>
        <v/>
      </c>
      <c r="C1003" s="378" t="str">
        <f>IF(名簿!F1008&lt;&gt;"",名簿!F1008,"")</f>
        <v/>
      </c>
      <c r="D1003" s="378" t="str">
        <f>IF(名簿!G1008&lt;&gt;"",名簿!G1008,"")</f>
        <v/>
      </c>
      <c r="E1003" s="378" t="str">
        <f>IF(名簿!J1008&lt;&gt;"",名簿!J1008,"")</f>
        <v/>
      </c>
      <c r="F1003" s="378" t="str">
        <f>IF(名簿!L1008&lt;&gt;"",名簿!L1008,"")</f>
        <v/>
      </c>
      <c r="G1003" s="378" t="str">
        <f>IF(名簿!I1008&lt;&gt;"",名簿!I1008,"")</f>
        <v/>
      </c>
      <c r="H1003" s="378" t="str">
        <f>IF(名簿!K1008&lt;&gt;"",名簿!K1008,"")</f>
        <v/>
      </c>
      <c r="I1003" s="378" t="str">
        <f>IF(名簿!H1008&lt;&gt;"",名簿!H1008,"")</f>
        <v/>
      </c>
      <c r="J1003" s="378" t="str">
        <f>IF(名簿!S1008&lt;&gt;"",名簿!S1008,"")</f>
        <v/>
      </c>
      <c r="L1003" s="379" t="str">
        <f>IF(現場!C1007&lt;&gt;"",現場!C1007,"")</f>
        <v/>
      </c>
      <c r="M1003" s="379" t="str">
        <f>IF(現場!D1007&lt;&gt;"",現場!D1007,"")</f>
        <v/>
      </c>
      <c r="N1003" s="379" t="str">
        <f>IF(現場!E1007&lt;&gt;"",現場!E1007,"")</f>
        <v/>
      </c>
      <c r="O1003" s="379" t="str">
        <f>IF(現場!F1007&lt;&gt;"",現場!F1007,"")</f>
        <v/>
      </c>
      <c r="P1003" s="379" t="str">
        <f>IF(現場!G1007&lt;&gt;"",現場!G1007,"")</f>
        <v/>
      </c>
      <c r="Q1003" s="379" t="str">
        <f>IF(現場!H1007&lt;&gt;"",現場!H1007,"")</f>
        <v/>
      </c>
      <c r="R1003" s="379" t="str">
        <f>IF(現場!I1007&lt;&gt;"",現場!I1007,"")</f>
        <v/>
      </c>
      <c r="S1003" s="379" t="str">
        <f>IF(現場!J1007&lt;&gt;"",現場!J1007,"")</f>
        <v/>
      </c>
      <c r="T1003" s="379" t="str">
        <f>IF(現場!K1007&lt;&gt;"",現場!K1007,"")</f>
        <v/>
      </c>
      <c r="U1003" s="379" t="str">
        <f>IF(現場!L1007&lt;&gt;"",現場!L1007,"")</f>
        <v/>
      </c>
      <c r="V1003" s="379" t="str">
        <f>IF(現場!M1007&lt;&gt;"",現場!M1007,"")</f>
        <v/>
      </c>
      <c r="X1003" s="407" t="str">
        <f>IF(名簿!E1008&lt;&gt;"",名簿!E1008,"")</f>
        <v/>
      </c>
      <c r="Y1003" s="407" t="str">
        <f>IF(名簿!C1008&lt;&gt;"",名簿!C1008,"")</f>
        <v/>
      </c>
      <c r="Z1003" s="407" t="str">
        <f>IF(名簿!H1008&lt;&gt;"",名簿!H1008,"")</f>
        <v/>
      </c>
      <c r="AA1003" s="407" t="str">
        <f>IF(名簿!S1008&lt;&gt;"",名簿!S1008,"")</f>
        <v/>
      </c>
      <c r="AB1003" s="407" t="s">
        <v>1792</v>
      </c>
      <c r="AC1003" s="407" t="str">
        <f>IF(名簿!M1008&lt;&gt;"",名簿!M1008,"")</f>
        <v/>
      </c>
      <c r="AD1003" s="407" t="str">
        <f>IF(名簿!N1008&lt;&gt;"",名簿!N1008,"")</f>
        <v/>
      </c>
      <c r="AE1003" s="407" t="str">
        <f>IF(名簿!O1008&lt;&gt;"",名簿!O1008,"")</f>
        <v/>
      </c>
      <c r="AF1003" s="407" t="str">
        <f>IF(名簿!P1008&lt;&gt;"",名簿!P1008,"")</f>
        <v/>
      </c>
      <c r="AN1003" s="551" t="str">
        <f>テーブル2[[#This Row],[災害発生時の
体制]]&amp;テーブル2[[#This Row],[班長代理①②③を選択]]</f>
        <v/>
      </c>
      <c r="AO1003">
        <f>IF(テーブル2[[#This Row],[班長代理①②③を選択]]&lt;&gt;"",COUNTIF(AN:AN,AN1003),0)</f>
        <v>0</v>
      </c>
      <c r="AQ1003" s="521" t="str">
        <f>テーブル2[[#This Row],[災害発生時の
体制]]&amp;テーブル2[[#This Row],[班長]]</f>
        <v/>
      </c>
      <c r="AR1003" s="519">
        <f>IF(テーブル2[[#This Row],[班長]]="○",COUNTIF(AQ:AQ,AQ1003),0)</f>
        <v>0</v>
      </c>
    </row>
    <row r="1004" spans="2:44" x14ac:dyDescent="0.15">
      <c r="B1004" s="378" t="str">
        <f>IF(名簿!C1009&lt;&gt;"",名簿!C1009,"")</f>
        <v/>
      </c>
      <c r="C1004" s="378" t="str">
        <f>IF(名簿!F1009&lt;&gt;"",名簿!F1009,"")</f>
        <v/>
      </c>
      <c r="D1004" s="378" t="str">
        <f>IF(名簿!G1009&lt;&gt;"",名簿!G1009,"")</f>
        <v/>
      </c>
      <c r="E1004" s="378" t="str">
        <f>IF(名簿!J1009&lt;&gt;"",名簿!J1009,"")</f>
        <v/>
      </c>
      <c r="F1004" s="378" t="str">
        <f>IF(名簿!L1009&lt;&gt;"",名簿!L1009,"")</f>
        <v/>
      </c>
      <c r="G1004" s="378" t="str">
        <f>IF(名簿!I1009&lt;&gt;"",名簿!I1009,"")</f>
        <v/>
      </c>
      <c r="H1004" s="378" t="str">
        <f>IF(名簿!K1009&lt;&gt;"",名簿!K1009,"")</f>
        <v/>
      </c>
      <c r="I1004" s="378" t="str">
        <f>IF(名簿!H1009&lt;&gt;"",名簿!H1009,"")</f>
        <v/>
      </c>
      <c r="J1004" s="378" t="str">
        <f>IF(名簿!S1009&lt;&gt;"",名簿!S1009,"")</f>
        <v/>
      </c>
      <c r="L1004" s="379" t="str">
        <f>IF(現場!C1008&lt;&gt;"",現場!C1008,"")</f>
        <v/>
      </c>
      <c r="M1004" s="379" t="str">
        <f>IF(現場!D1008&lt;&gt;"",現場!D1008,"")</f>
        <v/>
      </c>
      <c r="N1004" s="379" t="str">
        <f>IF(現場!E1008&lt;&gt;"",現場!E1008,"")</f>
        <v/>
      </c>
      <c r="O1004" s="379" t="str">
        <f>IF(現場!F1008&lt;&gt;"",現場!F1008,"")</f>
        <v/>
      </c>
      <c r="P1004" s="379" t="str">
        <f>IF(現場!G1008&lt;&gt;"",現場!G1008,"")</f>
        <v/>
      </c>
      <c r="Q1004" s="379" t="str">
        <f>IF(現場!H1008&lt;&gt;"",現場!H1008,"")</f>
        <v/>
      </c>
      <c r="R1004" s="379" t="str">
        <f>IF(現場!I1008&lt;&gt;"",現場!I1008,"")</f>
        <v/>
      </c>
      <c r="S1004" s="379" t="str">
        <f>IF(現場!J1008&lt;&gt;"",現場!J1008,"")</f>
        <v/>
      </c>
      <c r="T1004" s="379" t="str">
        <f>IF(現場!K1008&lt;&gt;"",現場!K1008,"")</f>
        <v/>
      </c>
      <c r="U1004" s="379" t="str">
        <f>IF(現場!L1008&lt;&gt;"",現場!L1008,"")</f>
        <v/>
      </c>
      <c r="V1004" s="379" t="str">
        <f>IF(現場!M1008&lt;&gt;"",現場!M1008,"")</f>
        <v/>
      </c>
      <c r="X1004" s="407" t="str">
        <f>IF(名簿!E1009&lt;&gt;"",名簿!E1009,"")</f>
        <v/>
      </c>
      <c r="Y1004" s="407" t="str">
        <f>IF(名簿!C1009&lt;&gt;"",名簿!C1009,"")</f>
        <v/>
      </c>
      <c r="Z1004" s="407" t="str">
        <f>IF(名簿!H1009&lt;&gt;"",名簿!H1009,"")</f>
        <v/>
      </c>
      <c r="AA1004" s="407" t="str">
        <f>IF(名簿!S1009&lt;&gt;"",名簿!S1009,"")</f>
        <v/>
      </c>
      <c r="AB1004" s="407" t="s">
        <v>1792</v>
      </c>
      <c r="AC1004" s="407" t="str">
        <f>IF(名簿!M1009&lt;&gt;"",名簿!M1009,"")</f>
        <v/>
      </c>
      <c r="AD1004" s="407" t="str">
        <f>IF(名簿!N1009&lt;&gt;"",名簿!N1009,"")</f>
        <v/>
      </c>
      <c r="AE1004" s="407" t="str">
        <f>IF(名簿!O1009&lt;&gt;"",名簿!O1009,"")</f>
        <v/>
      </c>
      <c r="AF1004" s="407" t="str">
        <f>IF(名簿!P1009&lt;&gt;"",名簿!P1009,"")</f>
        <v/>
      </c>
      <c r="AN1004" s="551" t="str">
        <f>テーブル2[[#This Row],[災害発生時の
体制]]&amp;テーブル2[[#This Row],[班長代理①②③を選択]]</f>
        <v/>
      </c>
      <c r="AO1004">
        <f>IF(テーブル2[[#This Row],[班長代理①②③を選択]]&lt;&gt;"",COUNTIF(AN:AN,AN1004),0)</f>
        <v>0</v>
      </c>
      <c r="AQ1004" s="521" t="str">
        <f>テーブル2[[#This Row],[災害発生時の
体制]]&amp;テーブル2[[#This Row],[班長]]</f>
        <v/>
      </c>
      <c r="AR1004" s="519">
        <f>IF(テーブル2[[#This Row],[班長]]="○",COUNTIF(AQ:AQ,AQ1004),0)</f>
        <v>0</v>
      </c>
    </row>
    <row r="1005" spans="2:44" x14ac:dyDescent="0.15">
      <c r="B1005" s="378" t="str">
        <f>IF(名簿!C1010&lt;&gt;"",名簿!C1010,"")</f>
        <v/>
      </c>
      <c r="C1005" s="378" t="str">
        <f>IF(名簿!F1010&lt;&gt;"",名簿!F1010,"")</f>
        <v/>
      </c>
      <c r="D1005" s="378" t="str">
        <f>IF(名簿!G1010&lt;&gt;"",名簿!G1010,"")</f>
        <v/>
      </c>
      <c r="E1005" s="378" t="str">
        <f>IF(名簿!J1010&lt;&gt;"",名簿!J1010,"")</f>
        <v/>
      </c>
      <c r="F1005" s="378" t="str">
        <f>IF(名簿!L1010&lt;&gt;"",名簿!L1010,"")</f>
        <v/>
      </c>
      <c r="G1005" s="378" t="str">
        <f>IF(名簿!I1010&lt;&gt;"",名簿!I1010,"")</f>
        <v/>
      </c>
      <c r="H1005" s="378" t="str">
        <f>IF(名簿!K1010&lt;&gt;"",名簿!K1010,"")</f>
        <v/>
      </c>
      <c r="I1005" s="378" t="str">
        <f>IF(名簿!H1010&lt;&gt;"",名簿!H1010,"")</f>
        <v/>
      </c>
      <c r="J1005" s="378" t="str">
        <f>IF(名簿!S1010&lt;&gt;"",名簿!S1010,"")</f>
        <v/>
      </c>
      <c r="L1005" s="379" t="str">
        <f>IF(現場!C1009&lt;&gt;"",現場!C1009,"")</f>
        <v/>
      </c>
      <c r="M1005" s="379" t="str">
        <f>IF(現場!D1009&lt;&gt;"",現場!D1009,"")</f>
        <v/>
      </c>
      <c r="N1005" s="379" t="str">
        <f>IF(現場!E1009&lt;&gt;"",現場!E1009,"")</f>
        <v/>
      </c>
      <c r="O1005" s="379" t="str">
        <f>IF(現場!F1009&lt;&gt;"",現場!F1009,"")</f>
        <v/>
      </c>
      <c r="P1005" s="379" t="str">
        <f>IF(現場!G1009&lt;&gt;"",現場!G1009,"")</f>
        <v/>
      </c>
      <c r="Q1005" s="379" t="str">
        <f>IF(現場!H1009&lt;&gt;"",現場!H1009,"")</f>
        <v/>
      </c>
      <c r="R1005" s="379" t="str">
        <f>IF(現場!I1009&lt;&gt;"",現場!I1009,"")</f>
        <v/>
      </c>
      <c r="S1005" s="379" t="str">
        <f>IF(現場!J1009&lt;&gt;"",現場!J1009,"")</f>
        <v/>
      </c>
      <c r="T1005" s="379" t="str">
        <f>IF(現場!K1009&lt;&gt;"",現場!K1009,"")</f>
        <v/>
      </c>
      <c r="U1005" s="379" t="str">
        <f>IF(現場!L1009&lt;&gt;"",現場!L1009,"")</f>
        <v/>
      </c>
      <c r="V1005" s="379" t="str">
        <f>IF(現場!M1009&lt;&gt;"",現場!M1009,"")</f>
        <v/>
      </c>
      <c r="X1005" s="407" t="str">
        <f>IF(名簿!E1010&lt;&gt;"",名簿!E1010,"")</f>
        <v/>
      </c>
      <c r="Y1005" s="407" t="str">
        <f>IF(名簿!C1010&lt;&gt;"",名簿!C1010,"")</f>
        <v/>
      </c>
      <c r="Z1005" s="407" t="str">
        <f>IF(名簿!H1010&lt;&gt;"",名簿!H1010,"")</f>
        <v/>
      </c>
      <c r="AA1005" s="407" t="str">
        <f>IF(名簿!S1010&lt;&gt;"",名簿!S1010,"")</f>
        <v/>
      </c>
      <c r="AB1005" s="407" t="s">
        <v>1792</v>
      </c>
      <c r="AC1005" s="407" t="str">
        <f>IF(名簿!M1010&lt;&gt;"",名簿!M1010,"")</f>
        <v/>
      </c>
      <c r="AD1005" s="407" t="str">
        <f>IF(名簿!N1010&lt;&gt;"",名簿!N1010,"")</f>
        <v/>
      </c>
      <c r="AE1005" s="407" t="str">
        <f>IF(名簿!O1010&lt;&gt;"",名簿!O1010,"")</f>
        <v/>
      </c>
      <c r="AF1005" s="407" t="str">
        <f>IF(名簿!P1010&lt;&gt;"",名簿!P1010,"")</f>
        <v/>
      </c>
      <c r="AN1005" s="551" t="str">
        <f>テーブル2[[#This Row],[災害発生時の
体制]]&amp;テーブル2[[#This Row],[班長代理①②③を選択]]</f>
        <v/>
      </c>
      <c r="AO1005">
        <f>IF(テーブル2[[#This Row],[班長代理①②③を選択]]&lt;&gt;"",COUNTIF(AN:AN,AN1005),0)</f>
        <v>0</v>
      </c>
      <c r="AQ1005" s="521" t="str">
        <f>テーブル2[[#This Row],[災害発生時の
体制]]&amp;テーブル2[[#This Row],[班長]]</f>
        <v/>
      </c>
      <c r="AR1005" s="519">
        <f>IF(テーブル2[[#This Row],[班長]]="○",COUNTIF(AQ:AQ,AQ1005),0)</f>
        <v>0</v>
      </c>
    </row>
    <row r="1006" spans="2:44" x14ac:dyDescent="0.15">
      <c r="B1006" s="378" t="str">
        <f>IF(名簿!C1011&lt;&gt;"",名簿!C1011,"")</f>
        <v/>
      </c>
      <c r="C1006" s="378" t="str">
        <f>IF(名簿!F1011&lt;&gt;"",名簿!F1011,"")</f>
        <v/>
      </c>
      <c r="D1006" s="378" t="str">
        <f>IF(名簿!G1011&lt;&gt;"",名簿!G1011,"")</f>
        <v/>
      </c>
      <c r="E1006" s="378" t="str">
        <f>IF(名簿!J1011&lt;&gt;"",名簿!J1011,"")</f>
        <v/>
      </c>
      <c r="F1006" s="378" t="str">
        <f>IF(名簿!L1011&lt;&gt;"",名簿!L1011,"")</f>
        <v/>
      </c>
      <c r="G1006" s="378" t="str">
        <f>IF(名簿!I1011&lt;&gt;"",名簿!I1011,"")</f>
        <v/>
      </c>
      <c r="H1006" s="378" t="str">
        <f>IF(名簿!K1011&lt;&gt;"",名簿!K1011,"")</f>
        <v/>
      </c>
      <c r="I1006" s="378" t="str">
        <f>IF(名簿!H1011&lt;&gt;"",名簿!H1011,"")</f>
        <v/>
      </c>
      <c r="J1006" s="378" t="str">
        <f>IF(名簿!S1011&lt;&gt;"",名簿!S1011,"")</f>
        <v/>
      </c>
      <c r="L1006" s="379" t="str">
        <f>IF(現場!C1010&lt;&gt;"",現場!C1010,"")</f>
        <v/>
      </c>
      <c r="M1006" s="379" t="str">
        <f>IF(現場!D1010&lt;&gt;"",現場!D1010,"")</f>
        <v/>
      </c>
      <c r="N1006" s="379" t="str">
        <f>IF(現場!E1010&lt;&gt;"",現場!E1010,"")</f>
        <v/>
      </c>
      <c r="O1006" s="379" t="str">
        <f>IF(現場!F1010&lt;&gt;"",現場!F1010,"")</f>
        <v/>
      </c>
      <c r="P1006" s="379" t="str">
        <f>IF(現場!G1010&lt;&gt;"",現場!G1010,"")</f>
        <v/>
      </c>
      <c r="Q1006" s="379" t="str">
        <f>IF(現場!H1010&lt;&gt;"",現場!H1010,"")</f>
        <v/>
      </c>
      <c r="R1006" s="379" t="str">
        <f>IF(現場!I1010&lt;&gt;"",現場!I1010,"")</f>
        <v/>
      </c>
      <c r="S1006" s="379" t="str">
        <f>IF(現場!J1010&lt;&gt;"",現場!J1010,"")</f>
        <v/>
      </c>
      <c r="T1006" s="379" t="str">
        <f>IF(現場!K1010&lt;&gt;"",現場!K1010,"")</f>
        <v/>
      </c>
      <c r="U1006" s="379" t="str">
        <f>IF(現場!L1010&lt;&gt;"",現場!L1010,"")</f>
        <v/>
      </c>
      <c r="V1006" s="379" t="str">
        <f>IF(現場!M1010&lt;&gt;"",現場!M1010,"")</f>
        <v/>
      </c>
      <c r="X1006" s="407" t="str">
        <f>IF(名簿!E1011&lt;&gt;"",名簿!E1011,"")</f>
        <v/>
      </c>
      <c r="Y1006" s="407" t="str">
        <f>IF(名簿!C1011&lt;&gt;"",名簿!C1011,"")</f>
        <v/>
      </c>
      <c r="Z1006" s="407" t="str">
        <f>IF(名簿!H1011&lt;&gt;"",名簿!H1011,"")</f>
        <v/>
      </c>
      <c r="AA1006" s="407" t="str">
        <f>IF(名簿!S1011&lt;&gt;"",名簿!S1011,"")</f>
        <v/>
      </c>
      <c r="AB1006" s="407" t="s">
        <v>1792</v>
      </c>
      <c r="AC1006" s="407" t="str">
        <f>IF(名簿!M1011&lt;&gt;"",名簿!M1011,"")</f>
        <v/>
      </c>
      <c r="AD1006" s="407" t="str">
        <f>IF(名簿!N1011&lt;&gt;"",名簿!N1011,"")</f>
        <v/>
      </c>
      <c r="AE1006" s="407" t="str">
        <f>IF(名簿!O1011&lt;&gt;"",名簿!O1011,"")</f>
        <v/>
      </c>
      <c r="AF1006" s="407" t="str">
        <f>IF(名簿!P1011&lt;&gt;"",名簿!P1011,"")</f>
        <v/>
      </c>
      <c r="AN1006" s="551"/>
    </row>
    <row r="1007" spans="2:44" x14ac:dyDescent="0.15">
      <c r="B1007" s="378" t="str">
        <f>IF(名簿!C1012&lt;&gt;"",名簿!C1012,"")</f>
        <v/>
      </c>
      <c r="C1007" s="378" t="str">
        <f>IF(名簿!F1012&lt;&gt;"",名簿!F1012,"")</f>
        <v/>
      </c>
      <c r="D1007" s="378" t="str">
        <f>IF(名簿!G1012&lt;&gt;"",名簿!G1012,"")</f>
        <v/>
      </c>
      <c r="E1007" s="378" t="str">
        <f>IF(名簿!J1012&lt;&gt;"",名簿!J1012,"")</f>
        <v/>
      </c>
      <c r="F1007" s="378" t="str">
        <f>IF(名簿!L1012&lt;&gt;"",名簿!L1012,"")</f>
        <v/>
      </c>
      <c r="G1007" s="378" t="str">
        <f>IF(名簿!I1012&lt;&gt;"",名簿!I1012,"")</f>
        <v/>
      </c>
      <c r="H1007" s="378" t="str">
        <f>IF(名簿!K1012&lt;&gt;"",名簿!K1012,"")</f>
        <v/>
      </c>
      <c r="I1007" s="378" t="str">
        <f>IF(名簿!H1012&lt;&gt;"",名簿!H1012,"")</f>
        <v/>
      </c>
      <c r="J1007" s="378" t="str">
        <f>IF(名簿!S1012&lt;&gt;"",名簿!S1012,"")</f>
        <v/>
      </c>
      <c r="L1007" s="379" t="str">
        <f>IF(現場!C1011&lt;&gt;"",現場!C1011,"")</f>
        <v/>
      </c>
      <c r="M1007" s="379" t="str">
        <f>IF(現場!D1011&lt;&gt;"",現場!D1011,"")</f>
        <v/>
      </c>
      <c r="N1007" s="379" t="str">
        <f>IF(現場!E1011&lt;&gt;"",現場!E1011,"")</f>
        <v/>
      </c>
      <c r="O1007" s="379" t="str">
        <f>IF(現場!F1011&lt;&gt;"",現場!F1011,"")</f>
        <v/>
      </c>
      <c r="P1007" s="379" t="str">
        <f>IF(現場!G1011&lt;&gt;"",現場!G1011,"")</f>
        <v/>
      </c>
      <c r="Q1007" s="379" t="str">
        <f>IF(現場!H1011&lt;&gt;"",現場!H1011,"")</f>
        <v/>
      </c>
      <c r="R1007" s="379" t="str">
        <f>IF(現場!I1011&lt;&gt;"",現場!I1011,"")</f>
        <v/>
      </c>
      <c r="S1007" s="379" t="str">
        <f>IF(現場!J1011&lt;&gt;"",現場!J1011,"")</f>
        <v/>
      </c>
      <c r="T1007" s="379" t="str">
        <f>IF(現場!K1011&lt;&gt;"",現場!K1011,"")</f>
        <v/>
      </c>
      <c r="U1007" s="379" t="str">
        <f>IF(現場!L1011&lt;&gt;"",現場!L1011,"")</f>
        <v/>
      </c>
      <c r="V1007" s="379" t="str">
        <f>IF(現場!M1011&lt;&gt;"",現場!M1011,"")</f>
        <v/>
      </c>
      <c r="X1007" s="407" t="str">
        <f>IF(名簿!E1012&lt;&gt;"",名簿!E1012,"")</f>
        <v/>
      </c>
      <c r="Y1007" s="407" t="str">
        <f>IF(名簿!C1012&lt;&gt;"",名簿!C1012,"")</f>
        <v/>
      </c>
      <c r="Z1007" s="407" t="str">
        <f>IF(名簿!H1012&lt;&gt;"",名簿!H1012,"")</f>
        <v/>
      </c>
      <c r="AA1007" s="407" t="str">
        <f>IF(名簿!S1012&lt;&gt;"",名簿!S1012,"")</f>
        <v/>
      </c>
      <c r="AB1007" s="407" t="s">
        <v>1792</v>
      </c>
      <c r="AC1007" s="407" t="str">
        <f>IF(名簿!M1012&lt;&gt;"",名簿!M1012,"")</f>
        <v/>
      </c>
      <c r="AD1007" s="407" t="str">
        <f>IF(名簿!N1012&lt;&gt;"",名簿!N1012,"")</f>
        <v/>
      </c>
      <c r="AE1007" s="407" t="str">
        <f>IF(名簿!O1012&lt;&gt;"",名簿!O1012,"")</f>
        <v/>
      </c>
      <c r="AF1007" s="407" t="str">
        <f>IF(名簿!P1012&lt;&gt;"",名簿!P1012,"")</f>
        <v/>
      </c>
      <c r="AN1007" s="551"/>
    </row>
    <row r="1008" spans="2:44" x14ac:dyDescent="0.15">
      <c r="B1008" s="378" t="str">
        <f>IF(名簿!C1013&lt;&gt;"",名簿!C1013,"")</f>
        <v/>
      </c>
      <c r="C1008" s="378" t="str">
        <f>IF(名簿!F1013&lt;&gt;"",名簿!F1013,"")</f>
        <v/>
      </c>
      <c r="D1008" s="378" t="str">
        <f>IF(名簿!G1013&lt;&gt;"",名簿!G1013,"")</f>
        <v/>
      </c>
      <c r="E1008" s="378" t="str">
        <f>IF(名簿!J1013&lt;&gt;"",名簿!J1013,"")</f>
        <v/>
      </c>
      <c r="F1008" s="378" t="str">
        <f>IF(名簿!L1013&lt;&gt;"",名簿!L1013,"")</f>
        <v/>
      </c>
      <c r="G1008" s="378" t="str">
        <f>IF(名簿!I1013&lt;&gt;"",名簿!I1013,"")</f>
        <v/>
      </c>
      <c r="H1008" s="378" t="str">
        <f>IF(名簿!K1013&lt;&gt;"",名簿!K1013,"")</f>
        <v/>
      </c>
      <c r="I1008" s="378" t="str">
        <f>IF(名簿!H1013&lt;&gt;"",名簿!H1013,"")</f>
        <v/>
      </c>
      <c r="J1008" s="378" t="str">
        <f>IF(名簿!S1013&lt;&gt;"",名簿!S1013,"")</f>
        <v/>
      </c>
      <c r="L1008" s="379" t="str">
        <f>IF(現場!C1012&lt;&gt;"",現場!C1012,"")</f>
        <v/>
      </c>
      <c r="M1008" s="379" t="str">
        <f>IF(現場!D1012&lt;&gt;"",現場!D1012,"")</f>
        <v/>
      </c>
      <c r="N1008" s="379" t="str">
        <f>IF(現場!E1012&lt;&gt;"",現場!E1012,"")</f>
        <v/>
      </c>
      <c r="O1008" s="379" t="str">
        <f>IF(現場!F1012&lt;&gt;"",現場!F1012,"")</f>
        <v/>
      </c>
      <c r="P1008" s="379" t="str">
        <f>IF(現場!G1012&lt;&gt;"",現場!G1012,"")</f>
        <v/>
      </c>
      <c r="Q1008" s="379" t="str">
        <f>IF(現場!H1012&lt;&gt;"",現場!H1012,"")</f>
        <v/>
      </c>
      <c r="R1008" s="379" t="str">
        <f>IF(現場!I1012&lt;&gt;"",現場!I1012,"")</f>
        <v/>
      </c>
      <c r="S1008" s="379" t="str">
        <f>IF(現場!J1012&lt;&gt;"",現場!J1012,"")</f>
        <v/>
      </c>
      <c r="T1008" s="379" t="str">
        <f>IF(現場!K1012&lt;&gt;"",現場!K1012,"")</f>
        <v/>
      </c>
      <c r="U1008" s="379" t="str">
        <f>IF(現場!L1012&lt;&gt;"",現場!L1012,"")</f>
        <v/>
      </c>
      <c r="V1008" s="379" t="str">
        <f>IF(現場!M1012&lt;&gt;"",現場!M1012,"")</f>
        <v/>
      </c>
      <c r="X1008" s="407" t="str">
        <f>IF(名簿!E1013&lt;&gt;"",名簿!E1013,"")</f>
        <v/>
      </c>
      <c r="Y1008" s="407" t="str">
        <f>IF(名簿!C1013&lt;&gt;"",名簿!C1013,"")</f>
        <v/>
      </c>
      <c r="Z1008" s="407" t="str">
        <f>IF(名簿!H1013&lt;&gt;"",名簿!H1013,"")</f>
        <v/>
      </c>
      <c r="AA1008" s="407" t="str">
        <f>IF(名簿!S1013&lt;&gt;"",名簿!S1013,"")</f>
        <v/>
      </c>
      <c r="AB1008" s="407" t="s">
        <v>1792</v>
      </c>
      <c r="AC1008" s="407" t="str">
        <f>IF(名簿!M1013&lt;&gt;"",名簿!M1013,"")</f>
        <v/>
      </c>
      <c r="AD1008" s="407" t="str">
        <f>IF(名簿!N1013&lt;&gt;"",名簿!N1013,"")</f>
        <v/>
      </c>
      <c r="AE1008" s="407" t="str">
        <f>IF(名簿!O1013&lt;&gt;"",名簿!O1013,"")</f>
        <v/>
      </c>
      <c r="AF1008" s="407" t="str">
        <f>IF(名簿!P1013&lt;&gt;"",名簿!P1013,"")</f>
        <v/>
      </c>
      <c r="AN1008" s="551"/>
    </row>
    <row r="1009" spans="2:40" x14ac:dyDescent="0.15">
      <c r="B1009" s="378" t="str">
        <f>IF(名簿!C1014&lt;&gt;"",名簿!C1014,"")</f>
        <v/>
      </c>
      <c r="C1009" s="378" t="str">
        <f>IF(名簿!F1014&lt;&gt;"",名簿!F1014,"")</f>
        <v/>
      </c>
      <c r="D1009" s="378" t="str">
        <f>IF(名簿!G1014&lt;&gt;"",名簿!G1014,"")</f>
        <v/>
      </c>
      <c r="E1009" s="378" t="str">
        <f>IF(名簿!J1014&lt;&gt;"",名簿!J1014,"")</f>
        <v/>
      </c>
      <c r="F1009" s="378" t="str">
        <f>IF(名簿!L1014&lt;&gt;"",名簿!L1014,"")</f>
        <v/>
      </c>
      <c r="G1009" s="378" t="str">
        <f>IF(名簿!I1014&lt;&gt;"",名簿!I1014,"")</f>
        <v/>
      </c>
      <c r="H1009" s="378" t="str">
        <f>IF(名簿!K1014&lt;&gt;"",名簿!K1014,"")</f>
        <v/>
      </c>
      <c r="I1009" s="378" t="str">
        <f>IF(名簿!H1014&lt;&gt;"",名簿!H1014,"")</f>
        <v/>
      </c>
      <c r="J1009" s="378" t="str">
        <f>IF(名簿!S1014&lt;&gt;"",名簿!S1014,"")</f>
        <v/>
      </c>
      <c r="L1009" s="379" t="str">
        <f>IF(現場!C1013&lt;&gt;"",現場!C1013,"")</f>
        <v/>
      </c>
      <c r="M1009" s="379" t="str">
        <f>IF(現場!D1013&lt;&gt;"",現場!D1013,"")</f>
        <v/>
      </c>
      <c r="N1009" s="379" t="str">
        <f>IF(現場!E1013&lt;&gt;"",現場!E1013,"")</f>
        <v/>
      </c>
      <c r="O1009" s="379" t="str">
        <f>IF(現場!F1013&lt;&gt;"",現場!F1013,"")</f>
        <v/>
      </c>
      <c r="P1009" s="379" t="str">
        <f>IF(現場!G1013&lt;&gt;"",現場!G1013,"")</f>
        <v/>
      </c>
      <c r="Q1009" s="379" t="str">
        <f>IF(現場!H1013&lt;&gt;"",現場!H1013,"")</f>
        <v/>
      </c>
      <c r="R1009" s="379" t="str">
        <f>IF(現場!I1013&lt;&gt;"",現場!I1013,"")</f>
        <v/>
      </c>
      <c r="S1009" s="379" t="str">
        <f>IF(現場!J1013&lt;&gt;"",現場!J1013,"")</f>
        <v/>
      </c>
      <c r="T1009" s="379" t="str">
        <f>IF(現場!K1013&lt;&gt;"",現場!K1013,"")</f>
        <v/>
      </c>
      <c r="U1009" s="379" t="str">
        <f>IF(現場!L1013&lt;&gt;"",現場!L1013,"")</f>
        <v/>
      </c>
      <c r="V1009" s="379" t="str">
        <f>IF(現場!M1013&lt;&gt;"",現場!M1013,"")</f>
        <v/>
      </c>
      <c r="X1009" s="407" t="str">
        <f>IF(名簿!E1014&lt;&gt;"",名簿!E1014,"")</f>
        <v/>
      </c>
      <c r="Y1009" s="407" t="str">
        <f>IF(名簿!C1014&lt;&gt;"",名簿!C1014,"")</f>
        <v/>
      </c>
      <c r="Z1009" s="407" t="str">
        <f>IF(名簿!H1014&lt;&gt;"",名簿!H1014,"")</f>
        <v/>
      </c>
      <c r="AA1009" s="407" t="str">
        <f>IF(名簿!S1014&lt;&gt;"",名簿!S1014,"")</f>
        <v/>
      </c>
      <c r="AB1009" s="407" t="s">
        <v>1792</v>
      </c>
      <c r="AC1009" s="407" t="str">
        <f>IF(名簿!M1014&lt;&gt;"",名簿!M1014,"")</f>
        <v/>
      </c>
      <c r="AD1009" s="407" t="str">
        <f>IF(名簿!N1014&lt;&gt;"",名簿!N1014,"")</f>
        <v/>
      </c>
      <c r="AE1009" s="407" t="str">
        <f>IF(名簿!O1014&lt;&gt;"",名簿!O1014,"")</f>
        <v/>
      </c>
      <c r="AF1009" s="407" t="str">
        <f>IF(名簿!P1014&lt;&gt;"",名簿!P1014,"")</f>
        <v/>
      </c>
      <c r="AN1009" s="551"/>
    </row>
    <row r="1010" spans="2:40" x14ac:dyDescent="0.15">
      <c r="B1010" s="378" t="str">
        <f>IF(名簿!C1015&lt;&gt;"",名簿!C1015,"")</f>
        <v/>
      </c>
      <c r="C1010" s="378" t="str">
        <f>IF(名簿!F1015&lt;&gt;"",名簿!F1015,"")</f>
        <v/>
      </c>
      <c r="D1010" s="378" t="str">
        <f>IF(名簿!G1015&lt;&gt;"",名簿!G1015,"")</f>
        <v/>
      </c>
      <c r="E1010" s="378" t="str">
        <f>IF(名簿!J1015&lt;&gt;"",名簿!J1015,"")</f>
        <v/>
      </c>
      <c r="F1010" s="378" t="str">
        <f>IF(名簿!L1015&lt;&gt;"",名簿!L1015,"")</f>
        <v/>
      </c>
      <c r="G1010" s="378" t="str">
        <f>IF(名簿!I1015&lt;&gt;"",名簿!I1015,"")</f>
        <v/>
      </c>
      <c r="H1010" s="378" t="str">
        <f>IF(名簿!K1015&lt;&gt;"",名簿!K1015,"")</f>
        <v/>
      </c>
      <c r="I1010" s="378" t="str">
        <f>IF(名簿!H1015&lt;&gt;"",名簿!H1015,"")</f>
        <v/>
      </c>
      <c r="J1010" s="378" t="str">
        <f>IF(名簿!S1015&lt;&gt;"",名簿!S1015,"")</f>
        <v/>
      </c>
      <c r="L1010" s="379" t="str">
        <f>IF(現場!C1014&lt;&gt;"",現場!C1014,"")</f>
        <v/>
      </c>
      <c r="M1010" s="379" t="str">
        <f>IF(現場!D1014&lt;&gt;"",現場!D1014,"")</f>
        <v/>
      </c>
      <c r="N1010" s="379" t="str">
        <f>IF(現場!E1014&lt;&gt;"",現場!E1014,"")</f>
        <v/>
      </c>
      <c r="O1010" s="379" t="str">
        <f>IF(現場!F1014&lt;&gt;"",現場!F1014,"")</f>
        <v/>
      </c>
      <c r="P1010" s="379" t="str">
        <f>IF(現場!G1014&lt;&gt;"",現場!G1014,"")</f>
        <v/>
      </c>
      <c r="Q1010" s="379" t="str">
        <f>IF(現場!H1014&lt;&gt;"",現場!H1014,"")</f>
        <v/>
      </c>
      <c r="R1010" s="379" t="str">
        <f>IF(現場!I1014&lt;&gt;"",現場!I1014,"")</f>
        <v/>
      </c>
      <c r="S1010" s="379" t="str">
        <f>IF(現場!J1014&lt;&gt;"",現場!J1014,"")</f>
        <v/>
      </c>
      <c r="T1010" s="379" t="str">
        <f>IF(現場!K1014&lt;&gt;"",現場!K1014,"")</f>
        <v/>
      </c>
      <c r="U1010" s="379" t="str">
        <f>IF(現場!L1014&lt;&gt;"",現場!L1014,"")</f>
        <v/>
      </c>
      <c r="V1010" s="379" t="str">
        <f>IF(現場!M1014&lt;&gt;"",現場!M1014,"")</f>
        <v/>
      </c>
      <c r="X1010" s="407" t="str">
        <f>IF(名簿!E1015&lt;&gt;"",名簿!E1015,"")</f>
        <v/>
      </c>
      <c r="Y1010" s="407" t="str">
        <f>IF(名簿!C1015&lt;&gt;"",名簿!C1015,"")</f>
        <v/>
      </c>
      <c r="Z1010" s="407" t="str">
        <f>IF(名簿!H1015&lt;&gt;"",名簿!H1015,"")</f>
        <v/>
      </c>
      <c r="AA1010" s="407" t="str">
        <f>IF(名簿!S1015&lt;&gt;"",名簿!S1015,"")</f>
        <v/>
      </c>
      <c r="AB1010" s="407" t="s">
        <v>1792</v>
      </c>
      <c r="AC1010" s="407" t="str">
        <f>IF(名簿!M1015&lt;&gt;"",名簿!M1015,"")</f>
        <v/>
      </c>
      <c r="AD1010" s="407" t="str">
        <f>IF(名簿!N1015&lt;&gt;"",名簿!N1015,"")</f>
        <v/>
      </c>
      <c r="AE1010" s="407" t="str">
        <f>IF(名簿!O1015&lt;&gt;"",名簿!O1015,"")</f>
        <v/>
      </c>
      <c r="AF1010" s="407" t="str">
        <f>IF(名簿!P1015&lt;&gt;"",名簿!P1015,"")</f>
        <v/>
      </c>
      <c r="AN1010" s="551"/>
    </row>
    <row r="1011" spans="2:40" x14ac:dyDescent="0.15">
      <c r="B1011" s="378" t="str">
        <f>IF(名簿!C1016&lt;&gt;"",名簿!C1016,"")</f>
        <v/>
      </c>
      <c r="C1011" s="378" t="str">
        <f>IF(名簿!F1016&lt;&gt;"",名簿!F1016,"")</f>
        <v/>
      </c>
      <c r="D1011" s="378" t="str">
        <f>IF(名簿!G1016&lt;&gt;"",名簿!G1016,"")</f>
        <v/>
      </c>
      <c r="E1011" s="378" t="str">
        <f>IF(名簿!J1016&lt;&gt;"",名簿!J1016,"")</f>
        <v/>
      </c>
      <c r="F1011" s="378" t="str">
        <f>IF(名簿!L1016&lt;&gt;"",名簿!L1016,"")</f>
        <v/>
      </c>
      <c r="G1011" s="378" t="str">
        <f>IF(名簿!I1016&lt;&gt;"",名簿!I1016,"")</f>
        <v/>
      </c>
      <c r="H1011" s="378" t="str">
        <f>IF(名簿!K1016&lt;&gt;"",名簿!K1016,"")</f>
        <v/>
      </c>
      <c r="I1011" s="378" t="str">
        <f>IF(名簿!H1016&lt;&gt;"",名簿!H1016,"")</f>
        <v/>
      </c>
      <c r="J1011" s="378" t="str">
        <f>IF(名簿!S1016&lt;&gt;"",名簿!S1016,"")</f>
        <v/>
      </c>
      <c r="L1011" s="379" t="str">
        <f>IF(現場!C1015&lt;&gt;"",現場!C1015,"")</f>
        <v/>
      </c>
      <c r="M1011" s="379" t="str">
        <f>IF(現場!D1015&lt;&gt;"",現場!D1015,"")</f>
        <v/>
      </c>
      <c r="N1011" s="379" t="str">
        <f>IF(現場!E1015&lt;&gt;"",現場!E1015,"")</f>
        <v/>
      </c>
      <c r="O1011" s="379" t="str">
        <f>IF(現場!F1015&lt;&gt;"",現場!F1015,"")</f>
        <v/>
      </c>
      <c r="P1011" s="379" t="str">
        <f>IF(現場!G1015&lt;&gt;"",現場!G1015,"")</f>
        <v/>
      </c>
      <c r="Q1011" s="379" t="str">
        <f>IF(現場!H1015&lt;&gt;"",現場!H1015,"")</f>
        <v/>
      </c>
      <c r="R1011" s="379" t="str">
        <f>IF(現場!I1015&lt;&gt;"",現場!I1015,"")</f>
        <v/>
      </c>
      <c r="S1011" s="379" t="str">
        <f>IF(現場!J1015&lt;&gt;"",現場!J1015,"")</f>
        <v/>
      </c>
      <c r="T1011" s="379" t="str">
        <f>IF(現場!K1015&lt;&gt;"",現場!K1015,"")</f>
        <v/>
      </c>
      <c r="U1011" s="379" t="str">
        <f>IF(現場!L1015&lt;&gt;"",現場!L1015,"")</f>
        <v/>
      </c>
      <c r="V1011" s="379" t="str">
        <f>IF(現場!M1015&lt;&gt;"",現場!M1015,"")</f>
        <v/>
      </c>
      <c r="X1011" s="407" t="str">
        <f>IF(名簿!E1016&lt;&gt;"",名簿!E1016,"")</f>
        <v/>
      </c>
      <c r="Y1011" s="407" t="str">
        <f>IF(名簿!C1016&lt;&gt;"",名簿!C1016,"")</f>
        <v/>
      </c>
      <c r="Z1011" s="407" t="str">
        <f>IF(名簿!H1016&lt;&gt;"",名簿!H1016,"")</f>
        <v/>
      </c>
      <c r="AA1011" s="407" t="str">
        <f>IF(名簿!S1016&lt;&gt;"",名簿!S1016,"")</f>
        <v/>
      </c>
      <c r="AB1011" s="407" t="s">
        <v>1792</v>
      </c>
      <c r="AC1011" s="407" t="str">
        <f>IF(名簿!M1016&lt;&gt;"",名簿!M1016,"")</f>
        <v/>
      </c>
      <c r="AD1011" s="407" t="str">
        <f>IF(名簿!N1016&lt;&gt;"",名簿!N1016,"")</f>
        <v/>
      </c>
      <c r="AE1011" s="407" t="str">
        <f>IF(名簿!O1016&lt;&gt;"",名簿!O1016,"")</f>
        <v/>
      </c>
      <c r="AF1011" s="407" t="str">
        <f>IF(名簿!P1016&lt;&gt;"",名簿!P1016,"")</f>
        <v/>
      </c>
      <c r="AN1011" s="551"/>
    </row>
    <row r="1012" spans="2:40" x14ac:dyDescent="0.15">
      <c r="B1012" s="378" t="str">
        <f>IF(名簿!C1017&lt;&gt;"",名簿!C1017,"")</f>
        <v/>
      </c>
      <c r="C1012" s="378" t="str">
        <f>IF(名簿!F1017&lt;&gt;"",名簿!F1017,"")</f>
        <v/>
      </c>
      <c r="D1012" s="378" t="str">
        <f>IF(名簿!G1017&lt;&gt;"",名簿!G1017,"")</f>
        <v/>
      </c>
      <c r="E1012" s="378" t="str">
        <f>IF(名簿!J1017&lt;&gt;"",名簿!J1017,"")</f>
        <v/>
      </c>
      <c r="F1012" s="378" t="str">
        <f>IF(名簿!L1017&lt;&gt;"",名簿!L1017,"")</f>
        <v/>
      </c>
      <c r="G1012" s="378" t="str">
        <f>IF(名簿!I1017&lt;&gt;"",名簿!I1017,"")</f>
        <v/>
      </c>
      <c r="H1012" s="378" t="str">
        <f>IF(名簿!K1017&lt;&gt;"",名簿!K1017,"")</f>
        <v/>
      </c>
      <c r="I1012" s="378" t="str">
        <f>IF(名簿!H1017&lt;&gt;"",名簿!H1017,"")</f>
        <v/>
      </c>
      <c r="J1012" s="378" t="str">
        <f>IF(名簿!S1017&lt;&gt;"",名簿!S1017,"")</f>
        <v/>
      </c>
      <c r="L1012" s="379" t="str">
        <f>IF(現場!C1016&lt;&gt;"",現場!C1016,"")</f>
        <v/>
      </c>
      <c r="M1012" s="379" t="str">
        <f>IF(現場!D1016&lt;&gt;"",現場!D1016,"")</f>
        <v/>
      </c>
      <c r="N1012" s="379" t="str">
        <f>IF(現場!E1016&lt;&gt;"",現場!E1016,"")</f>
        <v/>
      </c>
      <c r="O1012" s="379" t="str">
        <f>IF(現場!F1016&lt;&gt;"",現場!F1016,"")</f>
        <v/>
      </c>
      <c r="P1012" s="379" t="str">
        <f>IF(現場!G1016&lt;&gt;"",現場!G1016,"")</f>
        <v/>
      </c>
      <c r="Q1012" s="379" t="str">
        <f>IF(現場!H1016&lt;&gt;"",現場!H1016,"")</f>
        <v/>
      </c>
      <c r="R1012" s="379" t="str">
        <f>IF(現場!I1016&lt;&gt;"",現場!I1016,"")</f>
        <v/>
      </c>
      <c r="S1012" s="379" t="str">
        <f>IF(現場!J1016&lt;&gt;"",現場!J1016,"")</f>
        <v/>
      </c>
      <c r="T1012" s="379" t="str">
        <f>IF(現場!K1016&lt;&gt;"",現場!K1016,"")</f>
        <v/>
      </c>
      <c r="U1012" s="379" t="str">
        <f>IF(現場!L1016&lt;&gt;"",現場!L1016,"")</f>
        <v/>
      </c>
      <c r="V1012" s="379" t="str">
        <f>IF(現場!M1016&lt;&gt;"",現場!M1016,"")</f>
        <v/>
      </c>
      <c r="X1012" s="407" t="str">
        <f>IF(名簿!E1017&lt;&gt;"",名簿!E1017,"")</f>
        <v/>
      </c>
      <c r="Y1012" s="407" t="str">
        <f>IF(名簿!C1017&lt;&gt;"",名簿!C1017,"")</f>
        <v/>
      </c>
      <c r="Z1012" s="407" t="str">
        <f>IF(名簿!H1017&lt;&gt;"",名簿!H1017,"")</f>
        <v/>
      </c>
      <c r="AA1012" s="407" t="str">
        <f>IF(名簿!S1017&lt;&gt;"",名簿!S1017,"")</f>
        <v/>
      </c>
      <c r="AB1012" s="407" t="s">
        <v>1792</v>
      </c>
      <c r="AC1012" s="407" t="str">
        <f>IF(名簿!M1017&lt;&gt;"",名簿!M1017,"")</f>
        <v/>
      </c>
      <c r="AD1012" s="407" t="str">
        <f>IF(名簿!N1017&lt;&gt;"",名簿!N1017,"")</f>
        <v/>
      </c>
      <c r="AE1012" s="407" t="str">
        <f>IF(名簿!O1017&lt;&gt;"",名簿!O1017,"")</f>
        <v/>
      </c>
      <c r="AF1012" s="407" t="str">
        <f>IF(名簿!P1017&lt;&gt;"",名簿!P1017,"")</f>
        <v/>
      </c>
      <c r="AN1012" s="551"/>
    </row>
    <row r="1013" spans="2:40" x14ac:dyDescent="0.15">
      <c r="B1013" s="378" t="str">
        <f>IF(名簿!C1018&lt;&gt;"",名簿!C1018,"")</f>
        <v/>
      </c>
      <c r="C1013" s="378" t="str">
        <f>IF(名簿!F1018&lt;&gt;"",名簿!F1018,"")</f>
        <v/>
      </c>
      <c r="D1013" s="378" t="str">
        <f>IF(名簿!G1018&lt;&gt;"",名簿!G1018,"")</f>
        <v/>
      </c>
      <c r="E1013" s="378" t="str">
        <f>IF(名簿!J1018&lt;&gt;"",名簿!J1018,"")</f>
        <v/>
      </c>
      <c r="F1013" s="378" t="str">
        <f>IF(名簿!L1018&lt;&gt;"",名簿!L1018,"")</f>
        <v/>
      </c>
      <c r="G1013" s="378" t="str">
        <f>IF(名簿!I1018&lt;&gt;"",名簿!I1018,"")</f>
        <v/>
      </c>
      <c r="H1013" s="378" t="str">
        <f>IF(名簿!K1018&lt;&gt;"",名簿!K1018,"")</f>
        <v/>
      </c>
      <c r="I1013" s="378" t="str">
        <f>IF(名簿!H1018&lt;&gt;"",名簿!H1018,"")</f>
        <v/>
      </c>
      <c r="J1013" s="378" t="str">
        <f>IF(名簿!S1018&lt;&gt;"",名簿!S1018,"")</f>
        <v/>
      </c>
      <c r="L1013" s="379" t="str">
        <f>IF(現場!C1017&lt;&gt;"",現場!C1017,"")</f>
        <v/>
      </c>
      <c r="M1013" s="379" t="str">
        <f>IF(現場!D1017&lt;&gt;"",現場!D1017,"")</f>
        <v/>
      </c>
      <c r="N1013" s="379" t="str">
        <f>IF(現場!E1017&lt;&gt;"",現場!E1017,"")</f>
        <v/>
      </c>
      <c r="O1013" s="379" t="str">
        <f>IF(現場!F1017&lt;&gt;"",現場!F1017,"")</f>
        <v/>
      </c>
      <c r="P1013" s="379" t="str">
        <f>IF(現場!G1017&lt;&gt;"",現場!G1017,"")</f>
        <v/>
      </c>
      <c r="Q1013" s="379" t="str">
        <f>IF(現場!H1017&lt;&gt;"",現場!H1017,"")</f>
        <v/>
      </c>
      <c r="R1013" s="379" t="str">
        <f>IF(現場!I1017&lt;&gt;"",現場!I1017,"")</f>
        <v/>
      </c>
      <c r="S1013" s="379" t="str">
        <f>IF(現場!J1017&lt;&gt;"",現場!J1017,"")</f>
        <v/>
      </c>
      <c r="T1013" s="379" t="str">
        <f>IF(現場!K1017&lt;&gt;"",現場!K1017,"")</f>
        <v/>
      </c>
      <c r="U1013" s="379" t="str">
        <f>IF(現場!L1017&lt;&gt;"",現場!L1017,"")</f>
        <v/>
      </c>
      <c r="V1013" s="379" t="str">
        <f>IF(現場!M1017&lt;&gt;"",現場!M1017,"")</f>
        <v/>
      </c>
      <c r="X1013" s="407" t="str">
        <f>IF(名簿!E1018&lt;&gt;"",名簿!E1018,"")</f>
        <v/>
      </c>
      <c r="Y1013" s="407" t="str">
        <f>IF(名簿!C1018&lt;&gt;"",名簿!C1018,"")</f>
        <v/>
      </c>
      <c r="Z1013" s="407" t="str">
        <f>IF(名簿!H1018&lt;&gt;"",名簿!H1018,"")</f>
        <v/>
      </c>
      <c r="AA1013" s="407" t="str">
        <f>IF(名簿!S1018&lt;&gt;"",名簿!S1018,"")</f>
        <v/>
      </c>
      <c r="AB1013" s="407" t="s">
        <v>1792</v>
      </c>
      <c r="AC1013" s="407" t="str">
        <f>IF(名簿!M1018&lt;&gt;"",名簿!M1018,"")</f>
        <v/>
      </c>
      <c r="AD1013" s="407" t="str">
        <f>IF(名簿!N1018&lt;&gt;"",名簿!N1018,"")</f>
        <v/>
      </c>
      <c r="AE1013" s="407" t="str">
        <f>IF(名簿!O1018&lt;&gt;"",名簿!O1018,"")</f>
        <v/>
      </c>
      <c r="AF1013" s="407" t="str">
        <f>IF(名簿!P1018&lt;&gt;"",名簿!P1018,"")</f>
        <v/>
      </c>
      <c r="AN1013" s="551"/>
    </row>
    <row r="1014" spans="2:40" x14ac:dyDescent="0.15">
      <c r="B1014" s="378" t="str">
        <f>IF(名簿!C1019&lt;&gt;"",名簿!C1019,"")</f>
        <v/>
      </c>
      <c r="C1014" s="378" t="str">
        <f>IF(名簿!F1019&lt;&gt;"",名簿!F1019,"")</f>
        <v/>
      </c>
      <c r="D1014" s="378" t="str">
        <f>IF(名簿!G1019&lt;&gt;"",名簿!G1019,"")</f>
        <v/>
      </c>
      <c r="E1014" s="378" t="str">
        <f>IF(名簿!J1019&lt;&gt;"",名簿!J1019,"")</f>
        <v/>
      </c>
      <c r="F1014" s="378" t="str">
        <f>IF(名簿!L1019&lt;&gt;"",名簿!L1019,"")</f>
        <v/>
      </c>
      <c r="G1014" s="378" t="str">
        <f>IF(名簿!I1019&lt;&gt;"",名簿!I1019,"")</f>
        <v/>
      </c>
      <c r="H1014" s="378" t="str">
        <f>IF(名簿!K1019&lt;&gt;"",名簿!K1019,"")</f>
        <v/>
      </c>
      <c r="I1014" s="378" t="str">
        <f>IF(名簿!H1019&lt;&gt;"",名簿!H1019,"")</f>
        <v/>
      </c>
      <c r="J1014" s="378" t="str">
        <f>IF(名簿!S1019&lt;&gt;"",名簿!S1019,"")</f>
        <v/>
      </c>
      <c r="L1014" s="379" t="str">
        <f>IF(現場!C1018&lt;&gt;"",現場!C1018,"")</f>
        <v/>
      </c>
      <c r="M1014" s="379" t="str">
        <f>IF(現場!D1018&lt;&gt;"",現場!D1018,"")</f>
        <v/>
      </c>
      <c r="N1014" s="379" t="str">
        <f>IF(現場!E1018&lt;&gt;"",現場!E1018,"")</f>
        <v/>
      </c>
      <c r="O1014" s="379" t="str">
        <f>IF(現場!F1018&lt;&gt;"",現場!F1018,"")</f>
        <v/>
      </c>
      <c r="P1014" s="379" t="str">
        <f>IF(現場!G1018&lt;&gt;"",現場!G1018,"")</f>
        <v/>
      </c>
      <c r="Q1014" s="379" t="str">
        <f>IF(現場!H1018&lt;&gt;"",現場!H1018,"")</f>
        <v/>
      </c>
      <c r="R1014" s="379" t="str">
        <f>IF(現場!I1018&lt;&gt;"",現場!I1018,"")</f>
        <v/>
      </c>
      <c r="S1014" s="379" t="str">
        <f>IF(現場!J1018&lt;&gt;"",現場!J1018,"")</f>
        <v/>
      </c>
      <c r="T1014" s="379" t="str">
        <f>IF(現場!K1018&lt;&gt;"",現場!K1018,"")</f>
        <v/>
      </c>
      <c r="U1014" s="379" t="str">
        <f>IF(現場!L1018&lt;&gt;"",現場!L1018,"")</f>
        <v/>
      </c>
      <c r="V1014" s="379" t="str">
        <f>IF(現場!M1018&lt;&gt;"",現場!M1018,"")</f>
        <v/>
      </c>
      <c r="X1014" s="407" t="str">
        <f>IF(名簿!E1019&lt;&gt;"",名簿!E1019,"")</f>
        <v/>
      </c>
      <c r="Y1014" s="407" t="str">
        <f>IF(名簿!C1019&lt;&gt;"",名簿!C1019,"")</f>
        <v/>
      </c>
      <c r="Z1014" s="407" t="str">
        <f>IF(名簿!H1019&lt;&gt;"",名簿!H1019,"")</f>
        <v/>
      </c>
      <c r="AA1014" s="407" t="str">
        <f>IF(名簿!S1019&lt;&gt;"",名簿!S1019,"")</f>
        <v/>
      </c>
      <c r="AB1014" s="407" t="s">
        <v>1792</v>
      </c>
      <c r="AC1014" s="407" t="str">
        <f>IF(名簿!M1019&lt;&gt;"",名簿!M1019,"")</f>
        <v/>
      </c>
      <c r="AD1014" s="407" t="str">
        <f>IF(名簿!N1019&lt;&gt;"",名簿!N1019,"")</f>
        <v/>
      </c>
      <c r="AE1014" s="407" t="str">
        <f>IF(名簿!O1019&lt;&gt;"",名簿!O1019,"")</f>
        <v/>
      </c>
      <c r="AF1014" s="407" t="str">
        <f>IF(名簿!P1019&lt;&gt;"",名簿!P1019,"")</f>
        <v/>
      </c>
      <c r="AN1014" s="551"/>
    </row>
    <row r="1015" spans="2:40" x14ac:dyDescent="0.15">
      <c r="B1015" s="378" t="str">
        <f>IF(名簿!C1020&lt;&gt;"",名簿!C1020,"")</f>
        <v/>
      </c>
      <c r="C1015" s="378" t="str">
        <f>IF(名簿!F1020&lt;&gt;"",名簿!F1020,"")</f>
        <v/>
      </c>
      <c r="D1015" s="378" t="str">
        <f>IF(名簿!G1020&lt;&gt;"",名簿!G1020,"")</f>
        <v/>
      </c>
      <c r="E1015" s="378" t="str">
        <f>IF(名簿!J1020&lt;&gt;"",名簿!J1020,"")</f>
        <v/>
      </c>
      <c r="F1015" s="378" t="str">
        <f>IF(名簿!L1020&lt;&gt;"",名簿!L1020,"")</f>
        <v/>
      </c>
      <c r="G1015" s="378" t="str">
        <f>IF(名簿!I1020&lt;&gt;"",名簿!I1020,"")</f>
        <v/>
      </c>
      <c r="H1015" s="378" t="str">
        <f>IF(名簿!K1020&lt;&gt;"",名簿!K1020,"")</f>
        <v/>
      </c>
      <c r="I1015" s="378" t="str">
        <f>IF(名簿!H1020&lt;&gt;"",名簿!H1020,"")</f>
        <v/>
      </c>
      <c r="J1015" s="378" t="str">
        <f>IF(名簿!S1020&lt;&gt;"",名簿!S1020,"")</f>
        <v/>
      </c>
      <c r="L1015" s="379" t="str">
        <f>IF(現場!C1019&lt;&gt;"",現場!C1019,"")</f>
        <v/>
      </c>
      <c r="M1015" s="379" t="str">
        <f>IF(現場!D1019&lt;&gt;"",現場!D1019,"")</f>
        <v/>
      </c>
      <c r="N1015" s="379" t="str">
        <f>IF(現場!E1019&lt;&gt;"",現場!E1019,"")</f>
        <v/>
      </c>
      <c r="O1015" s="379" t="str">
        <f>IF(現場!F1019&lt;&gt;"",現場!F1019,"")</f>
        <v/>
      </c>
      <c r="P1015" s="379" t="str">
        <f>IF(現場!G1019&lt;&gt;"",現場!G1019,"")</f>
        <v/>
      </c>
      <c r="Q1015" s="379" t="str">
        <f>IF(現場!H1019&lt;&gt;"",現場!H1019,"")</f>
        <v/>
      </c>
      <c r="R1015" s="379" t="str">
        <f>IF(現場!I1019&lt;&gt;"",現場!I1019,"")</f>
        <v/>
      </c>
      <c r="S1015" s="379" t="str">
        <f>IF(現場!J1019&lt;&gt;"",現場!J1019,"")</f>
        <v/>
      </c>
      <c r="T1015" s="379" t="str">
        <f>IF(現場!K1019&lt;&gt;"",現場!K1019,"")</f>
        <v/>
      </c>
      <c r="U1015" s="379" t="str">
        <f>IF(現場!L1019&lt;&gt;"",現場!L1019,"")</f>
        <v/>
      </c>
      <c r="V1015" s="379" t="str">
        <f>IF(現場!M1019&lt;&gt;"",現場!M1019,"")</f>
        <v/>
      </c>
      <c r="X1015" s="407" t="str">
        <f>IF(名簿!E1020&lt;&gt;"",名簿!E1020,"")</f>
        <v/>
      </c>
      <c r="Y1015" s="407" t="str">
        <f>IF(名簿!C1020&lt;&gt;"",名簿!C1020,"")</f>
        <v/>
      </c>
      <c r="Z1015" s="407" t="str">
        <f>IF(名簿!H1020&lt;&gt;"",名簿!H1020,"")</f>
        <v/>
      </c>
      <c r="AA1015" s="407" t="str">
        <f>IF(名簿!S1020&lt;&gt;"",名簿!S1020,"")</f>
        <v/>
      </c>
      <c r="AB1015" s="407" t="s">
        <v>1792</v>
      </c>
      <c r="AC1015" s="407" t="str">
        <f>IF(名簿!M1020&lt;&gt;"",名簿!M1020,"")</f>
        <v/>
      </c>
      <c r="AD1015" s="407" t="str">
        <f>IF(名簿!N1020&lt;&gt;"",名簿!N1020,"")</f>
        <v/>
      </c>
      <c r="AE1015" s="407" t="str">
        <f>IF(名簿!O1020&lt;&gt;"",名簿!O1020,"")</f>
        <v/>
      </c>
      <c r="AF1015" s="407" t="str">
        <f>IF(名簿!P1020&lt;&gt;"",名簿!P1020,"")</f>
        <v/>
      </c>
      <c r="AN1015" s="551"/>
    </row>
    <row r="1016" spans="2:40" x14ac:dyDescent="0.15">
      <c r="B1016" s="378" t="str">
        <f>IF(名簿!C1021&lt;&gt;"",名簿!C1021,"")</f>
        <v/>
      </c>
      <c r="C1016" s="378" t="str">
        <f>IF(名簿!F1021&lt;&gt;"",名簿!F1021,"")</f>
        <v/>
      </c>
      <c r="D1016" s="378" t="str">
        <f>IF(名簿!G1021&lt;&gt;"",名簿!G1021,"")</f>
        <v/>
      </c>
      <c r="E1016" s="378" t="str">
        <f>IF(名簿!J1021&lt;&gt;"",名簿!J1021,"")</f>
        <v/>
      </c>
      <c r="F1016" s="378" t="str">
        <f>IF(名簿!L1021&lt;&gt;"",名簿!L1021,"")</f>
        <v/>
      </c>
      <c r="G1016" s="378" t="str">
        <f>IF(名簿!I1021&lt;&gt;"",名簿!I1021,"")</f>
        <v/>
      </c>
      <c r="H1016" s="378" t="str">
        <f>IF(名簿!K1021&lt;&gt;"",名簿!K1021,"")</f>
        <v/>
      </c>
      <c r="I1016" s="378" t="str">
        <f>IF(名簿!H1021&lt;&gt;"",名簿!H1021,"")</f>
        <v/>
      </c>
      <c r="J1016" s="378" t="str">
        <f>IF(名簿!S1021&lt;&gt;"",名簿!S1021,"")</f>
        <v/>
      </c>
      <c r="L1016" s="379" t="str">
        <f>IF(現場!C1020&lt;&gt;"",現場!C1020,"")</f>
        <v/>
      </c>
      <c r="M1016" s="379" t="str">
        <f>IF(現場!D1020&lt;&gt;"",現場!D1020,"")</f>
        <v/>
      </c>
      <c r="N1016" s="379" t="str">
        <f>IF(現場!E1020&lt;&gt;"",現場!E1020,"")</f>
        <v/>
      </c>
      <c r="O1016" s="379" t="str">
        <f>IF(現場!F1020&lt;&gt;"",現場!F1020,"")</f>
        <v/>
      </c>
      <c r="P1016" s="379" t="str">
        <f>IF(現場!G1020&lt;&gt;"",現場!G1020,"")</f>
        <v/>
      </c>
      <c r="Q1016" s="379" t="str">
        <f>IF(現場!H1020&lt;&gt;"",現場!H1020,"")</f>
        <v/>
      </c>
      <c r="R1016" s="379" t="str">
        <f>IF(現場!I1020&lt;&gt;"",現場!I1020,"")</f>
        <v/>
      </c>
      <c r="S1016" s="379" t="str">
        <f>IF(現場!J1020&lt;&gt;"",現場!J1020,"")</f>
        <v/>
      </c>
      <c r="T1016" s="379" t="str">
        <f>IF(現場!K1020&lt;&gt;"",現場!K1020,"")</f>
        <v/>
      </c>
      <c r="U1016" s="379" t="str">
        <f>IF(現場!L1020&lt;&gt;"",現場!L1020,"")</f>
        <v/>
      </c>
      <c r="V1016" s="379" t="str">
        <f>IF(現場!M1020&lt;&gt;"",現場!M1020,"")</f>
        <v/>
      </c>
      <c r="X1016" s="407" t="str">
        <f>IF(名簿!E1021&lt;&gt;"",名簿!E1021,"")</f>
        <v/>
      </c>
      <c r="Y1016" s="407" t="str">
        <f>IF(名簿!C1021&lt;&gt;"",名簿!C1021,"")</f>
        <v/>
      </c>
      <c r="Z1016" s="407" t="str">
        <f>IF(名簿!H1021&lt;&gt;"",名簿!H1021,"")</f>
        <v/>
      </c>
      <c r="AA1016" s="407" t="str">
        <f>IF(名簿!S1021&lt;&gt;"",名簿!S1021,"")</f>
        <v/>
      </c>
      <c r="AB1016" s="407" t="s">
        <v>1792</v>
      </c>
      <c r="AC1016" s="407" t="str">
        <f>IF(名簿!M1021&lt;&gt;"",名簿!M1021,"")</f>
        <v/>
      </c>
      <c r="AD1016" s="407" t="str">
        <f>IF(名簿!N1021&lt;&gt;"",名簿!N1021,"")</f>
        <v/>
      </c>
      <c r="AE1016" s="407" t="str">
        <f>IF(名簿!O1021&lt;&gt;"",名簿!O1021,"")</f>
        <v/>
      </c>
      <c r="AF1016" s="407" t="str">
        <f>IF(名簿!P1021&lt;&gt;"",名簿!P1021,"")</f>
        <v/>
      </c>
      <c r="AN1016" s="551"/>
    </row>
    <row r="1017" spans="2:40" x14ac:dyDescent="0.15">
      <c r="B1017" s="378" t="str">
        <f>IF(名簿!C1022&lt;&gt;"",名簿!C1022,"")</f>
        <v/>
      </c>
      <c r="C1017" s="378" t="str">
        <f>IF(名簿!F1022&lt;&gt;"",名簿!F1022,"")</f>
        <v/>
      </c>
      <c r="D1017" s="378" t="str">
        <f>IF(名簿!G1022&lt;&gt;"",名簿!G1022,"")</f>
        <v/>
      </c>
      <c r="E1017" s="378" t="str">
        <f>IF(名簿!J1022&lt;&gt;"",名簿!J1022,"")</f>
        <v/>
      </c>
      <c r="F1017" s="378" t="str">
        <f>IF(名簿!L1022&lt;&gt;"",名簿!L1022,"")</f>
        <v/>
      </c>
      <c r="G1017" s="378" t="str">
        <f>IF(名簿!I1022&lt;&gt;"",名簿!I1022,"")</f>
        <v/>
      </c>
      <c r="H1017" s="378" t="str">
        <f>IF(名簿!K1022&lt;&gt;"",名簿!K1022,"")</f>
        <v/>
      </c>
      <c r="I1017" s="378" t="str">
        <f>IF(名簿!H1022&lt;&gt;"",名簿!H1022,"")</f>
        <v/>
      </c>
      <c r="J1017" s="378" t="str">
        <f>IF(名簿!S1022&lt;&gt;"",名簿!S1022,"")</f>
        <v/>
      </c>
      <c r="L1017" s="379" t="str">
        <f>IF(現場!C1021&lt;&gt;"",現場!C1021,"")</f>
        <v/>
      </c>
      <c r="M1017" s="379" t="str">
        <f>IF(現場!D1021&lt;&gt;"",現場!D1021,"")</f>
        <v/>
      </c>
      <c r="N1017" s="379" t="str">
        <f>IF(現場!E1021&lt;&gt;"",現場!E1021,"")</f>
        <v/>
      </c>
      <c r="O1017" s="379" t="str">
        <f>IF(現場!F1021&lt;&gt;"",現場!F1021,"")</f>
        <v/>
      </c>
      <c r="P1017" s="379" t="str">
        <f>IF(現場!G1021&lt;&gt;"",現場!G1021,"")</f>
        <v/>
      </c>
      <c r="Q1017" s="379" t="str">
        <f>IF(現場!H1021&lt;&gt;"",現場!H1021,"")</f>
        <v/>
      </c>
      <c r="R1017" s="379" t="str">
        <f>IF(現場!I1021&lt;&gt;"",現場!I1021,"")</f>
        <v/>
      </c>
      <c r="S1017" s="379" t="str">
        <f>IF(現場!J1021&lt;&gt;"",現場!J1021,"")</f>
        <v/>
      </c>
      <c r="T1017" s="379" t="str">
        <f>IF(現場!K1021&lt;&gt;"",現場!K1021,"")</f>
        <v/>
      </c>
      <c r="U1017" s="379" t="str">
        <f>IF(現場!L1021&lt;&gt;"",現場!L1021,"")</f>
        <v/>
      </c>
      <c r="V1017" s="379" t="str">
        <f>IF(現場!M1021&lt;&gt;"",現場!M1021,"")</f>
        <v/>
      </c>
      <c r="X1017" s="407" t="str">
        <f>IF(名簿!E1022&lt;&gt;"",名簿!E1022,"")</f>
        <v/>
      </c>
      <c r="Y1017" s="407" t="str">
        <f>IF(名簿!C1022&lt;&gt;"",名簿!C1022,"")</f>
        <v/>
      </c>
      <c r="Z1017" s="407" t="str">
        <f>IF(名簿!H1022&lt;&gt;"",名簿!H1022,"")</f>
        <v/>
      </c>
      <c r="AA1017" s="407" t="str">
        <f>IF(名簿!S1022&lt;&gt;"",名簿!S1022,"")</f>
        <v/>
      </c>
      <c r="AB1017" s="407" t="s">
        <v>1792</v>
      </c>
      <c r="AC1017" s="407" t="str">
        <f>IF(名簿!M1022&lt;&gt;"",名簿!M1022,"")</f>
        <v/>
      </c>
      <c r="AD1017" s="407" t="str">
        <f>IF(名簿!N1022&lt;&gt;"",名簿!N1022,"")</f>
        <v/>
      </c>
      <c r="AE1017" s="407" t="str">
        <f>IF(名簿!O1022&lt;&gt;"",名簿!O1022,"")</f>
        <v/>
      </c>
      <c r="AF1017" s="407" t="str">
        <f>IF(名簿!P1022&lt;&gt;"",名簿!P1022,"")</f>
        <v/>
      </c>
      <c r="AN1017" s="551"/>
    </row>
    <row r="1018" spans="2:40" x14ac:dyDescent="0.15">
      <c r="B1018" s="378" t="str">
        <f>IF(名簿!C1023&lt;&gt;"",名簿!C1023,"")</f>
        <v/>
      </c>
      <c r="C1018" s="378" t="str">
        <f>IF(名簿!F1023&lt;&gt;"",名簿!F1023,"")</f>
        <v/>
      </c>
      <c r="D1018" s="378" t="str">
        <f>IF(名簿!G1023&lt;&gt;"",名簿!G1023,"")</f>
        <v/>
      </c>
      <c r="E1018" s="378" t="str">
        <f>IF(名簿!J1023&lt;&gt;"",名簿!J1023,"")</f>
        <v/>
      </c>
      <c r="F1018" s="378" t="str">
        <f>IF(名簿!L1023&lt;&gt;"",名簿!L1023,"")</f>
        <v/>
      </c>
      <c r="G1018" s="378" t="str">
        <f>IF(名簿!I1023&lt;&gt;"",名簿!I1023,"")</f>
        <v/>
      </c>
      <c r="H1018" s="378" t="str">
        <f>IF(名簿!K1023&lt;&gt;"",名簿!K1023,"")</f>
        <v/>
      </c>
      <c r="I1018" s="378" t="str">
        <f>IF(名簿!H1023&lt;&gt;"",名簿!H1023,"")</f>
        <v/>
      </c>
      <c r="J1018" s="378" t="str">
        <f>IF(名簿!S1023&lt;&gt;"",名簿!S1023,"")</f>
        <v/>
      </c>
      <c r="L1018" s="379" t="str">
        <f>IF(現場!C1022&lt;&gt;"",現場!C1022,"")</f>
        <v/>
      </c>
      <c r="M1018" s="379" t="str">
        <f>IF(現場!D1022&lt;&gt;"",現場!D1022,"")</f>
        <v/>
      </c>
      <c r="N1018" s="379" t="str">
        <f>IF(現場!E1022&lt;&gt;"",現場!E1022,"")</f>
        <v/>
      </c>
      <c r="O1018" s="379" t="str">
        <f>IF(現場!F1022&lt;&gt;"",現場!F1022,"")</f>
        <v/>
      </c>
      <c r="P1018" s="379" t="str">
        <f>IF(現場!G1022&lt;&gt;"",現場!G1022,"")</f>
        <v/>
      </c>
      <c r="Q1018" s="379" t="str">
        <f>IF(現場!H1022&lt;&gt;"",現場!H1022,"")</f>
        <v/>
      </c>
      <c r="R1018" s="379" t="str">
        <f>IF(現場!I1022&lt;&gt;"",現場!I1022,"")</f>
        <v/>
      </c>
      <c r="S1018" s="379" t="str">
        <f>IF(現場!J1022&lt;&gt;"",現場!J1022,"")</f>
        <v/>
      </c>
      <c r="T1018" s="379" t="str">
        <f>IF(現場!K1022&lt;&gt;"",現場!K1022,"")</f>
        <v/>
      </c>
      <c r="U1018" s="379" t="str">
        <f>IF(現場!L1022&lt;&gt;"",現場!L1022,"")</f>
        <v/>
      </c>
      <c r="V1018" s="379" t="str">
        <f>IF(現場!M1022&lt;&gt;"",現場!M1022,"")</f>
        <v/>
      </c>
      <c r="X1018" s="407" t="str">
        <f>IF(名簿!E1023&lt;&gt;"",名簿!E1023,"")</f>
        <v/>
      </c>
      <c r="Y1018" s="407" t="str">
        <f>IF(名簿!C1023&lt;&gt;"",名簿!C1023,"")</f>
        <v/>
      </c>
      <c r="Z1018" s="407" t="str">
        <f>IF(名簿!H1023&lt;&gt;"",名簿!H1023,"")</f>
        <v/>
      </c>
      <c r="AA1018" s="407" t="str">
        <f>IF(名簿!S1023&lt;&gt;"",名簿!S1023,"")</f>
        <v/>
      </c>
      <c r="AB1018" s="407" t="s">
        <v>1792</v>
      </c>
      <c r="AC1018" s="407" t="str">
        <f>IF(名簿!M1023&lt;&gt;"",名簿!M1023,"")</f>
        <v/>
      </c>
      <c r="AD1018" s="407" t="str">
        <f>IF(名簿!N1023&lt;&gt;"",名簿!N1023,"")</f>
        <v/>
      </c>
      <c r="AE1018" s="407" t="str">
        <f>IF(名簿!O1023&lt;&gt;"",名簿!O1023,"")</f>
        <v/>
      </c>
      <c r="AF1018" s="407" t="str">
        <f>IF(名簿!P1023&lt;&gt;"",名簿!P1023,"")</f>
        <v/>
      </c>
      <c r="AN1018" s="551"/>
    </row>
    <row r="1019" spans="2:40" x14ac:dyDescent="0.15">
      <c r="B1019" s="378" t="str">
        <f>IF(名簿!C1024&lt;&gt;"",名簿!C1024,"")</f>
        <v/>
      </c>
      <c r="C1019" s="378" t="str">
        <f>IF(名簿!F1024&lt;&gt;"",名簿!F1024,"")</f>
        <v/>
      </c>
      <c r="D1019" s="378" t="str">
        <f>IF(名簿!G1024&lt;&gt;"",名簿!G1024,"")</f>
        <v/>
      </c>
      <c r="E1019" s="378" t="str">
        <f>IF(名簿!J1024&lt;&gt;"",名簿!J1024,"")</f>
        <v/>
      </c>
      <c r="F1019" s="378" t="str">
        <f>IF(名簿!L1024&lt;&gt;"",名簿!L1024,"")</f>
        <v/>
      </c>
      <c r="G1019" s="378" t="str">
        <f>IF(名簿!I1024&lt;&gt;"",名簿!I1024,"")</f>
        <v/>
      </c>
      <c r="H1019" s="378" t="str">
        <f>IF(名簿!K1024&lt;&gt;"",名簿!K1024,"")</f>
        <v/>
      </c>
      <c r="I1019" s="378" t="str">
        <f>IF(名簿!H1024&lt;&gt;"",名簿!H1024,"")</f>
        <v/>
      </c>
      <c r="J1019" s="378" t="str">
        <f>IF(名簿!S1024&lt;&gt;"",名簿!S1024,"")</f>
        <v/>
      </c>
      <c r="L1019" s="379" t="str">
        <f>IF(現場!C1023&lt;&gt;"",現場!C1023,"")</f>
        <v/>
      </c>
      <c r="M1019" s="379" t="str">
        <f>IF(現場!D1023&lt;&gt;"",現場!D1023,"")</f>
        <v/>
      </c>
      <c r="N1019" s="379" t="str">
        <f>IF(現場!E1023&lt;&gt;"",現場!E1023,"")</f>
        <v/>
      </c>
      <c r="O1019" s="379" t="str">
        <f>IF(現場!F1023&lt;&gt;"",現場!F1023,"")</f>
        <v/>
      </c>
      <c r="P1019" s="379" t="str">
        <f>IF(現場!G1023&lt;&gt;"",現場!G1023,"")</f>
        <v/>
      </c>
      <c r="Q1019" s="379" t="str">
        <f>IF(現場!H1023&lt;&gt;"",現場!H1023,"")</f>
        <v/>
      </c>
      <c r="R1019" s="379" t="str">
        <f>IF(現場!I1023&lt;&gt;"",現場!I1023,"")</f>
        <v/>
      </c>
      <c r="S1019" s="379" t="str">
        <f>IF(現場!J1023&lt;&gt;"",現場!J1023,"")</f>
        <v/>
      </c>
      <c r="T1019" s="379" t="str">
        <f>IF(現場!K1023&lt;&gt;"",現場!K1023,"")</f>
        <v/>
      </c>
      <c r="U1019" s="379" t="str">
        <f>IF(現場!L1023&lt;&gt;"",現場!L1023,"")</f>
        <v/>
      </c>
      <c r="V1019" s="379" t="str">
        <f>IF(現場!M1023&lt;&gt;"",現場!M1023,"")</f>
        <v/>
      </c>
      <c r="X1019" s="407" t="str">
        <f>IF(名簿!E1024&lt;&gt;"",名簿!E1024,"")</f>
        <v/>
      </c>
      <c r="Y1019" s="407" t="str">
        <f>IF(名簿!C1024&lt;&gt;"",名簿!C1024,"")</f>
        <v/>
      </c>
      <c r="Z1019" s="407" t="str">
        <f>IF(名簿!H1024&lt;&gt;"",名簿!H1024,"")</f>
        <v/>
      </c>
      <c r="AA1019" s="407" t="str">
        <f>IF(名簿!S1024&lt;&gt;"",名簿!S1024,"")</f>
        <v/>
      </c>
      <c r="AB1019" s="407" t="s">
        <v>1792</v>
      </c>
      <c r="AC1019" s="407" t="str">
        <f>IF(名簿!M1024&lt;&gt;"",名簿!M1024,"")</f>
        <v/>
      </c>
      <c r="AD1019" s="407" t="str">
        <f>IF(名簿!N1024&lt;&gt;"",名簿!N1024,"")</f>
        <v/>
      </c>
      <c r="AE1019" s="407" t="str">
        <f>IF(名簿!O1024&lt;&gt;"",名簿!O1024,"")</f>
        <v/>
      </c>
      <c r="AF1019" s="407" t="str">
        <f>IF(名簿!P1024&lt;&gt;"",名簿!P1024,"")</f>
        <v/>
      </c>
      <c r="AN1019" s="551"/>
    </row>
    <row r="1020" spans="2:40" x14ac:dyDescent="0.15">
      <c r="B1020" s="378" t="str">
        <f>IF(名簿!C1025&lt;&gt;"",名簿!C1025,"")</f>
        <v/>
      </c>
      <c r="C1020" s="378" t="str">
        <f>IF(名簿!F1025&lt;&gt;"",名簿!F1025,"")</f>
        <v/>
      </c>
      <c r="D1020" s="378" t="str">
        <f>IF(名簿!G1025&lt;&gt;"",名簿!G1025,"")</f>
        <v/>
      </c>
      <c r="E1020" s="378" t="str">
        <f>IF(名簿!J1025&lt;&gt;"",名簿!J1025,"")</f>
        <v/>
      </c>
      <c r="F1020" s="378" t="str">
        <f>IF(名簿!L1025&lt;&gt;"",名簿!L1025,"")</f>
        <v/>
      </c>
      <c r="G1020" s="378" t="str">
        <f>IF(名簿!I1025&lt;&gt;"",名簿!I1025,"")</f>
        <v/>
      </c>
      <c r="H1020" s="378" t="str">
        <f>IF(名簿!K1025&lt;&gt;"",名簿!K1025,"")</f>
        <v/>
      </c>
      <c r="I1020" s="378" t="str">
        <f>IF(名簿!H1025&lt;&gt;"",名簿!H1025,"")</f>
        <v/>
      </c>
      <c r="J1020" s="378" t="str">
        <f>IF(名簿!S1025&lt;&gt;"",名簿!S1025,"")</f>
        <v/>
      </c>
      <c r="L1020" s="379" t="str">
        <f>IF(現場!C1024&lt;&gt;"",現場!C1024,"")</f>
        <v/>
      </c>
      <c r="M1020" s="379" t="str">
        <f>IF(現場!D1024&lt;&gt;"",現場!D1024,"")</f>
        <v/>
      </c>
      <c r="N1020" s="379" t="str">
        <f>IF(現場!E1024&lt;&gt;"",現場!E1024,"")</f>
        <v/>
      </c>
      <c r="O1020" s="379" t="str">
        <f>IF(現場!F1024&lt;&gt;"",現場!F1024,"")</f>
        <v/>
      </c>
      <c r="P1020" s="379" t="str">
        <f>IF(現場!G1024&lt;&gt;"",現場!G1024,"")</f>
        <v/>
      </c>
      <c r="Q1020" s="379" t="str">
        <f>IF(現場!H1024&lt;&gt;"",現場!H1024,"")</f>
        <v/>
      </c>
      <c r="R1020" s="379" t="str">
        <f>IF(現場!I1024&lt;&gt;"",現場!I1024,"")</f>
        <v/>
      </c>
      <c r="S1020" s="379" t="str">
        <f>IF(現場!J1024&lt;&gt;"",現場!J1024,"")</f>
        <v/>
      </c>
      <c r="T1020" s="379" t="str">
        <f>IF(現場!K1024&lt;&gt;"",現場!K1024,"")</f>
        <v/>
      </c>
      <c r="U1020" s="379" t="str">
        <f>IF(現場!L1024&lt;&gt;"",現場!L1024,"")</f>
        <v/>
      </c>
      <c r="V1020" s="379" t="str">
        <f>IF(現場!M1024&lt;&gt;"",現場!M1024,"")</f>
        <v/>
      </c>
      <c r="X1020" s="407" t="str">
        <f>IF(名簿!E1025&lt;&gt;"",名簿!E1025,"")</f>
        <v/>
      </c>
      <c r="Y1020" s="407" t="str">
        <f>IF(名簿!C1025&lt;&gt;"",名簿!C1025,"")</f>
        <v/>
      </c>
      <c r="Z1020" s="407" t="str">
        <f>IF(名簿!H1025&lt;&gt;"",名簿!H1025,"")</f>
        <v/>
      </c>
      <c r="AA1020" s="407" t="str">
        <f>IF(名簿!S1025&lt;&gt;"",名簿!S1025,"")</f>
        <v/>
      </c>
      <c r="AB1020" s="407" t="s">
        <v>1792</v>
      </c>
      <c r="AC1020" s="407" t="str">
        <f>IF(名簿!M1025&lt;&gt;"",名簿!M1025,"")</f>
        <v/>
      </c>
      <c r="AD1020" s="407" t="str">
        <f>IF(名簿!N1025&lt;&gt;"",名簿!N1025,"")</f>
        <v/>
      </c>
      <c r="AE1020" s="407" t="str">
        <f>IF(名簿!O1025&lt;&gt;"",名簿!O1025,"")</f>
        <v/>
      </c>
      <c r="AF1020" s="407" t="str">
        <f>IF(名簿!P1025&lt;&gt;"",名簿!P1025,"")</f>
        <v/>
      </c>
      <c r="AN1020" s="551"/>
    </row>
    <row r="1021" spans="2:40" x14ac:dyDescent="0.15">
      <c r="B1021" s="378" t="str">
        <f>IF(名簿!C1026&lt;&gt;"",名簿!C1026,"")</f>
        <v/>
      </c>
      <c r="C1021" s="378" t="str">
        <f>IF(名簿!F1026&lt;&gt;"",名簿!F1026,"")</f>
        <v/>
      </c>
      <c r="D1021" s="378" t="str">
        <f>IF(名簿!G1026&lt;&gt;"",名簿!G1026,"")</f>
        <v/>
      </c>
      <c r="E1021" s="378" t="str">
        <f>IF(名簿!J1026&lt;&gt;"",名簿!J1026,"")</f>
        <v/>
      </c>
      <c r="F1021" s="378" t="str">
        <f>IF(名簿!L1026&lt;&gt;"",名簿!L1026,"")</f>
        <v/>
      </c>
      <c r="G1021" s="378" t="str">
        <f>IF(名簿!I1026&lt;&gt;"",名簿!I1026,"")</f>
        <v/>
      </c>
      <c r="H1021" s="378" t="str">
        <f>IF(名簿!K1026&lt;&gt;"",名簿!K1026,"")</f>
        <v/>
      </c>
      <c r="I1021" s="378" t="str">
        <f>IF(名簿!H1026&lt;&gt;"",名簿!H1026,"")</f>
        <v/>
      </c>
      <c r="J1021" s="378" t="str">
        <f>IF(名簿!S1026&lt;&gt;"",名簿!S1026,"")</f>
        <v/>
      </c>
      <c r="L1021" s="379" t="str">
        <f>IF(現場!C1025&lt;&gt;"",現場!C1025,"")</f>
        <v/>
      </c>
      <c r="M1021" s="379" t="str">
        <f>IF(現場!D1025&lt;&gt;"",現場!D1025,"")</f>
        <v/>
      </c>
      <c r="N1021" s="379" t="str">
        <f>IF(現場!E1025&lt;&gt;"",現場!E1025,"")</f>
        <v/>
      </c>
      <c r="O1021" s="379" t="str">
        <f>IF(現場!F1025&lt;&gt;"",現場!F1025,"")</f>
        <v/>
      </c>
      <c r="P1021" s="379" t="str">
        <f>IF(現場!G1025&lt;&gt;"",現場!G1025,"")</f>
        <v/>
      </c>
      <c r="Q1021" s="379" t="str">
        <f>IF(現場!H1025&lt;&gt;"",現場!H1025,"")</f>
        <v/>
      </c>
      <c r="R1021" s="379" t="str">
        <f>IF(現場!I1025&lt;&gt;"",現場!I1025,"")</f>
        <v/>
      </c>
      <c r="S1021" s="379" t="str">
        <f>IF(現場!J1025&lt;&gt;"",現場!J1025,"")</f>
        <v/>
      </c>
      <c r="T1021" s="379" t="str">
        <f>IF(現場!K1025&lt;&gt;"",現場!K1025,"")</f>
        <v/>
      </c>
      <c r="U1021" s="379" t="str">
        <f>IF(現場!L1025&lt;&gt;"",現場!L1025,"")</f>
        <v/>
      </c>
      <c r="V1021" s="379" t="str">
        <f>IF(現場!M1025&lt;&gt;"",現場!M1025,"")</f>
        <v/>
      </c>
      <c r="X1021" s="407" t="str">
        <f>IF(名簿!E1026&lt;&gt;"",名簿!E1026,"")</f>
        <v/>
      </c>
      <c r="Y1021" s="407" t="str">
        <f>IF(名簿!C1026&lt;&gt;"",名簿!C1026,"")</f>
        <v/>
      </c>
      <c r="Z1021" s="407" t="str">
        <f>IF(名簿!H1026&lt;&gt;"",名簿!H1026,"")</f>
        <v/>
      </c>
      <c r="AA1021" s="407" t="str">
        <f>IF(名簿!S1026&lt;&gt;"",名簿!S1026,"")</f>
        <v/>
      </c>
      <c r="AB1021" s="407" t="s">
        <v>1792</v>
      </c>
      <c r="AC1021" s="407" t="str">
        <f>IF(名簿!M1026&lt;&gt;"",名簿!M1026,"")</f>
        <v/>
      </c>
      <c r="AD1021" s="407" t="str">
        <f>IF(名簿!N1026&lt;&gt;"",名簿!N1026,"")</f>
        <v/>
      </c>
      <c r="AE1021" s="407" t="str">
        <f>IF(名簿!O1026&lt;&gt;"",名簿!O1026,"")</f>
        <v/>
      </c>
      <c r="AF1021" s="407" t="str">
        <f>IF(名簿!P1026&lt;&gt;"",名簿!P1026,"")</f>
        <v/>
      </c>
      <c r="AN1021" s="551"/>
    </row>
    <row r="1022" spans="2:40" x14ac:dyDescent="0.15">
      <c r="B1022" s="378" t="str">
        <f>IF(名簿!C1027&lt;&gt;"",名簿!C1027,"")</f>
        <v/>
      </c>
      <c r="C1022" s="378" t="str">
        <f>IF(名簿!F1027&lt;&gt;"",名簿!F1027,"")</f>
        <v/>
      </c>
      <c r="D1022" s="378" t="str">
        <f>IF(名簿!G1027&lt;&gt;"",名簿!G1027,"")</f>
        <v/>
      </c>
      <c r="E1022" s="378" t="str">
        <f>IF(名簿!J1027&lt;&gt;"",名簿!J1027,"")</f>
        <v/>
      </c>
      <c r="F1022" s="378" t="str">
        <f>IF(名簿!L1027&lt;&gt;"",名簿!L1027,"")</f>
        <v/>
      </c>
      <c r="G1022" s="378" t="str">
        <f>IF(名簿!I1027&lt;&gt;"",名簿!I1027,"")</f>
        <v/>
      </c>
      <c r="H1022" s="378" t="str">
        <f>IF(名簿!K1027&lt;&gt;"",名簿!K1027,"")</f>
        <v/>
      </c>
      <c r="I1022" s="378" t="str">
        <f>IF(名簿!H1027&lt;&gt;"",名簿!H1027,"")</f>
        <v/>
      </c>
      <c r="J1022" s="378" t="str">
        <f>IF(名簿!S1027&lt;&gt;"",名簿!S1027,"")</f>
        <v/>
      </c>
      <c r="L1022" s="379" t="str">
        <f>IF(現場!C1026&lt;&gt;"",現場!C1026,"")</f>
        <v/>
      </c>
      <c r="M1022" s="379" t="str">
        <f>IF(現場!D1026&lt;&gt;"",現場!D1026,"")</f>
        <v/>
      </c>
      <c r="N1022" s="379" t="str">
        <f>IF(現場!E1026&lt;&gt;"",現場!E1026,"")</f>
        <v/>
      </c>
      <c r="O1022" s="379" t="str">
        <f>IF(現場!F1026&lt;&gt;"",現場!F1026,"")</f>
        <v/>
      </c>
      <c r="P1022" s="379" t="str">
        <f>IF(現場!G1026&lt;&gt;"",現場!G1026,"")</f>
        <v/>
      </c>
      <c r="Q1022" s="379" t="str">
        <f>IF(現場!H1026&lt;&gt;"",現場!H1026,"")</f>
        <v/>
      </c>
      <c r="R1022" s="379" t="str">
        <f>IF(現場!I1026&lt;&gt;"",現場!I1026,"")</f>
        <v/>
      </c>
      <c r="S1022" s="379" t="str">
        <f>IF(現場!J1026&lt;&gt;"",現場!J1026,"")</f>
        <v/>
      </c>
      <c r="T1022" s="379" t="str">
        <f>IF(現場!K1026&lt;&gt;"",現場!K1026,"")</f>
        <v/>
      </c>
      <c r="U1022" s="379" t="str">
        <f>IF(現場!L1026&lt;&gt;"",現場!L1026,"")</f>
        <v/>
      </c>
      <c r="V1022" s="379" t="str">
        <f>IF(現場!M1026&lt;&gt;"",現場!M1026,"")</f>
        <v/>
      </c>
      <c r="X1022" s="407" t="str">
        <f>IF(名簿!E1027&lt;&gt;"",名簿!E1027,"")</f>
        <v/>
      </c>
      <c r="Y1022" s="407" t="str">
        <f>IF(名簿!C1027&lt;&gt;"",名簿!C1027,"")</f>
        <v/>
      </c>
      <c r="Z1022" s="407" t="str">
        <f>IF(名簿!H1027&lt;&gt;"",名簿!H1027,"")</f>
        <v/>
      </c>
      <c r="AA1022" s="407" t="str">
        <f>IF(名簿!S1027&lt;&gt;"",名簿!S1027,"")</f>
        <v/>
      </c>
      <c r="AB1022" s="407" t="s">
        <v>1792</v>
      </c>
      <c r="AC1022" s="407" t="str">
        <f>IF(名簿!M1027&lt;&gt;"",名簿!M1027,"")</f>
        <v/>
      </c>
      <c r="AD1022" s="407" t="str">
        <f>IF(名簿!N1027&lt;&gt;"",名簿!N1027,"")</f>
        <v/>
      </c>
      <c r="AE1022" s="407" t="str">
        <f>IF(名簿!O1027&lt;&gt;"",名簿!O1027,"")</f>
        <v/>
      </c>
      <c r="AF1022" s="407" t="str">
        <f>IF(名簿!P1027&lt;&gt;"",名簿!P1027,"")</f>
        <v/>
      </c>
      <c r="AN1022" s="551"/>
    </row>
    <row r="1023" spans="2:40" x14ac:dyDescent="0.15">
      <c r="B1023" s="378" t="str">
        <f>IF(名簿!C1028&lt;&gt;"",名簿!C1028,"")</f>
        <v/>
      </c>
      <c r="C1023" s="378" t="str">
        <f>IF(名簿!F1028&lt;&gt;"",名簿!F1028,"")</f>
        <v/>
      </c>
      <c r="D1023" s="378" t="str">
        <f>IF(名簿!G1028&lt;&gt;"",名簿!G1028,"")</f>
        <v/>
      </c>
      <c r="E1023" s="378" t="str">
        <f>IF(名簿!J1028&lt;&gt;"",名簿!J1028,"")</f>
        <v/>
      </c>
      <c r="F1023" s="378" t="str">
        <f>IF(名簿!L1028&lt;&gt;"",名簿!L1028,"")</f>
        <v/>
      </c>
      <c r="G1023" s="378" t="str">
        <f>IF(名簿!I1028&lt;&gt;"",名簿!I1028,"")</f>
        <v/>
      </c>
      <c r="H1023" s="378" t="str">
        <f>IF(名簿!K1028&lt;&gt;"",名簿!K1028,"")</f>
        <v/>
      </c>
      <c r="I1023" s="378" t="str">
        <f>IF(名簿!H1028&lt;&gt;"",名簿!H1028,"")</f>
        <v/>
      </c>
      <c r="J1023" s="378" t="str">
        <f>IF(名簿!S1028&lt;&gt;"",名簿!S1028,"")</f>
        <v/>
      </c>
      <c r="L1023" s="379" t="str">
        <f>IF(現場!C1027&lt;&gt;"",現場!C1027,"")</f>
        <v/>
      </c>
      <c r="M1023" s="379" t="str">
        <f>IF(現場!D1027&lt;&gt;"",現場!D1027,"")</f>
        <v/>
      </c>
      <c r="N1023" s="379" t="str">
        <f>IF(現場!E1027&lt;&gt;"",現場!E1027,"")</f>
        <v/>
      </c>
      <c r="O1023" s="379" t="str">
        <f>IF(現場!F1027&lt;&gt;"",現場!F1027,"")</f>
        <v/>
      </c>
      <c r="P1023" s="379" t="str">
        <f>IF(現場!G1027&lt;&gt;"",現場!G1027,"")</f>
        <v/>
      </c>
      <c r="Q1023" s="379" t="str">
        <f>IF(現場!H1027&lt;&gt;"",現場!H1027,"")</f>
        <v/>
      </c>
      <c r="R1023" s="379" t="str">
        <f>IF(現場!I1027&lt;&gt;"",現場!I1027,"")</f>
        <v/>
      </c>
      <c r="S1023" s="379" t="str">
        <f>IF(現場!J1027&lt;&gt;"",現場!J1027,"")</f>
        <v/>
      </c>
      <c r="T1023" s="379" t="str">
        <f>IF(現場!K1027&lt;&gt;"",現場!K1027,"")</f>
        <v/>
      </c>
      <c r="U1023" s="379" t="str">
        <f>IF(現場!L1027&lt;&gt;"",現場!L1027,"")</f>
        <v/>
      </c>
      <c r="V1023" s="379" t="str">
        <f>IF(現場!M1027&lt;&gt;"",現場!M1027,"")</f>
        <v/>
      </c>
      <c r="X1023" s="407" t="str">
        <f>IF(名簿!E1028&lt;&gt;"",名簿!E1028,"")</f>
        <v/>
      </c>
      <c r="Y1023" s="407" t="str">
        <f>IF(名簿!C1028&lt;&gt;"",名簿!C1028,"")</f>
        <v/>
      </c>
      <c r="Z1023" s="407" t="str">
        <f>IF(名簿!H1028&lt;&gt;"",名簿!H1028,"")</f>
        <v/>
      </c>
      <c r="AA1023" s="407" t="str">
        <f>IF(名簿!S1028&lt;&gt;"",名簿!S1028,"")</f>
        <v/>
      </c>
      <c r="AB1023" s="407" t="s">
        <v>1792</v>
      </c>
      <c r="AC1023" s="407" t="str">
        <f>IF(名簿!M1028&lt;&gt;"",名簿!M1028,"")</f>
        <v/>
      </c>
      <c r="AD1023" s="407" t="str">
        <f>IF(名簿!N1028&lt;&gt;"",名簿!N1028,"")</f>
        <v/>
      </c>
      <c r="AE1023" s="407" t="str">
        <f>IF(名簿!O1028&lt;&gt;"",名簿!O1028,"")</f>
        <v/>
      </c>
      <c r="AF1023" s="407" t="str">
        <f>IF(名簿!P1028&lt;&gt;"",名簿!P1028,"")</f>
        <v/>
      </c>
      <c r="AN1023" s="551"/>
    </row>
    <row r="1024" spans="2:40" x14ac:dyDescent="0.15">
      <c r="B1024" s="378" t="str">
        <f>IF(名簿!C1029&lt;&gt;"",名簿!C1029,"")</f>
        <v/>
      </c>
      <c r="C1024" s="378" t="str">
        <f>IF(名簿!F1029&lt;&gt;"",名簿!F1029,"")</f>
        <v/>
      </c>
      <c r="D1024" s="378" t="str">
        <f>IF(名簿!G1029&lt;&gt;"",名簿!G1029,"")</f>
        <v/>
      </c>
      <c r="E1024" s="378" t="str">
        <f>IF(名簿!J1029&lt;&gt;"",名簿!J1029,"")</f>
        <v/>
      </c>
      <c r="F1024" s="378" t="str">
        <f>IF(名簿!L1029&lt;&gt;"",名簿!L1029,"")</f>
        <v/>
      </c>
      <c r="G1024" s="378" t="str">
        <f>IF(名簿!I1029&lt;&gt;"",名簿!I1029,"")</f>
        <v/>
      </c>
      <c r="H1024" s="378" t="str">
        <f>IF(名簿!K1029&lt;&gt;"",名簿!K1029,"")</f>
        <v/>
      </c>
      <c r="I1024" s="378" t="str">
        <f>IF(名簿!H1029&lt;&gt;"",名簿!H1029,"")</f>
        <v/>
      </c>
      <c r="J1024" s="378" t="str">
        <f>IF(名簿!S1029&lt;&gt;"",名簿!S1029,"")</f>
        <v/>
      </c>
      <c r="L1024" s="379" t="str">
        <f>IF(現場!C1028&lt;&gt;"",現場!C1028,"")</f>
        <v/>
      </c>
      <c r="M1024" s="379" t="str">
        <f>IF(現場!D1028&lt;&gt;"",現場!D1028,"")</f>
        <v/>
      </c>
      <c r="N1024" s="379" t="str">
        <f>IF(現場!E1028&lt;&gt;"",現場!E1028,"")</f>
        <v/>
      </c>
      <c r="O1024" s="379" t="str">
        <f>IF(現場!F1028&lt;&gt;"",現場!F1028,"")</f>
        <v/>
      </c>
      <c r="P1024" s="379" t="str">
        <f>IF(現場!G1028&lt;&gt;"",現場!G1028,"")</f>
        <v/>
      </c>
      <c r="Q1024" s="379" t="str">
        <f>IF(現場!H1028&lt;&gt;"",現場!H1028,"")</f>
        <v/>
      </c>
      <c r="R1024" s="379" t="str">
        <f>IF(現場!I1028&lt;&gt;"",現場!I1028,"")</f>
        <v/>
      </c>
      <c r="S1024" s="379" t="str">
        <f>IF(現場!J1028&lt;&gt;"",現場!J1028,"")</f>
        <v/>
      </c>
      <c r="T1024" s="379" t="str">
        <f>IF(現場!K1028&lt;&gt;"",現場!K1028,"")</f>
        <v/>
      </c>
      <c r="U1024" s="379" t="str">
        <f>IF(現場!L1028&lt;&gt;"",現場!L1028,"")</f>
        <v/>
      </c>
      <c r="V1024" s="379" t="str">
        <f>IF(現場!M1028&lt;&gt;"",現場!M1028,"")</f>
        <v/>
      </c>
      <c r="X1024" s="407" t="str">
        <f>IF(名簿!E1029&lt;&gt;"",名簿!E1029,"")</f>
        <v/>
      </c>
      <c r="Y1024" s="407" t="str">
        <f>IF(名簿!C1029&lt;&gt;"",名簿!C1029,"")</f>
        <v/>
      </c>
      <c r="Z1024" s="407" t="str">
        <f>IF(名簿!H1029&lt;&gt;"",名簿!H1029,"")</f>
        <v/>
      </c>
      <c r="AA1024" s="407" t="str">
        <f>IF(名簿!S1029&lt;&gt;"",名簿!S1029,"")</f>
        <v/>
      </c>
      <c r="AB1024" s="407" t="s">
        <v>1792</v>
      </c>
      <c r="AC1024" s="407" t="str">
        <f>IF(名簿!M1029&lt;&gt;"",名簿!M1029,"")</f>
        <v/>
      </c>
      <c r="AD1024" s="407" t="str">
        <f>IF(名簿!N1029&lt;&gt;"",名簿!N1029,"")</f>
        <v/>
      </c>
      <c r="AE1024" s="407" t="str">
        <f>IF(名簿!O1029&lt;&gt;"",名簿!O1029,"")</f>
        <v/>
      </c>
      <c r="AF1024" s="407" t="str">
        <f>IF(名簿!P1029&lt;&gt;"",名簿!P1029,"")</f>
        <v/>
      </c>
      <c r="AN1024" s="551"/>
    </row>
    <row r="1025" spans="2:40" x14ac:dyDescent="0.15">
      <c r="B1025" s="378" t="str">
        <f>IF(名簿!C1030&lt;&gt;"",名簿!C1030,"")</f>
        <v/>
      </c>
      <c r="C1025" s="378" t="str">
        <f>IF(名簿!F1030&lt;&gt;"",名簿!F1030,"")</f>
        <v/>
      </c>
      <c r="D1025" s="378" t="str">
        <f>IF(名簿!G1030&lt;&gt;"",名簿!G1030,"")</f>
        <v/>
      </c>
      <c r="E1025" s="378" t="str">
        <f>IF(名簿!J1030&lt;&gt;"",名簿!J1030,"")</f>
        <v/>
      </c>
      <c r="F1025" s="378" t="str">
        <f>IF(名簿!L1030&lt;&gt;"",名簿!L1030,"")</f>
        <v/>
      </c>
      <c r="G1025" s="378" t="str">
        <f>IF(名簿!I1030&lt;&gt;"",名簿!I1030,"")</f>
        <v/>
      </c>
      <c r="H1025" s="378" t="str">
        <f>IF(名簿!K1030&lt;&gt;"",名簿!K1030,"")</f>
        <v/>
      </c>
      <c r="I1025" s="378" t="str">
        <f>IF(名簿!H1030&lt;&gt;"",名簿!H1030,"")</f>
        <v/>
      </c>
      <c r="J1025" s="378" t="str">
        <f>IF(名簿!S1030&lt;&gt;"",名簿!S1030,"")</f>
        <v/>
      </c>
      <c r="L1025" s="379" t="str">
        <f>IF(現場!C1029&lt;&gt;"",現場!C1029,"")</f>
        <v/>
      </c>
      <c r="M1025" s="379" t="str">
        <f>IF(現場!D1029&lt;&gt;"",現場!D1029,"")</f>
        <v/>
      </c>
      <c r="N1025" s="379" t="str">
        <f>IF(現場!E1029&lt;&gt;"",現場!E1029,"")</f>
        <v/>
      </c>
      <c r="O1025" s="379" t="str">
        <f>IF(現場!F1029&lt;&gt;"",現場!F1029,"")</f>
        <v/>
      </c>
      <c r="P1025" s="379" t="str">
        <f>IF(現場!G1029&lt;&gt;"",現場!G1029,"")</f>
        <v/>
      </c>
      <c r="Q1025" s="379" t="str">
        <f>IF(現場!H1029&lt;&gt;"",現場!H1029,"")</f>
        <v/>
      </c>
      <c r="R1025" s="379" t="str">
        <f>IF(現場!I1029&lt;&gt;"",現場!I1029,"")</f>
        <v/>
      </c>
      <c r="S1025" s="379" t="str">
        <f>IF(現場!J1029&lt;&gt;"",現場!J1029,"")</f>
        <v/>
      </c>
      <c r="T1025" s="379" t="str">
        <f>IF(現場!K1029&lt;&gt;"",現場!K1029,"")</f>
        <v/>
      </c>
      <c r="U1025" s="379" t="str">
        <f>IF(現場!L1029&lt;&gt;"",現場!L1029,"")</f>
        <v/>
      </c>
      <c r="V1025" s="379" t="str">
        <f>IF(現場!M1029&lt;&gt;"",現場!M1029,"")</f>
        <v/>
      </c>
      <c r="X1025" s="407" t="str">
        <f>IF(名簿!E1030&lt;&gt;"",名簿!E1030,"")</f>
        <v/>
      </c>
      <c r="Y1025" s="407" t="str">
        <f>IF(名簿!C1030&lt;&gt;"",名簿!C1030,"")</f>
        <v/>
      </c>
      <c r="Z1025" s="407" t="str">
        <f>IF(名簿!H1030&lt;&gt;"",名簿!H1030,"")</f>
        <v/>
      </c>
      <c r="AA1025" s="407" t="str">
        <f>IF(名簿!S1030&lt;&gt;"",名簿!S1030,"")</f>
        <v/>
      </c>
      <c r="AB1025" s="407" t="s">
        <v>1792</v>
      </c>
      <c r="AC1025" s="407" t="str">
        <f>IF(名簿!M1030&lt;&gt;"",名簿!M1030,"")</f>
        <v/>
      </c>
      <c r="AD1025" s="407" t="str">
        <f>IF(名簿!N1030&lt;&gt;"",名簿!N1030,"")</f>
        <v/>
      </c>
      <c r="AE1025" s="407" t="str">
        <f>IF(名簿!O1030&lt;&gt;"",名簿!O1030,"")</f>
        <v/>
      </c>
      <c r="AF1025" s="407" t="str">
        <f>IF(名簿!P1030&lt;&gt;"",名簿!P1030,"")</f>
        <v/>
      </c>
      <c r="AN1025" s="551"/>
    </row>
    <row r="1026" spans="2:40" x14ac:dyDescent="0.15">
      <c r="B1026" s="378" t="str">
        <f>IF(名簿!C1031&lt;&gt;"",名簿!C1031,"")</f>
        <v/>
      </c>
      <c r="C1026" s="378" t="str">
        <f>IF(名簿!F1031&lt;&gt;"",名簿!F1031,"")</f>
        <v/>
      </c>
      <c r="D1026" s="378" t="str">
        <f>IF(名簿!G1031&lt;&gt;"",名簿!G1031,"")</f>
        <v/>
      </c>
      <c r="E1026" s="378" t="str">
        <f>IF(名簿!J1031&lt;&gt;"",名簿!J1031,"")</f>
        <v/>
      </c>
      <c r="F1026" s="378" t="str">
        <f>IF(名簿!L1031&lt;&gt;"",名簿!L1031,"")</f>
        <v/>
      </c>
      <c r="G1026" s="378" t="str">
        <f>IF(名簿!I1031&lt;&gt;"",名簿!I1031,"")</f>
        <v/>
      </c>
      <c r="H1026" s="378" t="str">
        <f>IF(名簿!K1031&lt;&gt;"",名簿!K1031,"")</f>
        <v/>
      </c>
      <c r="I1026" s="378" t="str">
        <f>IF(名簿!H1031&lt;&gt;"",名簿!H1031,"")</f>
        <v/>
      </c>
      <c r="J1026" s="378" t="str">
        <f>IF(名簿!S1031&lt;&gt;"",名簿!S1031,"")</f>
        <v/>
      </c>
      <c r="L1026" s="379" t="str">
        <f>IF(現場!C1030&lt;&gt;"",現場!C1030,"")</f>
        <v/>
      </c>
      <c r="M1026" s="379" t="str">
        <f>IF(現場!D1030&lt;&gt;"",現場!D1030,"")</f>
        <v/>
      </c>
      <c r="N1026" s="379" t="str">
        <f>IF(現場!E1030&lt;&gt;"",現場!E1030,"")</f>
        <v/>
      </c>
      <c r="O1026" s="379" t="str">
        <f>IF(現場!F1030&lt;&gt;"",現場!F1030,"")</f>
        <v/>
      </c>
      <c r="P1026" s="379" t="str">
        <f>IF(現場!G1030&lt;&gt;"",現場!G1030,"")</f>
        <v/>
      </c>
      <c r="Q1026" s="379" t="str">
        <f>IF(現場!H1030&lt;&gt;"",現場!H1030,"")</f>
        <v/>
      </c>
      <c r="R1026" s="379" t="str">
        <f>IF(現場!I1030&lt;&gt;"",現場!I1030,"")</f>
        <v/>
      </c>
      <c r="S1026" s="379" t="str">
        <f>IF(現場!J1030&lt;&gt;"",現場!J1030,"")</f>
        <v/>
      </c>
      <c r="T1026" s="379" t="str">
        <f>IF(現場!K1030&lt;&gt;"",現場!K1030,"")</f>
        <v/>
      </c>
      <c r="U1026" s="379" t="str">
        <f>IF(現場!L1030&lt;&gt;"",現場!L1030,"")</f>
        <v/>
      </c>
      <c r="V1026" s="379" t="str">
        <f>IF(現場!M1030&lt;&gt;"",現場!M1030,"")</f>
        <v/>
      </c>
      <c r="X1026" s="407" t="str">
        <f>IF(名簿!E1031&lt;&gt;"",名簿!E1031,"")</f>
        <v/>
      </c>
      <c r="Y1026" s="407" t="str">
        <f>IF(名簿!C1031&lt;&gt;"",名簿!C1031,"")</f>
        <v/>
      </c>
      <c r="Z1026" s="407" t="str">
        <f>IF(名簿!H1031&lt;&gt;"",名簿!H1031,"")</f>
        <v/>
      </c>
      <c r="AA1026" s="407" t="str">
        <f>IF(名簿!S1031&lt;&gt;"",名簿!S1031,"")</f>
        <v/>
      </c>
      <c r="AB1026" s="407" t="s">
        <v>1792</v>
      </c>
      <c r="AC1026" s="407" t="str">
        <f>IF(名簿!M1031&lt;&gt;"",名簿!M1031,"")</f>
        <v/>
      </c>
      <c r="AD1026" s="407" t="str">
        <f>IF(名簿!N1031&lt;&gt;"",名簿!N1031,"")</f>
        <v/>
      </c>
      <c r="AE1026" s="407" t="str">
        <f>IF(名簿!O1031&lt;&gt;"",名簿!O1031,"")</f>
        <v/>
      </c>
      <c r="AF1026" s="407" t="str">
        <f>IF(名簿!P1031&lt;&gt;"",名簿!P1031,"")</f>
        <v/>
      </c>
      <c r="AN1026" s="551"/>
    </row>
    <row r="1027" spans="2:40" x14ac:dyDescent="0.15">
      <c r="B1027" s="378" t="str">
        <f>IF(名簿!C1032&lt;&gt;"",名簿!C1032,"")</f>
        <v/>
      </c>
      <c r="C1027" s="378" t="str">
        <f>IF(名簿!F1032&lt;&gt;"",名簿!F1032,"")</f>
        <v/>
      </c>
      <c r="D1027" s="378" t="str">
        <f>IF(名簿!G1032&lt;&gt;"",名簿!G1032,"")</f>
        <v/>
      </c>
      <c r="E1027" s="378" t="str">
        <f>IF(名簿!J1032&lt;&gt;"",名簿!J1032,"")</f>
        <v/>
      </c>
      <c r="F1027" s="378" t="str">
        <f>IF(名簿!L1032&lt;&gt;"",名簿!L1032,"")</f>
        <v/>
      </c>
      <c r="G1027" s="378" t="str">
        <f>IF(名簿!I1032&lt;&gt;"",名簿!I1032,"")</f>
        <v/>
      </c>
      <c r="H1027" s="378" t="str">
        <f>IF(名簿!K1032&lt;&gt;"",名簿!K1032,"")</f>
        <v/>
      </c>
      <c r="I1027" s="378" t="str">
        <f>IF(名簿!H1032&lt;&gt;"",名簿!H1032,"")</f>
        <v/>
      </c>
      <c r="J1027" s="378" t="str">
        <f>IF(名簿!S1032&lt;&gt;"",名簿!S1032,"")</f>
        <v/>
      </c>
      <c r="L1027" s="379" t="str">
        <f>IF(現場!C1031&lt;&gt;"",現場!C1031,"")</f>
        <v/>
      </c>
      <c r="M1027" s="379" t="str">
        <f>IF(現場!D1031&lt;&gt;"",現場!D1031,"")</f>
        <v/>
      </c>
      <c r="N1027" s="379" t="str">
        <f>IF(現場!E1031&lt;&gt;"",現場!E1031,"")</f>
        <v/>
      </c>
      <c r="O1027" s="379" t="str">
        <f>IF(現場!F1031&lt;&gt;"",現場!F1031,"")</f>
        <v/>
      </c>
      <c r="P1027" s="379" t="str">
        <f>IF(現場!G1031&lt;&gt;"",現場!G1031,"")</f>
        <v/>
      </c>
      <c r="Q1027" s="379" t="str">
        <f>IF(現場!H1031&lt;&gt;"",現場!H1031,"")</f>
        <v/>
      </c>
      <c r="R1027" s="379" t="str">
        <f>IF(現場!I1031&lt;&gt;"",現場!I1031,"")</f>
        <v/>
      </c>
      <c r="S1027" s="379" t="str">
        <f>IF(現場!J1031&lt;&gt;"",現場!J1031,"")</f>
        <v/>
      </c>
      <c r="T1027" s="379" t="str">
        <f>IF(現場!K1031&lt;&gt;"",現場!K1031,"")</f>
        <v/>
      </c>
      <c r="U1027" s="379" t="str">
        <f>IF(現場!L1031&lt;&gt;"",現場!L1031,"")</f>
        <v/>
      </c>
      <c r="V1027" s="379" t="str">
        <f>IF(現場!M1031&lt;&gt;"",現場!M1031,"")</f>
        <v/>
      </c>
      <c r="X1027" s="407" t="str">
        <f>IF(名簿!E1032&lt;&gt;"",名簿!E1032,"")</f>
        <v/>
      </c>
      <c r="Y1027" s="407" t="str">
        <f>IF(名簿!C1032&lt;&gt;"",名簿!C1032,"")</f>
        <v/>
      </c>
      <c r="Z1027" s="407" t="str">
        <f>IF(名簿!H1032&lt;&gt;"",名簿!H1032,"")</f>
        <v/>
      </c>
      <c r="AA1027" s="407" t="str">
        <f>IF(名簿!S1032&lt;&gt;"",名簿!S1032,"")</f>
        <v/>
      </c>
      <c r="AB1027" s="407" t="s">
        <v>1792</v>
      </c>
      <c r="AC1027" s="407" t="str">
        <f>IF(名簿!M1032&lt;&gt;"",名簿!M1032,"")</f>
        <v/>
      </c>
      <c r="AD1027" s="407" t="str">
        <f>IF(名簿!N1032&lt;&gt;"",名簿!N1032,"")</f>
        <v/>
      </c>
      <c r="AE1027" s="407" t="str">
        <f>IF(名簿!O1032&lt;&gt;"",名簿!O1032,"")</f>
        <v/>
      </c>
      <c r="AF1027" s="407" t="str">
        <f>IF(名簿!P1032&lt;&gt;"",名簿!P1032,"")</f>
        <v/>
      </c>
      <c r="AN1027" s="551"/>
    </row>
    <row r="1028" spans="2:40" x14ac:dyDescent="0.15">
      <c r="B1028" s="378" t="str">
        <f>IF(名簿!C1033&lt;&gt;"",名簿!C1033,"")</f>
        <v/>
      </c>
      <c r="C1028" s="378" t="str">
        <f>IF(名簿!F1033&lt;&gt;"",名簿!F1033,"")</f>
        <v/>
      </c>
      <c r="D1028" s="378" t="str">
        <f>IF(名簿!G1033&lt;&gt;"",名簿!G1033,"")</f>
        <v/>
      </c>
      <c r="E1028" s="378" t="str">
        <f>IF(名簿!J1033&lt;&gt;"",名簿!J1033,"")</f>
        <v/>
      </c>
      <c r="F1028" s="378" t="str">
        <f>IF(名簿!L1033&lt;&gt;"",名簿!L1033,"")</f>
        <v/>
      </c>
      <c r="G1028" s="378" t="str">
        <f>IF(名簿!I1033&lt;&gt;"",名簿!I1033,"")</f>
        <v/>
      </c>
      <c r="H1028" s="378" t="str">
        <f>IF(名簿!K1033&lt;&gt;"",名簿!K1033,"")</f>
        <v/>
      </c>
      <c r="I1028" s="378" t="str">
        <f>IF(名簿!H1033&lt;&gt;"",名簿!H1033,"")</f>
        <v/>
      </c>
      <c r="J1028" s="378" t="str">
        <f>IF(名簿!S1033&lt;&gt;"",名簿!S1033,"")</f>
        <v/>
      </c>
      <c r="L1028" s="379" t="str">
        <f>IF(現場!C1032&lt;&gt;"",現場!C1032,"")</f>
        <v/>
      </c>
      <c r="M1028" s="379" t="str">
        <f>IF(現場!D1032&lt;&gt;"",現場!D1032,"")</f>
        <v/>
      </c>
      <c r="N1028" s="379" t="str">
        <f>IF(現場!E1032&lt;&gt;"",現場!E1032,"")</f>
        <v/>
      </c>
      <c r="O1028" s="379" t="str">
        <f>IF(現場!F1032&lt;&gt;"",現場!F1032,"")</f>
        <v/>
      </c>
      <c r="P1028" s="379" t="str">
        <f>IF(現場!G1032&lt;&gt;"",現場!G1032,"")</f>
        <v/>
      </c>
      <c r="Q1028" s="379" t="str">
        <f>IF(現場!H1032&lt;&gt;"",現場!H1032,"")</f>
        <v/>
      </c>
      <c r="R1028" s="379" t="str">
        <f>IF(現場!I1032&lt;&gt;"",現場!I1032,"")</f>
        <v/>
      </c>
      <c r="S1028" s="379" t="str">
        <f>IF(現場!J1032&lt;&gt;"",現場!J1032,"")</f>
        <v/>
      </c>
      <c r="T1028" s="379" t="str">
        <f>IF(現場!K1032&lt;&gt;"",現場!K1032,"")</f>
        <v/>
      </c>
      <c r="U1028" s="379" t="str">
        <f>IF(現場!L1032&lt;&gt;"",現場!L1032,"")</f>
        <v/>
      </c>
      <c r="V1028" s="379" t="str">
        <f>IF(現場!M1032&lt;&gt;"",現場!M1032,"")</f>
        <v/>
      </c>
      <c r="X1028" s="407" t="str">
        <f>IF(名簿!E1033&lt;&gt;"",名簿!E1033,"")</f>
        <v/>
      </c>
      <c r="Y1028" s="407" t="str">
        <f>IF(名簿!C1033&lt;&gt;"",名簿!C1033,"")</f>
        <v/>
      </c>
      <c r="Z1028" s="407" t="str">
        <f>IF(名簿!H1033&lt;&gt;"",名簿!H1033,"")</f>
        <v/>
      </c>
      <c r="AA1028" s="407" t="str">
        <f>IF(名簿!S1033&lt;&gt;"",名簿!S1033,"")</f>
        <v/>
      </c>
      <c r="AB1028" s="407" t="s">
        <v>1792</v>
      </c>
      <c r="AC1028" s="407" t="str">
        <f>IF(名簿!M1033&lt;&gt;"",名簿!M1033,"")</f>
        <v/>
      </c>
      <c r="AD1028" s="407" t="str">
        <f>IF(名簿!N1033&lt;&gt;"",名簿!N1033,"")</f>
        <v/>
      </c>
      <c r="AE1028" s="407" t="str">
        <f>IF(名簿!O1033&lt;&gt;"",名簿!O1033,"")</f>
        <v/>
      </c>
      <c r="AF1028" s="407" t="str">
        <f>IF(名簿!P1033&lt;&gt;"",名簿!P1033,"")</f>
        <v/>
      </c>
      <c r="AN1028" s="551"/>
    </row>
    <row r="1029" spans="2:40" x14ac:dyDescent="0.15">
      <c r="B1029" s="378" t="str">
        <f>IF(名簿!C1034&lt;&gt;"",名簿!C1034,"")</f>
        <v/>
      </c>
      <c r="C1029" s="378" t="str">
        <f>IF(名簿!F1034&lt;&gt;"",名簿!F1034,"")</f>
        <v/>
      </c>
      <c r="D1029" s="378" t="str">
        <f>IF(名簿!G1034&lt;&gt;"",名簿!G1034,"")</f>
        <v/>
      </c>
      <c r="E1029" s="378" t="str">
        <f>IF(名簿!J1034&lt;&gt;"",名簿!J1034,"")</f>
        <v/>
      </c>
      <c r="F1029" s="378" t="str">
        <f>IF(名簿!L1034&lt;&gt;"",名簿!L1034,"")</f>
        <v/>
      </c>
      <c r="G1029" s="378" t="str">
        <f>IF(名簿!I1034&lt;&gt;"",名簿!I1034,"")</f>
        <v/>
      </c>
      <c r="H1029" s="378" t="str">
        <f>IF(名簿!K1034&lt;&gt;"",名簿!K1034,"")</f>
        <v/>
      </c>
      <c r="I1029" s="378" t="str">
        <f>IF(名簿!H1034&lt;&gt;"",名簿!H1034,"")</f>
        <v/>
      </c>
      <c r="J1029" s="378" t="str">
        <f>IF(名簿!S1034&lt;&gt;"",名簿!S1034,"")</f>
        <v/>
      </c>
      <c r="L1029" s="379" t="str">
        <f>IF(現場!C1033&lt;&gt;"",現場!C1033,"")</f>
        <v/>
      </c>
      <c r="M1029" s="379" t="str">
        <f>IF(現場!D1033&lt;&gt;"",現場!D1033,"")</f>
        <v/>
      </c>
      <c r="N1029" s="379" t="str">
        <f>IF(現場!E1033&lt;&gt;"",現場!E1033,"")</f>
        <v/>
      </c>
      <c r="O1029" s="379" t="str">
        <f>IF(現場!F1033&lt;&gt;"",現場!F1033,"")</f>
        <v/>
      </c>
      <c r="P1029" s="379" t="str">
        <f>IF(現場!G1033&lt;&gt;"",現場!G1033,"")</f>
        <v/>
      </c>
      <c r="Q1029" s="379" t="str">
        <f>IF(現場!H1033&lt;&gt;"",現場!H1033,"")</f>
        <v/>
      </c>
      <c r="R1029" s="379" t="str">
        <f>IF(現場!I1033&lt;&gt;"",現場!I1033,"")</f>
        <v/>
      </c>
      <c r="S1029" s="379" t="str">
        <f>IF(現場!J1033&lt;&gt;"",現場!J1033,"")</f>
        <v/>
      </c>
      <c r="T1029" s="379" t="str">
        <f>IF(現場!K1033&lt;&gt;"",現場!K1033,"")</f>
        <v/>
      </c>
      <c r="U1029" s="379" t="str">
        <f>IF(現場!L1033&lt;&gt;"",現場!L1033,"")</f>
        <v/>
      </c>
      <c r="V1029" s="379" t="str">
        <f>IF(現場!M1033&lt;&gt;"",現場!M1033,"")</f>
        <v/>
      </c>
      <c r="X1029" s="407" t="str">
        <f>IF(名簿!E1034&lt;&gt;"",名簿!E1034,"")</f>
        <v/>
      </c>
      <c r="Y1029" s="407" t="str">
        <f>IF(名簿!C1034&lt;&gt;"",名簿!C1034,"")</f>
        <v/>
      </c>
      <c r="Z1029" s="407" t="str">
        <f>IF(名簿!H1034&lt;&gt;"",名簿!H1034,"")</f>
        <v/>
      </c>
      <c r="AA1029" s="407" t="str">
        <f>IF(名簿!S1034&lt;&gt;"",名簿!S1034,"")</f>
        <v/>
      </c>
      <c r="AB1029" s="407" t="s">
        <v>1792</v>
      </c>
      <c r="AC1029" s="407" t="str">
        <f>IF(名簿!M1034&lt;&gt;"",名簿!M1034,"")</f>
        <v/>
      </c>
      <c r="AD1029" s="407" t="str">
        <f>IF(名簿!N1034&lt;&gt;"",名簿!N1034,"")</f>
        <v/>
      </c>
      <c r="AE1029" s="407" t="str">
        <f>IF(名簿!O1034&lt;&gt;"",名簿!O1034,"")</f>
        <v/>
      </c>
      <c r="AF1029" s="407" t="str">
        <f>IF(名簿!P1034&lt;&gt;"",名簿!P1034,"")</f>
        <v/>
      </c>
      <c r="AN1029" s="551"/>
    </row>
    <row r="1030" spans="2:40" x14ac:dyDescent="0.15">
      <c r="B1030" s="378" t="str">
        <f>IF(名簿!C1035&lt;&gt;"",名簿!C1035,"")</f>
        <v/>
      </c>
      <c r="C1030" s="378" t="str">
        <f>IF(名簿!F1035&lt;&gt;"",名簿!F1035,"")</f>
        <v/>
      </c>
      <c r="D1030" s="378" t="str">
        <f>IF(名簿!G1035&lt;&gt;"",名簿!G1035,"")</f>
        <v/>
      </c>
      <c r="E1030" s="378" t="str">
        <f>IF(名簿!J1035&lt;&gt;"",名簿!J1035,"")</f>
        <v/>
      </c>
      <c r="F1030" s="378" t="str">
        <f>IF(名簿!L1035&lt;&gt;"",名簿!L1035,"")</f>
        <v/>
      </c>
      <c r="G1030" s="378" t="str">
        <f>IF(名簿!I1035&lt;&gt;"",名簿!I1035,"")</f>
        <v/>
      </c>
      <c r="H1030" s="378" t="str">
        <f>IF(名簿!K1035&lt;&gt;"",名簿!K1035,"")</f>
        <v/>
      </c>
      <c r="I1030" s="378" t="str">
        <f>IF(名簿!H1035&lt;&gt;"",名簿!H1035,"")</f>
        <v/>
      </c>
      <c r="J1030" s="378" t="str">
        <f>IF(名簿!S1035&lt;&gt;"",名簿!S1035,"")</f>
        <v/>
      </c>
      <c r="L1030" s="379" t="str">
        <f>IF(現場!C1034&lt;&gt;"",現場!C1034,"")</f>
        <v/>
      </c>
      <c r="M1030" s="379" t="str">
        <f>IF(現場!D1034&lt;&gt;"",現場!D1034,"")</f>
        <v/>
      </c>
      <c r="N1030" s="379" t="str">
        <f>IF(現場!E1034&lt;&gt;"",現場!E1034,"")</f>
        <v/>
      </c>
      <c r="O1030" s="379" t="str">
        <f>IF(現場!F1034&lt;&gt;"",現場!F1034,"")</f>
        <v/>
      </c>
      <c r="P1030" s="379" t="str">
        <f>IF(現場!G1034&lt;&gt;"",現場!G1034,"")</f>
        <v/>
      </c>
      <c r="Q1030" s="379" t="str">
        <f>IF(現場!H1034&lt;&gt;"",現場!H1034,"")</f>
        <v/>
      </c>
      <c r="R1030" s="379" t="str">
        <f>IF(現場!I1034&lt;&gt;"",現場!I1034,"")</f>
        <v/>
      </c>
      <c r="S1030" s="379" t="str">
        <f>IF(現場!J1034&lt;&gt;"",現場!J1034,"")</f>
        <v/>
      </c>
      <c r="T1030" s="379" t="str">
        <f>IF(現場!K1034&lt;&gt;"",現場!K1034,"")</f>
        <v/>
      </c>
      <c r="U1030" s="379" t="str">
        <f>IF(現場!L1034&lt;&gt;"",現場!L1034,"")</f>
        <v/>
      </c>
      <c r="V1030" s="379" t="str">
        <f>IF(現場!M1034&lt;&gt;"",現場!M1034,"")</f>
        <v/>
      </c>
      <c r="X1030" s="407" t="str">
        <f>IF(名簿!E1035&lt;&gt;"",名簿!E1035,"")</f>
        <v/>
      </c>
      <c r="Y1030" s="407" t="str">
        <f>IF(名簿!C1035&lt;&gt;"",名簿!C1035,"")</f>
        <v/>
      </c>
      <c r="Z1030" s="407" t="str">
        <f>IF(名簿!H1035&lt;&gt;"",名簿!H1035,"")</f>
        <v/>
      </c>
      <c r="AA1030" s="407" t="str">
        <f>IF(名簿!S1035&lt;&gt;"",名簿!S1035,"")</f>
        <v/>
      </c>
      <c r="AB1030" s="407" t="s">
        <v>1792</v>
      </c>
      <c r="AC1030" s="407" t="str">
        <f>IF(名簿!M1035&lt;&gt;"",名簿!M1035,"")</f>
        <v/>
      </c>
      <c r="AD1030" s="407" t="str">
        <f>IF(名簿!N1035&lt;&gt;"",名簿!N1035,"")</f>
        <v/>
      </c>
      <c r="AE1030" s="407" t="str">
        <f>IF(名簿!O1035&lt;&gt;"",名簿!O1035,"")</f>
        <v/>
      </c>
      <c r="AF1030" s="407" t="str">
        <f>IF(名簿!P1035&lt;&gt;"",名簿!P1035,"")</f>
        <v/>
      </c>
      <c r="AN1030" s="551"/>
    </row>
    <row r="1031" spans="2:40" x14ac:dyDescent="0.15">
      <c r="B1031" s="378" t="str">
        <f>IF(名簿!C1036&lt;&gt;"",名簿!C1036,"")</f>
        <v/>
      </c>
      <c r="C1031" s="378" t="str">
        <f>IF(名簿!F1036&lt;&gt;"",名簿!F1036,"")</f>
        <v/>
      </c>
      <c r="D1031" s="378" t="str">
        <f>IF(名簿!G1036&lt;&gt;"",名簿!G1036,"")</f>
        <v/>
      </c>
      <c r="E1031" s="378" t="str">
        <f>IF(名簿!J1036&lt;&gt;"",名簿!J1036,"")</f>
        <v/>
      </c>
      <c r="F1031" s="378" t="str">
        <f>IF(名簿!L1036&lt;&gt;"",名簿!L1036,"")</f>
        <v/>
      </c>
      <c r="G1031" s="378" t="str">
        <f>IF(名簿!I1036&lt;&gt;"",名簿!I1036,"")</f>
        <v/>
      </c>
      <c r="H1031" s="378" t="str">
        <f>IF(名簿!K1036&lt;&gt;"",名簿!K1036,"")</f>
        <v/>
      </c>
      <c r="I1031" s="378" t="str">
        <f>IF(名簿!H1036&lt;&gt;"",名簿!H1036,"")</f>
        <v/>
      </c>
      <c r="J1031" s="378" t="str">
        <f>IF(名簿!S1036&lt;&gt;"",名簿!S1036,"")</f>
        <v/>
      </c>
      <c r="L1031" s="379" t="str">
        <f>IF(現場!C1035&lt;&gt;"",現場!C1035,"")</f>
        <v/>
      </c>
      <c r="M1031" s="379" t="str">
        <f>IF(現場!D1035&lt;&gt;"",現場!D1035,"")</f>
        <v/>
      </c>
      <c r="N1031" s="379" t="str">
        <f>IF(現場!E1035&lt;&gt;"",現場!E1035,"")</f>
        <v/>
      </c>
      <c r="O1031" s="379" t="str">
        <f>IF(現場!F1035&lt;&gt;"",現場!F1035,"")</f>
        <v/>
      </c>
      <c r="P1031" s="379" t="str">
        <f>IF(現場!G1035&lt;&gt;"",現場!G1035,"")</f>
        <v/>
      </c>
      <c r="Q1031" s="379" t="str">
        <f>IF(現場!H1035&lt;&gt;"",現場!H1035,"")</f>
        <v/>
      </c>
      <c r="R1031" s="379" t="str">
        <f>IF(現場!I1035&lt;&gt;"",現場!I1035,"")</f>
        <v/>
      </c>
      <c r="S1031" s="379" t="str">
        <f>IF(現場!J1035&lt;&gt;"",現場!J1035,"")</f>
        <v/>
      </c>
      <c r="T1031" s="379" t="str">
        <f>IF(現場!K1035&lt;&gt;"",現場!K1035,"")</f>
        <v/>
      </c>
      <c r="U1031" s="379" t="str">
        <f>IF(現場!L1035&lt;&gt;"",現場!L1035,"")</f>
        <v/>
      </c>
      <c r="V1031" s="379" t="str">
        <f>IF(現場!M1035&lt;&gt;"",現場!M1035,"")</f>
        <v/>
      </c>
      <c r="X1031" s="407" t="str">
        <f>IF(名簿!E1036&lt;&gt;"",名簿!E1036,"")</f>
        <v/>
      </c>
      <c r="Y1031" s="407" t="str">
        <f>IF(名簿!C1036&lt;&gt;"",名簿!C1036,"")</f>
        <v/>
      </c>
      <c r="Z1031" s="407" t="str">
        <f>IF(名簿!H1036&lt;&gt;"",名簿!H1036,"")</f>
        <v/>
      </c>
      <c r="AA1031" s="407" t="str">
        <f>IF(名簿!S1036&lt;&gt;"",名簿!S1036,"")</f>
        <v/>
      </c>
      <c r="AB1031" s="407" t="s">
        <v>1792</v>
      </c>
      <c r="AC1031" s="407" t="str">
        <f>IF(名簿!M1036&lt;&gt;"",名簿!M1036,"")</f>
        <v/>
      </c>
      <c r="AD1031" s="407" t="str">
        <f>IF(名簿!N1036&lt;&gt;"",名簿!N1036,"")</f>
        <v/>
      </c>
      <c r="AE1031" s="407" t="str">
        <f>IF(名簿!O1036&lt;&gt;"",名簿!O1036,"")</f>
        <v/>
      </c>
      <c r="AF1031" s="407" t="str">
        <f>IF(名簿!P1036&lt;&gt;"",名簿!P1036,"")</f>
        <v/>
      </c>
      <c r="AN1031" s="551"/>
    </row>
    <row r="1032" spans="2:40" x14ac:dyDescent="0.15">
      <c r="B1032" s="378" t="str">
        <f>IF(名簿!C1037&lt;&gt;"",名簿!C1037,"")</f>
        <v/>
      </c>
      <c r="C1032" s="378" t="str">
        <f>IF(名簿!F1037&lt;&gt;"",名簿!F1037,"")</f>
        <v/>
      </c>
      <c r="D1032" s="378" t="str">
        <f>IF(名簿!G1037&lt;&gt;"",名簿!G1037,"")</f>
        <v/>
      </c>
      <c r="E1032" s="378" t="str">
        <f>IF(名簿!J1037&lt;&gt;"",名簿!J1037,"")</f>
        <v/>
      </c>
      <c r="F1032" s="378" t="str">
        <f>IF(名簿!L1037&lt;&gt;"",名簿!L1037,"")</f>
        <v/>
      </c>
      <c r="G1032" s="378" t="str">
        <f>IF(名簿!I1037&lt;&gt;"",名簿!I1037,"")</f>
        <v/>
      </c>
      <c r="H1032" s="378" t="str">
        <f>IF(名簿!K1037&lt;&gt;"",名簿!K1037,"")</f>
        <v/>
      </c>
      <c r="I1032" s="378" t="str">
        <f>IF(名簿!H1037&lt;&gt;"",名簿!H1037,"")</f>
        <v/>
      </c>
      <c r="J1032" s="378" t="str">
        <f>IF(名簿!S1037&lt;&gt;"",名簿!S1037,"")</f>
        <v/>
      </c>
      <c r="L1032" s="379" t="str">
        <f>IF(現場!C1036&lt;&gt;"",現場!C1036,"")</f>
        <v/>
      </c>
      <c r="M1032" s="379" t="str">
        <f>IF(現場!D1036&lt;&gt;"",現場!D1036,"")</f>
        <v/>
      </c>
      <c r="N1032" s="379" t="str">
        <f>IF(現場!E1036&lt;&gt;"",現場!E1036,"")</f>
        <v/>
      </c>
      <c r="O1032" s="379" t="str">
        <f>IF(現場!F1036&lt;&gt;"",現場!F1036,"")</f>
        <v/>
      </c>
      <c r="P1032" s="379" t="str">
        <f>IF(現場!G1036&lt;&gt;"",現場!G1036,"")</f>
        <v/>
      </c>
      <c r="Q1032" s="379" t="str">
        <f>IF(現場!H1036&lt;&gt;"",現場!H1036,"")</f>
        <v/>
      </c>
      <c r="R1032" s="379" t="str">
        <f>IF(現場!I1036&lt;&gt;"",現場!I1036,"")</f>
        <v/>
      </c>
      <c r="S1032" s="379" t="str">
        <f>IF(現場!J1036&lt;&gt;"",現場!J1036,"")</f>
        <v/>
      </c>
      <c r="T1032" s="379" t="str">
        <f>IF(現場!K1036&lt;&gt;"",現場!K1036,"")</f>
        <v/>
      </c>
      <c r="U1032" s="379" t="str">
        <f>IF(現場!L1036&lt;&gt;"",現場!L1036,"")</f>
        <v/>
      </c>
      <c r="V1032" s="379" t="str">
        <f>IF(現場!M1036&lt;&gt;"",現場!M1036,"")</f>
        <v/>
      </c>
      <c r="X1032" s="407" t="str">
        <f>IF(名簿!E1037&lt;&gt;"",名簿!E1037,"")</f>
        <v/>
      </c>
      <c r="Y1032" s="407" t="str">
        <f>IF(名簿!C1037&lt;&gt;"",名簿!C1037,"")</f>
        <v/>
      </c>
      <c r="Z1032" s="407" t="str">
        <f>IF(名簿!H1037&lt;&gt;"",名簿!H1037,"")</f>
        <v/>
      </c>
      <c r="AA1032" s="407" t="str">
        <f>IF(名簿!S1037&lt;&gt;"",名簿!S1037,"")</f>
        <v/>
      </c>
      <c r="AB1032" s="407" t="s">
        <v>1792</v>
      </c>
      <c r="AC1032" s="407" t="str">
        <f>IF(名簿!M1037&lt;&gt;"",名簿!M1037,"")</f>
        <v/>
      </c>
      <c r="AD1032" s="407" t="str">
        <f>IF(名簿!N1037&lt;&gt;"",名簿!N1037,"")</f>
        <v/>
      </c>
      <c r="AE1032" s="407" t="str">
        <f>IF(名簿!O1037&lt;&gt;"",名簿!O1037,"")</f>
        <v/>
      </c>
      <c r="AF1032" s="407" t="str">
        <f>IF(名簿!P1037&lt;&gt;"",名簿!P1037,"")</f>
        <v/>
      </c>
      <c r="AN1032" s="551"/>
    </row>
    <row r="1033" spans="2:40" x14ac:dyDescent="0.15">
      <c r="B1033" s="378" t="str">
        <f>IF(名簿!C1038&lt;&gt;"",名簿!C1038,"")</f>
        <v/>
      </c>
      <c r="C1033" s="378" t="str">
        <f>IF(名簿!F1038&lt;&gt;"",名簿!F1038,"")</f>
        <v/>
      </c>
      <c r="D1033" s="378" t="str">
        <f>IF(名簿!G1038&lt;&gt;"",名簿!G1038,"")</f>
        <v/>
      </c>
      <c r="E1033" s="378" t="str">
        <f>IF(名簿!J1038&lt;&gt;"",名簿!J1038,"")</f>
        <v/>
      </c>
      <c r="F1033" s="378" t="str">
        <f>IF(名簿!L1038&lt;&gt;"",名簿!L1038,"")</f>
        <v/>
      </c>
      <c r="G1033" s="378" t="str">
        <f>IF(名簿!I1038&lt;&gt;"",名簿!I1038,"")</f>
        <v/>
      </c>
      <c r="H1033" s="378" t="str">
        <f>IF(名簿!K1038&lt;&gt;"",名簿!K1038,"")</f>
        <v/>
      </c>
      <c r="I1033" s="378" t="str">
        <f>IF(名簿!H1038&lt;&gt;"",名簿!H1038,"")</f>
        <v/>
      </c>
      <c r="J1033" s="378" t="str">
        <f>IF(名簿!S1038&lt;&gt;"",名簿!S1038,"")</f>
        <v/>
      </c>
      <c r="L1033" s="379" t="str">
        <f>IF(現場!C1037&lt;&gt;"",現場!C1037,"")</f>
        <v/>
      </c>
      <c r="M1033" s="379" t="str">
        <f>IF(現場!D1037&lt;&gt;"",現場!D1037,"")</f>
        <v/>
      </c>
      <c r="N1033" s="379" t="str">
        <f>IF(現場!E1037&lt;&gt;"",現場!E1037,"")</f>
        <v/>
      </c>
      <c r="O1033" s="379" t="str">
        <f>IF(現場!F1037&lt;&gt;"",現場!F1037,"")</f>
        <v/>
      </c>
      <c r="P1033" s="379" t="str">
        <f>IF(現場!G1037&lt;&gt;"",現場!G1037,"")</f>
        <v/>
      </c>
      <c r="Q1033" s="379" t="str">
        <f>IF(現場!H1037&lt;&gt;"",現場!H1037,"")</f>
        <v/>
      </c>
      <c r="R1033" s="379" t="str">
        <f>IF(現場!I1037&lt;&gt;"",現場!I1037,"")</f>
        <v/>
      </c>
      <c r="S1033" s="379" t="str">
        <f>IF(現場!J1037&lt;&gt;"",現場!J1037,"")</f>
        <v/>
      </c>
      <c r="T1033" s="379" t="str">
        <f>IF(現場!K1037&lt;&gt;"",現場!K1037,"")</f>
        <v/>
      </c>
      <c r="U1033" s="379" t="str">
        <f>IF(現場!L1037&lt;&gt;"",現場!L1037,"")</f>
        <v/>
      </c>
      <c r="V1033" s="379" t="str">
        <f>IF(現場!M1037&lt;&gt;"",現場!M1037,"")</f>
        <v/>
      </c>
      <c r="X1033" s="407" t="str">
        <f>IF(名簿!E1038&lt;&gt;"",名簿!E1038,"")</f>
        <v/>
      </c>
      <c r="Y1033" s="407" t="str">
        <f>IF(名簿!C1038&lt;&gt;"",名簿!C1038,"")</f>
        <v/>
      </c>
      <c r="Z1033" s="407" t="str">
        <f>IF(名簿!H1038&lt;&gt;"",名簿!H1038,"")</f>
        <v/>
      </c>
      <c r="AA1033" s="407" t="str">
        <f>IF(名簿!S1038&lt;&gt;"",名簿!S1038,"")</f>
        <v/>
      </c>
      <c r="AB1033" s="407" t="s">
        <v>1792</v>
      </c>
      <c r="AC1033" s="407" t="str">
        <f>IF(名簿!M1038&lt;&gt;"",名簿!M1038,"")</f>
        <v/>
      </c>
      <c r="AD1033" s="407" t="str">
        <f>IF(名簿!N1038&lt;&gt;"",名簿!N1038,"")</f>
        <v/>
      </c>
      <c r="AE1033" s="407" t="str">
        <f>IF(名簿!O1038&lt;&gt;"",名簿!O1038,"")</f>
        <v/>
      </c>
      <c r="AF1033" s="407" t="str">
        <f>IF(名簿!P1038&lt;&gt;"",名簿!P1038,"")</f>
        <v/>
      </c>
      <c r="AN1033" s="551"/>
    </row>
    <row r="1034" spans="2:40" x14ac:dyDescent="0.15">
      <c r="B1034" s="378" t="str">
        <f>IF(名簿!C1039&lt;&gt;"",名簿!C1039,"")</f>
        <v/>
      </c>
      <c r="C1034" s="378" t="str">
        <f>IF(名簿!F1039&lt;&gt;"",名簿!F1039,"")</f>
        <v/>
      </c>
      <c r="D1034" s="378" t="str">
        <f>IF(名簿!G1039&lt;&gt;"",名簿!G1039,"")</f>
        <v/>
      </c>
      <c r="E1034" s="378" t="str">
        <f>IF(名簿!J1039&lt;&gt;"",名簿!J1039,"")</f>
        <v/>
      </c>
      <c r="F1034" s="378" t="str">
        <f>IF(名簿!L1039&lt;&gt;"",名簿!L1039,"")</f>
        <v/>
      </c>
      <c r="G1034" s="378" t="str">
        <f>IF(名簿!I1039&lt;&gt;"",名簿!I1039,"")</f>
        <v/>
      </c>
      <c r="H1034" s="378" t="str">
        <f>IF(名簿!K1039&lt;&gt;"",名簿!K1039,"")</f>
        <v/>
      </c>
      <c r="I1034" s="378" t="str">
        <f>IF(名簿!H1039&lt;&gt;"",名簿!H1039,"")</f>
        <v/>
      </c>
      <c r="J1034" s="378" t="str">
        <f>IF(名簿!S1039&lt;&gt;"",名簿!S1039,"")</f>
        <v/>
      </c>
      <c r="L1034" s="379" t="str">
        <f>IF(現場!C1038&lt;&gt;"",現場!C1038,"")</f>
        <v/>
      </c>
      <c r="M1034" s="379" t="str">
        <f>IF(現場!D1038&lt;&gt;"",現場!D1038,"")</f>
        <v/>
      </c>
      <c r="N1034" s="379" t="str">
        <f>IF(現場!E1038&lt;&gt;"",現場!E1038,"")</f>
        <v/>
      </c>
      <c r="O1034" s="379" t="str">
        <f>IF(現場!F1038&lt;&gt;"",現場!F1038,"")</f>
        <v/>
      </c>
      <c r="P1034" s="379" t="str">
        <f>IF(現場!G1038&lt;&gt;"",現場!G1038,"")</f>
        <v/>
      </c>
      <c r="Q1034" s="379" t="str">
        <f>IF(現場!H1038&lt;&gt;"",現場!H1038,"")</f>
        <v/>
      </c>
      <c r="R1034" s="379" t="str">
        <f>IF(現場!I1038&lt;&gt;"",現場!I1038,"")</f>
        <v/>
      </c>
      <c r="S1034" s="379" t="str">
        <f>IF(現場!J1038&lt;&gt;"",現場!J1038,"")</f>
        <v/>
      </c>
      <c r="T1034" s="379" t="str">
        <f>IF(現場!K1038&lt;&gt;"",現場!K1038,"")</f>
        <v/>
      </c>
      <c r="U1034" s="379" t="str">
        <f>IF(現場!L1038&lt;&gt;"",現場!L1038,"")</f>
        <v/>
      </c>
      <c r="V1034" s="379" t="str">
        <f>IF(現場!M1038&lt;&gt;"",現場!M1038,"")</f>
        <v/>
      </c>
      <c r="X1034" s="407" t="str">
        <f>IF(名簿!E1039&lt;&gt;"",名簿!E1039,"")</f>
        <v/>
      </c>
      <c r="Y1034" s="407" t="str">
        <f>IF(名簿!C1039&lt;&gt;"",名簿!C1039,"")</f>
        <v/>
      </c>
      <c r="Z1034" s="407" t="str">
        <f>IF(名簿!H1039&lt;&gt;"",名簿!H1039,"")</f>
        <v/>
      </c>
      <c r="AA1034" s="407" t="str">
        <f>IF(名簿!S1039&lt;&gt;"",名簿!S1039,"")</f>
        <v/>
      </c>
      <c r="AB1034" s="407" t="s">
        <v>1792</v>
      </c>
      <c r="AC1034" s="407" t="str">
        <f>IF(名簿!M1039&lt;&gt;"",名簿!M1039,"")</f>
        <v/>
      </c>
      <c r="AD1034" s="407" t="str">
        <f>IF(名簿!N1039&lt;&gt;"",名簿!N1039,"")</f>
        <v/>
      </c>
      <c r="AE1034" s="407" t="str">
        <f>IF(名簿!O1039&lt;&gt;"",名簿!O1039,"")</f>
        <v/>
      </c>
      <c r="AF1034" s="407" t="str">
        <f>IF(名簿!P1039&lt;&gt;"",名簿!P1039,"")</f>
        <v/>
      </c>
      <c r="AN1034" s="551"/>
    </row>
    <row r="1035" spans="2:40" x14ac:dyDescent="0.15">
      <c r="B1035" s="378" t="str">
        <f>IF(名簿!C1040&lt;&gt;"",名簿!C1040,"")</f>
        <v/>
      </c>
      <c r="C1035" s="378" t="str">
        <f>IF(名簿!F1040&lt;&gt;"",名簿!F1040,"")</f>
        <v/>
      </c>
      <c r="D1035" s="378" t="str">
        <f>IF(名簿!G1040&lt;&gt;"",名簿!G1040,"")</f>
        <v/>
      </c>
      <c r="E1035" s="378" t="str">
        <f>IF(名簿!J1040&lt;&gt;"",名簿!J1040,"")</f>
        <v/>
      </c>
      <c r="F1035" s="378" t="str">
        <f>IF(名簿!L1040&lt;&gt;"",名簿!L1040,"")</f>
        <v/>
      </c>
      <c r="G1035" s="378" t="str">
        <f>IF(名簿!I1040&lt;&gt;"",名簿!I1040,"")</f>
        <v/>
      </c>
      <c r="H1035" s="378" t="str">
        <f>IF(名簿!K1040&lt;&gt;"",名簿!K1040,"")</f>
        <v/>
      </c>
      <c r="I1035" s="378" t="str">
        <f>IF(名簿!H1040&lt;&gt;"",名簿!H1040,"")</f>
        <v/>
      </c>
      <c r="J1035" s="378" t="str">
        <f>IF(名簿!S1040&lt;&gt;"",名簿!S1040,"")</f>
        <v/>
      </c>
      <c r="L1035" s="379" t="str">
        <f>IF(現場!C1039&lt;&gt;"",現場!C1039,"")</f>
        <v/>
      </c>
      <c r="M1035" s="379" t="str">
        <f>IF(現場!D1039&lt;&gt;"",現場!D1039,"")</f>
        <v/>
      </c>
      <c r="N1035" s="379" t="str">
        <f>IF(現場!E1039&lt;&gt;"",現場!E1039,"")</f>
        <v/>
      </c>
      <c r="O1035" s="379" t="str">
        <f>IF(現場!F1039&lt;&gt;"",現場!F1039,"")</f>
        <v/>
      </c>
      <c r="P1035" s="379" t="str">
        <f>IF(現場!G1039&lt;&gt;"",現場!G1039,"")</f>
        <v/>
      </c>
      <c r="Q1035" s="379" t="str">
        <f>IF(現場!H1039&lt;&gt;"",現場!H1039,"")</f>
        <v/>
      </c>
      <c r="R1035" s="379" t="str">
        <f>IF(現場!I1039&lt;&gt;"",現場!I1039,"")</f>
        <v/>
      </c>
      <c r="S1035" s="379" t="str">
        <f>IF(現場!J1039&lt;&gt;"",現場!J1039,"")</f>
        <v/>
      </c>
      <c r="T1035" s="379" t="str">
        <f>IF(現場!K1039&lt;&gt;"",現場!K1039,"")</f>
        <v/>
      </c>
      <c r="U1035" s="379" t="str">
        <f>IF(現場!L1039&lt;&gt;"",現場!L1039,"")</f>
        <v/>
      </c>
      <c r="V1035" s="379" t="str">
        <f>IF(現場!M1039&lt;&gt;"",現場!M1039,"")</f>
        <v/>
      </c>
      <c r="X1035" s="407" t="str">
        <f>IF(名簿!E1040&lt;&gt;"",名簿!E1040,"")</f>
        <v/>
      </c>
      <c r="Y1035" s="407" t="str">
        <f>IF(名簿!C1040&lt;&gt;"",名簿!C1040,"")</f>
        <v/>
      </c>
      <c r="Z1035" s="407" t="str">
        <f>IF(名簿!H1040&lt;&gt;"",名簿!H1040,"")</f>
        <v/>
      </c>
      <c r="AA1035" s="407" t="str">
        <f>IF(名簿!S1040&lt;&gt;"",名簿!S1040,"")</f>
        <v/>
      </c>
      <c r="AB1035" s="407" t="s">
        <v>1792</v>
      </c>
      <c r="AC1035" s="407" t="str">
        <f>IF(名簿!M1040&lt;&gt;"",名簿!M1040,"")</f>
        <v/>
      </c>
      <c r="AD1035" s="407" t="str">
        <f>IF(名簿!N1040&lt;&gt;"",名簿!N1040,"")</f>
        <v/>
      </c>
      <c r="AE1035" s="407" t="str">
        <f>IF(名簿!O1040&lt;&gt;"",名簿!O1040,"")</f>
        <v/>
      </c>
      <c r="AF1035" s="407" t="str">
        <f>IF(名簿!P1040&lt;&gt;"",名簿!P1040,"")</f>
        <v/>
      </c>
      <c r="AN1035" s="551"/>
    </row>
    <row r="1036" spans="2:40" x14ac:dyDescent="0.15">
      <c r="B1036" s="378" t="str">
        <f>IF(名簿!C1041&lt;&gt;"",名簿!C1041,"")</f>
        <v/>
      </c>
      <c r="C1036" s="378" t="str">
        <f>IF(名簿!F1041&lt;&gt;"",名簿!F1041,"")</f>
        <v/>
      </c>
      <c r="D1036" s="378" t="str">
        <f>IF(名簿!G1041&lt;&gt;"",名簿!G1041,"")</f>
        <v/>
      </c>
      <c r="E1036" s="378" t="str">
        <f>IF(名簿!J1041&lt;&gt;"",名簿!J1041,"")</f>
        <v/>
      </c>
      <c r="F1036" s="378" t="str">
        <f>IF(名簿!L1041&lt;&gt;"",名簿!L1041,"")</f>
        <v/>
      </c>
      <c r="G1036" s="378" t="str">
        <f>IF(名簿!I1041&lt;&gt;"",名簿!I1041,"")</f>
        <v/>
      </c>
      <c r="H1036" s="378" t="str">
        <f>IF(名簿!K1041&lt;&gt;"",名簿!K1041,"")</f>
        <v/>
      </c>
      <c r="I1036" s="378" t="str">
        <f>IF(名簿!H1041&lt;&gt;"",名簿!H1041,"")</f>
        <v/>
      </c>
      <c r="J1036" s="378" t="str">
        <f>IF(名簿!S1041&lt;&gt;"",名簿!S1041,"")</f>
        <v/>
      </c>
      <c r="L1036" s="379" t="str">
        <f>IF(現場!C1040&lt;&gt;"",現場!C1040,"")</f>
        <v/>
      </c>
      <c r="M1036" s="379" t="str">
        <f>IF(現場!D1040&lt;&gt;"",現場!D1040,"")</f>
        <v/>
      </c>
      <c r="N1036" s="379" t="str">
        <f>IF(現場!E1040&lt;&gt;"",現場!E1040,"")</f>
        <v/>
      </c>
      <c r="O1036" s="379" t="str">
        <f>IF(現場!F1040&lt;&gt;"",現場!F1040,"")</f>
        <v/>
      </c>
      <c r="P1036" s="379" t="str">
        <f>IF(現場!G1040&lt;&gt;"",現場!G1040,"")</f>
        <v/>
      </c>
      <c r="Q1036" s="379" t="str">
        <f>IF(現場!H1040&lt;&gt;"",現場!H1040,"")</f>
        <v/>
      </c>
      <c r="R1036" s="379" t="str">
        <f>IF(現場!I1040&lt;&gt;"",現場!I1040,"")</f>
        <v/>
      </c>
      <c r="S1036" s="379" t="str">
        <f>IF(現場!J1040&lt;&gt;"",現場!J1040,"")</f>
        <v/>
      </c>
      <c r="T1036" s="379" t="str">
        <f>IF(現場!K1040&lt;&gt;"",現場!K1040,"")</f>
        <v/>
      </c>
      <c r="U1036" s="379" t="str">
        <f>IF(現場!L1040&lt;&gt;"",現場!L1040,"")</f>
        <v/>
      </c>
      <c r="V1036" s="379" t="str">
        <f>IF(現場!M1040&lt;&gt;"",現場!M1040,"")</f>
        <v/>
      </c>
      <c r="X1036" s="407" t="str">
        <f>IF(名簿!E1041&lt;&gt;"",名簿!E1041,"")</f>
        <v/>
      </c>
      <c r="Y1036" s="407" t="str">
        <f>IF(名簿!C1041&lt;&gt;"",名簿!C1041,"")</f>
        <v/>
      </c>
      <c r="Z1036" s="407" t="str">
        <f>IF(名簿!H1041&lt;&gt;"",名簿!H1041,"")</f>
        <v/>
      </c>
      <c r="AA1036" s="407" t="str">
        <f>IF(名簿!S1041&lt;&gt;"",名簿!S1041,"")</f>
        <v/>
      </c>
      <c r="AB1036" s="407" t="s">
        <v>1792</v>
      </c>
      <c r="AC1036" s="407" t="str">
        <f>IF(名簿!M1041&lt;&gt;"",名簿!M1041,"")</f>
        <v/>
      </c>
      <c r="AD1036" s="407" t="str">
        <f>IF(名簿!N1041&lt;&gt;"",名簿!N1041,"")</f>
        <v/>
      </c>
      <c r="AE1036" s="407" t="str">
        <f>IF(名簿!O1041&lt;&gt;"",名簿!O1041,"")</f>
        <v/>
      </c>
      <c r="AF1036" s="407" t="str">
        <f>IF(名簿!P1041&lt;&gt;"",名簿!P1041,"")</f>
        <v/>
      </c>
      <c r="AN1036" s="551"/>
    </row>
    <row r="1037" spans="2:40" x14ac:dyDescent="0.15">
      <c r="B1037" s="378" t="str">
        <f>IF(名簿!C1042&lt;&gt;"",名簿!C1042,"")</f>
        <v/>
      </c>
      <c r="C1037" s="378" t="str">
        <f>IF(名簿!F1042&lt;&gt;"",名簿!F1042,"")</f>
        <v/>
      </c>
      <c r="D1037" s="378" t="str">
        <f>IF(名簿!G1042&lt;&gt;"",名簿!G1042,"")</f>
        <v/>
      </c>
      <c r="E1037" s="378" t="str">
        <f>IF(名簿!J1042&lt;&gt;"",名簿!J1042,"")</f>
        <v/>
      </c>
      <c r="F1037" s="378" t="str">
        <f>IF(名簿!L1042&lt;&gt;"",名簿!L1042,"")</f>
        <v/>
      </c>
      <c r="G1037" s="378" t="str">
        <f>IF(名簿!I1042&lt;&gt;"",名簿!I1042,"")</f>
        <v/>
      </c>
      <c r="H1037" s="378" t="str">
        <f>IF(名簿!K1042&lt;&gt;"",名簿!K1042,"")</f>
        <v/>
      </c>
      <c r="I1037" s="378" t="str">
        <f>IF(名簿!H1042&lt;&gt;"",名簿!H1042,"")</f>
        <v/>
      </c>
      <c r="J1037" s="378" t="str">
        <f>IF(名簿!S1042&lt;&gt;"",名簿!S1042,"")</f>
        <v/>
      </c>
      <c r="L1037" s="379" t="str">
        <f>IF(現場!C1041&lt;&gt;"",現場!C1041,"")</f>
        <v/>
      </c>
      <c r="M1037" s="379" t="str">
        <f>IF(現場!D1041&lt;&gt;"",現場!D1041,"")</f>
        <v/>
      </c>
      <c r="N1037" s="379" t="str">
        <f>IF(現場!E1041&lt;&gt;"",現場!E1041,"")</f>
        <v/>
      </c>
      <c r="O1037" s="379" t="str">
        <f>IF(現場!F1041&lt;&gt;"",現場!F1041,"")</f>
        <v/>
      </c>
      <c r="P1037" s="379" t="str">
        <f>IF(現場!G1041&lt;&gt;"",現場!G1041,"")</f>
        <v/>
      </c>
      <c r="Q1037" s="379" t="str">
        <f>IF(現場!H1041&lt;&gt;"",現場!H1041,"")</f>
        <v/>
      </c>
      <c r="R1037" s="379" t="str">
        <f>IF(現場!I1041&lt;&gt;"",現場!I1041,"")</f>
        <v/>
      </c>
      <c r="S1037" s="379" t="str">
        <f>IF(現場!J1041&lt;&gt;"",現場!J1041,"")</f>
        <v/>
      </c>
      <c r="T1037" s="379" t="str">
        <f>IF(現場!K1041&lt;&gt;"",現場!K1041,"")</f>
        <v/>
      </c>
      <c r="U1037" s="379" t="str">
        <f>IF(現場!L1041&lt;&gt;"",現場!L1041,"")</f>
        <v/>
      </c>
      <c r="V1037" s="379" t="str">
        <f>IF(現場!M1041&lt;&gt;"",現場!M1041,"")</f>
        <v/>
      </c>
      <c r="X1037" s="407" t="str">
        <f>IF(名簿!E1042&lt;&gt;"",名簿!E1042,"")</f>
        <v/>
      </c>
      <c r="Y1037" s="407" t="str">
        <f>IF(名簿!C1042&lt;&gt;"",名簿!C1042,"")</f>
        <v/>
      </c>
      <c r="Z1037" s="407" t="str">
        <f>IF(名簿!H1042&lt;&gt;"",名簿!H1042,"")</f>
        <v/>
      </c>
      <c r="AA1037" s="407" t="str">
        <f>IF(名簿!S1042&lt;&gt;"",名簿!S1042,"")</f>
        <v/>
      </c>
      <c r="AB1037" s="407" t="s">
        <v>1792</v>
      </c>
      <c r="AC1037" s="407" t="str">
        <f>IF(名簿!M1042&lt;&gt;"",名簿!M1042,"")</f>
        <v/>
      </c>
      <c r="AD1037" s="407" t="str">
        <f>IF(名簿!N1042&lt;&gt;"",名簿!N1042,"")</f>
        <v/>
      </c>
      <c r="AE1037" s="407" t="str">
        <f>IF(名簿!O1042&lt;&gt;"",名簿!O1042,"")</f>
        <v/>
      </c>
      <c r="AF1037" s="407" t="str">
        <f>IF(名簿!P1042&lt;&gt;"",名簿!P1042,"")</f>
        <v/>
      </c>
      <c r="AN1037" s="551"/>
    </row>
    <row r="1038" spans="2:40" x14ac:dyDescent="0.15">
      <c r="B1038" s="378" t="str">
        <f>IF(名簿!C1043&lt;&gt;"",名簿!C1043,"")</f>
        <v/>
      </c>
      <c r="C1038" s="378" t="str">
        <f>IF(名簿!F1043&lt;&gt;"",名簿!F1043,"")</f>
        <v/>
      </c>
      <c r="D1038" s="378" t="str">
        <f>IF(名簿!G1043&lt;&gt;"",名簿!G1043,"")</f>
        <v/>
      </c>
      <c r="E1038" s="378" t="str">
        <f>IF(名簿!J1043&lt;&gt;"",名簿!J1043,"")</f>
        <v/>
      </c>
      <c r="F1038" s="378" t="str">
        <f>IF(名簿!L1043&lt;&gt;"",名簿!L1043,"")</f>
        <v/>
      </c>
      <c r="G1038" s="378" t="str">
        <f>IF(名簿!I1043&lt;&gt;"",名簿!I1043,"")</f>
        <v/>
      </c>
      <c r="H1038" s="378" t="str">
        <f>IF(名簿!K1043&lt;&gt;"",名簿!K1043,"")</f>
        <v/>
      </c>
      <c r="I1038" s="378" t="str">
        <f>IF(名簿!H1043&lt;&gt;"",名簿!H1043,"")</f>
        <v/>
      </c>
      <c r="J1038" s="378" t="str">
        <f>IF(名簿!S1043&lt;&gt;"",名簿!S1043,"")</f>
        <v/>
      </c>
      <c r="L1038" s="379" t="str">
        <f>IF(現場!C1042&lt;&gt;"",現場!C1042,"")</f>
        <v/>
      </c>
      <c r="M1038" s="379" t="str">
        <f>IF(現場!D1042&lt;&gt;"",現場!D1042,"")</f>
        <v/>
      </c>
      <c r="N1038" s="379" t="str">
        <f>IF(現場!E1042&lt;&gt;"",現場!E1042,"")</f>
        <v/>
      </c>
      <c r="O1038" s="379" t="str">
        <f>IF(現場!F1042&lt;&gt;"",現場!F1042,"")</f>
        <v/>
      </c>
      <c r="P1038" s="379" t="str">
        <f>IF(現場!G1042&lt;&gt;"",現場!G1042,"")</f>
        <v/>
      </c>
      <c r="Q1038" s="379" t="str">
        <f>IF(現場!H1042&lt;&gt;"",現場!H1042,"")</f>
        <v/>
      </c>
      <c r="R1038" s="379" t="str">
        <f>IF(現場!I1042&lt;&gt;"",現場!I1042,"")</f>
        <v/>
      </c>
      <c r="S1038" s="379" t="str">
        <f>IF(現場!J1042&lt;&gt;"",現場!J1042,"")</f>
        <v/>
      </c>
      <c r="T1038" s="379" t="str">
        <f>IF(現場!K1042&lt;&gt;"",現場!K1042,"")</f>
        <v/>
      </c>
      <c r="U1038" s="379" t="str">
        <f>IF(現場!L1042&lt;&gt;"",現場!L1042,"")</f>
        <v/>
      </c>
      <c r="V1038" s="379" t="str">
        <f>IF(現場!M1042&lt;&gt;"",現場!M1042,"")</f>
        <v/>
      </c>
      <c r="X1038" s="407" t="str">
        <f>IF(名簿!E1043&lt;&gt;"",名簿!E1043,"")</f>
        <v/>
      </c>
      <c r="Y1038" s="407" t="str">
        <f>IF(名簿!C1043&lt;&gt;"",名簿!C1043,"")</f>
        <v/>
      </c>
      <c r="Z1038" s="407" t="str">
        <f>IF(名簿!H1043&lt;&gt;"",名簿!H1043,"")</f>
        <v/>
      </c>
      <c r="AA1038" s="407" t="str">
        <f>IF(名簿!S1043&lt;&gt;"",名簿!S1043,"")</f>
        <v/>
      </c>
      <c r="AB1038" s="407" t="s">
        <v>1792</v>
      </c>
      <c r="AC1038" s="407" t="str">
        <f>IF(名簿!M1043&lt;&gt;"",名簿!M1043,"")</f>
        <v/>
      </c>
      <c r="AD1038" s="407" t="str">
        <f>IF(名簿!N1043&lt;&gt;"",名簿!N1043,"")</f>
        <v/>
      </c>
      <c r="AE1038" s="407" t="str">
        <f>IF(名簿!O1043&lt;&gt;"",名簿!O1043,"")</f>
        <v/>
      </c>
      <c r="AF1038" s="407" t="str">
        <f>IF(名簿!P1043&lt;&gt;"",名簿!P1043,"")</f>
        <v/>
      </c>
      <c r="AN1038" s="551"/>
    </row>
    <row r="1039" spans="2:40" x14ac:dyDescent="0.15">
      <c r="B1039" s="378" t="str">
        <f>IF(名簿!C1044&lt;&gt;"",名簿!C1044,"")</f>
        <v/>
      </c>
      <c r="C1039" s="378" t="str">
        <f>IF(名簿!F1044&lt;&gt;"",名簿!F1044,"")</f>
        <v/>
      </c>
      <c r="D1039" s="378" t="str">
        <f>IF(名簿!G1044&lt;&gt;"",名簿!G1044,"")</f>
        <v/>
      </c>
      <c r="E1039" s="378" t="str">
        <f>IF(名簿!J1044&lt;&gt;"",名簿!J1044,"")</f>
        <v/>
      </c>
      <c r="F1039" s="378" t="str">
        <f>IF(名簿!L1044&lt;&gt;"",名簿!L1044,"")</f>
        <v/>
      </c>
      <c r="G1039" s="378" t="str">
        <f>IF(名簿!I1044&lt;&gt;"",名簿!I1044,"")</f>
        <v/>
      </c>
      <c r="H1039" s="378" t="str">
        <f>IF(名簿!K1044&lt;&gt;"",名簿!K1044,"")</f>
        <v/>
      </c>
      <c r="I1039" s="378" t="str">
        <f>IF(名簿!H1044&lt;&gt;"",名簿!H1044,"")</f>
        <v/>
      </c>
      <c r="J1039" s="378" t="str">
        <f>IF(名簿!S1044&lt;&gt;"",名簿!S1044,"")</f>
        <v/>
      </c>
      <c r="L1039" s="379" t="str">
        <f>IF(現場!C1043&lt;&gt;"",現場!C1043,"")</f>
        <v/>
      </c>
      <c r="M1039" s="379" t="str">
        <f>IF(現場!D1043&lt;&gt;"",現場!D1043,"")</f>
        <v/>
      </c>
      <c r="N1039" s="379" t="str">
        <f>IF(現場!E1043&lt;&gt;"",現場!E1043,"")</f>
        <v/>
      </c>
      <c r="O1039" s="379" t="str">
        <f>IF(現場!F1043&lt;&gt;"",現場!F1043,"")</f>
        <v/>
      </c>
      <c r="P1039" s="379" t="str">
        <f>IF(現場!G1043&lt;&gt;"",現場!G1043,"")</f>
        <v/>
      </c>
      <c r="Q1039" s="379" t="str">
        <f>IF(現場!H1043&lt;&gt;"",現場!H1043,"")</f>
        <v/>
      </c>
      <c r="R1039" s="379" t="str">
        <f>IF(現場!I1043&lt;&gt;"",現場!I1043,"")</f>
        <v/>
      </c>
      <c r="S1039" s="379" t="str">
        <f>IF(現場!J1043&lt;&gt;"",現場!J1043,"")</f>
        <v/>
      </c>
      <c r="T1039" s="379" t="str">
        <f>IF(現場!K1043&lt;&gt;"",現場!K1043,"")</f>
        <v/>
      </c>
      <c r="U1039" s="379" t="str">
        <f>IF(現場!L1043&lt;&gt;"",現場!L1043,"")</f>
        <v/>
      </c>
      <c r="V1039" s="379" t="str">
        <f>IF(現場!M1043&lt;&gt;"",現場!M1043,"")</f>
        <v/>
      </c>
      <c r="X1039" s="407" t="str">
        <f>IF(名簿!E1044&lt;&gt;"",名簿!E1044,"")</f>
        <v/>
      </c>
      <c r="Y1039" s="407" t="str">
        <f>IF(名簿!C1044&lt;&gt;"",名簿!C1044,"")</f>
        <v/>
      </c>
      <c r="Z1039" s="407" t="str">
        <f>IF(名簿!H1044&lt;&gt;"",名簿!H1044,"")</f>
        <v/>
      </c>
      <c r="AA1039" s="407" t="str">
        <f>IF(名簿!S1044&lt;&gt;"",名簿!S1044,"")</f>
        <v/>
      </c>
      <c r="AB1039" s="407" t="s">
        <v>1792</v>
      </c>
      <c r="AC1039" s="407" t="str">
        <f>IF(名簿!M1044&lt;&gt;"",名簿!M1044,"")</f>
        <v/>
      </c>
      <c r="AD1039" s="407" t="str">
        <f>IF(名簿!N1044&lt;&gt;"",名簿!N1044,"")</f>
        <v/>
      </c>
      <c r="AE1039" s="407" t="str">
        <f>IF(名簿!O1044&lt;&gt;"",名簿!O1044,"")</f>
        <v/>
      </c>
      <c r="AF1039" s="407" t="str">
        <f>IF(名簿!P1044&lt;&gt;"",名簿!P1044,"")</f>
        <v/>
      </c>
      <c r="AN1039" s="551"/>
    </row>
    <row r="1040" spans="2:40" x14ac:dyDescent="0.15">
      <c r="B1040" s="378" t="str">
        <f>IF(名簿!C1045&lt;&gt;"",名簿!C1045,"")</f>
        <v/>
      </c>
      <c r="C1040" s="378" t="str">
        <f>IF(名簿!F1045&lt;&gt;"",名簿!F1045,"")</f>
        <v/>
      </c>
      <c r="D1040" s="378" t="str">
        <f>IF(名簿!G1045&lt;&gt;"",名簿!G1045,"")</f>
        <v/>
      </c>
      <c r="E1040" s="378" t="str">
        <f>IF(名簿!J1045&lt;&gt;"",名簿!J1045,"")</f>
        <v/>
      </c>
      <c r="F1040" s="378" t="str">
        <f>IF(名簿!L1045&lt;&gt;"",名簿!L1045,"")</f>
        <v/>
      </c>
      <c r="G1040" s="378" t="str">
        <f>IF(名簿!I1045&lt;&gt;"",名簿!I1045,"")</f>
        <v/>
      </c>
      <c r="H1040" s="378" t="str">
        <f>IF(名簿!K1045&lt;&gt;"",名簿!K1045,"")</f>
        <v/>
      </c>
      <c r="I1040" s="378" t="str">
        <f>IF(名簿!H1045&lt;&gt;"",名簿!H1045,"")</f>
        <v/>
      </c>
      <c r="J1040" s="378" t="str">
        <f>IF(名簿!S1045&lt;&gt;"",名簿!S1045,"")</f>
        <v/>
      </c>
      <c r="L1040" s="379" t="str">
        <f>IF(現場!C1044&lt;&gt;"",現場!C1044,"")</f>
        <v/>
      </c>
      <c r="M1040" s="379" t="str">
        <f>IF(現場!D1044&lt;&gt;"",現場!D1044,"")</f>
        <v/>
      </c>
      <c r="N1040" s="379" t="str">
        <f>IF(現場!E1044&lt;&gt;"",現場!E1044,"")</f>
        <v/>
      </c>
      <c r="O1040" s="379" t="str">
        <f>IF(現場!F1044&lt;&gt;"",現場!F1044,"")</f>
        <v/>
      </c>
      <c r="P1040" s="379" t="str">
        <f>IF(現場!G1044&lt;&gt;"",現場!G1044,"")</f>
        <v/>
      </c>
      <c r="Q1040" s="379" t="str">
        <f>IF(現場!H1044&lt;&gt;"",現場!H1044,"")</f>
        <v/>
      </c>
      <c r="R1040" s="379" t="str">
        <f>IF(現場!I1044&lt;&gt;"",現場!I1044,"")</f>
        <v/>
      </c>
      <c r="S1040" s="379" t="str">
        <f>IF(現場!J1044&lt;&gt;"",現場!J1044,"")</f>
        <v/>
      </c>
      <c r="T1040" s="379" t="str">
        <f>IF(現場!K1044&lt;&gt;"",現場!K1044,"")</f>
        <v/>
      </c>
      <c r="U1040" s="379" t="str">
        <f>IF(現場!L1044&lt;&gt;"",現場!L1044,"")</f>
        <v/>
      </c>
      <c r="V1040" s="379" t="str">
        <f>IF(現場!M1044&lt;&gt;"",現場!M1044,"")</f>
        <v/>
      </c>
      <c r="X1040" s="407" t="str">
        <f>IF(名簿!E1045&lt;&gt;"",名簿!E1045,"")</f>
        <v/>
      </c>
      <c r="Y1040" s="407" t="str">
        <f>IF(名簿!C1045&lt;&gt;"",名簿!C1045,"")</f>
        <v/>
      </c>
      <c r="Z1040" s="407" t="str">
        <f>IF(名簿!H1045&lt;&gt;"",名簿!H1045,"")</f>
        <v/>
      </c>
      <c r="AA1040" s="407" t="str">
        <f>IF(名簿!S1045&lt;&gt;"",名簿!S1045,"")</f>
        <v/>
      </c>
      <c r="AB1040" s="407" t="s">
        <v>1792</v>
      </c>
      <c r="AC1040" s="407" t="str">
        <f>IF(名簿!M1045&lt;&gt;"",名簿!M1045,"")</f>
        <v/>
      </c>
      <c r="AD1040" s="407" t="str">
        <f>IF(名簿!N1045&lt;&gt;"",名簿!N1045,"")</f>
        <v/>
      </c>
      <c r="AE1040" s="407" t="str">
        <f>IF(名簿!O1045&lt;&gt;"",名簿!O1045,"")</f>
        <v/>
      </c>
      <c r="AF1040" s="407" t="str">
        <f>IF(名簿!P1045&lt;&gt;"",名簿!P1045,"")</f>
        <v/>
      </c>
      <c r="AN1040" s="551"/>
    </row>
    <row r="1041" spans="2:40" x14ac:dyDescent="0.15">
      <c r="B1041" s="378" t="str">
        <f>IF(名簿!C1046&lt;&gt;"",名簿!C1046,"")</f>
        <v/>
      </c>
      <c r="C1041" s="378" t="str">
        <f>IF(名簿!F1046&lt;&gt;"",名簿!F1046,"")</f>
        <v/>
      </c>
      <c r="D1041" s="378" t="str">
        <f>IF(名簿!G1046&lt;&gt;"",名簿!G1046,"")</f>
        <v/>
      </c>
      <c r="E1041" s="378" t="str">
        <f>IF(名簿!J1046&lt;&gt;"",名簿!J1046,"")</f>
        <v/>
      </c>
      <c r="F1041" s="378" t="str">
        <f>IF(名簿!L1046&lt;&gt;"",名簿!L1046,"")</f>
        <v/>
      </c>
      <c r="G1041" s="378" t="str">
        <f>IF(名簿!I1046&lt;&gt;"",名簿!I1046,"")</f>
        <v/>
      </c>
      <c r="H1041" s="378" t="str">
        <f>IF(名簿!K1046&lt;&gt;"",名簿!K1046,"")</f>
        <v/>
      </c>
      <c r="I1041" s="378" t="str">
        <f>IF(名簿!H1046&lt;&gt;"",名簿!H1046,"")</f>
        <v/>
      </c>
      <c r="J1041" s="378" t="str">
        <f>IF(名簿!S1046&lt;&gt;"",名簿!S1046,"")</f>
        <v/>
      </c>
      <c r="L1041" s="379" t="str">
        <f>IF(現場!C1045&lt;&gt;"",現場!C1045,"")</f>
        <v/>
      </c>
      <c r="M1041" s="379" t="str">
        <f>IF(現場!D1045&lt;&gt;"",現場!D1045,"")</f>
        <v/>
      </c>
      <c r="N1041" s="379" t="str">
        <f>IF(現場!E1045&lt;&gt;"",現場!E1045,"")</f>
        <v/>
      </c>
      <c r="O1041" s="379" t="str">
        <f>IF(現場!F1045&lt;&gt;"",現場!F1045,"")</f>
        <v/>
      </c>
      <c r="P1041" s="379" t="str">
        <f>IF(現場!G1045&lt;&gt;"",現場!G1045,"")</f>
        <v/>
      </c>
      <c r="Q1041" s="379" t="str">
        <f>IF(現場!H1045&lt;&gt;"",現場!H1045,"")</f>
        <v/>
      </c>
      <c r="R1041" s="379" t="str">
        <f>IF(現場!I1045&lt;&gt;"",現場!I1045,"")</f>
        <v/>
      </c>
      <c r="S1041" s="379" t="str">
        <f>IF(現場!J1045&lt;&gt;"",現場!J1045,"")</f>
        <v/>
      </c>
      <c r="T1041" s="379" t="str">
        <f>IF(現場!K1045&lt;&gt;"",現場!K1045,"")</f>
        <v/>
      </c>
      <c r="U1041" s="379" t="str">
        <f>IF(現場!L1045&lt;&gt;"",現場!L1045,"")</f>
        <v/>
      </c>
      <c r="V1041" s="379" t="str">
        <f>IF(現場!M1045&lt;&gt;"",現場!M1045,"")</f>
        <v/>
      </c>
      <c r="X1041" s="407" t="str">
        <f>IF(名簿!E1046&lt;&gt;"",名簿!E1046,"")</f>
        <v/>
      </c>
      <c r="Y1041" s="407" t="str">
        <f>IF(名簿!C1046&lt;&gt;"",名簿!C1046,"")</f>
        <v/>
      </c>
      <c r="Z1041" s="407" t="str">
        <f>IF(名簿!H1046&lt;&gt;"",名簿!H1046,"")</f>
        <v/>
      </c>
      <c r="AA1041" s="407" t="str">
        <f>IF(名簿!S1046&lt;&gt;"",名簿!S1046,"")</f>
        <v/>
      </c>
      <c r="AB1041" s="407" t="s">
        <v>1792</v>
      </c>
      <c r="AC1041" s="407" t="str">
        <f>IF(名簿!M1046&lt;&gt;"",名簿!M1046,"")</f>
        <v/>
      </c>
      <c r="AD1041" s="407" t="str">
        <f>IF(名簿!N1046&lt;&gt;"",名簿!N1046,"")</f>
        <v/>
      </c>
      <c r="AE1041" s="407" t="str">
        <f>IF(名簿!O1046&lt;&gt;"",名簿!O1046,"")</f>
        <v/>
      </c>
      <c r="AF1041" s="407" t="str">
        <f>IF(名簿!P1046&lt;&gt;"",名簿!P1046,"")</f>
        <v/>
      </c>
      <c r="AN1041" s="551"/>
    </row>
    <row r="1042" spans="2:40" x14ac:dyDescent="0.15">
      <c r="B1042" s="378" t="str">
        <f>IF(名簿!C1047&lt;&gt;"",名簿!C1047,"")</f>
        <v/>
      </c>
      <c r="C1042" s="378" t="str">
        <f>IF(名簿!F1047&lt;&gt;"",名簿!F1047,"")</f>
        <v/>
      </c>
      <c r="D1042" s="378" t="str">
        <f>IF(名簿!G1047&lt;&gt;"",名簿!G1047,"")</f>
        <v/>
      </c>
      <c r="E1042" s="378" t="str">
        <f>IF(名簿!J1047&lt;&gt;"",名簿!J1047,"")</f>
        <v/>
      </c>
      <c r="F1042" s="378" t="str">
        <f>IF(名簿!L1047&lt;&gt;"",名簿!L1047,"")</f>
        <v/>
      </c>
      <c r="G1042" s="378" t="str">
        <f>IF(名簿!I1047&lt;&gt;"",名簿!I1047,"")</f>
        <v/>
      </c>
      <c r="H1042" s="378" t="str">
        <f>IF(名簿!K1047&lt;&gt;"",名簿!K1047,"")</f>
        <v/>
      </c>
      <c r="I1042" s="378" t="str">
        <f>IF(名簿!H1047&lt;&gt;"",名簿!H1047,"")</f>
        <v/>
      </c>
      <c r="J1042" s="378" t="str">
        <f>IF(名簿!S1047&lt;&gt;"",名簿!S1047,"")</f>
        <v/>
      </c>
      <c r="L1042" s="379" t="str">
        <f>IF(現場!C1046&lt;&gt;"",現場!C1046,"")</f>
        <v/>
      </c>
      <c r="M1042" s="379" t="str">
        <f>IF(現場!D1046&lt;&gt;"",現場!D1046,"")</f>
        <v/>
      </c>
      <c r="N1042" s="379" t="str">
        <f>IF(現場!E1046&lt;&gt;"",現場!E1046,"")</f>
        <v/>
      </c>
      <c r="O1042" s="379" t="str">
        <f>IF(現場!F1046&lt;&gt;"",現場!F1046,"")</f>
        <v/>
      </c>
      <c r="P1042" s="379" t="str">
        <f>IF(現場!G1046&lt;&gt;"",現場!G1046,"")</f>
        <v/>
      </c>
      <c r="Q1042" s="379" t="str">
        <f>IF(現場!H1046&lt;&gt;"",現場!H1046,"")</f>
        <v/>
      </c>
      <c r="R1042" s="379" t="str">
        <f>IF(現場!I1046&lt;&gt;"",現場!I1046,"")</f>
        <v/>
      </c>
      <c r="S1042" s="379" t="str">
        <f>IF(現場!J1046&lt;&gt;"",現場!J1046,"")</f>
        <v/>
      </c>
      <c r="T1042" s="379" t="str">
        <f>IF(現場!K1046&lt;&gt;"",現場!K1046,"")</f>
        <v/>
      </c>
      <c r="U1042" s="379" t="str">
        <f>IF(現場!L1046&lt;&gt;"",現場!L1046,"")</f>
        <v/>
      </c>
      <c r="V1042" s="379" t="str">
        <f>IF(現場!M1046&lt;&gt;"",現場!M1046,"")</f>
        <v/>
      </c>
      <c r="X1042" s="407" t="str">
        <f>IF(名簿!E1047&lt;&gt;"",名簿!E1047,"")</f>
        <v/>
      </c>
      <c r="Y1042" s="407" t="str">
        <f>IF(名簿!C1047&lt;&gt;"",名簿!C1047,"")</f>
        <v/>
      </c>
      <c r="Z1042" s="407" t="str">
        <f>IF(名簿!H1047&lt;&gt;"",名簿!H1047,"")</f>
        <v/>
      </c>
      <c r="AA1042" s="407" t="str">
        <f>IF(名簿!S1047&lt;&gt;"",名簿!S1047,"")</f>
        <v/>
      </c>
      <c r="AB1042" s="407" t="s">
        <v>1792</v>
      </c>
      <c r="AC1042" s="407" t="str">
        <f>IF(名簿!M1047&lt;&gt;"",名簿!M1047,"")</f>
        <v/>
      </c>
      <c r="AD1042" s="407" t="str">
        <f>IF(名簿!N1047&lt;&gt;"",名簿!N1047,"")</f>
        <v/>
      </c>
      <c r="AE1042" s="407" t="str">
        <f>IF(名簿!O1047&lt;&gt;"",名簿!O1047,"")</f>
        <v/>
      </c>
      <c r="AF1042" s="407" t="str">
        <f>IF(名簿!P1047&lt;&gt;"",名簿!P1047,"")</f>
        <v/>
      </c>
      <c r="AN1042" s="551"/>
    </row>
    <row r="1043" spans="2:40" x14ac:dyDescent="0.15">
      <c r="B1043" s="378" t="str">
        <f>IF(名簿!C1048&lt;&gt;"",名簿!C1048,"")</f>
        <v/>
      </c>
      <c r="C1043" s="378" t="str">
        <f>IF(名簿!F1048&lt;&gt;"",名簿!F1048,"")</f>
        <v/>
      </c>
      <c r="D1043" s="378" t="str">
        <f>IF(名簿!G1048&lt;&gt;"",名簿!G1048,"")</f>
        <v/>
      </c>
      <c r="E1043" s="378" t="str">
        <f>IF(名簿!J1048&lt;&gt;"",名簿!J1048,"")</f>
        <v/>
      </c>
      <c r="F1043" s="378" t="str">
        <f>IF(名簿!L1048&lt;&gt;"",名簿!L1048,"")</f>
        <v/>
      </c>
      <c r="G1043" s="378" t="str">
        <f>IF(名簿!I1048&lt;&gt;"",名簿!I1048,"")</f>
        <v/>
      </c>
      <c r="H1043" s="378" t="str">
        <f>IF(名簿!K1048&lt;&gt;"",名簿!K1048,"")</f>
        <v/>
      </c>
      <c r="I1043" s="378" t="str">
        <f>IF(名簿!H1048&lt;&gt;"",名簿!H1048,"")</f>
        <v/>
      </c>
      <c r="J1043" s="378" t="str">
        <f>IF(名簿!S1048&lt;&gt;"",名簿!S1048,"")</f>
        <v/>
      </c>
      <c r="L1043" s="379" t="str">
        <f>IF(現場!C1047&lt;&gt;"",現場!C1047,"")</f>
        <v/>
      </c>
      <c r="M1043" s="379" t="str">
        <f>IF(現場!D1047&lt;&gt;"",現場!D1047,"")</f>
        <v/>
      </c>
      <c r="N1043" s="379" t="str">
        <f>IF(現場!E1047&lt;&gt;"",現場!E1047,"")</f>
        <v/>
      </c>
      <c r="O1043" s="379" t="str">
        <f>IF(現場!F1047&lt;&gt;"",現場!F1047,"")</f>
        <v/>
      </c>
      <c r="P1043" s="379" t="str">
        <f>IF(現場!G1047&lt;&gt;"",現場!G1047,"")</f>
        <v/>
      </c>
      <c r="Q1043" s="379" t="str">
        <f>IF(現場!H1047&lt;&gt;"",現場!H1047,"")</f>
        <v/>
      </c>
      <c r="R1043" s="379" t="str">
        <f>IF(現場!I1047&lt;&gt;"",現場!I1047,"")</f>
        <v/>
      </c>
      <c r="S1043" s="379" t="str">
        <f>IF(現場!J1047&lt;&gt;"",現場!J1047,"")</f>
        <v/>
      </c>
      <c r="T1043" s="379" t="str">
        <f>IF(現場!K1047&lt;&gt;"",現場!K1047,"")</f>
        <v/>
      </c>
      <c r="U1043" s="379" t="str">
        <f>IF(現場!L1047&lt;&gt;"",現場!L1047,"")</f>
        <v/>
      </c>
      <c r="V1043" s="379" t="str">
        <f>IF(現場!M1047&lt;&gt;"",現場!M1047,"")</f>
        <v/>
      </c>
      <c r="X1043" s="407" t="str">
        <f>IF(名簿!E1048&lt;&gt;"",名簿!E1048,"")</f>
        <v/>
      </c>
      <c r="Y1043" s="407" t="str">
        <f>IF(名簿!C1048&lt;&gt;"",名簿!C1048,"")</f>
        <v/>
      </c>
      <c r="Z1043" s="407" t="str">
        <f>IF(名簿!H1048&lt;&gt;"",名簿!H1048,"")</f>
        <v/>
      </c>
      <c r="AA1043" s="407" t="str">
        <f>IF(名簿!S1048&lt;&gt;"",名簿!S1048,"")</f>
        <v/>
      </c>
      <c r="AB1043" s="407" t="s">
        <v>1792</v>
      </c>
      <c r="AC1043" s="407" t="str">
        <f>IF(名簿!M1048&lt;&gt;"",名簿!M1048,"")</f>
        <v/>
      </c>
      <c r="AD1043" s="407" t="str">
        <f>IF(名簿!N1048&lt;&gt;"",名簿!N1048,"")</f>
        <v/>
      </c>
      <c r="AE1043" s="407" t="str">
        <f>IF(名簿!O1048&lt;&gt;"",名簿!O1048,"")</f>
        <v/>
      </c>
      <c r="AF1043" s="407" t="str">
        <f>IF(名簿!P1048&lt;&gt;"",名簿!P1048,"")</f>
        <v/>
      </c>
      <c r="AN1043" s="551"/>
    </row>
    <row r="1044" spans="2:40" x14ac:dyDescent="0.15">
      <c r="B1044" s="378" t="str">
        <f>IF(名簿!C1049&lt;&gt;"",名簿!C1049,"")</f>
        <v/>
      </c>
      <c r="C1044" s="378" t="str">
        <f>IF(名簿!F1049&lt;&gt;"",名簿!F1049,"")</f>
        <v/>
      </c>
      <c r="D1044" s="378" t="str">
        <f>IF(名簿!G1049&lt;&gt;"",名簿!G1049,"")</f>
        <v/>
      </c>
      <c r="E1044" s="378" t="str">
        <f>IF(名簿!J1049&lt;&gt;"",名簿!J1049,"")</f>
        <v/>
      </c>
      <c r="F1044" s="378" t="str">
        <f>IF(名簿!L1049&lt;&gt;"",名簿!L1049,"")</f>
        <v/>
      </c>
      <c r="G1044" s="378" t="str">
        <f>IF(名簿!I1049&lt;&gt;"",名簿!I1049,"")</f>
        <v/>
      </c>
      <c r="H1044" s="378" t="str">
        <f>IF(名簿!K1049&lt;&gt;"",名簿!K1049,"")</f>
        <v/>
      </c>
      <c r="I1044" s="378" t="str">
        <f>IF(名簿!H1049&lt;&gt;"",名簿!H1049,"")</f>
        <v/>
      </c>
      <c r="J1044" s="378" t="str">
        <f>IF(名簿!S1049&lt;&gt;"",名簿!S1049,"")</f>
        <v/>
      </c>
      <c r="L1044" s="379" t="str">
        <f>IF(現場!C1048&lt;&gt;"",現場!C1048,"")</f>
        <v/>
      </c>
      <c r="M1044" s="379" t="str">
        <f>IF(現場!D1048&lt;&gt;"",現場!D1048,"")</f>
        <v/>
      </c>
      <c r="N1044" s="379" t="str">
        <f>IF(現場!E1048&lt;&gt;"",現場!E1048,"")</f>
        <v/>
      </c>
      <c r="O1044" s="379" t="str">
        <f>IF(現場!F1048&lt;&gt;"",現場!F1048,"")</f>
        <v/>
      </c>
      <c r="P1044" s="379" t="str">
        <f>IF(現場!G1048&lt;&gt;"",現場!G1048,"")</f>
        <v/>
      </c>
      <c r="Q1044" s="379" t="str">
        <f>IF(現場!H1048&lt;&gt;"",現場!H1048,"")</f>
        <v/>
      </c>
      <c r="R1044" s="379" t="str">
        <f>IF(現場!I1048&lt;&gt;"",現場!I1048,"")</f>
        <v/>
      </c>
      <c r="S1044" s="379" t="str">
        <f>IF(現場!J1048&lt;&gt;"",現場!J1048,"")</f>
        <v/>
      </c>
      <c r="T1044" s="379" t="str">
        <f>IF(現場!K1048&lt;&gt;"",現場!K1048,"")</f>
        <v/>
      </c>
      <c r="U1044" s="379" t="str">
        <f>IF(現場!L1048&lt;&gt;"",現場!L1048,"")</f>
        <v/>
      </c>
      <c r="V1044" s="379" t="str">
        <f>IF(現場!M1048&lt;&gt;"",現場!M1048,"")</f>
        <v/>
      </c>
      <c r="X1044" s="407" t="str">
        <f>IF(名簿!E1049&lt;&gt;"",名簿!E1049,"")</f>
        <v/>
      </c>
      <c r="Y1044" s="407" t="str">
        <f>IF(名簿!C1049&lt;&gt;"",名簿!C1049,"")</f>
        <v/>
      </c>
      <c r="Z1044" s="407" t="str">
        <f>IF(名簿!H1049&lt;&gt;"",名簿!H1049,"")</f>
        <v/>
      </c>
      <c r="AA1044" s="407" t="str">
        <f>IF(名簿!S1049&lt;&gt;"",名簿!S1049,"")</f>
        <v/>
      </c>
      <c r="AB1044" s="407" t="s">
        <v>1792</v>
      </c>
      <c r="AC1044" s="407" t="str">
        <f>IF(名簿!M1049&lt;&gt;"",名簿!M1049,"")</f>
        <v/>
      </c>
      <c r="AD1044" s="407" t="str">
        <f>IF(名簿!N1049&lt;&gt;"",名簿!N1049,"")</f>
        <v/>
      </c>
      <c r="AE1044" s="407" t="str">
        <f>IF(名簿!O1049&lt;&gt;"",名簿!O1049,"")</f>
        <v/>
      </c>
      <c r="AF1044" s="407" t="str">
        <f>IF(名簿!P1049&lt;&gt;"",名簿!P1049,"")</f>
        <v/>
      </c>
      <c r="AN1044" s="551"/>
    </row>
    <row r="1045" spans="2:40" x14ac:dyDescent="0.15">
      <c r="B1045" s="378" t="str">
        <f>IF(名簿!C1050&lt;&gt;"",名簿!C1050,"")</f>
        <v/>
      </c>
      <c r="C1045" s="378" t="str">
        <f>IF(名簿!F1050&lt;&gt;"",名簿!F1050,"")</f>
        <v/>
      </c>
      <c r="D1045" s="378" t="str">
        <f>IF(名簿!G1050&lt;&gt;"",名簿!G1050,"")</f>
        <v/>
      </c>
      <c r="E1045" s="378" t="str">
        <f>IF(名簿!J1050&lt;&gt;"",名簿!J1050,"")</f>
        <v/>
      </c>
      <c r="F1045" s="378" t="str">
        <f>IF(名簿!L1050&lt;&gt;"",名簿!L1050,"")</f>
        <v/>
      </c>
      <c r="G1045" s="378" t="str">
        <f>IF(名簿!I1050&lt;&gt;"",名簿!I1050,"")</f>
        <v/>
      </c>
      <c r="H1045" s="378" t="str">
        <f>IF(名簿!K1050&lt;&gt;"",名簿!K1050,"")</f>
        <v/>
      </c>
      <c r="I1045" s="378" t="str">
        <f>IF(名簿!H1050&lt;&gt;"",名簿!H1050,"")</f>
        <v/>
      </c>
      <c r="J1045" s="378" t="str">
        <f>IF(名簿!S1050&lt;&gt;"",名簿!S1050,"")</f>
        <v/>
      </c>
      <c r="L1045" s="379" t="str">
        <f>IF(現場!C1049&lt;&gt;"",現場!C1049,"")</f>
        <v/>
      </c>
      <c r="M1045" s="379" t="str">
        <f>IF(現場!D1049&lt;&gt;"",現場!D1049,"")</f>
        <v/>
      </c>
      <c r="N1045" s="379" t="str">
        <f>IF(現場!E1049&lt;&gt;"",現場!E1049,"")</f>
        <v/>
      </c>
      <c r="O1045" s="379" t="str">
        <f>IF(現場!F1049&lt;&gt;"",現場!F1049,"")</f>
        <v/>
      </c>
      <c r="P1045" s="379" t="str">
        <f>IF(現場!G1049&lt;&gt;"",現場!G1049,"")</f>
        <v/>
      </c>
      <c r="Q1045" s="379" t="str">
        <f>IF(現場!H1049&lt;&gt;"",現場!H1049,"")</f>
        <v/>
      </c>
      <c r="R1045" s="379" t="str">
        <f>IF(現場!I1049&lt;&gt;"",現場!I1049,"")</f>
        <v/>
      </c>
      <c r="S1045" s="379" t="str">
        <f>IF(現場!J1049&lt;&gt;"",現場!J1049,"")</f>
        <v/>
      </c>
      <c r="T1045" s="379" t="str">
        <f>IF(現場!K1049&lt;&gt;"",現場!K1049,"")</f>
        <v/>
      </c>
      <c r="U1045" s="379" t="str">
        <f>IF(現場!L1049&lt;&gt;"",現場!L1049,"")</f>
        <v/>
      </c>
      <c r="V1045" s="379" t="str">
        <f>IF(現場!M1049&lt;&gt;"",現場!M1049,"")</f>
        <v/>
      </c>
      <c r="X1045" s="407" t="str">
        <f>IF(名簿!E1050&lt;&gt;"",名簿!E1050,"")</f>
        <v/>
      </c>
      <c r="Y1045" s="407" t="str">
        <f>IF(名簿!C1050&lt;&gt;"",名簿!C1050,"")</f>
        <v/>
      </c>
      <c r="Z1045" s="407" t="str">
        <f>IF(名簿!H1050&lt;&gt;"",名簿!H1050,"")</f>
        <v/>
      </c>
      <c r="AA1045" s="407" t="str">
        <f>IF(名簿!S1050&lt;&gt;"",名簿!S1050,"")</f>
        <v/>
      </c>
      <c r="AB1045" s="407" t="s">
        <v>1792</v>
      </c>
      <c r="AC1045" s="407" t="str">
        <f>IF(名簿!M1050&lt;&gt;"",名簿!M1050,"")</f>
        <v/>
      </c>
      <c r="AD1045" s="407" t="str">
        <f>IF(名簿!N1050&lt;&gt;"",名簿!N1050,"")</f>
        <v/>
      </c>
      <c r="AE1045" s="407" t="str">
        <f>IF(名簿!O1050&lt;&gt;"",名簿!O1050,"")</f>
        <v/>
      </c>
      <c r="AF1045" s="407" t="str">
        <f>IF(名簿!P1050&lt;&gt;"",名簿!P1050,"")</f>
        <v/>
      </c>
      <c r="AN1045" s="551"/>
    </row>
    <row r="1046" spans="2:40" x14ac:dyDescent="0.15">
      <c r="B1046" s="378" t="str">
        <f>IF(名簿!C1051&lt;&gt;"",名簿!C1051,"")</f>
        <v/>
      </c>
      <c r="C1046" s="378" t="str">
        <f>IF(名簿!F1051&lt;&gt;"",名簿!F1051,"")</f>
        <v/>
      </c>
      <c r="D1046" s="378" t="str">
        <f>IF(名簿!G1051&lt;&gt;"",名簿!G1051,"")</f>
        <v/>
      </c>
      <c r="E1046" s="378" t="str">
        <f>IF(名簿!J1051&lt;&gt;"",名簿!J1051,"")</f>
        <v/>
      </c>
      <c r="F1046" s="378" t="str">
        <f>IF(名簿!L1051&lt;&gt;"",名簿!L1051,"")</f>
        <v/>
      </c>
      <c r="G1046" s="378" t="str">
        <f>IF(名簿!I1051&lt;&gt;"",名簿!I1051,"")</f>
        <v/>
      </c>
      <c r="H1046" s="378" t="str">
        <f>IF(名簿!K1051&lt;&gt;"",名簿!K1051,"")</f>
        <v/>
      </c>
      <c r="I1046" s="378" t="str">
        <f>IF(名簿!H1051&lt;&gt;"",名簿!H1051,"")</f>
        <v/>
      </c>
      <c r="J1046" s="378" t="str">
        <f>IF(名簿!S1051&lt;&gt;"",名簿!S1051,"")</f>
        <v/>
      </c>
      <c r="L1046" s="379" t="str">
        <f>IF(現場!C1050&lt;&gt;"",現場!C1050,"")</f>
        <v/>
      </c>
      <c r="M1046" s="379" t="str">
        <f>IF(現場!D1050&lt;&gt;"",現場!D1050,"")</f>
        <v/>
      </c>
      <c r="N1046" s="379" t="str">
        <f>IF(現場!E1050&lt;&gt;"",現場!E1050,"")</f>
        <v/>
      </c>
      <c r="O1046" s="379" t="str">
        <f>IF(現場!F1050&lt;&gt;"",現場!F1050,"")</f>
        <v/>
      </c>
      <c r="P1046" s="379" t="str">
        <f>IF(現場!G1050&lt;&gt;"",現場!G1050,"")</f>
        <v/>
      </c>
      <c r="Q1046" s="379" t="str">
        <f>IF(現場!H1050&lt;&gt;"",現場!H1050,"")</f>
        <v/>
      </c>
      <c r="R1046" s="379" t="str">
        <f>IF(現場!I1050&lt;&gt;"",現場!I1050,"")</f>
        <v/>
      </c>
      <c r="S1046" s="379" t="str">
        <f>IF(現場!J1050&lt;&gt;"",現場!J1050,"")</f>
        <v/>
      </c>
      <c r="T1046" s="379" t="str">
        <f>IF(現場!K1050&lt;&gt;"",現場!K1050,"")</f>
        <v/>
      </c>
      <c r="U1046" s="379" t="str">
        <f>IF(現場!L1050&lt;&gt;"",現場!L1050,"")</f>
        <v/>
      </c>
      <c r="V1046" s="379" t="str">
        <f>IF(現場!M1050&lt;&gt;"",現場!M1050,"")</f>
        <v/>
      </c>
      <c r="X1046" s="407" t="str">
        <f>IF(名簿!E1051&lt;&gt;"",名簿!E1051,"")</f>
        <v/>
      </c>
      <c r="Y1046" s="407" t="str">
        <f>IF(名簿!C1051&lt;&gt;"",名簿!C1051,"")</f>
        <v/>
      </c>
      <c r="Z1046" s="407" t="str">
        <f>IF(名簿!H1051&lt;&gt;"",名簿!H1051,"")</f>
        <v/>
      </c>
      <c r="AA1046" s="407" t="str">
        <f>IF(名簿!S1051&lt;&gt;"",名簿!S1051,"")</f>
        <v/>
      </c>
      <c r="AB1046" s="407" t="s">
        <v>1792</v>
      </c>
      <c r="AC1046" s="407" t="str">
        <f>IF(名簿!M1051&lt;&gt;"",名簿!M1051,"")</f>
        <v/>
      </c>
      <c r="AD1046" s="407" t="str">
        <f>IF(名簿!N1051&lt;&gt;"",名簿!N1051,"")</f>
        <v/>
      </c>
      <c r="AE1046" s="407" t="str">
        <f>IF(名簿!O1051&lt;&gt;"",名簿!O1051,"")</f>
        <v/>
      </c>
      <c r="AF1046" s="407" t="str">
        <f>IF(名簿!P1051&lt;&gt;"",名簿!P1051,"")</f>
        <v/>
      </c>
      <c r="AN1046" s="551"/>
    </row>
    <row r="1047" spans="2:40" x14ac:dyDescent="0.15">
      <c r="B1047" s="378" t="str">
        <f>IF(名簿!C1052&lt;&gt;"",名簿!C1052,"")</f>
        <v/>
      </c>
      <c r="C1047" s="378" t="str">
        <f>IF(名簿!F1052&lt;&gt;"",名簿!F1052,"")</f>
        <v/>
      </c>
      <c r="D1047" s="378" t="str">
        <f>IF(名簿!G1052&lt;&gt;"",名簿!G1052,"")</f>
        <v/>
      </c>
      <c r="E1047" s="378" t="str">
        <f>IF(名簿!J1052&lt;&gt;"",名簿!J1052,"")</f>
        <v/>
      </c>
      <c r="F1047" s="378" t="str">
        <f>IF(名簿!L1052&lt;&gt;"",名簿!L1052,"")</f>
        <v/>
      </c>
      <c r="G1047" s="378" t="str">
        <f>IF(名簿!I1052&lt;&gt;"",名簿!I1052,"")</f>
        <v/>
      </c>
      <c r="H1047" s="378" t="str">
        <f>IF(名簿!K1052&lt;&gt;"",名簿!K1052,"")</f>
        <v/>
      </c>
      <c r="I1047" s="378" t="str">
        <f>IF(名簿!H1052&lt;&gt;"",名簿!H1052,"")</f>
        <v/>
      </c>
      <c r="J1047" s="378" t="str">
        <f>IF(名簿!S1052&lt;&gt;"",名簿!S1052,"")</f>
        <v/>
      </c>
      <c r="L1047" s="379" t="str">
        <f>IF(現場!C1051&lt;&gt;"",現場!C1051,"")</f>
        <v/>
      </c>
      <c r="M1047" s="379" t="str">
        <f>IF(現場!D1051&lt;&gt;"",現場!D1051,"")</f>
        <v/>
      </c>
      <c r="N1047" s="379" t="str">
        <f>IF(現場!E1051&lt;&gt;"",現場!E1051,"")</f>
        <v/>
      </c>
      <c r="O1047" s="379" t="str">
        <f>IF(現場!F1051&lt;&gt;"",現場!F1051,"")</f>
        <v/>
      </c>
      <c r="P1047" s="379" t="str">
        <f>IF(現場!G1051&lt;&gt;"",現場!G1051,"")</f>
        <v/>
      </c>
      <c r="Q1047" s="379" t="str">
        <f>IF(現場!H1051&lt;&gt;"",現場!H1051,"")</f>
        <v/>
      </c>
      <c r="R1047" s="379" t="str">
        <f>IF(現場!I1051&lt;&gt;"",現場!I1051,"")</f>
        <v/>
      </c>
      <c r="S1047" s="379" t="str">
        <f>IF(現場!J1051&lt;&gt;"",現場!J1051,"")</f>
        <v/>
      </c>
      <c r="T1047" s="379" t="str">
        <f>IF(現場!K1051&lt;&gt;"",現場!K1051,"")</f>
        <v/>
      </c>
      <c r="U1047" s="379" t="str">
        <f>IF(現場!L1051&lt;&gt;"",現場!L1051,"")</f>
        <v/>
      </c>
      <c r="V1047" s="379" t="str">
        <f>IF(現場!M1051&lt;&gt;"",現場!M1051,"")</f>
        <v/>
      </c>
      <c r="X1047" s="407" t="str">
        <f>IF(名簿!E1052&lt;&gt;"",名簿!E1052,"")</f>
        <v/>
      </c>
      <c r="Y1047" s="407" t="str">
        <f>IF(名簿!C1052&lt;&gt;"",名簿!C1052,"")</f>
        <v/>
      </c>
      <c r="Z1047" s="407" t="str">
        <f>IF(名簿!H1052&lt;&gt;"",名簿!H1052,"")</f>
        <v/>
      </c>
      <c r="AA1047" s="407" t="str">
        <f>IF(名簿!S1052&lt;&gt;"",名簿!S1052,"")</f>
        <v/>
      </c>
      <c r="AB1047" s="407" t="s">
        <v>1792</v>
      </c>
      <c r="AC1047" s="407" t="str">
        <f>IF(名簿!M1052&lt;&gt;"",名簿!M1052,"")</f>
        <v/>
      </c>
      <c r="AD1047" s="407" t="str">
        <f>IF(名簿!N1052&lt;&gt;"",名簿!N1052,"")</f>
        <v/>
      </c>
      <c r="AE1047" s="407" t="str">
        <f>IF(名簿!O1052&lt;&gt;"",名簿!O1052,"")</f>
        <v/>
      </c>
      <c r="AF1047" s="407" t="str">
        <f>IF(名簿!P1052&lt;&gt;"",名簿!P1052,"")</f>
        <v/>
      </c>
      <c r="AN1047" s="551"/>
    </row>
    <row r="1048" spans="2:40" x14ac:dyDescent="0.15">
      <c r="B1048" s="378" t="str">
        <f>IF(名簿!C1053&lt;&gt;"",名簿!C1053,"")</f>
        <v/>
      </c>
      <c r="C1048" s="378" t="str">
        <f>IF(名簿!F1053&lt;&gt;"",名簿!F1053,"")</f>
        <v/>
      </c>
      <c r="D1048" s="378" t="str">
        <f>IF(名簿!G1053&lt;&gt;"",名簿!G1053,"")</f>
        <v/>
      </c>
      <c r="E1048" s="378" t="str">
        <f>IF(名簿!J1053&lt;&gt;"",名簿!J1053,"")</f>
        <v/>
      </c>
      <c r="F1048" s="378" t="str">
        <f>IF(名簿!L1053&lt;&gt;"",名簿!L1053,"")</f>
        <v/>
      </c>
      <c r="G1048" s="378" t="str">
        <f>IF(名簿!I1053&lt;&gt;"",名簿!I1053,"")</f>
        <v/>
      </c>
      <c r="H1048" s="378" t="str">
        <f>IF(名簿!K1053&lt;&gt;"",名簿!K1053,"")</f>
        <v/>
      </c>
      <c r="I1048" s="378" t="str">
        <f>IF(名簿!H1053&lt;&gt;"",名簿!H1053,"")</f>
        <v/>
      </c>
      <c r="J1048" s="378" t="str">
        <f>IF(名簿!S1053&lt;&gt;"",名簿!S1053,"")</f>
        <v/>
      </c>
      <c r="L1048" s="379" t="str">
        <f>IF(現場!C1052&lt;&gt;"",現場!C1052,"")</f>
        <v/>
      </c>
      <c r="M1048" s="379" t="str">
        <f>IF(現場!D1052&lt;&gt;"",現場!D1052,"")</f>
        <v/>
      </c>
      <c r="N1048" s="379" t="str">
        <f>IF(現場!E1052&lt;&gt;"",現場!E1052,"")</f>
        <v/>
      </c>
      <c r="O1048" s="379" t="str">
        <f>IF(現場!F1052&lt;&gt;"",現場!F1052,"")</f>
        <v/>
      </c>
      <c r="P1048" s="379" t="str">
        <f>IF(現場!G1052&lt;&gt;"",現場!G1052,"")</f>
        <v/>
      </c>
      <c r="Q1048" s="379" t="str">
        <f>IF(現場!H1052&lt;&gt;"",現場!H1052,"")</f>
        <v/>
      </c>
      <c r="R1048" s="379" t="str">
        <f>IF(現場!I1052&lt;&gt;"",現場!I1052,"")</f>
        <v/>
      </c>
      <c r="S1048" s="379" t="str">
        <f>IF(現場!J1052&lt;&gt;"",現場!J1052,"")</f>
        <v/>
      </c>
      <c r="T1048" s="379" t="str">
        <f>IF(現場!K1052&lt;&gt;"",現場!K1052,"")</f>
        <v/>
      </c>
      <c r="U1048" s="379" t="str">
        <f>IF(現場!L1052&lt;&gt;"",現場!L1052,"")</f>
        <v/>
      </c>
      <c r="V1048" s="379" t="str">
        <f>IF(現場!M1052&lt;&gt;"",現場!M1052,"")</f>
        <v/>
      </c>
      <c r="X1048" s="407" t="str">
        <f>IF(名簿!E1053&lt;&gt;"",名簿!E1053,"")</f>
        <v/>
      </c>
      <c r="Y1048" s="407" t="str">
        <f>IF(名簿!C1053&lt;&gt;"",名簿!C1053,"")</f>
        <v/>
      </c>
      <c r="Z1048" s="407" t="str">
        <f>IF(名簿!H1053&lt;&gt;"",名簿!H1053,"")</f>
        <v/>
      </c>
      <c r="AA1048" s="407" t="str">
        <f>IF(名簿!S1053&lt;&gt;"",名簿!S1053,"")</f>
        <v/>
      </c>
      <c r="AB1048" s="407" t="s">
        <v>1792</v>
      </c>
      <c r="AC1048" s="407" t="str">
        <f>IF(名簿!M1053&lt;&gt;"",名簿!M1053,"")</f>
        <v/>
      </c>
      <c r="AD1048" s="407" t="str">
        <f>IF(名簿!N1053&lt;&gt;"",名簿!N1053,"")</f>
        <v/>
      </c>
      <c r="AE1048" s="407" t="str">
        <f>IF(名簿!O1053&lt;&gt;"",名簿!O1053,"")</f>
        <v/>
      </c>
      <c r="AF1048" s="407" t="str">
        <f>IF(名簿!P1053&lt;&gt;"",名簿!P1053,"")</f>
        <v/>
      </c>
      <c r="AN1048" s="551"/>
    </row>
    <row r="1049" spans="2:40" x14ac:dyDescent="0.15">
      <c r="B1049" s="378" t="str">
        <f>IF(名簿!C1054&lt;&gt;"",名簿!C1054,"")</f>
        <v/>
      </c>
      <c r="C1049" s="378" t="str">
        <f>IF(名簿!F1054&lt;&gt;"",名簿!F1054,"")</f>
        <v/>
      </c>
      <c r="D1049" s="378" t="str">
        <f>IF(名簿!G1054&lt;&gt;"",名簿!G1054,"")</f>
        <v/>
      </c>
      <c r="E1049" s="378" t="str">
        <f>IF(名簿!J1054&lt;&gt;"",名簿!J1054,"")</f>
        <v/>
      </c>
      <c r="F1049" s="378" t="str">
        <f>IF(名簿!L1054&lt;&gt;"",名簿!L1054,"")</f>
        <v/>
      </c>
      <c r="G1049" s="378" t="str">
        <f>IF(名簿!I1054&lt;&gt;"",名簿!I1054,"")</f>
        <v/>
      </c>
      <c r="H1049" s="378" t="str">
        <f>IF(名簿!K1054&lt;&gt;"",名簿!K1054,"")</f>
        <v/>
      </c>
      <c r="I1049" s="378" t="str">
        <f>IF(名簿!H1054&lt;&gt;"",名簿!H1054,"")</f>
        <v/>
      </c>
      <c r="J1049" s="378" t="str">
        <f>IF(名簿!S1054&lt;&gt;"",名簿!S1054,"")</f>
        <v/>
      </c>
      <c r="L1049" s="379" t="str">
        <f>IF(現場!C1053&lt;&gt;"",現場!C1053,"")</f>
        <v/>
      </c>
      <c r="M1049" s="379" t="str">
        <f>IF(現場!D1053&lt;&gt;"",現場!D1053,"")</f>
        <v/>
      </c>
      <c r="N1049" s="379" t="str">
        <f>IF(現場!E1053&lt;&gt;"",現場!E1053,"")</f>
        <v/>
      </c>
      <c r="O1049" s="379" t="str">
        <f>IF(現場!F1053&lt;&gt;"",現場!F1053,"")</f>
        <v/>
      </c>
      <c r="P1049" s="379" t="str">
        <f>IF(現場!G1053&lt;&gt;"",現場!G1053,"")</f>
        <v/>
      </c>
      <c r="Q1049" s="379" t="str">
        <f>IF(現場!H1053&lt;&gt;"",現場!H1053,"")</f>
        <v/>
      </c>
      <c r="R1049" s="379" t="str">
        <f>IF(現場!I1053&lt;&gt;"",現場!I1053,"")</f>
        <v/>
      </c>
      <c r="S1049" s="379" t="str">
        <f>IF(現場!J1053&lt;&gt;"",現場!J1053,"")</f>
        <v/>
      </c>
      <c r="T1049" s="379" t="str">
        <f>IF(現場!K1053&lt;&gt;"",現場!K1053,"")</f>
        <v/>
      </c>
      <c r="U1049" s="379" t="str">
        <f>IF(現場!L1053&lt;&gt;"",現場!L1053,"")</f>
        <v/>
      </c>
      <c r="V1049" s="379" t="str">
        <f>IF(現場!M1053&lt;&gt;"",現場!M1053,"")</f>
        <v/>
      </c>
      <c r="X1049" s="407" t="str">
        <f>IF(名簿!E1054&lt;&gt;"",名簿!E1054,"")</f>
        <v/>
      </c>
      <c r="Y1049" s="407" t="str">
        <f>IF(名簿!C1054&lt;&gt;"",名簿!C1054,"")</f>
        <v/>
      </c>
      <c r="Z1049" s="407" t="str">
        <f>IF(名簿!H1054&lt;&gt;"",名簿!H1054,"")</f>
        <v/>
      </c>
      <c r="AA1049" s="407" t="str">
        <f>IF(名簿!S1054&lt;&gt;"",名簿!S1054,"")</f>
        <v/>
      </c>
      <c r="AB1049" s="407" t="s">
        <v>1792</v>
      </c>
      <c r="AC1049" s="407" t="str">
        <f>IF(名簿!M1054&lt;&gt;"",名簿!M1054,"")</f>
        <v/>
      </c>
      <c r="AD1049" s="407" t="str">
        <f>IF(名簿!N1054&lt;&gt;"",名簿!N1054,"")</f>
        <v/>
      </c>
      <c r="AE1049" s="407" t="str">
        <f>IF(名簿!O1054&lt;&gt;"",名簿!O1054,"")</f>
        <v/>
      </c>
      <c r="AF1049" s="407" t="str">
        <f>IF(名簿!P1054&lt;&gt;"",名簿!P1054,"")</f>
        <v/>
      </c>
      <c r="AN1049" s="551"/>
    </row>
    <row r="1050" spans="2:40" x14ac:dyDescent="0.15">
      <c r="B1050" s="378" t="str">
        <f>IF(名簿!C1055&lt;&gt;"",名簿!C1055,"")</f>
        <v/>
      </c>
      <c r="C1050" s="378" t="str">
        <f>IF(名簿!F1055&lt;&gt;"",名簿!F1055,"")</f>
        <v/>
      </c>
      <c r="D1050" s="378" t="str">
        <f>IF(名簿!G1055&lt;&gt;"",名簿!G1055,"")</f>
        <v/>
      </c>
      <c r="E1050" s="378" t="str">
        <f>IF(名簿!J1055&lt;&gt;"",名簿!J1055,"")</f>
        <v/>
      </c>
      <c r="F1050" s="378" t="str">
        <f>IF(名簿!L1055&lt;&gt;"",名簿!L1055,"")</f>
        <v/>
      </c>
      <c r="G1050" s="378" t="str">
        <f>IF(名簿!I1055&lt;&gt;"",名簿!I1055,"")</f>
        <v/>
      </c>
      <c r="H1050" s="378" t="str">
        <f>IF(名簿!K1055&lt;&gt;"",名簿!K1055,"")</f>
        <v/>
      </c>
      <c r="I1050" s="378" t="str">
        <f>IF(名簿!H1055&lt;&gt;"",名簿!H1055,"")</f>
        <v/>
      </c>
      <c r="J1050" s="378" t="str">
        <f>IF(名簿!S1055&lt;&gt;"",名簿!S1055,"")</f>
        <v/>
      </c>
      <c r="L1050" s="379" t="str">
        <f>IF(現場!C1054&lt;&gt;"",現場!C1054,"")</f>
        <v/>
      </c>
      <c r="M1050" s="379" t="str">
        <f>IF(現場!D1054&lt;&gt;"",現場!D1054,"")</f>
        <v/>
      </c>
      <c r="N1050" s="379" t="str">
        <f>IF(現場!E1054&lt;&gt;"",現場!E1054,"")</f>
        <v/>
      </c>
      <c r="O1050" s="379" t="str">
        <f>IF(現場!F1054&lt;&gt;"",現場!F1054,"")</f>
        <v/>
      </c>
      <c r="P1050" s="379" t="str">
        <f>IF(現場!G1054&lt;&gt;"",現場!G1054,"")</f>
        <v/>
      </c>
      <c r="Q1050" s="379" t="str">
        <f>IF(現場!H1054&lt;&gt;"",現場!H1054,"")</f>
        <v/>
      </c>
      <c r="R1050" s="379" t="str">
        <f>IF(現場!I1054&lt;&gt;"",現場!I1054,"")</f>
        <v/>
      </c>
      <c r="S1050" s="379" t="str">
        <f>IF(現場!J1054&lt;&gt;"",現場!J1054,"")</f>
        <v/>
      </c>
      <c r="T1050" s="379" t="str">
        <f>IF(現場!K1054&lt;&gt;"",現場!K1054,"")</f>
        <v/>
      </c>
      <c r="U1050" s="379" t="str">
        <f>IF(現場!L1054&lt;&gt;"",現場!L1054,"")</f>
        <v/>
      </c>
      <c r="V1050" s="379" t="str">
        <f>IF(現場!M1054&lt;&gt;"",現場!M1054,"")</f>
        <v/>
      </c>
      <c r="X1050" s="407" t="str">
        <f>IF(名簿!E1055&lt;&gt;"",名簿!E1055,"")</f>
        <v/>
      </c>
      <c r="Y1050" s="407" t="str">
        <f>IF(名簿!C1055&lt;&gt;"",名簿!C1055,"")</f>
        <v/>
      </c>
      <c r="Z1050" s="407" t="str">
        <f>IF(名簿!H1055&lt;&gt;"",名簿!H1055,"")</f>
        <v/>
      </c>
      <c r="AA1050" s="407" t="str">
        <f>IF(名簿!S1055&lt;&gt;"",名簿!S1055,"")</f>
        <v/>
      </c>
      <c r="AB1050" s="407" t="s">
        <v>1792</v>
      </c>
      <c r="AC1050" s="407" t="str">
        <f>IF(名簿!M1055&lt;&gt;"",名簿!M1055,"")</f>
        <v/>
      </c>
      <c r="AD1050" s="407" t="str">
        <f>IF(名簿!N1055&lt;&gt;"",名簿!N1055,"")</f>
        <v/>
      </c>
      <c r="AE1050" s="407" t="str">
        <f>IF(名簿!O1055&lt;&gt;"",名簿!O1055,"")</f>
        <v/>
      </c>
      <c r="AF1050" s="407" t="str">
        <f>IF(名簿!P1055&lt;&gt;"",名簿!P1055,"")</f>
        <v/>
      </c>
      <c r="AN1050" s="551"/>
    </row>
    <row r="1051" spans="2:40" x14ac:dyDescent="0.15">
      <c r="B1051" s="378" t="str">
        <f>IF(名簿!C1056&lt;&gt;"",名簿!C1056,"")</f>
        <v/>
      </c>
      <c r="C1051" s="378" t="str">
        <f>IF(名簿!F1056&lt;&gt;"",名簿!F1056,"")</f>
        <v/>
      </c>
      <c r="D1051" s="378" t="str">
        <f>IF(名簿!G1056&lt;&gt;"",名簿!G1056,"")</f>
        <v/>
      </c>
      <c r="E1051" s="378" t="str">
        <f>IF(名簿!J1056&lt;&gt;"",名簿!J1056,"")</f>
        <v/>
      </c>
      <c r="F1051" s="378" t="str">
        <f>IF(名簿!L1056&lt;&gt;"",名簿!L1056,"")</f>
        <v/>
      </c>
      <c r="G1051" s="378" t="str">
        <f>IF(名簿!I1056&lt;&gt;"",名簿!I1056,"")</f>
        <v/>
      </c>
      <c r="H1051" s="378" t="str">
        <f>IF(名簿!K1056&lt;&gt;"",名簿!K1056,"")</f>
        <v/>
      </c>
      <c r="I1051" s="378" t="str">
        <f>IF(名簿!H1056&lt;&gt;"",名簿!H1056,"")</f>
        <v/>
      </c>
      <c r="J1051" s="378" t="str">
        <f>IF(名簿!S1056&lt;&gt;"",名簿!S1056,"")</f>
        <v/>
      </c>
      <c r="L1051" s="379" t="str">
        <f>IF(現場!C1055&lt;&gt;"",現場!C1055,"")</f>
        <v/>
      </c>
      <c r="M1051" s="379" t="str">
        <f>IF(現場!D1055&lt;&gt;"",現場!D1055,"")</f>
        <v/>
      </c>
      <c r="N1051" s="379" t="str">
        <f>IF(現場!E1055&lt;&gt;"",現場!E1055,"")</f>
        <v/>
      </c>
      <c r="O1051" s="379" t="str">
        <f>IF(現場!F1055&lt;&gt;"",現場!F1055,"")</f>
        <v/>
      </c>
      <c r="P1051" s="379" t="str">
        <f>IF(現場!G1055&lt;&gt;"",現場!G1055,"")</f>
        <v/>
      </c>
      <c r="Q1051" s="379" t="str">
        <f>IF(現場!H1055&lt;&gt;"",現場!H1055,"")</f>
        <v/>
      </c>
      <c r="R1051" s="379" t="str">
        <f>IF(現場!I1055&lt;&gt;"",現場!I1055,"")</f>
        <v/>
      </c>
      <c r="S1051" s="379" t="str">
        <f>IF(現場!J1055&lt;&gt;"",現場!J1055,"")</f>
        <v/>
      </c>
      <c r="T1051" s="379" t="str">
        <f>IF(現場!K1055&lt;&gt;"",現場!K1055,"")</f>
        <v/>
      </c>
      <c r="U1051" s="379" t="str">
        <f>IF(現場!L1055&lt;&gt;"",現場!L1055,"")</f>
        <v/>
      </c>
      <c r="V1051" s="379" t="str">
        <f>IF(現場!M1055&lt;&gt;"",現場!M1055,"")</f>
        <v/>
      </c>
      <c r="X1051" s="407" t="str">
        <f>IF(名簿!E1056&lt;&gt;"",名簿!E1056,"")</f>
        <v/>
      </c>
      <c r="Y1051" s="407" t="str">
        <f>IF(名簿!C1056&lt;&gt;"",名簿!C1056,"")</f>
        <v/>
      </c>
      <c r="Z1051" s="407" t="str">
        <f>IF(名簿!H1056&lt;&gt;"",名簿!H1056,"")</f>
        <v/>
      </c>
      <c r="AA1051" s="407" t="str">
        <f>IF(名簿!S1056&lt;&gt;"",名簿!S1056,"")</f>
        <v/>
      </c>
      <c r="AB1051" s="407" t="s">
        <v>1792</v>
      </c>
      <c r="AC1051" s="407" t="str">
        <f>IF(名簿!M1056&lt;&gt;"",名簿!M1056,"")</f>
        <v/>
      </c>
      <c r="AD1051" s="407" t="str">
        <f>IF(名簿!N1056&lt;&gt;"",名簿!N1056,"")</f>
        <v/>
      </c>
      <c r="AE1051" s="407" t="str">
        <f>IF(名簿!O1056&lt;&gt;"",名簿!O1056,"")</f>
        <v/>
      </c>
      <c r="AF1051" s="407" t="str">
        <f>IF(名簿!P1056&lt;&gt;"",名簿!P1056,"")</f>
        <v/>
      </c>
      <c r="AN1051" s="551"/>
    </row>
    <row r="1052" spans="2:40" x14ac:dyDescent="0.15">
      <c r="B1052" s="378" t="str">
        <f>IF(名簿!C1057&lt;&gt;"",名簿!C1057,"")</f>
        <v/>
      </c>
      <c r="C1052" s="378" t="str">
        <f>IF(名簿!F1057&lt;&gt;"",名簿!F1057,"")</f>
        <v/>
      </c>
      <c r="D1052" s="378" t="str">
        <f>IF(名簿!G1057&lt;&gt;"",名簿!G1057,"")</f>
        <v/>
      </c>
      <c r="E1052" s="378" t="str">
        <f>IF(名簿!J1057&lt;&gt;"",名簿!J1057,"")</f>
        <v/>
      </c>
      <c r="F1052" s="378" t="str">
        <f>IF(名簿!L1057&lt;&gt;"",名簿!L1057,"")</f>
        <v/>
      </c>
      <c r="G1052" s="378" t="str">
        <f>IF(名簿!I1057&lt;&gt;"",名簿!I1057,"")</f>
        <v/>
      </c>
      <c r="H1052" s="378" t="str">
        <f>IF(名簿!K1057&lt;&gt;"",名簿!K1057,"")</f>
        <v/>
      </c>
      <c r="I1052" s="378" t="str">
        <f>IF(名簿!H1057&lt;&gt;"",名簿!H1057,"")</f>
        <v/>
      </c>
      <c r="J1052" s="378" t="str">
        <f>IF(名簿!S1057&lt;&gt;"",名簿!S1057,"")</f>
        <v/>
      </c>
      <c r="L1052" s="379" t="str">
        <f>IF(現場!C1056&lt;&gt;"",現場!C1056,"")</f>
        <v/>
      </c>
      <c r="M1052" s="379" t="str">
        <f>IF(現場!D1056&lt;&gt;"",現場!D1056,"")</f>
        <v/>
      </c>
      <c r="N1052" s="379" t="str">
        <f>IF(現場!E1056&lt;&gt;"",現場!E1056,"")</f>
        <v/>
      </c>
      <c r="O1052" s="379" t="str">
        <f>IF(現場!F1056&lt;&gt;"",現場!F1056,"")</f>
        <v/>
      </c>
      <c r="P1052" s="379" t="str">
        <f>IF(現場!G1056&lt;&gt;"",現場!G1056,"")</f>
        <v/>
      </c>
      <c r="Q1052" s="379" t="str">
        <f>IF(現場!H1056&lt;&gt;"",現場!H1056,"")</f>
        <v/>
      </c>
      <c r="R1052" s="379" t="str">
        <f>IF(現場!I1056&lt;&gt;"",現場!I1056,"")</f>
        <v/>
      </c>
      <c r="S1052" s="379" t="str">
        <f>IF(現場!J1056&lt;&gt;"",現場!J1056,"")</f>
        <v/>
      </c>
      <c r="T1052" s="379" t="str">
        <f>IF(現場!K1056&lt;&gt;"",現場!K1056,"")</f>
        <v/>
      </c>
      <c r="U1052" s="379" t="str">
        <f>IF(現場!L1056&lt;&gt;"",現場!L1056,"")</f>
        <v/>
      </c>
      <c r="V1052" s="379" t="str">
        <f>IF(現場!M1056&lt;&gt;"",現場!M1056,"")</f>
        <v/>
      </c>
      <c r="X1052" s="407" t="str">
        <f>IF(名簿!E1057&lt;&gt;"",名簿!E1057,"")</f>
        <v/>
      </c>
      <c r="Y1052" s="407" t="str">
        <f>IF(名簿!C1057&lt;&gt;"",名簿!C1057,"")</f>
        <v/>
      </c>
      <c r="Z1052" s="407" t="str">
        <f>IF(名簿!H1057&lt;&gt;"",名簿!H1057,"")</f>
        <v/>
      </c>
      <c r="AA1052" s="407" t="str">
        <f>IF(名簿!S1057&lt;&gt;"",名簿!S1057,"")</f>
        <v/>
      </c>
      <c r="AB1052" s="407" t="s">
        <v>1792</v>
      </c>
      <c r="AC1052" s="407" t="str">
        <f>IF(名簿!M1057&lt;&gt;"",名簿!M1057,"")</f>
        <v/>
      </c>
      <c r="AD1052" s="407" t="str">
        <f>IF(名簿!N1057&lt;&gt;"",名簿!N1057,"")</f>
        <v/>
      </c>
      <c r="AE1052" s="407" t="str">
        <f>IF(名簿!O1057&lt;&gt;"",名簿!O1057,"")</f>
        <v/>
      </c>
      <c r="AF1052" s="407" t="str">
        <f>IF(名簿!P1057&lt;&gt;"",名簿!P1057,"")</f>
        <v/>
      </c>
      <c r="AN1052" s="551"/>
    </row>
    <row r="1053" spans="2:40" x14ac:dyDescent="0.15">
      <c r="B1053" s="378" t="str">
        <f>IF(名簿!C1058&lt;&gt;"",名簿!C1058,"")</f>
        <v/>
      </c>
      <c r="C1053" s="378" t="str">
        <f>IF(名簿!F1058&lt;&gt;"",名簿!F1058,"")</f>
        <v/>
      </c>
      <c r="D1053" s="378" t="str">
        <f>IF(名簿!G1058&lt;&gt;"",名簿!G1058,"")</f>
        <v/>
      </c>
      <c r="E1053" s="378" t="str">
        <f>IF(名簿!J1058&lt;&gt;"",名簿!J1058,"")</f>
        <v/>
      </c>
      <c r="F1053" s="378" t="str">
        <f>IF(名簿!L1058&lt;&gt;"",名簿!L1058,"")</f>
        <v/>
      </c>
      <c r="G1053" s="378" t="str">
        <f>IF(名簿!I1058&lt;&gt;"",名簿!I1058,"")</f>
        <v/>
      </c>
      <c r="H1053" s="378" t="str">
        <f>IF(名簿!K1058&lt;&gt;"",名簿!K1058,"")</f>
        <v/>
      </c>
      <c r="I1053" s="378" t="str">
        <f>IF(名簿!H1058&lt;&gt;"",名簿!H1058,"")</f>
        <v/>
      </c>
      <c r="J1053" s="378" t="str">
        <f>IF(名簿!S1058&lt;&gt;"",名簿!S1058,"")</f>
        <v/>
      </c>
      <c r="L1053" s="379" t="str">
        <f>IF(現場!C1057&lt;&gt;"",現場!C1057,"")</f>
        <v/>
      </c>
      <c r="M1053" s="379" t="str">
        <f>IF(現場!D1057&lt;&gt;"",現場!D1057,"")</f>
        <v/>
      </c>
      <c r="N1053" s="379" t="str">
        <f>IF(現場!E1057&lt;&gt;"",現場!E1057,"")</f>
        <v/>
      </c>
      <c r="O1053" s="379" t="str">
        <f>IF(現場!F1057&lt;&gt;"",現場!F1057,"")</f>
        <v/>
      </c>
      <c r="P1053" s="379" t="str">
        <f>IF(現場!G1057&lt;&gt;"",現場!G1057,"")</f>
        <v/>
      </c>
      <c r="Q1053" s="379" t="str">
        <f>IF(現場!H1057&lt;&gt;"",現場!H1057,"")</f>
        <v/>
      </c>
      <c r="R1053" s="379" t="str">
        <f>IF(現場!I1057&lt;&gt;"",現場!I1057,"")</f>
        <v/>
      </c>
      <c r="S1053" s="379" t="str">
        <f>IF(現場!J1057&lt;&gt;"",現場!J1057,"")</f>
        <v/>
      </c>
      <c r="T1053" s="379" t="str">
        <f>IF(現場!K1057&lt;&gt;"",現場!K1057,"")</f>
        <v/>
      </c>
      <c r="U1053" s="379" t="str">
        <f>IF(現場!L1057&lt;&gt;"",現場!L1057,"")</f>
        <v/>
      </c>
      <c r="V1053" s="379" t="str">
        <f>IF(現場!M1057&lt;&gt;"",現場!M1057,"")</f>
        <v/>
      </c>
      <c r="X1053" s="407" t="str">
        <f>IF(名簿!E1058&lt;&gt;"",名簿!E1058,"")</f>
        <v/>
      </c>
      <c r="Y1053" s="407" t="str">
        <f>IF(名簿!C1058&lt;&gt;"",名簿!C1058,"")</f>
        <v/>
      </c>
      <c r="Z1053" s="407" t="str">
        <f>IF(名簿!H1058&lt;&gt;"",名簿!H1058,"")</f>
        <v/>
      </c>
      <c r="AA1053" s="407" t="str">
        <f>IF(名簿!S1058&lt;&gt;"",名簿!S1058,"")</f>
        <v/>
      </c>
      <c r="AB1053" s="407" t="s">
        <v>1792</v>
      </c>
      <c r="AC1053" s="407" t="str">
        <f>IF(名簿!M1058&lt;&gt;"",名簿!M1058,"")</f>
        <v/>
      </c>
      <c r="AD1053" s="407" t="str">
        <f>IF(名簿!N1058&lt;&gt;"",名簿!N1058,"")</f>
        <v/>
      </c>
      <c r="AE1053" s="407" t="str">
        <f>IF(名簿!O1058&lt;&gt;"",名簿!O1058,"")</f>
        <v/>
      </c>
      <c r="AF1053" s="407" t="str">
        <f>IF(名簿!P1058&lt;&gt;"",名簿!P1058,"")</f>
        <v/>
      </c>
      <c r="AN1053" s="551"/>
    </row>
    <row r="1054" spans="2:40" x14ac:dyDescent="0.15">
      <c r="B1054" s="378" t="str">
        <f>IF(名簿!C1059&lt;&gt;"",名簿!C1059,"")</f>
        <v/>
      </c>
      <c r="C1054" s="378" t="str">
        <f>IF(名簿!F1059&lt;&gt;"",名簿!F1059,"")</f>
        <v/>
      </c>
      <c r="D1054" s="378" t="str">
        <f>IF(名簿!G1059&lt;&gt;"",名簿!G1059,"")</f>
        <v/>
      </c>
      <c r="E1054" s="378" t="str">
        <f>IF(名簿!J1059&lt;&gt;"",名簿!J1059,"")</f>
        <v/>
      </c>
      <c r="F1054" s="378" t="str">
        <f>IF(名簿!L1059&lt;&gt;"",名簿!L1059,"")</f>
        <v/>
      </c>
      <c r="G1054" s="378" t="str">
        <f>IF(名簿!I1059&lt;&gt;"",名簿!I1059,"")</f>
        <v/>
      </c>
      <c r="H1054" s="378" t="str">
        <f>IF(名簿!K1059&lt;&gt;"",名簿!K1059,"")</f>
        <v/>
      </c>
      <c r="I1054" s="378" t="str">
        <f>IF(名簿!H1059&lt;&gt;"",名簿!H1059,"")</f>
        <v/>
      </c>
      <c r="J1054" s="378" t="str">
        <f>IF(名簿!S1059&lt;&gt;"",名簿!S1059,"")</f>
        <v/>
      </c>
      <c r="L1054" s="379" t="str">
        <f>IF(現場!C1058&lt;&gt;"",現場!C1058,"")</f>
        <v/>
      </c>
      <c r="M1054" s="379" t="str">
        <f>IF(現場!D1058&lt;&gt;"",現場!D1058,"")</f>
        <v/>
      </c>
      <c r="N1054" s="379" t="str">
        <f>IF(現場!E1058&lt;&gt;"",現場!E1058,"")</f>
        <v/>
      </c>
      <c r="O1054" s="379" t="str">
        <f>IF(現場!F1058&lt;&gt;"",現場!F1058,"")</f>
        <v/>
      </c>
      <c r="P1054" s="379" t="str">
        <f>IF(現場!G1058&lt;&gt;"",現場!G1058,"")</f>
        <v/>
      </c>
      <c r="Q1054" s="379" t="str">
        <f>IF(現場!H1058&lt;&gt;"",現場!H1058,"")</f>
        <v/>
      </c>
      <c r="R1054" s="379" t="str">
        <f>IF(現場!I1058&lt;&gt;"",現場!I1058,"")</f>
        <v/>
      </c>
      <c r="S1054" s="379" t="str">
        <f>IF(現場!J1058&lt;&gt;"",現場!J1058,"")</f>
        <v/>
      </c>
      <c r="T1054" s="379" t="str">
        <f>IF(現場!K1058&lt;&gt;"",現場!K1058,"")</f>
        <v/>
      </c>
      <c r="U1054" s="379" t="str">
        <f>IF(現場!L1058&lt;&gt;"",現場!L1058,"")</f>
        <v/>
      </c>
      <c r="V1054" s="379" t="str">
        <f>IF(現場!M1058&lt;&gt;"",現場!M1058,"")</f>
        <v/>
      </c>
      <c r="X1054" s="407" t="str">
        <f>IF(名簿!E1059&lt;&gt;"",名簿!E1059,"")</f>
        <v/>
      </c>
      <c r="Y1054" s="407" t="str">
        <f>IF(名簿!C1059&lt;&gt;"",名簿!C1059,"")</f>
        <v/>
      </c>
      <c r="Z1054" s="407" t="str">
        <f>IF(名簿!H1059&lt;&gt;"",名簿!H1059,"")</f>
        <v/>
      </c>
      <c r="AA1054" s="407" t="str">
        <f>IF(名簿!S1059&lt;&gt;"",名簿!S1059,"")</f>
        <v/>
      </c>
      <c r="AB1054" s="407" t="s">
        <v>1792</v>
      </c>
      <c r="AC1054" s="407" t="str">
        <f>IF(名簿!M1059&lt;&gt;"",名簿!M1059,"")</f>
        <v/>
      </c>
      <c r="AD1054" s="407" t="str">
        <f>IF(名簿!N1059&lt;&gt;"",名簿!N1059,"")</f>
        <v/>
      </c>
      <c r="AE1054" s="407" t="str">
        <f>IF(名簿!O1059&lt;&gt;"",名簿!O1059,"")</f>
        <v/>
      </c>
      <c r="AF1054" s="407" t="str">
        <f>IF(名簿!P1059&lt;&gt;"",名簿!P1059,"")</f>
        <v/>
      </c>
      <c r="AN1054" s="551"/>
    </row>
    <row r="1055" spans="2:40" x14ac:dyDescent="0.15">
      <c r="B1055" s="378" t="str">
        <f>IF(名簿!C1060&lt;&gt;"",名簿!C1060,"")</f>
        <v/>
      </c>
      <c r="C1055" s="378" t="str">
        <f>IF(名簿!F1060&lt;&gt;"",名簿!F1060,"")</f>
        <v/>
      </c>
      <c r="D1055" s="378" t="str">
        <f>IF(名簿!G1060&lt;&gt;"",名簿!G1060,"")</f>
        <v/>
      </c>
      <c r="E1055" s="378" t="str">
        <f>IF(名簿!J1060&lt;&gt;"",名簿!J1060,"")</f>
        <v/>
      </c>
      <c r="F1055" s="378" t="str">
        <f>IF(名簿!L1060&lt;&gt;"",名簿!L1060,"")</f>
        <v/>
      </c>
      <c r="G1055" s="378" t="str">
        <f>IF(名簿!I1060&lt;&gt;"",名簿!I1060,"")</f>
        <v/>
      </c>
      <c r="H1055" s="378" t="str">
        <f>IF(名簿!K1060&lt;&gt;"",名簿!K1060,"")</f>
        <v/>
      </c>
      <c r="I1055" s="378" t="str">
        <f>IF(名簿!H1060&lt;&gt;"",名簿!H1060,"")</f>
        <v/>
      </c>
      <c r="J1055" s="378" t="str">
        <f>IF(名簿!S1060&lt;&gt;"",名簿!S1060,"")</f>
        <v/>
      </c>
      <c r="L1055" s="379" t="str">
        <f>IF(現場!C1059&lt;&gt;"",現場!C1059,"")</f>
        <v/>
      </c>
      <c r="M1055" s="379" t="str">
        <f>IF(現場!D1059&lt;&gt;"",現場!D1059,"")</f>
        <v/>
      </c>
      <c r="N1055" s="379" t="str">
        <f>IF(現場!E1059&lt;&gt;"",現場!E1059,"")</f>
        <v/>
      </c>
      <c r="O1055" s="379" t="str">
        <f>IF(現場!F1059&lt;&gt;"",現場!F1059,"")</f>
        <v/>
      </c>
      <c r="P1055" s="379" t="str">
        <f>IF(現場!G1059&lt;&gt;"",現場!G1059,"")</f>
        <v/>
      </c>
      <c r="Q1055" s="379" t="str">
        <f>IF(現場!H1059&lt;&gt;"",現場!H1059,"")</f>
        <v/>
      </c>
      <c r="R1055" s="379" t="str">
        <f>IF(現場!I1059&lt;&gt;"",現場!I1059,"")</f>
        <v/>
      </c>
      <c r="S1055" s="379" t="str">
        <f>IF(現場!J1059&lt;&gt;"",現場!J1059,"")</f>
        <v/>
      </c>
      <c r="T1055" s="379" t="str">
        <f>IF(現場!K1059&lt;&gt;"",現場!K1059,"")</f>
        <v/>
      </c>
      <c r="U1055" s="379" t="str">
        <f>IF(現場!L1059&lt;&gt;"",現場!L1059,"")</f>
        <v/>
      </c>
      <c r="V1055" s="379" t="str">
        <f>IF(現場!M1059&lt;&gt;"",現場!M1059,"")</f>
        <v/>
      </c>
      <c r="X1055" s="407" t="str">
        <f>IF(名簿!E1060&lt;&gt;"",名簿!E1060,"")</f>
        <v/>
      </c>
      <c r="Y1055" s="407" t="str">
        <f>IF(名簿!C1060&lt;&gt;"",名簿!C1060,"")</f>
        <v/>
      </c>
      <c r="Z1055" s="407" t="str">
        <f>IF(名簿!H1060&lt;&gt;"",名簿!H1060,"")</f>
        <v/>
      </c>
      <c r="AA1055" s="407" t="str">
        <f>IF(名簿!S1060&lt;&gt;"",名簿!S1060,"")</f>
        <v/>
      </c>
      <c r="AB1055" s="407" t="s">
        <v>1792</v>
      </c>
      <c r="AC1055" s="407" t="str">
        <f>IF(名簿!M1060&lt;&gt;"",名簿!M1060,"")</f>
        <v/>
      </c>
      <c r="AD1055" s="407" t="str">
        <f>IF(名簿!N1060&lt;&gt;"",名簿!N1060,"")</f>
        <v/>
      </c>
      <c r="AE1055" s="407" t="str">
        <f>IF(名簿!O1060&lt;&gt;"",名簿!O1060,"")</f>
        <v/>
      </c>
      <c r="AF1055" s="407" t="str">
        <f>IF(名簿!P1060&lt;&gt;"",名簿!P1060,"")</f>
        <v/>
      </c>
      <c r="AN1055" s="551"/>
    </row>
    <row r="1056" spans="2:40" x14ac:dyDescent="0.15">
      <c r="B1056" s="378" t="str">
        <f>IF(名簿!C1061&lt;&gt;"",名簿!C1061,"")</f>
        <v/>
      </c>
      <c r="C1056" s="378" t="str">
        <f>IF(名簿!F1061&lt;&gt;"",名簿!F1061,"")</f>
        <v/>
      </c>
      <c r="D1056" s="378" t="str">
        <f>IF(名簿!G1061&lt;&gt;"",名簿!G1061,"")</f>
        <v/>
      </c>
      <c r="E1056" s="378" t="str">
        <f>IF(名簿!J1061&lt;&gt;"",名簿!J1061,"")</f>
        <v/>
      </c>
      <c r="F1056" s="378" t="str">
        <f>IF(名簿!L1061&lt;&gt;"",名簿!L1061,"")</f>
        <v/>
      </c>
      <c r="G1056" s="378" t="str">
        <f>IF(名簿!I1061&lt;&gt;"",名簿!I1061,"")</f>
        <v/>
      </c>
      <c r="H1056" s="378" t="str">
        <f>IF(名簿!K1061&lt;&gt;"",名簿!K1061,"")</f>
        <v/>
      </c>
      <c r="I1056" s="378" t="str">
        <f>IF(名簿!H1061&lt;&gt;"",名簿!H1061,"")</f>
        <v/>
      </c>
      <c r="J1056" s="378" t="str">
        <f>IF(名簿!S1061&lt;&gt;"",名簿!S1061,"")</f>
        <v/>
      </c>
      <c r="L1056" s="379" t="str">
        <f>IF(現場!C1060&lt;&gt;"",現場!C1060,"")</f>
        <v/>
      </c>
      <c r="M1056" s="379" t="str">
        <f>IF(現場!D1060&lt;&gt;"",現場!D1060,"")</f>
        <v/>
      </c>
      <c r="N1056" s="379" t="str">
        <f>IF(現場!E1060&lt;&gt;"",現場!E1060,"")</f>
        <v/>
      </c>
      <c r="O1056" s="379" t="str">
        <f>IF(現場!F1060&lt;&gt;"",現場!F1060,"")</f>
        <v/>
      </c>
      <c r="P1056" s="379" t="str">
        <f>IF(現場!G1060&lt;&gt;"",現場!G1060,"")</f>
        <v/>
      </c>
      <c r="Q1056" s="379" t="str">
        <f>IF(現場!H1060&lt;&gt;"",現場!H1060,"")</f>
        <v/>
      </c>
      <c r="R1056" s="379" t="str">
        <f>IF(現場!I1060&lt;&gt;"",現場!I1060,"")</f>
        <v/>
      </c>
      <c r="S1056" s="379" t="str">
        <f>IF(現場!J1060&lt;&gt;"",現場!J1060,"")</f>
        <v/>
      </c>
      <c r="T1056" s="379" t="str">
        <f>IF(現場!K1060&lt;&gt;"",現場!K1060,"")</f>
        <v/>
      </c>
      <c r="U1056" s="379" t="str">
        <f>IF(現場!L1060&lt;&gt;"",現場!L1060,"")</f>
        <v/>
      </c>
      <c r="V1056" s="379" t="str">
        <f>IF(現場!M1060&lt;&gt;"",現場!M1060,"")</f>
        <v/>
      </c>
      <c r="X1056" s="407" t="str">
        <f>IF(名簿!E1061&lt;&gt;"",名簿!E1061,"")</f>
        <v/>
      </c>
      <c r="Y1056" s="407" t="str">
        <f>IF(名簿!C1061&lt;&gt;"",名簿!C1061,"")</f>
        <v/>
      </c>
      <c r="Z1056" s="407" t="str">
        <f>IF(名簿!H1061&lt;&gt;"",名簿!H1061,"")</f>
        <v/>
      </c>
      <c r="AA1056" s="407" t="str">
        <f>IF(名簿!S1061&lt;&gt;"",名簿!S1061,"")</f>
        <v/>
      </c>
      <c r="AB1056" s="407" t="s">
        <v>1792</v>
      </c>
      <c r="AC1056" s="407" t="str">
        <f>IF(名簿!M1061&lt;&gt;"",名簿!M1061,"")</f>
        <v/>
      </c>
      <c r="AD1056" s="407" t="str">
        <f>IF(名簿!N1061&lt;&gt;"",名簿!N1061,"")</f>
        <v/>
      </c>
      <c r="AE1056" s="407" t="str">
        <f>IF(名簿!O1061&lt;&gt;"",名簿!O1061,"")</f>
        <v/>
      </c>
      <c r="AF1056" s="407" t="str">
        <f>IF(名簿!P1061&lt;&gt;"",名簿!P1061,"")</f>
        <v/>
      </c>
      <c r="AN1056" s="551"/>
    </row>
    <row r="1057" spans="2:40" x14ac:dyDescent="0.15">
      <c r="B1057" s="378" t="str">
        <f>IF(名簿!C1062&lt;&gt;"",名簿!C1062,"")</f>
        <v/>
      </c>
      <c r="C1057" s="378" t="str">
        <f>IF(名簿!F1062&lt;&gt;"",名簿!F1062,"")</f>
        <v/>
      </c>
      <c r="D1057" s="378" t="str">
        <f>IF(名簿!G1062&lt;&gt;"",名簿!G1062,"")</f>
        <v/>
      </c>
      <c r="E1057" s="378" t="str">
        <f>IF(名簿!J1062&lt;&gt;"",名簿!J1062,"")</f>
        <v/>
      </c>
      <c r="F1057" s="378" t="str">
        <f>IF(名簿!L1062&lt;&gt;"",名簿!L1062,"")</f>
        <v/>
      </c>
      <c r="G1057" s="378" t="str">
        <f>IF(名簿!I1062&lt;&gt;"",名簿!I1062,"")</f>
        <v/>
      </c>
      <c r="H1057" s="378" t="str">
        <f>IF(名簿!K1062&lt;&gt;"",名簿!K1062,"")</f>
        <v/>
      </c>
      <c r="I1057" s="378" t="str">
        <f>IF(名簿!H1062&lt;&gt;"",名簿!H1062,"")</f>
        <v/>
      </c>
      <c r="J1057" s="378" t="str">
        <f>IF(名簿!S1062&lt;&gt;"",名簿!S1062,"")</f>
        <v/>
      </c>
      <c r="L1057" s="379" t="str">
        <f>IF(現場!C1061&lt;&gt;"",現場!C1061,"")</f>
        <v/>
      </c>
      <c r="M1057" s="379" t="str">
        <f>IF(現場!D1061&lt;&gt;"",現場!D1061,"")</f>
        <v/>
      </c>
      <c r="N1057" s="379" t="str">
        <f>IF(現場!E1061&lt;&gt;"",現場!E1061,"")</f>
        <v/>
      </c>
      <c r="O1057" s="379" t="str">
        <f>IF(現場!F1061&lt;&gt;"",現場!F1061,"")</f>
        <v/>
      </c>
      <c r="P1057" s="379" t="str">
        <f>IF(現場!G1061&lt;&gt;"",現場!G1061,"")</f>
        <v/>
      </c>
      <c r="Q1057" s="379" t="str">
        <f>IF(現場!H1061&lt;&gt;"",現場!H1061,"")</f>
        <v/>
      </c>
      <c r="R1057" s="379" t="str">
        <f>IF(現場!I1061&lt;&gt;"",現場!I1061,"")</f>
        <v/>
      </c>
      <c r="S1057" s="379" t="str">
        <f>IF(現場!J1061&lt;&gt;"",現場!J1061,"")</f>
        <v/>
      </c>
      <c r="T1057" s="379" t="str">
        <f>IF(現場!K1061&lt;&gt;"",現場!K1061,"")</f>
        <v/>
      </c>
      <c r="U1057" s="379" t="str">
        <f>IF(現場!L1061&lt;&gt;"",現場!L1061,"")</f>
        <v/>
      </c>
      <c r="V1057" s="379" t="str">
        <f>IF(現場!M1061&lt;&gt;"",現場!M1061,"")</f>
        <v/>
      </c>
      <c r="X1057" s="407" t="str">
        <f>IF(名簿!E1062&lt;&gt;"",名簿!E1062,"")</f>
        <v/>
      </c>
      <c r="Y1057" s="407" t="str">
        <f>IF(名簿!C1062&lt;&gt;"",名簿!C1062,"")</f>
        <v/>
      </c>
      <c r="Z1057" s="407" t="str">
        <f>IF(名簿!H1062&lt;&gt;"",名簿!H1062,"")</f>
        <v/>
      </c>
      <c r="AA1057" s="407" t="str">
        <f>IF(名簿!S1062&lt;&gt;"",名簿!S1062,"")</f>
        <v/>
      </c>
      <c r="AB1057" s="407" t="s">
        <v>1792</v>
      </c>
      <c r="AC1057" s="407" t="str">
        <f>IF(名簿!M1062&lt;&gt;"",名簿!M1062,"")</f>
        <v/>
      </c>
      <c r="AD1057" s="407" t="str">
        <f>IF(名簿!N1062&lt;&gt;"",名簿!N1062,"")</f>
        <v/>
      </c>
      <c r="AE1057" s="407" t="str">
        <f>IF(名簿!O1062&lt;&gt;"",名簿!O1062,"")</f>
        <v/>
      </c>
      <c r="AF1057" s="407" t="str">
        <f>IF(名簿!P1062&lt;&gt;"",名簿!P1062,"")</f>
        <v/>
      </c>
      <c r="AN1057" s="551"/>
    </row>
    <row r="1058" spans="2:40" x14ac:dyDescent="0.15">
      <c r="B1058" s="378" t="str">
        <f>IF(名簿!C1063&lt;&gt;"",名簿!C1063,"")</f>
        <v/>
      </c>
      <c r="C1058" s="378" t="str">
        <f>IF(名簿!F1063&lt;&gt;"",名簿!F1063,"")</f>
        <v/>
      </c>
      <c r="D1058" s="378" t="str">
        <f>IF(名簿!G1063&lt;&gt;"",名簿!G1063,"")</f>
        <v/>
      </c>
      <c r="E1058" s="378" t="str">
        <f>IF(名簿!J1063&lt;&gt;"",名簿!J1063,"")</f>
        <v/>
      </c>
      <c r="F1058" s="378" t="str">
        <f>IF(名簿!L1063&lt;&gt;"",名簿!L1063,"")</f>
        <v/>
      </c>
      <c r="G1058" s="378" t="str">
        <f>IF(名簿!I1063&lt;&gt;"",名簿!I1063,"")</f>
        <v/>
      </c>
      <c r="H1058" s="378" t="str">
        <f>IF(名簿!K1063&lt;&gt;"",名簿!K1063,"")</f>
        <v/>
      </c>
      <c r="I1058" s="378" t="str">
        <f>IF(名簿!H1063&lt;&gt;"",名簿!H1063,"")</f>
        <v/>
      </c>
      <c r="J1058" s="378" t="str">
        <f>IF(名簿!S1063&lt;&gt;"",名簿!S1063,"")</f>
        <v/>
      </c>
      <c r="L1058" s="379" t="str">
        <f>IF(現場!C1062&lt;&gt;"",現場!C1062,"")</f>
        <v/>
      </c>
      <c r="M1058" s="379" t="str">
        <f>IF(現場!D1062&lt;&gt;"",現場!D1062,"")</f>
        <v/>
      </c>
      <c r="N1058" s="379" t="str">
        <f>IF(現場!E1062&lt;&gt;"",現場!E1062,"")</f>
        <v/>
      </c>
      <c r="O1058" s="379" t="str">
        <f>IF(現場!F1062&lt;&gt;"",現場!F1062,"")</f>
        <v/>
      </c>
      <c r="P1058" s="379" t="str">
        <f>IF(現場!G1062&lt;&gt;"",現場!G1062,"")</f>
        <v/>
      </c>
      <c r="Q1058" s="379" t="str">
        <f>IF(現場!H1062&lt;&gt;"",現場!H1062,"")</f>
        <v/>
      </c>
      <c r="R1058" s="379" t="str">
        <f>IF(現場!I1062&lt;&gt;"",現場!I1062,"")</f>
        <v/>
      </c>
      <c r="S1058" s="379" t="str">
        <f>IF(現場!J1062&lt;&gt;"",現場!J1062,"")</f>
        <v/>
      </c>
      <c r="T1058" s="379" t="str">
        <f>IF(現場!K1062&lt;&gt;"",現場!K1062,"")</f>
        <v/>
      </c>
      <c r="U1058" s="379" t="str">
        <f>IF(現場!L1062&lt;&gt;"",現場!L1062,"")</f>
        <v/>
      </c>
      <c r="V1058" s="379" t="str">
        <f>IF(現場!M1062&lt;&gt;"",現場!M1062,"")</f>
        <v/>
      </c>
      <c r="X1058" s="407" t="str">
        <f>IF(名簿!E1063&lt;&gt;"",名簿!E1063,"")</f>
        <v/>
      </c>
      <c r="Y1058" s="407" t="str">
        <f>IF(名簿!C1063&lt;&gt;"",名簿!C1063,"")</f>
        <v/>
      </c>
      <c r="Z1058" s="407" t="str">
        <f>IF(名簿!H1063&lt;&gt;"",名簿!H1063,"")</f>
        <v/>
      </c>
      <c r="AA1058" s="407" t="str">
        <f>IF(名簿!S1063&lt;&gt;"",名簿!S1063,"")</f>
        <v/>
      </c>
      <c r="AB1058" s="407" t="s">
        <v>1792</v>
      </c>
      <c r="AC1058" s="407" t="str">
        <f>IF(名簿!M1063&lt;&gt;"",名簿!M1063,"")</f>
        <v/>
      </c>
      <c r="AD1058" s="407" t="str">
        <f>IF(名簿!N1063&lt;&gt;"",名簿!N1063,"")</f>
        <v/>
      </c>
      <c r="AE1058" s="407" t="str">
        <f>IF(名簿!O1063&lt;&gt;"",名簿!O1063,"")</f>
        <v/>
      </c>
      <c r="AF1058" s="407" t="str">
        <f>IF(名簿!P1063&lt;&gt;"",名簿!P1063,"")</f>
        <v/>
      </c>
      <c r="AN1058" s="551"/>
    </row>
    <row r="1059" spans="2:40" x14ac:dyDescent="0.15">
      <c r="B1059" s="378" t="str">
        <f>IF(名簿!C1064&lt;&gt;"",名簿!C1064,"")</f>
        <v/>
      </c>
      <c r="C1059" s="378" t="str">
        <f>IF(名簿!F1064&lt;&gt;"",名簿!F1064,"")</f>
        <v/>
      </c>
      <c r="D1059" s="378" t="str">
        <f>IF(名簿!G1064&lt;&gt;"",名簿!G1064,"")</f>
        <v/>
      </c>
      <c r="E1059" s="378" t="str">
        <f>IF(名簿!J1064&lt;&gt;"",名簿!J1064,"")</f>
        <v/>
      </c>
      <c r="F1059" s="378" t="str">
        <f>IF(名簿!L1064&lt;&gt;"",名簿!L1064,"")</f>
        <v/>
      </c>
      <c r="G1059" s="378" t="str">
        <f>IF(名簿!I1064&lt;&gt;"",名簿!I1064,"")</f>
        <v/>
      </c>
      <c r="H1059" s="378" t="str">
        <f>IF(名簿!K1064&lt;&gt;"",名簿!K1064,"")</f>
        <v/>
      </c>
      <c r="I1059" s="378" t="str">
        <f>IF(名簿!H1064&lt;&gt;"",名簿!H1064,"")</f>
        <v/>
      </c>
      <c r="J1059" s="378" t="str">
        <f>IF(名簿!S1064&lt;&gt;"",名簿!S1064,"")</f>
        <v/>
      </c>
      <c r="L1059" s="379" t="str">
        <f>IF(現場!C1063&lt;&gt;"",現場!C1063,"")</f>
        <v/>
      </c>
      <c r="M1059" s="379" t="str">
        <f>IF(現場!D1063&lt;&gt;"",現場!D1063,"")</f>
        <v/>
      </c>
      <c r="N1059" s="379" t="str">
        <f>IF(現場!E1063&lt;&gt;"",現場!E1063,"")</f>
        <v/>
      </c>
      <c r="O1059" s="379" t="str">
        <f>IF(現場!F1063&lt;&gt;"",現場!F1063,"")</f>
        <v/>
      </c>
      <c r="P1059" s="379" t="str">
        <f>IF(現場!G1063&lt;&gt;"",現場!G1063,"")</f>
        <v/>
      </c>
      <c r="Q1059" s="379" t="str">
        <f>IF(現場!H1063&lt;&gt;"",現場!H1063,"")</f>
        <v/>
      </c>
      <c r="R1059" s="379" t="str">
        <f>IF(現場!I1063&lt;&gt;"",現場!I1063,"")</f>
        <v/>
      </c>
      <c r="S1059" s="379" t="str">
        <f>IF(現場!J1063&lt;&gt;"",現場!J1063,"")</f>
        <v/>
      </c>
      <c r="T1059" s="379" t="str">
        <f>IF(現場!K1063&lt;&gt;"",現場!K1063,"")</f>
        <v/>
      </c>
      <c r="U1059" s="379" t="str">
        <f>IF(現場!L1063&lt;&gt;"",現場!L1063,"")</f>
        <v/>
      </c>
      <c r="V1059" s="379" t="str">
        <f>IF(現場!M1063&lt;&gt;"",現場!M1063,"")</f>
        <v/>
      </c>
      <c r="X1059" s="407" t="str">
        <f>IF(名簿!E1064&lt;&gt;"",名簿!E1064,"")</f>
        <v/>
      </c>
      <c r="Y1059" s="407" t="str">
        <f>IF(名簿!C1064&lt;&gt;"",名簿!C1064,"")</f>
        <v/>
      </c>
      <c r="Z1059" s="407" t="str">
        <f>IF(名簿!H1064&lt;&gt;"",名簿!H1064,"")</f>
        <v/>
      </c>
      <c r="AA1059" s="407" t="str">
        <f>IF(名簿!S1064&lt;&gt;"",名簿!S1064,"")</f>
        <v/>
      </c>
      <c r="AB1059" s="407" t="s">
        <v>1792</v>
      </c>
      <c r="AC1059" s="407" t="str">
        <f>IF(名簿!M1064&lt;&gt;"",名簿!M1064,"")</f>
        <v/>
      </c>
      <c r="AD1059" s="407" t="str">
        <f>IF(名簿!N1064&lt;&gt;"",名簿!N1064,"")</f>
        <v/>
      </c>
      <c r="AE1059" s="407" t="str">
        <f>IF(名簿!O1064&lt;&gt;"",名簿!O1064,"")</f>
        <v/>
      </c>
      <c r="AF1059" s="407" t="str">
        <f>IF(名簿!P1064&lt;&gt;"",名簿!P1064,"")</f>
        <v/>
      </c>
      <c r="AN1059" s="551"/>
    </row>
    <row r="1060" spans="2:40" x14ac:dyDescent="0.15">
      <c r="B1060" s="378" t="str">
        <f>IF(名簿!C1065&lt;&gt;"",名簿!C1065,"")</f>
        <v/>
      </c>
      <c r="C1060" s="378" t="str">
        <f>IF(名簿!F1065&lt;&gt;"",名簿!F1065,"")</f>
        <v/>
      </c>
      <c r="D1060" s="378" t="str">
        <f>IF(名簿!G1065&lt;&gt;"",名簿!G1065,"")</f>
        <v/>
      </c>
      <c r="E1060" s="378" t="str">
        <f>IF(名簿!J1065&lt;&gt;"",名簿!J1065,"")</f>
        <v/>
      </c>
      <c r="F1060" s="378" t="str">
        <f>IF(名簿!L1065&lt;&gt;"",名簿!L1065,"")</f>
        <v/>
      </c>
      <c r="G1060" s="378" t="str">
        <f>IF(名簿!I1065&lt;&gt;"",名簿!I1065,"")</f>
        <v/>
      </c>
      <c r="H1060" s="378" t="str">
        <f>IF(名簿!K1065&lt;&gt;"",名簿!K1065,"")</f>
        <v/>
      </c>
      <c r="I1060" s="378" t="str">
        <f>IF(名簿!H1065&lt;&gt;"",名簿!H1065,"")</f>
        <v/>
      </c>
      <c r="J1060" s="378" t="str">
        <f>IF(名簿!S1065&lt;&gt;"",名簿!S1065,"")</f>
        <v/>
      </c>
      <c r="L1060" s="379" t="str">
        <f>IF(現場!C1064&lt;&gt;"",現場!C1064,"")</f>
        <v/>
      </c>
      <c r="M1060" s="379" t="str">
        <f>IF(現場!D1064&lt;&gt;"",現場!D1064,"")</f>
        <v/>
      </c>
      <c r="N1060" s="379" t="str">
        <f>IF(現場!E1064&lt;&gt;"",現場!E1064,"")</f>
        <v/>
      </c>
      <c r="O1060" s="379" t="str">
        <f>IF(現場!F1064&lt;&gt;"",現場!F1064,"")</f>
        <v/>
      </c>
      <c r="P1060" s="379" t="str">
        <f>IF(現場!G1064&lt;&gt;"",現場!G1064,"")</f>
        <v/>
      </c>
      <c r="Q1060" s="379" t="str">
        <f>IF(現場!H1064&lt;&gt;"",現場!H1064,"")</f>
        <v/>
      </c>
      <c r="R1060" s="379" t="str">
        <f>IF(現場!I1064&lt;&gt;"",現場!I1064,"")</f>
        <v/>
      </c>
      <c r="S1060" s="379" t="str">
        <f>IF(現場!J1064&lt;&gt;"",現場!J1064,"")</f>
        <v/>
      </c>
      <c r="T1060" s="379" t="str">
        <f>IF(現場!K1064&lt;&gt;"",現場!K1064,"")</f>
        <v/>
      </c>
      <c r="U1060" s="379" t="str">
        <f>IF(現場!L1064&lt;&gt;"",現場!L1064,"")</f>
        <v/>
      </c>
      <c r="V1060" s="379" t="str">
        <f>IF(現場!M1064&lt;&gt;"",現場!M1064,"")</f>
        <v/>
      </c>
      <c r="X1060" s="407" t="str">
        <f>IF(名簿!E1065&lt;&gt;"",名簿!E1065,"")</f>
        <v/>
      </c>
      <c r="Y1060" s="407" t="str">
        <f>IF(名簿!C1065&lt;&gt;"",名簿!C1065,"")</f>
        <v/>
      </c>
      <c r="Z1060" s="407" t="str">
        <f>IF(名簿!H1065&lt;&gt;"",名簿!H1065,"")</f>
        <v/>
      </c>
      <c r="AA1060" s="407" t="str">
        <f>IF(名簿!S1065&lt;&gt;"",名簿!S1065,"")</f>
        <v/>
      </c>
      <c r="AB1060" s="407" t="s">
        <v>1792</v>
      </c>
      <c r="AC1060" s="407" t="str">
        <f>IF(名簿!M1065&lt;&gt;"",名簿!M1065,"")</f>
        <v/>
      </c>
      <c r="AD1060" s="407" t="str">
        <f>IF(名簿!N1065&lt;&gt;"",名簿!N1065,"")</f>
        <v/>
      </c>
      <c r="AE1060" s="407" t="str">
        <f>IF(名簿!O1065&lt;&gt;"",名簿!O1065,"")</f>
        <v/>
      </c>
      <c r="AF1060" s="407" t="str">
        <f>IF(名簿!P1065&lt;&gt;"",名簿!P1065,"")</f>
        <v/>
      </c>
      <c r="AN1060" s="551"/>
    </row>
    <row r="1061" spans="2:40" x14ac:dyDescent="0.15">
      <c r="B1061" s="378" t="str">
        <f>IF(名簿!C1066&lt;&gt;"",名簿!C1066,"")</f>
        <v/>
      </c>
      <c r="C1061" s="378" t="str">
        <f>IF(名簿!F1066&lt;&gt;"",名簿!F1066,"")</f>
        <v/>
      </c>
      <c r="D1061" s="378" t="str">
        <f>IF(名簿!G1066&lt;&gt;"",名簿!G1066,"")</f>
        <v/>
      </c>
      <c r="E1061" s="378" t="str">
        <f>IF(名簿!J1066&lt;&gt;"",名簿!J1066,"")</f>
        <v/>
      </c>
      <c r="F1061" s="378" t="str">
        <f>IF(名簿!L1066&lt;&gt;"",名簿!L1066,"")</f>
        <v/>
      </c>
      <c r="G1061" s="378" t="str">
        <f>IF(名簿!I1066&lt;&gt;"",名簿!I1066,"")</f>
        <v/>
      </c>
      <c r="H1061" s="378" t="str">
        <f>IF(名簿!K1066&lt;&gt;"",名簿!K1066,"")</f>
        <v/>
      </c>
      <c r="I1061" s="378" t="str">
        <f>IF(名簿!H1066&lt;&gt;"",名簿!H1066,"")</f>
        <v/>
      </c>
      <c r="J1061" s="378" t="str">
        <f>IF(名簿!S1066&lt;&gt;"",名簿!S1066,"")</f>
        <v/>
      </c>
      <c r="L1061" s="379" t="str">
        <f>IF(現場!C1065&lt;&gt;"",現場!C1065,"")</f>
        <v/>
      </c>
      <c r="M1061" s="379" t="str">
        <f>IF(現場!D1065&lt;&gt;"",現場!D1065,"")</f>
        <v/>
      </c>
      <c r="N1061" s="379" t="str">
        <f>IF(現場!E1065&lt;&gt;"",現場!E1065,"")</f>
        <v/>
      </c>
      <c r="O1061" s="379" t="str">
        <f>IF(現場!F1065&lt;&gt;"",現場!F1065,"")</f>
        <v/>
      </c>
      <c r="P1061" s="379" t="str">
        <f>IF(現場!G1065&lt;&gt;"",現場!G1065,"")</f>
        <v/>
      </c>
      <c r="Q1061" s="379" t="str">
        <f>IF(現場!H1065&lt;&gt;"",現場!H1065,"")</f>
        <v/>
      </c>
      <c r="R1061" s="379" t="str">
        <f>IF(現場!I1065&lt;&gt;"",現場!I1065,"")</f>
        <v/>
      </c>
      <c r="S1061" s="379" t="str">
        <f>IF(現場!J1065&lt;&gt;"",現場!J1065,"")</f>
        <v/>
      </c>
      <c r="T1061" s="379" t="str">
        <f>IF(現場!K1065&lt;&gt;"",現場!K1065,"")</f>
        <v/>
      </c>
      <c r="U1061" s="379" t="str">
        <f>IF(現場!L1065&lt;&gt;"",現場!L1065,"")</f>
        <v/>
      </c>
      <c r="V1061" s="379" t="str">
        <f>IF(現場!M1065&lt;&gt;"",現場!M1065,"")</f>
        <v/>
      </c>
      <c r="X1061" s="407" t="str">
        <f>IF(名簿!E1066&lt;&gt;"",名簿!E1066,"")</f>
        <v/>
      </c>
      <c r="Y1061" s="407" t="str">
        <f>IF(名簿!C1066&lt;&gt;"",名簿!C1066,"")</f>
        <v/>
      </c>
      <c r="Z1061" s="407" t="str">
        <f>IF(名簿!H1066&lt;&gt;"",名簿!H1066,"")</f>
        <v/>
      </c>
      <c r="AA1061" s="407" t="str">
        <f>IF(名簿!S1066&lt;&gt;"",名簿!S1066,"")</f>
        <v/>
      </c>
      <c r="AB1061" s="407" t="s">
        <v>1792</v>
      </c>
      <c r="AC1061" s="407" t="str">
        <f>IF(名簿!M1066&lt;&gt;"",名簿!M1066,"")</f>
        <v/>
      </c>
      <c r="AD1061" s="407" t="str">
        <f>IF(名簿!N1066&lt;&gt;"",名簿!N1066,"")</f>
        <v/>
      </c>
      <c r="AE1061" s="407" t="str">
        <f>IF(名簿!O1066&lt;&gt;"",名簿!O1066,"")</f>
        <v/>
      </c>
      <c r="AF1061" s="407" t="str">
        <f>IF(名簿!P1066&lt;&gt;"",名簿!P1066,"")</f>
        <v/>
      </c>
      <c r="AN1061" s="551"/>
    </row>
    <row r="1062" spans="2:40" x14ac:dyDescent="0.15">
      <c r="B1062" s="378" t="str">
        <f>IF(名簿!C1067&lt;&gt;"",名簿!C1067,"")</f>
        <v/>
      </c>
      <c r="C1062" s="378" t="str">
        <f>IF(名簿!F1067&lt;&gt;"",名簿!F1067,"")</f>
        <v/>
      </c>
      <c r="D1062" s="378" t="str">
        <f>IF(名簿!G1067&lt;&gt;"",名簿!G1067,"")</f>
        <v/>
      </c>
      <c r="E1062" s="378" t="str">
        <f>IF(名簿!J1067&lt;&gt;"",名簿!J1067,"")</f>
        <v/>
      </c>
      <c r="F1062" s="378" t="str">
        <f>IF(名簿!L1067&lt;&gt;"",名簿!L1067,"")</f>
        <v/>
      </c>
      <c r="G1062" s="378" t="str">
        <f>IF(名簿!I1067&lt;&gt;"",名簿!I1067,"")</f>
        <v/>
      </c>
      <c r="H1062" s="378" t="str">
        <f>IF(名簿!K1067&lt;&gt;"",名簿!K1067,"")</f>
        <v/>
      </c>
      <c r="I1062" s="378" t="str">
        <f>IF(名簿!H1067&lt;&gt;"",名簿!H1067,"")</f>
        <v/>
      </c>
      <c r="J1062" s="378" t="str">
        <f>IF(名簿!S1067&lt;&gt;"",名簿!S1067,"")</f>
        <v/>
      </c>
      <c r="L1062" s="379" t="str">
        <f>IF(現場!C1066&lt;&gt;"",現場!C1066,"")</f>
        <v/>
      </c>
      <c r="M1062" s="379" t="str">
        <f>IF(現場!D1066&lt;&gt;"",現場!D1066,"")</f>
        <v/>
      </c>
      <c r="N1062" s="379" t="str">
        <f>IF(現場!E1066&lt;&gt;"",現場!E1066,"")</f>
        <v/>
      </c>
      <c r="O1062" s="379" t="str">
        <f>IF(現場!F1066&lt;&gt;"",現場!F1066,"")</f>
        <v/>
      </c>
      <c r="P1062" s="379" t="str">
        <f>IF(現場!G1066&lt;&gt;"",現場!G1066,"")</f>
        <v/>
      </c>
      <c r="Q1062" s="379" t="str">
        <f>IF(現場!H1066&lt;&gt;"",現場!H1066,"")</f>
        <v/>
      </c>
      <c r="R1062" s="379" t="str">
        <f>IF(現場!I1066&lt;&gt;"",現場!I1066,"")</f>
        <v/>
      </c>
      <c r="S1062" s="379" t="str">
        <f>IF(現場!J1066&lt;&gt;"",現場!J1066,"")</f>
        <v/>
      </c>
      <c r="T1062" s="379" t="str">
        <f>IF(現場!K1066&lt;&gt;"",現場!K1066,"")</f>
        <v/>
      </c>
      <c r="U1062" s="379" t="str">
        <f>IF(現場!L1066&lt;&gt;"",現場!L1066,"")</f>
        <v/>
      </c>
      <c r="V1062" s="379" t="str">
        <f>IF(現場!M1066&lt;&gt;"",現場!M1066,"")</f>
        <v/>
      </c>
      <c r="X1062" s="407" t="str">
        <f>IF(名簿!E1067&lt;&gt;"",名簿!E1067,"")</f>
        <v/>
      </c>
      <c r="Y1062" s="407" t="str">
        <f>IF(名簿!C1067&lt;&gt;"",名簿!C1067,"")</f>
        <v/>
      </c>
      <c r="Z1062" s="407" t="str">
        <f>IF(名簿!H1067&lt;&gt;"",名簿!H1067,"")</f>
        <v/>
      </c>
      <c r="AA1062" s="407" t="str">
        <f>IF(名簿!S1067&lt;&gt;"",名簿!S1067,"")</f>
        <v/>
      </c>
      <c r="AB1062" s="407" t="s">
        <v>1792</v>
      </c>
      <c r="AC1062" s="407" t="str">
        <f>IF(名簿!M1067&lt;&gt;"",名簿!M1067,"")</f>
        <v/>
      </c>
      <c r="AD1062" s="407" t="str">
        <f>IF(名簿!N1067&lt;&gt;"",名簿!N1067,"")</f>
        <v/>
      </c>
      <c r="AE1062" s="407" t="str">
        <f>IF(名簿!O1067&lt;&gt;"",名簿!O1067,"")</f>
        <v/>
      </c>
      <c r="AF1062" s="407" t="str">
        <f>IF(名簿!P1067&lt;&gt;"",名簿!P1067,"")</f>
        <v/>
      </c>
      <c r="AN1062" s="551"/>
    </row>
    <row r="1063" spans="2:40" x14ac:dyDescent="0.15">
      <c r="B1063" s="378" t="str">
        <f>IF(名簿!C1068&lt;&gt;"",名簿!C1068,"")</f>
        <v/>
      </c>
      <c r="C1063" s="378" t="str">
        <f>IF(名簿!F1068&lt;&gt;"",名簿!F1068,"")</f>
        <v/>
      </c>
      <c r="D1063" s="378" t="str">
        <f>IF(名簿!G1068&lt;&gt;"",名簿!G1068,"")</f>
        <v/>
      </c>
      <c r="E1063" s="378" t="str">
        <f>IF(名簿!J1068&lt;&gt;"",名簿!J1068,"")</f>
        <v/>
      </c>
      <c r="F1063" s="378" t="str">
        <f>IF(名簿!L1068&lt;&gt;"",名簿!L1068,"")</f>
        <v/>
      </c>
      <c r="G1063" s="378" t="str">
        <f>IF(名簿!I1068&lt;&gt;"",名簿!I1068,"")</f>
        <v/>
      </c>
      <c r="H1063" s="378" t="str">
        <f>IF(名簿!K1068&lt;&gt;"",名簿!K1068,"")</f>
        <v/>
      </c>
      <c r="I1063" s="378" t="str">
        <f>IF(名簿!H1068&lt;&gt;"",名簿!H1068,"")</f>
        <v/>
      </c>
      <c r="J1063" s="378" t="str">
        <f>IF(名簿!S1068&lt;&gt;"",名簿!S1068,"")</f>
        <v/>
      </c>
      <c r="L1063" s="379" t="str">
        <f>IF(現場!C1067&lt;&gt;"",現場!C1067,"")</f>
        <v/>
      </c>
      <c r="M1063" s="379" t="str">
        <f>IF(現場!D1067&lt;&gt;"",現場!D1067,"")</f>
        <v/>
      </c>
      <c r="N1063" s="379" t="str">
        <f>IF(現場!E1067&lt;&gt;"",現場!E1067,"")</f>
        <v/>
      </c>
      <c r="O1063" s="379" t="str">
        <f>IF(現場!F1067&lt;&gt;"",現場!F1067,"")</f>
        <v/>
      </c>
      <c r="P1063" s="379" t="str">
        <f>IF(現場!G1067&lt;&gt;"",現場!G1067,"")</f>
        <v/>
      </c>
      <c r="Q1063" s="379" t="str">
        <f>IF(現場!H1067&lt;&gt;"",現場!H1067,"")</f>
        <v/>
      </c>
      <c r="R1063" s="379" t="str">
        <f>IF(現場!I1067&lt;&gt;"",現場!I1067,"")</f>
        <v/>
      </c>
      <c r="S1063" s="379" t="str">
        <f>IF(現場!J1067&lt;&gt;"",現場!J1067,"")</f>
        <v/>
      </c>
      <c r="T1063" s="379" t="str">
        <f>IF(現場!K1067&lt;&gt;"",現場!K1067,"")</f>
        <v/>
      </c>
      <c r="U1063" s="379" t="str">
        <f>IF(現場!L1067&lt;&gt;"",現場!L1067,"")</f>
        <v/>
      </c>
      <c r="V1063" s="379" t="str">
        <f>IF(現場!M1067&lt;&gt;"",現場!M1067,"")</f>
        <v/>
      </c>
      <c r="X1063" s="407" t="str">
        <f>IF(名簿!E1068&lt;&gt;"",名簿!E1068,"")</f>
        <v/>
      </c>
      <c r="Y1063" s="407" t="str">
        <f>IF(名簿!C1068&lt;&gt;"",名簿!C1068,"")</f>
        <v/>
      </c>
      <c r="Z1063" s="407" t="str">
        <f>IF(名簿!H1068&lt;&gt;"",名簿!H1068,"")</f>
        <v/>
      </c>
      <c r="AA1063" s="407" t="str">
        <f>IF(名簿!S1068&lt;&gt;"",名簿!S1068,"")</f>
        <v/>
      </c>
      <c r="AB1063" s="407" t="s">
        <v>1792</v>
      </c>
      <c r="AC1063" s="407" t="str">
        <f>IF(名簿!M1068&lt;&gt;"",名簿!M1068,"")</f>
        <v/>
      </c>
      <c r="AD1063" s="407" t="str">
        <f>IF(名簿!N1068&lt;&gt;"",名簿!N1068,"")</f>
        <v/>
      </c>
      <c r="AE1063" s="407" t="str">
        <f>IF(名簿!O1068&lt;&gt;"",名簿!O1068,"")</f>
        <v/>
      </c>
      <c r="AF1063" s="407" t="str">
        <f>IF(名簿!P1068&lt;&gt;"",名簿!P1068,"")</f>
        <v/>
      </c>
      <c r="AN1063" s="551"/>
    </row>
    <row r="1064" spans="2:40" x14ac:dyDescent="0.15">
      <c r="B1064" s="378" t="str">
        <f>IF(名簿!C1069&lt;&gt;"",名簿!C1069,"")</f>
        <v/>
      </c>
      <c r="C1064" s="378" t="str">
        <f>IF(名簿!F1069&lt;&gt;"",名簿!F1069,"")</f>
        <v/>
      </c>
      <c r="D1064" s="378" t="str">
        <f>IF(名簿!G1069&lt;&gt;"",名簿!G1069,"")</f>
        <v/>
      </c>
      <c r="E1064" s="378" t="str">
        <f>IF(名簿!J1069&lt;&gt;"",名簿!J1069,"")</f>
        <v/>
      </c>
      <c r="F1064" s="378" t="str">
        <f>IF(名簿!L1069&lt;&gt;"",名簿!L1069,"")</f>
        <v/>
      </c>
      <c r="G1064" s="378" t="str">
        <f>IF(名簿!I1069&lt;&gt;"",名簿!I1069,"")</f>
        <v/>
      </c>
      <c r="H1064" s="378" t="str">
        <f>IF(名簿!K1069&lt;&gt;"",名簿!K1069,"")</f>
        <v/>
      </c>
      <c r="I1064" s="378" t="str">
        <f>IF(名簿!H1069&lt;&gt;"",名簿!H1069,"")</f>
        <v/>
      </c>
      <c r="J1064" s="378" t="str">
        <f>IF(名簿!S1069&lt;&gt;"",名簿!S1069,"")</f>
        <v/>
      </c>
      <c r="L1064" s="379" t="str">
        <f>IF(現場!C1068&lt;&gt;"",現場!C1068,"")</f>
        <v/>
      </c>
      <c r="M1064" s="379" t="str">
        <f>IF(現場!D1068&lt;&gt;"",現場!D1068,"")</f>
        <v/>
      </c>
      <c r="N1064" s="379" t="str">
        <f>IF(現場!E1068&lt;&gt;"",現場!E1068,"")</f>
        <v/>
      </c>
      <c r="O1064" s="379" t="str">
        <f>IF(現場!F1068&lt;&gt;"",現場!F1068,"")</f>
        <v/>
      </c>
      <c r="P1064" s="379" t="str">
        <f>IF(現場!G1068&lt;&gt;"",現場!G1068,"")</f>
        <v/>
      </c>
      <c r="Q1064" s="379" t="str">
        <f>IF(現場!H1068&lt;&gt;"",現場!H1068,"")</f>
        <v/>
      </c>
      <c r="R1064" s="379" t="str">
        <f>IF(現場!I1068&lt;&gt;"",現場!I1068,"")</f>
        <v/>
      </c>
      <c r="S1064" s="379" t="str">
        <f>IF(現場!J1068&lt;&gt;"",現場!J1068,"")</f>
        <v/>
      </c>
      <c r="T1064" s="379" t="str">
        <f>IF(現場!K1068&lt;&gt;"",現場!K1068,"")</f>
        <v/>
      </c>
      <c r="U1064" s="379" t="str">
        <f>IF(現場!L1068&lt;&gt;"",現場!L1068,"")</f>
        <v/>
      </c>
      <c r="V1064" s="379" t="str">
        <f>IF(現場!M1068&lt;&gt;"",現場!M1068,"")</f>
        <v/>
      </c>
      <c r="X1064" s="407" t="str">
        <f>IF(名簿!E1069&lt;&gt;"",名簿!E1069,"")</f>
        <v/>
      </c>
      <c r="Y1064" s="407" t="str">
        <f>IF(名簿!C1069&lt;&gt;"",名簿!C1069,"")</f>
        <v/>
      </c>
      <c r="Z1064" s="407" t="str">
        <f>IF(名簿!H1069&lt;&gt;"",名簿!H1069,"")</f>
        <v/>
      </c>
      <c r="AA1064" s="407" t="str">
        <f>IF(名簿!S1069&lt;&gt;"",名簿!S1069,"")</f>
        <v/>
      </c>
      <c r="AB1064" s="407" t="s">
        <v>1792</v>
      </c>
      <c r="AC1064" s="407" t="str">
        <f>IF(名簿!M1069&lt;&gt;"",名簿!M1069,"")</f>
        <v/>
      </c>
      <c r="AD1064" s="407" t="str">
        <f>IF(名簿!N1069&lt;&gt;"",名簿!N1069,"")</f>
        <v/>
      </c>
      <c r="AE1064" s="407" t="str">
        <f>IF(名簿!O1069&lt;&gt;"",名簿!O1069,"")</f>
        <v/>
      </c>
      <c r="AF1064" s="407" t="str">
        <f>IF(名簿!P1069&lt;&gt;"",名簿!P1069,"")</f>
        <v/>
      </c>
      <c r="AN1064" s="551"/>
    </row>
    <row r="1065" spans="2:40" x14ac:dyDescent="0.15">
      <c r="B1065" s="378" t="str">
        <f>IF(名簿!C1070&lt;&gt;"",名簿!C1070,"")</f>
        <v/>
      </c>
      <c r="C1065" s="378" t="str">
        <f>IF(名簿!F1070&lt;&gt;"",名簿!F1070,"")</f>
        <v/>
      </c>
      <c r="D1065" s="378" t="str">
        <f>IF(名簿!G1070&lt;&gt;"",名簿!G1070,"")</f>
        <v/>
      </c>
      <c r="E1065" s="378" t="str">
        <f>IF(名簿!J1070&lt;&gt;"",名簿!J1070,"")</f>
        <v/>
      </c>
      <c r="F1065" s="378" t="str">
        <f>IF(名簿!L1070&lt;&gt;"",名簿!L1070,"")</f>
        <v/>
      </c>
      <c r="G1065" s="378" t="str">
        <f>IF(名簿!I1070&lt;&gt;"",名簿!I1070,"")</f>
        <v/>
      </c>
      <c r="H1065" s="378" t="str">
        <f>IF(名簿!K1070&lt;&gt;"",名簿!K1070,"")</f>
        <v/>
      </c>
      <c r="I1065" s="378" t="str">
        <f>IF(名簿!H1070&lt;&gt;"",名簿!H1070,"")</f>
        <v/>
      </c>
      <c r="J1065" s="378" t="str">
        <f>IF(名簿!S1070&lt;&gt;"",名簿!S1070,"")</f>
        <v/>
      </c>
      <c r="L1065" s="379" t="str">
        <f>IF(現場!C1069&lt;&gt;"",現場!C1069,"")</f>
        <v/>
      </c>
      <c r="M1065" s="379" t="str">
        <f>IF(現場!D1069&lt;&gt;"",現場!D1069,"")</f>
        <v/>
      </c>
      <c r="N1065" s="379" t="str">
        <f>IF(現場!E1069&lt;&gt;"",現場!E1069,"")</f>
        <v/>
      </c>
      <c r="O1065" s="379" t="str">
        <f>IF(現場!F1069&lt;&gt;"",現場!F1069,"")</f>
        <v/>
      </c>
      <c r="P1065" s="379" t="str">
        <f>IF(現場!G1069&lt;&gt;"",現場!G1069,"")</f>
        <v/>
      </c>
      <c r="Q1065" s="379" t="str">
        <f>IF(現場!H1069&lt;&gt;"",現場!H1069,"")</f>
        <v/>
      </c>
      <c r="R1065" s="379" t="str">
        <f>IF(現場!I1069&lt;&gt;"",現場!I1069,"")</f>
        <v/>
      </c>
      <c r="S1065" s="379" t="str">
        <f>IF(現場!J1069&lt;&gt;"",現場!J1069,"")</f>
        <v/>
      </c>
      <c r="T1065" s="379" t="str">
        <f>IF(現場!K1069&lt;&gt;"",現場!K1069,"")</f>
        <v/>
      </c>
      <c r="U1065" s="379" t="str">
        <f>IF(現場!L1069&lt;&gt;"",現場!L1069,"")</f>
        <v/>
      </c>
      <c r="V1065" s="379" t="str">
        <f>IF(現場!M1069&lt;&gt;"",現場!M1069,"")</f>
        <v/>
      </c>
      <c r="X1065" s="407" t="str">
        <f>IF(名簿!E1070&lt;&gt;"",名簿!E1070,"")</f>
        <v/>
      </c>
      <c r="Y1065" s="407" t="str">
        <f>IF(名簿!C1070&lt;&gt;"",名簿!C1070,"")</f>
        <v/>
      </c>
      <c r="Z1065" s="407" t="str">
        <f>IF(名簿!H1070&lt;&gt;"",名簿!H1070,"")</f>
        <v/>
      </c>
      <c r="AA1065" s="407" t="str">
        <f>IF(名簿!S1070&lt;&gt;"",名簿!S1070,"")</f>
        <v/>
      </c>
      <c r="AB1065" s="407" t="s">
        <v>1792</v>
      </c>
      <c r="AC1065" s="407" t="str">
        <f>IF(名簿!M1070&lt;&gt;"",名簿!M1070,"")</f>
        <v/>
      </c>
      <c r="AD1065" s="407" t="str">
        <f>IF(名簿!N1070&lt;&gt;"",名簿!N1070,"")</f>
        <v/>
      </c>
      <c r="AE1065" s="407" t="str">
        <f>IF(名簿!O1070&lt;&gt;"",名簿!O1070,"")</f>
        <v/>
      </c>
      <c r="AF1065" s="407" t="str">
        <f>IF(名簿!P1070&lt;&gt;"",名簿!P1070,"")</f>
        <v/>
      </c>
      <c r="AN1065" s="551"/>
    </row>
    <row r="1066" spans="2:40" x14ac:dyDescent="0.15">
      <c r="B1066" s="378" t="str">
        <f>IF(名簿!C1071&lt;&gt;"",名簿!C1071,"")</f>
        <v/>
      </c>
      <c r="C1066" s="378" t="str">
        <f>IF(名簿!F1071&lt;&gt;"",名簿!F1071,"")</f>
        <v/>
      </c>
      <c r="D1066" s="378" t="str">
        <f>IF(名簿!G1071&lt;&gt;"",名簿!G1071,"")</f>
        <v/>
      </c>
      <c r="E1066" s="378" t="str">
        <f>IF(名簿!J1071&lt;&gt;"",名簿!J1071,"")</f>
        <v/>
      </c>
      <c r="F1066" s="378" t="str">
        <f>IF(名簿!L1071&lt;&gt;"",名簿!L1071,"")</f>
        <v/>
      </c>
      <c r="G1066" s="378" t="str">
        <f>IF(名簿!I1071&lt;&gt;"",名簿!I1071,"")</f>
        <v/>
      </c>
      <c r="H1066" s="378" t="str">
        <f>IF(名簿!K1071&lt;&gt;"",名簿!K1071,"")</f>
        <v/>
      </c>
      <c r="I1066" s="378" t="str">
        <f>IF(名簿!H1071&lt;&gt;"",名簿!H1071,"")</f>
        <v/>
      </c>
      <c r="J1066" s="378" t="str">
        <f>IF(名簿!S1071&lt;&gt;"",名簿!S1071,"")</f>
        <v/>
      </c>
      <c r="L1066" s="379" t="str">
        <f>IF(現場!C1070&lt;&gt;"",現場!C1070,"")</f>
        <v/>
      </c>
      <c r="M1066" s="379" t="str">
        <f>IF(現場!D1070&lt;&gt;"",現場!D1070,"")</f>
        <v/>
      </c>
      <c r="N1066" s="379" t="str">
        <f>IF(現場!E1070&lt;&gt;"",現場!E1070,"")</f>
        <v/>
      </c>
      <c r="O1066" s="379" t="str">
        <f>IF(現場!F1070&lt;&gt;"",現場!F1070,"")</f>
        <v/>
      </c>
      <c r="P1066" s="379" t="str">
        <f>IF(現場!G1070&lt;&gt;"",現場!G1070,"")</f>
        <v/>
      </c>
      <c r="Q1066" s="379" t="str">
        <f>IF(現場!H1070&lt;&gt;"",現場!H1070,"")</f>
        <v/>
      </c>
      <c r="R1066" s="379" t="str">
        <f>IF(現場!I1070&lt;&gt;"",現場!I1070,"")</f>
        <v/>
      </c>
      <c r="S1066" s="379" t="str">
        <f>IF(現場!J1070&lt;&gt;"",現場!J1070,"")</f>
        <v/>
      </c>
      <c r="T1066" s="379" t="str">
        <f>IF(現場!K1070&lt;&gt;"",現場!K1070,"")</f>
        <v/>
      </c>
      <c r="U1066" s="379" t="str">
        <f>IF(現場!L1070&lt;&gt;"",現場!L1070,"")</f>
        <v/>
      </c>
      <c r="V1066" s="379" t="str">
        <f>IF(現場!M1070&lt;&gt;"",現場!M1070,"")</f>
        <v/>
      </c>
      <c r="X1066" s="407" t="str">
        <f>IF(名簿!E1071&lt;&gt;"",名簿!E1071,"")</f>
        <v/>
      </c>
      <c r="Y1066" s="407" t="str">
        <f>IF(名簿!C1071&lt;&gt;"",名簿!C1071,"")</f>
        <v/>
      </c>
      <c r="Z1066" s="407" t="str">
        <f>IF(名簿!H1071&lt;&gt;"",名簿!H1071,"")</f>
        <v/>
      </c>
      <c r="AA1066" s="407" t="str">
        <f>IF(名簿!S1071&lt;&gt;"",名簿!S1071,"")</f>
        <v/>
      </c>
      <c r="AB1066" s="407" t="s">
        <v>1792</v>
      </c>
      <c r="AC1066" s="407" t="str">
        <f>IF(名簿!M1071&lt;&gt;"",名簿!M1071,"")</f>
        <v/>
      </c>
      <c r="AD1066" s="407" t="str">
        <f>IF(名簿!N1071&lt;&gt;"",名簿!N1071,"")</f>
        <v/>
      </c>
      <c r="AE1066" s="407" t="str">
        <f>IF(名簿!O1071&lt;&gt;"",名簿!O1071,"")</f>
        <v/>
      </c>
      <c r="AF1066" s="407" t="str">
        <f>IF(名簿!P1071&lt;&gt;"",名簿!P1071,"")</f>
        <v/>
      </c>
      <c r="AN1066" s="551"/>
    </row>
    <row r="1067" spans="2:40" x14ac:dyDescent="0.15">
      <c r="B1067" s="378" t="str">
        <f>IF(名簿!C1072&lt;&gt;"",名簿!C1072,"")</f>
        <v/>
      </c>
      <c r="C1067" s="378" t="str">
        <f>IF(名簿!F1072&lt;&gt;"",名簿!F1072,"")</f>
        <v/>
      </c>
      <c r="D1067" s="378" t="str">
        <f>IF(名簿!G1072&lt;&gt;"",名簿!G1072,"")</f>
        <v/>
      </c>
      <c r="E1067" s="378" t="str">
        <f>IF(名簿!J1072&lt;&gt;"",名簿!J1072,"")</f>
        <v/>
      </c>
      <c r="F1067" s="378" t="str">
        <f>IF(名簿!L1072&lt;&gt;"",名簿!L1072,"")</f>
        <v/>
      </c>
      <c r="G1067" s="378" t="str">
        <f>IF(名簿!I1072&lt;&gt;"",名簿!I1072,"")</f>
        <v/>
      </c>
      <c r="H1067" s="378" t="str">
        <f>IF(名簿!K1072&lt;&gt;"",名簿!K1072,"")</f>
        <v/>
      </c>
      <c r="I1067" s="378" t="str">
        <f>IF(名簿!H1072&lt;&gt;"",名簿!H1072,"")</f>
        <v/>
      </c>
      <c r="J1067" s="378" t="str">
        <f>IF(名簿!S1072&lt;&gt;"",名簿!S1072,"")</f>
        <v/>
      </c>
      <c r="L1067" s="379" t="str">
        <f>IF(現場!C1071&lt;&gt;"",現場!C1071,"")</f>
        <v/>
      </c>
      <c r="M1067" s="379" t="str">
        <f>IF(現場!D1071&lt;&gt;"",現場!D1071,"")</f>
        <v/>
      </c>
      <c r="N1067" s="379" t="str">
        <f>IF(現場!E1071&lt;&gt;"",現場!E1071,"")</f>
        <v/>
      </c>
      <c r="O1067" s="379" t="str">
        <f>IF(現場!F1071&lt;&gt;"",現場!F1071,"")</f>
        <v/>
      </c>
      <c r="P1067" s="379" t="str">
        <f>IF(現場!G1071&lt;&gt;"",現場!G1071,"")</f>
        <v/>
      </c>
      <c r="Q1067" s="379" t="str">
        <f>IF(現場!H1071&lt;&gt;"",現場!H1071,"")</f>
        <v/>
      </c>
      <c r="R1067" s="379" t="str">
        <f>IF(現場!I1071&lt;&gt;"",現場!I1071,"")</f>
        <v/>
      </c>
      <c r="S1067" s="379" t="str">
        <f>IF(現場!J1071&lt;&gt;"",現場!J1071,"")</f>
        <v/>
      </c>
      <c r="T1067" s="379" t="str">
        <f>IF(現場!K1071&lt;&gt;"",現場!K1071,"")</f>
        <v/>
      </c>
      <c r="U1067" s="379" t="str">
        <f>IF(現場!L1071&lt;&gt;"",現場!L1071,"")</f>
        <v/>
      </c>
      <c r="V1067" s="379" t="str">
        <f>IF(現場!M1071&lt;&gt;"",現場!M1071,"")</f>
        <v/>
      </c>
      <c r="X1067" s="407" t="str">
        <f>IF(名簿!E1072&lt;&gt;"",名簿!E1072,"")</f>
        <v/>
      </c>
      <c r="Y1067" s="407" t="str">
        <f>IF(名簿!C1072&lt;&gt;"",名簿!C1072,"")</f>
        <v/>
      </c>
      <c r="Z1067" s="407" t="str">
        <f>IF(名簿!H1072&lt;&gt;"",名簿!H1072,"")</f>
        <v/>
      </c>
      <c r="AA1067" s="407" t="str">
        <f>IF(名簿!S1072&lt;&gt;"",名簿!S1072,"")</f>
        <v/>
      </c>
      <c r="AB1067" s="407" t="s">
        <v>1792</v>
      </c>
      <c r="AC1067" s="407" t="str">
        <f>IF(名簿!M1072&lt;&gt;"",名簿!M1072,"")</f>
        <v/>
      </c>
      <c r="AD1067" s="407" t="str">
        <f>IF(名簿!N1072&lt;&gt;"",名簿!N1072,"")</f>
        <v/>
      </c>
      <c r="AE1067" s="407" t="str">
        <f>IF(名簿!O1072&lt;&gt;"",名簿!O1072,"")</f>
        <v/>
      </c>
      <c r="AF1067" s="407" t="str">
        <f>IF(名簿!P1072&lt;&gt;"",名簿!P1072,"")</f>
        <v/>
      </c>
      <c r="AN1067" s="551"/>
    </row>
    <row r="1068" spans="2:40" x14ac:dyDescent="0.15">
      <c r="B1068" s="378" t="str">
        <f>IF(名簿!C1073&lt;&gt;"",名簿!C1073,"")</f>
        <v/>
      </c>
      <c r="C1068" s="378" t="str">
        <f>IF(名簿!F1073&lt;&gt;"",名簿!F1073,"")</f>
        <v/>
      </c>
      <c r="D1068" s="378" t="str">
        <f>IF(名簿!G1073&lt;&gt;"",名簿!G1073,"")</f>
        <v/>
      </c>
      <c r="E1068" s="378" t="str">
        <f>IF(名簿!J1073&lt;&gt;"",名簿!J1073,"")</f>
        <v/>
      </c>
      <c r="F1068" s="378" t="str">
        <f>IF(名簿!L1073&lt;&gt;"",名簿!L1073,"")</f>
        <v/>
      </c>
      <c r="G1068" s="378" t="str">
        <f>IF(名簿!I1073&lt;&gt;"",名簿!I1073,"")</f>
        <v/>
      </c>
      <c r="H1068" s="378" t="str">
        <f>IF(名簿!K1073&lt;&gt;"",名簿!K1073,"")</f>
        <v/>
      </c>
      <c r="I1068" s="378" t="str">
        <f>IF(名簿!H1073&lt;&gt;"",名簿!H1073,"")</f>
        <v/>
      </c>
      <c r="J1068" s="378" t="str">
        <f>IF(名簿!S1073&lt;&gt;"",名簿!S1073,"")</f>
        <v/>
      </c>
      <c r="L1068" s="379" t="str">
        <f>IF(現場!C1072&lt;&gt;"",現場!C1072,"")</f>
        <v/>
      </c>
      <c r="M1068" s="379" t="str">
        <f>IF(現場!D1072&lt;&gt;"",現場!D1072,"")</f>
        <v/>
      </c>
      <c r="N1068" s="379" t="str">
        <f>IF(現場!E1072&lt;&gt;"",現場!E1072,"")</f>
        <v/>
      </c>
      <c r="O1068" s="379" t="str">
        <f>IF(現場!F1072&lt;&gt;"",現場!F1072,"")</f>
        <v/>
      </c>
      <c r="P1068" s="379" t="str">
        <f>IF(現場!G1072&lt;&gt;"",現場!G1072,"")</f>
        <v/>
      </c>
      <c r="Q1068" s="379" t="str">
        <f>IF(現場!H1072&lt;&gt;"",現場!H1072,"")</f>
        <v/>
      </c>
      <c r="R1068" s="379" t="str">
        <f>IF(現場!I1072&lt;&gt;"",現場!I1072,"")</f>
        <v/>
      </c>
      <c r="S1068" s="379" t="str">
        <f>IF(現場!J1072&lt;&gt;"",現場!J1072,"")</f>
        <v/>
      </c>
      <c r="T1068" s="379" t="str">
        <f>IF(現場!K1072&lt;&gt;"",現場!K1072,"")</f>
        <v/>
      </c>
      <c r="U1068" s="379" t="str">
        <f>IF(現場!L1072&lt;&gt;"",現場!L1072,"")</f>
        <v/>
      </c>
      <c r="V1068" s="379" t="str">
        <f>IF(現場!M1072&lt;&gt;"",現場!M1072,"")</f>
        <v/>
      </c>
      <c r="X1068" s="407" t="str">
        <f>IF(名簿!E1073&lt;&gt;"",名簿!E1073,"")</f>
        <v/>
      </c>
      <c r="Y1068" s="407" t="str">
        <f>IF(名簿!C1073&lt;&gt;"",名簿!C1073,"")</f>
        <v/>
      </c>
      <c r="Z1068" s="407" t="str">
        <f>IF(名簿!H1073&lt;&gt;"",名簿!H1073,"")</f>
        <v/>
      </c>
      <c r="AA1068" s="407" t="str">
        <f>IF(名簿!S1073&lt;&gt;"",名簿!S1073,"")</f>
        <v/>
      </c>
      <c r="AB1068" s="407" t="s">
        <v>1792</v>
      </c>
      <c r="AC1068" s="407" t="str">
        <f>IF(名簿!M1073&lt;&gt;"",名簿!M1073,"")</f>
        <v/>
      </c>
      <c r="AD1068" s="407" t="str">
        <f>IF(名簿!N1073&lt;&gt;"",名簿!N1073,"")</f>
        <v/>
      </c>
      <c r="AE1068" s="407" t="str">
        <f>IF(名簿!O1073&lt;&gt;"",名簿!O1073,"")</f>
        <v/>
      </c>
      <c r="AF1068" s="407" t="str">
        <f>IF(名簿!P1073&lt;&gt;"",名簿!P1073,"")</f>
        <v/>
      </c>
      <c r="AN1068" s="551"/>
    </row>
    <row r="1069" spans="2:40" x14ac:dyDescent="0.15">
      <c r="B1069" s="378" t="str">
        <f>IF(名簿!C1074&lt;&gt;"",名簿!C1074,"")</f>
        <v/>
      </c>
      <c r="C1069" s="378" t="str">
        <f>IF(名簿!F1074&lt;&gt;"",名簿!F1074,"")</f>
        <v/>
      </c>
      <c r="D1069" s="378" t="str">
        <f>IF(名簿!G1074&lt;&gt;"",名簿!G1074,"")</f>
        <v/>
      </c>
      <c r="E1069" s="378" t="str">
        <f>IF(名簿!J1074&lt;&gt;"",名簿!J1074,"")</f>
        <v/>
      </c>
      <c r="F1069" s="378" t="str">
        <f>IF(名簿!L1074&lt;&gt;"",名簿!L1074,"")</f>
        <v/>
      </c>
      <c r="G1069" s="378" t="str">
        <f>IF(名簿!I1074&lt;&gt;"",名簿!I1074,"")</f>
        <v/>
      </c>
      <c r="H1069" s="378" t="str">
        <f>IF(名簿!K1074&lt;&gt;"",名簿!K1074,"")</f>
        <v/>
      </c>
      <c r="I1069" s="378" t="str">
        <f>IF(名簿!H1074&lt;&gt;"",名簿!H1074,"")</f>
        <v/>
      </c>
      <c r="J1069" s="378" t="str">
        <f>IF(名簿!S1074&lt;&gt;"",名簿!S1074,"")</f>
        <v/>
      </c>
      <c r="L1069" s="379" t="str">
        <f>IF(現場!C1073&lt;&gt;"",現場!C1073,"")</f>
        <v/>
      </c>
      <c r="M1069" s="379" t="str">
        <f>IF(現場!D1073&lt;&gt;"",現場!D1073,"")</f>
        <v/>
      </c>
      <c r="N1069" s="379" t="str">
        <f>IF(現場!E1073&lt;&gt;"",現場!E1073,"")</f>
        <v/>
      </c>
      <c r="O1069" s="379" t="str">
        <f>IF(現場!F1073&lt;&gt;"",現場!F1073,"")</f>
        <v/>
      </c>
      <c r="P1069" s="379" t="str">
        <f>IF(現場!G1073&lt;&gt;"",現場!G1073,"")</f>
        <v/>
      </c>
      <c r="Q1069" s="379" t="str">
        <f>IF(現場!H1073&lt;&gt;"",現場!H1073,"")</f>
        <v/>
      </c>
      <c r="R1069" s="379" t="str">
        <f>IF(現場!I1073&lt;&gt;"",現場!I1073,"")</f>
        <v/>
      </c>
      <c r="S1069" s="379" t="str">
        <f>IF(現場!J1073&lt;&gt;"",現場!J1073,"")</f>
        <v/>
      </c>
      <c r="T1069" s="379" t="str">
        <f>IF(現場!K1073&lt;&gt;"",現場!K1073,"")</f>
        <v/>
      </c>
      <c r="U1069" s="379" t="str">
        <f>IF(現場!L1073&lt;&gt;"",現場!L1073,"")</f>
        <v/>
      </c>
      <c r="V1069" s="379" t="str">
        <f>IF(現場!M1073&lt;&gt;"",現場!M1073,"")</f>
        <v/>
      </c>
      <c r="X1069" s="407" t="str">
        <f>IF(名簿!E1074&lt;&gt;"",名簿!E1074,"")</f>
        <v/>
      </c>
      <c r="Y1069" s="407" t="str">
        <f>IF(名簿!C1074&lt;&gt;"",名簿!C1074,"")</f>
        <v/>
      </c>
      <c r="Z1069" s="407" t="str">
        <f>IF(名簿!H1074&lt;&gt;"",名簿!H1074,"")</f>
        <v/>
      </c>
      <c r="AA1069" s="407" t="str">
        <f>IF(名簿!S1074&lt;&gt;"",名簿!S1074,"")</f>
        <v/>
      </c>
      <c r="AB1069" s="407" t="s">
        <v>1792</v>
      </c>
      <c r="AC1069" s="407" t="str">
        <f>IF(名簿!M1074&lt;&gt;"",名簿!M1074,"")</f>
        <v/>
      </c>
      <c r="AD1069" s="407" t="str">
        <f>IF(名簿!N1074&lt;&gt;"",名簿!N1074,"")</f>
        <v/>
      </c>
      <c r="AE1069" s="407" t="str">
        <f>IF(名簿!O1074&lt;&gt;"",名簿!O1074,"")</f>
        <v/>
      </c>
      <c r="AF1069" s="407" t="str">
        <f>IF(名簿!P1074&lt;&gt;"",名簿!P1074,"")</f>
        <v/>
      </c>
      <c r="AN1069" s="551"/>
    </row>
    <row r="1070" spans="2:40" x14ac:dyDescent="0.15">
      <c r="B1070" s="378" t="str">
        <f>IF(名簿!C1075&lt;&gt;"",名簿!C1075,"")</f>
        <v/>
      </c>
      <c r="C1070" s="378" t="str">
        <f>IF(名簿!F1075&lt;&gt;"",名簿!F1075,"")</f>
        <v/>
      </c>
      <c r="D1070" s="378" t="str">
        <f>IF(名簿!G1075&lt;&gt;"",名簿!G1075,"")</f>
        <v/>
      </c>
      <c r="E1070" s="378" t="str">
        <f>IF(名簿!J1075&lt;&gt;"",名簿!J1075,"")</f>
        <v/>
      </c>
      <c r="F1070" s="378" t="str">
        <f>IF(名簿!L1075&lt;&gt;"",名簿!L1075,"")</f>
        <v/>
      </c>
      <c r="G1070" s="378" t="str">
        <f>IF(名簿!I1075&lt;&gt;"",名簿!I1075,"")</f>
        <v/>
      </c>
      <c r="H1070" s="378" t="str">
        <f>IF(名簿!K1075&lt;&gt;"",名簿!K1075,"")</f>
        <v/>
      </c>
      <c r="I1070" s="378" t="str">
        <f>IF(名簿!H1075&lt;&gt;"",名簿!H1075,"")</f>
        <v/>
      </c>
      <c r="J1070" s="378" t="str">
        <f>IF(名簿!S1075&lt;&gt;"",名簿!S1075,"")</f>
        <v/>
      </c>
      <c r="L1070" s="379" t="str">
        <f>IF(現場!C1074&lt;&gt;"",現場!C1074,"")</f>
        <v/>
      </c>
      <c r="M1070" s="379" t="str">
        <f>IF(現場!D1074&lt;&gt;"",現場!D1074,"")</f>
        <v/>
      </c>
      <c r="N1070" s="379" t="str">
        <f>IF(現場!E1074&lt;&gt;"",現場!E1074,"")</f>
        <v/>
      </c>
      <c r="O1070" s="379" t="str">
        <f>IF(現場!F1074&lt;&gt;"",現場!F1074,"")</f>
        <v/>
      </c>
      <c r="P1070" s="379" t="str">
        <f>IF(現場!G1074&lt;&gt;"",現場!G1074,"")</f>
        <v/>
      </c>
      <c r="Q1070" s="379" t="str">
        <f>IF(現場!H1074&lt;&gt;"",現場!H1074,"")</f>
        <v/>
      </c>
      <c r="R1070" s="379" t="str">
        <f>IF(現場!I1074&lt;&gt;"",現場!I1074,"")</f>
        <v/>
      </c>
      <c r="S1070" s="379" t="str">
        <f>IF(現場!J1074&lt;&gt;"",現場!J1074,"")</f>
        <v/>
      </c>
      <c r="T1070" s="379" t="str">
        <f>IF(現場!K1074&lt;&gt;"",現場!K1074,"")</f>
        <v/>
      </c>
      <c r="U1070" s="379" t="str">
        <f>IF(現場!L1074&lt;&gt;"",現場!L1074,"")</f>
        <v/>
      </c>
      <c r="V1070" s="379" t="str">
        <f>IF(現場!M1074&lt;&gt;"",現場!M1074,"")</f>
        <v/>
      </c>
      <c r="X1070" s="407" t="str">
        <f>IF(名簿!E1075&lt;&gt;"",名簿!E1075,"")</f>
        <v/>
      </c>
      <c r="Y1070" s="407" t="str">
        <f>IF(名簿!C1075&lt;&gt;"",名簿!C1075,"")</f>
        <v/>
      </c>
      <c r="Z1070" s="407" t="str">
        <f>IF(名簿!H1075&lt;&gt;"",名簿!H1075,"")</f>
        <v/>
      </c>
      <c r="AA1070" s="407" t="str">
        <f>IF(名簿!S1075&lt;&gt;"",名簿!S1075,"")</f>
        <v/>
      </c>
      <c r="AB1070" s="407" t="s">
        <v>1792</v>
      </c>
      <c r="AC1070" s="407" t="str">
        <f>IF(名簿!M1075&lt;&gt;"",名簿!M1075,"")</f>
        <v/>
      </c>
      <c r="AD1070" s="407" t="str">
        <f>IF(名簿!N1075&lt;&gt;"",名簿!N1075,"")</f>
        <v/>
      </c>
      <c r="AE1070" s="407" t="str">
        <f>IF(名簿!O1075&lt;&gt;"",名簿!O1075,"")</f>
        <v/>
      </c>
      <c r="AF1070" s="407" t="str">
        <f>IF(名簿!P1075&lt;&gt;"",名簿!P1075,"")</f>
        <v/>
      </c>
      <c r="AN1070" s="551"/>
    </row>
    <row r="1071" spans="2:40" x14ac:dyDescent="0.15">
      <c r="B1071" s="378" t="str">
        <f>IF(名簿!C1076&lt;&gt;"",名簿!C1076,"")</f>
        <v/>
      </c>
      <c r="C1071" s="378" t="str">
        <f>IF(名簿!F1076&lt;&gt;"",名簿!F1076,"")</f>
        <v/>
      </c>
      <c r="D1071" s="378" t="str">
        <f>IF(名簿!G1076&lt;&gt;"",名簿!G1076,"")</f>
        <v/>
      </c>
      <c r="E1071" s="378" t="str">
        <f>IF(名簿!J1076&lt;&gt;"",名簿!J1076,"")</f>
        <v/>
      </c>
      <c r="F1071" s="378" t="str">
        <f>IF(名簿!L1076&lt;&gt;"",名簿!L1076,"")</f>
        <v/>
      </c>
      <c r="G1071" s="378" t="str">
        <f>IF(名簿!I1076&lt;&gt;"",名簿!I1076,"")</f>
        <v/>
      </c>
      <c r="H1071" s="378" t="str">
        <f>IF(名簿!K1076&lt;&gt;"",名簿!K1076,"")</f>
        <v/>
      </c>
      <c r="I1071" s="378" t="str">
        <f>IF(名簿!H1076&lt;&gt;"",名簿!H1076,"")</f>
        <v/>
      </c>
      <c r="J1071" s="378" t="str">
        <f>IF(名簿!S1076&lt;&gt;"",名簿!S1076,"")</f>
        <v/>
      </c>
      <c r="L1071" s="379" t="str">
        <f>IF(現場!C1075&lt;&gt;"",現場!C1075,"")</f>
        <v/>
      </c>
      <c r="M1071" s="379" t="str">
        <f>IF(現場!D1075&lt;&gt;"",現場!D1075,"")</f>
        <v/>
      </c>
      <c r="N1071" s="379" t="str">
        <f>IF(現場!E1075&lt;&gt;"",現場!E1075,"")</f>
        <v/>
      </c>
      <c r="O1071" s="379" t="str">
        <f>IF(現場!F1075&lt;&gt;"",現場!F1075,"")</f>
        <v/>
      </c>
      <c r="P1071" s="379" t="str">
        <f>IF(現場!G1075&lt;&gt;"",現場!G1075,"")</f>
        <v/>
      </c>
      <c r="Q1071" s="379" t="str">
        <f>IF(現場!H1075&lt;&gt;"",現場!H1075,"")</f>
        <v/>
      </c>
      <c r="R1071" s="379" t="str">
        <f>IF(現場!I1075&lt;&gt;"",現場!I1075,"")</f>
        <v/>
      </c>
      <c r="S1071" s="379" t="str">
        <f>IF(現場!J1075&lt;&gt;"",現場!J1075,"")</f>
        <v/>
      </c>
      <c r="T1071" s="379" t="str">
        <f>IF(現場!K1075&lt;&gt;"",現場!K1075,"")</f>
        <v/>
      </c>
      <c r="U1071" s="379" t="str">
        <f>IF(現場!L1075&lt;&gt;"",現場!L1075,"")</f>
        <v/>
      </c>
      <c r="V1071" s="379" t="str">
        <f>IF(現場!M1075&lt;&gt;"",現場!M1075,"")</f>
        <v/>
      </c>
      <c r="X1071" s="407" t="str">
        <f>IF(名簿!E1076&lt;&gt;"",名簿!E1076,"")</f>
        <v/>
      </c>
      <c r="Y1071" s="407" t="str">
        <f>IF(名簿!C1076&lt;&gt;"",名簿!C1076,"")</f>
        <v/>
      </c>
      <c r="Z1071" s="407" t="str">
        <f>IF(名簿!H1076&lt;&gt;"",名簿!H1076,"")</f>
        <v/>
      </c>
      <c r="AA1071" s="407" t="str">
        <f>IF(名簿!S1076&lt;&gt;"",名簿!S1076,"")</f>
        <v/>
      </c>
      <c r="AB1071" s="407" t="s">
        <v>1792</v>
      </c>
      <c r="AC1071" s="407" t="str">
        <f>IF(名簿!M1076&lt;&gt;"",名簿!M1076,"")</f>
        <v/>
      </c>
      <c r="AD1071" s="407" t="str">
        <f>IF(名簿!N1076&lt;&gt;"",名簿!N1076,"")</f>
        <v/>
      </c>
      <c r="AE1071" s="407" t="str">
        <f>IF(名簿!O1076&lt;&gt;"",名簿!O1076,"")</f>
        <v/>
      </c>
      <c r="AF1071" s="407" t="str">
        <f>IF(名簿!P1076&lt;&gt;"",名簿!P1076,"")</f>
        <v/>
      </c>
      <c r="AN1071" s="551"/>
    </row>
    <row r="1072" spans="2:40" x14ac:dyDescent="0.15">
      <c r="B1072" s="378" t="str">
        <f>IF(名簿!C1077&lt;&gt;"",名簿!C1077,"")</f>
        <v/>
      </c>
      <c r="C1072" s="378" t="str">
        <f>IF(名簿!F1077&lt;&gt;"",名簿!F1077,"")</f>
        <v/>
      </c>
      <c r="D1072" s="378" t="str">
        <f>IF(名簿!G1077&lt;&gt;"",名簿!G1077,"")</f>
        <v/>
      </c>
      <c r="E1072" s="378" t="str">
        <f>IF(名簿!J1077&lt;&gt;"",名簿!J1077,"")</f>
        <v/>
      </c>
      <c r="F1072" s="378" t="str">
        <f>IF(名簿!L1077&lt;&gt;"",名簿!L1077,"")</f>
        <v/>
      </c>
      <c r="G1072" s="378" t="str">
        <f>IF(名簿!I1077&lt;&gt;"",名簿!I1077,"")</f>
        <v/>
      </c>
      <c r="H1072" s="378" t="str">
        <f>IF(名簿!K1077&lt;&gt;"",名簿!K1077,"")</f>
        <v/>
      </c>
      <c r="I1072" s="378" t="str">
        <f>IF(名簿!H1077&lt;&gt;"",名簿!H1077,"")</f>
        <v/>
      </c>
      <c r="J1072" s="378" t="str">
        <f>IF(名簿!S1077&lt;&gt;"",名簿!S1077,"")</f>
        <v/>
      </c>
      <c r="L1072" s="379" t="str">
        <f>IF(現場!C1076&lt;&gt;"",現場!C1076,"")</f>
        <v/>
      </c>
      <c r="M1072" s="379" t="str">
        <f>IF(現場!D1076&lt;&gt;"",現場!D1076,"")</f>
        <v/>
      </c>
      <c r="N1072" s="379" t="str">
        <f>IF(現場!E1076&lt;&gt;"",現場!E1076,"")</f>
        <v/>
      </c>
      <c r="O1072" s="379" t="str">
        <f>IF(現場!F1076&lt;&gt;"",現場!F1076,"")</f>
        <v/>
      </c>
      <c r="P1072" s="379" t="str">
        <f>IF(現場!G1076&lt;&gt;"",現場!G1076,"")</f>
        <v/>
      </c>
      <c r="Q1072" s="379" t="str">
        <f>IF(現場!H1076&lt;&gt;"",現場!H1076,"")</f>
        <v/>
      </c>
      <c r="R1072" s="379" t="str">
        <f>IF(現場!I1076&lt;&gt;"",現場!I1076,"")</f>
        <v/>
      </c>
      <c r="S1072" s="379" t="str">
        <f>IF(現場!J1076&lt;&gt;"",現場!J1076,"")</f>
        <v/>
      </c>
      <c r="T1072" s="379" t="str">
        <f>IF(現場!K1076&lt;&gt;"",現場!K1076,"")</f>
        <v/>
      </c>
      <c r="U1072" s="379" t="str">
        <f>IF(現場!L1076&lt;&gt;"",現場!L1076,"")</f>
        <v/>
      </c>
      <c r="V1072" s="379" t="str">
        <f>IF(現場!M1076&lt;&gt;"",現場!M1076,"")</f>
        <v/>
      </c>
      <c r="X1072" s="407" t="str">
        <f>IF(名簿!E1077&lt;&gt;"",名簿!E1077,"")</f>
        <v/>
      </c>
      <c r="Y1072" s="407" t="str">
        <f>IF(名簿!C1077&lt;&gt;"",名簿!C1077,"")</f>
        <v/>
      </c>
      <c r="Z1072" s="407" t="str">
        <f>IF(名簿!H1077&lt;&gt;"",名簿!H1077,"")</f>
        <v/>
      </c>
      <c r="AA1072" s="407" t="str">
        <f>IF(名簿!S1077&lt;&gt;"",名簿!S1077,"")</f>
        <v/>
      </c>
      <c r="AB1072" s="407" t="s">
        <v>1792</v>
      </c>
      <c r="AC1072" s="407" t="str">
        <f>IF(名簿!M1077&lt;&gt;"",名簿!M1077,"")</f>
        <v/>
      </c>
      <c r="AD1072" s="407" t="str">
        <f>IF(名簿!N1077&lt;&gt;"",名簿!N1077,"")</f>
        <v/>
      </c>
      <c r="AE1072" s="407" t="str">
        <f>IF(名簿!O1077&lt;&gt;"",名簿!O1077,"")</f>
        <v/>
      </c>
      <c r="AF1072" s="407" t="str">
        <f>IF(名簿!P1077&lt;&gt;"",名簿!P1077,"")</f>
        <v/>
      </c>
      <c r="AN1072" s="551"/>
    </row>
    <row r="1073" spans="2:40" x14ac:dyDescent="0.15">
      <c r="B1073" s="378" t="str">
        <f>IF(名簿!C1078&lt;&gt;"",名簿!C1078,"")</f>
        <v/>
      </c>
      <c r="C1073" s="378" t="str">
        <f>IF(名簿!F1078&lt;&gt;"",名簿!F1078,"")</f>
        <v/>
      </c>
      <c r="D1073" s="378" t="str">
        <f>IF(名簿!G1078&lt;&gt;"",名簿!G1078,"")</f>
        <v/>
      </c>
      <c r="E1073" s="378" t="str">
        <f>IF(名簿!J1078&lt;&gt;"",名簿!J1078,"")</f>
        <v/>
      </c>
      <c r="F1073" s="378" t="str">
        <f>IF(名簿!L1078&lt;&gt;"",名簿!L1078,"")</f>
        <v/>
      </c>
      <c r="G1073" s="378" t="str">
        <f>IF(名簿!I1078&lt;&gt;"",名簿!I1078,"")</f>
        <v/>
      </c>
      <c r="H1073" s="378" t="str">
        <f>IF(名簿!K1078&lt;&gt;"",名簿!K1078,"")</f>
        <v/>
      </c>
      <c r="I1073" s="378" t="str">
        <f>IF(名簿!H1078&lt;&gt;"",名簿!H1078,"")</f>
        <v/>
      </c>
      <c r="J1073" s="378" t="str">
        <f>IF(名簿!S1078&lt;&gt;"",名簿!S1078,"")</f>
        <v/>
      </c>
      <c r="L1073" s="379" t="str">
        <f>IF(現場!C1077&lt;&gt;"",現場!C1077,"")</f>
        <v/>
      </c>
      <c r="M1073" s="379" t="str">
        <f>IF(現場!D1077&lt;&gt;"",現場!D1077,"")</f>
        <v/>
      </c>
      <c r="N1073" s="379" t="str">
        <f>IF(現場!E1077&lt;&gt;"",現場!E1077,"")</f>
        <v/>
      </c>
      <c r="O1073" s="379" t="str">
        <f>IF(現場!F1077&lt;&gt;"",現場!F1077,"")</f>
        <v/>
      </c>
      <c r="P1073" s="379" t="str">
        <f>IF(現場!G1077&lt;&gt;"",現場!G1077,"")</f>
        <v/>
      </c>
      <c r="Q1073" s="379" t="str">
        <f>IF(現場!H1077&lt;&gt;"",現場!H1077,"")</f>
        <v/>
      </c>
      <c r="R1073" s="379" t="str">
        <f>IF(現場!I1077&lt;&gt;"",現場!I1077,"")</f>
        <v/>
      </c>
      <c r="S1073" s="379" t="str">
        <f>IF(現場!J1077&lt;&gt;"",現場!J1077,"")</f>
        <v/>
      </c>
      <c r="T1073" s="379" t="str">
        <f>IF(現場!K1077&lt;&gt;"",現場!K1077,"")</f>
        <v/>
      </c>
      <c r="U1073" s="379" t="str">
        <f>IF(現場!L1077&lt;&gt;"",現場!L1077,"")</f>
        <v/>
      </c>
      <c r="V1073" s="379" t="str">
        <f>IF(現場!M1077&lt;&gt;"",現場!M1077,"")</f>
        <v/>
      </c>
      <c r="X1073" s="407" t="str">
        <f>IF(名簿!E1078&lt;&gt;"",名簿!E1078,"")</f>
        <v/>
      </c>
      <c r="Y1073" s="407" t="str">
        <f>IF(名簿!C1078&lt;&gt;"",名簿!C1078,"")</f>
        <v/>
      </c>
      <c r="Z1073" s="407" t="str">
        <f>IF(名簿!H1078&lt;&gt;"",名簿!H1078,"")</f>
        <v/>
      </c>
      <c r="AA1073" s="407" t="str">
        <f>IF(名簿!S1078&lt;&gt;"",名簿!S1078,"")</f>
        <v/>
      </c>
      <c r="AB1073" s="407" t="s">
        <v>1792</v>
      </c>
      <c r="AC1073" s="407" t="str">
        <f>IF(名簿!M1078&lt;&gt;"",名簿!M1078,"")</f>
        <v/>
      </c>
      <c r="AD1073" s="407" t="str">
        <f>IF(名簿!N1078&lt;&gt;"",名簿!N1078,"")</f>
        <v/>
      </c>
      <c r="AE1073" s="407" t="str">
        <f>IF(名簿!O1078&lt;&gt;"",名簿!O1078,"")</f>
        <v/>
      </c>
      <c r="AF1073" s="407" t="str">
        <f>IF(名簿!P1078&lt;&gt;"",名簿!P1078,"")</f>
        <v/>
      </c>
      <c r="AN1073" s="551"/>
    </row>
    <row r="1074" spans="2:40" x14ac:dyDescent="0.15">
      <c r="B1074" s="378" t="str">
        <f>IF(名簿!C1079&lt;&gt;"",名簿!C1079,"")</f>
        <v/>
      </c>
      <c r="C1074" s="378" t="str">
        <f>IF(名簿!F1079&lt;&gt;"",名簿!F1079,"")</f>
        <v/>
      </c>
      <c r="D1074" s="378" t="str">
        <f>IF(名簿!G1079&lt;&gt;"",名簿!G1079,"")</f>
        <v/>
      </c>
      <c r="E1074" s="378" t="str">
        <f>IF(名簿!J1079&lt;&gt;"",名簿!J1079,"")</f>
        <v/>
      </c>
      <c r="F1074" s="378" t="str">
        <f>IF(名簿!L1079&lt;&gt;"",名簿!L1079,"")</f>
        <v/>
      </c>
      <c r="G1074" s="378" t="str">
        <f>IF(名簿!I1079&lt;&gt;"",名簿!I1079,"")</f>
        <v/>
      </c>
      <c r="H1074" s="378" t="str">
        <f>IF(名簿!K1079&lt;&gt;"",名簿!K1079,"")</f>
        <v/>
      </c>
      <c r="I1074" s="378" t="str">
        <f>IF(名簿!H1079&lt;&gt;"",名簿!H1079,"")</f>
        <v/>
      </c>
      <c r="J1074" s="378" t="str">
        <f>IF(名簿!S1079&lt;&gt;"",名簿!S1079,"")</f>
        <v/>
      </c>
      <c r="L1074" s="379" t="str">
        <f>IF(現場!C1078&lt;&gt;"",現場!C1078,"")</f>
        <v/>
      </c>
      <c r="M1074" s="379" t="str">
        <f>IF(現場!D1078&lt;&gt;"",現場!D1078,"")</f>
        <v/>
      </c>
      <c r="N1074" s="379" t="str">
        <f>IF(現場!E1078&lt;&gt;"",現場!E1078,"")</f>
        <v/>
      </c>
      <c r="O1074" s="379" t="str">
        <f>IF(現場!F1078&lt;&gt;"",現場!F1078,"")</f>
        <v/>
      </c>
      <c r="P1074" s="379" t="str">
        <f>IF(現場!G1078&lt;&gt;"",現場!G1078,"")</f>
        <v/>
      </c>
      <c r="Q1074" s="379" t="str">
        <f>IF(現場!H1078&lt;&gt;"",現場!H1078,"")</f>
        <v/>
      </c>
      <c r="R1074" s="379" t="str">
        <f>IF(現場!I1078&lt;&gt;"",現場!I1078,"")</f>
        <v/>
      </c>
      <c r="S1074" s="379" t="str">
        <f>IF(現場!J1078&lt;&gt;"",現場!J1078,"")</f>
        <v/>
      </c>
      <c r="T1074" s="379" t="str">
        <f>IF(現場!K1078&lt;&gt;"",現場!K1078,"")</f>
        <v/>
      </c>
      <c r="U1074" s="379" t="str">
        <f>IF(現場!L1078&lt;&gt;"",現場!L1078,"")</f>
        <v/>
      </c>
      <c r="V1074" s="379" t="str">
        <f>IF(現場!M1078&lt;&gt;"",現場!M1078,"")</f>
        <v/>
      </c>
      <c r="X1074" s="407" t="str">
        <f>IF(名簿!E1079&lt;&gt;"",名簿!E1079,"")</f>
        <v/>
      </c>
      <c r="Y1074" s="407" t="str">
        <f>IF(名簿!C1079&lt;&gt;"",名簿!C1079,"")</f>
        <v/>
      </c>
      <c r="Z1074" s="407" t="str">
        <f>IF(名簿!H1079&lt;&gt;"",名簿!H1079,"")</f>
        <v/>
      </c>
      <c r="AA1074" s="407" t="str">
        <f>IF(名簿!S1079&lt;&gt;"",名簿!S1079,"")</f>
        <v/>
      </c>
      <c r="AB1074" s="407" t="s">
        <v>1792</v>
      </c>
      <c r="AC1074" s="407" t="str">
        <f>IF(名簿!M1079&lt;&gt;"",名簿!M1079,"")</f>
        <v/>
      </c>
      <c r="AD1074" s="407" t="str">
        <f>IF(名簿!N1079&lt;&gt;"",名簿!N1079,"")</f>
        <v/>
      </c>
      <c r="AE1074" s="407" t="str">
        <f>IF(名簿!O1079&lt;&gt;"",名簿!O1079,"")</f>
        <v/>
      </c>
      <c r="AF1074" s="407" t="str">
        <f>IF(名簿!P1079&lt;&gt;"",名簿!P1079,"")</f>
        <v/>
      </c>
      <c r="AN1074" s="551"/>
    </row>
    <row r="1075" spans="2:40" x14ac:dyDescent="0.15">
      <c r="B1075" s="378" t="str">
        <f>IF(名簿!C1080&lt;&gt;"",名簿!C1080,"")</f>
        <v/>
      </c>
      <c r="C1075" s="378" t="str">
        <f>IF(名簿!F1080&lt;&gt;"",名簿!F1080,"")</f>
        <v/>
      </c>
      <c r="D1075" s="378" t="str">
        <f>IF(名簿!G1080&lt;&gt;"",名簿!G1080,"")</f>
        <v/>
      </c>
      <c r="E1075" s="378" t="str">
        <f>IF(名簿!J1080&lt;&gt;"",名簿!J1080,"")</f>
        <v/>
      </c>
      <c r="F1075" s="378" t="str">
        <f>IF(名簿!L1080&lt;&gt;"",名簿!L1080,"")</f>
        <v/>
      </c>
      <c r="G1075" s="378" t="str">
        <f>IF(名簿!I1080&lt;&gt;"",名簿!I1080,"")</f>
        <v/>
      </c>
      <c r="H1075" s="378" t="str">
        <f>IF(名簿!K1080&lt;&gt;"",名簿!K1080,"")</f>
        <v/>
      </c>
      <c r="I1075" s="378" t="str">
        <f>IF(名簿!H1080&lt;&gt;"",名簿!H1080,"")</f>
        <v/>
      </c>
      <c r="J1075" s="378" t="str">
        <f>IF(名簿!S1080&lt;&gt;"",名簿!S1080,"")</f>
        <v/>
      </c>
      <c r="L1075" s="379" t="str">
        <f>IF(現場!C1079&lt;&gt;"",現場!C1079,"")</f>
        <v/>
      </c>
      <c r="M1075" s="379" t="str">
        <f>IF(現場!D1079&lt;&gt;"",現場!D1079,"")</f>
        <v/>
      </c>
      <c r="N1075" s="379" t="str">
        <f>IF(現場!E1079&lt;&gt;"",現場!E1079,"")</f>
        <v/>
      </c>
      <c r="O1075" s="379" t="str">
        <f>IF(現場!F1079&lt;&gt;"",現場!F1079,"")</f>
        <v/>
      </c>
      <c r="P1075" s="379" t="str">
        <f>IF(現場!G1079&lt;&gt;"",現場!G1079,"")</f>
        <v/>
      </c>
      <c r="Q1075" s="379" t="str">
        <f>IF(現場!H1079&lt;&gt;"",現場!H1079,"")</f>
        <v/>
      </c>
      <c r="R1075" s="379" t="str">
        <f>IF(現場!I1079&lt;&gt;"",現場!I1079,"")</f>
        <v/>
      </c>
      <c r="S1075" s="379" t="str">
        <f>IF(現場!J1079&lt;&gt;"",現場!J1079,"")</f>
        <v/>
      </c>
      <c r="T1075" s="379" t="str">
        <f>IF(現場!K1079&lt;&gt;"",現場!K1079,"")</f>
        <v/>
      </c>
      <c r="U1075" s="379" t="str">
        <f>IF(現場!L1079&lt;&gt;"",現場!L1079,"")</f>
        <v/>
      </c>
      <c r="V1075" s="379" t="str">
        <f>IF(現場!M1079&lt;&gt;"",現場!M1079,"")</f>
        <v/>
      </c>
      <c r="X1075" s="407" t="str">
        <f>IF(名簿!E1080&lt;&gt;"",名簿!E1080,"")</f>
        <v/>
      </c>
      <c r="Y1075" s="407" t="str">
        <f>IF(名簿!C1080&lt;&gt;"",名簿!C1080,"")</f>
        <v/>
      </c>
      <c r="Z1075" s="407" t="str">
        <f>IF(名簿!H1080&lt;&gt;"",名簿!H1080,"")</f>
        <v/>
      </c>
      <c r="AA1075" s="407" t="str">
        <f>IF(名簿!S1080&lt;&gt;"",名簿!S1080,"")</f>
        <v/>
      </c>
      <c r="AB1075" s="407" t="s">
        <v>1792</v>
      </c>
      <c r="AC1075" s="407" t="str">
        <f>IF(名簿!M1080&lt;&gt;"",名簿!M1080,"")</f>
        <v/>
      </c>
      <c r="AD1075" s="407" t="str">
        <f>IF(名簿!N1080&lt;&gt;"",名簿!N1080,"")</f>
        <v/>
      </c>
      <c r="AE1075" s="407" t="str">
        <f>IF(名簿!O1080&lt;&gt;"",名簿!O1080,"")</f>
        <v/>
      </c>
      <c r="AF1075" s="407" t="str">
        <f>IF(名簿!P1080&lt;&gt;"",名簿!P1080,"")</f>
        <v/>
      </c>
      <c r="AN1075" s="551"/>
    </row>
    <row r="1076" spans="2:40" x14ac:dyDescent="0.15">
      <c r="B1076" s="378" t="str">
        <f>IF(名簿!C1081&lt;&gt;"",名簿!C1081,"")</f>
        <v/>
      </c>
      <c r="C1076" s="378" t="str">
        <f>IF(名簿!F1081&lt;&gt;"",名簿!F1081,"")</f>
        <v/>
      </c>
      <c r="D1076" s="378" t="str">
        <f>IF(名簿!G1081&lt;&gt;"",名簿!G1081,"")</f>
        <v/>
      </c>
      <c r="E1076" s="378" t="str">
        <f>IF(名簿!J1081&lt;&gt;"",名簿!J1081,"")</f>
        <v/>
      </c>
      <c r="F1076" s="378" t="str">
        <f>IF(名簿!L1081&lt;&gt;"",名簿!L1081,"")</f>
        <v/>
      </c>
      <c r="G1076" s="378" t="str">
        <f>IF(名簿!I1081&lt;&gt;"",名簿!I1081,"")</f>
        <v/>
      </c>
      <c r="H1076" s="378" t="str">
        <f>IF(名簿!K1081&lt;&gt;"",名簿!K1081,"")</f>
        <v/>
      </c>
      <c r="I1076" s="378" t="str">
        <f>IF(名簿!H1081&lt;&gt;"",名簿!H1081,"")</f>
        <v/>
      </c>
      <c r="J1076" s="378" t="str">
        <f>IF(名簿!S1081&lt;&gt;"",名簿!S1081,"")</f>
        <v/>
      </c>
      <c r="L1076" s="379" t="str">
        <f>IF(現場!C1080&lt;&gt;"",現場!C1080,"")</f>
        <v/>
      </c>
      <c r="M1076" s="379" t="str">
        <f>IF(現場!D1080&lt;&gt;"",現場!D1080,"")</f>
        <v/>
      </c>
      <c r="N1076" s="379" t="str">
        <f>IF(現場!E1080&lt;&gt;"",現場!E1080,"")</f>
        <v/>
      </c>
      <c r="O1076" s="379" t="str">
        <f>IF(現場!F1080&lt;&gt;"",現場!F1080,"")</f>
        <v/>
      </c>
      <c r="P1076" s="379" t="str">
        <f>IF(現場!G1080&lt;&gt;"",現場!G1080,"")</f>
        <v/>
      </c>
      <c r="Q1076" s="379" t="str">
        <f>IF(現場!H1080&lt;&gt;"",現場!H1080,"")</f>
        <v/>
      </c>
      <c r="R1076" s="379" t="str">
        <f>IF(現場!I1080&lt;&gt;"",現場!I1080,"")</f>
        <v/>
      </c>
      <c r="S1076" s="379" t="str">
        <f>IF(現場!J1080&lt;&gt;"",現場!J1080,"")</f>
        <v/>
      </c>
      <c r="T1076" s="379" t="str">
        <f>IF(現場!K1080&lt;&gt;"",現場!K1080,"")</f>
        <v/>
      </c>
      <c r="U1076" s="379" t="str">
        <f>IF(現場!L1080&lt;&gt;"",現場!L1080,"")</f>
        <v/>
      </c>
      <c r="V1076" s="379" t="str">
        <f>IF(現場!M1080&lt;&gt;"",現場!M1080,"")</f>
        <v/>
      </c>
      <c r="X1076" s="407" t="str">
        <f>IF(名簿!E1081&lt;&gt;"",名簿!E1081,"")</f>
        <v/>
      </c>
      <c r="Y1076" s="407" t="str">
        <f>IF(名簿!C1081&lt;&gt;"",名簿!C1081,"")</f>
        <v/>
      </c>
      <c r="Z1076" s="407" t="str">
        <f>IF(名簿!H1081&lt;&gt;"",名簿!H1081,"")</f>
        <v/>
      </c>
      <c r="AA1076" s="407" t="str">
        <f>IF(名簿!S1081&lt;&gt;"",名簿!S1081,"")</f>
        <v/>
      </c>
      <c r="AB1076" s="407" t="s">
        <v>1792</v>
      </c>
      <c r="AC1076" s="407" t="str">
        <f>IF(名簿!M1081&lt;&gt;"",名簿!M1081,"")</f>
        <v/>
      </c>
      <c r="AD1076" s="407" t="str">
        <f>IF(名簿!N1081&lt;&gt;"",名簿!N1081,"")</f>
        <v/>
      </c>
      <c r="AE1076" s="407" t="str">
        <f>IF(名簿!O1081&lt;&gt;"",名簿!O1081,"")</f>
        <v/>
      </c>
      <c r="AF1076" s="407" t="str">
        <f>IF(名簿!P1081&lt;&gt;"",名簿!P1081,"")</f>
        <v/>
      </c>
      <c r="AN1076" s="551"/>
    </row>
    <row r="1077" spans="2:40" x14ac:dyDescent="0.15">
      <c r="B1077" s="378" t="str">
        <f>IF(名簿!C1082&lt;&gt;"",名簿!C1082,"")</f>
        <v/>
      </c>
      <c r="C1077" s="378" t="str">
        <f>IF(名簿!F1082&lt;&gt;"",名簿!F1082,"")</f>
        <v/>
      </c>
      <c r="D1077" s="378" t="str">
        <f>IF(名簿!G1082&lt;&gt;"",名簿!G1082,"")</f>
        <v/>
      </c>
      <c r="E1077" s="378" t="str">
        <f>IF(名簿!J1082&lt;&gt;"",名簿!J1082,"")</f>
        <v/>
      </c>
      <c r="F1077" s="378" t="str">
        <f>IF(名簿!L1082&lt;&gt;"",名簿!L1082,"")</f>
        <v/>
      </c>
      <c r="G1077" s="378" t="str">
        <f>IF(名簿!I1082&lt;&gt;"",名簿!I1082,"")</f>
        <v/>
      </c>
      <c r="H1077" s="378" t="str">
        <f>IF(名簿!K1082&lt;&gt;"",名簿!K1082,"")</f>
        <v/>
      </c>
      <c r="I1077" s="378" t="str">
        <f>IF(名簿!H1082&lt;&gt;"",名簿!H1082,"")</f>
        <v/>
      </c>
      <c r="J1077" s="378" t="str">
        <f>IF(名簿!S1082&lt;&gt;"",名簿!S1082,"")</f>
        <v/>
      </c>
      <c r="K1077" s="379"/>
      <c r="L1077" s="379" t="str">
        <f>IF(現場!C1081&lt;&gt;"",現場!C1081,"")</f>
        <v/>
      </c>
      <c r="M1077" s="379" t="str">
        <f>IF(現場!D1081&lt;&gt;"",現場!D1081,"")</f>
        <v/>
      </c>
      <c r="N1077" s="379" t="str">
        <f>IF(現場!E1081&lt;&gt;"",現場!E1081,"")</f>
        <v/>
      </c>
      <c r="O1077" s="379" t="str">
        <f>IF(現場!F1081&lt;&gt;"",現場!F1081,"")</f>
        <v/>
      </c>
      <c r="P1077" s="379" t="str">
        <f>IF(現場!G1081&lt;&gt;"",現場!G1081,"")</f>
        <v/>
      </c>
      <c r="Q1077" s="379" t="str">
        <f>IF(現場!H1081&lt;&gt;"",現場!H1081,"")</f>
        <v/>
      </c>
      <c r="R1077" s="379" t="str">
        <f>IF(現場!I1081&lt;&gt;"",現場!I1081,"")</f>
        <v/>
      </c>
      <c r="S1077" s="379" t="str">
        <f>IF(現場!J1081&lt;&gt;"",現場!J1081,"")</f>
        <v/>
      </c>
      <c r="T1077" s="379" t="str">
        <f>IF(現場!K1081&lt;&gt;"",現場!K1081,"")</f>
        <v/>
      </c>
      <c r="U1077" s="379" t="str">
        <f>IF(現場!L1081&lt;&gt;"",現場!L1081,"")</f>
        <v/>
      </c>
      <c r="V1077" s="379" t="str">
        <f>IF(現場!M1081&lt;&gt;"",現場!M1081,"")</f>
        <v/>
      </c>
      <c r="X1077" s="407" t="str">
        <f>IF(名簿!E1082&lt;&gt;"",名簿!E1082,"")</f>
        <v/>
      </c>
      <c r="Y1077" s="407" t="str">
        <f>IF(名簿!C1082&lt;&gt;"",名簿!C1082,"")</f>
        <v/>
      </c>
      <c r="Z1077" s="407" t="str">
        <f>IF(名簿!H1082&lt;&gt;"",名簿!H1082,"")</f>
        <v/>
      </c>
      <c r="AA1077" s="407" t="str">
        <f>IF(名簿!S1082&lt;&gt;"",名簿!S1082,"")</f>
        <v/>
      </c>
      <c r="AB1077" s="407" t="s">
        <v>1792</v>
      </c>
      <c r="AC1077" s="407" t="str">
        <f>IF(名簿!M1082&lt;&gt;"",名簿!M1082,"")</f>
        <v/>
      </c>
      <c r="AD1077" s="407" t="str">
        <f>IF(名簿!N1082&lt;&gt;"",名簿!N1082,"")</f>
        <v/>
      </c>
      <c r="AE1077" s="407" t="str">
        <f>IF(名簿!O1082&lt;&gt;"",名簿!O1082,"")</f>
        <v/>
      </c>
      <c r="AF1077" s="407" t="str">
        <f>IF(名簿!P1082&lt;&gt;"",名簿!P1082,"")</f>
        <v/>
      </c>
      <c r="AN1077" s="551"/>
    </row>
    <row r="1078" spans="2:40" x14ac:dyDescent="0.15">
      <c r="AN1078" s="551"/>
    </row>
    <row r="1079" spans="2:40" x14ac:dyDescent="0.15">
      <c r="AN1079" s="551"/>
    </row>
    <row r="1080" spans="2:40" x14ac:dyDescent="0.15">
      <c r="AN1080" s="551"/>
    </row>
    <row r="1081" spans="2:40" x14ac:dyDescent="0.15">
      <c r="AN1081" s="551"/>
    </row>
    <row r="1082" spans="2:40" x14ac:dyDescent="0.15">
      <c r="AN1082" s="551"/>
    </row>
    <row r="1083" spans="2:40" x14ac:dyDescent="0.15">
      <c r="AN1083" s="551"/>
    </row>
    <row r="1084" spans="2:40" x14ac:dyDescent="0.15">
      <c r="AN1084" s="551"/>
    </row>
    <row r="1085" spans="2:40" x14ac:dyDescent="0.15">
      <c r="AN1085" s="551"/>
    </row>
    <row r="1086" spans="2:40" x14ac:dyDescent="0.15">
      <c r="AN1086" s="551"/>
    </row>
    <row r="1087" spans="2:40" x14ac:dyDescent="0.15">
      <c r="AN1087" s="551"/>
    </row>
    <row r="1088" spans="2:40" x14ac:dyDescent="0.15">
      <c r="AN1088" s="551"/>
    </row>
    <row r="1089" spans="40:40" x14ac:dyDescent="0.15">
      <c r="AN1089" s="551"/>
    </row>
    <row r="1090" spans="40:40" x14ac:dyDescent="0.15">
      <c r="AN1090" s="551"/>
    </row>
    <row r="1091" spans="40:40" x14ac:dyDescent="0.15">
      <c r="AN1091" s="551"/>
    </row>
    <row r="1092" spans="40:40" x14ac:dyDescent="0.15">
      <c r="AN1092" s="551"/>
    </row>
    <row r="1093" spans="40:40" x14ac:dyDescent="0.15">
      <c r="AN1093" s="551"/>
    </row>
    <row r="1094" spans="40:40" x14ac:dyDescent="0.15">
      <c r="AN1094" s="551"/>
    </row>
    <row r="1095" spans="40:40" x14ac:dyDescent="0.15">
      <c r="AN1095" s="551"/>
    </row>
    <row r="1096" spans="40:40" x14ac:dyDescent="0.15">
      <c r="AN1096" s="551"/>
    </row>
    <row r="1097" spans="40:40" x14ac:dyDescent="0.15">
      <c r="AN1097" s="551"/>
    </row>
    <row r="1098" spans="40:40" x14ac:dyDescent="0.15">
      <c r="AN1098" s="551"/>
    </row>
    <row r="1099" spans="40:40" x14ac:dyDescent="0.15">
      <c r="AN1099" s="551"/>
    </row>
    <row r="1100" spans="40:40" x14ac:dyDescent="0.15">
      <c r="AN1100" s="551"/>
    </row>
    <row r="1101" spans="40:40" x14ac:dyDescent="0.15">
      <c r="AN1101" s="551"/>
    </row>
    <row r="1102" spans="40:40" x14ac:dyDescent="0.15">
      <c r="AN1102" s="551"/>
    </row>
    <row r="1103" spans="40:40" x14ac:dyDescent="0.15">
      <c r="AN1103" s="551"/>
    </row>
    <row r="1104" spans="40:40" x14ac:dyDescent="0.15">
      <c r="AN1104" s="551"/>
    </row>
    <row r="1105" spans="40:40" x14ac:dyDescent="0.15">
      <c r="AN1105" s="551"/>
    </row>
    <row r="1106" spans="40:40" x14ac:dyDescent="0.15">
      <c r="AN1106" s="551"/>
    </row>
    <row r="1107" spans="40:40" x14ac:dyDescent="0.15">
      <c r="AN1107" s="551"/>
    </row>
    <row r="1108" spans="40:40" x14ac:dyDescent="0.15">
      <c r="AN1108" s="551"/>
    </row>
    <row r="1109" spans="40:40" x14ac:dyDescent="0.15">
      <c r="AN1109" s="551"/>
    </row>
    <row r="1110" spans="40:40" x14ac:dyDescent="0.15">
      <c r="AN1110" s="551"/>
    </row>
    <row r="1111" spans="40:40" x14ac:dyDescent="0.15">
      <c r="AN1111" s="551"/>
    </row>
    <row r="1112" spans="40:40" x14ac:dyDescent="0.15">
      <c r="AN1112" s="551"/>
    </row>
    <row r="1113" spans="40:40" x14ac:dyDescent="0.15">
      <c r="AN1113" s="551"/>
    </row>
    <row r="1114" spans="40:40" x14ac:dyDescent="0.15">
      <c r="AN1114" s="551"/>
    </row>
    <row r="1115" spans="40:40" x14ac:dyDescent="0.15">
      <c r="AN1115" s="551"/>
    </row>
    <row r="1116" spans="40:40" x14ac:dyDescent="0.15">
      <c r="AN1116" s="551"/>
    </row>
    <row r="1117" spans="40:40" x14ac:dyDescent="0.15">
      <c r="AN1117" s="551"/>
    </row>
    <row r="1118" spans="40:40" x14ac:dyDescent="0.15">
      <c r="AN1118" s="551"/>
    </row>
    <row r="1119" spans="40:40" x14ac:dyDescent="0.15">
      <c r="AN1119" s="551"/>
    </row>
    <row r="1120" spans="40:40" x14ac:dyDescent="0.15">
      <c r="AN1120" s="551"/>
    </row>
    <row r="1121" spans="40:40" x14ac:dyDescent="0.15">
      <c r="AN1121" s="551"/>
    </row>
    <row r="1122" spans="40:40" x14ac:dyDescent="0.15">
      <c r="AN1122" s="551"/>
    </row>
    <row r="1123" spans="40:40" x14ac:dyDescent="0.15">
      <c r="AN1123" s="551"/>
    </row>
    <row r="1124" spans="40:40" x14ac:dyDescent="0.15">
      <c r="AN1124" s="551"/>
    </row>
    <row r="1125" spans="40:40" x14ac:dyDescent="0.15">
      <c r="AN1125" s="551"/>
    </row>
    <row r="1126" spans="40:40" x14ac:dyDescent="0.15">
      <c r="AN1126" s="551"/>
    </row>
    <row r="1127" spans="40:40" x14ac:dyDescent="0.15">
      <c r="AN1127" s="551"/>
    </row>
    <row r="1128" spans="40:40" x14ac:dyDescent="0.15">
      <c r="AN1128" s="551"/>
    </row>
    <row r="1129" spans="40:40" x14ac:dyDescent="0.15">
      <c r="AN1129" s="551"/>
    </row>
    <row r="1130" spans="40:40" x14ac:dyDescent="0.15">
      <c r="AN1130" s="551"/>
    </row>
    <row r="1131" spans="40:40" x14ac:dyDescent="0.15">
      <c r="AN1131" s="551"/>
    </row>
    <row r="1132" spans="40:40" x14ac:dyDescent="0.15">
      <c r="AN1132" s="551"/>
    </row>
    <row r="1133" spans="40:40" x14ac:dyDescent="0.15">
      <c r="AN1133" s="551"/>
    </row>
    <row r="1134" spans="40:40" x14ac:dyDescent="0.15">
      <c r="AN1134" s="551"/>
    </row>
    <row r="1135" spans="40:40" x14ac:dyDescent="0.15">
      <c r="AN1135" s="551"/>
    </row>
    <row r="1136" spans="40:40" x14ac:dyDescent="0.15">
      <c r="AN1136" s="551"/>
    </row>
    <row r="1137" spans="40:40" x14ac:dyDescent="0.15">
      <c r="AN1137" s="551"/>
    </row>
    <row r="1138" spans="40:40" x14ac:dyDescent="0.15">
      <c r="AN1138" s="551"/>
    </row>
    <row r="1139" spans="40:40" x14ac:dyDescent="0.15">
      <c r="AN1139" s="551"/>
    </row>
    <row r="1140" spans="40:40" x14ac:dyDescent="0.15">
      <c r="AN1140" s="551"/>
    </row>
    <row r="1141" spans="40:40" x14ac:dyDescent="0.15">
      <c r="AN1141" s="551"/>
    </row>
    <row r="1142" spans="40:40" x14ac:dyDescent="0.15">
      <c r="AN1142" s="551"/>
    </row>
    <row r="1143" spans="40:40" x14ac:dyDescent="0.15">
      <c r="AN1143" s="551"/>
    </row>
    <row r="1144" spans="40:40" x14ac:dyDescent="0.15">
      <c r="AN1144" s="551"/>
    </row>
    <row r="1145" spans="40:40" x14ac:dyDescent="0.15">
      <c r="AN1145" s="551"/>
    </row>
    <row r="1146" spans="40:40" x14ac:dyDescent="0.15">
      <c r="AN1146" s="551"/>
    </row>
    <row r="1147" spans="40:40" x14ac:dyDescent="0.15">
      <c r="AN1147" s="551"/>
    </row>
    <row r="1148" spans="40:40" x14ac:dyDescent="0.15">
      <c r="AN1148" s="551"/>
    </row>
    <row r="1149" spans="40:40" x14ac:dyDescent="0.15">
      <c r="AN1149" s="551"/>
    </row>
    <row r="1150" spans="40:40" x14ac:dyDescent="0.15">
      <c r="AN1150" s="551"/>
    </row>
    <row r="1151" spans="40:40" x14ac:dyDescent="0.15">
      <c r="AN1151" s="551"/>
    </row>
    <row r="1152" spans="40:40" x14ac:dyDescent="0.15">
      <c r="AN1152" s="551"/>
    </row>
    <row r="1153" spans="40:40" x14ac:dyDescent="0.15">
      <c r="AN1153" s="551"/>
    </row>
    <row r="1154" spans="40:40" x14ac:dyDescent="0.15">
      <c r="AN1154" s="551"/>
    </row>
    <row r="1155" spans="40:40" x14ac:dyDescent="0.15">
      <c r="AN1155" s="551"/>
    </row>
    <row r="1156" spans="40:40" x14ac:dyDescent="0.15">
      <c r="AN1156" s="551"/>
    </row>
    <row r="1157" spans="40:40" x14ac:dyDescent="0.15">
      <c r="AN1157" s="551"/>
    </row>
    <row r="1158" spans="40:40" x14ac:dyDescent="0.15">
      <c r="AN1158" s="551"/>
    </row>
    <row r="1159" spans="40:40" x14ac:dyDescent="0.15">
      <c r="AN1159" s="551"/>
    </row>
    <row r="1160" spans="40:40" x14ac:dyDescent="0.15">
      <c r="AN1160" s="551"/>
    </row>
    <row r="1161" spans="40:40" x14ac:dyDescent="0.15">
      <c r="AN1161" s="551"/>
    </row>
    <row r="1162" spans="40:40" x14ac:dyDescent="0.15">
      <c r="AN1162" s="551"/>
    </row>
    <row r="1163" spans="40:40" x14ac:dyDescent="0.15">
      <c r="AN1163" s="551"/>
    </row>
    <row r="1164" spans="40:40" x14ac:dyDescent="0.15">
      <c r="AN1164" s="551"/>
    </row>
    <row r="1165" spans="40:40" x14ac:dyDescent="0.15">
      <c r="AN1165" s="551"/>
    </row>
    <row r="1166" spans="40:40" x14ac:dyDescent="0.15">
      <c r="AN1166" s="551"/>
    </row>
    <row r="1167" spans="40:40" x14ac:dyDescent="0.15">
      <c r="AN1167" s="551"/>
    </row>
    <row r="1168" spans="40:40" x14ac:dyDescent="0.15">
      <c r="AN1168" s="551"/>
    </row>
    <row r="1169" spans="40:40" x14ac:dyDescent="0.15">
      <c r="AN1169" s="551"/>
    </row>
    <row r="1170" spans="40:40" x14ac:dyDescent="0.15">
      <c r="AN1170" s="551"/>
    </row>
    <row r="1171" spans="40:40" x14ac:dyDescent="0.15">
      <c r="AN1171" s="551"/>
    </row>
    <row r="1172" spans="40:40" x14ac:dyDescent="0.15">
      <c r="AN1172" s="551"/>
    </row>
    <row r="1173" spans="40:40" x14ac:dyDescent="0.15">
      <c r="AN1173" s="551"/>
    </row>
    <row r="1174" spans="40:40" x14ac:dyDescent="0.15">
      <c r="AN1174" s="551"/>
    </row>
    <row r="1175" spans="40:40" x14ac:dyDescent="0.15">
      <c r="AN1175" s="551"/>
    </row>
    <row r="1176" spans="40:40" x14ac:dyDescent="0.15">
      <c r="AN1176" s="551"/>
    </row>
    <row r="1177" spans="40:40" x14ac:dyDescent="0.15">
      <c r="AN1177" s="551"/>
    </row>
    <row r="1178" spans="40:40" x14ac:dyDescent="0.15">
      <c r="AN1178" s="551"/>
    </row>
    <row r="1179" spans="40:40" x14ac:dyDescent="0.15">
      <c r="AN1179" s="551"/>
    </row>
    <row r="1180" spans="40:40" x14ac:dyDescent="0.15">
      <c r="AN1180" s="551"/>
    </row>
    <row r="1181" spans="40:40" x14ac:dyDescent="0.15">
      <c r="AN1181" s="551"/>
    </row>
    <row r="1182" spans="40:40" x14ac:dyDescent="0.15">
      <c r="AN1182" s="551"/>
    </row>
    <row r="1183" spans="40:40" x14ac:dyDescent="0.15">
      <c r="AN1183" s="551"/>
    </row>
    <row r="1184" spans="40:40" x14ac:dyDescent="0.15">
      <c r="AN1184" s="551"/>
    </row>
    <row r="1185" spans="40:40" x14ac:dyDescent="0.15">
      <c r="AN1185" s="551"/>
    </row>
    <row r="1186" spans="40:40" x14ac:dyDescent="0.15">
      <c r="AN1186" s="551"/>
    </row>
    <row r="1187" spans="40:40" x14ac:dyDescent="0.15">
      <c r="AN1187" s="551"/>
    </row>
    <row r="1188" spans="40:40" x14ac:dyDescent="0.15">
      <c r="AN1188" s="551"/>
    </row>
    <row r="1189" spans="40:40" x14ac:dyDescent="0.15">
      <c r="AN1189" s="551"/>
    </row>
    <row r="1190" spans="40:40" x14ac:dyDescent="0.15">
      <c r="AN1190" s="551"/>
    </row>
    <row r="1191" spans="40:40" x14ac:dyDescent="0.15">
      <c r="AN1191" s="551"/>
    </row>
    <row r="1192" spans="40:40" x14ac:dyDescent="0.15">
      <c r="AN1192" s="551"/>
    </row>
    <row r="1193" spans="40:40" x14ac:dyDescent="0.15">
      <c r="AN1193" s="551"/>
    </row>
    <row r="1194" spans="40:40" x14ac:dyDescent="0.15">
      <c r="AN1194" s="551"/>
    </row>
    <row r="1195" spans="40:40" x14ac:dyDescent="0.15">
      <c r="AN1195" s="551"/>
    </row>
    <row r="1196" spans="40:40" x14ac:dyDescent="0.15">
      <c r="AN1196" s="551"/>
    </row>
    <row r="1197" spans="40:40" x14ac:dyDescent="0.15">
      <c r="AN1197" s="551"/>
    </row>
    <row r="1198" spans="40:40" x14ac:dyDescent="0.15">
      <c r="AN1198" s="551"/>
    </row>
    <row r="1199" spans="40:40" x14ac:dyDescent="0.15">
      <c r="AN1199" s="551"/>
    </row>
    <row r="1200" spans="40:40" x14ac:dyDescent="0.15">
      <c r="AN1200" s="551"/>
    </row>
    <row r="1201" spans="40:40" x14ac:dyDescent="0.15">
      <c r="AN1201" s="551"/>
    </row>
    <row r="1202" spans="40:40" x14ac:dyDescent="0.15">
      <c r="AN1202" s="551"/>
    </row>
    <row r="1203" spans="40:40" x14ac:dyDescent="0.15">
      <c r="AN1203" s="551"/>
    </row>
    <row r="1204" spans="40:40" x14ac:dyDescent="0.15">
      <c r="AN1204" s="551"/>
    </row>
    <row r="1205" spans="40:40" x14ac:dyDescent="0.15">
      <c r="AN1205" s="551"/>
    </row>
    <row r="1206" spans="40:40" x14ac:dyDescent="0.15">
      <c r="AN1206" s="551"/>
    </row>
    <row r="1207" spans="40:40" x14ac:dyDescent="0.15">
      <c r="AN1207" s="551"/>
    </row>
    <row r="1208" spans="40:40" x14ac:dyDescent="0.15">
      <c r="AN1208" s="551"/>
    </row>
    <row r="1209" spans="40:40" x14ac:dyDescent="0.15">
      <c r="AN1209" s="551"/>
    </row>
    <row r="1210" spans="40:40" x14ac:dyDescent="0.15">
      <c r="AN1210" s="551"/>
    </row>
    <row r="1211" spans="40:40" x14ac:dyDescent="0.15">
      <c r="AN1211" s="551"/>
    </row>
    <row r="1212" spans="40:40" x14ac:dyDescent="0.15">
      <c r="AN1212" s="551"/>
    </row>
    <row r="1213" spans="40:40" x14ac:dyDescent="0.15">
      <c r="AN1213" s="551"/>
    </row>
    <row r="1214" spans="40:40" x14ac:dyDescent="0.15">
      <c r="AN1214" s="551"/>
    </row>
    <row r="1215" spans="40:40" x14ac:dyDescent="0.15">
      <c r="AN1215" s="551"/>
    </row>
    <row r="1216" spans="40:40" x14ac:dyDescent="0.15">
      <c r="AN1216" s="551"/>
    </row>
    <row r="1217" spans="40:40" x14ac:dyDescent="0.15">
      <c r="AN1217" s="551"/>
    </row>
    <row r="1218" spans="40:40" x14ac:dyDescent="0.15">
      <c r="AN1218" s="551"/>
    </row>
    <row r="1219" spans="40:40" x14ac:dyDescent="0.15">
      <c r="AN1219" s="551"/>
    </row>
    <row r="1220" spans="40:40" x14ac:dyDescent="0.15">
      <c r="AN1220" s="551"/>
    </row>
    <row r="1221" spans="40:40" x14ac:dyDescent="0.15">
      <c r="AN1221" s="551"/>
    </row>
    <row r="1222" spans="40:40" x14ac:dyDescent="0.15">
      <c r="AN1222" s="551"/>
    </row>
    <row r="1223" spans="40:40" x14ac:dyDescent="0.15">
      <c r="AN1223" s="551"/>
    </row>
    <row r="1224" spans="40:40" x14ac:dyDescent="0.15">
      <c r="AN1224" s="551"/>
    </row>
    <row r="1225" spans="40:40" x14ac:dyDescent="0.15">
      <c r="AN1225" s="551"/>
    </row>
    <row r="1226" spans="40:40" x14ac:dyDescent="0.15">
      <c r="AN1226" s="551"/>
    </row>
    <row r="1227" spans="40:40" x14ac:dyDescent="0.15">
      <c r="AN1227" s="551"/>
    </row>
    <row r="1228" spans="40:40" x14ac:dyDescent="0.15">
      <c r="AN1228" s="551"/>
    </row>
    <row r="1229" spans="40:40" x14ac:dyDescent="0.15">
      <c r="AN1229" s="551"/>
    </row>
    <row r="1230" spans="40:40" x14ac:dyDescent="0.15">
      <c r="AN1230" s="551"/>
    </row>
    <row r="1231" spans="40:40" x14ac:dyDescent="0.15">
      <c r="AN1231" s="551"/>
    </row>
    <row r="1232" spans="40:40" x14ac:dyDescent="0.15">
      <c r="AN1232" s="551"/>
    </row>
    <row r="1233" spans="40:40" x14ac:dyDescent="0.15">
      <c r="AN1233" s="551"/>
    </row>
    <row r="1234" spans="40:40" x14ac:dyDescent="0.15">
      <c r="AN1234" s="551"/>
    </row>
    <row r="1235" spans="40:40" x14ac:dyDescent="0.15">
      <c r="AN1235" s="551"/>
    </row>
    <row r="1236" spans="40:40" x14ac:dyDescent="0.15">
      <c r="AN1236" s="551"/>
    </row>
    <row r="1237" spans="40:40" x14ac:dyDescent="0.15">
      <c r="AN1237" s="551"/>
    </row>
    <row r="1238" spans="40:40" x14ac:dyDescent="0.15">
      <c r="AN1238" s="551"/>
    </row>
    <row r="1239" spans="40:40" x14ac:dyDescent="0.15">
      <c r="AN1239" s="551"/>
    </row>
    <row r="1240" spans="40:40" x14ac:dyDescent="0.15">
      <c r="AN1240" s="551"/>
    </row>
    <row r="1241" spans="40:40" x14ac:dyDescent="0.15">
      <c r="AN1241" s="551"/>
    </row>
    <row r="1242" spans="40:40" x14ac:dyDescent="0.15">
      <c r="AN1242" s="551"/>
    </row>
    <row r="1243" spans="40:40" x14ac:dyDescent="0.15">
      <c r="AN1243" s="551"/>
    </row>
    <row r="1244" spans="40:40" x14ac:dyDescent="0.15">
      <c r="AN1244" s="551"/>
    </row>
    <row r="1245" spans="40:40" x14ac:dyDescent="0.15">
      <c r="AN1245" s="551"/>
    </row>
    <row r="1246" spans="40:40" x14ac:dyDescent="0.15">
      <c r="AN1246" s="551"/>
    </row>
    <row r="1247" spans="40:40" x14ac:dyDescent="0.15">
      <c r="AN1247" s="551"/>
    </row>
    <row r="1248" spans="40:40" x14ac:dyDescent="0.15">
      <c r="AN1248" s="551"/>
    </row>
    <row r="1249" spans="40:40" x14ac:dyDescent="0.15">
      <c r="AN1249" s="551"/>
    </row>
    <row r="1250" spans="40:40" x14ac:dyDescent="0.15">
      <c r="AN1250" s="551"/>
    </row>
    <row r="1251" spans="40:40" x14ac:dyDescent="0.15">
      <c r="AN1251" s="551"/>
    </row>
    <row r="1252" spans="40:40" x14ac:dyDescent="0.15">
      <c r="AN1252" s="551"/>
    </row>
    <row r="1253" spans="40:40" x14ac:dyDescent="0.15">
      <c r="AN1253" s="551"/>
    </row>
    <row r="1254" spans="40:40" x14ac:dyDescent="0.15">
      <c r="AN1254" s="551"/>
    </row>
    <row r="1255" spans="40:40" x14ac:dyDescent="0.15">
      <c r="AN1255" s="551"/>
    </row>
    <row r="1256" spans="40:40" x14ac:dyDescent="0.15">
      <c r="AN1256" s="551"/>
    </row>
    <row r="1257" spans="40:40" x14ac:dyDescent="0.15">
      <c r="AN1257" s="551"/>
    </row>
    <row r="1258" spans="40:40" x14ac:dyDescent="0.15">
      <c r="AN1258" s="551"/>
    </row>
    <row r="1259" spans="40:40" x14ac:dyDescent="0.15">
      <c r="AN1259" s="551"/>
    </row>
    <row r="1260" spans="40:40" x14ac:dyDescent="0.15">
      <c r="AN1260" s="551"/>
    </row>
    <row r="1261" spans="40:40" x14ac:dyDescent="0.15">
      <c r="AN1261" s="551"/>
    </row>
    <row r="1262" spans="40:40" x14ac:dyDescent="0.15">
      <c r="AN1262" s="551"/>
    </row>
    <row r="1263" spans="40:40" x14ac:dyDescent="0.15">
      <c r="AN1263" s="551"/>
    </row>
    <row r="1264" spans="40:40" x14ac:dyDescent="0.15">
      <c r="AN1264" s="551"/>
    </row>
    <row r="1265" spans="40:40" x14ac:dyDescent="0.15">
      <c r="AN1265" s="551"/>
    </row>
    <row r="1266" spans="40:40" x14ac:dyDescent="0.15">
      <c r="AN1266" s="551"/>
    </row>
    <row r="1267" spans="40:40" x14ac:dyDescent="0.15">
      <c r="AN1267" s="551"/>
    </row>
    <row r="1268" spans="40:40" x14ac:dyDescent="0.15">
      <c r="AN1268" s="551"/>
    </row>
    <row r="1269" spans="40:40" x14ac:dyDescent="0.15">
      <c r="AN1269" s="551"/>
    </row>
    <row r="1270" spans="40:40" x14ac:dyDescent="0.15">
      <c r="AN1270" s="551"/>
    </row>
    <row r="1271" spans="40:40" x14ac:dyDescent="0.15">
      <c r="AN1271" s="551"/>
    </row>
    <row r="1272" spans="40:40" x14ac:dyDescent="0.15">
      <c r="AN1272" s="551"/>
    </row>
    <row r="1273" spans="40:40" x14ac:dyDescent="0.15">
      <c r="AN1273" s="551"/>
    </row>
    <row r="1274" spans="40:40" x14ac:dyDescent="0.15">
      <c r="AN1274" s="551"/>
    </row>
    <row r="1275" spans="40:40" x14ac:dyDescent="0.15">
      <c r="AN1275" s="551"/>
    </row>
    <row r="1276" spans="40:40" x14ac:dyDescent="0.15">
      <c r="AN1276" s="551"/>
    </row>
    <row r="1277" spans="40:40" x14ac:dyDescent="0.15">
      <c r="AN1277" s="551"/>
    </row>
    <row r="1278" spans="40:40" x14ac:dyDescent="0.15">
      <c r="AN1278" s="551"/>
    </row>
    <row r="1279" spans="40:40" x14ac:dyDescent="0.15">
      <c r="AN1279" s="551"/>
    </row>
    <row r="1280" spans="40:40" x14ac:dyDescent="0.15">
      <c r="AN1280" s="551"/>
    </row>
    <row r="1281" spans="40:40" x14ac:dyDescent="0.15">
      <c r="AN1281" s="551"/>
    </row>
    <row r="1282" spans="40:40" x14ac:dyDescent="0.15">
      <c r="AN1282" s="551"/>
    </row>
    <row r="1283" spans="40:40" x14ac:dyDescent="0.15">
      <c r="AN1283" s="551"/>
    </row>
    <row r="1284" spans="40:40" x14ac:dyDescent="0.15">
      <c r="AN1284" s="551"/>
    </row>
    <row r="1285" spans="40:40" x14ac:dyDescent="0.15">
      <c r="AN1285" s="551"/>
    </row>
    <row r="1286" spans="40:40" x14ac:dyDescent="0.15">
      <c r="AN1286" s="551"/>
    </row>
    <row r="1287" spans="40:40" x14ac:dyDescent="0.15">
      <c r="AN1287" s="551"/>
    </row>
    <row r="1288" spans="40:40" x14ac:dyDescent="0.15">
      <c r="AN1288" s="551"/>
    </row>
    <row r="1289" spans="40:40" x14ac:dyDescent="0.15">
      <c r="AN1289" s="551"/>
    </row>
    <row r="1290" spans="40:40" x14ac:dyDescent="0.15">
      <c r="AN1290" s="551"/>
    </row>
    <row r="1291" spans="40:40" x14ac:dyDescent="0.15">
      <c r="AN1291" s="551"/>
    </row>
    <row r="1292" spans="40:40" x14ac:dyDescent="0.15">
      <c r="AN1292" s="551"/>
    </row>
    <row r="1293" spans="40:40" x14ac:dyDescent="0.15">
      <c r="AN1293" s="551"/>
    </row>
    <row r="1294" spans="40:40" x14ac:dyDescent="0.15">
      <c r="AN1294" s="551"/>
    </row>
    <row r="1295" spans="40:40" x14ac:dyDescent="0.15">
      <c r="AN1295" s="551"/>
    </row>
    <row r="1296" spans="40:40" x14ac:dyDescent="0.15">
      <c r="AN1296" s="551"/>
    </row>
    <row r="1297" spans="40:40" x14ac:dyDescent="0.15">
      <c r="AN1297" s="551"/>
    </row>
    <row r="1298" spans="40:40" x14ac:dyDescent="0.15">
      <c r="AN1298" s="551"/>
    </row>
    <row r="1299" spans="40:40" x14ac:dyDescent="0.15">
      <c r="AN1299" s="551"/>
    </row>
    <row r="1300" spans="40:40" x14ac:dyDescent="0.15">
      <c r="AN1300" s="551"/>
    </row>
    <row r="1301" spans="40:40" x14ac:dyDescent="0.15">
      <c r="AN1301" s="551"/>
    </row>
    <row r="1302" spans="40:40" x14ac:dyDescent="0.15">
      <c r="AN1302" s="551"/>
    </row>
    <row r="1303" spans="40:40" x14ac:dyDescent="0.15">
      <c r="AN1303" s="551"/>
    </row>
    <row r="1304" spans="40:40" x14ac:dyDescent="0.15">
      <c r="AN1304" s="551"/>
    </row>
    <row r="1305" spans="40:40" x14ac:dyDescent="0.15">
      <c r="AN1305" s="551"/>
    </row>
    <row r="1306" spans="40:40" x14ac:dyDescent="0.15">
      <c r="AN1306" s="551"/>
    </row>
    <row r="1307" spans="40:40" x14ac:dyDescent="0.15">
      <c r="AN1307" s="551"/>
    </row>
    <row r="1308" spans="40:40" x14ac:dyDescent="0.15">
      <c r="AN1308" s="551"/>
    </row>
    <row r="1309" spans="40:40" x14ac:dyDescent="0.15">
      <c r="AN1309" s="551"/>
    </row>
    <row r="1310" spans="40:40" x14ac:dyDescent="0.15">
      <c r="AN1310" s="551"/>
    </row>
    <row r="1311" spans="40:40" x14ac:dyDescent="0.15">
      <c r="AN1311" s="551"/>
    </row>
    <row r="1312" spans="40:40" x14ac:dyDescent="0.15">
      <c r="AN1312" s="551"/>
    </row>
    <row r="1313" spans="40:40" x14ac:dyDescent="0.15">
      <c r="AN1313" s="551"/>
    </row>
    <row r="1314" spans="40:40" x14ac:dyDescent="0.15">
      <c r="AN1314" s="551"/>
    </row>
    <row r="1315" spans="40:40" x14ac:dyDescent="0.15">
      <c r="AN1315" s="551"/>
    </row>
    <row r="1316" spans="40:40" x14ac:dyDescent="0.15">
      <c r="AN1316" s="551"/>
    </row>
    <row r="1317" spans="40:40" x14ac:dyDescent="0.15">
      <c r="AN1317" s="551"/>
    </row>
    <row r="1318" spans="40:40" x14ac:dyDescent="0.15">
      <c r="AN1318" s="551"/>
    </row>
    <row r="1319" spans="40:40" x14ac:dyDescent="0.15">
      <c r="AN1319" s="551"/>
    </row>
    <row r="1320" spans="40:40" x14ac:dyDescent="0.15">
      <c r="AN1320" s="551"/>
    </row>
    <row r="1321" spans="40:40" x14ac:dyDescent="0.15">
      <c r="AN1321" s="551"/>
    </row>
    <row r="1322" spans="40:40" x14ac:dyDescent="0.15">
      <c r="AN1322" s="551"/>
    </row>
    <row r="1323" spans="40:40" x14ac:dyDescent="0.15">
      <c r="AN1323" s="551"/>
    </row>
    <row r="1324" spans="40:40" x14ac:dyDescent="0.15">
      <c r="AN1324" s="551"/>
    </row>
    <row r="1325" spans="40:40" x14ac:dyDescent="0.15">
      <c r="AN1325" s="551"/>
    </row>
    <row r="1326" spans="40:40" x14ac:dyDescent="0.15">
      <c r="AN1326" s="551"/>
    </row>
    <row r="1327" spans="40:40" x14ac:dyDescent="0.15">
      <c r="AN1327" s="551"/>
    </row>
    <row r="1328" spans="40:40" x14ac:dyDescent="0.15">
      <c r="AN1328" s="551"/>
    </row>
    <row r="1329" spans="40:40" x14ac:dyDescent="0.15">
      <c r="AN1329" s="551"/>
    </row>
    <row r="1330" spans="40:40" x14ac:dyDescent="0.15">
      <c r="AN1330" s="551"/>
    </row>
    <row r="1331" spans="40:40" x14ac:dyDescent="0.15">
      <c r="AN1331" s="551"/>
    </row>
    <row r="1332" spans="40:40" x14ac:dyDescent="0.15">
      <c r="AN1332" s="551"/>
    </row>
    <row r="1333" spans="40:40" x14ac:dyDescent="0.15">
      <c r="AN1333" s="551"/>
    </row>
    <row r="1334" spans="40:40" x14ac:dyDescent="0.15">
      <c r="AN1334" s="551"/>
    </row>
    <row r="1335" spans="40:40" x14ac:dyDescent="0.15">
      <c r="AN1335" s="551"/>
    </row>
    <row r="1336" spans="40:40" x14ac:dyDescent="0.15">
      <c r="AN1336" s="551"/>
    </row>
    <row r="1337" spans="40:40" x14ac:dyDescent="0.15">
      <c r="AN1337" s="551"/>
    </row>
    <row r="1338" spans="40:40" x14ac:dyDescent="0.15">
      <c r="AN1338" s="551"/>
    </row>
    <row r="1339" spans="40:40" x14ac:dyDescent="0.15">
      <c r="AN1339" s="551"/>
    </row>
    <row r="1340" spans="40:40" x14ac:dyDescent="0.15">
      <c r="AN1340" s="551"/>
    </row>
    <row r="1341" spans="40:40" x14ac:dyDescent="0.15">
      <c r="AN1341" s="551"/>
    </row>
    <row r="1342" spans="40:40" x14ac:dyDescent="0.15">
      <c r="AN1342" s="551"/>
    </row>
    <row r="1343" spans="40:40" x14ac:dyDescent="0.15">
      <c r="AN1343" s="551"/>
    </row>
    <row r="1344" spans="40:40" x14ac:dyDescent="0.15">
      <c r="AN1344" s="551"/>
    </row>
    <row r="1345" spans="40:40" x14ac:dyDescent="0.15">
      <c r="AN1345" s="551"/>
    </row>
    <row r="1346" spans="40:40" x14ac:dyDescent="0.15">
      <c r="AN1346" s="551"/>
    </row>
    <row r="1347" spans="40:40" x14ac:dyDescent="0.15">
      <c r="AN1347" s="551"/>
    </row>
    <row r="1348" spans="40:40" x14ac:dyDescent="0.15">
      <c r="AN1348" s="551"/>
    </row>
    <row r="1349" spans="40:40" x14ac:dyDescent="0.15">
      <c r="AN1349" s="551"/>
    </row>
    <row r="1350" spans="40:40" x14ac:dyDescent="0.15">
      <c r="AN1350" s="551"/>
    </row>
    <row r="1351" spans="40:40" x14ac:dyDescent="0.15">
      <c r="AN1351" s="551"/>
    </row>
    <row r="1352" spans="40:40" x14ac:dyDescent="0.15">
      <c r="AN1352" s="551"/>
    </row>
    <row r="1353" spans="40:40" x14ac:dyDescent="0.15">
      <c r="AN1353" s="551"/>
    </row>
    <row r="1354" spans="40:40" x14ac:dyDescent="0.15">
      <c r="AN1354" s="551"/>
    </row>
    <row r="1355" spans="40:40" x14ac:dyDescent="0.15">
      <c r="AN1355" s="551"/>
    </row>
    <row r="1356" spans="40:40" x14ac:dyDescent="0.15">
      <c r="AN1356" s="551"/>
    </row>
    <row r="1357" spans="40:40" x14ac:dyDescent="0.15">
      <c r="AN1357" s="551"/>
    </row>
    <row r="1358" spans="40:40" x14ac:dyDescent="0.15">
      <c r="AN1358" s="551"/>
    </row>
    <row r="1359" spans="40:40" x14ac:dyDescent="0.15">
      <c r="AN1359" s="551"/>
    </row>
    <row r="1360" spans="40:40" x14ac:dyDescent="0.15">
      <c r="AN1360" s="551"/>
    </row>
    <row r="1361" spans="40:40" x14ac:dyDescent="0.15">
      <c r="AN1361" s="551"/>
    </row>
    <row r="1362" spans="40:40" x14ac:dyDescent="0.15">
      <c r="AN1362" s="551"/>
    </row>
    <row r="1363" spans="40:40" x14ac:dyDescent="0.15">
      <c r="AN1363" s="551"/>
    </row>
    <row r="1364" spans="40:40" x14ac:dyDescent="0.15">
      <c r="AN1364" s="551"/>
    </row>
    <row r="1365" spans="40:40" x14ac:dyDescent="0.15">
      <c r="AN1365" s="551"/>
    </row>
    <row r="1366" spans="40:40" x14ac:dyDescent="0.15">
      <c r="AN1366" s="551"/>
    </row>
    <row r="1367" spans="40:40" x14ac:dyDescent="0.15">
      <c r="AN1367" s="551"/>
    </row>
    <row r="1368" spans="40:40" x14ac:dyDescent="0.15">
      <c r="AN1368" s="551"/>
    </row>
    <row r="1369" spans="40:40" x14ac:dyDescent="0.15">
      <c r="AN1369" s="551"/>
    </row>
    <row r="1370" spans="40:40" x14ac:dyDescent="0.15">
      <c r="AN1370" s="551"/>
    </row>
    <row r="1371" spans="40:40" x14ac:dyDescent="0.15">
      <c r="AN1371" s="551"/>
    </row>
    <row r="1372" spans="40:40" x14ac:dyDescent="0.15">
      <c r="AN1372" s="551"/>
    </row>
    <row r="1373" spans="40:40" x14ac:dyDescent="0.15">
      <c r="AN1373" s="551"/>
    </row>
    <row r="1374" spans="40:40" x14ac:dyDescent="0.15">
      <c r="AN1374" s="551"/>
    </row>
    <row r="1375" spans="40:40" x14ac:dyDescent="0.15">
      <c r="AN1375" s="551"/>
    </row>
    <row r="1376" spans="40:40" x14ac:dyDescent="0.15">
      <c r="AN1376" s="551"/>
    </row>
    <row r="1377" spans="40:40" x14ac:dyDescent="0.15">
      <c r="AN1377" s="551"/>
    </row>
    <row r="1378" spans="40:40" x14ac:dyDescent="0.15">
      <c r="AN1378" s="551"/>
    </row>
    <row r="1379" spans="40:40" x14ac:dyDescent="0.15">
      <c r="AN1379" s="551"/>
    </row>
    <row r="1380" spans="40:40" x14ac:dyDescent="0.15">
      <c r="AN1380" s="551"/>
    </row>
    <row r="1381" spans="40:40" x14ac:dyDescent="0.15">
      <c r="AN1381" s="551"/>
    </row>
    <row r="1382" spans="40:40" x14ac:dyDescent="0.15">
      <c r="AN1382" s="551"/>
    </row>
    <row r="1383" spans="40:40" x14ac:dyDescent="0.15">
      <c r="AN1383" s="551"/>
    </row>
    <row r="1384" spans="40:40" x14ac:dyDescent="0.15">
      <c r="AN1384" s="551"/>
    </row>
    <row r="1385" spans="40:40" x14ac:dyDescent="0.15">
      <c r="AN1385" s="551"/>
    </row>
    <row r="1386" spans="40:40" x14ac:dyDescent="0.15">
      <c r="AN1386" s="551"/>
    </row>
    <row r="1387" spans="40:40" x14ac:dyDescent="0.15">
      <c r="AN1387" s="551"/>
    </row>
    <row r="1388" spans="40:40" x14ac:dyDescent="0.15">
      <c r="AN1388" s="551"/>
    </row>
    <row r="1389" spans="40:40" x14ac:dyDescent="0.15">
      <c r="AN1389" s="551"/>
    </row>
    <row r="1390" spans="40:40" x14ac:dyDescent="0.15">
      <c r="AN1390" s="551"/>
    </row>
    <row r="1391" spans="40:40" x14ac:dyDescent="0.15">
      <c r="AN1391" s="551"/>
    </row>
    <row r="1392" spans="40:40" x14ac:dyDescent="0.15">
      <c r="AN1392" s="551"/>
    </row>
    <row r="1393" spans="40:40" x14ac:dyDescent="0.15">
      <c r="AN1393" s="551"/>
    </row>
    <row r="1394" spans="40:40" x14ac:dyDescent="0.15">
      <c r="AN1394" s="551"/>
    </row>
    <row r="1395" spans="40:40" x14ac:dyDescent="0.15">
      <c r="AN1395" s="551"/>
    </row>
    <row r="1396" spans="40:40" x14ac:dyDescent="0.15">
      <c r="AN1396" s="551"/>
    </row>
    <row r="1397" spans="40:40" x14ac:dyDescent="0.15">
      <c r="AN1397" s="551"/>
    </row>
    <row r="1398" spans="40:40" x14ac:dyDescent="0.15">
      <c r="AN1398" s="551"/>
    </row>
    <row r="1399" spans="40:40" x14ac:dyDescent="0.15">
      <c r="AN1399" s="551"/>
    </row>
    <row r="1400" spans="40:40" x14ac:dyDescent="0.15">
      <c r="AN1400" s="551"/>
    </row>
    <row r="1401" spans="40:40" x14ac:dyDescent="0.15">
      <c r="AN1401" s="551"/>
    </row>
    <row r="1402" spans="40:40" x14ac:dyDescent="0.15">
      <c r="AN1402" s="551"/>
    </row>
    <row r="1403" spans="40:40" x14ac:dyDescent="0.15">
      <c r="AN1403" s="551"/>
    </row>
    <row r="1404" spans="40:40" x14ac:dyDescent="0.15">
      <c r="AN1404" s="551"/>
    </row>
    <row r="1405" spans="40:40" x14ac:dyDescent="0.15">
      <c r="AN1405" s="551"/>
    </row>
    <row r="1406" spans="40:40" x14ac:dyDescent="0.15">
      <c r="AN1406" s="551"/>
    </row>
    <row r="1407" spans="40:40" x14ac:dyDescent="0.15">
      <c r="AN1407" s="551"/>
    </row>
    <row r="1408" spans="40:40" x14ac:dyDescent="0.15">
      <c r="AN1408" s="551"/>
    </row>
    <row r="1409" spans="40:40" x14ac:dyDescent="0.15">
      <c r="AN1409" s="551"/>
    </row>
    <row r="1410" spans="40:40" x14ac:dyDescent="0.15">
      <c r="AN1410" s="551"/>
    </row>
    <row r="1411" spans="40:40" x14ac:dyDescent="0.15">
      <c r="AN1411" s="551"/>
    </row>
    <row r="1412" spans="40:40" x14ac:dyDescent="0.15">
      <c r="AN1412" s="551"/>
    </row>
    <row r="1413" spans="40:40" x14ac:dyDescent="0.15">
      <c r="AN1413" s="551"/>
    </row>
    <row r="1414" spans="40:40" x14ac:dyDescent="0.15">
      <c r="AN1414" s="551"/>
    </row>
    <row r="1415" spans="40:40" x14ac:dyDescent="0.15">
      <c r="AN1415" s="551"/>
    </row>
    <row r="1416" spans="40:40" x14ac:dyDescent="0.15">
      <c r="AN1416" s="551"/>
    </row>
    <row r="1417" spans="40:40" x14ac:dyDescent="0.15">
      <c r="AN1417" s="551"/>
    </row>
    <row r="1418" spans="40:40" x14ac:dyDescent="0.15">
      <c r="AN1418" s="551"/>
    </row>
    <row r="1419" spans="40:40" x14ac:dyDescent="0.15">
      <c r="AN1419" s="551"/>
    </row>
    <row r="1420" spans="40:40" x14ac:dyDescent="0.15">
      <c r="AN1420" s="551"/>
    </row>
    <row r="1421" spans="40:40" x14ac:dyDescent="0.15">
      <c r="AN1421" s="551"/>
    </row>
    <row r="1422" spans="40:40" x14ac:dyDescent="0.15">
      <c r="AN1422" s="551"/>
    </row>
    <row r="1423" spans="40:40" x14ac:dyDescent="0.15">
      <c r="AN1423" s="551"/>
    </row>
    <row r="1424" spans="40:40" x14ac:dyDescent="0.15">
      <c r="AN1424" s="551"/>
    </row>
    <row r="1425" spans="40:40" x14ac:dyDescent="0.15">
      <c r="AN1425" s="551"/>
    </row>
    <row r="1426" spans="40:40" x14ac:dyDescent="0.15">
      <c r="AN1426" s="551"/>
    </row>
    <row r="1427" spans="40:40" x14ac:dyDescent="0.15">
      <c r="AN1427" s="551"/>
    </row>
    <row r="1428" spans="40:40" x14ac:dyDescent="0.15">
      <c r="AN1428" s="551"/>
    </row>
    <row r="1429" spans="40:40" x14ac:dyDescent="0.15">
      <c r="AN1429" s="551"/>
    </row>
    <row r="1430" spans="40:40" x14ac:dyDescent="0.15">
      <c r="AN1430" s="551"/>
    </row>
    <row r="1431" spans="40:40" x14ac:dyDescent="0.15">
      <c r="AN1431" s="551"/>
    </row>
    <row r="1432" spans="40:40" x14ac:dyDescent="0.15">
      <c r="AN1432" s="551"/>
    </row>
    <row r="1433" spans="40:40" x14ac:dyDescent="0.15">
      <c r="AN1433" s="551"/>
    </row>
    <row r="1434" spans="40:40" x14ac:dyDescent="0.15">
      <c r="AN1434" s="551"/>
    </row>
    <row r="1435" spans="40:40" x14ac:dyDescent="0.15">
      <c r="AN1435" s="551"/>
    </row>
    <row r="1436" spans="40:40" x14ac:dyDescent="0.15">
      <c r="AN1436" s="551"/>
    </row>
    <row r="1437" spans="40:40" x14ac:dyDescent="0.15">
      <c r="AN1437" s="551"/>
    </row>
    <row r="1438" spans="40:40" x14ac:dyDescent="0.15">
      <c r="AN1438" s="551"/>
    </row>
    <row r="1439" spans="40:40" x14ac:dyDescent="0.15">
      <c r="AN1439" s="551"/>
    </row>
    <row r="1440" spans="40:40" x14ac:dyDescent="0.15">
      <c r="AN1440" s="551"/>
    </row>
    <row r="1441" spans="40:40" x14ac:dyDescent="0.15">
      <c r="AN1441" s="551"/>
    </row>
    <row r="1442" spans="40:40" x14ac:dyDescent="0.15">
      <c r="AN1442" s="551"/>
    </row>
    <row r="1443" spans="40:40" x14ac:dyDescent="0.15">
      <c r="AN1443" s="551"/>
    </row>
    <row r="1444" spans="40:40" x14ac:dyDescent="0.15">
      <c r="AN1444" s="551"/>
    </row>
    <row r="1445" spans="40:40" x14ac:dyDescent="0.15">
      <c r="AN1445" s="551"/>
    </row>
    <row r="1446" spans="40:40" x14ac:dyDescent="0.15">
      <c r="AN1446" s="551"/>
    </row>
    <row r="1447" spans="40:40" x14ac:dyDescent="0.15">
      <c r="AN1447" s="551"/>
    </row>
    <row r="1448" spans="40:40" x14ac:dyDescent="0.15">
      <c r="AN1448" s="551"/>
    </row>
    <row r="1449" spans="40:40" x14ac:dyDescent="0.15">
      <c r="AN1449" s="551"/>
    </row>
    <row r="1450" spans="40:40" x14ac:dyDescent="0.15">
      <c r="AN1450" s="551"/>
    </row>
    <row r="1451" spans="40:40" x14ac:dyDescent="0.15">
      <c r="AN1451" s="551"/>
    </row>
    <row r="1452" spans="40:40" x14ac:dyDescent="0.15">
      <c r="AN1452" s="551"/>
    </row>
    <row r="1453" spans="40:40" x14ac:dyDescent="0.15">
      <c r="AN1453" s="551"/>
    </row>
    <row r="1454" spans="40:40" x14ac:dyDescent="0.15">
      <c r="AN1454" s="551"/>
    </row>
    <row r="1455" spans="40:40" x14ac:dyDescent="0.15">
      <c r="AN1455" s="551"/>
    </row>
    <row r="1456" spans="40:40" x14ac:dyDescent="0.15">
      <c r="AN1456" s="551"/>
    </row>
    <row r="1457" spans="40:40" x14ac:dyDescent="0.15">
      <c r="AN1457" s="551"/>
    </row>
    <row r="1458" spans="40:40" x14ac:dyDescent="0.15">
      <c r="AN1458" s="551"/>
    </row>
    <row r="1459" spans="40:40" x14ac:dyDescent="0.15">
      <c r="AN1459" s="551"/>
    </row>
    <row r="1460" spans="40:40" x14ac:dyDescent="0.15">
      <c r="AN1460" s="551"/>
    </row>
    <row r="1461" spans="40:40" x14ac:dyDescent="0.15">
      <c r="AN1461" s="551"/>
    </row>
    <row r="1462" spans="40:40" x14ac:dyDescent="0.15">
      <c r="AN1462" s="551"/>
    </row>
    <row r="1463" spans="40:40" x14ac:dyDescent="0.15">
      <c r="AN1463" s="551"/>
    </row>
    <row r="1464" spans="40:40" x14ac:dyDescent="0.15">
      <c r="AN1464" s="551"/>
    </row>
    <row r="1465" spans="40:40" x14ac:dyDescent="0.15">
      <c r="AN1465" s="551"/>
    </row>
    <row r="1466" spans="40:40" x14ac:dyDescent="0.15">
      <c r="AN1466" s="551"/>
    </row>
    <row r="1467" spans="40:40" x14ac:dyDescent="0.15">
      <c r="AN1467" s="551"/>
    </row>
    <row r="1468" spans="40:40" x14ac:dyDescent="0.15">
      <c r="AN1468" s="551"/>
    </row>
    <row r="1469" spans="40:40" x14ac:dyDescent="0.15">
      <c r="AN1469" s="551"/>
    </row>
    <row r="1470" spans="40:40" x14ac:dyDescent="0.15">
      <c r="AN1470" s="551"/>
    </row>
    <row r="1471" spans="40:40" x14ac:dyDescent="0.15">
      <c r="AN1471" s="551"/>
    </row>
    <row r="1472" spans="40:40" x14ac:dyDescent="0.15">
      <c r="AN1472" s="551"/>
    </row>
    <row r="1473" spans="40:40" x14ac:dyDescent="0.15">
      <c r="AN1473" s="551"/>
    </row>
    <row r="1474" spans="40:40" x14ac:dyDescent="0.15">
      <c r="AN1474" s="551"/>
    </row>
    <row r="1475" spans="40:40" x14ac:dyDescent="0.15">
      <c r="AN1475" s="551"/>
    </row>
    <row r="1476" spans="40:40" x14ac:dyDescent="0.15">
      <c r="AN1476" s="551"/>
    </row>
    <row r="1477" spans="40:40" x14ac:dyDescent="0.15">
      <c r="AN1477" s="551"/>
    </row>
    <row r="1478" spans="40:40" x14ac:dyDescent="0.15">
      <c r="AN1478" s="551"/>
    </row>
    <row r="1479" spans="40:40" x14ac:dyDescent="0.15">
      <c r="AN1479" s="551"/>
    </row>
    <row r="1480" spans="40:40" x14ac:dyDescent="0.15">
      <c r="AN1480" s="551"/>
    </row>
    <row r="1481" spans="40:40" x14ac:dyDescent="0.15">
      <c r="AN1481" s="551"/>
    </row>
    <row r="1482" spans="40:40" x14ac:dyDescent="0.15">
      <c r="AN1482" s="551"/>
    </row>
    <row r="1483" spans="40:40" x14ac:dyDescent="0.15">
      <c r="AN1483" s="551"/>
    </row>
    <row r="1484" spans="40:40" x14ac:dyDescent="0.15">
      <c r="AN1484" s="551"/>
    </row>
    <row r="1485" spans="40:40" x14ac:dyDescent="0.15">
      <c r="AN1485" s="551"/>
    </row>
    <row r="1486" spans="40:40" x14ac:dyDescent="0.15">
      <c r="AN1486" s="551"/>
    </row>
    <row r="1487" spans="40:40" x14ac:dyDescent="0.15">
      <c r="AN1487" s="551"/>
    </row>
    <row r="1488" spans="40:40" x14ac:dyDescent="0.15">
      <c r="AN1488" s="551"/>
    </row>
    <row r="1489" spans="40:40" x14ac:dyDescent="0.15">
      <c r="AN1489" s="551"/>
    </row>
    <row r="1490" spans="40:40" x14ac:dyDescent="0.15">
      <c r="AN1490" s="551"/>
    </row>
    <row r="1491" spans="40:40" x14ac:dyDescent="0.15">
      <c r="AN1491" s="551"/>
    </row>
    <row r="1492" spans="40:40" x14ac:dyDescent="0.15">
      <c r="AN1492" s="551"/>
    </row>
    <row r="1493" spans="40:40" x14ac:dyDescent="0.15">
      <c r="AN1493" s="551"/>
    </row>
    <row r="1494" spans="40:40" x14ac:dyDescent="0.15">
      <c r="AN1494" s="551"/>
    </row>
    <row r="1495" spans="40:40" x14ac:dyDescent="0.15">
      <c r="AN1495" s="551"/>
    </row>
    <row r="1496" spans="40:40" x14ac:dyDescent="0.15">
      <c r="AN1496" s="551"/>
    </row>
    <row r="1497" spans="40:40" x14ac:dyDescent="0.15">
      <c r="AN1497" s="551"/>
    </row>
    <row r="1498" spans="40:40" x14ac:dyDescent="0.15">
      <c r="AN1498" s="551"/>
    </row>
    <row r="1499" spans="40:40" x14ac:dyDescent="0.15">
      <c r="AN1499" s="551"/>
    </row>
    <row r="1500" spans="40:40" x14ac:dyDescent="0.15">
      <c r="AN1500" s="551"/>
    </row>
    <row r="1501" spans="40:40" x14ac:dyDescent="0.15">
      <c r="AN1501" s="551"/>
    </row>
    <row r="1502" spans="40:40" x14ac:dyDescent="0.15">
      <c r="AN1502" s="551"/>
    </row>
    <row r="1503" spans="40:40" x14ac:dyDescent="0.15">
      <c r="AN1503" s="551"/>
    </row>
    <row r="1504" spans="40:40" x14ac:dyDescent="0.15">
      <c r="AN1504" s="551"/>
    </row>
    <row r="1505" spans="40:40" x14ac:dyDescent="0.15">
      <c r="AN1505" s="551"/>
    </row>
    <row r="1506" spans="40:40" x14ac:dyDescent="0.15">
      <c r="AN1506" s="551"/>
    </row>
    <row r="1507" spans="40:40" x14ac:dyDescent="0.15">
      <c r="AN1507" s="551"/>
    </row>
    <row r="1508" spans="40:40" x14ac:dyDescent="0.15">
      <c r="AN1508" s="551"/>
    </row>
    <row r="1509" spans="40:40" x14ac:dyDescent="0.15">
      <c r="AN1509" s="551"/>
    </row>
    <row r="1510" spans="40:40" x14ac:dyDescent="0.15">
      <c r="AN1510" s="551"/>
    </row>
    <row r="1511" spans="40:40" x14ac:dyDescent="0.15">
      <c r="AN1511" s="551"/>
    </row>
    <row r="1512" spans="40:40" x14ac:dyDescent="0.15">
      <c r="AN1512" s="551"/>
    </row>
    <row r="1513" spans="40:40" x14ac:dyDescent="0.15">
      <c r="AN1513" s="551"/>
    </row>
    <row r="1514" spans="40:40" x14ac:dyDescent="0.15">
      <c r="AN1514" s="551"/>
    </row>
    <row r="1515" spans="40:40" x14ac:dyDescent="0.15">
      <c r="AN1515" s="551"/>
    </row>
    <row r="1516" spans="40:40" x14ac:dyDescent="0.15">
      <c r="AN1516" s="551"/>
    </row>
    <row r="1517" spans="40:40" x14ac:dyDescent="0.15">
      <c r="AN1517" s="551"/>
    </row>
    <row r="1518" spans="40:40" x14ac:dyDescent="0.15">
      <c r="AN1518" s="551"/>
    </row>
    <row r="1519" spans="40:40" x14ac:dyDescent="0.15">
      <c r="AN1519" s="551"/>
    </row>
    <row r="1520" spans="40:40" x14ac:dyDescent="0.15">
      <c r="AN1520" s="551"/>
    </row>
    <row r="1521" spans="40:40" x14ac:dyDescent="0.15">
      <c r="AN1521" s="551"/>
    </row>
    <row r="1522" spans="40:40" x14ac:dyDescent="0.15">
      <c r="AN1522" s="551"/>
    </row>
    <row r="1523" spans="40:40" x14ac:dyDescent="0.15">
      <c r="AN1523" s="551"/>
    </row>
    <row r="1524" spans="40:40" x14ac:dyDescent="0.15">
      <c r="AN1524" s="551"/>
    </row>
    <row r="1525" spans="40:40" x14ac:dyDescent="0.15">
      <c r="AN1525" s="551"/>
    </row>
    <row r="1526" spans="40:40" x14ac:dyDescent="0.15">
      <c r="AN1526" s="551"/>
    </row>
    <row r="1527" spans="40:40" x14ac:dyDescent="0.15">
      <c r="AN1527" s="551"/>
    </row>
    <row r="1528" spans="40:40" x14ac:dyDescent="0.15">
      <c r="AN1528" s="551"/>
    </row>
    <row r="1529" spans="40:40" x14ac:dyDescent="0.15">
      <c r="AN1529" s="551"/>
    </row>
    <row r="1530" spans="40:40" x14ac:dyDescent="0.15">
      <c r="AN1530" s="551"/>
    </row>
    <row r="1531" spans="40:40" x14ac:dyDescent="0.15">
      <c r="AN1531" s="551"/>
    </row>
    <row r="1532" spans="40:40" x14ac:dyDescent="0.15">
      <c r="AN1532" s="551"/>
    </row>
    <row r="1533" spans="40:40" x14ac:dyDescent="0.15">
      <c r="AN1533" s="551"/>
    </row>
    <row r="1534" spans="40:40" x14ac:dyDescent="0.15">
      <c r="AN1534" s="551"/>
    </row>
    <row r="1535" spans="40:40" x14ac:dyDescent="0.15">
      <c r="AN1535" s="551"/>
    </row>
    <row r="1536" spans="40:40" x14ac:dyDescent="0.15">
      <c r="AN1536" s="551"/>
    </row>
    <row r="1537" spans="40:40" x14ac:dyDescent="0.15">
      <c r="AN1537" s="551"/>
    </row>
    <row r="1538" spans="40:40" x14ac:dyDescent="0.15">
      <c r="AN1538" s="551"/>
    </row>
    <row r="1539" spans="40:40" x14ac:dyDescent="0.15">
      <c r="AN1539" s="551"/>
    </row>
    <row r="1540" spans="40:40" x14ac:dyDescent="0.15">
      <c r="AN1540" s="551"/>
    </row>
    <row r="1541" spans="40:40" x14ac:dyDescent="0.15">
      <c r="AN1541" s="551"/>
    </row>
    <row r="1542" spans="40:40" x14ac:dyDescent="0.15">
      <c r="AN1542" s="551"/>
    </row>
    <row r="1543" spans="40:40" x14ac:dyDescent="0.15">
      <c r="AN1543" s="551"/>
    </row>
    <row r="1544" spans="40:40" x14ac:dyDescent="0.15">
      <c r="AN1544" s="551"/>
    </row>
    <row r="1545" spans="40:40" x14ac:dyDescent="0.15">
      <c r="AN1545" s="551"/>
    </row>
    <row r="1546" spans="40:40" x14ac:dyDescent="0.15">
      <c r="AN1546" s="551"/>
    </row>
    <row r="1547" spans="40:40" x14ac:dyDescent="0.15">
      <c r="AN1547" s="551"/>
    </row>
    <row r="1548" spans="40:40" x14ac:dyDescent="0.15">
      <c r="AN1548" s="551"/>
    </row>
    <row r="1549" spans="40:40" x14ac:dyDescent="0.15">
      <c r="AN1549" s="551"/>
    </row>
    <row r="1550" spans="40:40" x14ac:dyDescent="0.15">
      <c r="AN1550" s="551"/>
    </row>
    <row r="1551" spans="40:40" x14ac:dyDescent="0.15">
      <c r="AN1551" s="551"/>
    </row>
    <row r="1552" spans="40:40" x14ac:dyDescent="0.15">
      <c r="AN1552" s="551"/>
    </row>
    <row r="1553" spans="40:40" x14ac:dyDescent="0.15">
      <c r="AN1553" s="551"/>
    </row>
    <row r="1554" spans="40:40" x14ac:dyDescent="0.15">
      <c r="AN1554" s="551"/>
    </row>
    <row r="1555" spans="40:40" x14ac:dyDescent="0.15">
      <c r="AN1555" s="551"/>
    </row>
    <row r="1556" spans="40:40" x14ac:dyDescent="0.15">
      <c r="AN1556" s="551"/>
    </row>
    <row r="1557" spans="40:40" x14ac:dyDescent="0.15">
      <c r="AN1557" s="551"/>
    </row>
    <row r="1558" spans="40:40" x14ac:dyDescent="0.15">
      <c r="AN1558" s="551"/>
    </row>
    <row r="1559" spans="40:40" x14ac:dyDescent="0.15">
      <c r="AN1559" s="551"/>
    </row>
    <row r="1560" spans="40:40" x14ac:dyDescent="0.15">
      <c r="AN1560" s="551"/>
    </row>
    <row r="1561" spans="40:40" x14ac:dyDescent="0.15">
      <c r="AN1561" s="551"/>
    </row>
    <row r="1562" spans="40:40" x14ac:dyDescent="0.15">
      <c r="AN1562" s="551"/>
    </row>
    <row r="1563" spans="40:40" x14ac:dyDescent="0.15">
      <c r="AN1563" s="551"/>
    </row>
    <row r="1564" spans="40:40" x14ac:dyDescent="0.15">
      <c r="AN1564" s="551"/>
    </row>
    <row r="1565" spans="40:40" x14ac:dyDescent="0.15">
      <c r="AN1565" s="551"/>
    </row>
    <row r="1566" spans="40:40" x14ac:dyDescent="0.15">
      <c r="AN1566" s="551"/>
    </row>
    <row r="1567" spans="40:40" x14ac:dyDescent="0.15">
      <c r="AN1567" s="551"/>
    </row>
    <row r="1568" spans="40:40" x14ac:dyDescent="0.15">
      <c r="AN1568" s="551"/>
    </row>
    <row r="1569" spans="40:40" x14ac:dyDescent="0.15">
      <c r="AN1569" s="551"/>
    </row>
    <row r="1570" spans="40:40" x14ac:dyDescent="0.15">
      <c r="AN1570" s="551"/>
    </row>
    <row r="1571" spans="40:40" x14ac:dyDescent="0.15">
      <c r="AN1571" s="551"/>
    </row>
    <row r="1572" spans="40:40" x14ac:dyDescent="0.15">
      <c r="AN1572" s="551"/>
    </row>
    <row r="1573" spans="40:40" x14ac:dyDescent="0.15">
      <c r="AN1573" s="551"/>
    </row>
    <row r="1574" spans="40:40" x14ac:dyDescent="0.15">
      <c r="AN1574" s="551"/>
    </row>
    <row r="1575" spans="40:40" x14ac:dyDescent="0.15">
      <c r="AN1575" s="551"/>
    </row>
    <row r="1576" spans="40:40" x14ac:dyDescent="0.15">
      <c r="AN1576" s="551"/>
    </row>
    <row r="1577" spans="40:40" x14ac:dyDescent="0.15">
      <c r="AN1577" s="551"/>
    </row>
    <row r="1578" spans="40:40" x14ac:dyDescent="0.15">
      <c r="AN1578" s="551"/>
    </row>
    <row r="1579" spans="40:40" x14ac:dyDescent="0.15">
      <c r="AN1579" s="551"/>
    </row>
    <row r="1580" spans="40:40" x14ac:dyDescent="0.15">
      <c r="AN1580" s="551"/>
    </row>
    <row r="1581" spans="40:40" x14ac:dyDescent="0.15">
      <c r="AN1581" s="551"/>
    </row>
    <row r="1582" spans="40:40" x14ac:dyDescent="0.15">
      <c r="AN1582" s="551"/>
    </row>
    <row r="1583" spans="40:40" x14ac:dyDescent="0.15">
      <c r="AN1583" s="551"/>
    </row>
    <row r="1584" spans="40:40" x14ac:dyDescent="0.15">
      <c r="AN1584" s="551"/>
    </row>
    <row r="1585" spans="40:40" x14ac:dyDescent="0.15">
      <c r="AN1585" s="551"/>
    </row>
    <row r="1586" spans="40:40" x14ac:dyDescent="0.15">
      <c r="AN1586" s="551"/>
    </row>
    <row r="1587" spans="40:40" x14ac:dyDescent="0.15">
      <c r="AN1587" s="551"/>
    </row>
    <row r="1588" spans="40:40" x14ac:dyDescent="0.15">
      <c r="AN1588" s="551"/>
    </row>
    <row r="1589" spans="40:40" x14ac:dyDescent="0.15">
      <c r="AN1589" s="551"/>
    </row>
    <row r="1590" spans="40:40" x14ac:dyDescent="0.15">
      <c r="AN1590" s="551"/>
    </row>
    <row r="1591" spans="40:40" x14ac:dyDescent="0.15">
      <c r="AN1591" s="551"/>
    </row>
    <row r="1592" spans="40:40" x14ac:dyDescent="0.15">
      <c r="AN1592" s="551"/>
    </row>
    <row r="1593" spans="40:40" x14ac:dyDescent="0.15">
      <c r="AN1593" s="551"/>
    </row>
    <row r="1594" spans="40:40" x14ac:dyDescent="0.15">
      <c r="AN1594" s="551"/>
    </row>
    <row r="1595" spans="40:40" x14ac:dyDescent="0.15">
      <c r="AN1595" s="551"/>
    </row>
    <row r="1596" spans="40:40" x14ac:dyDescent="0.15">
      <c r="AN1596" s="551"/>
    </row>
    <row r="1597" spans="40:40" x14ac:dyDescent="0.15">
      <c r="AN1597" s="551"/>
    </row>
    <row r="1598" spans="40:40" x14ac:dyDescent="0.15">
      <c r="AN1598" s="551"/>
    </row>
    <row r="1599" spans="40:40" x14ac:dyDescent="0.15">
      <c r="AN1599" s="551"/>
    </row>
    <row r="1600" spans="40:40" x14ac:dyDescent="0.15">
      <c r="AN1600" s="551"/>
    </row>
    <row r="1601" spans="40:40" x14ac:dyDescent="0.15">
      <c r="AN1601" s="551"/>
    </row>
    <row r="1602" spans="40:40" x14ac:dyDescent="0.15">
      <c r="AN1602" s="551"/>
    </row>
    <row r="1603" spans="40:40" x14ac:dyDescent="0.15">
      <c r="AN1603" s="551"/>
    </row>
    <row r="1604" spans="40:40" x14ac:dyDescent="0.15">
      <c r="AN1604" s="551"/>
    </row>
    <row r="1605" spans="40:40" x14ac:dyDescent="0.15">
      <c r="AN1605" s="551"/>
    </row>
    <row r="1606" spans="40:40" x14ac:dyDescent="0.15">
      <c r="AN1606" s="551"/>
    </row>
    <row r="1607" spans="40:40" x14ac:dyDescent="0.15">
      <c r="AN1607" s="551"/>
    </row>
    <row r="1608" spans="40:40" x14ac:dyDescent="0.15">
      <c r="AN1608" s="551"/>
    </row>
    <row r="1609" spans="40:40" x14ac:dyDescent="0.15">
      <c r="AN1609" s="551"/>
    </row>
    <row r="1610" spans="40:40" x14ac:dyDescent="0.15">
      <c r="AN1610" s="551"/>
    </row>
    <row r="1611" spans="40:40" x14ac:dyDescent="0.15">
      <c r="AN1611" s="551"/>
    </row>
    <row r="1612" spans="40:40" x14ac:dyDescent="0.15">
      <c r="AN1612" s="551"/>
    </row>
    <row r="1613" spans="40:40" x14ac:dyDescent="0.15">
      <c r="AN1613" s="551"/>
    </row>
    <row r="1614" spans="40:40" x14ac:dyDescent="0.15">
      <c r="AN1614" s="551"/>
    </row>
    <row r="1615" spans="40:40" x14ac:dyDescent="0.15">
      <c r="AN1615" s="551"/>
    </row>
    <row r="1616" spans="40:40" x14ac:dyDescent="0.15">
      <c r="AN1616" s="551"/>
    </row>
    <row r="1617" spans="40:40" x14ac:dyDescent="0.15">
      <c r="AN1617" s="551"/>
    </row>
    <row r="1618" spans="40:40" x14ac:dyDescent="0.15">
      <c r="AN1618" s="551"/>
    </row>
    <row r="1619" spans="40:40" x14ac:dyDescent="0.15">
      <c r="AN1619" s="551"/>
    </row>
    <row r="1620" spans="40:40" x14ac:dyDescent="0.15">
      <c r="AN1620" s="551"/>
    </row>
    <row r="1621" spans="40:40" x14ac:dyDescent="0.15">
      <c r="AN1621" s="551"/>
    </row>
    <row r="1622" spans="40:40" x14ac:dyDescent="0.15">
      <c r="AN1622" s="551"/>
    </row>
    <row r="1623" spans="40:40" x14ac:dyDescent="0.15">
      <c r="AN1623" s="551"/>
    </row>
    <row r="1624" spans="40:40" x14ac:dyDescent="0.15">
      <c r="AN1624" s="551"/>
    </row>
    <row r="1625" spans="40:40" x14ac:dyDescent="0.15">
      <c r="AN1625" s="551"/>
    </row>
    <row r="1626" spans="40:40" x14ac:dyDescent="0.15">
      <c r="AN1626" s="551"/>
    </row>
    <row r="1627" spans="40:40" x14ac:dyDescent="0.15">
      <c r="AN1627" s="551"/>
    </row>
    <row r="1628" spans="40:40" x14ac:dyDescent="0.15">
      <c r="AN1628" s="551"/>
    </row>
    <row r="1629" spans="40:40" x14ac:dyDescent="0.15">
      <c r="AN1629" s="551"/>
    </row>
    <row r="1630" spans="40:40" x14ac:dyDescent="0.15">
      <c r="AN1630" s="551"/>
    </row>
    <row r="1631" spans="40:40" x14ac:dyDescent="0.15">
      <c r="AN1631" s="551"/>
    </row>
    <row r="1632" spans="40:40" x14ac:dyDescent="0.15">
      <c r="AN1632" s="551"/>
    </row>
    <row r="1633" spans="40:40" x14ac:dyDescent="0.15">
      <c r="AN1633" s="551"/>
    </row>
    <row r="1634" spans="40:40" x14ac:dyDescent="0.15">
      <c r="AN1634" s="551"/>
    </row>
    <row r="1635" spans="40:40" x14ac:dyDescent="0.15">
      <c r="AN1635" s="551"/>
    </row>
    <row r="1636" spans="40:40" x14ac:dyDescent="0.15">
      <c r="AN1636" s="551"/>
    </row>
    <row r="1637" spans="40:40" x14ac:dyDescent="0.15">
      <c r="AN1637" s="551"/>
    </row>
    <row r="1638" spans="40:40" x14ac:dyDescent="0.15">
      <c r="AN1638" s="551"/>
    </row>
    <row r="1639" spans="40:40" x14ac:dyDescent="0.15">
      <c r="AN1639" s="551"/>
    </row>
    <row r="1640" spans="40:40" x14ac:dyDescent="0.15">
      <c r="AN1640" s="551"/>
    </row>
    <row r="1641" spans="40:40" x14ac:dyDescent="0.15">
      <c r="AN1641" s="551"/>
    </row>
    <row r="1642" spans="40:40" x14ac:dyDescent="0.15">
      <c r="AN1642" s="551"/>
    </row>
    <row r="1643" spans="40:40" x14ac:dyDescent="0.15">
      <c r="AN1643" s="551"/>
    </row>
    <row r="1644" spans="40:40" x14ac:dyDescent="0.15">
      <c r="AN1644" s="551"/>
    </row>
    <row r="1645" spans="40:40" x14ac:dyDescent="0.15">
      <c r="AN1645" s="551"/>
    </row>
    <row r="1646" spans="40:40" x14ac:dyDescent="0.15">
      <c r="AN1646" s="551"/>
    </row>
    <row r="1647" spans="40:40" x14ac:dyDescent="0.15">
      <c r="AN1647" s="551"/>
    </row>
    <row r="1648" spans="40:40" x14ac:dyDescent="0.15">
      <c r="AN1648" s="551"/>
    </row>
    <row r="1649" spans="40:40" x14ac:dyDescent="0.15">
      <c r="AN1649" s="551"/>
    </row>
    <row r="1650" spans="40:40" x14ac:dyDescent="0.15">
      <c r="AN1650" s="551"/>
    </row>
    <row r="1651" spans="40:40" x14ac:dyDescent="0.15">
      <c r="AN1651" s="551"/>
    </row>
    <row r="1652" spans="40:40" x14ac:dyDescent="0.15">
      <c r="AN1652" s="551"/>
    </row>
    <row r="1653" spans="40:40" x14ac:dyDescent="0.15">
      <c r="AN1653" s="551"/>
    </row>
    <row r="1654" spans="40:40" x14ac:dyDescent="0.15">
      <c r="AN1654" s="551"/>
    </row>
    <row r="1655" spans="40:40" x14ac:dyDescent="0.15">
      <c r="AN1655" s="551"/>
    </row>
    <row r="1656" spans="40:40" x14ac:dyDescent="0.15">
      <c r="AN1656" s="551"/>
    </row>
    <row r="1657" spans="40:40" x14ac:dyDescent="0.15">
      <c r="AN1657" s="551"/>
    </row>
    <row r="1658" spans="40:40" x14ac:dyDescent="0.15">
      <c r="AN1658" s="551"/>
    </row>
    <row r="1659" spans="40:40" x14ac:dyDescent="0.15">
      <c r="AN1659" s="551"/>
    </row>
    <row r="1660" spans="40:40" x14ac:dyDescent="0.15">
      <c r="AN1660" s="551"/>
    </row>
    <row r="1661" spans="40:40" x14ac:dyDescent="0.15">
      <c r="AN1661" s="551"/>
    </row>
    <row r="1662" spans="40:40" x14ac:dyDescent="0.15">
      <c r="AN1662" s="551"/>
    </row>
    <row r="1663" spans="40:40" x14ac:dyDescent="0.15">
      <c r="AN1663" s="551"/>
    </row>
    <row r="1664" spans="40:40" x14ac:dyDescent="0.15">
      <c r="AN1664" s="551"/>
    </row>
    <row r="1665" spans="40:40" x14ac:dyDescent="0.15">
      <c r="AN1665" s="551"/>
    </row>
    <row r="1666" spans="40:40" x14ac:dyDescent="0.15">
      <c r="AN1666" s="551"/>
    </row>
    <row r="1667" spans="40:40" x14ac:dyDescent="0.15">
      <c r="AN1667" s="551"/>
    </row>
    <row r="1668" spans="40:40" x14ac:dyDescent="0.15">
      <c r="AN1668" s="551"/>
    </row>
    <row r="1669" spans="40:40" x14ac:dyDescent="0.15">
      <c r="AN1669" s="551"/>
    </row>
    <row r="1670" spans="40:40" x14ac:dyDescent="0.15">
      <c r="AN1670" s="551"/>
    </row>
    <row r="1671" spans="40:40" x14ac:dyDescent="0.15">
      <c r="AN1671" s="551"/>
    </row>
    <row r="1672" spans="40:40" x14ac:dyDescent="0.15">
      <c r="AN1672" s="551"/>
    </row>
    <row r="1673" spans="40:40" x14ac:dyDescent="0.15">
      <c r="AN1673" s="551"/>
    </row>
    <row r="1674" spans="40:40" x14ac:dyDescent="0.15">
      <c r="AN1674" s="551"/>
    </row>
    <row r="1675" spans="40:40" x14ac:dyDescent="0.15">
      <c r="AN1675" s="551"/>
    </row>
    <row r="1676" spans="40:40" x14ac:dyDescent="0.15">
      <c r="AN1676" s="551"/>
    </row>
    <row r="1677" spans="40:40" x14ac:dyDescent="0.15">
      <c r="AN1677" s="551"/>
    </row>
    <row r="1678" spans="40:40" x14ac:dyDescent="0.15">
      <c r="AN1678" s="551"/>
    </row>
    <row r="1679" spans="40:40" x14ac:dyDescent="0.15">
      <c r="AN1679" s="551"/>
    </row>
    <row r="1680" spans="40:40" x14ac:dyDescent="0.15">
      <c r="AN1680" s="551"/>
    </row>
    <row r="1681" spans="40:40" x14ac:dyDescent="0.15">
      <c r="AN1681" s="551"/>
    </row>
    <row r="1682" spans="40:40" x14ac:dyDescent="0.15">
      <c r="AN1682" s="551"/>
    </row>
    <row r="1683" spans="40:40" x14ac:dyDescent="0.15">
      <c r="AN1683" s="551"/>
    </row>
    <row r="1684" spans="40:40" x14ac:dyDescent="0.15">
      <c r="AN1684" s="551"/>
    </row>
    <row r="1685" spans="40:40" x14ac:dyDescent="0.15">
      <c r="AN1685" s="551"/>
    </row>
    <row r="1686" spans="40:40" x14ac:dyDescent="0.15">
      <c r="AN1686" s="551"/>
    </row>
    <row r="1687" spans="40:40" x14ac:dyDescent="0.15">
      <c r="AN1687" s="551"/>
    </row>
    <row r="1688" spans="40:40" x14ac:dyDescent="0.15">
      <c r="AN1688" s="551"/>
    </row>
    <row r="1689" spans="40:40" x14ac:dyDescent="0.15">
      <c r="AN1689" s="551"/>
    </row>
    <row r="1690" spans="40:40" x14ac:dyDescent="0.15">
      <c r="AN1690" s="551"/>
    </row>
    <row r="1691" spans="40:40" x14ac:dyDescent="0.15">
      <c r="AN1691" s="551"/>
    </row>
    <row r="1692" spans="40:40" x14ac:dyDescent="0.15">
      <c r="AN1692" s="551"/>
    </row>
    <row r="1693" spans="40:40" x14ac:dyDescent="0.15">
      <c r="AN1693" s="551"/>
    </row>
    <row r="1694" spans="40:40" x14ac:dyDescent="0.15">
      <c r="AN1694" s="551"/>
    </row>
    <row r="1695" spans="40:40" x14ac:dyDescent="0.15">
      <c r="AN1695" s="551"/>
    </row>
    <row r="1696" spans="40:40" x14ac:dyDescent="0.15">
      <c r="AN1696" s="551"/>
    </row>
    <row r="1697" spans="40:40" x14ac:dyDescent="0.15">
      <c r="AN1697" s="551"/>
    </row>
    <row r="1698" spans="40:40" x14ac:dyDescent="0.15">
      <c r="AN1698" s="551"/>
    </row>
    <row r="1699" spans="40:40" x14ac:dyDescent="0.15">
      <c r="AN1699" s="551"/>
    </row>
    <row r="1700" spans="40:40" x14ac:dyDescent="0.15">
      <c r="AN1700" s="551"/>
    </row>
    <row r="1701" spans="40:40" x14ac:dyDescent="0.15">
      <c r="AN1701" s="551"/>
    </row>
    <row r="1702" spans="40:40" x14ac:dyDescent="0.15">
      <c r="AN1702" s="551"/>
    </row>
    <row r="1703" spans="40:40" x14ac:dyDescent="0.15">
      <c r="AN1703" s="551"/>
    </row>
    <row r="1704" spans="40:40" x14ac:dyDescent="0.15">
      <c r="AN1704" s="551"/>
    </row>
    <row r="1705" spans="40:40" x14ac:dyDescent="0.15">
      <c r="AN1705" s="551"/>
    </row>
    <row r="1706" spans="40:40" x14ac:dyDescent="0.15">
      <c r="AN1706" s="551"/>
    </row>
    <row r="1707" spans="40:40" x14ac:dyDescent="0.15">
      <c r="AN1707" s="551"/>
    </row>
    <row r="1708" spans="40:40" x14ac:dyDescent="0.15">
      <c r="AN1708" s="551"/>
    </row>
    <row r="1709" spans="40:40" x14ac:dyDescent="0.15">
      <c r="AN1709" s="551"/>
    </row>
    <row r="1710" spans="40:40" x14ac:dyDescent="0.15">
      <c r="AN1710" s="551"/>
    </row>
    <row r="1711" spans="40:40" x14ac:dyDescent="0.15">
      <c r="AN1711" s="551"/>
    </row>
    <row r="1712" spans="40:40" x14ac:dyDescent="0.15">
      <c r="AN1712" s="551"/>
    </row>
    <row r="1713" spans="40:40" x14ac:dyDescent="0.15">
      <c r="AN1713" s="551"/>
    </row>
    <row r="1714" spans="40:40" x14ac:dyDescent="0.15">
      <c r="AN1714" s="551"/>
    </row>
    <row r="1715" spans="40:40" x14ac:dyDescent="0.15">
      <c r="AN1715" s="551"/>
    </row>
    <row r="1716" spans="40:40" x14ac:dyDescent="0.15">
      <c r="AN1716" s="551"/>
    </row>
    <row r="1717" spans="40:40" x14ac:dyDescent="0.15">
      <c r="AN1717" s="551"/>
    </row>
    <row r="1718" spans="40:40" x14ac:dyDescent="0.15">
      <c r="AN1718" s="551"/>
    </row>
    <row r="1719" spans="40:40" x14ac:dyDescent="0.15">
      <c r="AN1719" s="551"/>
    </row>
    <row r="1720" spans="40:40" x14ac:dyDescent="0.15">
      <c r="AN1720" s="551"/>
    </row>
    <row r="1721" spans="40:40" x14ac:dyDescent="0.15">
      <c r="AN1721" s="551"/>
    </row>
    <row r="1722" spans="40:40" x14ac:dyDescent="0.15">
      <c r="AN1722" s="551"/>
    </row>
    <row r="1723" spans="40:40" x14ac:dyDescent="0.15">
      <c r="AN1723" s="551"/>
    </row>
    <row r="1724" spans="40:40" x14ac:dyDescent="0.15">
      <c r="AN1724" s="551"/>
    </row>
    <row r="1725" spans="40:40" x14ac:dyDescent="0.15">
      <c r="AN1725" s="551"/>
    </row>
    <row r="1726" spans="40:40" x14ac:dyDescent="0.15">
      <c r="AN1726" s="551"/>
    </row>
    <row r="1727" spans="40:40" x14ac:dyDescent="0.15">
      <c r="AN1727" s="551"/>
    </row>
    <row r="1728" spans="40:40" x14ac:dyDescent="0.15">
      <c r="AN1728" s="551"/>
    </row>
    <row r="1729" spans="40:40" x14ac:dyDescent="0.15">
      <c r="AN1729" s="551"/>
    </row>
    <row r="1730" spans="40:40" x14ac:dyDescent="0.15">
      <c r="AN1730" s="551"/>
    </row>
    <row r="1731" spans="40:40" x14ac:dyDescent="0.15">
      <c r="AN1731" s="551"/>
    </row>
    <row r="1732" spans="40:40" x14ac:dyDescent="0.15">
      <c r="AN1732" s="551"/>
    </row>
    <row r="1733" spans="40:40" x14ac:dyDescent="0.15">
      <c r="AN1733" s="551"/>
    </row>
    <row r="1734" spans="40:40" x14ac:dyDescent="0.15">
      <c r="AN1734" s="551"/>
    </row>
    <row r="1735" spans="40:40" x14ac:dyDescent="0.15">
      <c r="AN1735" s="551"/>
    </row>
    <row r="1736" spans="40:40" x14ac:dyDescent="0.15">
      <c r="AN1736" s="551"/>
    </row>
    <row r="1737" spans="40:40" x14ac:dyDescent="0.15">
      <c r="AN1737" s="551"/>
    </row>
    <row r="1738" spans="40:40" x14ac:dyDescent="0.15">
      <c r="AN1738" s="551"/>
    </row>
    <row r="1739" spans="40:40" x14ac:dyDescent="0.15">
      <c r="AN1739" s="551"/>
    </row>
    <row r="1740" spans="40:40" x14ac:dyDescent="0.15">
      <c r="AN1740" s="551"/>
    </row>
    <row r="1741" spans="40:40" x14ac:dyDescent="0.15">
      <c r="AN1741" s="551"/>
    </row>
    <row r="1742" spans="40:40" x14ac:dyDescent="0.15">
      <c r="AN1742" s="551"/>
    </row>
    <row r="1743" spans="40:40" x14ac:dyDescent="0.15">
      <c r="AN1743" s="551"/>
    </row>
    <row r="1744" spans="40:40" x14ac:dyDescent="0.15">
      <c r="AN1744" s="551"/>
    </row>
    <row r="1745" spans="40:40" x14ac:dyDescent="0.15">
      <c r="AN1745" s="551"/>
    </row>
    <row r="1746" spans="40:40" x14ac:dyDescent="0.15">
      <c r="AN1746" s="551"/>
    </row>
    <row r="1747" spans="40:40" x14ac:dyDescent="0.15">
      <c r="AN1747" s="551"/>
    </row>
    <row r="1748" spans="40:40" x14ac:dyDescent="0.15">
      <c r="AN1748" s="551"/>
    </row>
    <row r="1749" spans="40:40" x14ac:dyDescent="0.15">
      <c r="AN1749" s="551"/>
    </row>
    <row r="1750" spans="40:40" x14ac:dyDescent="0.15">
      <c r="AN1750" s="551"/>
    </row>
    <row r="1751" spans="40:40" x14ac:dyDescent="0.15">
      <c r="AN1751" s="551"/>
    </row>
    <row r="1752" spans="40:40" x14ac:dyDescent="0.15">
      <c r="AN1752" s="551"/>
    </row>
    <row r="1753" spans="40:40" x14ac:dyDescent="0.15">
      <c r="AN1753" s="551"/>
    </row>
    <row r="1754" spans="40:40" x14ac:dyDescent="0.15">
      <c r="AN1754" s="551"/>
    </row>
    <row r="1755" spans="40:40" x14ac:dyDescent="0.15">
      <c r="AN1755" s="551"/>
    </row>
    <row r="1756" spans="40:40" x14ac:dyDescent="0.15">
      <c r="AN1756" s="551"/>
    </row>
    <row r="1757" spans="40:40" x14ac:dyDescent="0.15">
      <c r="AN1757" s="551"/>
    </row>
    <row r="1758" spans="40:40" x14ac:dyDescent="0.15">
      <c r="AN1758" s="551"/>
    </row>
    <row r="1759" spans="40:40" x14ac:dyDescent="0.15">
      <c r="AN1759" s="551"/>
    </row>
    <row r="1760" spans="40:40" x14ac:dyDescent="0.15">
      <c r="AN1760" s="551"/>
    </row>
    <row r="1761" spans="40:40" x14ac:dyDescent="0.15">
      <c r="AN1761" s="551"/>
    </row>
    <row r="1762" spans="40:40" x14ac:dyDescent="0.15">
      <c r="AN1762" s="551"/>
    </row>
    <row r="1763" spans="40:40" x14ac:dyDescent="0.15">
      <c r="AN1763" s="551"/>
    </row>
    <row r="1764" spans="40:40" x14ac:dyDescent="0.15">
      <c r="AN1764" s="551"/>
    </row>
    <row r="1765" spans="40:40" x14ac:dyDescent="0.15">
      <c r="AN1765" s="551"/>
    </row>
    <row r="1766" spans="40:40" x14ac:dyDescent="0.15">
      <c r="AN1766" s="551"/>
    </row>
    <row r="1767" spans="40:40" x14ac:dyDescent="0.15">
      <c r="AN1767" s="551"/>
    </row>
    <row r="1768" spans="40:40" x14ac:dyDescent="0.15">
      <c r="AN1768" s="551"/>
    </row>
    <row r="1769" spans="40:40" x14ac:dyDescent="0.15">
      <c r="AN1769" s="551"/>
    </row>
    <row r="1770" spans="40:40" x14ac:dyDescent="0.15">
      <c r="AN1770" s="551"/>
    </row>
    <row r="1771" spans="40:40" x14ac:dyDescent="0.15">
      <c r="AN1771" s="551"/>
    </row>
    <row r="1772" spans="40:40" x14ac:dyDescent="0.15">
      <c r="AN1772" s="551"/>
    </row>
    <row r="1773" spans="40:40" x14ac:dyDescent="0.15">
      <c r="AN1773" s="551"/>
    </row>
    <row r="1774" spans="40:40" x14ac:dyDescent="0.15">
      <c r="AN1774" s="551"/>
    </row>
    <row r="1775" spans="40:40" x14ac:dyDescent="0.15">
      <c r="AN1775" s="551"/>
    </row>
    <row r="1776" spans="40:40" x14ac:dyDescent="0.15">
      <c r="AN1776" s="551"/>
    </row>
    <row r="1777" spans="40:40" x14ac:dyDescent="0.15">
      <c r="AN1777" s="551"/>
    </row>
    <row r="1778" spans="40:40" x14ac:dyDescent="0.15">
      <c r="AN1778" s="551"/>
    </row>
    <row r="1779" spans="40:40" x14ac:dyDescent="0.15">
      <c r="AN1779" s="551"/>
    </row>
    <row r="1780" spans="40:40" x14ac:dyDescent="0.15">
      <c r="AN1780" s="551"/>
    </row>
    <row r="1781" spans="40:40" x14ac:dyDescent="0.15">
      <c r="AN1781" s="551"/>
    </row>
    <row r="1782" spans="40:40" x14ac:dyDescent="0.15">
      <c r="AN1782" s="551"/>
    </row>
    <row r="1783" spans="40:40" x14ac:dyDescent="0.15">
      <c r="AN1783" s="551"/>
    </row>
    <row r="1784" spans="40:40" x14ac:dyDescent="0.15">
      <c r="AN1784" s="551"/>
    </row>
    <row r="1785" spans="40:40" x14ac:dyDescent="0.15">
      <c r="AN1785" s="551"/>
    </row>
    <row r="1786" spans="40:40" x14ac:dyDescent="0.15">
      <c r="AN1786" s="551"/>
    </row>
    <row r="1787" spans="40:40" x14ac:dyDescent="0.15">
      <c r="AN1787" s="551"/>
    </row>
    <row r="1788" spans="40:40" x14ac:dyDescent="0.15">
      <c r="AN1788" s="551"/>
    </row>
    <row r="1789" spans="40:40" x14ac:dyDescent="0.15">
      <c r="AN1789" s="551"/>
    </row>
    <row r="1790" spans="40:40" x14ac:dyDescent="0.15">
      <c r="AN1790" s="551"/>
    </row>
    <row r="1791" spans="40:40" x14ac:dyDescent="0.15">
      <c r="AN1791" s="551"/>
    </row>
    <row r="1792" spans="40:40" x14ac:dyDescent="0.15">
      <c r="AN1792" s="551"/>
    </row>
    <row r="1793" spans="40:40" x14ac:dyDescent="0.15">
      <c r="AN1793" s="551"/>
    </row>
    <row r="1794" spans="40:40" x14ac:dyDescent="0.15">
      <c r="AN1794" s="551"/>
    </row>
    <row r="1795" spans="40:40" x14ac:dyDescent="0.15">
      <c r="AN1795" s="551"/>
    </row>
    <row r="1796" spans="40:40" x14ac:dyDescent="0.15">
      <c r="AN1796" s="551"/>
    </row>
    <row r="1797" spans="40:40" x14ac:dyDescent="0.15">
      <c r="AN1797" s="551"/>
    </row>
    <row r="1798" spans="40:40" x14ac:dyDescent="0.15">
      <c r="AN1798" s="551"/>
    </row>
    <row r="1799" spans="40:40" x14ac:dyDescent="0.15">
      <c r="AN1799" s="551"/>
    </row>
    <row r="1800" spans="40:40" x14ac:dyDescent="0.15">
      <c r="AN1800" s="551"/>
    </row>
    <row r="1801" spans="40:40" x14ac:dyDescent="0.15">
      <c r="AN1801" s="551"/>
    </row>
    <row r="1802" spans="40:40" x14ac:dyDescent="0.15">
      <c r="AN1802" s="551"/>
    </row>
    <row r="1803" spans="40:40" x14ac:dyDescent="0.15">
      <c r="AN1803" s="551"/>
    </row>
    <row r="1804" spans="40:40" x14ac:dyDescent="0.15">
      <c r="AN1804" s="551"/>
    </row>
    <row r="1805" spans="40:40" x14ac:dyDescent="0.15">
      <c r="AN1805" s="551"/>
    </row>
    <row r="1806" spans="40:40" x14ac:dyDescent="0.15">
      <c r="AN1806" s="551"/>
    </row>
    <row r="1807" spans="40:40" x14ac:dyDescent="0.15">
      <c r="AN1807" s="551"/>
    </row>
    <row r="1808" spans="40:40" x14ac:dyDescent="0.15">
      <c r="AN1808" s="551"/>
    </row>
    <row r="1809" spans="40:40" x14ac:dyDescent="0.15">
      <c r="AN1809" s="551"/>
    </row>
    <row r="1810" spans="40:40" x14ac:dyDescent="0.15">
      <c r="AN1810" s="551"/>
    </row>
    <row r="1811" spans="40:40" x14ac:dyDescent="0.15">
      <c r="AN1811" s="551"/>
    </row>
    <row r="1812" spans="40:40" x14ac:dyDescent="0.15">
      <c r="AN1812" s="551"/>
    </row>
    <row r="1813" spans="40:40" x14ac:dyDescent="0.15">
      <c r="AN1813" s="551"/>
    </row>
    <row r="1814" spans="40:40" x14ac:dyDescent="0.15">
      <c r="AN1814" s="551"/>
    </row>
    <row r="1815" spans="40:40" x14ac:dyDescent="0.15">
      <c r="AN1815" s="551"/>
    </row>
    <row r="1816" spans="40:40" x14ac:dyDescent="0.15">
      <c r="AN1816" s="551"/>
    </row>
    <row r="1817" spans="40:40" x14ac:dyDescent="0.15">
      <c r="AN1817" s="551"/>
    </row>
    <row r="1818" spans="40:40" x14ac:dyDescent="0.15">
      <c r="AN1818" s="551"/>
    </row>
    <row r="1819" spans="40:40" x14ac:dyDescent="0.15">
      <c r="AN1819" s="551"/>
    </row>
    <row r="1820" spans="40:40" x14ac:dyDescent="0.15">
      <c r="AN1820" s="551"/>
    </row>
    <row r="1821" spans="40:40" x14ac:dyDescent="0.15">
      <c r="AN1821" s="551"/>
    </row>
    <row r="1822" spans="40:40" x14ac:dyDescent="0.15">
      <c r="AN1822" s="551"/>
    </row>
    <row r="1823" spans="40:40" x14ac:dyDescent="0.15">
      <c r="AN1823" s="551"/>
    </row>
    <row r="1824" spans="40:40" x14ac:dyDescent="0.15">
      <c r="AN1824" s="551"/>
    </row>
    <row r="1825" spans="40:40" x14ac:dyDescent="0.15">
      <c r="AN1825" s="551"/>
    </row>
    <row r="1826" spans="40:40" x14ac:dyDescent="0.15">
      <c r="AN1826" s="551"/>
    </row>
    <row r="1827" spans="40:40" x14ac:dyDescent="0.15">
      <c r="AN1827" s="551"/>
    </row>
    <row r="1828" spans="40:40" x14ac:dyDescent="0.15">
      <c r="AN1828" s="551"/>
    </row>
    <row r="1829" spans="40:40" x14ac:dyDescent="0.15">
      <c r="AN1829" s="551"/>
    </row>
    <row r="1830" spans="40:40" x14ac:dyDescent="0.15">
      <c r="AN1830" s="551"/>
    </row>
    <row r="1831" spans="40:40" x14ac:dyDescent="0.15">
      <c r="AN1831" s="551"/>
    </row>
    <row r="1832" spans="40:40" x14ac:dyDescent="0.15">
      <c r="AN1832" s="551"/>
    </row>
    <row r="1833" spans="40:40" x14ac:dyDescent="0.15">
      <c r="AN1833" s="551"/>
    </row>
    <row r="1834" spans="40:40" x14ac:dyDescent="0.15">
      <c r="AN1834" s="551"/>
    </row>
    <row r="1835" spans="40:40" x14ac:dyDescent="0.15">
      <c r="AN1835" s="551"/>
    </row>
    <row r="1836" spans="40:40" x14ac:dyDescent="0.15">
      <c r="AN1836" s="551"/>
    </row>
    <row r="1837" spans="40:40" x14ac:dyDescent="0.15">
      <c r="AN1837" s="551"/>
    </row>
    <row r="1838" spans="40:40" x14ac:dyDescent="0.15">
      <c r="AN1838" s="551"/>
    </row>
    <row r="1839" spans="40:40" x14ac:dyDescent="0.15">
      <c r="AN1839" s="551"/>
    </row>
    <row r="1840" spans="40:40" x14ac:dyDescent="0.15">
      <c r="AN1840" s="551"/>
    </row>
    <row r="1841" spans="40:40" x14ac:dyDescent="0.15">
      <c r="AN1841" s="551"/>
    </row>
    <row r="1842" spans="40:40" x14ac:dyDescent="0.15">
      <c r="AN1842" s="551"/>
    </row>
    <row r="1843" spans="40:40" x14ac:dyDescent="0.15">
      <c r="AN1843" s="551"/>
    </row>
    <row r="1844" spans="40:40" x14ac:dyDescent="0.15">
      <c r="AN1844" s="551"/>
    </row>
    <row r="1845" spans="40:40" x14ac:dyDescent="0.15">
      <c r="AN1845" s="551"/>
    </row>
    <row r="1846" spans="40:40" x14ac:dyDescent="0.15">
      <c r="AN1846" s="551"/>
    </row>
    <row r="1847" spans="40:40" x14ac:dyDescent="0.15">
      <c r="AN1847" s="551"/>
    </row>
    <row r="1848" spans="40:40" x14ac:dyDescent="0.15">
      <c r="AN1848" s="551"/>
    </row>
    <row r="1849" spans="40:40" x14ac:dyDescent="0.15">
      <c r="AN1849" s="551"/>
    </row>
    <row r="1850" spans="40:40" x14ac:dyDescent="0.15">
      <c r="AN1850" s="551"/>
    </row>
    <row r="1851" spans="40:40" x14ac:dyDescent="0.15">
      <c r="AN1851" s="551"/>
    </row>
    <row r="1852" spans="40:40" x14ac:dyDescent="0.15">
      <c r="AN1852" s="551"/>
    </row>
    <row r="1853" spans="40:40" x14ac:dyDescent="0.15">
      <c r="AN1853" s="551"/>
    </row>
    <row r="1854" spans="40:40" x14ac:dyDescent="0.15">
      <c r="AN1854" s="551"/>
    </row>
    <row r="1855" spans="40:40" x14ac:dyDescent="0.15">
      <c r="AN1855" s="551"/>
    </row>
    <row r="1856" spans="40:40" x14ac:dyDescent="0.15">
      <c r="AN1856" s="551"/>
    </row>
    <row r="1857" spans="40:40" x14ac:dyDescent="0.15">
      <c r="AN1857" s="551"/>
    </row>
    <row r="1858" spans="40:40" x14ac:dyDescent="0.15">
      <c r="AN1858" s="551"/>
    </row>
    <row r="1859" spans="40:40" x14ac:dyDescent="0.15">
      <c r="AN1859" s="551"/>
    </row>
    <row r="1860" spans="40:40" x14ac:dyDescent="0.15">
      <c r="AN1860" s="551"/>
    </row>
    <row r="1861" spans="40:40" x14ac:dyDescent="0.15">
      <c r="AN1861" s="551"/>
    </row>
    <row r="1862" spans="40:40" x14ac:dyDescent="0.15">
      <c r="AN1862" s="551"/>
    </row>
    <row r="1863" spans="40:40" x14ac:dyDescent="0.15">
      <c r="AN1863" s="551"/>
    </row>
    <row r="1864" spans="40:40" x14ac:dyDescent="0.15">
      <c r="AN1864" s="551"/>
    </row>
    <row r="1865" spans="40:40" x14ac:dyDescent="0.15">
      <c r="AN1865" s="551"/>
    </row>
    <row r="1866" spans="40:40" x14ac:dyDescent="0.15">
      <c r="AN1866" s="551"/>
    </row>
    <row r="1867" spans="40:40" x14ac:dyDescent="0.15">
      <c r="AN1867" s="551"/>
    </row>
    <row r="1868" spans="40:40" x14ac:dyDescent="0.15">
      <c r="AN1868" s="551"/>
    </row>
    <row r="1869" spans="40:40" x14ac:dyDescent="0.15">
      <c r="AN1869" s="551"/>
    </row>
    <row r="1870" spans="40:40" x14ac:dyDescent="0.15">
      <c r="AN1870" s="551"/>
    </row>
    <row r="1871" spans="40:40" x14ac:dyDescent="0.15">
      <c r="AN1871" s="551"/>
    </row>
    <row r="1872" spans="40:40" x14ac:dyDescent="0.15">
      <c r="AN1872" s="551"/>
    </row>
    <row r="1873" spans="40:40" x14ac:dyDescent="0.15">
      <c r="AN1873" s="551"/>
    </row>
    <row r="1874" spans="40:40" x14ac:dyDescent="0.15">
      <c r="AN1874" s="551"/>
    </row>
    <row r="1875" spans="40:40" x14ac:dyDescent="0.15">
      <c r="AN1875" s="551"/>
    </row>
    <row r="1876" spans="40:40" x14ac:dyDescent="0.15">
      <c r="AN1876" s="551"/>
    </row>
    <row r="1877" spans="40:40" x14ac:dyDescent="0.15">
      <c r="AN1877" s="551"/>
    </row>
    <row r="1878" spans="40:40" x14ac:dyDescent="0.15">
      <c r="AN1878" s="551"/>
    </row>
    <row r="1879" spans="40:40" x14ac:dyDescent="0.15">
      <c r="AN1879" s="551"/>
    </row>
    <row r="1880" spans="40:40" x14ac:dyDescent="0.15">
      <c r="AN1880" s="551"/>
    </row>
    <row r="1881" spans="40:40" x14ac:dyDescent="0.15">
      <c r="AN1881" s="551"/>
    </row>
    <row r="1882" spans="40:40" x14ac:dyDescent="0.15">
      <c r="AN1882" s="551"/>
    </row>
    <row r="1883" spans="40:40" x14ac:dyDescent="0.15">
      <c r="AN1883" s="551"/>
    </row>
    <row r="1884" spans="40:40" x14ac:dyDescent="0.15">
      <c r="AN1884" s="551"/>
    </row>
    <row r="1885" spans="40:40" x14ac:dyDescent="0.15">
      <c r="AN1885" s="551"/>
    </row>
    <row r="1886" spans="40:40" x14ac:dyDescent="0.15">
      <c r="AN1886" s="551"/>
    </row>
    <row r="1887" spans="40:40" x14ac:dyDescent="0.15">
      <c r="AN1887" s="551"/>
    </row>
    <row r="1888" spans="40:40" x14ac:dyDescent="0.15">
      <c r="AN1888" s="551"/>
    </row>
    <row r="1889" spans="40:40" x14ac:dyDescent="0.15">
      <c r="AN1889" s="551"/>
    </row>
    <row r="1890" spans="40:40" x14ac:dyDescent="0.15">
      <c r="AN1890" s="551"/>
    </row>
    <row r="1891" spans="40:40" x14ac:dyDescent="0.15">
      <c r="AN1891" s="551"/>
    </row>
    <row r="1892" spans="40:40" x14ac:dyDescent="0.15">
      <c r="AN1892" s="551"/>
    </row>
    <row r="1893" spans="40:40" x14ac:dyDescent="0.15">
      <c r="AN1893" s="551"/>
    </row>
    <row r="1894" spans="40:40" x14ac:dyDescent="0.15">
      <c r="AN1894" s="551"/>
    </row>
    <row r="1895" spans="40:40" x14ac:dyDescent="0.15">
      <c r="AN1895" s="551"/>
    </row>
    <row r="1896" spans="40:40" x14ac:dyDescent="0.15">
      <c r="AN1896" s="551"/>
    </row>
    <row r="1897" spans="40:40" x14ac:dyDescent="0.15">
      <c r="AN1897" s="551"/>
    </row>
    <row r="1898" spans="40:40" x14ac:dyDescent="0.15">
      <c r="AN1898" s="551"/>
    </row>
    <row r="1899" spans="40:40" x14ac:dyDescent="0.15">
      <c r="AN1899" s="551"/>
    </row>
    <row r="1900" spans="40:40" x14ac:dyDescent="0.15">
      <c r="AN1900" s="551"/>
    </row>
    <row r="1901" spans="40:40" x14ac:dyDescent="0.15">
      <c r="AN1901" s="551"/>
    </row>
    <row r="1902" spans="40:40" x14ac:dyDescent="0.15">
      <c r="AN1902" s="551"/>
    </row>
    <row r="1903" spans="40:40" x14ac:dyDescent="0.15">
      <c r="AN1903" s="551"/>
    </row>
    <row r="1904" spans="40:40" x14ac:dyDescent="0.15">
      <c r="AN1904" s="551"/>
    </row>
    <row r="1905" spans="40:40" x14ac:dyDescent="0.15">
      <c r="AN1905" s="551"/>
    </row>
    <row r="1906" spans="40:40" x14ac:dyDescent="0.15">
      <c r="AN1906" s="551"/>
    </row>
    <row r="1907" spans="40:40" x14ac:dyDescent="0.15">
      <c r="AN1907" s="551"/>
    </row>
    <row r="1908" spans="40:40" x14ac:dyDescent="0.15">
      <c r="AN1908" s="551"/>
    </row>
    <row r="1909" spans="40:40" x14ac:dyDescent="0.15">
      <c r="AN1909" s="551"/>
    </row>
    <row r="1910" spans="40:40" x14ac:dyDescent="0.15">
      <c r="AN1910" s="551"/>
    </row>
    <row r="1911" spans="40:40" x14ac:dyDescent="0.15">
      <c r="AN1911" s="551"/>
    </row>
    <row r="1912" spans="40:40" x14ac:dyDescent="0.15">
      <c r="AN1912" s="551"/>
    </row>
    <row r="1913" spans="40:40" x14ac:dyDescent="0.15">
      <c r="AN1913" s="551"/>
    </row>
    <row r="1914" spans="40:40" x14ac:dyDescent="0.15">
      <c r="AN1914" s="551"/>
    </row>
    <row r="1915" spans="40:40" x14ac:dyDescent="0.15">
      <c r="AN1915" s="551"/>
    </row>
    <row r="1916" spans="40:40" x14ac:dyDescent="0.15">
      <c r="AN1916" s="551"/>
    </row>
    <row r="1917" spans="40:40" x14ac:dyDescent="0.15">
      <c r="AN1917" s="551"/>
    </row>
    <row r="1918" spans="40:40" x14ac:dyDescent="0.15">
      <c r="AN1918" s="551"/>
    </row>
    <row r="1919" spans="40:40" x14ac:dyDescent="0.15">
      <c r="AN1919" s="551"/>
    </row>
    <row r="1920" spans="40:40" x14ac:dyDescent="0.15">
      <c r="AN1920" s="551"/>
    </row>
    <row r="1921" spans="40:40" x14ac:dyDescent="0.15">
      <c r="AN1921" s="551"/>
    </row>
    <row r="1922" spans="40:40" x14ac:dyDescent="0.15">
      <c r="AN1922" s="551"/>
    </row>
    <row r="1923" spans="40:40" x14ac:dyDescent="0.15">
      <c r="AN1923" s="551"/>
    </row>
    <row r="1924" spans="40:40" x14ac:dyDescent="0.15">
      <c r="AN1924" s="551"/>
    </row>
    <row r="1925" spans="40:40" x14ac:dyDescent="0.15">
      <c r="AN1925" s="551"/>
    </row>
    <row r="1926" spans="40:40" x14ac:dyDescent="0.15">
      <c r="AN1926" s="551"/>
    </row>
    <row r="1927" spans="40:40" x14ac:dyDescent="0.15">
      <c r="AN1927" s="551"/>
    </row>
    <row r="1928" spans="40:40" x14ac:dyDescent="0.15">
      <c r="AN1928" s="551"/>
    </row>
    <row r="1929" spans="40:40" x14ac:dyDescent="0.15">
      <c r="AN1929" s="551"/>
    </row>
    <row r="1930" spans="40:40" x14ac:dyDescent="0.15">
      <c r="AN1930" s="551"/>
    </row>
    <row r="1931" spans="40:40" x14ac:dyDescent="0.15">
      <c r="AN1931" s="551"/>
    </row>
    <row r="1932" spans="40:40" x14ac:dyDescent="0.15">
      <c r="AN1932" s="551"/>
    </row>
    <row r="1933" spans="40:40" x14ac:dyDescent="0.15">
      <c r="AN1933" s="551"/>
    </row>
    <row r="1934" spans="40:40" x14ac:dyDescent="0.15">
      <c r="AN1934" s="551"/>
    </row>
    <row r="1935" spans="40:40" x14ac:dyDescent="0.15">
      <c r="AN1935" s="551"/>
    </row>
    <row r="1936" spans="40:40" x14ac:dyDescent="0.15">
      <c r="AN1936" s="551"/>
    </row>
    <row r="1937" spans="40:40" x14ac:dyDescent="0.15">
      <c r="AN1937" s="551"/>
    </row>
    <row r="1938" spans="40:40" x14ac:dyDescent="0.15">
      <c r="AN1938" s="551"/>
    </row>
    <row r="1939" spans="40:40" x14ac:dyDescent="0.15">
      <c r="AN1939" s="551"/>
    </row>
    <row r="1940" spans="40:40" x14ac:dyDescent="0.15">
      <c r="AN1940" s="551"/>
    </row>
    <row r="1941" spans="40:40" x14ac:dyDescent="0.15">
      <c r="AN1941" s="551"/>
    </row>
    <row r="1942" spans="40:40" x14ac:dyDescent="0.15">
      <c r="AN1942" s="551"/>
    </row>
    <row r="1943" spans="40:40" x14ac:dyDescent="0.15">
      <c r="AN1943" s="551"/>
    </row>
    <row r="1944" spans="40:40" x14ac:dyDescent="0.15">
      <c r="AN1944" s="551"/>
    </row>
    <row r="1945" spans="40:40" x14ac:dyDescent="0.15">
      <c r="AN1945" s="551"/>
    </row>
    <row r="1946" spans="40:40" x14ac:dyDescent="0.15">
      <c r="AN1946" s="551"/>
    </row>
    <row r="1947" spans="40:40" x14ac:dyDescent="0.15">
      <c r="AN1947" s="551"/>
    </row>
    <row r="1948" spans="40:40" x14ac:dyDescent="0.15">
      <c r="AN1948" s="551"/>
    </row>
    <row r="1949" spans="40:40" x14ac:dyDescent="0.15">
      <c r="AN1949" s="551"/>
    </row>
    <row r="1950" spans="40:40" x14ac:dyDescent="0.15">
      <c r="AN1950" s="551"/>
    </row>
    <row r="1951" spans="40:40" x14ac:dyDescent="0.15">
      <c r="AN1951" s="551"/>
    </row>
    <row r="1952" spans="40:40" x14ac:dyDescent="0.15">
      <c r="AN1952" s="551"/>
    </row>
    <row r="1953" spans="40:40" x14ac:dyDescent="0.15">
      <c r="AN1953" s="551"/>
    </row>
    <row r="1954" spans="40:40" x14ac:dyDescent="0.15">
      <c r="AN1954" s="551"/>
    </row>
    <row r="1955" spans="40:40" x14ac:dyDescent="0.15">
      <c r="AN1955" s="551"/>
    </row>
    <row r="1956" spans="40:40" x14ac:dyDescent="0.15">
      <c r="AN1956" s="551"/>
    </row>
    <row r="1957" spans="40:40" x14ac:dyDescent="0.15">
      <c r="AN1957" s="551"/>
    </row>
    <row r="1958" spans="40:40" x14ac:dyDescent="0.15">
      <c r="AN1958" s="551"/>
    </row>
    <row r="1959" spans="40:40" x14ac:dyDescent="0.15">
      <c r="AN1959" s="551"/>
    </row>
    <row r="1960" spans="40:40" x14ac:dyDescent="0.15">
      <c r="AN1960" s="551"/>
    </row>
    <row r="1961" spans="40:40" x14ac:dyDescent="0.15">
      <c r="AN1961" s="551"/>
    </row>
    <row r="1962" spans="40:40" x14ac:dyDescent="0.15">
      <c r="AN1962" s="551"/>
    </row>
    <row r="1963" spans="40:40" x14ac:dyDescent="0.15">
      <c r="AN1963" s="551"/>
    </row>
    <row r="1964" spans="40:40" x14ac:dyDescent="0.15">
      <c r="AN1964" s="551"/>
    </row>
    <row r="1965" spans="40:40" x14ac:dyDescent="0.15">
      <c r="AN1965" s="551"/>
    </row>
    <row r="1966" spans="40:40" x14ac:dyDescent="0.15">
      <c r="AN1966" s="551"/>
    </row>
    <row r="1967" spans="40:40" x14ac:dyDescent="0.15">
      <c r="AN1967" s="551"/>
    </row>
    <row r="1968" spans="40:40" x14ac:dyDescent="0.15">
      <c r="AN1968" s="551"/>
    </row>
    <row r="1969" spans="40:40" x14ac:dyDescent="0.15">
      <c r="AN1969" s="551"/>
    </row>
    <row r="1970" spans="40:40" x14ac:dyDescent="0.15">
      <c r="AN1970" s="551"/>
    </row>
    <row r="1971" spans="40:40" x14ac:dyDescent="0.15">
      <c r="AN1971" s="551"/>
    </row>
    <row r="1972" spans="40:40" x14ac:dyDescent="0.15">
      <c r="AN1972" s="551"/>
    </row>
    <row r="1973" spans="40:40" x14ac:dyDescent="0.15">
      <c r="AN1973" s="551"/>
    </row>
    <row r="1974" spans="40:40" x14ac:dyDescent="0.15">
      <c r="AN1974" s="551"/>
    </row>
    <row r="1975" spans="40:40" x14ac:dyDescent="0.15">
      <c r="AN1975" s="551"/>
    </row>
    <row r="1976" spans="40:40" x14ac:dyDescent="0.15">
      <c r="AN1976" s="551"/>
    </row>
    <row r="1977" spans="40:40" x14ac:dyDescent="0.15">
      <c r="AN1977" s="551"/>
    </row>
    <row r="1978" spans="40:40" x14ac:dyDescent="0.15">
      <c r="AN1978" s="551"/>
    </row>
    <row r="1979" spans="40:40" x14ac:dyDescent="0.15">
      <c r="AN1979" s="551"/>
    </row>
    <row r="1980" spans="40:40" x14ac:dyDescent="0.15">
      <c r="AN1980" s="551"/>
    </row>
    <row r="1981" spans="40:40" x14ac:dyDescent="0.15">
      <c r="AN1981" s="551"/>
    </row>
    <row r="1982" spans="40:40" x14ac:dyDescent="0.15">
      <c r="AN1982" s="551"/>
    </row>
    <row r="1983" spans="40:40" x14ac:dyDescent="0.15">
      <c r="AN1983" s="551"/>
    </row>
    <row r="1984" spans="40:40" x14ac:dyDescent="0.15">
      <c r="AN1984" s="551"/>
    </row>
    <row r="1985" spans="40:40" x14ac:dyDescent="0.15">
      <c r="AN1985" s="551"/>
    </row>
    <row r="1986" spans="40:40" x14ac:dyDescent="0.15">
      <c r="AN1986" s="551"/>
    </row>
    <row r="1987" spans="40:40" x14ac:dyDescent="0.15">
      <c r="AN1987" s="551"/>
    </row>
    <row r="1988" spans="40:40" x14ac:dyDescent="0.15">
      <c r="AN1988" s="551"/>
    </row>
    <row r="1989" spans="40:40" x14ac:dyDescent="0.15">
      <c r="AN1989" s="551"/>
    </row>
    <row r="1990" spans="40:40" x14ac:dyDescent="0.15">
      <c r="AN1990" s="551"/>
    </row>
    <row r="1991" spans="40:40" x14ac:dyDescent="0.15">
      <c r="AN1991" s="551"/>
    </row>
    <row r="1992" spans="40:40" x14ac:dyDescent="0.15">
      <c r="AN1992" s="551"/>
    </row>
    <row r="1993" spans="40:40" x14ac:dyDescent="0.15">
      <c r="AN1993" s="551"/>
    </row>
    <row r="1994" spans="40:40" x14ac:dyDescent="0.15">
      <c r="AN1994" s="551"/>
    </row>
    <row r="1995" spans="40:40" x14ac:dyDescent="0.15">
      <c r="AN1995" s="551"/>
    </row>
    <row r="1996" spans="40:40" x14ac:dyDescent="0.15">
      <c r="AN1996" s="551"/>
    </row>
    <row r="1997" spans="40:40" x14ac:dyDescent="0.15">
      <c r="AN1997" s="551"/>
    </row>
    <row r="1998" spans="40:40" x14ac:dyDescent="0.15">
      <c r="AN1998" s="551"/>
    </row>
    <row r="1999" spans="40:40" x14ac:dyDescent="0.15">
      <c r="AN1999" s="551"/>
    </row>
    <row r="2000" spans="40:40" x14ac:dyDescent="0.15">
      <c r="AN2000" s="551"/>
    </row>
    <row r="2001" spans="40:40" x14ac:dyDescent="0.15">
      <c r="AN2001" s="551"/>
    </row>
    <row r="2002" spans="40:40" x14ac:dyDescent="0.15">
      <c r="AN2002" s="551"/>
    </row>
    <row r="2003" spans="40:40" x14ac:dyDescent="0.15">
      <c r="AN2003" s="551"/>
    </row>
    <row r="2004" spans="40:40" x14ac:dyDescent="0.15">
      <c r="AN2004" s="551"/>
    </row>
    <row r="2005" spans="40:40" x14ac:dyDescent="0.15">
      <c r="AN2005" s="551"/>
    </row>
    <row r="2006" spans="40:40" x14ac:dyDescent="0.15">
      <c r="AN2006" s="551"/>
    </row>
    <row r="2007" spans="40:40" x14ac:dyDescent="0.15">
      <c r="AN2007" s="551"/>
    </row>
    <row r="2008" spans="40:40" x14ac:dyDescent="0.15">
      <c r="AN2008" s="551"/>
    </row>
    <row r="2009" spans="40:40" x14ac:dyDescent="0.15">
      <c r="AN2009" s="551"/>
    </row>
    <row r="2010" spans="40:40" x14ac:dyDescent="0.15">
      <c r="AN2010" s="551"/>
    </row>
    <row r="2011" spans="40:40" x14ac:dyDescent="0.15">
      <c r="AN2011" s="551"/>
    </row>
    <row r="2012" spans="40:40" x14ac:dyDescent="0.15">
      <c r="AN2012" s="551"/>
    </row>
    <row r="2013" spans="40:40" x14ac:dyDescent="0.15">
      <c r="AN2013" s="551"/>
    </row>
    <row r="2014" spans="40:40" x14ac:dyDescent="0.15">
      <c r="AN2014" s="551"/>
    </row>
    <row r="2015" spans="40:40" x14ac:dyDescent="0.15">
      <c r="AN2015" s="551"/>
    </row>
    <row r="2016" spans="40:40" x14ac:dyDescent="0.15">
      <c r="AN2016" s="551"/>
    </row>
    <row r="2017" spans="40:40" x14ac:dyDescent="0.15">
      <c r="AN2017" s="551"/>
    </row>
    <row r="2018" spans="40:40" x14ac:dyDescent="0.15">
      <c r="AN2018" s="551"/>
    </row>
    <row r="2019" spans="40:40" x14ac:dyDescent="0.15">
      <c r="AN2019" s="551"/>
    </row>
    <row r="2020" spans="40:40" x14ac:dyDescent="0.15">
      <c r="AN2020" s="551"/>
    </row>
    <row r="2021" spans="40:40" x14ac:dyDescent="0.15">
      <c r="AN2021" s="551"/>
    </row>
    <row r="2022" spans="40:40" x14ac:dyDescent="0.15">
      <c r="AN2022" s="551"/>
    </row>
    <row r="2023" spans="40:40" x14ac:dyDescent="0.15">
      <c r="AN2023" s="551"/>
    </row>
    <row r="2024" spans="40:40" x14ac:dyDescent="0.15">
      <c r="AN2024" s="551"/>
    </row>
    <row r="2025" spans="40:40" x14ac:dyDescent="0.15">
      <c r="AN2025" s="551"/>
    </row>
    <row r="2026" spans="40:40" x14ac:dyDescent="0.15">
      <c r="AN2026" s="551"/>
    </row>
    <row r="2027" spans="40:40" x14ac:dyDescent="0.15">
      <c r="AN2027" s="551"/>
    </row>
    <row r="2028" spans="40:40" x14ac:dyDescent="0.15">
      <c r="AN2028" s="551"/>
    </row>
    <row r="2029" spans="40:40" x14ac:dyDescent="0.15">
      <c r="AN2029" s="551"/>
    </row>
    <row r="2030" spans="40:40" x14ac:dyDescent="0.15">
      <c r="AN2030" s="551"/>
    </row>
    <row r="2031" spans="40:40" x14ac:dyDescent="0.15">
      <c r="AN2031" s="551"/>
    </row>
    <row r="2032" spans="40:40" x14ac:dyDescent="0.15">
      <c r="AN2032" s="551"/>
    </row>
    <row r="2033" spans="40:40" x14ac:dyDescent="0.15">
      <c r="AN2033" s="551"/>
    </row>
    <row r="2034" spans="40:40" x14ac:dyDescent="0.15">
      <c r="AN2034" s="551"/>
    </row>
    <row r="2035" spans="40:40" x14ac:dyDescent="0.15">
      <c r="AN2035" s="551"/>
    </row>
    <row r="2036" spans="40:40" x14ac:dyDescent="0.15">
      <c r="AN2036" s="551"/>
    </row>
    <row r="2037" spans="40:40" x14ac:dyDescent="0.15">
      <c r="AN2037" s="551"/>
    </row>
    <row r="2038" spans="40:40" x14ac:dyDescent="0.15">
      <c r="AN2038" s="551"/>
    </row>
    <row r="2039" spans="40:40" x14ac:dyDescent="0.15">
      <c r="AN2039" s="551"/>
    </row>
    <row r="2040" spans="40:40" x14ac:dyDescent="0.15">
      <c r="AN2040" s="551"/>
    </row>
    <row r="2041" spans="40:40" x14ac:dyDescent="0.15">
      <c r="AN2041" s="551"/>
    </row>
    <row r="2042" spans="40:40" x14ac:dyDescent="0.15">
      <c r="AN2042" s="551"/>
    </row>
    <row r="2043" spans="40:40" x14ac:dyDescent="0.15">
      <c r="AN2043" s="551"/>
    </row>
    <row r="2044" spans="40:40" x14ac:dyDescent="0.15">
      <c r="AN2044" s="551"/>
    </row>
    <row r="2045" spans="40:40" x14ac:dyDescent="0.15">
      <c r="AN2045" s="551"/>
    </row>
    <row r="2046" spans="40:40" x14ac:dyDescent="0.15">
      <c r="AN2046" s="551"/>
    </row>
    <row r="2047" spans="40:40" x14ac:dyDescent="0.15">
      <c r="AN2047" s="551"/>
    </row>
    <row r="2048" spans="40:40" x14ac:dyDescent="0.15">
      <c r="AN2048" s="551"/>
    </row>
    <row r="2049" spans="40:40" x14ac:dyDescent="0.15">
      <c r="AN2049" s="551"/>
    </row>
    <row r="2050" spans="40:40" x14ac:dyDescent="0.15">
      <c r="AN2050" s="551"/>
    </row>
    <row r="2051" spans="40:40" x14ac:dyDescent="0.15">
      <c r="AN2051" s="551"/>
    </row>
    <row r="2052" spans="40:40" x14ac:dyDescent="0.15">
      <c r="AN2052" s="551"/>
    </row>
    <row r="2053" spans="40:40" x14ac:dyDescent="0.15">
      <c r="AN2053" s="551"/>
    </row>
    <row r="2054" spans="40:40" x14ac:dyDescent="0.15">
      <c r="AN2054" s="551"/>
    </row>
    <row r="2055" spans="40:40" x14ac:dyDescent="0.15">
      <c r="AN2055" s="551"/>
    </row>
    <row r="2056" spans="40:40" x14ac:dyDescent="0.15">
      <c r="AN2056" s="551"/>
    </row>
    <row r="2057" spans="40:40" x14ac:dyDescent="0.15">
      <c r="AN2057" s="551"/>
    </row>
    <row r="2058" spans="40:40" x14ac:dyDescent="0.15">
      <c r="AN2058" s="551"/>
    </row>
    <row r="2059" spans="40:40" x14ac:dyDescent="0.15">
      <c r="AN2059" s="551"/>
    </row>
    <row r="2060" spans="40:40" x14ac:dyDescent="0.15">
      <c r="AN2060" s="551"/>
    </row>
    <row r="2061" spans="40:40" x14ac:dyDescent="0.15">
      <c r="AN2061" s="551"/>
    </row>
    <row r="2062" spans="40:40" x14ac:dyDescent="0.15">
      <c r="AN2062" s="551"/>
    </row>
    <row r="2063" spans="40:40" x14ac:dyDescent="0.15">
      <c r="AN2063" s="551"/>
    </row>
    <row r="2064" spans="40:40" x14ac:dyDescent="0.15">
      <c r="AN2064" s="551"/>
    </row>
    <row r="2065" spans="40:40" x14ac:dyDescent="0.15">
      <c r="AN2065" s="551"/>
    </row>
    <row r="2066" spans="40:40" x14ac:dyDescent="0.15">
      <c r="AN2066" s="551"/>
    </row>
    <row r="2067" spans="40:40" x14ac:dyDescent="0.15">
      <c r="AN2067" s="551"/>
    </row>
    <row r="2068" spans="40:40" x14ac:dyDescent="0.15">
      <c r="AN2068" s="551"/>
    </row>
    <row r="2069" spans="40:40" x14ac:dyDescent="0.15">
      <c r="AN2069" s="551"/>
    </row>
    <row r="2070" spans="40:40" x14ac:dyDescent="0.15">
      <c r="AN2070" s="551"/>
    </row>
    <row r="2071" spans="40:40" x14ac:dyDescent="0.15">
      <c r="AN2071" s="551"/>
    </row>
    <row r="2072" spans="40:40" x14ac:dyDescent="0.15">
      <c r="AN2072" s="551"/>
    </row>
    <row r="2073" spans="40:40" x14ac:dyDescent="0.15">
      <c r="AN2073" s="551"/>
    </row>
    <row r="2074" spans="40:40" x14ac:dyDescent="0.15">
      <c r="AN2074" s="551"/>
    </row>
    <row r="2075" spans="40:40" x14ac:dyDescent="0.15">
      <c r="AN2075" s="551"/>
    </row>
    <row r="2076" spans="40:40" x14ac:dyDescent="0.15">
      <c r="AN2076" s="551"/>
    </row>
    <row r="2077" spans="40:40" x14ac:dyDescent="0.15">
      <c r="AN2077" s="551"/>
    </row>
    <row r="2078" spans="40:40" x14ac:dyDescent="0.15">
      <c r="AN2078" s="551"/>
    </row>
    <row r="2079" spans="40:40" x14ac:dyDescent="0.15">
      <c r="AN2079" s="551"/>
    </row>
    <row r="2080" spans="40:40" x14ac:dyDescent="0.15">
      <c r="AN2080" s="551"/>
    </row>
    <row r="2081" spans="40:40" x14ac:dyDescent="0.15">
      <c r="AN2081" s="551"/>
    </row>
    <row r="2082" spans="40:40" x14ac:dyDescent="0.15">
      <c r="AN2082" s="551"/>
    </row>
    <row r="2083" spans="40:40" x14ac:dyDescent="0.15">
      <c r="AN2083" s="551"/>
    </row>
    <row r="2084" spans="40:40" x14ac:dyDescent="0.15">
      <c r="AN2084" s="551"/>
    </row>
    <row r="2085" spans="40:40" x14ac:dyDescent="0.15">
      <c r="AN2085" s="551"/>
    </row>
    <row r="2086" spans="40:40" x14ac:dyDescent="0.15">
      <c r="AN2086" s="551"/>
    </row>
    <row r="2087" spans="40:40" x14ac:dyDescent="0.15">
      <c r="AN2087" s="551"/>
    </row>
    <row r="2088" spans="40:40" x14ac:dyDescent="0.15">
      <c r="AN2088" s="551"/>
    </row>
    <row r="2089" spans="40:40" x14ac:dyDescent="0.15">
      <c r="AN2089" s="551"/>
    </row>
    <row r="2090" spans="40:40" x14ac:dyDescent="0.15">
      <c r="AN2090" s="551"/>
    </row>
    <row r="2091" spans="40:40" x14ac:dyDescent="0.15">
      <c r="AN2091" s="551"/>
    </row>
    <row r="2092" spans="40:40" x14ac:dyDescent="0.15">
      <c r="AN2092" s="551"/>
    </row>
    <row r="2093" spans="40:40" x14ac:dyDescent="0.15">
      <c r="AN2093" s="551"/>
    </row>
    <row r="2094" spans="40:40" x14ac:dyDescent="0.15">
      <c r="AN2094" s="551"/>
    </row>
    <row r="2095" spans="40:40" x14ac:dyDescent="0.15">
      <c r="AN2095" s="551"/>
    </row>
    <row r="2096" spans="40:40" x14ac:dyDescent="0.15">
      <c r="AN2096" s="551"/>
    </row>
    <row r="2097" spans="40:40" x14ac:dyDescent="0.15">
      <c r="AN2097" s="551"/>
    </row>
    <row r="2098" spans="40:40" x14ac:dyDescent="0.15">
      <c r="AN2098" s="551"/>
    </row>
    <row r="2099" spans="40:40" x14ac:dyDescent="0.15">
      <c r="AN2099" s="551"/>
    </row>
    <row r="2100" spans="40:40" x14ac:dyDescent="0.15">
      <c r="AN2100" s="551"/>
    </row>
    <row r="2101" spans="40:40" x14ac:dyDescent="0.15">
      <c r="AN2101" s="551"/>
    </row>
    <row r="2102" spans="40:40" x14ac:dyDescent="0.15">
      <c r="AN2102" s="551"/>
    </row>
    <row r="2103" spans="40:40" x14ac:dyDescent="0.15">
      <c r="AN2103" s="551"/>
    </row>
    <row r="2104" spans="40:40" x14ac:dyDescent="0.15">
      <c r="AN2104" s="551"/>
    </row>
    <row r="2105" spans="40:40" x14ac:dyDescent="0.15">
      <c r="AN2105" s="551"/>
    </row>
    <row r="2106" spans="40:40" x14ac:dyDescent="0.15">
      <c r="AN2106" s="551"/>
    </row>
    <row r="2107" spans="40:40" x14ac:dyDescent="0.15">
      <c r="AN2107" s="551"/>
    </row>
    <row r="2108" spans="40:40" x14ac:dyDescent="0.15">
      <c r="AN2108" s="551"/>
    </row>
    <row r="2109" spans="40:40" x14ac:dyDescent="0.15">
      <c r="AN2109" s="551"/>
    </row>
    <row r="2110" spans="40:40" x14ac:dyDescent="0.15">
      <c r="AN2110" s="551"/>
    </row>
    <row r="2111" spans="40:40" x14ac:dyDescent="0.15">
      <c r="AN2111" s="551"/>
    </row>
    <row r="2112" spans="40:40" x14ac:dyDescent="0.15">
      <c r="AN2112" s="551"/>
    </row>
    <row r="2113" spans="40:40" x14ac:dyDescent="0.15">
      <c r="AN2113" s="551"/>
    </row>
    <row r="2114" spans="40:40" x14ac:dyDescent="0.15">
      <c r="AN2114" s="551"/>
    </row>
    <row r="2115" spans="40:40" x14ac:dyDescent="0.15">
      <c r="AN2115" s="551"/>
    </row>
    <row r="2116" spans="40:40" x14ac:dyDescent="0.15">
      <c r="AN2116" s="551"/>
    </row>
    <row r="2117" spans="40:40" x14ac:dyDescent="0.15">
      <c r="AN2117" s="551"/>
    </row>
    <row r="2118" spans="40:40" x14ac:dyDescent="0.15">
      <c r="AN2118" s="551"/>
    </row>
    <row r="2119" spans="40:40" x14ac:dyDescent="0.15">
      <c r="AN2119" s="551"/>
    </row>
    <row r="2120" spans="40:40" x14ac:dyDescent="0.15">
      <c r="AN2120" s="551"/>
    </row>
    <row r="2121" spans="40:40" x14ac:dyDescent="0.15">
      <c r="AN2121" s="551"/>
    </row>
    <row r="2122" spans="40:40" x14ac:dyDescent="0.15">
      <c r="AN2122" s="551"/>
    </row>
    <row r="2123" spans="40:40" x14ac:dyDescent="0.15">
      <c r="AN2123" s="551"/>
    </row>
    <row r="2124" spans="40:40" x14ac:dyDescent="0.15">
      <c r="AN2124" s="551"/>
    </row>
    <row r="2125" spans="40:40" x14ac:dyDescent="0.15">
      <c r="AN2125" s="551"/>
    </row>
    <row r="2126" spans="40:40" x14ac:dyDescent="0.15">
      <c r="AN2126" s="551"/>
    </row>
    <row r="2127" spans="40:40" x14ac:dyDescent="0.15">
      <c r="AN2127" s="551"/>
    </row>
    <row r="2128" spans="40:40" x14ac:dyDescent="0.15">
      <c r="AN2128" s="551"/>
    </row>
    <row r="2129" spans="40:40" x14ac:dyDescent="0.15">
      <c r="AN2129" s="551"/>
    </row>
    <row r="2130" spans="40:40" x14ac:dyDescent="0.15">
      <c r="AN2130" s="551"/>
    </row>
    <row r="2131" spans="40:40" x14ac:dyDescent="0.15">
      <c r="AN2131" s="551"/>
    </row>
    <row r="2132" spans="40:40" x14ac:dyDescent="0.15">
      <c r="AN2132" s="551"/>
    </row>
    <row r="2133" spans="40:40" x14ac:dyDescent="0.15">
      <c r="AN2133" s="551"/>
    </row>
    <row r="2134" spans="40:40" x14ac:dyDescent="0.15">
      <c r="AN2134" s="551"/>
    </row>
    <row r="2135" spans="40:40" x14ac:dyDescent="0.15">
      <c r="AN2135" s="551"/>
    </row>
    <row r="2136" spans="40:40" x14ac:dyDescent="0.15">
      <c r="AN2136" s="551"/>
    </row>
    <row r="2137" spans="40:40" x14ac:dyDescent="0.15">
      <c r="AN2137" s="551"/>
    </row>
    <row r="2138" spans="40:40" x14ac:dyDescent="0.15">
      <c r="AN2138" s="551"/>
    </row>
    <row r="2139" spans="40:40" x14ac:dyDescent="0.15">
      <c r="AN2139" s="551"/>
    </row>
    <row r="2140" spans="40:40" x14ac:dyDescent="0.15">
      <c r="AN2140" s="551"/>
    </row>
    <row r="2141" spans="40:40" x14ac:dyDescent="0.15">
      <c r="AN2141" s="551"/>
    </row>
    <row r="2142" spans="40:40" x14ac:dyDescent="0.15">
      <c r="AN2142" s="551"/>
    </row>
    <row r="2143" spans="40:40" x14ac:dyDescent="0.15">
      <c r="AN2143" s="551"/>
    </row>
    <row r="2144" spans="40:40" x14ac:dyDescent="0.15">
      <c r="AN2144" s="551"/>
    </row>
    <row r="2145" spans="40:40" x14ac:dyDescent="0.15">
      <c r="AN2145" s="551"/>
    </row>
    <row r="2146" spans="40:40" x14ac:dyDescent="0.15">
      <c r="AN2146" s="551"/>
    </row>
    <row r="2147" spans="40:40" x14ac:dyDescent="0.15">
      <c r="AN2147" s="551"/>
    </row>
    <row r="2148" spans="40:40" x14ac:dyDescent="0.15">
      <c r="AN2148" s="551"/>
    </row>
    <row r="2149" spans="40:40" x14ac:dyDescent="0.15">
      <c r="AN2149" s="551"/>
    </row>
    <row r="2150" spans="40:40" x14ac:dyDescent="0.15">
      <c r="AN2150" s="551"/>
    </row>
    <row r="2151" spans="40:40" x14ac:dyDescent="0.15">
      <c r="AN2151" s="551"/>
    </row>
    <row r="2152" spans="40:40" x14ac:dyDescent="0.15">
      <c r="AN2152" s="551"/>
    </row>
    <row r="2153" spans="40:40" x14ac:dyDescent="0.15">
      <c r="AN2153" s="551"/>
    </row>
    <row r="2154" spans="40:40" x14ac:dyDescent="0.15">
      <c r="AN2154" s="551"/>
    </row>
    <row r="2155" spans="40:40" x14ac:dyDescent="0.15">
      <c r="AN2155" s="551"/>
    </row>
    <row r="2156" spans="40:40" x14ac:dyDescent="0.15">
      <c r="AN2156" s="551"/>
    </row>
    <row r="2157" spans="40:40" x14ac:dyDescent="0.15">
      <c r="AN2157" s="551"/>
    </row>
    <row r="2158" spans="40:40" x14ac:dyDescent="0.15">
      <c r="AN2158" s="551"/>
    </row>
    <row r="2159" spans="40:40" x14ac:dyDescent="0.15">
      <c r="AN2159" s="551"/>
    </row>
    <row r="2160" spans="40:40" x14ac:dyDescent="0.15">
      <c r="AN2160" s="551"/>
    </row>
    <row r="2161" spans="40:40" x14ac:dyDescent="0.15">
      <c r="AN2161" s="551"/>
    </row>
    <row r="2162" spans="40:40" x14ac:dyDescent="0.15">
      <c r="AN2162" s="551"/>
    </row>
    <row r="2163" spans="40:40" x14ac:dyDescent="0.15">
      <c r="AN2163" s="551"/>
    </row>
    <row r="2164" spans="40:40" x14ac:dyDescent="0.15">
      <c r="AN2164" s="551"/>
    </row>
    <row r="2165" spans="40:40" x14ac:dyDescent="0.15">
      <c r="AN2165" s="551"/>
    </row>
    <row r="2166" spans="40:40" x14ac:dyDescent="0.15">
      <c r="AN2166" s="551"/>
    </row>
    <row r="2167" spans="40:40" x14ac:dyDescent="0.15">
      <c r="AN2167" s="551"/>
    </row>
    <row r="2168" spans="40:40" x14ac:dyDescent="0.15">
      <c r="AN2168" s="551"/>
    </row>
    <row r="2169" spans="40:40" x14ac:dyDescent="0.15">
      <c r="AN2169" s="551"/>
    </row>
    <row r="2170" spans="40:40" x14ac:dyDescent="0.15">
      <c r="AN2170" s="551"/>
    </row>
    <row r="2171" spans="40:40" x14ac:dyDescent="0.15">
      <c r="AN2171" s="551"/>
    </row>
    <row r="2172" spans="40:40" x14ac:dyDescent="0.15">
      <c r="AN2172" s="551"/>
    </row>
    <row r="2173" spans="40:40" x14ac:dyDescent="0.15">
      <c r="AN2173" s="551"/>
    </row>
    <row r="2174" spans="40:40" x14ac:dyDescent="0.15">
      <c r="AN2174" s="551"/>
    </row>
    <row r="2175" spans="40:40" x14ac:dyDescent="0.15">
      <c r="AN2175" s="551"/>
    </row>
    <row r="2176" spans="40:40" x14ac:dyDescent="0.15">
      <c r="AN2176" s="551"/>
    </row>
    <row r="2177" spans="40:40" x14ac:dyDescent="0.15">
      <c r="AN2177" s="551"/>
    </row>
    <row r="2178" spans="40:40" x14ac:dyDescent="0.15">
      <c r="AN2178" s="551"/>
    </row>
    <row r="2179" spans="40:40" x14ac:dyDescent="0.15">
      <c r="AN2179" s="551"/>
    </row>
    <row r="2180" spans="40:40" x14ac:dyDescent="0.15">
      <c r="AN2180" s="551"/>
    </row>
    <row r="2181" spans="40:40" x14ac:dyDescent="0.15">
      <c r="AN2181" s="551"/>
    </row>
    <row r="2182" spans="40:40" x14ac:dyDescent="0.15">
      <c r="AN2182" s="551"/>
    </row>
    <row r="2183" spans="40:40" x14ac:dyDescent="0.15">
      <c r="AN2183" s="551"/>
    </row>
    <row r="2184" spans="40:40" x14ac:dyDescent="0.15">
      <c r="AN2184" s="551"/>
    </row>
    <row r="2185" spans="40:40" x14ac:dyDescent="0.15">
      <c r="AN2185" s="551"/>
    </row>
    <row r="2186" spans="40:40" x14ac:dyDescent="0.15">
      <c r="AN2186" s="551"/>
    </row>
    <row r="2187" spans="40:40" x14ac:dyDescent="0.15">
      <c r="AN2187" s="551"/>
    </row>
    <row r="2188" spans="40:40" x14ac:dyDescent="0.15">
      <c r="AN2188" s="551"/>
    </row>
    <row r="2189" spans="40:40" x14ac:dyDescent="0.15">
      <c r="AN2189" s="551"/>
    </row>
    <row r="2190" spans="40:40" x14ac:dyDescent="0.15">
      <c r="AN2190" s="551"/>
    </row>
    <row r="2191" spans="40:40" x14ac:dyDescent="0.15">
      <c r="AN2191" s="551"/>
    </row>
    <row r="2192" spans="40:40" x14ac:dyDescent="0.15">
      <c r="AN2192" s="551"/>
    </row>
    <row r="2193" spans="40:40" x14ac:dyDescent="0.15">
      <c r="AN2193" s="551"/>
    </row>
    <row r="2194" spans="40:40" x14ac:dyDescent="0.15">
      <c r="AN2194" s="551"/>
    </row>
    <row r="2195" spans="40:40" x14ac:dyDescent="0.15">
      <c r="AN2195" s="551"/>
    </row>
    <row r="2196" spans="40:40" x14ac:dyDescent="0.15">
      <c r="AN2196" s="551"/>
    </row>
    <row r="2197" spans="40:40" x14ac:dyDescent="0.15">
      <c r="AN2197" s="551"/>
    </row>
    <row r="2198" spans="40:40" x14ac:dyDescent="0.15">
      <c r="AN2198" s="551"/>
    </row>
    <row r="2199" spans="40:40" x14ac:dyDescent="0.15">
      <c r="AN2199" s="551"/>
    </row>
    <row r="2200" spans="40:40" x14ac:dyDescent="0.15">
      <c r="AN2200" s="551"/>
    </row>
    <row r="2201" spans="40:40" x14ac:dyDescent="0.15">
      <c r="AN2201" s="551"/>
    </row>
    <row r="2202" spans="40:40" x14ac:dyDescent="0.15">
      <c r="AN2202" s="551"/>
    </row>
    <row r="2203" spans="40:40" x14ac:dyDescent="0.15">
      <c r="AN2203" s="551"/>
    </row>
    <row r="2204" spans="40:40" x14ac:dyDescent="0.15">
      <c r="AN2204" s="551"/>
    </row>
    <row r="2205" spans="40:40" x14ac:dyDescent="0.15">
      <c r="AN2205" s="551"/>
    </row>
    <row r="2206" spans="40:40" x14ac:dyDescent="0.15">
      <c r="AN2206" s="551"/>
    </row>
    <row r="2207" spans="40:40" x14ac:dyDescent="0.15">
      <c r="AN2207" s="551"/>
    </row>
    <row r="2208" spans="40:40" x14ac:dyDescent="0.15">
      <c r="AN2208" s="551"/>
    </row>
    <row r="2209" spans="40:40" x14ac:dyDescent="0.15">
      <c r="AN2209" s="551"/>
    </row>
    <row r="2210" spans="40:40" x14ac:dyDescent="0.15">
      <c r="AN2210" s="551"/>
    </row>
    <row r="2211" spans="40:40" x14ac:dyDescent="0.15">
      <c r="AN2211" s="551"/>
    </row>
    <row r="2212" spans="40:40" x14ac:dyDescent="0.15">
      <c r="AN2212" s="551"/>
    </row>
    <row r="2213" spans="40:40" x14ac:dyDescent="0.15">
      <c r="AN2213" s="551"/>
    </row>
    <row r="2214" spans="40:40" x14ac:dyDescent="0.15">
      <c r="AN2214" s="551"/>
    </row>
    <row r="2215" spans="40:40" x14ac:dyDescent="0.15">
      <c r="AN2215" s="551"/>
    </row>
    <row r="2216" spans="40:40" x14ac:dyDescent="0.15">
      <c r="AN2216" s="551"/>
    </row>
    <row r="2217" spans="40:40" x14ac:dyDescent="0.15">
      <c r="AN2217" s="551"/>
    </row>
    <row r="2218" spans="40:40" x14ac:dyDescent="0.15">
      <c r="AN2218" s="551"/>
    </row>
    <row r="2219" spans="40:40" x14ac:dyDescent="0.15">
      <c r="AN2219" s="551"/>
    </row>
    <row r="2220" spans="40:40" x14ac:dyDescent="0.15">
      <c r="AN2220" s="551"/>
    </row>
    <row r="2221" spans="40:40" x14ac:dyDescent="0.15">
      <c r="AN2221" s="551"/>
    </row>
    <row r="2222" spans="40:40" x14ac:dyDescent="0.15">
      <c r="AN2222" s="551"/>
    </row>
    <row r="2223" spans="40:40" x14ac:dyDescent="0.15">
      <c r="AN2223" s="551"/>
    </row>
    <row r="2224" spans="40:40" x14ac:dyDescent="0.15">
      <c r="AN2224" s="551"/>
    </row>
    <row r="2225" spans="40:40" x14ac:dyDescent="0.15">
      <c r="AN2225" s="551"/>
    </row>
    <row r="2226" spans="40:40" x14ac:dyDescent="0.15">
      <c r="AN2226" s="551"/>
    </row>
    <row r="2227" spans="40:40" x14ac:dyDescent="0.15">
      <c r="AN2227" s="551"/>
    </row>
    <row r="2228" spans="40:40" x14ac:dyDescent="0.15">
      <c r="AN2228" s="551"/>
    </row>
    <row r="2229" spans="40:40" x14ac:dyDescent="0.15">
      <c r="AN2229" s="551"/>
    </row>
    <row r="2230" spans="40:40" x14ac:dyDescent="0.15">
      <c r="AN2230" s="551"/>
    </row>
    <row r="2231" spans="40:40" x14ac:dyDescent="0.15">
      <c r="AN2231" s="551"/>
    </row>
    <row r="2232" spans="40:40" x14ac:dyDescent="0.15">
      <c r="AN2232" s="551"/>
    </row>
    <row r="2233" spans="40:40" x14ac:dyDescent="0.15">
      <c r="AN2233" s="551"/>
    </row>
    <row r="2234" spans="40:40" x14ac:dyDescent="0.15">
      <c r="AN2234" s="551"/>
    </row>
    <row r="2235" spans="40:40" x14ac:dyDescent="0.15">
      <c r="AN2235" s="551"/>
    </row>
    <row r="2236" spans="40:40" x14ac:dyDescent="0.15">
      <c r="AN2236" s="551"/>
    </row>
    <row r="2237" spans="40:40" x14ac:dyDescent="0.15">
      <c r="AN2237" s="551"/>
    </row>
    <row r="2238" spans="40:40" x14ac:dyDescent="0.15">
      <c r="AN2238" s="551"/>
    </row>
    <row r="2239" spans="40:40" x14ac:dyDescent="0.15">
      <c r="AN2239" s="551"/>
    </row>
    <row r="2240" spans="40:40" x14ac:dyDescent="0.15">
      <c r="AN2240" s="551"/>
    </row>
    <row r="2241" spans="40:40" x14ac:dyDescent="0.15">
      <c r="AN2241" s="551"/>
    </row>
    <row r="2242" spans="40:40" x14ac:dyDescent="0.15">
      <c r="AN2242" s="551"/>
    </row>
    <row r="2243" spans="40:40" x14ac:dyDescent="0.15">
      <c r="AN2243" s="551"/>
    </row>
    <row r="2244" spans="40:40" x14ac:dyDescent="0.15">
      <c r="AN2244" s="551"/>
    </row>
    <row r="2245" spans="40:40" x14ac:dyDescent="0.15">
      <c r="AN2245" s="551"/>
    </row>
    <row r="2246" spans="40:40" x14ac:dyDescent="0.15">
      <c r="AN2246" s="551"/>
    </row>
    <row r="2247" spans="40:40" x14ac:dyDescent="0.15">
      <c r="AN2247" s="551"/>
    </row>
    <row r="2248" spans="40:40" x14ac:dyDescent="0.15">
      <c r="AN2248" s="551"/>
    </row>
    <row r="2249" spans="40:40" x14ac:dyDescent="0.15">
      <c r="AN2249" s="551"/>
    </row>
    <row r="2250" spans="40:40" x14ac:dyDescent="0.15">
      <c r="AN2250" s="551"/>
    </row>
    <row r="2251" spans="40:40" x14ac:dyDescent="0.15">
      <c r="AN2251" s="551"/>
    </row>
    <row r="2252" spans="40:40" x14ac:dyDescent="0.15">
      <c r="AN2252" s="551"/>
    </row>
    <row r="2253" spans="40:40" x14ac:dyDescent="0.15">
      <c r="AN2253" s="551"/>
    </row>
    <row r="2254" spans="40:40" x14ac:dyDescent="0.15">
      <c r="AN2254" s="551"/>
    </row>
    <row r="2255" spans="40:40" x14ac:dyDescent="0.15">
      <c r="AN2255" s="551"/>
    </row>
    <row r="2256" spans="40:40" x14ac:dyDescent="0.15">
      <c r="AN2256" s="551"/>
    </row>
    <row r="2257" spans="40:40" x14ac:dyDescent="0.15">
      <c r="AN2257" s="551"/>
    </row>
    <row r="2258" spans="40:40" x14ac:dyDescent="0.15">
      <c r="AN2258" s="551"/>
    </row>
    <row r="2259" spans="40:40" x14ac:dyDescent="0.15">
      <c r="AN2259" s="551"/>
    </row>
    <row r="2260" spans="40:40" x14ac:dyDescent="0.15">
      <c r="AN2260" s="551"/>
    </row>
    <row r="2261" spans="40:40" x14ac:dyDescent="0.15">
      <c r="AN2261" s="551"/>
    </row>
    <row r="2262" spans="40:40" x14ac:dyDescent="0.15">
      <c r="AN2262" s="551"/>
    </row>
    <row r="2263" spans="40:40" x14ac:dyDescent="0.15">
      <c r="AN2263" s="551"/>
    </row>
    <row r="2264" spans="40:40" x14ac:dyDescent="0.15">
      <c r="AN2264" s="551"/>
    </row>
    <row r="2265" spans="40:40" x14ac:dyDescent="0.15">
      <c r="AN2265" s="551"/>
    </row>
    <row r="2266" spans="40:40" x14ac:dyDescent="0.15">
      <c r="AN2266" s="551"/>
    </row>
    <row r="2267" spans="40:40" x14ac:dyDescent="0.15">
      <c r="AN2267" s="551"/>
    </row>
    <row r="2268" spans="40:40" x14ac:dyDescent="0.15">
      <c r="AN2268" s="551"/>
    </row>
    <row r="2269" spans="40:40" x14ac:dyDescent="0.15">
      <c r="AN2269" s="551"/>
    </row>
    <row r="2270" spans="40:40" x14ac:dyDescent="0.15">
      <c r="AN2270" s="551"/>
    </row>
    <row r="2271" spans="40:40" x14ac:dyDescent="0.15">
      <c r="AN2271" s="551"/>
    </row>
    <row r="2272" spans="40:40" x14ac:dyDescent="0.15">
      <c r="AN2272" s="551"/>
    </row>
    <row r="2273" spans="40:40" x14ac:dyDescent="0.15">
      <c r="AN2273" s="551"/>
    </row>
    <row r="2274" spans="40:40" x14ac:dyDescent="0.15">
      <c r="AN2274" s="551"/>
    </row>
    <row r="2275" spans="40:40" x14ac:dyDescent="0.15">
      <c r="AN2275" s="551"/>
    </row>
    <row r="2276" spans="40:40" x14ac:dyDescent="0.15">
      <c r="AN2276" s="551"/>
    </row>
    <row r="2277" spans="40:40" x14ac:dyDescent="0.15">
      <c r="AN2277" s="551"/>
    </row>
    <row r="2278" spans="40:40" x14ac:dyDescent="0.15">
      <c r="AN2278" s="551"/>
    </row>
    <row r="2279" spans="40:40" x14ac:dyDescent="0.15">
      <c r="AN2279" s="551"/>
    </row>
    <row r="2280" spans="40:40" x14ac:dyDescent="0.15">
      <c r="AN2280" s="551"/>
    </row>
    <row r="2281" spans="40:40" x14ac:dyDescent="0.15">
      <c r="AN2281" s="551"/>
    </row>
    <row r="2282" spans="40:40" x14ac:dyDescent="0.15">
      <c r="AN2282" s="551"/>
    </row>
    <row r="2283" spans="40:40" x14ac:dyDescent="0.15">
      <c r="AN2283" s="551"/>
    </row>
    <row r="2284" spans="40:40" x14ac:dyDescent="0.15">
      <c r="AN2284" s="551"/>
    </row>
    <row r="2285" spans="40:40" x14ac:dyDescent="0.15">
      <c r="AN2285" s="551"/>
    </row>
    <row r="2286" spans="40:40" x14ac:dyDescent="0.15">
      <c r="AN2286" s="551"/>
    </row>
    <row r="2287" spans="40:40" x14ac:dyDescent="0.15">
      <c r="AN2287" s="551"/>
    </row>
    <row r="2288" spans="40:40" x14ac:dyDescent="0.15">
      <c r="AN2288" s="551"/>
    </row>
    <row r="2289" spans="40:40" x14ac:dyDescent="0.15">
      <c r="AN2289" s="551"/>
    </row>
    <row r="2290" spans="40:40" x14ac:dyDescent="0.15">
      <c r="AN2290" s="551"/>
    </row>
    <row r="2291" spans="40:40" x14ac:dyDescent="0.15">
      <c r="AN2291" s="551"/>
    </row>
    <row r="2292" spans="40:40" x14ac:dyDescent="0.15">
      <c r="AN2292" s="551"/>
    </row>
    <row r="2293" spans="40:40" x14ac:dyDescent="0.15">
      <c r="AN2293" s="551"/>
    </row>
    <row r="2294" spans="40:40" x14ac:dyDescent="0.15">
      <c r="AN2294" s="551"/>
    </row>
    <row r="2295" spans="40:40" x14ac:dyDescent="0.15">
      <c r="AN2295" s="551"/>
    </row>
    <row r="2296" spans="40:40" x14ac:dyDescent="0.15">
      <c r="AN2296" s="551"/>
    </row>
    <row r="2297" spans="40:40" x14ac:dyDescent="0.15">
      <c r="AN2297" s="551"/>
    </row>
    <row r="2298" spans="40:40" x14ac:dyDescent="0.15">
      <c r="AN2298" s="551"/>
    </row>
    <row r="2299" spans="40:40" x14ac:dyDescent="0.15">
      <c r="AN2299" s="551"/>
    </row>
    <row r="2300" spans="40:40" x14ac:dyDescent="0.15">
      <c r="AN2300" s="551"/>
    </row>
    <row r="2301" spans="40:40" x14ac:dyDescent="0.15">
      <c r="AN2301" s="551"/>
    </row>
    <row r="2302" spans="40:40" x14ac:dyDescent="0.15">
      <c r="AN2302" s="551"/>
    </row>
    <row r="2303" spans="40:40" x14ac:dyDescent="0.15">
      <c r="AN2303" s="551"/>
    </row>
    <row r="2304" spans="40:40" x14ac:dyDescent="0.15">
      <c r="AN2304" s="551"/>
    </row>
    <row r="2305" spans="40:40" x14ac:dyDescent="0.15">
      <c r="AN2305" s="551"/>
    </row>
    <row r="2306" spans="40:40" x14ac:dyDescent="0.15">
      <c r="AN2306" s="551"/>
    </row>
    <row r="2307" spans="40:40" x14ac:dyDescent="0.15">
      <c r="AN2307" s="551"/>
    </row>
    <row r="2308" spans="40:40" x14ac:dyDescent="0.15">
      <c r="AN2308" s="551"/>
    </row>
    <row r="2309" spans="40:40" x14ac:dyDescent="0.15">
      <c r="AN2309" s="551"/>
    </row>
    <row r="2310" spans="40:40" x14ac:dyDescent="0.15">
      <c r="AN2310" s="551"/>
    </row>
    <row r="2311" spans="40:40" x14ac:dyDescent="0.15">
      <c r="AN2311" s="551"/>
    </row>
    <row r="2312" spans="40:40" x14ac:dyDescent="0.15">
      <c r="AN2312" s="551"/>
    </row>
    <row r="2313" spans="40:40" x14ac:dyDescent="0.15">
      <c r="AN2313" s="551"/>
    </row>
    <row r="2314" spans="40:40" x14ac:dyDescent="0.15">
      <c r="AN2314" s="551"/>
    </row>
    <row r="2315" spans="40:40" x14ac:dyDescent="0.15">
      <c r="AN2315" s="551"/>
    </row>
    <row r="2316" spans="40:40" x14ac:dyDescent="0.15">
      <c r="AN2316" s="551"/>
    </row>
    <row r="2317" spans="40:40" x14ac:dyDescent="0.15">
      <c r="AN2317" s="551"/>
    </row>
    <row r="2318" spans="40:40" x14ac:dyDescent="0.15">
      <c r="AN2318" s="551"/>
    </row>
    <row r="2319" spans="40:40" x14ac:dyDescent="0.15">
      <c r="AN2319" s="551"/>
    </row>
    <row r="2320" spans="40:40" x14ac:dyDescent="0.15">
      <c r="AN2320" s="551"/>
    </row>
    <row r="2321" spans="40:40" x14ac:dyDescent="0.15">
      <c r="AN2321" s="551"/>
    </row>
    <row r="2322" spans="40:40" x14ac:dyDescent="0.15">
      <c r="AN2322" s="551"/>
    </row>
    <row r="2323" spans="40:40" x14ac:dyDescent="0.15">
      <c r="AN2323" s="551"/>
    </row>
    <row r="2324" spans="40:40" x14ac:dyDescent="0.15">
      <c r="AN2324" s="551"/>
    </row>
    <row r="2325" spans="40:40" x14ac:dyDescent="0.15">
      <c r="AN2325" s="551"/>
    </row>
    <row r="2326" spans="40:40" x14ac:dyDescent="0.15">
      <c r="AN2326" s="551"/>
    </row>
    <row r="2327" spans="40:40" x14ac:dyDescent="0.15">
      <c r="AN2327" s="551"/>
    </row>
    <row r="2328" spans="40:40" x14ac:dyDescent="0.15">
      <c r="AN2328" s="551"/>
    </row>
    <row r="2329" spans="40:40" x14ac:dyDescent="0.15">
      <c r="AN2329" s="551"/>
    </row>
    <row r="2330" spans="40:40" x14ac:dyDescent="0.15">
      <c r="AN2330" s="551"/>
    </row>
    <row r="2331" spans="40:40" x14ac:dyDescent="0.15">
      <c r="AN2331" s="551"/>
    </row>
    <row r="2332" spans="40:40" x14ac:dyDescent="0.15">
      <c r="AN2332" s="551"/>
    </row>
    <row r="2333" spans="40:40" x14ac:dyDescent="0.15">
      <c r="AN2333" s="551"/>
    </row>
    <row r="2334" spans="40:40" x14ac:dyDescent="0.15">
      <c r="AN2334" s="551"/>
    </row>
    <row r="2335" spans="40:40" x14ac:dyDescent="0.15">
      <c r="AN2335" s="551"/>
    </row>
    <row r="2336" spans="40:40" x14ac:dyDescent="0.15">
      <c r="AN2336" s="551"/>
    </row>
    <row r="2337" spans="40:40" x14ac:dyDescent="0.15">
      <c r="AN2337" s="551"/>
    </row>
    <row r="2338" spans="40:40" x14ac:dyDescent="0.15">
      <c r="AN2338" s="551"/>
    </row>
    <row r="2339" spans="40:40" x14ac:dyDescent="0.15">
      <c r="AN2339" s="551"/>
    </row>
    <row r="2340" spans="40:40" x14ac:dyDescent="0.15">
      <c r="AN2340" s="551"/>
    </row>
    <row r="2341" spans="40:40" x14ac:dyDescent="0.15">
      <c r="AN2341" s="551"/>
    </row>
    <row r="2342" spans="40:40" x14ac:dyDescent="0.15">
      <c r="AN2342" s="551"/>
    </row>
    <row r="2343" spans="40:40" x14ac:dyDescent="0.15">
      <c r="AN2343" s="551"/>
    </row>
    <row r="2344" spans="40:40" x14ac:dyDescent="0.15">
      <c r="AN2344" s="551"/>
    </row>
    <row r="2345" spans="40:40" x14ac:dyDescent="0.15">
      <c r="AN2345" s="551"/>
    </row>
    <row r="2346" spans="40:40" x14ac:dyDescent="0.15">
      <c r="AN2346" s="551"/>
    </row>
    <row r="2347" spans="40:40" x14ac:dyDescent="0.15">
      <c r="AN2347" s="551"/>
    </row>
    <row r="2348" spans="40:40" x14ac:dyDescent="0.15">
      <c r="AN2348" s="551"/>
    </row>
    <row r="2349" spans="40:40" x14ac:dyDescent="0.15">
      <c r="AN2349" s="551"/>
    </row>
    <row r="2350" spans="40:40" x14ac:dyDescent="0.15">
      <c r="AN2350" s="551"/>
    </row>
    <row r="2351" spans="40:40" x14ac:dyDescent="0.15">
      <c r="AN2351" s="551"/>
    </row>
    <row r="2352" spans="40:40" x14ac:dyDescent="0.15">
      <c r="AN2352" s="551"/>
    </row>
    <row r="2353" spans="40:40" x14ac:dyDescent="0.15">
      <c r="AN2353" s="551"/>
    </row>
    <row r="2354" spans="40:40" x14ac:dyDescent="0.15">
      <c r="AN2354" s="551"/>
    </row>
    <row r="2355" spans="40:40" x14ac:dyDescent="0.15">
      <c r="AN2355" s="551"/>
    </row>
    <row r="2356" spans="40:40" x14ac:dyDescent="0.15">
      <c r="AN2356" s="551"/>
    </row>
    <row r="2357" spans="40:40" x14ac:dyDescent="0.15">
      <c r="AN2357" s="551"/>
    </row>
    <row r="2358" spans="40:40" x14ac:dyDescent="0.15">
      <c r="AN2358" s="551"/>
    </row>
    <row r="2359" spans="40:40" x14ac:dyDescent="0.15">
      <c r="AN2359" s="551"/>
    </row>
    <row r="2360" spans="40:40" x14ac:dyDescent="0.15">
      <c r="AN2360" s="551"/>
    </row>
    <row r="2361" spans="40:40" x14ac:dyDescent="0.15">
      <c r="AN2361" s="551"/>
    </row>
    <row r="2362" spans="40:40" x14ac:dyDescent="0.15">
      <c r="AN2362" s="551"/>
    </row>
    <row r="2363" spans="40:40" x14ac:dyDescent="0.15">
      <c r="AN2363" s="551"/>
    </row>
    <row r="2364" spans="40:40" x14ac:dyDescent="0.15">
      <c r="AN2364" s="551"/>
    </row>
    <row r="2365" spans="40:40" x14ac:dyDescent="0.15">
      <c r="AN2365" s="551"/>
    </row>
    <row r="2366" spans="40:40" x14ac:dyDescent="0.15">
      <c r="AN2366" s="551"/>
    </row>
    <row r="2367" spans="40:40" x14ac:dyDescent="0.15">
      <c r="AN2367" s="551"/>
    </row>
    <row r="2368" spans="40:40" x14ac:dyDescent="0.15">
      <c r="AN2368" s="551"/>
    </row>
    <row r="2369" spans="40:40" x14ac:dyDescent="0.15">
      <c r="AN2369" s="551"/>
    </row>
    <row r="2370" spans="40:40" x14ac:dyDescent="0.15">
      <c r="AN2370" s="551"/>
    </row>
    <row r="2371" spans="40:40" x14ac:dyDescent="0.15">
      <c r="AN2371" s="551"/>
    </row>
    <row r="2372" spans="40:40" x14ac:dyDescent="0.15">
      <c r="AN2372" s="551"/>
    </row>
    <row r="2373" spans="40:40" x14ac:dyDescent="0.15">
      <c r="AN2373" s="551"/>
    </row>
    <row r="2374" spans="40:40" x14ac:dyDescent="0.15">
      <c r="AN2374" s="551"/>
    </row>
    <row r="2375" spans="40:40" x14ac:dyDescent="0.15">
      <c r="AN2375" s="551"/>
    </row>
    <row r="2376" spans="40:40" x14ac:dyDescent="0.15">
      <c r="AN2376" s="551"/>
    </row>
    <row r="2377" spans="40:40" x14ac:dyDescent="0.15">
      <c r="AN2377" s="551"/>
    </row>
    <row r="2378" spans="40:40" x14ac:dyDescent="0.15">
      <c r="AN2378" s="551"/>
    </row>
    <row r="2379" spans="40:40" x14ac:dyDescent="0.15">
      <c r="AN2379" s="551"/>
    </row>
    <row r="2380" spans="40:40" x14ac:dyDescent="0.15">
      <c r="AN2380" s="551"/>
    </row>
    <row r="2381" spans="40:40" x14ac:dyDescent="0.15">
      <c r="AN2381" s="551"/>
    </row>
    <row r="2382" spans="40:40" x14ac:dyDescent="0.15">
      <c r="AN2382" s="551"/>
    </row>
    <row r="2383" spans="40:40" x14ac:dyDescent="0.15">
      <c r="AN2383" s="551"/>
    </row>
    <row r="2384" spans="40:40" x14ac:dyDescent="0.15">
      <c r="AN2384" s="551"/>
    </row>
    <row r="2385" spans="40:40" x14ac:dyDescent="0.15">
      <c r="AN2385" s="551"/>
    </row>
    <row r="2386" spans="40:40" x14ac:dyDescent="0.15">
      <c r="AN2386" s="551"/>
    </row>
    <row r="2387" spans="40:40" x14ac:dyDescent="0.15">
      <c r="AN2387" s="551"/>
    </row>
    <row r="2388" spans="40:40" x14ac:dyDescent="0.15">
      <c r="AN2388" s="551"/>
    </row>
    <row r="2389" spans="40:40" x14ac:dyDescent="0.15">
      <c r="AN2389" s="551"/>
    </row>
    <row r="2390" spans="40:40" x14ac:dyDescent="0.15">
      <c r="AN2390" s="551"/>
    </row>
    <row r="2391" spans="40:40" x14ac:dyDescent="0.15">
      <c r="AN2391" s="551"/>
    </row>
    <row r="2392" spans="40:40" x14ac:dyDescent="0.15">
      <c r="AN2392" s="551"/>
    </row>
    <row r="2393" spans="40:40" x14ac:dyDescent="0.15">
      <c r="AN2393" s="551"/>
    </row>
    <row r="2394" spans="40:40" x14ac:dyDescent="0.15">
      <c r="AN2394" s="551"/>
    </row>
    <row r="2395" spans="40:40" x14ac:dyDescent="0.15">
      <c r="AN2395" s="551"/>
    </row>
    <row r="2396" spans="40:40" x14ac:dyDescent="0.15">
      <c r="AN2396" s="551"/>
    </row>
    <row r="2397" spans="40:40" x14ac:dyDescent="0.15">
      <c r="AN2397" s="551"/>
    </row>
    <row r="2398" spans="40:40" x14ac:dyDescent="0.15">
      <c r="AN2398" s="551"/>
    </row>
    <row r="2399" spans="40:40" x14ac:dyDescent="0.15">
      <c r="AN2399" s="551"/>
    </row>
    <row r="2400" spans="40:40" x14ac:dyDescent="0.15">
      <c r="AN2400" s="551"/>
    </row>
    <row r="2401" spans="40:40" x14ac:dyDescent="0.15">
      <c r="AN2401" s="551"/>
    </row>
    <row r="2402" spans="40:40" x14ac:dyDescent="0.15">
      <c r="AN2402" s="551"/>
    </row>
    <row r="2403" spans="40:40" x14ac:dyDescent="0.15">
      <c r="AN2403" s="551"/>
    </row>
    <row r="2404" spans="40:40" x14ac:dyDescent="0.15">
      <c r="AN2404" s="551"/>
    </row>
    <row r="2405" spans="40:40" x14ac:dyDescent="0.15">
      <c r="AN2405" s="551"/>
    </row>
    <row r="2406" spans="40:40" x14ac:dyDescent="0.15">
      <c r="AN2406" s="551"/>
    </row>
    <row r="2407" spans="40:40" x14ac:dyDescent="0.15">
      <c r="AN2407" s="551"/>
    </row>
    <row r="2408" spans="40:40" x14ac:dyDescent="0.15">
      <c r="AN2408" s="551"/>
    </row>
    <row r="2409" spans="40:40" x14ac:dyDescent="0.15">
      <c r="AN2409" s="551"/>
    </row>
    <row r="2410" spans="40:40" x14ac:dyDescent="0.15">
      <c r="AN2410" s="551"/>
    </row>
    <row r="2411" spans="40:40" x14ac:dyDescent="0.15">
      <c r="AN2411" s="551"/>
    </row>
    <row r="2412" spans="40:40" x14ac:dyDescent="0.15">
      <c r="AN2412" s="551"/>
    </row>
    <row r="2413" spans="40:40" x14ac:dyDescent="0.15">
      <c r="AN2413" s="551"/>
    </row>
    <row r="2414" spans="40:40" x14ac:dyDescent="0.15">
      <c r="AN2414" s="551"/>
    </row>
    <row r="2415" spans="40:40" x14ac:dyDescent="0.15">
      <c r="AN2415" s="551"/>
    </row>
    <row r="2416" spans="40:40" x14ac:dyDescent="0.15">
      <c r="AN2416" s="551"/>
    </row>
    <row r="2417" spans="40:40" x14ac:dyDescent="0.15">
      <c r="AN2417" s="551"/>
    </row>
    <row r="2418" spans="40:40" x14ac:dyDescent="0.15">
      <c r="AN2418" s="551"/>
    </row>
    <row r="2419" spans="40:40" x14ac:dyDescent="0.15">
      <c r="AN2419" s="551"/>
    </row>
    <row r="2420" spans="40:40" x14ac:dyDescent="0.15">
      <c r="AN2420" s="551"/>
    </row>
    <row r="2421" spans="40:40" x14ac:dyDescent="0.15">
      <c r="AN2421" s="551"/>
    </row>
    <row r="2422" spans="40:40" x14ac:dyDescent="0.15">
      <c r="AN2422" s="551"/>
    </row>
    <row r="2423" spans="40:40" x14ac:dyDescent="0.15">
      <c r="AN2423" s="551"/>
    </row>
    <row r="2424" spans="40:40" x14ac:dyDescent="0.15">
      <c r="AN2424" s="551"/>
    </row>
    <row r="2425" spans="40:40" x14ac:dyDescent="0.15">
      <c r="AN2425" s="551"/>
    </row>
    <row r="2426" spans="40:40" x14ac:dyDescent="0.15">
      <c r="AN2426" s="551"/>
    </row>
    <row r="2427" spans="40:40" x14ac:dyDescent="0.15">
      <c r="AN2427" s="551"/>
    </row>
    <row r="2428" spans="40:40" x14ac:dyDescent="0.15">
      <c r="AN2428" s="551"/>
    </row>
    <row r="2429" spans="40:40" x14ac:dyDescent="0.15">
      <c r="AN2429" s="551"/>
    </row>
    <row r="2430" spans="40:40" x14ac:dyDescent="0.15">
      <c r="AN2430" s="551"/>
    </row>
    <row r="2431" spans="40:40" x14ac:dyDescent="0.15">
      <c r="AN2431" s="551"/>
    </row>
    <row r="2432" spans="40:40" x14ac:dyDescent="0.15">
      <c r="AN2432" s="551"/>
    </row>
    <row r="2433" spans="40:40" x14ac:dyDescent="0.15">
      <c r="AN2433" s="551"/>
    </row>
    <row r="2434" spans="40:40" x14ac:dyDescent="0.15">
      <c r="AN2434" s="551"/>
    </row>
    <row r="2435" spans="40:40" x14ac:dyDescent="0.15">
      <c r="AN2435" s="551"/>
    </row>
    <row r="2436" spans="40:40" x14ac:dyDescent="0.15">
      <c r="AN2436" s="551"/>
    </row>
    <row r="2437" spans="40:40" x14ac:dyDescent="0.15">
      <c r="AN2437" s="551"/>
    </row>
    <row r="2438" spans="40:40" x14ac:dyDescent="0.15">
      <c r="AN2438" s="551"/>
    </row>
    <row r="2439" spans="40:40" x14ac:dyDescent="0.15">
      <c r="AN2439" s="551"/>
    </row>
    <row r="2440" spans="40:40" x14ac:dyDescent="0.15">
      <c r="AN2440" s="551"/>
    </row>
    <row r="2441" spans="40:40" x14ac:dyDescent="0.15">
      <c r="AN2441" s="551"/>
    </row>
    <row r="2442" spans="40:40" x14ac:dyDescent="0.15">
      <c r="AN2442" s="551"/>
    </row>
    <row r="2443" spans="40:40" x14ac:dyDescent="0.15">
      <c r="AN2443" s="551"/>
    </row>
    <row r="2444" spans="40:40" x14ac:dyDescent="0.15">
      <c r="AN2444" s="551"/>
    </row>
    <row r="2445" spans="40:40" x14ac:dyDescent="0.15">
      <c r="AN2445" s="551"/>
    </row>
    <row r="2446" spans="40:40" x14ac:dyDescent="0.15">
      <c r="AN2446" s="551"/>
    </row>
    <row r="2447" spans="40:40" x14ac:dyDescent="0.15">
      <c r="AN2447" s="551"/>
    </row>
    <row r="2448" spans="40:40" x14ac:dyDescent="0.15">
      <c r="AN2448" s="551"/>
    </row>
    <row r="2449" spans="40:40" x14ac:dyDescent="0.15">
      <c r="AN2449" s="551"/>
    </row>
    <row r="2450" spans="40:40" x14ac:dyDescent="0.15">
      <c r="AN2450" s="551"/>
    </row>
    <row r="2451" spans="40:40" x14ac:dyDescent="0.15">
      <c r="AN2451" s="551"/>
    </row>
    <row r="2452" spans="40:40" x14ac:dyDescent="0.15">
      <c r="AN2452" s="551"/>
    </row>
    <row r="2453" spans="40:40" x14ac:dyDescent="0.15">
      <c r="AN2453" s="551"/>
    </row>
    <row r="2454" spans="40:40" x14ac:dyDescent="0.15">
      <c r="AN2454" s="551"/>
    </row>
    <row r="2455" spans="40:40" x14ac:dyDescent="0.15">
      <c r="AN2455" s="551"/>
    </row>
    <row r="2456" spans="40:40" x14ac:dyDescent="0.15">
      <c r="AN2456" s="551"/>
    </row>
    <row r="2457" spans="40:40" x14ac:dyDescent="0.15">
      <c r="AN2457" s="551"/>
    </row>
    <row r="2458" spans="40:40" x14ac:dyDescent="0.15">
      <c r="AN2458" s="551"/>
    </row>
    <row r="2459" spans="40:40" x14ac:dyDescent="0.15">
      <c r="AN2459" s="551"/>
    </row>
    <row r="2460" spans="40:40" x14ac:dyDescent="0.15">
      <c r="AN2460" s="551"/>
    </row>
    <row r="2461" spans="40:40" x14ac:dyDescent="0.15">
      <c r="AN2461" s="551"/>
    </row>
    <row r="2462" spans="40:40" x14ac:dyDescent="0.15">
      <c r="AN2462" s="551"/>
    </row>
    <row r="2463" spans="40:40" x14ac:dyDescent="0.15">
      <c r="AN2463" s="551"/>
    </row>
    <row r="2464" spans="40:40" x14ac:dyDescent="0.15">
      <c r="AN2464" s="551"/>
    </row>
    <row r="2465" spans="40:40" x14ac:dyDescent="0.15">
      <c r="AN2465" s="551"/>
    </row>
    <row r="2466" spans="40:40" x14ac:dyDescent="0.15">
      <c r="AN2466" s="551"/>
    </row>
    <row r="2467" spans="40:40" x14ac:dyDescent="0.15">
      <c r="AN2467" s="551"/>
    </row>
    <row r="2468" spans="40:40" x14ac:dyDescent="0.15">
      <c r="AN2468" s="551"/>
    </row>
    <row r="2469" spans="40:40" x14ac:dyDescent="0.15">
      <c r="AN2469" s="551"/>
    </row>
    <row r="2470" spans="40:40" x14ac:dyDescent="0.15">
      <c r="AN2470" s="551"/>
    </row>
    <row r="2471" spans="40:40" x14ac:dyDescent="0.15">
      <c r="AN2471" s="551"/>
    </row>
    <row r="2472" spans="40:40" x14ac:dyDescent="0.15">
      <c r="AN2472" s="551"/>
    </row>
    <row r="2473" spans="40:40" x14ac:dyDescent="0.15">
      <c r="AN2473" s="551"/>
    </row>
    <row r="2474" spans="40:40" x14ac:dyDescent="0.15">
      <c r="AN2474" s="551"/>
    </row>
    <row r="2475" spans="40:40" x14ac:dyDescent="0.15">
      <c r="AN2475" s="551"/>
    </row>
    <row r="2476" spans="40:40" x14ac:dyDescent="0.15">
      <c r="AN2476" s="551"/>
    </row>
    <row r="2477" spans="40:40" x14ac:dyDescent="0.15">
      <c r="AN2477" s="551"/>
    </row>
    <row r="2478" spans="40:40" x14ac:dyDescent="0.15">
      <c r="AN2478" s="551"/>
    </row>
    <row r="2479" spans="40:40" x14ac:dyDescent="0.15">
      <c r="AN2479" s="551"/>
    </row>
    <row r="2480" spans="40:40" x14ac:dyDescent="0.15">
      <c r="AN2480" s="551"/>
    </row>
    <row r="2481" spans="40:40" x14ac:dyDescent="0.15">
      <c r="AN2481" s="551"/>
    </row>
    <row r="2482" spans="40:40" x14ac:dyDescent="0.15">
      <c r="AN2482" s="551"/>
    </row>
    <row r="2483" spans="40:40" x14ac:dyDescent="0.15">
      <c r="AN2483" s="551"/>
    </row>
    <row r="2484" spans="40:40" x14ac:dyDescent="0.15">
      <c r="AN2484" s="551"/>
    </row>
    <row r="2485" spans="40:40" x14ac:dyDescent="0.15">
      <c r="AN2485" s="551"/>
    </row>
    <row r="2486" spans="40:40" x14ac:dyDescent="0.15">
      <c r="AN2486" s="551"/>
    </row>
    <row r="2487" spans="40:40" x14ac:dyDescent="0.15">
      <c r="AN2487" s="551"/>
    </row>
    <row r="2488" spans="40:40" x14ac:dyDescent="0.15">
      <c r="AN2488" s="551"/>
    </row>
    <row r="2489" spans="40:40" x14ac:dyDescent="0.15">
      <c r="AN2489" s="551"/>
    </row>
    <row r="2490" spans="40:40" x14ac:dyDescent="0.15">
      <c r="AN2490" s="551"/>
    </row>
    <row r="2491" spans="40:40" x14ac:dyDescent="0.15">
      <c r="AN2491" s="551"/>
    </row>
    <row r="2492" spans="40:40" x14ac:dyDescent="0.15">
      <c r="AN2492" s="551"/>
    </row>
    <row r="2493" spans="40:40" x14ac:dyDescent="0.15">
      <c r="AN2493" s="551"/>
    </row>
    <row r="2494" spans="40:40" x14ac:dyDescent="0.15">
      <c r="AN2494" s="551"/>
    </row>
    <row r="2495" spans="40:40" x14ac:dyDescent="0.15">
      <c r="AN2495" s="551"/>
    </row>
    <row r="2496" spans="40:40" x14ac:dyDescent="0.15">
      <c r="AN2496" s="551"/>
    </row>
    <row r="2497" spans="40:40" x14ac:dyDescent="0.15">
      <c r="AN2497" s="551"/>
    </row>
    <row r="2498" spans="40:40" x14ac:dyDescent="0.15">
      <c r="AN2498" s="551"/>
    </row>
    <row r="2499" spans="40:40" x14ac:dyDescent="0.15">
      <c r="AN2499" s="551"/>
    </row>
    <row r="2500" spans="40:40" x14ac:dyDescent="0.15">
      <c r="AN2500" s="551"/>
    </row>
    <row r="2501" spans="40:40" x14ac:dyDescent="0.15">
      <c r="AN2501" s="551"/>
    </row>
    <row r="2502" spans="40:40" x14ac:dyDescent="0.15">
      <c r="AN2502" s="551"/>
    </row>
    <row r="2503" spans="40:40" x14ac:dyDescent="0.15">
      <c r="AN2503" s="551"/>
    </row>
    <row r="2504" spans="40:40" x14ac:dyDescent="0.15">
      <c r="AN2504" s="551"/>
    </row>
    <row r="2505" spans="40:40" x14ac:dyDescent="0.15">
      <c r="AN2505" s="551"/>
    </row>
    <row r="2506" spans="40:40" x14ac:dyDescent="0.15">
      <c r="AN2506" s="551"/>
    </row>
    <row r="2507" spans="40:40" x14ac:dyDescent="0.15">
      <c r="AN2507" s="551"/>
    </row>
    <row r="2508" spans="40:40" x14ac:dyDescent="0.15">
      <c r="AN2508" s="551"/>
    </row>
    <row r="2509" spans="40:40" x14ac:dyDescent="0.15">
      <c r="AN2509" s="551"/>
    </row>
    <row r="2510" spans="40:40" x14ac:dyDescent="0.15">
      <c r="AN2510" s="551"/>
    </row>
    <row r="2511" spans="40:40" x14ac:dyDescent="0.15">
      <c r="AN2511" s="551"/>
    </row>
    <row r="2512" spans="40:40" x14ac:dyDescent="0.15">
      <c r="AN2512" s="551"/>
    </row>
    <row r="2513" spans="40:40" x14ac:dyDescent="0.15">
      <c r="AN2513" s="551"/>
    </row>
    <row r="2514" spans="40:40" x14ac:dyDescent="0.15">
      <c r="AN2514" s="551"/>
    </row>
    <row r="2515" spans="40:40" x14ac:dyDescent="0.15">
      <c r="AN2515" s="551"/>
    </row>
    <row r="2516" spans="40:40" x14ac:dyDescent="0.15">
      <c r="AN2516" s="551"/>
    </row>
    <row r="2517" spans="40:40" x14ac:dyDescent="0.15">
      <c r="AN2517" s="551"/>
    </row>
    <row r="2518" spans="40:40" x14ac:dyDescent="0.15">
      <c r="AN2518" s="551"/>
    </row>
    <row r="2519" spans="40:40" x14ac:dyDescent="0.15">
      <c r="AN2519" s="551"/>
    </row>
    <row r="2520" spans="40:40" x14ac:dyDescent="0.15">
      <c r="AN2520" s="551"/>
    </row>
    <row r="2521" spans="40:40" x14ac:dyDescent="0.15">
      <c r="AN2521" s="551"/>
    </row>
    <row r="2522" spans="40:40" x14ac:dyDescent="0.15">
      <c r="AN2522" s="551"/>
    </row>
    <row r="2523" spans="40:40" x14ac:dyDescent="0.15">
      <c r="AN2523" s="551"/>
    </row>
    <row r="2524" spans="40:40" x14ac:dyDescent="0.15">
      <c r="AN2524" s="551"/>
    </row>
    <row r="2525" spans="40:40" x14ac:dyDescent="0.15">
      <c r="AN2525" s="551"/>
    </row>
    <row r="2526" spans="40:40" x14ac:dyDescent="0.15">
      <c r="AN2526" s="551"/>
    </row>
    <row r="2527" spans="40:40" x14ac:dyDescent="0.15">
      <c r="AN2527" s="551"/>
    </row>
    <row r="2528" spans="40:40" x14ac:dyDescent="0.15">
      <c r="AN2528" s="551"/>
    </row>
    <row r="2529" spans="40:40" x14ac:dyDescent="0.15">
      <c r="AN2529" s="551"/>
    </row>
    <row r="2530" spans="40:40" x14ac:dyDescent="0.15">
      <c r="AN2530" s="551"/>
    </row>
    <row r="2531" spans="40:40" x14ac:dyDescent="0.15">
      <c r="AN2531" s="551"/>
    </row>
    <row r="2532" spans="40:40" x14ac:dyDescent="0.15">
      <c r="AN2532" s="551"/>
    </row>
    <row r="2533" spans="40:40" x14ac:dyDescent="0.15">
      <c r="AN2533" s="551"/>
    </row>
    <row r="2534" spans="40:40" x14ac:dyDescent="0.15">
      <c r="AN2534" s="551"/>
    </row>
    <row r="2535" spans="40:40" x14ac:dyDescent="0.15">
      <c r="AN2535" s="551"/>
    </row>
    <row r="2536" spans="40:40" x14ac:dyDescent="0.15">
      <c r="AN2536" s="551"/>
    </row>
    <row r="2537" spans="40:40" x14ac:dyDescent="0.15">
      <c r="AN2537" s="551"/>
    </row>
    <row r="2538" spans="40:40" x14ac:dyDescent="0.15">
      <c r="AN2538" s="551"/>
    </row>
    <row r="2539" spans="40:40" x14ac:dyDescent="0.15">
      <c r="AN2539" s="551"/>
    </row>
    <row r="2540" spans="40:40" x14ac:dyDescent="0.15">
      <c r="AN2540" s="551"/>
    </row>
    <row r="2541" spans="40:40" x14ac:dyDescent="0.15">
      <c r="AN2541" s="551"/>
    </row>
    <row r="2542" spans="40:40" x14ac:dyDescent="0.15">
      <c r="AN2542" s="551"/>
    </row>
    <row r="2543" spans="40:40" x14ac:dyDescent="0.15">
      <c r="AN2543" s="551"/>
    </row>
    <row r="2544" spans="40:40" x14ac:dyDescent="0.15">
      <c r="AN2544" s="551"/>
    </row>
    <row r="2545" spans="40:40" x14ac:dyDescent="0.15">
      <c r="AN2545" s="551"/>
    </row>
    <row r="2546" spans="40:40" x14ac:dyDescent="0.15">
      <c r="AN2546" s="551"/>
    </row>
    <row r="2547" spans="40:40" x14ac:dyDescent="0.15">
      <c r="AN2547" s="551"/>
    </row>
    <row r="2548" spans="40:40" x14ac:dyDescent="0.15">
      <c r="AN2548" s="551"/>
    </row>
    <row r="2549" spans="40:40" x14ac:dyDescent="0.15">
      <c r="AN2549" s="551"/>
    </row>
    <row r="2550" spans="40:40" x14ac:dyDescent="0.15">
      <c r="AN2550" s="551"/>
    </row>
    <row r="2551" spans="40:40" x14ac:dyDescent="0.15">
      <c r="AN2551" s="551"/>
    </row>
    <row r="2552" spans="40:40" x14ac:dyDescent="0.15">
      <c r="AN2552" s="551"/>
    </row>
    <row r="2553" spans="40:40" x14ac:dyDescent="0.15">
      <c r="AN2553" s="551"/>
    </row>
    <row r="2554" spans="40:40" x14ac:dyDescent="0.15">
      <c r="AN2554" s="551"/>
    </row>
    <row r="2555" spans="40:40" x14ac:dyDescent="0.15">
      <c r="AN2555" s="551"/>
    </row>
    <row r="2556" spans="40:40" x14ac:dyDescent="0.15">
      <c r="AN2556" s="551"/>
    </row>
    <row r="2557" spans="40:40" x14ac:dyDescent="0.15">
      <c r="AN2557" s="551"/>
    </row>
    <row r="2558" spans="40:40" x14ac:dyDescent="0.15">
      <c r="AN2558" s="551"/>
    </row>
    <row r="2559" spans="40:40" x14ac:dyDescent="0.15">
      <c r="AN2559" s="551"/>
    </row>
    <row r="2560" spans="40:40" x14ac:dyDescent="0.15">
      <c r="AN2560" s="551"/>
    </row>
    <row r="2561" spans="40:40" x14ac:dyDescent="0.15">
      <c r="AN2561" s="551"/>
    </row>
    <row r="2562" spans="40:40" x14ac:dyDescent="0.15">
      <c r="AN2562" s="551"/>
    </row>
    <row r="2563" spans="40:40" x14ac:dyDescent="0.15">
      <c r="AN2563" s="551"/>
    </row>
    <row r="2564" spans="40:40" x14ac:dyDescent="0.15">
      <c r="AN2564" s="551"/>
    </row>
    <row r="2565" spans="40:40" x14ac:dyDescent="0.15">
      <c r="AN2565" s="551"/>
    </row>
    <row r="2566" spans="40:40" x14ac:dyDescent="0.15">
      <c r="AN2566" s="551"/>
    </row>
    <row r="2567" spans="40:40" x14ac:dyDescent="0.15">
      <c r="AN2567" s="551"/>
    </row>
    <row r="2568" spans="40:40" x14ac:dyDescent="0.15">
      <c r="AN2568" s="551"/>
    </row>
    <row r="2569" spans="40:40" x14ac:dyDescent="0.15">
      <c r="AN2569" s="551"/>
    </row>
    <row r="2570" spans="40:40" x14ac:dyDescent="0.15">
      <c r="AN2570" s="551"/>
    </row>
    <row r="2571" spans="40:40" x14ac:dyDescent="0.15">
      <c r="AN2571" s="551"/>
    </row>
    <row r="2572" spans="40:40" x14ac:dyDescent="0.15">
      <c r="AN2572" s="551"/>
    </row>
    <row r="2573" spans="40:40" x14ac:dyDescent="0.15">
      <c r="AN2573" s="551"/>
    </row>
    <row r="2574" spans="40:40" x14ac:dyDescent="0.15">
      <c r="AN2574" s="551"/>
    </row>
    <row r="2575" spans="40:40" x14ac:dyDescent="0.15">
      <c r="AN2575" s="551"/>
    </row>
    <row r="2576" spans="40:40" x14ac:dyDescent="0.15">
      <c r="AN2576" s="551"/>
    </row>
    <row r="2577" spans="40:40" x14ac:dyDescent="0.15">
      <c r="AN2577" s="551"/>
    </row>
    <row r="2578" spans="40:40" x14ac:dyDescent="0.15">
      <c r="AN2578" s="551"/>
    </row>
    <row r="2579" spans="40:40" x14ac:dyDescent="0.15">
      <c r="AN2579" s="551"/>
    </row>
    <row r="2580" spans="40:40" x14ac:dyDescent="0.15">
      <c r="AN2580" s="551"/>
    </row>
    <row r="2581" spans="40:40" x14ac:dyDescent="0.15">
      <c r="AN2581" s="551"/>
    </row>
    <row r="2582" spans="40:40" x14ac:dyDescent="0.15">
      <c r="AN2582" s="551"/>
    </row>
    <row r="2583" spans="40:40" x14ac:dyDescent="0.15">
      <c r="AN2583" s="551"/>
    </row>
    <row r="2584" spans="40:40" x14ac:dyDescent="0.15">
      <c r="AN2584" s="551"/>
    </row>
    <row r="2585" spans="40:40" x14ac:dyDescent="0.15">
      <c r="AN2585" s="551"/>
    </row>
    <row r="2586" spans="40:40" x14ac:dyDescent="0.15">
      <c r="AN2586" s="551"/>
    </row>
    <row r="2587" spans="40:40" x14ac:dyDescent="0.15">
      <c r="AN2587" s="551"/>
    </row>
    <row r="2588" spans="40:40" x14ac:dyDescent="0.15">
      <c r="AN2588" s="551"/>
    </row>
    <row r="2589" spans="40:40" x14ac:dyDescent="0.15">
      <c r="AN2589" s="551"/>
    </row>
    <row r="2590" spans="40:40" x14ac:dyDescent="0.15">
      <c r="AN2590" s="551"/>
    </row>
    <row r="2591" spans="40:40" x14ac:dyDescent="0.15">
      <c r="AN2591" s="551"/>
    </row>
    <row r="2592" spans="40:40" x14ac:dyDescent="0.15">
      <c r="AN2592" s="551"/>
    </row>
    <row r="2593" spans="40:40" x14ac:dyDescent="0.15">
      <c r="AN2593" s="551"/>
    </row>
    <row r="2594" spans="40:40" x14ac:dyDescent="0.15">
      <c r="AN2594" s="551"/>
    </row>
    <row r="2595" spans="40:40" x14ac:dyDescent="0.15">
      <c r="AN2595" s="551"/>
    </row>
    <row r="2596" spans="40:40" x14ac:dyDescent="0.15">
      <c r="AN2596" s="551"/>
    </row>
    <row r="2597" spans="40:40" x14ac:dyDescent="0.15">
      <c r="AN2597" s="551"/>
    </row>
    <row r="2598" spans="40:40" x14ac:dyDescent="0.15">
      <c r="AN2598" s="551"/>
    </row>
    <row r="2599" spans="40:40" x14ac:dyDescent="0.15">
      <c r="AN2599" s="551"/>
    </row>
    <row r="2600" spans="40:40" x14ac:dyDescent="0.15">
      <c r="AN2600" s="551"/>
    </row>
    <row r="2601" spans="40:40" x14ac:dyDescent="0.15">
      <c r="AN2601" s="551"/>
    </row>
    <row r="2602" spans="40:40" x14ac:dyDescent="0.15">
      <c r="AN2602" s="551"/>
    </row>
    <row r="2603" spans="40:40" x14ac:dyDescent="0.15">
      <c r="AN2603" s="551"/>
    </row>
    <row r="2604" spans="40:40" x14ac:dyDescent="0.15">
      <c r="AN2604" s="551"/>
    </row>
    <row r="2605" spans="40:40" x14ac:dyDescent="0.15">
      <c r="AN2605" s="551"/>
    </row>
    <row r="2606" spans="40:40" x14ac:dyDescent="0.15">
      <c r="AN2606" s="551"/>
    </row>
    <row r="2607" spans="40:40" x14ac:dyDescent="0.15">
      <c r="AN2607" s="551"/>
    </row>
    <row r="2608" spans="40:40" x14ac:dyDescent="0.15">
      <c r="AN2608" s="551"/>
    </row>
    <row r="2609" spans="40:40" x14ac:dyDescent="0.15">
      <c r="AN2609" s="551"/>
    </row>
    <row r="2610" spans="40:40" x14ac:dyDescent="0.15">
      <c r="AN2610" s="551"/>
    </row>
    <row r="2611" spans="40:40" x14ac:dyDescent="0.15">
      <c r="AN2611" s="551"/>
    </row>
    <row r="2612" spans="40:40" x14ac:dyDescent="0.15">
      <c r="AN2612" s="551"/>
    </row>
    <row r="2613" spans="40:40" x14ac:dyDescent="0.15">
      <c r="AN2613" s="551"/>
    </row>
    <row r="2614" spans="40:40" x14ac:dyDescent="0.15">
      <c r="AN2614" s="551"/>
    </row>
    <row r="2615" spans="40:40" x14ac:dyDescent="0.15">
      <c r="AN2615" s="551"/>
    </row>
    <row r="2616" spans="40:40" x14ac:dyDescent="0.15">
      <c r="AN2616" s="551"/>
    </row>
    <row r="2617" spans="40:40" x14ac:dyDescent="0.15">
      <c r="AN2617" s="551"/>
    </row>
    <row r="2618" spans="40:40" x14ac:dyDescent="0.15">
      <c r="AN2618" s="551"/>
    </row>
    <row r="2619" spans="40:40" x14ac:dyDescent="0.15">
      <c r="AN2619" s="551"/>
    </row>
    <row r="2620" spans="40:40" x14ac:dyDescent="0.15">
      <c r="AN2620" s="551"/>
    </row>
    <row r="2621" spans="40:40" x14ac:dyDescent="0.15">
      <c r="AN2621" s="551"/>
    </row>
    <row r="2622" spans="40:40" x14ac:dyDescent="0.15">
      <c r="AN2622" s="551"/>
    </row>
    <row r="2623" spans="40:40" x14ac:dyDescent="0.15">
      <c r="AN2623" s="551"/>
    </row>
    <row r="2624" spans="40:40" x14ac:dyDescent="0.15">
      <c r="AN2624" s="551"/>
    </row>
    <row r="2625" spans="40:40" x14ac:dyDescent="0.15">
      <c r="AN2625" s="551"/>
    </row>
    <row r="2626" spans="40:40" x14ac:dyDescent="0.15">
      <c r="AN2626" s="551"/>
    </row>
    <row r="2627" spans="40:40" x14ac:dyDescent="0.15">
      <c r="AN2627" s="551"/>
    </row>
    <row r="2628" spans="40:40" x14ac:dyDescent="0.15">
      <c r="AN2628" s="551"/>
    </row>
    <row r="2629" spans="40:40" x14ac:dyDescent="0.15">
      <c r="AN2629" s="551"/>
    </row>
    <row r="2630" spans="40:40" x14ac:dyDescent="0.15">
      <c r="AN2630" s="551"/>
    </row>
    <row r="2631" spans="40:40" x14ac:dyDescent="0.15">
      <c r="AN2631" s="551"/>
    </row>
    <row r="2632" spans="40:40" x14ac:dyDescent="0.15">
      <c r="AN2632" s="551"/>
    </row>
    <row r="2633" spans="40:40" x14ac:dyDescent="0.15">
      <c r="AN2633" s="551"/>
    </row>
    <row r="2634" spans="40:40" x14ac:dyDescent="0.15">
      <c r="AN2634" s="551"/>
    </row>
    <row r="2635" spans="40:40" x14ac:dyDescent="0.15">
      <c r="AN2635" s="551"/>
    </row>
    <row r="2636" spans="40:40" x14ac:dyDescent="0.15">
      <c r="AN2636" s="551"/>
    </row>
    <row r="2637" spans="40:40" x14ac:dyDescent="0.15">
      <c r="AN2637" s="551"/>
    </row>
    <row r="2638" spans="40:40" x14ac:dyDescent="0.15">
      <c r="AN2638" s="551"/>
    </row>
    <row r="2639" spans="40:40" x14ac:dyDescent="0.15">
      <c r="AN2639" s="551"/>
    </row>
    <row r="2640" spans="40:40" x14ac:dyDescent="0.15">
      <c r="AN2640" s="551"/>
    </row>
    <row r="2641" spans="40:40" x14ac:dyDescent="0.15">
      <c r="AN2641" s="551"/>
    </row>
    <row r="2642" spans="40:40" x14ac:dyDescent="0.15">
      <c r="AN2642" s="551"/>
    </row>
    <row r="2643" spans="40:40" x14ac:dyDescent="0.15">
      <c r="AN2643" s="551"/>
    </row>
    <row r="2644" spans="40:40" x14ac:dyDescent="0.15">
      <c r="AN2644" s="551"/>
    </row>
    <row r="2645" spans="40:40" x14ac:dyDescent="0.15">
      <c r="AN2645" s="551"/>
    </row>
    <row r="2646" spans="40:40" x14ac:dyDescent="0.15">
      <c r="AN2646" s="551"/>
    </row>
    <row r="2647" spans="40:40" x14ac:dyDescent="0.15">
      <c r="AN2647" s="551"/>
    </row>
    <row r="2648" spans="40:40" x14ac:dyDescent="0.15">
      <c r="AN2648" s="551"/>
    </row>
    <row r="2649" spans="40:40" x14ac:dyDescent="0.15">
      <c r="AN2649" s="551"/>
    </row>
    <row r="2650" spans="40:40" x14ac:dyDescent="0.15">
      <c r="AN2650" s="551"/>
    </row>
    <row r="2651" spans="40:40" x14ac:dyDescent="0.15">
      <c r="AN2651" s="551"/>
    </row>
    <row r="2652" spans="40:40" x14ac:dyDescent="0.15">
      <c r="AN2652" s="551"/>
    </row>
    <row r="2653" spans="40:40" x14ac:dyDescent="0.15">
      <c r="AN2653" s="551"/>
    </row>
    <row r="2654" spans="40:40" x14ac:dyDescent="0.15">
      <c r="AN2654" s="551"/>
    </row>
    <row r="2655" spans="40:40" x14ac:dyDescent="0.15">
      <c r="AN2655" s="551"/>
    </row>
    <row r="2656" spans="40:40" x14ac:dyDescent="0.15">
      <c r="AN2656" s="551"/>
    </row>
    <row r="2657" spans="40:40" x14ac:dyDescent="0.15">
      <c r="AN2657" s="551"/>
    </row>
    <row r="2658" spans="40:40" x14ac:dyDescent="0.15">
      <c r="AN2658" s="551"/>
    </row>
    <row r="2659" spans="40:40" x14ac:dyDescent="0.15">
      <c r="AN2659" s="551"/>
    </row>
    <row r="2660" spans="40:40" x14ac:dyDescent="0.15">
      <c r="AN2660" s="551"/>
    </row>
    <row r="2661" spans="40:40" x14ac:dyDescent="0.15">
      <c r="AN2661" s="551"/>
    </row>
    <row r="2662" spans="40:40" x14ac:dyDescent="0.15">
      <c r="AN2662" s="551"/>
    </row>
    <row r="2663" spans="40:40" x14ac:dyDescent="0.15">
      <c r="AN2663" s="551"/>
    </row>
    <row r="2664" spans="40:40" x14ac:dyDescent="0.15">
      <c r="AN2664" s="551"/>
    </row>
    <row r="2665" spans="40:40" x14ac:dyDescent="0.15">
      <c r="AN2665" s="551"/>
    </row>
    <row r="2666" spans="40:40" x14ac:dyDescent="0.15">
      <c r="AN2666" s="551"/>
    </row>
    <row r="2667" spans="40:40" x14ac:dyDescent="0.15">
      <c r="AN2667" s="551"/>
    </row>
    <row r="2668" spans="40:40" x14ac:dyDescent="0.15">
      <c r="AN2668" s="551"/>
    </row>
    <row r="2669" spans="40:40" x14ac:dyDescent="0.15">
      <c r="AN2669" s="551"/>
    </row>
    <row r="2670" spans="40:40" x14ac:dyDescent="0.15">
      <c r="AN2670" s="551"/>
    </row>
    <row r="2671" spans="40:40" x14ac:dyDescent="0.15">
      <c r="AN2671" s="551"/>
    </row>
    <row r="2672" spans="40:40" x14ac:dyDescent="0.15">
      <c r="AN2672" s="551"/>
    </row>
    <row r="2673" spans="40:40" x14ac:dyDescent="0.15">
      <c r="AN2673" s="551"/>
    </row>
    <row r="2674" spans="40:40" x14ac:dyDescent="0.15">
      <c r="AN2674" s="551"/>
    </row>
    <row r="2675" spans="40:40" x14ac:dyDescent="0.15">
      <c r="AN2675" s="551"/>
    </row>
    <row r="2676" spans="40:40" x14ac:dyDescent="0.15">
      <c r="AN2676" s="551"/>
    </row>
    <row r="2677" spans="40:40" x14ac:dyDescent="0.15">
      <c r="AN2677" s="551"/>
    </row>
    <row r="2678" spans="40:40" x14ac:dyDescent="0.15">
      <c r="AN2678" s="551"/>
    </row>
    <row r="2679" spans="40:40" x14ac:dyDescent="0.15">
      <c r="AN2679" s="551"/>
    </row>
    <row r="2680" spans="40:40" x14ac:dyDescent="0.15">
      <c r="AN2680" s="551"/>
    </row>
    <row r="2681" spans="40:40" x14ac:dyDescent="0.15">
      <c r="AN2681" s="551"/>
    </row>
    <row r="2682" spans="40:40" x14ac:dyDescent="0.15">
      <c r="AN2682" s="551"/>
    </row>
    <row r="2683" spans="40:40" x14ac:dyDescent="0.15">
      <c r="AN2683" s="551"/>
    </row>
    <row r="2684" spans="40:40" x14ac:dyDescent="0.15">
      <c r="AN2684" s="551"/>
    </row>
    <row r="2685" spans="40:40" x14ac:dyDescent="0.15">
      <c r="AN2685" s="551"/>
    </row>
    <row r="2686" spans="40:40" x14ac:dyDescent="0.15">
      <c r="AN2686" s="551"/>
    </row>
    <row r="2687" spans="40:40" x14ac:dyDescent="0.15">
      <c r="AN2687" s="551"/>
    </row>
    <row r="2688" spans="40:40" x14ac:dyDescent="0.15">
      <c r="AN2688" s="551"/>
    </row>
    <row r="2689" spans="40:40" x14ac:dyDescent="0.15">
      <c r="AN2689" s="551"/>
    </row>
    <row r="2690" spans="40:40" x14ac:dyDescent="0.15">
      <c r="AN2690" s="551"/>
    </row>
    <row r="2691" spans="40:40" x14ac:dyDescent="0.15">
      <c r="AN2691" s="551"/>
    </row>
    <row r="2692" spans="40:40" x14ac:dyDescent="0.15">
      <c r="AN2692" s="551"/>
    </row>
    <row r="2693" spans="40:40" x14ac:dyDescent="0.15">
      <c r="AN2693" s="551"/>
    </row>
    <row r="2694" spans="40:40" x14ac:dyDescent="0.15">
      <c r="AN2694" s="551"/>
    </row>
    <row r="2695" spans="40:40" x14ac:dyDescent="0.15">
      <c r="AN2695" s="551"/>
    </row>
    <row r="2696" spans="40:40" x14ac:dyDescent="0.15">
      <c r="AN2696" s="551"/>
    </row>
    <row r="2697" spans="40:40" x14ac:dyDescent="0.15">
      <c r="AN2697" s="551"/>
    </row>
    <row r="2698" spans="40:40" x14ac:dyDescent="0.15">
      <c r="AN2698" s="551"/>
    </row>
    <row r="2699" spans="40:40" x14ac:dyDescent="0.15">
      <c r="AN2699" s="551"/>
    </row>
    <row r="2700" spans="40:40" x14ac:dyDescent="0.15">
      <c r="AN2700" s="551"/>
    </row>
    <row r="2701" spans="40:40" x14ac:dyDescent="0.15">
      <c r="AN2701" s="551"/>
    </row>
    <row r="2702" spans="40:40" x14ac:dyDescent="0.15">
      <c r="AN2702" s="551"/>
    </row>
    <row r="2703" spans="40:40" x14ac:dyDescent="0.15">
      <c r="AN2703" s="551"/>
    </row>
    <row r="2704" spans="40:40" x14ac:dyDescent="0.15">
      <c r="AN2704" s="551"/>
    </row>
    <row r="2705" spans="40:40" x14ac:dyDescent="0.15">
      <c r="AN2705" s="551"/>
    </row>
    <row r="2706" spans="40:40" x14ac:dyDescent="0.15">
      <c r="AN2706" s="551"/>
    </row>
    <row r="2707" spans="40:40" x14ac:dyDescent="0.15">
      <c r="AN2707" s="551"/>
    </row>
    <row r="2708" spans="40:40" x14ac:dyDescent="0.15">
      <c r="AN2708" s="551"/>
    </row>
    <row r="2709" spans="40:40" x14ac:dyDescent="0.15">
      <c r="AN2709" s="551"/>
    </row>
    <row r="2710" spans="40:40" x14ac:dyDescent="0.15">
      <c r="AN2710" s="551"/>
    </row>
    <row r="2711" spans="40:40" x14ac:dyDescent="0.15">
      <c r="AN2711" s="551"/>
    </row>
    <row r="2712" spans="40:40" x14ac:dyDescent="0.15">
      <c r="AN2712" s="551"/>
    </row>
    <row r="2713" spans="40:40" x14ac:dyDescent="0.15">
      <c r="AN2713" s="551"/>
    </row>
    <row r="2714" spans="40:40" x14ac:dyDescent="0.15">
      <c r="AN2714" s="551"/>
    </row>
    <row r="2715" spans="40:40" x14ac:dyDescent="0.15">
      <c r="AN2715" s="551"/>
    </row>
    <row r="2716" spans="40:40" x14ac:dyDescent="0.15">
      <c r="AN2716" s="551"/>
    </row>
    <row r="2717" spans="40:40" x14ac:dyDescent="0.15">
      <c r="AN2717" s="551"/>
    </row>
    <row r="2718" spans="40:40" x14ac:dyDescent="0.15">
      <c r="AN2718" s="551"/>
    </row>
    <row r="2719" spans="40:40" x14ac:dyDescent="0.15">
      <c r="AN2719" s="551"/>
    </row>
    <row r="2720" spans="40:40" x14ac:dyDescent="0.15">
      <c r="AN2720" s="551"/>
    </row>
    <row r="2721" spans="40:40" x14ac:dyDescent="0.15">
      <c r="AN2721" s="551"/>
    </row>
    <row r="2722" spans="40:40" x14ac:dyDescent="0.15">
      <c r="AN2722" s="551"/>
    </row>
    <row r="2723" spans="40:40" x14ac:dyDescent="0.15">
      <c r="AN2723" s="551"/>
    </row>
    <row r="2724" spans="40:40" x14ac:dyDescent="0.15">
      <c r="AN2724" s="551"/>
    </row>
    <row r="2725" spans="40:40" x14ac:dyDescent="0.15">
      <c r="AN2725" s="551"/>
    </row>
    <row r="2726" spans="40:40" x14ac:dyDescent="0.15">
      <c r="AN2726" s="551"/>
    </row>
    <row r="2727" spans="40:40" x14ac:dyDescent="0.15">
      <c r="AN2727" s="551"/>
    </row>
    <row r="2728" spans="40:40" x14ac:dyDescent="0.15">
      <c r="AN2728" s="551"/>
    </row>
    <row r="2729" spans="40:40" x14ac:dyDescent="0.15">
      <c r="AN2729" s="551"/>
    </row>
    <row r="2730" spans="40:40" x14ac:dyDescent="0.15">
      <c r="AN2730" s="551"/>
    </row>
    <row r="2731" spans="40:40" x14ac:dyDescent="0.15">
      <c r="AN2731" s="551"/>
    </row>
    <row r="2732" spans="40:40" x14ac:dyDescent="0.15">
      <c r="AN2732" s="551"/>
    </row>
    <row r="2733" spans="40:40" x14ac:dyDescent="0.15">
      <c r="AN2733" s="551"/>
    </row>
    <row r="2734" spans="40:40" x14ac:dyDescent="0.15">
      <c r="AN2734" s="551"/>
    </row>
    <row r="2735" spans="40:40" x14ac:dyDescent="0.15">
      <c r="AN2735" s="551"/>
    </row>
    <row r="2736" spans="40:40" x14ac:dyDescent="0.15">
      <c r="AN2736" s="551"/>
    </row>
    <row r="2737" spans="40:40" x14ac:dyDescent="0.15">
      <c r="AN2737" s="551"/>
    </row>
    <row r="2738" spans="40:40" x14ac:dyDescent="0.15">
      <c r="AN2738" s="551"/>
    </row>
    <row r="2739" spans="40:40" x14ac:dyDescent="0.15">
      <c r="AN2739" s="551"/>
    </row>
    <row r="2740" spans="40:40" x14ac:dyDescent="0.15">
      <c r="AN2740" s="551"/>
    </row>
    <row r="2741" spans="40:40" x14ac:dyDescent="0.15">
      <c r="AN2741" s="551"/>
    </row>
    <row r="2742" spans="40:40" x14ac:dyDescent="0.15">
      <c r="AN2742" s="551"/>
    </row>
    <row r="2743" spans="40:40" x14ac:dyDescent="0.15">
      <c r="AN2743" s="551"/>
    </row>
    <row r="2744" spans="40:40" x14ac:dyDescent="0.15">
      <c r="AN2744" s="551"/>
    </row>
    <row r="2745" spans="40:40" x14ac:dyDescent="0.15">
      <c r="AN2745" s="551"/>
    </row>
    <row r="2746" spans="40:40" x14ac:dyDescent="0.15">
      <c r="AN2746" s="551"/>
    </row>
    <row r="2747" spans="40:40" x14ac:dyDescent="0.15">
      <c r="AN2747" s="551"/>
    </row>
    <row r="2748" spans="40:40" x14ac:dyDescent="0.15">
      <c r="AN2748" s="551"/>
    </row>
    <row r="2749" spans="40:40" x14ac:dyDescent="0.15">
      <c r="AN2749" s="551"/>
    </row>
    <row r="2750" spans="40:40" x14ac:dyDescent="0.15">
      <c r="AN2750" s="551"/>
    </row>
    <row r="2751" spans="40:40" x14ac:dyDescent="0.15">
      <c r="AN2751" s="551"/>
    </row>
    <row r="2752" spans="40:40" x14ac:dyDescent="0.15">
      <c r="AN2752" s="551"/>
    </row>
    <row r="2753" spans="40:40" x14ac:dyDescent="0.15">
      <c r="AN2753" s="551"/>
    </row>
    <row r="2754" spans="40:40" x14ac:dyDescent="0.15">
      <c r="AN2754" s="551"/>
    </row>
    <row r="2755" spans="40:40" x14ac:dyDescent="0.15">
      <c r="AN2755" s="551"/>
    </row>
    <row r="2756" spans="40:40" x14ac:dyDescent="0.15">
      <c r="AN2756" s="551"/>
    </row>
    <row r="2757" spans="40:40" x14ac:dyDescent="0.15">
      <c r="AN2757" s="551"/>
    </row>
    <row r="2758" spans="40:40" x14ac:dyDescent="0.15">
      <c r="AN2758" s="551"/>
    </row>
    <row r="2759" spans="40:40" x14ac:dyDescent="0.15">
      <c r="AN2759" s="551"/>
    </row>
    <row r="2760" spans="40:40" x14ac:dyDescent="0.15">
      <c r="AN2760" s="551"/>
    </row>
    <row r="2761" spans="40:40" x14ac:dyDescent="0.15">
      <c r="AN2761" s="551"/>
    </row>
    <row r="2762" spans="40:40" x14ac:dyDescent="0.15">
      <c r="AN2762" s="551"/>
    </row>
    <row r="2763" spans="40:40" x14ac:dyDescent="0.15">
      <c r="AN2763" s="551"/>
    </row>
    <row r="2764" spans="40:40" x14ac:dyDescent="0.15">
      <c r="AN2764" s="551"/>
    </row>
    <row r="2765" spans="40:40" x14ac:dyDescent="0.15">
      <c r="AN2765" s="551"/>
    </row>
    <row r="2766" spans="40:40" x14ac:dyDescent="0.15">
      <c r="AN2766" s="551"/>
    </row>
    <row r="2767" spans="40:40" x14ac:dyDescent="0.15">
      <c r="AN2767" s="551"/>
    </row>
    <row r="2768" spans="40:40" x14ac:dyDescent="0.15">
      <c r="AN2768" s="551"/>
    </row>
    <row r="2769" spans="40:40" x14ac:dyDescent="0.15">
      <c r="AN2769" s="551"/>
    </row>
    <row r="2770" spans="40:40" x14ac:dyDescent="0.15">
      <c r="AN2770" s="551"/>
    </row>
    <row r="2771" spans="40:40" x14ac:dyDescent="0.15">
      <c r="AN2771" s="551"/>
    </row>
    <row r="2772" spans="40:40" x14ac:dyDescent="0.15">
      <c r="AN2772" s="551"/>
    </row>
    <row r="2773" spans="40:40" x14ac:dyDescent="0.15">
      <c r="AN2773" s="551"/>
    </row>
    <row r="2774" spans="40:40" x14ac:dyDescent="0.15">
      <c r="AN2774" s="551"/>
    </row>
    <row r="2775" spans="40:40" x14ac:dyDescent="0.15">
      <c r="AN2775" s="551"/>
    </row>
    <row r="2776" spans="40:40" x14ac:dyDescent="0.15">
      <c r="AN2776" s="551"/>
    </row>
    <row r="2777" spans="40:40" x14ac:dyDescent="0.15">
      <c r="AN2777" s="551"/>
    </row>
    <row r="2778" spans="40:40" x14ac:dyDescent="0.15">
      <c r="AN2778" s="551"/>
    </row>
    <row r="2779" spans="40:40" x14ac:dyDescent="0.15">
      <c r="AN2779" s="551"/>
    </row>
    <row r="2780" spans="40:40" x14ac:dyDescent="0.15">
      <c r="AN2780" s="551"/>
    </row>
    <row r="2781" spans="40:40" x14ac:dyDescent="0.15">
      <c r="AN2781" s="551"/>
    </row>
    <row r="2782" spans="40:40" x14ac:dyDescent="0.15">
      <c r="AN2782" s="551"/>
    </row>
    <row r="2783" spans="40:40" x14ac:dyDescent="0.15">
      <c r="AN2783" s="551"/>
    </row>
    <row r="2784" spans="40:40" x14ac:dyDescent="0.15">
      <c r="AN2784" s="551"/>
    </row>
    <row r="2785" spans="40:40" x14ac:dyDescent="0.15">
      <c r="AN2785" s="551"/>
    </row>
    <row r="2786" spans="40:40" x14ac:dyDescent="0.15">
      <c r="AN2786" s="551"/>
    </row>
    <row r="2787" spans="40:40" x14ac:dyDescent="0.15">
      <c r="AN2787" s="551"/>
    </row>
    <row r="2788" spans="40:40" x14ac:dyDescent="0.15">
      <c r="AN2788" s="551"/>
    </row>
    <row r="2789" spans="40:40" x14ac:dyDescent="0.15">
      <c r="AN2789" s="551"/>
    </row>
    <row r="2790" spans="40:40" x14ac:dyDescent="0.15">
      <c r="AN2790" s="551"/>
    </row>
    <row r="2791" spans="40:40" x14ac:dyDescent="0.15">
      <c r="AN2791" s="551"/>
    </row>
    <row r="2792" spans="40:40" x14ac:dyDescent="0.15">
      <c r="AN2792" s="551"/>
    </row>
    <row r="2793" spans="40:40" x14ac:dyDescent="0.15">
      <c r="AN2793" s="551"/>
    </row>
    <row r="2794" spans="40:40" x14ac:dyDescent="0.15">
      <c r="AN2794" s="551"/>
    </row>
    <row r="2795" spans="40:40" x14ac:dyDescent="0.15">
      <c r="AN2795" s="551"/>
    </row>
    <row r="2796" spans="40:40" x14ac:dyDescent="0.15">
      <c r="AN2796" s="551"/>
    </row>
    <row r="2797" spans="40:40" x14ac:dyDescent="0.15">
      <c r="AN2797" s="551"/>
    </row>
    <row r="2798" spans="40:40" x14ac:dyDescent="0.15">
      <c r="AN2798" s="551"/>
    </row>
    <row r="2799" spans="40:40" x14ac:dyDescent="0.15">
      <c r="AN2799" s="551"/>
    </row>
    <row r="2800" spans="40:40" x14ac:dyDescent="0.15">
      <c r="AN2800" s="551"/>
    </row>
    <row r="2801" spans="40:40" x14ac:dyDescent="0.15">
      <c r="AN2801" s="551"/>
    </row>
    <row r="2802" spans="40:40" x14ac:dyDescent="0.15">
      <c r="AN2802" s="551"/>
    </row>
    <row r="2803" spans="40:40" x14ac:dyDescent="0.15">
      <c r="AN2803" s="551"/>
    </row>
    <row r="2804" spans="40:40" x14ac:dyDescent="0.15">
      <c r="AN2804" s="551"/>
    </row>
    <row r="2805" spans="40:40" x14ac:dyDescent="0.15">
      <c r="AN2805" s="551"/>
    </row>
    <row r="2806" spans="40:40" x14ac:dyDescent="0.15">
      <c r="AN2806" s="551"/>
    </row>
    <row r="2807" spans="40:40" x14ac:dyDescent="0.15">
      <c r="AN2807" s="551"/>
    </row>
    <row r="2808" spans="40:40" x14ac:dyDescent="0.15">
      <c r="AN2808" s="551"/>
    </row>
    <row r="2809" spans="40:40" x14ac:dyDescent="0.15">
      <c r="AN2809" s="551"/>
    </row>
    <row r="2810" spans="40:40" x14ac:dyDescent="0.15">
      <c r="AN2810" s="551"/>
    </row>
    <row r="2811" spans="40:40" x14ac:dyDescent="0.15">
      <c r="AN2811" s="551"/>
    </row>
    <row r="2812" spans="40:40" x14ac:dyDescent="0.15">
      <c r="AN2812" s="551"/>
    </row>
    <row r="2813" spans="40:40" x14ac:dyDescent="0.15">
      <c r="AN2813" s="551"/>
    </row>
    <row r="2814" spans="40:40" x14ac:dyDescent="0.15">
      <c r="AN2814" s="551"/>
    </row>
    <row r="2815" spans="40:40" x14ac:dyDescent="0.15">
      <c r="AN2815" s="551"/>
    </row>
    <row r="2816" spans="40:40" x14ac:dyDescent="0.15">
      <c r="AN2816" s="551"/>
    </row>
    <row r="2817" spans="40:40" x14ac:dyDescent="0.15">
      <c r="AN2817" s="551"/>
    </row>
    <row r="2818" spans="40:40" x14ac:dyDescent="0.15">
      <c r="AN2818" s="551"/>
    </row>
    <row r="2819" spans="40:40" x14ac:dyDescent="0.15">
      <c r="AN2819" s="551"/>
    </row>
    <row r="2820" spans="40:40" x14ac:dyDescent="0.15">
      <c r="AN2820" s="551"/>
    </row>
    <row r="2821" spans="40:40" x14ac:dyDescent="0.15">
      <c r="AN2821" s="551"/>
    </row>
    <row r="2822" spans="40:40" x14ac:dyDescent="0.15">
      <c r="AN2822" s="551"/>
    </row>
    <row r="2823" spans="40:40" x14ac:dyDescent="0.15">
      <c r="AN2823" s="551"/>
    </row>
    <row r="2824" spans="40:40" x14ac:dyDescent="0.15">
      <c r="AN2824" s="551"/>
    </row>
    <row r="2825" spans="40:40" x14ac:dyDescent="0.15">
      <c r="AN2825" s="551"/>
    </row>
    <row r="2826" spans="40:40" x14ac:dyDescent="0.15">
      <c r="AN2826" s="551"/>
    </row>
    <row r="2827" spans="40:40" x14ac:dyDescent="0.15">
      <c r="AN2827" s="551"/>
    </row>
    <row r="2828" spans="40:40" x14ac:dyDescent="0.15">
      <c r="AN2828" s="551"/>
    </row>
    <row r="2829" spans="40:40" x14ac:dyDescent="0.15">
      <c r="AN2829" s="551"/>
    </row>
    <row r="2830" spans="40:40" x14ac:dyDescent="0.15">
      <c r="AN2830" s="551"/>
    </row>
    <row r="2831" spans="40:40" x14ac:dyDescent="0.15">
      <c r="AN2831" s="551"/>
    </row>
    <row r="2832" spans="40:40" x14ac:dyDescent="0.15">
      <c r="AN2832" s="551"/>
    </row>
    <row r="2833" spans="40:40" x14ac:dyDescent="0.15">
      <c r="AN2833" s="551"/>
    </row>
    <row r="2834" spans="40:40" x14ac:dyDescent="0.15">
      <c r="AN2834" s="551"/>
    </row>
    <row r="2835" spans="40:40" x14ac:dyDescent="0.15">
      <c r="AN2835" s="551"/>
    </row>
    <row r="2836" spans="40:40" x14ac:dyDescent="0.15">
      <c r="AN2836" s="551"/>
    </row>
    <row r="2837" spans="40:40" x14ac:dyDescent="0.15">
      <c r="AN2837" s="551"/>
    </row>
    <row r="2838" spans="40:40" x14ac:dyDescent="0.15">
      <c r="AN2838" s="551"/>
    </row>
    <row r="2839" spans="40:40" x14ac:dyDescent="0.15">
      <c r="AN2839" s="551"/>
    </row>
    <row r="2840" spans="40:40" x14ac:dyDescent="0.15">
      <c r="AN2840" s="551"/>
    </row>
    <row r="2841" spans="40:40" x14ac:dyDescent="0.15">
      <c r="AN2841" s="551"/>
    </row>
    <row r="2842" spans="40:40" x14ac:dyDescent="0.15">
      <c r="AN2842" s="551"/>
    </row>
    <row r="2843" spans="40:40" x14ac:dyDescent="0.15">
      <c r="AN2843" s="551"/>
    </row>
    <row r="2844" spans="40:40" x14ac:dyDescent="0.15">
      <c r="AN2844" s="551"/>
    </row>
    <row r="2845" spans="40:40" x14ac:dyDescent="0.15">
      <c r="AN2845" s="551"/>
    </row>
    <row r="2846" spans="40:40" x14ac:dyDescent="0.15">
      <c r="AN2846" s="551"/>
    </row>
    <row r="2847" spans="40:40" x14ac:dyDescent="0.15">
      <c r="AN2847" s="551"/>
    </row>
    <row r="2848" spans="40:40" x14ac:dyDescent="0.15">
      <c r="AN2848" s="551"/>
    </row>
    <row r="2849" spans="40:40" x14ac:dyDescent="0.15">
      <c r="AN2849" s="551"/>
    </row>
    <row r="2850" spans="40:40" x14ac:dyDescent="0.15">
      <c r="AN2850" s="551"/>
    </row>
    <row r="2851" spans="40:40" x14ac:dyDescent="0.15">
      <c r="AN2851" s="551"/>
    </row>
    <row r="2852" spans="40:40" x14ac:dyDescent="0.15">
      <c r="AN2852" s="551"/>
    </row>
    <row r="2853" spans="40:40" x14ac:dyDescent="0.15">
      <c r="AN2853" s="551"/>
    </row>
    <row r="2854" spans="40:40" x14ac:dyDescent="0.15">
      <c r="AN2854" s="551"/>
    </row>
    <row r="2855" spans="40:40" x14ac:dyDescent="0.15">
      <c r="AN2855" s="551"/>
    </row>
    <row r="2856" spans="40:40" x14ac:dyDescent="0.15">
      <c r="AN2856" s="551"/>
    </row>
    <row r="2857" spans="40:40" x14ac:dyDescent="0.15">
      <c r="AN2857" s="551"/>
    </row>
    <row r="2858" spans="40:40" x14ac:dyDescent="0.15">
      <c r="AN2858" s="551"/>
    </row>
    <row r="2859" spans="40:40" x14ac:dyDescent="0.15">
      <c r="AN2859" s="551"/>
    </row>
    <row r="2860" spans="40:40" x14ac:dyDescent="0.15">
      <c r="AN2860" s="551"/>
    </row>
    <row r="2861" spans="40:40" x14ac:dyDescent="0.15">
      <c r="AN2861" s="551"/>
    </row>
    <row r="2862" spans="40:40" x14ac:dyDescent="0.15">
      <c r="AN2862" s="551"/>
    </row>
    <row r="2863" spans="40:40" x14ac:dyDescent="0.15">
      <c r="AN2863" s="551"/>
    </row>
    <row r="2864" spans="40:40" x14ac:dyDescent="0.15">
      <c r="AN2864" s="551"/>
    </row>
    <row r="2865" spans="40:40" x14ac:dyDescent="0.15">
      <c r="AN2865" s="551"/>
    </row>
    <row r="2866" spans="40:40" x14ac:dyDescent="0.15">
      <c r="AN2866" s="551"/>
    </row>
    <row r="2867" spans="40:40" x14ac:dyDescent="0.15">
      <c r="AN2867" s="551"/>
    </row>
    <row r="2868" spans="40:40" x14ac:dyDescent="0.15">
      <c r="AN2868" s="551"/>
    </row>
    <row r="2869" spans="40:40" x14ac:dyDescent="0.15">
      <c r="AN2869" s="551"/>
    </row>
    <row r="2870" spans="40:40" x14ac:dyDescent="0.15">
      <c r="AN2870" s="551"/>
    </row>
    <row r="2871" spans="40:40" x14ac:dyDescent="0.15">
      <c r="AN2871" s="551"/>
    </row>
    <row r="2872" spans="40:40" x14ac:dyDescent="0.15">
      <c r="AN2872" s="551"/>
    </row>
    <row r="2873" spans="40:40" x14ac:dyDescent="0.15">
      <c r="AN2873" s="551"/>
    </row>
    <row r="2874" spans="40:40" x14ac:dyDescent="0.15">
      <c r="AN2874" s="551"/>
    </row>
    <row r="2875" spans="40:40" x14ac:dyDescent="0.15">
      <c r="AN2875" s="551"/>
    </row>
    <row r="2876" spans="40:40" x14ac:dyDescent="0.15">
      <c r="AN2876" s="551"/>
    </row>
    <row r="2877" spans="40:40" x14ac:dyDescent="0.15">
      <c r="AN2877" s="551"/>
    </row>
    <row r="2878" spans="40:40" x14ac:dyDescent="0.15">
      <c r="AN2878" s="551"/>
    </row>
    <row r="2879" spans="40:40" x14ac:dyDescent="0.15">
      <c r="AN2879" s="551"/>
    </row>
    <row r="2880" spans="40:40" x14ac:dyDescent="0.15">
      <c r="AN2880" s="551"/>
    </row>
    <row r="2881" spans="40:40" x14ac:dyDescent="0.15">
      <c r="AN2881" s="551"/>
    </row>
    <row r="2882" spans="40:40" x14ac:dyDescent="0.15">
      <c r="AN2882" s="551"/>
    </row>
    <row r="2883" spans="40:40" x14ac:dyDescent="0.15">
      <c r="AN2883" s="551"/>
    </row>
    <row r="2884" spans="40:40" x14ac:dyDescent="0.15">
      <c r="AN2884" s="551"/>
    </row>
    <row r="2885" spans="40:40" x14ac:dyDescent="0.15">
      <c r="AN2885" s="551"/>
    </row>
    <row r="2886" spans="40:40" x14ac:dyDescent="0.15">
      <c r="AN2886" s="551"/>
    </row>
    <row r="2887" spans="40:40" x14ac:dyDescent="0.15">
      <c r="AN2887" s="551"/>
    </row>
    <row r="2888" spans="40:40" x14ac:dyDescent="0.15">
      <c r="AN2888" s="551"/>
    </row>
    <row r="2889" spans="40:40" x14ac:dyDescent="0.15">
      <c r="AN2889" s="551"/>
    </row>
    <row r="2890" spans="40:40" x14ac:dyDescent="0.15">
      <c r="AN2890" s="551"/>
    </row>
    <row r="2891" spans="40:40" x14ac:dyDescent="0.15">
      <c r="AN2891" s="551"/>
    </row>
    <row r="2892" spans="40:40" x14ac:dyDescent="0.15">
      <c r="AN2892" s="551"/>
    </row>
    <row r="2893" spans="40:40" x14ac:dyDescent="0.15">
      <c r="AN2893" s="551"/>
    </row>
    <row r="2894" spans="40:40" x14ac:dyDescent="0.15">
      <c r="AN2894" s="551"/>
    </row>
    <row r="2895" spans="40:40" x14ac:dyDescent="0.15">
      <c r="AN2895" s="551"/>
    </row>
    <row r="2896" spans="40:40" x14ac:dyDescent="0.15">
      <c r="AN2896" s="551"/>
    </row>
    <row r="2897" spans="40:40" x14ac:dyDescent="0.15">
      <c r="AN2897" s="551"/>
    </row>
    <row r="2898" spans="40:40" x14ac:dyDescent="0.15">
      <c r="AN2898" s="551"/>
    </row>
    <row r="2899" spans="40:40" x14ac:dyDescent="0.15">
      <c r="AN2899" s="551"/>
    </row>
    <row r="2900" spans="40:40" x14ac:dyDescent="0.15">
      <c r="AN2900" s="551"/>
    </row>
    <row r="2901" spans="40:40" x14ac:dyDescent="0.15">
      <c r="AN2901" s="551"/>
    </row>
    <row r="2902" spans="40:40" x14ac:dyDescent="0.15">
      <c r="AN2902" s="551"/>
    </row>
    <row r="2903" spans="40:40" x14ac:dyDescent="0.15">
      <c r="AN2903" s="551"/>
    </row>
    <row r="2904" spans="40:40" x14ac:dyDescent="0.15">
      <c r="AN2904" s="551"/>
    </row>
    <row r="2905" spans="40:40" x14ac:dyDescent="0.15">
      <c r="AN2905" s="551"/>
    </row>
    <row r="2906" spans="40:40" x14ac:dyDescent="0.15">
      <c r="AN2906" s="551"/>
    </row>
    <row r="2907" spans="40:40" x14ac:dyDescent="0.15">
      <c r="AN2907" s="551"/>
    </row>
    <row r="2908" spans="40:40" x14ac:dyDescent="0.15">
      <c r="AN2908" s="551"/>
    </row>
    <row r="2909" spans="40:40" x14ac:dyDescent="0.15">
      <c r="AN2909" s="551"/>
    </row>
    <row r="2910" spans="40:40" x14ac:dyDescent="0.15">
      <c r="AN2910" s="551"/>
    </row>
    <row r="2911" spans="40:40" x14ac:dyDescent="0.15">
      <c r="AN2911" s="551"/>
    </row>
    <row r="2912" spans="40:40" x14ac:dyDescent="0.15">
      <c r="AN2912" s="551"/>
    </row>
    <row r="2913" spans="40:40" x14ac:dyDescent="0.15">
      <c r="AN2913" s="551"/>
    </row>
    <row r="2914" spans="40:40" x14ac:dyDescent="0.15">
      <c r="AN2914" s="551"/>
    </row>
    <row r="2915" spans="40:40" x14ac:dyDescent="0.15">
      <c r="AN2915" s="551"/>
    </row>
    <row r="2916" spans="40:40" x14ac:dyDescent="0.15">
      <c r="AN2916" s="551"/>
    </row>
    <row r="2917" spans="40:40" x14ac:dyDescent="0.15">
      <c r="AN2917" s="551"/>
    </row>
    <row r="2918" spans="40:40" x14ac:dyDescent="0.15">
      <c r="AN2918" s="551"/>
    </row>
    <row r="2919" spans="40:40" x14ac:dyDescent="0.15">
      <c r="AN2919" s="551"/>
    </row>
    <row r="2920" spans="40:40" x14ac:dyDescent="0.15">
      <c r="AN2920" s="551"/>
    </row>
    <row r="2921" spans="40:40" x14ac:dyDescent="0.15">
      <c r="AN2921" s="551"/>
    </row>
    <row r="2922" spans="40:40" x14ac:dyDescent="0.15">
      <c r="AN2922" s="551"/>
    </row>
    <row r="2923" spans="40:40" x14ac:dyDescent="0.15">
      <c r="AN2923" s="551"/>
    </row>
    <row r="2924" spans="40:40" x14ac:dyDescent="0.15">
      <c r="AN2924" s="551"/>
    </row>
    <row r="2925" spans="40:40" x14ac:dyDescent="0.15">
      <c r="AN2925" s="551"/>
    </row>
    <row r="2926" spans="40:40" x14ac:dyDescent="0.15">
      <c r="AN2926" s="551"/>
    </row>
    <row r="2927" spans="40:40" x14ac:dyDescent="0.15">
      <c r="AN2927" s="551"/>
    </row>
    <row r="2928" spans="40:40" x14ac:dyDescent="0.15">
      <c r="AN2928" s="551"/>
    </row>
    <row r="2929" spans="40:40" x14ac:dyDescent="0.15">
      <c r="AN2929" s="551"/>
    </row>
    <row r="2930" spans="40:40" x14ac:dyDescent="0.15">
      <c r="AN2930" s="551"/>
    </row>
    <row r="2931" spans="40:40" x14ac:dyDescent="0.15">
      <c r="AN2931" s="551"/>
    </row>
    <row r="2932" spans="40:40" x14ac:dyDescent="0.15">
      <c r="AN2932" s="551"/>
    </row>
    <row r="2933" spans="40:40" x14ac:dyDescent="0.15">
      <c r="AN2933" s="551"/>
    </row>
    <row r="2934" spans="40:40" x14ac:dyDescent="0.15">
      <c r="AN2934" s="551"/>
    </row>
    <row r="2935" spans="40:40" x14ac:dyDescent="0.15">
      <c r="AN2935" s="551"/>
    </row>
    <row r="2936" spans="40:40" x14ac:dyDescent="0.15">
      <c r="AN2936" s="551"/>
    </row>
    <row r="2937" spans="40:40" x14ac:dyDescent="0.15">
      <c r="AN2937" s="551"/>
    </row>
    <row r="2938" spans="40:40" x14ac:dyDescent="0.15">
      <c r="AN2938" s="551"/>
    </row>
    <row r="2939" spans="40:40" x14ac:dyDescent="0.15">
      <c r="AN2939" s="551"/>
    </row>
    <row r="2940" spans="40:40" x14ac:dyDescent="0.15">
      <c r="AN2940" s="551"/>
    </row>
    <row r="2941" spans="40:40" x14ac:dyDescent="0.15">
      <c r="AN2941" s="551"/>
    </row>
    <row r="2942" spans="40:40" x14ac:dyDescent="0.15">
      <c r="AN2942" s="551"/>
    </row>
    <row r="2943" spans="40:40" x14ac:dyDescent="0.15">
      <c r="AN2943" s="551"/>
    </row>
    <row r="2944" spans="40:40" x14ac:dyDescent="0.15">
      <c r="AN2944" s="551"/>
    </row>
    <row r="2945" spans="40:40" x14ac:dyDescent="0.15">
      <c r="AN2945" s="551"/>
    </row>
    <row r="2946" spans="40:40" x14ac:dyDescent="0.15">
      <c r="AN2946" s="551"/>
    </row>
    <row r="2947" spans="40:40" x14ac:dyDescent="0.15">
      <c r="AN2947" s="551"/>
    </row>
    <row r="2948" spans="40:40" x14ac:dyDescent="0.15">
      <c r="AN2948" s="551"/>
    </row>
    <row r="2949" spans="40:40" x14ac:dyDescent="0.15">
      <c r="AN2949" s="551"/>
    </row>
    <row r="2950" spans="40:40" x14ac:dyDescent="0.15">
      <c r="AN2950" s="551"/>
    </row>
    <row r="2951" spans="40:40" x14ac:dyDescent="0.15">
      <c r="AN2951" s="551"/>
    </row>
    <row r="2952" spans="40:40" x14ac:dyDescent="0.15">
      <c r="AN2952" s="551"/>
    </row>
    <row r="2953" spans="40:40" x14ac:dyDescent="0.15">
      <c r="AN2953" s="551"/>
    </row>
    <row r="2954" spans="40:40" x14ac:dyDescent="0.15">
      <c r="AN2954" s="551"/>
    </row>
    <row r="2955" spans="40:40" x14ac:dyDescent="0.15">
      <c r="AN2955" s="551"/>
    </row>
    <row r="2956" spans="40:40" x14ac:dyDescent="0.15">
      <c r="AN2956" s="551"/>
    </row>
    <row r="2957" spans="40:40" x14ac:dyDescent="0.15">
      <c r="AN2957" s="551"/>
    </row>
    <row r="2958" spans="40:40" x14ac:dyDescent="0.15">
      <c r="AN2958" s="551"/>
    </row>
    <row r="2959" spans="40:40" x14ac:dyDescent="0.15">
      <c r="AN2959" s="551"/>
    </row>
    <row r="2960" spans="40:40" x14ac:dyDescent="0.15">
      <c r="AN2960" s="551"/>
    </row>
    <row r="2961" spans="40:40" x14ac:dyDescent="0.15">
      <c r="AN2961" s="551"/>
    </row>
    <row r="2962" spans="40:40" x14ac:dyDescent="0.15">
      <c r="AN2962" s="551"/>
    </row>
    <row r="2963" spans="40:40" x14ac:dyDescent="0.15">
      <c r="AN2963" s="551"/>
    </row>
    <row r="2964" spans="40:40" x14ac:dyDescent="0.15">
      <c r="AN2964" s="551"/>
    </row>
    <row r="2965" spans="40:40" x14ac:dyDescent="0.15">
      <c r="AN2965" s="551"/>
    </row>
    <row r="2966" spans="40:40" x14ac:dyDescent="0.15">
      <c r="AN2966" s="551"/>
    </row>
    <row r="2967" spans="40:40" x14ac:dyDescent="0.15">
      <c r="AN2967" s="551"/>
    </row>
    <row r="2968" spans="40:40" x14ac:dyDescent="0.15">
      <c r="AN2968" s="551"/>
    </row>
    <row r="2969" spans="40:40" x14ac:dyDescent="0.15">
      <c r="AN2969" s="551"/>
    </row>
    <row r="2970" spans="40:40" x14ac:dyDescent="0.15">
      <c r="AN2970" s="551"/>
    </row>
    <row r="2971" spans="40:40" x14ac:dyDescent="0.15">
      <c r="AN2971" s="551"/>
    </row>
    <row r="2972" spans="40:40" x14ac:dyDescent="0.15">
      <c r="AN2972" s="551"/>
    </row>
    <row r="2973" spans="40:40" x14ac:dyDescent="0.15">
      <c r="AN2973" s="551"/>
    </row>
    <row r="2974" spans="40:40" x14ac:dyDescent="0.15">
      <c r="AN2974" s="551"/>
    </row>
    <row r="2975" spans="40:40" x14ac:dyDescent="0.15">
      <c r="AN2975" s="551"/>
    </row>
    <row r="2976" spans="40:40" x14ac:dyDescent="0.15">
      <c r="AN2976" s="551"/>
    </row>
    <row r="2977" spans="40:40" x14ac:dyDescent="0.15">
      <c r="AN2977" s="551"/>
    </row>
    <row r="2978" spans="40:40" x14ac:dyDescent="0.15">
      <c r="AN2978" s="551"/>
    </row>
    <row r="2979" spans="40:40" x14ac:dyDescent="0.15">
      <c r="AN2979" s="551"/>
    </row>
    <row r="2980" spans="40:40" x14ac:dyDescent="0.15">
      <c r="AN2980" s="551"/>
    </row>
    <row r="2981" spans="40:40" x14ac:dyDescent="0.15">
      <c r="AN2981" s="551"/>
    </row>
    <row r="2982" spans="40:40" x14ac:dyDescent="0.15">
      <c r="AN2982" s="551"/>
    </row>
    <row r="2983" spans="40:40" x14ac:dyDescent="0.15">
      <c r="AN2983" s="551"/>
    </row>
    <row r="2984" spans="40:40" x14ac:dyDescent="0.15">
      <c r="AN2984" s="551"/>
    </row>
    <row r="2985" spans="40:40" x14ac:dyDescent="0.15">
      <c r="AN2985" s="551"/>
    </row>
    <row r="2986" spans="40:40" x14ac:dyDescent="0.15">
      <c r="AN2986" s="551"/>
    </row>
    <row r="2987" spans="40:40" x14ac:dyDescent="0.15">
      <c r="AN2987" s="551"/>
    </row>
    <row r="2988" spans="40:40" x14ac:dyDescent="0.15">
      <c r="AN2988" s="551"/>
    </row>
    <row r="2989" spans="40:40" x14ac:dyDescent="0.15">
      <c r="AN2989" s="551"/>
    </row>
    <row r="2990" spans="40:40" x14ac:dyDescent="0.15">
      <c r="AN2990" s="551"/>
    </row>
    <row r="2991" spans="40:40" x14ac:dyDescent="0.15">
      <c r="AN2991" s="551"/>
    </row>
    <row r="2992" spans="40:40" x14ac:dyDescent="0.15">
      <c r="AN2992" s="551"/>
    </row>
    <row r="2993" spans="40:40" x14ac:dyDescent="0.15">
      <c r="AN2993" s="551"/>
    </row>
    <row r="2994" spans="40:40" x14ac:dyDescent="0.15">
      <c r="AN2994" s="551"/>
    </row>
    <row r="2995" spans="40:40" x14ac:dyDescent="0.15">
      <c r="AN2995" s="551"/>
    </row>
    <row r="2996" spans="40:40" x14ac:dyDescent="0.15">
      <c r="AN2996" s="551"/>
    </row>
    <row r="2997" spans="40:40" x14ac:dyDescent="0.15">
      <c r="AN2997" s="551"/>
    </row>
    <row r="2998" spans="40:40" x14ac:dyDescent="0.15">
      <c r="AN2998" s="551"/>
    </row>
    <row r="2999" spans="40:40" x14ac:dyDescent="0.15">
      <c r="AN2999" s="551"/>
    </row>
    <row r="3000" spans="40:40" x14ac:dyDescent="0.15">
      <c r="AN3000" s="551"/>
    </row>
    <row r="3001" spans="40:40" x14ac:dyDescent="0.15">
      <c r="AN3001" s="551"/>
    </row>
    <row r="3002" spans="40:40" x14ac:dyDescent="0.15">
      <c r="AN3002" s="551"/>
    </row>
    <row r="3003" spans="40:40" x14ac:dyDescent="0.15">
      <c r="AN3003" s="551"/>
    </row>
    <row r="3004" spans="40:40" x14ac:dyDescent="0.15">
      <c r="AN3004" s="551"/>
    </row>
    <row r="3005" spans="40:40" x14ac:dyDescent="0.15">
      <c r="AN3005" s="551"/>
    </row>
    <row r="3006" spans="40:40" x14ac:dyDescent="0.15">
      <c r="AN3006" s="551"/>
    </row>
    <row r="3007" spans="40:40" x14ac:dyDescent="0.15">
      <c r="AN3007" s="551"/>
    </row>
    <row r="3008" spans="40:40" x14ac:dyDescent="0.15">
      <c r="AN3008" s="551"/>
    </row>
    <row r="3009" spans="40:40" x14ac:dyDescent="0.15">
      <c r="AN3009" s="551"/>
    </row>
    <row r="3010" spans="40:40" x14ac:dyDescent="0.15">
      <c r="AN3010" s="551"/>
    </row>
    <row r="3011" spans="40:40" x14ac:dyDescent="0.15">
      <c r="AN3011" s="551"/>
    </row>
    <row r="3012" spans="40:40" x14ac:dyDescent="0.15">
      <c r="AN3012" s="551"/>
    </row>
    <row r="3013" spans="40:40" x14ac:dyDescent="0.15">
      <c r="AN3013" s="551"/>
    </row>
    <row r="3014" spans="40:40" x14ac:dyDescent="0.15">
      <c r="AN3014" s="551"/>
    </row>
    <row r="3015" spans="40:40" x14ac:dyDescent="0.15">
      <c r="AN3015" s="551"/>
    </row>
    <row r="3016" spans="40:40" x14ac:dyDescent="0.15">
      <c r="AN3016" s="551"/>
    </row>
    <row r="3017" spans="40:40" x14ac:dyDescent="0.15">
      <c r="AN3017" s="551"/>
    </row>
    <row r="3018" spans="40:40" x14ac:dyDescent="0.15">
      <c r="AN3018" s="551"/>
    </row>
    <row r="3019" spans="40:40" x14ac:dyDescent="0.15">
      <c r="AN3019" s="551"/>
    </row>
    <row r="3020" spans="40:40" x14ac:dyDescent="0.15">
      <c r="AN3020" s="551"/>
    </row>
    <row r="3021" spans="40:40" x14ac:dyDescent="0.15">
      <c r="AN3021" s="551"/>
    </row>
    <row r="3022" spans="40:40" x14ac:dyDescent="0.15">
      <c r="AN3022" s="551"/>
    </row>
    <row r="3023" spans="40:40" x14ac:dyDescent="0.15">
      <c r="AN3023" s="551"/>
    </row>
    <row r="3024" spans="40:40" x14ac:dyDescent="0.15">
      <c r="AN3024" s="551"/>
    </row>
    <row r="3025" spans="40:40" x14ac:dyDescent="0.15">
      <c r="AN3025" s="551"/>
    </row>
    <row r="3026" spans="40:40" x14ac:dyDescent="0.15">
      <c r="AN3026" s="551"/>
    </row>
    <row r="3027" spans="40:40" x14ac:dyDescent="0.15">
      <c r="AN3027" s="551"/>
    </row>
    <row r="3028" spans="40:40" x14ac:dyDescent="0.15">
      <c r="AN3028" s="551"/>
    </row>
    <row r="3029" spans="40:40" x14ac:dyDescent="0.15">
      <c r="AN3029" s="551"/>
    </row>
    <row r="3030" spans="40:40" x14ac:dyDescent="0.15">
      <c r="AN3030" s="551"/>
    </row>
    <row r="3031" spans="40:40" x14ac:dyDescent="0.15">
      <c r="AN3031" s="551"/>
    </row>
    <row r="3032" spans="40:40" x14ac:dyDescent="0.15">
      <c r="AN3032" s="551"/>
    </row>
    <row r="3033" spans="40:40" x14ac:dyDescent="0.15">
      <c r="AN3033" s="551"/>
    </row>
    <row r="3034" spans="40:40" x14ac:dyDescent="0.15">
      <c r="AN3034" s="551"/>
    </row>
    <row r="3035" spans="40:40" x14ac:dyDescent="0.15">
      <c r="AN3035" s="551"/>
    </row>
    <row r="3036" spans="40:40" x14ac:dyDescent="0.15">
      <c r="AN3036" s="551"/>
    </row>
    <row r="3037" spans="40:40" x14ac:dyDescent="0.15">
      <c r="AN3037" s="551"/>
    </row>
    <row r="3038" spans="40:40" x14ac:dyDescent="0.15">
      <c r="AN3038" s="551"/>
    </row>
    <row r="3039" spans="40:40" x14ac:dyDescent="0.15">
      <c r="AN3039" s="551"/>
    </row>
    <row r="3040" spans="40:40" x14ac:dyDescent="0.15">
      <c r="AN3040" s="551"/>
    </row>
    <row r="3041" spans="40:40" x14ac:dyDescent="0.15">
      <c r="AN3041" s="551"/>
    </row>
    <row r="3042" spans="40:40" x14ac:dyDescent="0.15">
      <c r="AN3042" s="551"/>
    </row>
    <row r="3043" spans="40:40" x14ac:dyDescent="0.15">
      <c r="AN3043" s="551"/>
    </row>
    <row r="3044" spans="40:40" x14ac:dyDescent="0.15">
      <c r="AN3044" s="551"/>
    </row>
    <row r="3045" spans="40:40" x14ac:dyDescent="0.15">
      <c r="AN3045" s="551"/>
    </row>
    <row r="3046" spans="40:40" x14ac:dyDescent="0.15">
      <c r="AN3046" s="551"/>
    </row>
    <row r="3047" spans="40:40" x14ac:dyDescent="0.15">
      <c r="AN3047" s="551"/>
    </row>
    <row r="3048" spans="40:40" x14ac:dyDescent="0.15">
      <c r="AN3048" s="551"/>
    </row>
    <row r="3049" spans="40:40" x14ac:dyDescent="0.15">
      <c r="AN3049" s="551"/>
    </row>
    <row r="3050" spans="40:40" x14ac:dyDescent="0.15">
      <c r="AN3050" s="551"/>
    </row>
    <row r="3051" spans="40:40" x14ac:dyDescent="0.15">
      <c r="AN3051" s="551"/>
    </row>
    <row r="3052" spans="40:40" x14ac:dyDescent="0.15">
      <c r="AN3052" s="551"/>
    </row>
    <row r="3053" spans="40:40" x14ac:dyDescent="0.15">
      <c r="AN3053" s="551"/>
    </row>
    <row r="3054" spans="40:40" x14ac:dyDescent="0.15">
      <c r="AN3054" s="551"/>
    </row>
    <row r="3055" spans="40:40" x14ac:dyDescent="0.15">
      <c r="AN3055" s="551"/>
    </row>
    <row r="3056" spans="40:40" x14ac:dyDescent="0.15">
      <c r="AN3056" s="551"/>
    </row>
    <row r="3057" spans="40:40" x14ac:dyDescent="0.15">
      <c r="AN3057" s="551"/>
    </row>
    <row r="3058" spans="40:40" x14ac:dyDescent="0.15">
      <c r="AN3058" s="551"/>
    </row>
    <row r="3059" spans="40:40" x14ac:dyDescent="0.15">
      <c r="AN3059" s="551"/>
    </row>
    <row r="3060" spans="40:40" x14ac:dyDescent="0.15">
      <c r="AN3060" s="551"/>
    </row>
    <row r="3061" spans="40:40" x14ac:dyDescent="0.15">
      <c r="AN3061" s="551"/>
    </row>
    <row r="3062" spans="40:40" x14ac:dyDescent="0.15">
      <c r="AN3062" s="551"/>
    </row>
    <row r="3063" spans="40:40" x14ac:dyDescent="0.15">
      <c r="AN3063" s="551"/>
    </row>
    <row r="3064" spans="40:40" x14ac:dyDescent="0.15">
      <c r="AN3064" s="551"/>
    </row>
    <row r="3065" spans="40:40" x14ac:dyDescent="0.15">
      <c r="AN3065" s="551"/>
    </row>
    <row r="3066" spans="40:40" x14ac:dyDescent="0.15">
      <c r="AN3066" s="551"/>
    </row>
    <row r="3067" spans="40:40" x14ac:dyDescent="0.15">
      <c r="AN3067" s="551"/>
    </row>
    <row r="3068" spans="40:40" x14ac:dyDescent="0.15">
      <c r="AN3068" s="551"/>
    </row>
    <row r="3069" spans="40:40" x14ac:dyDescent="0.15">
      <c r="AN3069" s="551"/>
    </row>
    <row r="3070" spans="40:40" x14ac:dyDescent="0.15">
      <c r="AN3070" s="551"/>
    </row>
    <row r="3071" spans="40:40" x14ac:dyDescent="0.15">
      <c r="AN3071" s="551"/>
    </row>
    <row r="3072" spans="40:40" x14ac:dyDescent="0.15">
      <c r="AN3072" s="551"/>
    </row>
    <row r="3073" spans="40:40" x14ac:dyDescent="0.15">
      <c r="AN3073" s="551"/>
    </row>
    <row r="3074" spans="40:40" x14ac:dyDescent="0.15">
      <c r="AN3074" s="551"/>
    </row>
    <row r="3075" spans="40:40" x14ac:dyDescent="0.15">
      <c r="AN3075" s="551"/>
    </row>
    <row r="3076" spans="40:40" x14ac:dyDescent="0.15">
      <c r="AN3076" s="551"/>
    </row>
    <row r="3077" spans="40:40" x14ac:dyDescent="0.15">
      <c r="AN3077" s="551"/>
    </row>
    <row r="3078" spans="40:40" x14ac:dyDescent="0.15">
      <c r="AN3078" s="551"/>
    </row>
    <row r="3079" spans="40:40" x14ac:dyDescent="0.15">
      <c r="AN3079" s="551"/>
    </row>
    <row r="3080" spans="40:40" x14ac:dyDescent="0.15">
      <c r="AN3080" s="551"/>
    </row>
    <row r="3081" spans="40:40" x14ac:dyDescent="0.15">
      <c r="AN3081" s="551"/>
    </row>
    <row r="3082" spans="40:40" x14ac:dyDescent="0.15">
      <c r="AN3082" s="551"/>
    </row>
    <row r="3083" spans="40:40" x14ac:dyDescent="0.15">
      <c r="AN3083" s="551"/>
    </row>
    <row r="3084" spans="40:40" x14ac:dyDescent="0.15">
      <c r="AN3084" s="551"/>
    </row>
    <row r="3085" spans="40:40" x14ac:dyDescent="0.15">
      <c r="AN3085" s="551"/>
    </row>
    <row r="3086" spans="40:40" x14ac:dyDescent="0.15">
      <c r="AN3086" s="551"/>
    </row>
    <row r="3087" spans="40:40" x14ac:dyDescent="0.15">
      <c r="AN3087" s="551"/>
    </row>
    <row r="3088" spans="40:40" x14ac:dyDescent="0.15">
      <c r="AN3088" s="551"/>
    </row>
    <row r="3089" spans="40:40" x14ac:dyDescent="0.15">
      <c r="AN3089" s="551"/>
    </row>
    <row r="3090" spans="40:40" x14ac:dyDescent="0.15">
      <c r="AN3090" s="551"/>
    </row>
    <row r="3091" spans="40:40" x14ac:dyDescent="0.15">
      <c r="AN3091" s="551"/>
    </row>
    <row r="3092" spans="40:40" x14ac:dyDescent="0.15">
      <c r="AN3092" s="551"/>
    </row>
    <row r="3093" spans="40:40" x14ac:dyDescent="0.15">
      <c r="AN3093" s="551"/>
    </row>
    <row r="3094" spans="40:40" x14ac:dyDescent="0.15">
      <c r="AN3094" s="551"/>
    </row>
    <row r="3095" spans="40:40" x14ac:dyDescent="0.15">
      <c r="AN3095" s="551"/>
    </row>
    <row r="3096" spans="40:40" x14ac:dyDescent="0.15">
      <c r="AN3096" s="551"/>
    </row>
    <row r="3097" spans="40:40" x14ac:dyDescent="0.15">
      <c r="AN3097" s="551"/>
    </row>
    <row r="3098" spans="40:40" x14ac:dyDescent="0.15">
      <c r="AN3098" s="551"/>
    </row>
    <row r="3099" spans="40:40" x14ac:dyDescent="0.15">
      <c r="AN3099" s="551"/>
    </row>
    <row r="3100" spans="40:40" x14ac:dyDescent="0.15">
      <c r="AN3100" s="551"/>
    </row>
    <row r="3101" spans="40:40" x14ac:dyDescent="0.15">
      <c r="AN3101" s="551"/>
    </row>
    <row r="3102" spans="40:40" x14ac:dyDescent="0.15">
      <c r="AN3102" s="551"/>
    </row>
    <row r="3103" spans="40:40" x14ac:dyDescent="0.15">
      <c r="AN3103" s="551"/>
    </row>
    <row r="3104" spans="40:40" x14ac:dyDescent="0.15">
      <c r="AN3104" s="551"/>
    </row>
    <row r="3105" spans="40:40" x14ac:dyDescent="0.15">
      <c r="AN3105" s="551"/>
    </row>
    <row r="3106" spans="40:40" x14ac:dyDescent="0.15">
      <c r="AN3106" s="551"/>
    </row>
    <row r="3107" spans="40:40" x14ac:dyDescent="0.15">
      <c r="AN3107" s="551"/>
    </row>
    <row r="3108" spans="40:40" x14ac:dyDescent="0.15">
      <c r="AN3108" s="551"/>
    </row>
    <row r="3109" spans="40:40" x14ac:dyDescent="0.15">
      <c r="AN3109" s="551"/>
    </row>
    <row r="3110" spans="40:40" x14ac:dyDescent="0.15">
      <c r="AN3110" s="551"/>
    </row>
    <row r="3111" spans="40:40" x14ac:dyDescent="0.15">
      <c r="AN3111" s="551"/>
    </row>
    <row r="3112" spans="40:40" x14ac:dyDescent="0.15">
      <c r="AN3112" s="551"/>
    </row>
    <row r="3113" spans="40:40" x14ac:dyDescent="0.15">
      <c r="AN3113" s="551"/>
    </row>
    <row r="3114" spans="40:40" x14ac:dyDescent="0.15">
      <c r="AN3114" s="551"/>
    </row>
    <row r="3115" spans="40:40" x14ac:dyDescent="0.15">
      <c r="AN3115" s="551"/>
    </row>
    <row r="3116" spans="40:40" x14ac:dyDescent="0.15">
      <c r="AN3116" s="551"/>
    </row>
    <row r="3117" spans="40:40" x14ac:dyDescent="0.15">
      <c r="AN3117" s="551"/>
    </row>
    <row r="3118" spans="40:40" x14ac:dyDescent="0.15">
      <c r="AN3118" s="551"/>
    </row>
    <row r="3119" spans="40:40" x14ac:dyDescent="0.15">
      <c r="AN3119" s="551"/>
    </row>
    <row r="3120" spans="40:40" x14ac:dyDescent="0.15">
      <c r="AN3120" s="551"/>
    </row>
    <row r="3121" spans="40:40" x14ac:dyDescent="0.15">
      <c r="AN3121" s="551"/>
    </row>
    <row r="3122" spans="40:40" x14ac:dyDescent="0.15">
      <c r="AN3122" s="551"/>
    </row>
    <row r="3123" spans="40:40" x14ac:dyDescent="0.15">
      <c r="AN3123" s="551"/>
    </row>
    <row r="3124" spans="40:40" x14ac:dyDescent="0.15">
      <c r="AN3124" s="551"/>
    </row>
    <row r="3125" spans="40:40" x14ac:dyDescent="0.15">
      <c r="AN3125" s="551"/>
    </row>
    <row r="3126" spans="40:40" x14ac:dyDescent="0.15">
      <c r="AN3126" s="551"/>
    </row>
    <row r="3127" spans="40:40" x14ac:dyDescent="0.15">
      <c r="AN3127" s="551"/>
    </row>
    <row r="3128" spans="40:40" x14ac:dyDescent="0.15">
      <c r="AN3128" s="551"/>
    </row>
    <row r="3129" spans="40:40" x14ac:dyDescent="0.15">
      <c r="AN3129" s="551"/>
    </row>
    <row r="3130" spans="40:40" x14ac:dyDescent="0.15">
      <c r="AN3130" s="551"/>
    </row>
    <row r="3131" spans="40:40" x14ac:dyDescent="0.15">
      <c r="AN3131" s="551"/>
    </row>
    <row r="3132" spans="40:40" x14ac:dyDescent="0.15">
      <c r="AN3132" s="551"/>
    </row>
    <row r="3133" spans="40:40" x14ac:dyDescent="0.15">
      <c r="AN3133" s="551"/>
    </row>
    <row r="3134" spans="40:40" x14ac:dyDescent="0.15">
      <c r="AN3134" s="551"/>
    </row>
    <row r="3135" spans="40:40" x14ac:dyDescent="0.15">
      <c r="AN3135" s="551"/>
    </row>
    <row r="3136" spans="40:40" x14ac:dyDescent="0.15">
      <c r="AN3136" s="551"/>
    </row>
    <row r="3137" spans="40:40" x14ac:dyDescent="0.15">
      <c r="AN3137" s="551"/>
    </row>
    <row r="3138" spans="40:40" x14ac:dyDescent="0.15">
      <c r="AN3138" s="551"/>
    </row>
    <row r="3139" spans="40:40" x14ac:dyDescent="0.15">
      <c r="AN3139" s="551"/>
    </row>
    <row r="3140" spans="40:40" x14ac:dyDescent="0.15">
      <c r="AN3140" s="551"/>
    </row>
    <row r="3141" spans="40:40" x14ac:dyDescent="0.15">
      <c r="AN3141" s="551"/>
    </row>
    <row r="3142" spans="40:40" x14ac:dyDescent="0.15">
      <c r="AN3142" s="551"/>
    </row>
    <row r="3143" spans="40:40" x14ac:dyDescent="0.15">
      <c r="AN3143" s="551"/>
    </row>
    <row r="3144" spans="40:40" x14ac:dyDescent="0.15">
      <c r="AN3144" s="551"/>
    </row>
    <row r="3145" spans="40:40" x14ac:dyDescent="0.15">
      <c r="AN3145" s="551"/>
    </row>
    <row r="3146" spans="40:40" x14ac:dyDescent="0.15">
      <c r="AN3146" s="551"/>
    </row>
    <row r="3147" spans="40:40" x14ac:dyDescent="0.15">
      <c r="AN3147" s="551"/>
    </row>
    <row r="3148" spans="40:40" x14ac:dyDescent="0.15">
      <c r="AN3148" s="551"/>
    </row>
    <row r="3149" spans="40:40" x14ac:dyDescent="0.15">
      <c r="AN3149" s="551"/>
    </row>
    <row r="3150" spans="40:40" x14ac:dyDescent="0.15">
      <c r="AN3150" s="551"/>
    </row>
    <row r="3151" spans="40:40" x14ac:dyDescent="0.15">
      <c r="AN3151" s="551"/>
    </row>
    <row r="3152" spans="40:40" x14ac:dyDescent="0.15">
      <c r="AN3152" s="551"/>
    </row>
    <row r="3153" spans="40:40" x14ac:dyDescent="0.15">
      <c r="AN3153" s="551"/>
    </row>
    <row r="3154" spans="40:40" x14ac:dyDescent="0.15">
      <c r="AN3154" s="551"/>
    </row>
    <row r="3155" spans="40:40" x14ac:dyDescent="0.15">
      <c r="AN3155" s="551"/>
    </row>
    <row r="3156" spans="40:40" x14ac:dyDescent="0.15">
      <c r="AN3156" s="551"/>
    </row>
    <row r="3157" spans="40:40" x14ac:dyDescent="0.15">
      <c r="AN3157" s="551"/>
    </row>
    <row r="3158" spans="40:40" x14ac:dyDescent="0.15">
      <c r="AN3158" s="551"/>
    </row>
    <row r="3159" spans="40:40" x14ac:dyDescent="0.15">
      <c r="AN3159" s="551"/>
    </row>
    <row r="3160" spans="40:40" x14ac:dyDescent="0.15">
      <c r="AN3160" s="551"/>
    </row>
    <row r="3161" spans="40:40" x14ac:dyDescent="0.15">
      <c r="AN3161" s="551"/>
    </row>
    <row r="3162" spans="40:40" x14ac:dyDescent="0.15">
      <c r="AN3162" s="551"/>
    </row>
    <row r="3163" spans="40:40" x14ac:dyDescent="0.15">
      <c r="AN3163" s="551"/>
    </row>
    <row r="3164" spans="40:40" x14ac:dyDescent="0.15">
      <c r="AN3164" s="551"/>
    </row>
    <row r="3165" spans="40:40" x14ac:dyDescent="0.15">
      <c r="AN3165" s="551"/>
    </row>
    <row r="3166" spans="40:40" x14ac:dyDescent="0.15">
      <c r="AN3166" s="551"/>
    </row>
    <row r="3167" spans="40:40" x14ac:dyDescent="0.15">
      <c r="AN3167" s="551"/>
    </row>
    <row r="3168" spans="40:40" x14ac:dyDescent="0.15">
      <c r="AN3168" s="551"/>
    </row>
    <row r="3169" spans="40:40" x14ac:dyDescent="0.15">
      <c r="AN3169" s="551"/>
    </row>
    <row r="3170" spans="40:40" x14ac:dyDescent="0.15">
      <c r="AN3170" s="551"/>
    </row>
    <row r="3171" spans="40:40" x14ac:dyDescent="0.15">
      <c r="AN3171" s="551"/>
    </row>
    <row r="3172" spans="40:40" x14ac:dyDescent="0.15">
      <c r="AN3172" s="551"/>
    </row>
    <row r="3173" spans="40:40" x14ac:dyDescent="0.15">
      <c r="AN3173" s="551"/>
    </row>
    <row r="3174" spans="40:40" x14ac:dyDescent="0.15">
      <c r="AN3174" s="551"/>
    </row>
    <row r="3175" spans="40:40" x14ac:dyDescent="0.15">
      <c r="AN3175" s="551"/>
    </row>
    <row r="3176" spans="40:40" x14ac:dyDescent="0.15">
      <c r="AN3176" s="551"/>
    </row>
    <row r="3177" spans="40:40" x14ac:dyDescent="0.15">
      <c r="AN3177" s="551"/>
    </row>
    <row r="3178" spans="40:40" x14ac:dyDescent="0.15">
      <c r="AN3178" s="551"/>
    </row>
    <row r="3179" spans="40:40" x14ac:dyDescent="0.15">
      <c r="AN3179" s="551"/>
    </row>
    <row r="3180" spans="40:40" x14ac:dyDescent="0.15">
      <c r="AN3180" s="551"/>
    </row>
    <row r="3181" spans="40:40" x14ac:dyDescent="0.15">
      <c r="AN3181" s="551"/>
    </row>
    <row r="3182" spans="40:40" x14ac:dyDescent="0.15">
      <c r="AN3182" s="551"/>
    </row>
    <row r="3183" spans="40:40" x14ac:dyDescent="0.15">
      <c r="AN3183" s="551"/>
    </row>
    <row r="3184" spans="40:40" x14ac:dyDescent="0.15">
      <c r="AN3184" s="551"/>
    </row>
    <row r="3185" spans="40:40" x14ac:dyDescent="0.15">
      <c r="AN3185" s="551"/>
    </row>
    <row r="3186" spans="40:40" x14ac:dyDescent="0.15">
      <c r="AN3186" s="551"/>
    </row>
    <row r="3187" spans="40:40" x14ac:dyDescent="0.15">
      <c r="AN3187" s="551"/>
    </row>
    <row r="3188" spans="40:40" x14ac:dyDescent="0.15">
      <c r="AN3188" s="551"/>
    </row>
    <row r="3189" spans="40:40" x14ac:dyDescent="0.15">
      <c r="AN3189" s="551"/>
    </row>
    <row r="3190" spans="40:40" x14ac:dyDescent="0.15">
      <c r="AN3190" s="551"/>
    </row>
    <row r="3191" spans="40:40" x14ac:dyDescent="0.15">
      <c r="AN3191" s="551"/>
    </row>
    <row r="3192" spans="40:40" x14ac:dyDescent="0.15">
      <c r="AN3192" s="551"/>
    </row>
    <row r="3193" spans="40:40" x14ac:dyDescent="0.15">
      <c r="AN3193" s="551"/>
    </row>
    <row r="3194" spans="40:40" x14ac:dyDescent="0.15">
      <c r="AN3194" s="551"/>
    </row>
    <row r="3195" spans="40:40" x14ac:dyDescent="0.15">
      <c r="AN3195" s="551"/>
    </row>
    <row r="3196" spans="40:40" x14ac:dyDescent="0.15">
      <c r="AN3196" s="551"/>
    </row>
    <row r="3197" spans="40:40" x14ac:dyDescent="0.15">
      <c r="AN3197" s="551"/>
    </row>
    <row r="3198" spans="40:40" x14ac:dyDescent="0.15">
      <c r="AN3198" s="551"/>
    </row>
    <row r="3199" spans="40:40" x14ac:dyDescent="0.15">
      <c r="AN3199" s="551"/>
    </row>
    <row r="3200" spans="40:40" x14ac:dyDescent="0.15">
      <c r="AN3200" s="551"/>
    </row>
    <row r="3201" spans="40:40" x14ac:dyDescent="0.15">
      <c r="AN3201" s="551"/>
    </row>
    <row r="3202" spans="40:40" x14ac:dyDescent="0.15">
      <c r="AN3202" s="551"/>
    </row>
    <row r="3203" spans="40:40" x14ac:dyDescent="0.15">
      <c r="AN3203" s="551"/>
    </row>
    <row r="3204" spans="40:40" x14ac:dyDescent="0.15">
      <c r="AN3204" s="551"/>
    </row>
    <row r="3205" spans="40:40" x14ac:dyDescent="0.15">
      <c r="AN3205" s="551"/>
    </row>
    <row r="3206" spans="40:40" x14ac:dyDescent="0.15">
      <c r="AN3206" s="551"/>
    </row>
    <row r="3207" spans="40:40" x14ac:dyDescent="0.15">
      <c r="AN3207" s="551"/>
    </row>
    <row r="3208" spans="40:40" x14ac:dyDescent="0.15">
      <c r="AN3208" s="551"/>
    </row>
    <row r="3209" spans="40:40" x14ac:dyDescent="0.15">
      <c r="AN3209" s="551"/>
    </row>
    <row r="3210" spans="40:40" x14ac:dyDescent="0.15">
      <c r="AN3210" s="551"/>
    </row>
    <row r="3211" spans="40:40" x14ac:dyDescent="0.15">
      <c r="AN3211" s="551"/>
    </row>
    <row r="3212" spans="40:40" x14ac:dyDescent="0.15">
      <c r="AN3212" s="551"/>
    </row>
    <row r="3213" spans="40:40" x14ac:dyDescent="0.15">
      <c r="AN3213" s="551"/>
    </row>
    <row r="3214" spans="40:40" x14ac:dyDescent="0.15">
      <c r="AN3214" s="551"/>
    </row>
    <row r="3215" spans="40:40" x14ac:dyDescent="0.15">
      <c r="AN3215" s="551"/>
    </row>
    <row r="3216" spans="40:40" x14ac:dyDescent="0.15">
      <c r="AN3216" s="551"/>
    </row>
    <row r="3217" spans="40:40" x14ac:dyDescent="0.15">
      <c r="AN3217" s="551"/>
    </row>
    <row r="3218" spans="40:40" x14ac:dyDescent="0.15">
      <c r="AN3218" s="551"/>
    </row>
    <row r="3219" spans="40:40" x14ac:dyDescent="0.15">
      <c r="AN3219" s="551"/>
    </row>
    <row r="3220" spans="40:40" x14ac:dyDescent="0.15">
      <c r="AN3220" s="551"/>
    </row>
    <row r="3221" spans="40:40" x14ac:dyDescent="0.15">
      <c r="AN3221" s="551"/>
    </row>
    <row r="3222" spans="40:40" x14ac:dyDescent="0.15">
      <c r="AN3222" s="551"/>
    </row>
    <row r="3223" spans="40:40" x14ac:dyDescent="0.15">
      <c r="AN3223" s="551"/>
    </row>
    <row r="3224" spans="40:40" x14ac:dyDescent="0.15">
      <c r="AN3224" s="551"/>
    </row>
    <row r="3225" spans="40:40" x14ac:dyDescent="0.15">
      <c r="AN3225" s="551"/>
    </row>
    <row r="3226" spans="40:40" x14ac:dyDescent="0.15">
      <c r="AN3226" s="551"/>
    </row>
    <row r="3227" spans="40:40" x14ac:dyDescent="0.15">
      <c r="AN3227" s="551"/>
    </row>
    <row r="3228" spans="40:40" x14ac:dyDescent="0.15">
      <c r="AN3228" s="551"/>
    </row>
    <row r="3229" spans="40:40" x14ac:dyDescent="0.15">
      <c r="AN3229" s="551"/>
    </row>
    <row r="3230" spans="40:40" x14ac:dyDescent="0.15">
      <c r="AN3230" s="551"/>
    </row>
    <row r="3231" spans="40:40" x14ac:dyDescent="0.15">
      <c r="AN3231" s="551"/>
    </row>
    <row r="3232" spans="40:40" x14ac:dyDescent="0.15">
      <c r="AN3232" s="551"/>
    </row>
    <row r="3233" spans="40:40" x14ac:dyDescent="0.15">
      <c r="AN3233" s="551"/>
    </row>
    <row r="3234" spans="40:40" x14ac:dyDescent="0.15">
      <c r="AN3234" s="551"/>
    </row>
    <row r="3235" spans="40:40" x14ac:dyDescent="0.15">
      <c r="AN3235" s="551"/>
    </row>
    <row r="3236" spans="40:40" x14ac:dyDescent="0.15">
      <c r="AN3236" s="551"/>
    </row>
    <row r="3237" spans="40:40" x14ac:dyDescent="0.15">
      <c r="AN3237" s="551"/>
    </row>
    <row r="3238" spans="40:40" x14ac:dyDescent="0.15">
      <c r="AN3238" s="551"/>
    </row>
    <row r="3239" spans="40:40" x14ac:dyDescent="0.15">
      <c r="AN3239" s="551"/>
    </row>
    <row r="3240" spans="40:40" x14ac:dyDescent="0.15">
      <c r="AN3240" s="551"/>
    </row>
    <row r="3241" spans="40:40" x14ac:dyDescent="0.15">
      <c r="AN3241" s="551"/>
    </row>
    <row r="3242" spans="40:40" x14ac:dyDescent="0.15">
      <c r="AN3242" s="551"/>
    </row>
    <row r="3243" spans="40:40" x14ac:dyDescent="0.15">
      <c r="AN3243" s="551"/>
    </row>
    <row r="3244" spans="40:40" x14ac:dyDescent="0.15">
      <c r="AN3244" s="551"/>
    </row>
    <row r="3245" spans="40:40" x14ac:dyDescent="0.15">
      <c r="AN3245" s="551"/>
    </row>
    <row r="3246" spans="40:40" x14ac:dyDescent="0.15">
      <c r="AN3246" s="551"/>
    </row>
    <row r="3247" spans="40:40" x14ac:dyDescent="0.15">
      <c r="AN3247" s="551"/>
    </row>
    <row r="3248" spans="40:40" x14ac:dyDescent="0.15">
      <c r="AN3248" s="551"/>
    </row>
    <row r="3249" spans="40:40" x14ac:dyDescent="0.15">
      <c r="AN3249" s="551"/>
    </row>
    <row r="3250" spans="40:40" x14ac:dyDescent="0.15">
      <c r="AN3250" s="551"/>
    </row>
    <row r="3251" spans="40:40" x14ac:dyDescent="0.15">
      <c r="AN3251" s="551"/>
    </row>
    <row r="3252" spans="40:40" x14ac:dyDescent="0.15">
      <c r="AN3252" s="551"/>
    </row>
    <row r="3253" spans="40:40" x14ac:dyDescent="0.15">
      <c r="AN3253" s="551"/>
    </row>
    <row r="3254" spans="40:40" x14ac:dyDescent="0.15">
      <c r="AN3254" s="551"/>
    </row>
    <row r="3255" spans="40:40" x14ac:dyDescent="0.15">
      <c r="AN3255" s="551"/>
    </row>
    <row r="3256" spans="40:40" x14ac:dyDescent="0.15">
      <c r="AN3256" s="551"/>
    </row>
    <row r="3257" spans="40:40" x14ac:dyDescent="0.15">
      <c r="AN3257" s="551"/>
    </row>
    <row r="3258" spans="40:40" x14ac:dyDescent="0.15">
      <c r="AN3258" s="551"/>
    </row>
    <row r="3259" spans="40:40" x14ac:dyDescent="0.15">
      <c r="AN3259" s="551"/>
    </row>
    <row r="3260" spans="40:40" x14ac:dyDescent="0.15">
      <c r="AN3260" s="551"/>
    </row>
    <row r="3261" spans="40:40" x14ac:dyDescent="0.15">
      <c r="AN3261" s="551"/>
    </row>
    <row r="3262" spans="40:40" x14ac:dyDescent="0.15">
      <c r="AN3262" s="551"/>
    </row>
    <row r="3263" spans="40:40" x14ac:dyDescent="0.15">
      <c r="AN3263" s="551"/>
    </row>
    <row r="3264" spans="40:40" x14ac:dyDescent="0.15">
      <c r="AN3264" s="551"/>
    </row>
    <row r="3265" spans="40:40" x14ac:dyDescent="0.15">
      <c r="AN3265" s="551"/>
    </row>
    <row r="3266" spans="40:40" x14ac:dyDescent="0.15">
      <c r="AN3266" s="551"/>
    </row>
    <row r="3267" spans="40:40" x14ac:dyDescent="0.15">
      <c r="AN3267" s="551"/>
    </row>
    <row r="3268" spans="40:40" x14ac:dyDescent="0.15">
      <c r="AN3268" s="551"/>
    </row>
    <row r="3269" spans="40:40" x14ac:dyDescent="0.15">
      <c r="AN3269" s="551"/>
    </row>
    <row r="3270" spans="40:40" x14ac:dyDescent="0.15">
      <c r="AN3270" s="551"/>
    </row>
    <row r="3271" spans="40:40" x14ac:dyDescent="0.15">
      <c r="AN3271" s="551"/>
    </row>
    <row r="3272" spans="40:40" x14ac:dyDescent="0.15">
      <c r="AN3272" s="551"/>
    </row>
    <row r="3273" spans="40:40" x14ac:dyDescent="0.15">
      <c r="AN3273" s="551"/>
    </row>
    <row r="3274" spans="40:40" x14ac:dyDescent="0.15">
      <c r="AN3274" s="551"/>
    </row>
    <row r="3275" spans="40:40" x14ac:dyDescent="0.15">
      <c r="AN3275" s="551"/>
    </row>
    <row r="3276" spans="40:40" x14ac:dyDescent="0.15">
      <c r="AN3276" s="551"/>
    </row>
    <row r="3277" spans="40:40" x14ac:dyDescent="0.15">
      <c r="AN3277" s="551"/>
    </row>
    <row r="3278" spans="40:40" x14ac:dyDescent="0.15">
      <c r="AN3278" s="551"/>
    </row>
    <row r="3279" spans="40:40" x14ac:dyDescent="0.15">
      <c r="AN3279" s="551"/>
    </row>
    <row r="3280" spans="40:40" x14ac:dyDescent="0.15">
      <c r="AN3280" s="551"/>
    </row>
    <row r="3281" spans="40:40" x14ac:dyDescent="0.15">
      <c r="AN3281" s="551"/>
    </row>
    <row r="3282" spans="40:40" x14ac:dyDescent="0.15">
      <c r="AN3282" s="551"/>
    </row>
    <row r="3283" spans="40:40" x14ac:dyDescent="0.15">
      <c r="AN3283" s="551"/>
    </row>
    <row r="3284" spans="40:40" x14ac:dyDescent="0.15">
      <c r="AN3284" s="551"/>
    </row>
    <row r="3285" spans="40:40" x14ac:dyDescent="0.15">
      <c r="AN3285" s="551"/>
    </row>
    <row r="3286" spans="40:40" x14ac:dyDescent="0.15">
      <c r="AN3286" s="551"/>
    </row>
    <row r="3287" spans="40:40" x14ac:dyDescent="0.15">
      <c r="AN3287" s="551"/>
    </row>
    <row r="3288" spans="40:40" x14ac:dyDescent="0.15">
      <c r="AN3288" s="551"/>
    </row>
    <row r="3289" spans="40:40" x14ac:dyDescent="0.15">
      <c r="AN3289" s="551"/>
    </row>
    <row r="3290" spans="40:40" x14ac:dyDescent="0.15">
      <c r="AN3290" s="551"/>
    </row>
    <row r="3291" spans="40:40" x14ac:dyDescent="0.15">
      <c r="AN3291" s="551"/>
    </row>
    <row r="3292" spans="40:40" x14ac:dyDescent="0.15">
      <c r="AN3292" s="551"/>
    </row>
    <row r="3293" spans="40:40" x14ac:dyDescent="0.15">
      <c r="AN3293" s="551"/>
    </row>
    <row r="3294" spans="40:40" x14ac:dyDescent="0.15">
      <c r="AN3294" s="551"/>
    </row>
    <row r="3295" spans="40:40" x14ac:dyDescent="0.15">
      <c r="AN3295" s="551"/>
    </row>
    <row r="3296" spans="40:40" x14ac:dyDescent="0.15">
      <c r="AN3296" s="551"/>
    </row>
    <row r="3297" spans="40:40" x14ac:dyDescent="0.15">
      <c r="AN3297" s="551"/>
    </row>
    <row r="3298" spans="40:40" x14ac:dyDescent="0.15">
      <c r="AN3298" s="551"/>
    </row>
    <row r="3299" spans="40:40" x14ac:dyDescent="0.15">
      <c r="AN3299" s="551"/>
    </row>
    <row r="3300" spans="40:40" x14ac:dyDescent="0.15">
      <c r="AN3300" s="551"/>
    </row>
    <row r="3301" spans="40:40" x14ac:dyDescent="0.15">
      <c r="AN3301" s="551"/>
    </row>
    <row r="3302" spans="40:40" x14ac:dyDescent="0.15">
      <c r="AN3302" s="551"/>
    </row>
    <row r="3303" spans="40:40" x14ac:dyDescent="0.15">
      <c r="AN3303" s="551"/>
    </row>
    <row r="3304" spans="40:40" x14ac:dyDescent="0.15">
      <c r="AN3304" s="551"/>
    </row>
    <row r="3305" spans="40:40" x14ac:dyDescent="0.15">
      <c r="AN3305" s="551"/>
    </row>
    <row r="3306" spans="40:40" x14ac:dyDescent="0.15">
      <c r="AN3306" s="551"/>
    </row>
    <row r="3307" spans="40:40" x14ac:dyDescent="0.15">
      <c r="AN3307" s="551"/>
    </row>
    <row r="3308" spans="40:40" x14ac:dyDescent="0.15">
      <c r="AN3308" s="551"/>
    </row>
    <row r="3309" spans="40:40" x14ac:dyDescent="0.15">
      <c r="AN3309" s="551"/>
    </row>
    <row r="3310" spans="40:40" x14ac:dyDescent="0.15">
      <c r="AN3310" s="551"/>
    </row>
    <row r="3311" spans="40:40" x14ac:dyDescent="0.15">
      <c r="AN3311" s="551"/>
    </row>
    <row r="3312" spans="40:40" x14ac:dyDescent="0.15">
      <c r="AN3312" s="551"/>
    </row>
    <row r="3313" spans="40:40" x14ac:dyDescent="0.15">
      <c r="AN3313" s="551"/>
    </row>
    <row r="3314" spans="40:40" x14ac:dyDescent="0.15">
      <c r="AN3314" s="551"/>
    </row>
    <row r="3315" spans="40:40" x14ac:dyDescent="0.15">
      <c r="AN3315" s="551"/>
    </row>
    <row r="3316" spans="40:40" x14ac:dyDescent="0.15">
      <c r="AN3316" s="551"/>
    </row>
    <row r="3317" spans="40:40" x14ac:dyDescent="0.15">
      <c r="AN3317" s="551"/>
    </row>
    <row r="3318" spans="40:40" x14ac:dyDescent="0.15">
      <c r="AN3318" s="551"/>
    </row>
    <row r="3319" spans="40:40" x14ac:dyDescent="0.15">
      <c r="AN3319" s="551"/>
    </row>
    <row r="3320" spans="40:40" x14ac:dyDescent="0.15">
      <c r="AN3320" s="551"/>
    </row>
    <row r="3321" spans="40:40" x14ac:dyDescent="0.15">
      <c r="AN3321" s="551"/>
    </row>
    <row r="3322" spans="40:40" x14ac:dyDescent="0.15">
      <c r="AN3322" s="551"/>
    </row>
    <row r="3323" spans="40:40" x14ac:dyDescent="0.15">
      <c r="AN3323" s="551"/>
    </row>
    <row r="3324" spans="40:40" x14ac:dyDescent="0.15">
      <c r="AN3324" s="551"/>
    </row>
    <row r="3325" spans="40:40" x14ac:dyDescent="0.15">
      <c r="AN3325" s="551"/>
    </row>
    <row r="3326" spans="40:40" x14ac:dyDescent="0.15">
      <c r="AN3326" s="551"/>
    </row>
    <row r="3327" spans="40:40" x14ac:dyDescent="0.15">
      <c r="AN3327" s="551"/>
    </row>
    <row r="3328" spans="40:40" x14ac:dyDescent="0.15">
      <c r="AN3328" s="551"/>
    </row>
    <row r="3329" spans="40:40" x14ac:dyDescent="0.15">
      <c r="AN3329" s="551"/>
    </row>
    <row r="3330" spans="40:40" x14ac:dyDescent="0.15">
      <c r="AN3330" s="551"/>
    </row>
    <row r="3331" spans="40:40" x14ac:dyDescent="0.15">
      <c r="AN3331" s="551"/>
    </row>
    <row r="3332" spans="40:40" x14ac:dyDescent="0.15">
      <c r="AN3332" s="551"/>
    </row>
    <row r="3333" spans="40:40" x14ac:dyDescent="0.15">
      <c r="AN3333" s="551"/>
    </row>
    <row r="3334" spans="40:40" x14ac:dyDescent="0.15">
      <c r="AN3334" s="551"/>
    </row>
    <row r="3335" spans="40:40" x14ac:dyDescent="0.15">
      <c r="AN3335" s="551"/>
    </row>
    <row r="3336" spans="40:40" x14ac:dyDescent="0.15">
      <c r="AN3336" s="551"/>
    </row>
    <row r="3337" spans="40:40" x14ac:dyDescent="0.15">
      <c r="AN3337" s="551"/>
    </row>
    <row r="3338" spans="40:40" x14ac:dyDescent="0.15">
      <c r="AN3338" s="551"/>
    </row>
    <row r="3339" spans="40:40" x14ac:dyDescent="0.15">
      <c r="AN3339" s="551"/>
    </row>
    <row r="3340" spans="40:40" x14ac:dyDescent="0.15">
      <c r="AN3340" s="551"/>
    </row>
    <row r="3341" spans="40:40" x14ac:dyDescent="0.15">
      <c r="AN3341" s="551"/>
    </row>
    <row r="3342" spans="40:40" x14ac:dyDescent="0.15">
      <c r="AN3342" s="551"/>
    </row>
    <row r="3343" spans="40:40" x14ac:dyDescent="0.15">
      <c r="AN3343" s="551"/>
    </row>
    <row r="3344" spans="40:40" x14ac:dyDescent="0.15">
      <c r="AN3344" s="551"/>
    </row>
    <row r="3345" spans="40:40" x14ac:dyDescent="0.15">
      <c r="AN3345" s="551"/>
    </row>
    <row r="3346" spans="40:40" x14ac:dyDescent="0.15">
      <c r="AN3346" s="551"/>
    </row>
    <row r="3347" spans="40:40" x14ac:dyDescent="0.15">
      <c r="AN3347" s="551"/>
    </row>
    <row r="3348" spans="40:40" x14ac:dyDescent="0.15">
      <c r="AN3348" s="551"/>
    </row>
    <row r="3349" spans="40:40" x14ac:dyDescent="0.15">
      <c r="AN3349" s="551"/>
    </row>
    <row r="3350" spans="40:40" x14ac:dyDescent="0.15">
      <c r="AN3350" s="551"/>
    </row>
    <row r="3351" spans="40:40" x14ac:dyDescent="0.15">
      <c r="AN3351" s="551"/>
    </row>
    <row r="3352" spans="40:40" x14ac:dyDescent="0.15">
      <c r="AN3352" s="551"/>
    </row>
    <row r="3353" spans="40:40" x14ac:dyDescent="0.15">
      <c r="AN3353" s="551"/>
    </row>
    <row r="3354" spans="40:40" x14ac:dyDescent="0.15">
      <c r="AN3354" s="551"/>
    </row>
    <row r="3355" spans="40:40" x14ac:dyDescent="0.15">
      <c r="AN3355" s="551"/>
    </row>
    <row r="3356" spans="40:40" x14ac:dyDescent="0.15">
      <c r="AN3356" s="551"/>
    </row>
    <row r="3357" spans="40:40" x14ac:dyDescent="0.15">
      <c r="AN3357" s="551"/>
    </row>
    <row r="3358" spans="40:40" x14ac:dyDescent="0.15">
      <c r="AN3358" s="551"/>
    </row>
    <row r="3359" spans="40:40" x14ac:dyDescent="0.15">
      <c r="AN3359" s="551"/>
    </row>
    <row r="3360" spans="40:40" x14ac:dyDescent="0.15">
      <c r="AN3360" s="551"/>
    </row>
    <row r="3361" spans="40:40" x14ac:dyDescent="0.15">
      <c r="AN3361" s="551"/>
    </row>
    <row r="3362" spans="40:40" x14ac:dyDescent="0.15">
      <c r="AN3362" s="551"/>
    </row>
    <row r="3363" spans="40:40" x14ac:dyDescent="0.15">
      <c r="AN3363" s="551"/>
    </row>
    <row r="3364" spans="40:40" x14ac:dyDescent="0.15">
      <c r="AN3364" s="551"/>
    </row>
    <row r="3365" spans="40:40" x14ac:dyDescent="0.15">
      <c r="AN3365" s="551"/>
    </row>
    <row r="3366" spans="40:40" x14ac:dyDescent="0.15">
      <c r="AN3366" s="551"/>
    </row>
    <row r="3367" spans="40:40" x14ac:dyDescent="0.15">
      <c r="AN3367" s="551"/>
    </row>
    <row r="3368" spans="40:40" x14ac:dyDescent="0.15">
      <c r="AN3368" s="551"/>
    </row>
    <row r="3369" spans="40:40" x14ac:dyDescent="0.15">
      <c r="AN3369" s="551"/>
    </row>
    <row r="3370" spans="40:40" x14ac:dyDescent="0.15">
      <c r="AN3370" s="551"/>
    </row>
    <row r="3371" spans="40:40" x14ac:dyDescent="0.15">
      <c r="AN3371" s="551"/>
    </row>
    <row r="3372" spans="40:40" x14ac:dyDescent="0.15">
      <c r="AN3372" s="551"/>
    </row>
    <row r="3373" spans="40:40" x14ac:dyDescent="0.15">
      <c r="AN3373" s="551"/>
    </row>
    <row r="3374" spans="40:40" x14ac:dyDescent="0.15">
      <c r="AN3374" s="551"/>
    </row>
    <row r="3375" spans="40:40" x14ac:dyDescent="0.15">
      <c r="AN3375" s="551"/>
    </row>
    <row r="3376" spans="40:40" x14ac:dyDescent="0.15">
      <c r="AN3376" s="551"/>
    </row>
    <row r="3377" spans="40:40" x14ac:dyDescent="0.15">
      <c r="AN3377" s="551"/>
    </row>
    <row r="3378" spans="40:40" x14ac:dyDescent="0.15">
      <c r="AN3378" s="551"/>
    </row>
    <row r="3379" spans="40:40" x14ac:dyDescent="0.15">
      <c r="AN3379" s="551"/>
    </row>
    <row r="3380" spans="40:40" x14ac:dyDescent="0.15">
      <c r="AN3380" s="551"/>
    </row>
    <row r="3381" spans="40:40" x14ac:dyDescent="0.15">
      <c r="AN3381" s="551"/>
    </row>
    <row r="3382" spans="40:40" x14ac:dyDescent="0.15">
      <c r="AN3382" s="551"/>
    </row>
    <row r="3383" spans="40:40" x14ac:dyDescent="0.15">
      <c r="AN3383" s="551"/>
    </row>
    <row r="3384" spans="40:40" x14ac:dyDescent="0.15">
      <c r="AN3384" s="551"/>
    </row>
    <row r="3385" spans="40:40" x14ac:dyDescent="0.15">
      <c r="AN3385" s="551"/>
    </row>
    <row r="3386" spans="40:40" x14ac:dyDescent="0.15">
      <c r="AN3386" s="551"/>
    </row>
    <row r="3387" spans="40:40" x14ac:dyDescent="0.15">
      <c r="AN3387" s="551"/>
    </row>
    <row r="3388" spans="40:40" x14ac:dyDescent="0.15">
      <c r="AN3388" s="551"/>
    </row>
    <row r="3389" spans="40:40" x14ac:dyDescent="0.15">
      <c r="AN3389" s="551"/>
    </row>
    <row r="3390" spans="40:40" x14ac:dyDescent="0.15">
      <c r="AN3390" s="551"/>
    </row>
    <row r="3391" spans="40:40" x14ac:dyDescent="0.15">
      <c r="AN3391" s="551"/>
    </row>
    <row r="3392" spans="40:40" x14ac:dyDescent="0.15">
      <c r="AN3392" s="551"/>
    </row>
    <row r="3393" spans="40:40" x14ac:dyDescent="0.15">
      <c r="AN3393" s="551"/>
    </row>
    <row r="3394" spans="40:40" x14ac:dyDescent="0.15">
      <c r="AN3394" s="551"/>
    </row>
    <row r="3395" spans="40:40" x14ac:dyDescent="0.15">
      <c r="AN3395" s="551"/>
    </row>
    <row r="3396" spans="40:40" x14ac:dyDescent="0.15">
      <c r="AN3396" s="551"/>
    </row>
    <row r="3397" spans="40:40" x14ac:dyDescent="0.15">
      <c r="AN3397" s="551"/>
    </row>
    <row r="3398" spans="40:40" x14ac:dyDescent="0.15">
      <c r="AN3398" s="551"/>
    </row>
    <row r="3399" spans="40:40" x14ac:dyDescent="0.15">
      <c r="AN3399" s="551"/>
    </row>
    <row r="3400" spans="40:40" x14ac:dyDescent="0.15">
      <c r="AN3400" s="551"/>
    </row>
    <row r="3401" spans="40:40" x14ac:dyDescent="0.15">
      <c r="AN3401" s="551"/>
    </row>
    <row r="3402" spans="40:40" x14ac:dyDescent="0.15">
      <c r="AN3402" s="551"/>
    </row>
    <row r="3403" spans="40:40" x14ac:dyDescent="0.15">
      <c r="AN3403" s="551"/>
    </row>
    <row r="3404" spans="40:40" x14ac:dyDescent="0.15">
      <c r="AN3404" s="551"/>
    </row>
    <row r="3405" spans="40:40" x14ac:dyDescent="0.15">
      <c r="AN3405" s="551"/>
    </row>
    <row r="3406" spans="40:40" x14ac:dyDescent="0.15">
      <c r="AN3406" s="551"/>
    </row>
    <row r="3407" spans="40:40" x14ac:dyDescent="0.15">
      <c r="AN3407" s="551"/>
    </row>
    <row r="3408" spans="40:40" x14ac:dyDescent="0.15">
      <c r="AN3408" s="551"/>
    </row>
    <row r="3409" spans="40:40" x14ac:dyDescent="0.15">
      <c r="AN3409" s="551"/>
    </row>
    <row r="3410" spans="40:40" x14ac:dyDescent="0.15">
      <c r="AN3410" s="551"/>
    </row>
    <row r="3411" spans="40:40" x14ac:dyDescent="0.15">
      <c r="AN3411" s="551"/>
    </row>
    <row r="3412" spans="40:40" x14ac:dyDescent="0.15">
      <c r="AN3412" s="551"/>
    </row>
    <row r="3413" spans="40:40" x14ac:dyDescent="0.15">
      <c r="AN3413" s="551"/>
    </row>
    <row r="3414" spans="40:40" x14ac:dyDescent="0.15">
      <c r="AN3414" s="551"/>
    </row>
    <row r="3415" spans="40:40" x14ac:dyDescent="0.15">
      <c r="AN3415" s="551"/>
    </row>
    <row r="3416" spans="40:40" x14ac:dyDescent="0.15">
      <c r="AN3416" s="551"/>
    </row>
    <row r="3417" spans="40:40" x14ac:dyDescent="0.15">
      <c r="AN3417" s="551"/>
    </row>
    <row r="3418" spans="40:40" x14ac:dyDescent="0.15">
      <c r="AN3418" s="551"/>
    </row>
    <row r="3419" spans="40:40" x14ac:dyDescent="0.15">
      <c r="AN3419" s="551"/>
    </row>
    <row r="3420" spans="40:40" x14ac:dyDescent="0.15">
      <c r="AN3420" s="551"/>
    </row>
    <row r="3421" spans="40:40" x14ac:dyDescent="0.15">
      <c r="AN3421" s="551"/>
    </row>
    <row r="3422" spans="40:40" x14ac:dyDescent="0.15">
      <c r="AN3422" s="551"/>
    </row>
    <row r="3423" spans="40:40" x14ac:dyDescent="0.15">
      <c r="AN3423" s="551"/>
    </row>
    <row r="3424" spans="40:40" x14ac:dyDescent="0.15">
      <c r="AN3424" s="551"/>
    </row>
    <row r="3425" spans="40:40" x14ac:dyDescent="0.15">
      <c r="AN3425" s="551"/>
    </row>
    <row r="3426" spans="40:40" x14ac:dyDescent="0.15">
      <c r="AN3426" s="551"/>
    </row>
    <row r="3427" spans="40:40" x14ac:dyDescent="0.15">
      <c r="AN3427" s="551"/>
    </row>
    <row r="3428" spans="40:40" x14ac:dyDescent="0.15">
      <c r="AN3428" s="551"/>
    </row>
    <row r="3429" spans="40:40" x14ac:dyDescent="0.15">
      <c r="AN3429" s="551"/>
    </row>
    <row r="3430" spans="40:40" x14ac:dyDescent="0.15">
      <c r="AN3430" s="551"/>
    </row>
    <row r="3431" spans="40:40" x14ac:dyDescent="0.15">
      <c r="AN3431" s="551"/>
    </row>
    <row r="3432" spans="40:40" x14ac:dyDescent="0.15">
      <c r="AN3432" s="551"/>
    </row>
    <row r="3433" spans="40:40" x14ac:dyDescent="0.15">
      <c r="AN3433" s="551"/>
    </row>
    <row r="3434" spans="40:40" x14ac:dyDescent="0.15">
      <c r="AN3434" s="551"/>
    </row>
    <row r="3435" spans="40:40" x14ac:dyDescent="0.15">
      <c r="AN3435" s="551"/>
    </row>
    <row r="3436" spans="40:40" x14ac:dyDescent="0.15">
      <c r="AN3436" s="551"/>
    </row>
    <row r="3437" spans="40:40" x14ac:dyDescent="0.15">
      <c r="AN3437" s="551"/>
    </row>
    <row r="3438" spans="40:40" x14ac:dyDescent="0.15">
      <c r="AN3438" s="551"/>
    </row>
    <row r="3439" spans="40:40" x14ac:dyDescent="0.15">
      <c r="AN3439" s="551"/>
    </row>
    <row r="3440" spans="40:40" x14ac:dyDescent="0.15">
      <c r="AN3440" s="551"/>
    </row>
    <row r="3441" spans="40:40" x14ac:dyDescent="0.15">
      <c r="AN3441" s="551"/>
    </row>
    <row r="3442" spans="40:40" x14ac:dyDescent="0.15">
      <c r="AN3442" s="551"/>
    </row>
    <row r="3443" spans="40:40" x14ac:dyDescent="0.15">
      <c r="AN3443" s="551"/>
    </row>
    <row r="3444" spans="40:40" x14ac:dyDescent="0.15">
      <c r="AN3444" s="551"/>
    </row>
    <row r="3445" spans="40:40" x14ac:dyDescent="0.15">
      <c r="AN3445" s="551"/>
    </row>
    <row r="3446" spans="40:40" x14ac:dyDescent="0.15">
      <c r="AN3446" s="551"/>
    </row>
    <row r="3447" spans="40:40" x14ac:dyDescent="0.15">
      <c r="AN3447" s="551"/>
    </row>
    <row r="3448" spans="40:40" x14ac:dyDescent="0.15">
      <c r="AN3448" s="551"/>
    </row>
    <row r="3449" spans="40:40" x14ac:dyDescent="0.15">
      <c r="AN3449" s="551"/>
    </row>
    <row r="3450" spans="40:40" x14ac:dyDescent="0.15">
      <c r="AN3450" s="551"/>
    </row>
    <row r="3451" spans="40:40" x14ac:dyDescent="0.15">
      <c r="AN3451" s="551"/>
    </row>
    <row r="3452" spans="40:40" x14ac:dyDescent="0.15">
      <c r="AN3452" s="551"/>
    </row>
    <row r="3453" spans="40:40" x14ac:dyDescent="0.15">
      <c r="AN3453" s="551"/>
    </row>
    <row r="3454" spans="40:40" x14ac:dyDescent="0.15">
      <c r="AN3454" s="551"/>
    </row>
    <row r="3455" spans="40:40" x14ac:dyDescent="0.15">
      <c r="AN3455" s="551"/>
    </row>
    <row r="3456" spans="40:40" x14ac:dyDescent="0.15">
      <c r="AN3456" s="551"/>
    </row>
    <row r="3457" spans="40:40" x14ac:dyDescent="0.15">
      <c r="AN3457" s="551"/>
    </row>
    <row r="3458" spans="40:40" x14ac:dyDescent="0.15">
      <c r="AN3458" s="551"/>
    </row>
    <row r="3459" spans="40:40" x14ac:dyDescent="0.15">
      <c r="AN3459" s="551"/>
    </row>
    <row r="3460" spans="40:40" x14ac:dyDescent="0.15">
      <c r="AN3460" s="551"/>
    </row>
    <row r="3461" spans="40:40" x14ac:dyDescent="0.15">
      <c r="AN3461" s="551"/>
    </row>
    <row r="3462" spans="40:40" x14ac:dyDescent="0.15">
      <c r="AN3462" s="551"/>
    </row>
    <row r="3463" spans="40:40" x14ac:dyDescent="0.15">
      <c r="AN3463" s="551"/>
    </row>
    <row r="3464" spans="40:40" x14ac:dyDescent="0.15">
      <c r="AN3464" s="551"/>
    </row>
    <row r="3465" spans="40:40" x14ac:dyDescent="0.15">
      <c r="AN3465" s="551"/>
    </row>
    <row r="3466" spans="40:40" x14ac:dyDescent="0.15">
      <c r="AN3466" s="551"/>
    </row>
    <row r="3467" spans="40:40" x14ac:dyDescent="0.15">
      <c r="AN3467" s="551"/>
    </row>
    <row r="3468" spans="40:40" x14ac:dyDescent="0.15">
      <c r="AN3468" s="551"/>
    </row>
    <row r="3469" spans="40:40" x14ac:dyDescent="0.15">
      <c r="AN3469" s="551"/>
    </row>
    <row r="3470" spans="40:40" x14ac:dyDescent="0.15">
      <c r="AN3470" s="551"/>
    </row>
    <row r="3471" spans="40:40" x14ac:dyDescent="0.15">
      <c r="AN3471" s="551"/>
    </row>
    <row r="3472" spans="40:40" x14ac:dyDescent="0.15">
      <c r="AN3472" s="551"/>
    </row>
    <row r="3473" spans="40:40" x14ac:dyDescent="0.15">
      <c r="AN3473" s="551"/>
    </row>
    <row r="3474" spans="40:40" x14ac:dyDescent="0.15">
      <c r="AN3474" s="551"/>
    </row>
    <row r="3475" spans="40:40" x14ac:dyDescent="0.15">
      <c r="AN3475" s="551"/>
    </row>
    <row r="3476" spans="40:40" x14ac:dyDescent="0.15">
      <c r="AN3476" s="551"/>
    </row>
    <row r="3477" spans="40:40" x14ac:dyDescent="0.15">
      <c r="AN3477" s="551"/>
    </row>
    <row r="3478" spans="40:40" x14ac:dyDescent="0.15">
      <c r="AN3478" s="551"/>
    </row>
    <row r="3479" spans="40:40" x14ac:dyDescent="0.15">
      <c r="AN3479" s="551"/>
    </row>
    <row r="3480" spans="40:40" x14ac:dyDescent="0.15">
      <c r="AN3480" s="551"/>
    </row>
    <row r="3481" spans="40:40" x14ac:dyDescent="0.15">
      <c r="AN3481" s="551"/>
    </row>
    <row r="3482" spans="40:40" x14ac:dyDescent="0.15">
      <c r="AN3482" s="551"/>
    </row>
    <row r="3483" spans="40:40" x14ac:dyDescent="0.15">
      <c r="AN3483" s="551"/>
    </row>
    <row r="3484" spans="40:40" x14ac:dyDescent="0.15">
      <c r="AN3484" s="551"/>
    </row>
    <row r="3485" spans="40:40" x14ac:dyDescent="0.15">
      <c r="AN3485" s="551"/>
    </row>
    <row r="3486" spans="40:40" x14ac:dyDescent="0.15">
      <c r="AN3486" s="551"/>
    </row>
    <row r="3487" spans="40:40" x14ac:dyDescent="0.15">
      <c r="AN3487" s="551"/>
    </row>
    <row r="3488" spans="40:40" x14ac:dyDescent="0.15">
      <c r="AN3488" s="551"/>
    </row>
    <row r="3489" spans="40:40" x14ac:dyDescent="0.15">
      <c r="AN3489" s="551"/>
    </row>
    <row r="3490" spans="40:40" x14ac:dyDescent="0.15">
      <c r="AN3490" s="551"/>
    </row>
    <row r="3491" spans="40:40" x14ac:dyDescent="0.15">
      <c r="AN3491" s="551"/>
    </row>
    <row r="3492" spans="40:40" x14ac:dyDescent="0.15">
      <c r="AN3492" s="551"/>
    </row>
    <row r="3493" spans="40:40" x14ac:dyDescent="0.15">
      <c r="AN3493" s="551"/>
    </row>
    <row r="3494" spans="40:40" x14ac:dyDescent="0.15">
      <c r="AN3494" s="551"/>
    </row>
    <row r="3495" spans="40:40" x14ac:dyDescent="0.15">
      <c r="AN3495" s="551"/>
    </row>
    <row r="3496" spans="40:40" x14ac:dyDescent="0.15">
      <c r="AN3496" s="551"/>
    </row>
    <row r="3497" spans="40:40" x14ac:dyDescent="0.15">
      <c r="AN3497" s="551"/>
    </row>
    <row r="3498" spans="40:40" x14ac:dyDescent="0.15">
      <c r="AN3498" s="551"/>
    </row>
    <row r="3499" spans="40:40" x14ac:dyDescent="0.15">
      <c r="AN3499" s="551"/>
    </row>
    <row r="3500" spans="40:40" x14ac:dyDescent="0.15">
      <c r="AN3500" s="551"/>
    </row>
    <row r="3501" spans="40:40" x14ac:dyDescent="0.15">
      <c r="AN3501" s="551"/>
    </row>
    <row r="3502" spans="40:40" x14ac:dyDescent="0.15">
      <c r="AN3502" s="551"/>
    </row>
    <row r="3503" spans="40:40" x14ac:dyDescent="0.15">
      <c r="AN3503" s="551"/>
    </row>
    <row r="3504" spans="40:40" x14ac:dyDescent="0.15">
      <c r="AN3504" s="551"/>
    </row>
    <row r="3505" spans="40:40" x14ac:dyDescent="0.15">
      <c r="AN3505" s="551"/>
    </row>
    <row r="3506" spans="40:40" x14ac:dyDescent="0.15">
      <c r="AN3506" s="551"/>
    </row>
    <row r="3507" spans="40:40" x14ac:dyDescent="0.15">
      <c r="AN3507" s="551"/>
    </row>
    <row r="3508" spans="40:40" x14ac:dyDescent="0.15">
      <c r="AN3508" s="551"/>
    </row>
    <row r="3509" spans="40:40" x14ac:dyDescent="0.15">
      <c r="AN3509" s="551"/>
    </row>
    <row r="3510" spans="40:40" x14ac:dyDescent="0.15">
      <c r="AN3510" s="551"/>
    </row>
    <row r="3511" spans="40:40" x14ac:dyDescent="0.15">
      <c r="AN3511" s="551"/>
    </row>
    <row r="3512" spans="40:40" x14ac:dyDescent="0.15">
      <c r="AN3512" s="551"/>
    </row>
    <row r="3513" spans="40:40" x14ac:dyDescent="0.15">
      <c r="AN3513" s="551"/>
    </row>
    <row r="3514" spans="40:40" x14ac:dyDescent="0.15">
      <c r="AN3514" s="551"/>
    </row>
    <row r="3515" spans="40:40" x14ac:dyDescent="0.15">
      <c r="AN3515" s="551"/>
    </row>
    <row r="3516" spans="40:40" x14ac:dyDescent="0.15">
      <c r="AN3516" s="551"/>
    </row>
    <row r="3517" spans="40:40" x14ac:dyDescent="0.15">
      <c r="AN3517" s="551"/>
    </row>
    <row r="3518" spans="40:40" x14ac:dyDescent="0.15">
      <c r="AN3518" s="551"/>
    </row>
    <row r="3519" spans="40:40" x14ac:dyDescent="0.15">
      <c r="AN3519" s="551"/>
    </row>
    <row r="3520" spans="40:40" x14ac:dyDescent="0.15">
      <c r="AN3520" s="551"/>
    </row>
    <row r="3521" spans="40:40" x14ac:dyDescent="0.15">
      <c r="AN3521" s="551"/>
    </row>
    <row r="3522" spans="40:40" x14ac:dyDescent="0.15">
      <c r="AN3522" s="551"/>
    </row>
    <row r="3523" spans="40:40" x14ac:dyDescent="0.15">
      <c r="AN3523" s="551"/>
    </row>
    <row r="3524" spans="40:40" x14ac:dyDescent="0.15">
      <c r="AN3524" s="551"/>
    </row>
    <row r="3525" spans="40:40" x14ac:dyDescent="0.15">
      <c r="AN3525" s="551"/>
    </row>
    <row r="3526" spans="40:40" x14ac:dyDescent="0.15">
      <c r="AN3526" s="551"/>
    </row>
    <row r="3527" spans="40:40" x14ac:dyDescent="0.15">
      <c r="AN3527" s="551"/>
    </row>
    <row r="3528" spans="40:40" x14ac:dyDescent="0.15">
      <c r="AN3528" s="551"/>
    </row>
    <row r="3529" spans="40:40" x14ac:dyDescent="0.15">
      <c r="AN3529" s="551"/>
    </row>
    <row r="3530" spans="40:40" x14ac:dyDescent="0.15">
      <c r="AN3530" s="551"/>
    </row>
    <row r="3531" spans="40:40" x14ac:dyDescent="0.15">
      <c r="AN3531" s="551"/>
    </row>
    <row r="3532" spans="40:40" x14ac:dyDescent="0.15">
      <c r="AN3532" s="551"/>
    </row>
    <row r="3533" spans="40:40" x14ac:dyDescent="0.15">
      <c r="AN3533" s="551"/>
    </row>
    <row r="3534" spans="40:40" x14ac:dyDescent="0.15">
      <c r="AN3534" s="551"/>
    </row>
    <row r="3535" spans="40:40" x14ac:dyDescent="0.15">
      <c r="AN3535" s="551"/>
    </row>
    <row r="3536" spans="40:40" x14ac:dyDescent="0.15">
      <c r="AN3536" s="551"/>
    </row>
    <row r="3537" spans="40:40" x14ac:dyDescent="0.15">
      <c r="AN3537" s="551"/>
    </row>
    <row r="3538" spans="40:40" x14ac:dyDescent="0.15">
      <c r="AN3538" s="551"/>
    </row>
    <row r="3539" spans="40:40" x14ac:dyDescent="0.15">
      <c r="AN3539" s="551"/>
    </row>
    <row r="3540" spans="40:40" x14ac:dyDescent="0.15">
      <c r="AN3540" s="551"/>
    </row>
    <row r="3541" spans="40:40" x14ac:dyDescent="0.15">
      <c r="AN3541" s="551"/>
    </row>
    <row r="3542" spans="40:40" x14ac:dyDescent="0.15">
      <c r="AN3542" s="551"/>
    </row>
    <row r="3543" spans="40:40" x14ac:dyDescent="0.15">
      <c r="AN3543" s="551"/>
    </row>
    <row r="3544" spans="40:40" x14ac:dyDescent="0.15">
      <c r="AN3544" s="551"/>
    </row>
    <row r="3545" spans="40:40" x14ac:dyDescent="0.15">
      <c r="AN3545" s="551"/>
    </row>
    <row r="3546" spans="40:40" x14ac:dyDescent="0.15">
      <c r="AN3546" s="551"/>
    </row>
    <row r="3547" spans="40:40" x14ac:dyDescent="0.15">
      <c r="AN3547" s="551"/>
    </row>
    <row r="3548" spans="40:40" x14ac:dyDescent="0.15">
      <c r="AN3548" s="551"/>
    </row>
    <row r="3549" spans="40:40" x14ac:dyDescent="0.15">
      <c r="AN3549" s="551"/>
    </row>
    <row r="3550" spans="40:40" x14ac:dyDescent="0.15">
      <c r="AN3550" s="551"/>
    </row>
    <row r="3551" spans="40:40" x14ac:dyDescent="0.15">
      <c r="AN3551" s="551"/>
    </row>
    <row r="3552" spans="40:40" x14ac:dyDescent="0.15">
      <c r="AN3552" s="551"/>
    </row>
    <row r="3553" spans="40:40" x14ac:dyDescent="0.15">
      <c r="AN3553" s="551"/>
    </row>
    <row r="3554" spans="40:40" x14ac:dyDescent="0.15">
      <c r="AN3554" s="551"/>
    </row>
    <row r="3555" spans="40:40" x14ac:dyDescent="0.15">
      <c r="AN3555" s="551"/>
    </row>
    <row r="3556" spans="40:40" x14ac:dyDescent="0.15">
      <c r="AN3556" s="551"/>
    </row>
    <row r="3557" spans="40:40" x14ac:dyDescent="0.15">
      <c r="AN3557" s="551"/>
    </row>
    <row r="3558" spans="40:40" x14ac:dyDescent="0.15">
      <c r="AN3558" s="551"/>
    </row>
    <row r="3559" spans="40:40" x14ac:dyDescent="0.15">
      <c r="AN3559" s="551"/>
    </row>
    <row r="3560" spans="40:40" x14ac:dyDescent="0.15">
      <c r="AN3560" s="551"/>
    </row>
    <row r="3561" spans="40:40" x14ac:dyDescent="0.15">
      <c r="AN3561" s="551"/>
    </row>
    <row r="3562" spans="40:40" x14ac:dyDescent="0.15">
      <c r="AN3562" s="551"/>
    </row>
    <row r="3563" spans="40:40" x14ac:dyDescent="0.15">
      <c r="AN3563" s="551"/>
    </row>
    <row r="3564" spans="40:40" x14ac:dyDescent="0.15">
      <c r="AN3564" s="551"/>
    </row>
    <row r="3565" spans="40:40" x14ac:dyDescent="0.15">
      <c r="AN3565" s="551"/>
    </row>
    <row r="3566" spans="40:40" x14ac:dyDescent="0.15">
      <c r="AN3566" s="551"/>
    </row>
    <row r="3567" spans="40:40" x14ac:dyDescent="0.15">
      <c r="AN3567" s="551"/>
    </row>
    <row r="3568" spans="40:40" x14ac:dyDescent="0.15">
      <c r="AN3568" s="551"/>
    </row>
    <row r="3569" spans="40:40" x14ac:dyDescent="0.15">
      <c r="AN3569" s="551"/>
    </row>
    <row r="3570" spans="40:40" x14ac:dyDescent="0.15">
      <c r="AN3570" s="551"/>
    </row>
    <row r="3571" spans="40:40" x14ac:dyDescent="0.15">
      <c r="AN3571" s="551"/>
    </row>
    <row r="3572" spans="40:40" x14ac:dyDescent="0.15">
      <c r="AN3572" s="551"/>
    </row>
    <row r="3573" spans="40:40" x14ac:dyDescent="0.15">
      <c r="AN3573" s="551"/>
    </row>
    <row r="3574" spans="40:40" x14ac:dyDescent="0.15">
      <c r="AN3574" s="551"/>
    </row>
    <row r="3575" spans="40:40" x14ac:dyDescent="0.15">
      <c r="AN3575" s="551"/>
    </row>
    <row r="3576" spans="40:40" x14ac:dyDescent="0.15">
      <c r="AN3576" s="551"/>
    </row>
    <row r="3577" spans="40:40" x14ac:dyDescent="0.15">
      <c r="AN3577" s="551"/>
    </row>
    <row r="3578" spans="40:40" x14ac:dyDescent="0.15">
      <c r="AN3578" s="551"/>
    </row>
    <row r="3579" spans="40:40" x14ac:dyDescent="0.15">
      <c r="AN3579" s="551"/>
    </row>
    <row r="3580" spans="40:40" x14ac:dyDescent="0.15">
      <c r="AN3580" s="551"/>
    </row>
    <row r="3581" spans="40:40" x14ac:dyDescent="0.15">
      <c r="AN3581" s="551"/>
    </row>
    <row r="3582" spans="40:40" x14ac:dyDescent="0.15">
      <c r="AN3582" s="551"/>
    </row>
    <row r="3583" spans="40:40" x14ac:dyDescent="0.15">
      <c r="AN3583" s="551"/>
    </row>
    <row r="3584" spans="40:40" x14ac:dyDescent="0.15">
      <c r="AN3584" s="551"/>
    </row>
    <row r="3585" spans="40:40" x14ac:dyDescent="0.15">
      <c r="AN3585" s="551"/>
    </row>
    <row r="3586" spans="40:40" x14ac:dyDescent="0.15">
      <c r="AN3586" s="551"/>
    </row>
    <row r="3587" spans="40:40" x14ac:dyDescent="0.15">
      <c r="AN3587" s="551"/>
    </row>
    <row r="3588" spans="40:40" x14ac:dyDescent="0.15">
      <c r="AN3588" s="551"/>
    </row>
    <row r="3589" spans="40:40" x14ac:dyDescent="0.15">
      <c r="AN3589" s="551"/>
    </row>
    <row r="3590" spans="40:40" x14ac:dyDescent="0.15">
      <c r="AN3590" s="551"/>
    </row>
    <row r="3591" spans="40:40" x14ac:dyDescent="0.15">
      <c r="AN3591" s="551"/>
    </row>
    <row r="3592" spans="40:40" x14ac:dyDescent="0.15">
      <c r="AN3592" s="551"/>
    </row>
    <row r="3593" spans="40:40" x14ac:dyDescent="0.15">
      <c r="AN3593" s="551"/>
    </row>
    <row r="3594" spans="40:40" x14ac:dyDescent="0.15">
      <c r="AN3594" s="551"/>
    </row>
    <row r="3595" spans="40:40" x14ac:dyDescent="0.15">
      <c r="AN3595" s="551"/>
    </row>
    <row r="3596" spans="40:40" x14ac:dyDescent="0.15">
      <c r="AN3596" s="551"/>
    </row>
    <row r="3597" spans="40:40" x14ac:dyDescent="0.15">
      <c r="AN3597" s="551"/>
    </row>
    <row r="3598" spans="40:40" x14ac:dyDescent="0.15">
      <c r="AN3598" s="551"/>
    </row>
    <row r="3599" spans="40:40" x14ac:dyDescent="0.15">
      <c r="AN3599" s="551"/>
    </row>
    <row r="3600" spans="40:40" x14ac:dyDescent="0.15">
      <c r="AN3600" s="551"/>
    </row>
    <row r="3601" spans="40:40" x14ac:dyDescent="0.15">
      <c r="AN3601" s="551"/>
    </row>
    <row r="3602" spans="40:40" x14ac:dyDescent="0.15">
      <c r="AN3602" s="551"/>
    </row>
    <row r="3603" spans="40:40" x14ac:dyDescent="0.15">
      <c r="AN3603" s="551"/>
    </row>
    <row r="3604" spans="40:40" x14ac:dyDescent="0.15">
      <c r="AN3604" s="551"/>
    </row>
    <row r="3605" spans="40:40" x14ac:dyDescent="0.15">
      <c r="AN3605" s="551"/>
    </row>
    <row r="3606" spans="40:40" x14ac:dyDescent="0.15">
      <c r="AN3606" s="551"/>
    </row>
    <row r="3607" spans="40:40" x14ac:dyDescent="0.15">
      <c r="AN3607" s="551"/>
    </row>
    <row r="3608" spans="40:40" x14ac:dyDescent="0.15">
      <c r="AN3608" s="551"/>
    </row>
    <row r="3609" spans="40:40" x14ac:dyDescent="0.15">
      <c r="AN3609" s="551"/>
    </row>
    <row r="3610" spans="40:40" x14ac:dyDescent="0.15">
      <c r="AN3610" s="551"/>
    </row>
    <row r="3611" spans="40:40" x14ac:dyDescent="0.15">
      <c r="AN3611" s="551"/>
    </row>
    <row r="3612" spans="40:40" x14ac:dyDescent="0.15">
      <c r="AN3612" s="551"/>
    </row>
    <row r="3613" spans="40:40" x14ac:dyDescent="0.15">
      <c r="AN3613" s="551"/>
    </row>
    <row r="3614" spans="40:40" x14ac:dyDescent="0.15">
      <c r="AN3614" s="551"/>
    </row>
    <row r="3615" spans="40:40" x14ac:dyDescent="0.15">
      <c r="AN3615" s="551"/>
    </row>
    <row r="3616" spans="40:40" x14ac:dyDescent="0.15">
      <c r="AN3616" s="551"/>
    </row>
    <row r="3617" spans="40:40" x14ac:dyDescent="0.15">
      <c r="AN3617" s="551"/>
    </row>
    <row r="3618" spans="40:40" x14ac:dyDescent="0.15">
      <c r="AN3618" s="551"/>
    </row>
    <row r="3619" spans="40:40" x14ac:dyDescent="0.15">
      <c r="AN3619" s="551"/>
    </row>
    <row r="3620" spans="40:40" x14ac:dyDescent="0.15">
      <c r="AN3620" s="551"/>
    </row>
    <row r="3621" spans="40:40" x14ac:dyDescent="0.15">
      <c r="AN3621" s="551"/>
    </row>
    <row r="3622" spans="40:40" x14ac:dyDescent="0.15">
      <c r="AN3622" s="551"/>
    </row>
    <row r="3623" spans="40:40" x14ac:dyDescent="0.15">
      <c r="AN3623" s="551"/>
    </row>
    <row r="3624" spans="40:40" x14ac:dyDescent="0.15">
      <c r="AN3624" s="551"/>
    </row>
    <row r="3625" spans="40:40" x14ac:dyDescent="0.15">
      <c r="AN3625" s="551"/>
    </row>
    <row r="3626" spans="40:40" x14ac:dyDescent="0.15">
      <c r="AN3626" s="551"/>
    </row>
    <row r="3627" spans="40:40" x14ac:dyDescent="0.15">
      <c r="AN3627" s="551"/>
    </row>
    <row r="3628" spans="40:40" x14ac:dyDescent="0.15">
      <c r="AN3628" s="551"/>
    </row>
    <row r="3629" spans="40:40" x14ac:dyDescent="0.15">
      <c r="AN3629" s="551"/>
    </row>
    <row r="3630" spans="40:40" x14ac:dyDescent="0.15">
      <c r="AN3630" s="551"/>
    </row>
    <row r="3631" spans="40:40" x14ac:dyDescent="0.15">
      <c r="AN3631" s="551"/>
    </row>
    <row r="3632" spans="40:40" x14ac:dyDescent="0.15">
      <c r="AN3632" s="551"/>
    </row>
    <row r="3633" spans="40:40" x14ac:dyDescent="0.15">
      <c r="AN3633" s="551"/>
    </row>
    <row r="3634" spans="40:40" x14ac:dyDescent="0.15">
      <c r="AN3634" s="551"/>
    </row>
    <row r="3635" spans="40:40" x14ac:dyDescent="0.15">
      <c r="AN3635" s="551"/>
    </row>
    <row r="3636" spans="40:40" x14ac:dyDescent="0.15">
      <c r="AN3636" s="551"/>
    </row>
    <row r="3637" spans="40:40" x14ac:dyDescent="0.15">
      <c r="AN3637" s="551"/>
    </row>
    <row r="3638" spans="40:40" x14ac:dyDescent="0.15">
      <c r="AN3638" s="551"/>
    </row>
    <row r="3639" spans="40:40" x14ac:dyDescent="0.15">
      <c r="AN3639" s="551"/>
    </row>
    <row r="3640" spans="40:40" x14ac:dyDescent="0.15">
      <c r="AN3640" s="551"/>
    </row>
    <row r="3641" spans="40:40" x14ac:dyDescent="0.15">
      <c r="AN3641" s="551"/>
    </row>
    <row r="3642" spans="40:40" x14ac:dyDescent="0.15">
      <c r="AN3642" s="551"/>
    </row>
    <row r="3643" spans="40:40" x14ac:dyDescent="0.15">
      <c r="AN3643" s="551"/>
    </row>
    <row r="3644" spans="40:40" x14ac:dyDescent="0.15">
      <c r="AN3644" s="551"/>
    </row>
    <row r="3645" spans="40:40" x14ac:dyDescent="0.15">
      <c r="AN3645" s="551"/>
    </row>
    <row r="3646" spans="40:40" x14ac:dyDescent="0.15">
      <c r="AN3646" s="551"/>
    </row>
    <row r="3647" spans="40:40" x14ac:dyDescent="0.15">
      <c r="AN3647" s="551"/>
    </row>
    <row r="3648" spans="40:40" x14ac:dyDescent="0.15">
      <c r="AN3648" s="551"/>
    </row>
    <row r="3649" spans="40:40" x14ac:dyDescent="0.15">
      <c r="AN3649" s="551"/>
    </row>
    <row r="3650" spans="40:40" x14ac:dyDescent="0.15">
      <c r="AN3650" s="551"/>
    </row>
    <row r="3651" spans="40:40" x14ac:dyDescent="0.15">
      <c r="AN3651" s="551"/>
    </row>
    <row r="3652" spans="40:40" x14ac:dyDescent="0.15">
      <c r="AN3652" s="551"/>
    </row>
    <row r="3653" spans="40:40" x14ac:dyDescent="0.15">
      <c r="AN3653" s="551"/>
    </row>
    <row r="3654" spans="40:40" x14ac:dyDescent="0.15">
      <c r="AN3654" s="551"/>
    </row>
    <row r="3655" spans="40:40" x14ac:dyDescent="0.15">
      <c r="AN3655" s="551"/>
    </row>
    <row r="3656" spans="40:40" x14ac:dyDescent="0.15">
      <c r="AN3656" s="551"/>
    </row>
    <row r="3657" spans="40:40" x14ac:dyDescent="0.15">
      <c r="AN3657" s="551"/>
    </row>
    <row r="3658" spans="40:40" x14ac:dyDescent="0.15">
      <c r="AN3658" s="551"/>
    </row>
    <row r="3659" spans="40:40" x14ac:dyDescent="0.15">
      <c r="AN3659" s="551"/>
    </row>
    <row r="3660" spans="40:40" x14ac:dyDescent="0.15">
      <c r="AN3660" s="551"/>
    </row>
    <row r="3661" spans="40:40" x14ac:dyDescent="0.15">
      <c r="AN3661" s="551"/>
    </row>
    <row r="3662" spans="40:40" x14ac:dyDescent="0.15">
      <c r="AN3662" s="551"/>
    </row>
    <row r="3663" spans="40:40" x14ac:dyDescent="0.15">
      <c r="AN3663" s="551"/>
    </row>
    <row r="3664" spans="40:40" x14ac:dyDescent="0.15">
      <c r="AN3664" s="551"/>
    </row>
    <row r="3665" spans="40:40" x14ac:dyDescent="0.15">
      <c r="AN3665" s="551"/>
    </row>
    <row r="3666" spans="40:40" x14ac:dyDescent="0.15">
      <c r="AN3666" s="551"/>
    </row>
    <row r="3667" spans="40:40" x14ac:dyDescent="0.15">
      <c r="AN3667" s="551"/>
    </row>
    <row r="3668" spans="40:40" x14ac:dyDescent="0.15">
      <c r="AN3668" s="551"/>
    </row>
    <row r="3669" spans="40:40" x14ac:dyDescent="0.15">
      <c r="AN3669" s="551"/>
    </row>
    <row r="3670" spans="40:40" x14ac:dyDescent="0.15">
      <c r="AN3670" s="551"/>
    </row>
    <row r="3671" spans="40:40" x14ac:dyDescent="0.15">
      <c r="AN3671" s="551"/>
    </row>
    <row r="3672" spans="40:40" x14ac:dyDescent="0.15">
      <c r="AN3672" s="551"/>
    </row>
    <row r="3673" spans="40:40" x14ac:dyDescent="0.15">
      <c r="AN3673" s="551"/>
    </row>
    <row r="3674" spans="40:40" x14ac:dyDescent="0.15">
      <c r="AN3674" s="551"/>
    </row>
    <row r="3675" spans="40:40" x14ac:dyDescent="0.15">
      <c r="AN3675" s="551"/>
    </row>
    <row r="3676" spans="40:40" x14ac:dyDescent="0.15">
      <c r="AN3676" s="551"/>
    </row>
    <row r="3677" spans="40:40" x14ac:dyDescent="0.15">
      <c r="AN3677" s="551"/>
    </row>
    <row r="3678" spans="40:40" x14ac:dyDescent="0.15">
      <c r="AN3678" s="551"/>
    </row>
    <row r="3679" spans="40:40" x14ac:dyDescent="0.15">
      <c r="AN3679" s="551"/>
    </row>
    <row r="3680" spans="40:40" x14ac:dyDescent="0.15">
      <c r="AN3680" s="551"/>
    </row>
    <row r="3681" spans="40:40" x14ac:dyDescent="0.15">
      <c r="AN3681" s="551"/>
    </row>
    <row r="3682" spans="40:40" x14ac:dyDescent="0.15">
      <c r="AN3682" s="551"/>
    </row>
    <row r="3683" spans="40:40" x14ac:dyDescent="0.15">
      <c r="AN3683" s="551"/>
    </row>
    <row r="3684" spans="40:40" x14ac:dyDescent="0.15">
      <c r="AN3684" s="551"/>
    </row>
    <row r="3685" spans="40:40" x14ac:dyDescent="0.15">
      <c r="AN3685" s="551"/>
    </row>
    <row r="3686" spans="40:40" x14ac:dyDescent="0.15">
      <c r="AN3686" s="551"/>
    </row>
    <row r="3687" spans="40:40" x14ac:dyDescent="0.15">
      <c r="AN3687" s="551"/>
    </row>
    <row r="3688" spans="40:40" x14ac:dyDescent="0.15">
      <c r="AN3688" s="551"/>
    </row>
    <row r="3689" spans="40:40" x14ac:dyDescent="0.15">
      <c r="AN3689" s="551"/>
    </row>
    <row r="3690" spans="40:40" x14ac:dyDescent="0.15">
      <c r="AN3690" s="551"/>
    </row>
    <row r="3691" spans="40:40" x14ac:dyDescent="0.15">
      <c r="AN3691" s="551"/>
    </row>
    <row r="3692" spans="40:40" x14ac:dyDescent="0.15">
      <c r="AN3692" s="551"/>
    </row>
    <row r="3693" spans="40:40" x14ac:dyDescent="0.15">
      <c r="AN3693" s="551"/>
    </row>
    <row r="3694" spans="40:40" x14ac:dyDescent="0.15">
      <c r="AN3694" s="551"/>
    </row>
    <row r="3695" spans="40:40" x14ac:dyDescent="0.15">
      <c r="AN3695" s="551"/>
    </row>
    <row r="3696" spans="40:40" x14ac:dyDescent="0.15">
      <c r="AN3696" s="551"/>
    </row>
    <row r="3697" spans="40:40" x14ac:dyDescent="0.15">
      <c r="AN3697" s="551"/>
    </row>
    <row r="3698" spans="40:40" x14ac:dyDescent="0.15">
      <c r="AN3698" s="551"/>
    </row>
    <row r="3699" spans="40:40" x14ac:dyDescent="0.15">
      <c r="AN3699" s="551"/>
    </row>
    <row r="3700" spans="40:40" x14ac:dyDescent="0.15">
      <c r="AN3700" s="551"/>
    </row>
    <row r="3701" spans="40:40" x14ac:dyDescent="0.15">
      <c r="AN3701" s="551"/>
    </row>
    <row r="3702" spans="40:40" x14ac:dyDescent="0.15">
      <c r="AN3702" s="551"/>
    </row>
    <row r="3703" spans="40:40" x14ac:dyDescent="0.15">
      <c r="AN3703" s="551"/>
    </row>
    <row r="3704" spans="40:40" x14ac:dyDescent="0.15">
      <c r="AN3704" s="551"/>
    </row>
    <row r="3705" spans="40:40" x14ac:dyDescent="0.15">
      <c r="AN3705" s="551"/>
    </row>
    <row r="3706" spans="40:40" x14ac:dyDescent="0.15">
      <c r="AN3706" s="551"/>
    </row>
    <row r="3707" spans="40:40" x14ac:dyDescent="0.15">
      <c r="AN3707" s="551"/>
    </row>
    <row r="3708" spans="40:40" x14ac:dyDescent="0.15">
      <c r="AN3708" s="551"/>
    </row>
    <row r="3709" spans="40:40" x14ac:dyDescent="0.15">
      <c r="AN3709" s="551"/>
    </row>
    <row r="3710" spans="40:40" x14ac:dyDescent="0.15">
      <c r="AN3710" s="551"/>
    </row>
    <row r="3711" spans="40:40" x14ac:dyDescent="0.15">
      <c r="AN3711" s="551"/>
    </row>
    <row r="3712" spans="40:40" x14ac:dyDescent="0.15">
      <c r="AN3712" s="551"/>
    </row>
    <row r="3713" spans="40:40" x14ac:dyDescent="0.15">
      <c r="AN3713" s="551"/>
    </row>
    <row r="3714" spans="40:40" x14ac:dyDescent="0.15">
      <c r="AN3714" s="551"/>
    </row>
    <row r="3715" spans="40:40" x14ac:dyDescent="0.15">
      <c r="AN3715" s="551"/>
    </row>
    <row r="3716" spans="40:40" x14ac:dyDescent="0.15">
      <c r="AN3716" s="551"/>
    </row>
    <row r="3717" spans="40:40" x14ac:dyDescent="0.15">
      <c r="AN3717" s="551"/>
    </row>
    <row r="3718" spans="40:40" x14ac:dyDescent="0.15">
      <c r="AN3718" s="551"/>
    </row>
    <row r="3719" spans="40:40" x14ac:dyDescent="0.15">
      <c r="AN3719" s="551"/>
    </row>
    <row r="3720" spans="40:40" x14ac:dyDescent="0.15">
      <c r="AN3720" s="551"/>
    </row>
    <row r="3721" spans="40:40" x14ac:dyDescent="0.15">
      <c r="AN3721" s="551"/>
    </row>
    <row r="3722" spans="40:40" x14ac:dyDescent="0.15">
      <c r="AN3722" s="551"/>
    </row>
    <row r="3723" spans="40:40" x14ac:dyDescent="0.15">
      <c r="AN3723" s="551"/>
    </row>
    <row r="3724" spans="40:40" x14ac:dyDescent="0.15">
      <c r="AN3724" s="551"/>
    </row>
    <row r="3725" spans="40:40" x14ac:dyDescent="0.15">
      <c r="AN3725" s="551"/>
    </row>
    <row r="3726" spans="40:40" x14ac:dyDescent="0.15">
      <c r="AN3726" s="551"/>
    </row>
    <row r="3727" spans="40:40" x14ac:dyDescent="0.15">
      <c r="AN3727" s="551"/>
    </row>
    <row r="3728" spans="40:40" x14ac:dyDescent="0.15">
      <c r="AN3728" s="551"/>
    </row>
    <row r="3729" spans="40:40" x14ac:dyDescent="0.15">
      <c r="AN3729" s="551"/>
    </row>
    <row r="3730" spans="40:40" x14ac:dyDescent="0.15">
      <c r="AN3730" s="551"/>
    </row>
    <row r="3731" spans="40:40" x14ac:dyDescent="0.15">
      <c r="AN3731" s="551"/>
    </row>
    <row r="3732" spans="40:40" x14ac:dyDescent="0.15">
      <c r="AN3732" s="551"/>
    </row>
    <row r="3733" spans="40:40" x14ac:dyDescent="0.15">
      <c r="AN3733" s="551"/>
    </row>
    <row r="3734" spans="40:40" x14ac:dyDescent="0.15">
      <c r="AN3734" s="551"/>
    </row>
    <row r="3735" spans="40:40" x14ac:dyDescent="0.15">
      <c r="AN3735" s="551"/>
    </row>
    <row r="3736" spans="40:40" x14ac:dyDescent="0.15">
      <c r="AN3736" s="551"/>
    </row>
    <row r="3737" spans="40:40" x14ac:dyDescent="0.15">
      <c r="AN3737" s="551"/>
    </row>
    <row r="3738" spans="40:40" x14ac:dyDescent="0.15">
      <c r="AN3738" s="551"/>
    </row>
    <row r="3739" spans="40:40" x14ac:dyDescent="0.15">
      <c r="AN3739" s="551"/>
    </row>
    <row r="3740" spans="40:40" x14ac:dyDescent="0.15">
      <c r="AN3740" s="551"/>
    </row>
    <row r="3741" spans="40:40" x14ac:dyDescent="0.15">
      <c r="AN3741" s="551"/>
    </row>
    <row r="3742" spans="40:40" x14ac:dyDescent="0.15">
      <c r="AN3742" s="551"/>
    </row>
    <row r="3743" spans="40:40" x14ac:dyDescent="0.15">
      <c r="AN3743" s="551"/>
    </row>
    <row r="3744" spans="40:40" x14ac:dyDescent="0.15">
      <c r="AN3744" s="551"/>
    </row>
    <row r="3745" spans="40:40" x14ac:dyDescent="0.15">
      <c r="AN3745" s="551"/>
    </row>
    <row r="3746" spans="40:40" x14ac:dyDescent="0.15">
      <c r="AN3746" s="551"/>
    </row>
    <row r="3747" spans="40:40" x14ac:dyDescent="0.15">
      <c r="AN3747" s="551"/>
    </row>
    <row r="3748" spans="40:40" x14ac:dyDescent="0.15">
      <c r="AN3748" s="551"/>
    </row>
    <row r="3749" spans="40:40" x14ac:dyDescent="0.15">
      <c r="AN3749" s="551"/>
    </row>
    <row r="3750" spans="40:40" x14ac:dyDescent="0.15">
      <c r="AN3750" s="551"/>
    </row>
    <row r="3751" spans="40:40" x14ac:dyDescent="0.15">
      <c r="AN3751" s="551"/>
    </row>
    <row r="3752" spans="40:40" x14ac:dyDescent="0.15">
      <c r="AN3752" s="551"/>
    </row>
    <row r="3753" spans="40:40" x14ac:dyDescent="0.15">
      <c r="AN3753" s="551"/>
    </row>
    <row r="3754" spans="40:40" x14ac:dyDescent="0.15">
      <c r="AN3754" s="551"/>
    </row>
    <row r="3755" spans="40:40" x14ac:dyDescent="0.15">
      <c r="AN3755" s="551"/>
    </row>
    <row r="3756" spans="40:40" x14ac:dyDescent="0.15">
      <c r="AN3756" s="551"/>
    </row>
    <row r="3757" spans="40:40" x14ac:dyDescent="0.15">
      <c r="AN3757" s="551"/>
    </row>
    <row r="3758" spans="40:40" x14ac:dyDescent="0.15">
      <c r="AN3758" s="551"/>
    </row>
    <row r="3759" spans="40:40" x14ac:dyDescent="0.15">
      <c r="AN3759" s="551"/>
    </row>
    <row r="3760" spans="40:40" x14ac:dyDescent="0.15">
      <c r="AN3760" s="551"/>
    </row>
    <row r="3761" spans="40:40" x14ac:dyDescent="0.15">
      <c r="AN3761" s="551"/>
    </row>
    <row r="3762" spans="40:40" x14ac:dyDescent="0.15">
      <c r="AN3762" s="551"/>
    </row>
    <row r="3763" spans="40:40" x14ac:dyDescent="0.15">
      <c r="AN3763" s="551"/>
    </row>
    <row r="3764" spans="40:40" x14ac:dyDescent="0.15">
      <c r="AN3764" s="551"/>
    </row>
    <row r="3765" spans="40:40" x14ac:dyDescent="0.15">
      <c r="AN3765" s="551"/>
    </row>
    <row r="3766" spans="40:40" x14ac:dyDescent="0.15">
      <c r="AN3766" s="551"/>
    </row>
    <row r="3767" spans="40:40" x14ac:dyDescent="0.15">
      <c r="AN3767" s="551"/>
    </row>
    <row r="3768" spans="40:40" x14ac:dyDescent="0.15">
      <c r="AN3768" s="551"/>
    </row>
    <row r="3769" spans="40:40" x14ac:dyDescent="0.15">
      <c r="AN3769" s="551"/>
    </row>
    <row r="3770" spans="40:40" x14ac:dyDescent="0.15">
      <c r="AN3770" s="551"/>
    </row>
    <row r="3771" spans="40:40" x14ac:dyDescent="0.15">
      <c r="AN3771" s="551"/>
    </row>
    <row r="3772" spans="40:40" x14ac:dyDescent="0.15">
      <c r="AN3772" s="551"/>
    </row>
    <row r="3773" spans="40:40" x14ac:dyDescent="0.15">
      <c r="AN3773" s="551"/>
    </row>
    <row r="3774" spans="40:40" x14ac:dyDescent="0.15">
      <c r="AN3774" s="551"/>
    </row>
    <row r="3775" spans="40:40" x14ac:dyDescent="0.15">
      <c r="AN3775" s="551"/>
    </row>
    <row r="3776" spans="40:40" x14ac:dyDescent="0.15">
      <c r="AN3776" s="551"/>
    </row>
    <row r="3777" spans="40:40" x14ac:dyDescent="0.15">
      <c r="AN3777" s="551"/>
    </row>
    <row r="3778" spans="40:40" x14ac:dyDescent="0.15">
      <c r="AN3778" s="551"/>
    </row>
    <row r="3779" spans="40:40" x14ac:dyDescent="0.15">
      <c r="AN3779" s="551"/>
    </row>
    <row r="3780" spans="40:40" x14ac:dyDescent="0.15">
      <c r="AN3780" s="551"/>
    </row>
    <row r="3781" spans="40:40" x14ac:dyDescent="0.15">
      <c r="AN3781" s="551"/>
    </row>
    <row r="3782" spans="40:40" x14ac:dyDescent="0.15">
      <c r="AN3782" s="551"/>
    </row>
    <row r="3783" spans="40:40" x14ac:dyDescent="0.15">
      <c r="AN3783" s="551"/>
    </row>
    <row r="3784" spans="40:40" x14ac:dyDescent="0.15">
      <c r="AN3784" s="551"/>
    </row>
    <row r="3785" spans="40:40" x14ac:dyDescent="0.15">
      <c r="AN3785" s="551"/>
    </row>
    <row r="3786" spans="40:40" x14ac:dyDescent="0.15">
      <c r="AN3786" s="551"/>
    </row>
    <row r="3787" spans="40:40" x14ac:dyDescent="0.15">
      <c r="AN3787" s="551"/>
    </row>
    <row r="3788" spans="40:40" x14ac:dyDescent="0.15">
      <c r="AN3788" s="551"/>
    </row>
    <row r="3789" spans="40:40" x14ac:dyDescent="0.15">
      <c r="AN3789" s="551"/>
    </row>
    <row r="3790" spans="40:40" x14ac:dyDescent="0.15">
      <c r="AN3790" s="551"/>
    </row>
    <row r="3791" spans="40:40" x14ac:dyDescent="0.15">
      <c r="AN3791" s="551"/>
    </row>
    <row r="3792" spans="40:40" x14ac:dyDescent="0.15">
      <c r="AN3792" s="551"/>
    </row>
    <row r="3793" spans="40:40" x14ac:dyDescent="0.15">
      <c r="AN3793" s="551"/>
    </row>
    <row r="3794" spans="40:40" x14ac:dyDescent="0.15">
      <c r="AN3794" s="551"/>
    </row>
    <row r="3795" spans="40:40" x14ac:dyDescent="0.15">
      <c r="AN3795" s="551"/>
    </row>
    <row r="3796" spans="40:40" x14ac:dyDescent="0.15">
      <c r="AN3796" s="551"/>
    </row>
    <row r="3797" spans="40:40" x14ac:dyDescent="0.15">
      <c r="AN3797" s="551"/>
    </row>
    <row r="3798" spans="40:40" x14ac:dyDescent="0.15">
      <c r="AN3798" s="551"/>
    </row>
    <row r="3799" spans="40:40" x14ac:dyDescent="0.15">
      <c r="AN3799" s="551"/>
    </row>
    <row r="3800" spans="40:40" x14ac:dyDescent="0.15">
      <c r="AN3800" s="551"/>
    </row>
    <row r="3801" spans="40:40" x14ac:dyDescent="0.15">
      <c r="AN3801" s="551"/>
    </row>
    <row r="3802" spans="40:40" x14ac:dyDescent="0.15">
      <c r="AN3802" s="551"/>
    </row>
    <row r="3803" spans="40:40" x14ac:dyDescent="0.15">
      <c r="AN3803" s="551"/>
    </row>
    <row r="3804" spans="40:40" x14ac:dyDescent="0.15">
      <c r="AN3804" s="551"/>
    </row>
    <row r="3805" spans="40:40" x14ac:dyDescent="0.15">
      <c r="AN3805" s="551"/>
    </row>
    <row r="3806" spans="40:40" x14ac:dyDescent="0.15">
      <c r="AN3806" s="551"/>
    </row>
    <row r="3807" spans="40:40" x14ac:dyDescent="0.15">
      <c r="AN3807" s="551"/>
    </row>
    <row r="3808" spans="40:40" x14ac:dyDescent="0.15">
      <c r="AN3808" s="551"/>
    </row>
    <row r="3809" spans="40:40" x14ac:dyDescent="0.15">
      <c r="AN3809" s="551"/>
    </row>
    <row r="3810" spans="40:40" x14ac:dyDescent="0.15">
      <c r="AN3810" s="551"/>
    </row>
    <row r="3811" spans="40:40" x14ac:dyDescent="0.15">
      <c r="AN3811" s="551"/>
    </row>
    <row r="3812" spans="40:40" x14ac:dyDescent="0.15">
      <c r="AN3812" s="551"/>
    </row>
    <row r="3813" spans="40:40" x14ac:dyDescent="0.15">
      <c r="AN3813" s="551"/>
    </row>
    <row r="3814" spans="40:40" x14ac:dyDescent="0.15">
      <c r="AN3814" s="551"/>
    </row>
    <row r="3815" spans="40:40" x14ac:dyDescent="0.15">
      <c r="AN3815" s="551"/>
    </row>
    <row r="3816" spans="40:40" x14ac:dyDescent="0.15">
      <c r="AN3816" s="551"/>
    </row>
    <row r="3817" spans="40:40" x14ac:dyDescent="0.15">
      <c r="AN3817" s="551"/>
    </row>
    <row r="3818" spans="40:40" x14ac:dyDescent="0.15">
      <c r="AN3818" s="551"/>
    </row>
    <row r="3819" spans="40:40" x14ac:dyDescent="0.15">
      <c r="AN3819" s="551"/>
    </row>
    <row r="3820" spans="40:40" x14ac:dyDescent="0.15">
      <c r="AN3820" s="551"/>
    </row>
    <row r="3821" spans="40:40" x14ac:dyDescent="0.15">
      <c r="AN3821" s="551"/>
    </row>
    <row r="3822" spans="40:40" x14ac:dyDescent="0.15">
      <c r="AN3822" s="551"/>
    </row>
    <row r="3823" spans="40:40" x14ac:dyDescent="0.15">
      <c r="AN3823" s="551"/>
    </row>
    <row r="3824" spans="40:40" x14ac:dyDescent="0.15">
      <c r="AN3824" s="551"/>
    </row>
    <row r="3825" spans="40:40" x14ac:dyDescent="0.15">
      <c r="AN3825" s="551"/>
    </row>
    <row r="3826" spans="40:40" x14ac:dyDescent="0.15">
      <c r="AN3826" s="551"/>
    </row>
    <row r="3827" spans="40:40" x14ac:dyDescent="0.15">
      <c r="AN3827" s="551"/>
    </row>
    <row r="3828" spans="40:40" x14ac:dyDescent="0.15">
      <c r="AN3828" s="551"/>
    </row>
    <row r="3829" spans="40:40" x14ac:dyDescent="0.15">
      <c r="AN3829" s="551"/>
    </row>
    <row r="3830" spans="40:40" x14ac:dyDescent="0.15">
      <c r="AN3830" s="551"/>
    </row>
    <row r="3831" spans="40:40" x14ac:dyDescent="0.15">
      <c r="AN3831" s="551"/>
    </row>
    <row r="3832" spans="40:40" x14ac:dyDescent="0.15">
      <c r="AN3832" s="551"/>
    </row>
    <row r="3833" spans="40:40" x14ac:dyDescent="0.15">
      <c r="AN3833" s="551"/>
    </row>
    <row r="3834" spans="40:40" x14ac:dyDescent="0.15">
      <c r="AN3834" s="551"/>
    </row>
    <row r="3835" spans="40:40" x14ac:dyDescent="0.15">
      <c r="AN3835" s="551"/>
    </row>
    <row r="3836" spans="40:40" x14ac:dyDescent="0.15">
      <c r="AN3836" s="551"/>
    </row>
    <row r="3837" spans="40:40" x14ac:dyDescent="0.15">
      <c r="AN3837" s="551"/>
    </row>
    <row r="3838" spans="40:40" x14ac:dyDescent="0.15">
      <c r="AN3838" s="551"/>
    </row>
    <row r="3839" spans="40:40" x14ac:dyDescent="0.15">
      <c r="AN3839" s="551"/>
    </row>
    <row r="3840" spans="40:40" x14ac:dyDescent="0.15">
      <c r="AN3840" s="551"/>
    </row>
    <row r="3841" spans="40:40" x14ac:dyDescent="0.15">
      <c r="AN3841" s="551"/>
    </row>
    <row r="3842" spans="40:40" x14ac:dyDescent="0.15">
      <c r="AN3842" s="551"/>
    </row>
    <row r="3843" spans="40:40" x14ac:dyDescent="0.15">
      <c r="AN3843" s="551"/>
    </row>
    <row r="3844" spans="40:40" x14ac:dyDescent="0.15">
      <c r="AN3844" s="551"/>
    </row>
    <row r="3845" spans="40:40" x14ac:dyDescent="0.15">
      <c r="AN3845" s="551"/>
    </row>
    <row r="3846" spans="40:40" x14ac:dyDescent="0.15">
      <c r="AN3846" s="551"/>
    </row>
    <row r="3847" spans="40:40" x14ac:dyDescent="0.15">
      <c r="AN3847" s="551"/>
    </row>
    <row r="3848" spans="40:40" x14ac:dyDescent="0.15">
      <c r="AN3848" s="551"/>
    </row>
    <row r="3849" spans="40:40" x14ac:dyDescent="0.15">
      <c r="AN3849" s="551"/>
    </row>
    <row r="3850" spans="40:40" x14ac:dyDescent="0.15">
      <c r="AN3850" s="551"/>
    </row>
    <row r="3851" spans="40:40" x14ac:dyDescent="0.15">
      <c r="AN3851" s="551"/>
    </row>
    <row r="3852" spans="40:40" x14ac:dyDescent="0.15">
      <c r="AN3852" s="551"/>
    </row>
    <row r="3853" spans="40:40" x14ac:dyDescent="0.15">
      <c r="AN3853" s="551"/>
    </row>
    <row r="3854" spans="40:40" x14ac:dyDescent="0.15">
      <c r="AN3854" s="551"/>
    </row>
    <row r="3855" spans="40:40" x14ac:dyDescent="0.15">
      <c r="AN3855" s="551"/>
    </row>
    <row r="3856" spans="40:40" x14ac:dyDescent="0.15">
      <c r="AN3856" s="551"/>
    </row>
    <row r="3857" spans="40:40" x14ac:dyDescent="0.15">
      <c r="AN3857" s="551"/>
    </row>
    <row r="3858" spans="40:40" x14ac:dyDescent="0.15">
      <c r="AN3858" s="551"/>
    </row>
    <row r="3859" spans="40:40" x14ac:dyDescent="0.15">
      <c r="AN3859" s="551"/>
    </row>
    <row r="3860" spans="40:40" x14ac:dyDescent="0.15">
      <c r="AN3860" s="551"/>
    </row>
    <row r="3861" spans="40:40" x14ac:dyDescent="0.15">
      <c r="AN3861" s="551"/>
    </row>
    <row r="3862" spans="40:40" x14ac:dyDescent="0.15">
      <c r="AN3862" s="551"/>
    </row>
    <row r="3863" spans="40:40" x14ac:dyDescent="0.15">
      <c r="AN3863" s="551"/>
    </row>
    <row r="3864" spans="40:40" x14ac:dyDescent="0.15">
      <c r="AN3864" s="551"/>
    </row>
    <row r="3865" spans="40:40" x14ac:dyDescent="0.15">
      <c r="AN3865" s="551"/>
    </row>
    <row r="3866" spans="40:40" x14ac:dyDescent="0.15">
      <c r="AN3866" s="551"/>
    </row>
    <row r="3867" spans="40:40" x14ac:dyDescent="0.15">
      <c r="AN3867" s="551"/>
    </row>
    <row r="3868" spans="40:40" x14ac:dyDescent="0.15">
      <c r="AN3868" s="551"/>
    </row>
    <row r="3869" spans="40:40" x14ac:dyDescent="0.15">
      <c r="AN3869" s="551"/>
    </row>
    <row r="3870" spans="40:40" x14ac:dyDescent="0.15">
      <c r="AN3870" s="551"/>
    </row>
    <row r="3871" spans="40:40" x14ac:dyDescent="0.15">
      <c r="AN3871" s="551"/>
    </row>
    <row r="3872" spans="40:40" x14ac:dyDescent="0.15">
      <c r="AN3872" s="551"/>
    </row>
    <row r="3873" spans="40:40" x14ac:dyDescent="0.15">
      <c r="AN3873" s="551"/>
    </row>
    <row r="3874" spans="40:40" x14ac:dyDescent="0.15">
      <c r="AN3874" s="551"/>
    </row>
    <row r="3875" spans="40:40" x14ac:dyDescent="0.15">
      <c r="AN3875" s="551"/>
    </row>
    <row r="3876" spans="40:40" x14ac:dyDescent="0.15">
      <c r="AN3876" s="551"/>
    </row>
    <row r="3877" spans="40:40" x14ac:dyDescent="0.15">
      <c r="AN3877" s="551"/>
    </row>
    <row r="3878" spans="40:40" x14ac:dyDescent="0.15">
      <c r="AN3878" s="551"/>
    </row>
    <row r="3879" spans="40:40" x14ac:dyDescent="0.15">
      <c r="AN3879" s="551"/>
    </row>
    <row r="3880" spans="40:40" x14ac:dyDescent="0.15">
      <c r="AN3880" s="551"/>
    </row>
    <row r="3881" spans="40:40" x14ac:dyDescent="0.15">
      <c r="AN3881" s="551"/>
    </row>
    <row r="3882" spans="40:40" x14ac:dyDescent="0.15">
      <c r="AN3882" s="551"/>
    </row>
    <row r="3883" spans="40:40" x14ac:dyDescent="0.15">
      <c r="AN3883" s="551"/>
    </row>
    <row r="3884" spans="40:40" x14ac:dyDescent="0.15">
      <c r="AN3884" s="551"/>
    </row>
    <row r="3885" spans="40:40" x14ac:dyDescent="0.15">
      <c r="AN3885" s="551"/>
    </row>
    <row r="3886" spans="40:40" x14ac:dyDescent="0.15">
      <c r="AN3886" s="551"/>
    </row>
    <row r="3887" spans="40:40" x14ac:dyDescent="0.15">
      <c r="AN3887" s="551"/>
    </row>
    <row r="3888" spans="40:40" x14ac:dyDescent="0.15">
      <c r="AN3888" s="551"/>
    </row>
    <row r="3889" spans="40:40" x14ac:dyDescent="0.15">
      <c r="AN3889" s="551"/>
    </row>
    <row r="3890" spans="40:40" x14ac:dyDescent="0.15">
      <c r="AN3890" s="551"/>
    </row>
    <row r="3891" spans="40:40" x14ac:dyDescent="0.15">
      <c r="AN3891" s="551"/>
    </row>
    <row r="3892" spans="40:40" x14ac:dyDescent="0.15">
      <c r="AN3892" s="551"/>
    </row>
    <row r="3893" spans="40:40" x14ac:dyDescent="0.15">
      <c r="AN3893" s="551"/>
    </row>
    <row r="3894" spans="40:40" x14ac:dyDescent="0.15">
      <c r="AN3894" s="551"/>
    </row>
    <row r="3895" spans="40:40" x14ac:dyDescent="0.15">
      <c r="AN3895" s="551"/>
    </row>
    <row r="3896" spans="40:40" x14ac:dyDescent="0.15">
      <c r="AN3896" s="551"/>
    </row>
    <row r="3897" spans="40:40" x14ac:dyDescent="0.15">
      <c r="AN3897" s="551"/>
    </row>
    <row r="3898" spans="40:40" x14ac:dyDescent="0.15">
      <c r="AN3898" s="551"/>
    </row>
    <row r="3899" spans="40:40" x14ac:dyDescent="0.15">
      <c r="AN3899" s="551"/>
    </row>
    <row r="3900" spans="40:40" x14ac:dyDescent="0.15">
      <c r="AN3900" s="551"/>
    </row>
    <row r="3901" spans="40:40" x14ac:dyDescent="0.15">
      <c r="AN3901" s="551"/>
    </row>
    <row r="3902" spans="40:40" x14ac:dyDescent="0.15">
      <c r="AN3902" s="551"/>
    </row>
    <row r="3903" spans="40:40" x14ac:dyDescent="0.15">
      <c r="AN3903" s="551"/>
    </row>
    <row r="3904" spans="40:40" x14ac:dyDescent="0.15">
      <c r="AN3904" s="551"/>
    </row>
    <row r="3905" spans="40:40" x14ac:dyDescent="0.15">
      <c r="AN3905" s="551"/>
    </row>
    <row r="3906" spans="40:40" x14ac:dyDescent="0.15">
      <c r="AN3906" s="551"/>
    </row>
    <row r="3907" spans="40:40" x14ac:dyDescent="0.15">
      <c r="AN3907" s="551"/>
    </row>
    <row r="3908" spans="40:40" x14ac:dyDescent="0.15">
      <c r="AN3908" s="551"/>
    </row>
    <row r="3909" spans="40:40" x14ac:dyDescent="0.15">
      <c r="AN3909" s="551"/>
    </row>
    <row r="3910" spans="40:40" x14ac:dyDescent="0.15">
      <c r="AN3910" s="551"/>
    </row>
    <row r="3911" spans="40:40" x14ac:dyDescent="0.15">
      <c r="AN3911" s="551"/>
    </row>
    <row r="3912" spans="40:40" x14ac:dyDescent="0.15">
      <c r="AN3912" s="551"/>
    </row>
    <row r="3913" spans="40:40" x14ac:dyDescent="0.15">
      <c r="AN3913" s="551"/>
    </row>
    <row r="3914" spans="40:40" x14ac:dyDescent="0.15">
      <c r="AN3914" s="551"/>
    </row>
    <row r="3915" spans="40:40" x14ac:dyDescent="0.15">
      <c r="AN3915" s="551"/>
    </row>
    <row r="3916" spans="40:40" x14ac:dyDescent="0.15">
      <c r="AN3916" s="551"/>
    </row>
    <row r="3917" spans="40:40" x14ac:dyDescent="0.15">
      <c r="AN3917" s="551"/>
    </row>
    <row r="3918" spans="40:40" x14ac:dyDescent="0.15">
      <c r="AN3918" s="551"/>
    </row>
    <row r="3919" spans="40:40" x14ac:dyDescent="0.15">
      <c r="AN3919" s="551"/>
    </row>
    <row r="3920" spans="40:40" x14ac:dyDescent="0.15">
      <c r="AN3920" s="551"/>
    </row>
    <row r="3921" spans="40:40" x14ac:dyDescent="0.15">
      <c r="AN3921" s="551"/>
    </row>
    <row r="3922" spans="40:40" x14ac:dyDescent="0.15">
      <c r="AN3922" s="551"/>
    </row>
    <row r="3923" spans="40:40" x14ac:dyDescent="0.15">
      <c r="AN3923" s="551"/>
    </row>
    <row r="3924" spans="40:40" x14ac:dyDescent="0.15">
      <c r="AN3924" s="551"/>
    </row>
    <row r="3925" spans="40:40" x14ac:dyDescent="0.15">
      <c r="AN3925" s="551"/>
    </row>
    <row r="3926" spans="40:40" x14ac:dyDescent="0.15">
      <c r="AN3926" s="551"/>
    </row>
    <row r="3927" spans="40:40" x14ac:dyDescent="0.15">
      <c r="AN3927" s="551"/>
    </row>
    <row r="3928" spans="40:40" x14ac:dyDescent="0.15">
      <c r="AN3928" s="551"/>
    </row>
    <row r="3929" spans="40:40" x14ac:dyDescent="0.15">
      <c r="AN3929" s="551"/>
    </row>
    <row r="3930" spans="40:40" x14ac:dyDescent="0.15">
      <c r="AN3930" s="551"/>
    </row>
    <row r="3931" spans="40:40" x14ac:dyDescent="0.15">
      <c r="AN3931" s="551"/>
    </row>
    <row r="3932" spans="40:40" x14ac:dyDescent="0.15">
      <c r="AN3932" s="551"/>
    </row>
    <row r="3933" spans="40:40" x14ac:dyDescent="0.15">
      <c r="AN3933" s="551"/>
    </row>
    <row r="3934" spans="40:40" x14ac:dyDescent="0.15">
      <c r="AN3934" s="551"/>
    </row>
    <row r="3935" spans="40:40" x14ac:dyDescent="0.15">
      <c r="AN3935" s="551"/>
    </row>
    <row r="3936" spans="40:40" x14ac:dyDescent="0.15">
      <c r="AN3936" s="551"/>
    </row>
    <row r="3937" spans="40:40" x14ac:dyDescent="0.15">
      <c r="AN3937" s="551"/>
    </row>
    <row r="3938" spans="40:40" x14ac:dyDescent="0.15">
      <c r="AN3938" s="551"/>
    </row>
    <row r="3939" spans="40:40" x14ac:dyDescent="0.15">
      <c r="AN3939" s="551"/>
    </row>
    <row r="3940" spans="40:40" x14ac:dyDescent="0.15">
      <c r="AN3940" s="551"/>
    </row>
    <row r="3941" spans="40:40" x14ac:dyDescent="0.15">
      <c r="AN3941" s="551"/>
    </row>
    <row r="3942" spans="40:40" x14ac:dyDescent="0.15">
      <c r="AN3942" s="551"/>
    </row>
    <row r="3943" spans="40:40" x14ac:dyDescent="0.15">
      <c r="AN3943" s="551"/>
    </row>
    <row r="3944" spans="40:40" x14ac:dyDescent="0.15">
      <c r="AN3944" s="551"/>
    </row>
    <row r="3945" spans="40:40" x14ac:dyDescent="0.15">
      <c r="AN3945" s="551"/>
    </row>
    <row r="3946" spans="40:40" x14ac:dyDescent="0.15">
      <c r="AN3946" s="551"/>
    </row>
    <row r="3947" spans="40:40" x14ac:dyDescent="0.15">
      <c r="AN3947" s="551"/>
    </row>
    <row r="3948" spans="40:40" x14ac:dyDescent="0.15">
      <c r="AN3948" s="551"/>
    </row>
    <row r="3949" spans="40:40" x14ac:dyDescent="0.15">
      <c r="AN3949" s="551"/>
    </row>
    <row r="3950" spans="40:40" x14ac:dyDescent="0.15">
      <c r="AN3950" s="551"/>
    </row>
    <row r="3951" spans="40:40" x14ac:dyDescent="0.15">
      <c r="AN3951" s="551"/>
    </row>
    <row r="3952" spans="40:40" x14ac:dyDescent="0.15">
      <c r="AN3952" s="551"/>
    </row>
    <row r="3953" spans="40:40" x14ac:dyDescent="0.15">
      <c r="AN3953" s="551"/>
    </row>
    <row r="3954" spans="40:40" x14ac:dyDescent="0.15">
      <c r="AN3954" s="551"/>
    </row>
    <row r="3955" spans="40:40" x14ac:dyDescent="0.15">
      <c r="AN3955" s="551"/>
    </row>
    <row r="3956" spans="40:40" x14ac:dyDescent="0.15">
      <c r="AN3956" s="551"/>
    </row>
    <row r="3957" spans="40:40" x14ac:dyDescent="0.15">
      <c r="AN3957" s="551"/>
    </row>
    <row r="3958" spans="40:40" x14ac:dyDescent="0.15">
      <c r="AN3958" s="551"/>
    </row>
    <row r="3959" spans="40:40" x14ac:dyDescent="0.15">
      <c r="AN3959" s="551"/>
    </row>
    <row r="3960" spans="40:40" x14ac:dyDescent="0.15">
      <c r="AN3960" s="551"/>
    </row>
    <row r="3961" spans="40:40" x14ac:dyDescent="0.15">
      <c r="AN3961" s="551"/>
    </row>
    <row r="3962" spans="40:40" x14ac:dyDescent="0.15">
      <c r="AN3962" s="551"/>
    </row>
    <row r="3963" spans="40:40" x14ac:dyDescent="0.15">
      <c r="AN3963" s="551"/>
    </row>
    <row r="3964" spans="40:40" x14ac:dyDescent="0.15">
      <c r="AN3964" s="551"/>
    </row>
    <row r="3965" spans="40:40" x14ac:dyDescent="0.15">
      <c r="AN3965" s="551"/>
    </row>
    <row r="3966" spans="40:40" x14ac:dyDescent="0.15">
      <c r="AN3966" s="551"/>
    </row>
    <row r="3967" spans="40:40" x14ac:dyDescent="0.15">
      <c r="AN3967" s="551"/>
    </row>
    <row r="3968" spans="40:40" x14ac:dyDescent="0.15">
      <c r="AN3968" s="551"/>
    </row>
    <row r="3969" spans="40:40" x14ac:dyDescent="0.15">
      <c r="AN3969" s="551"/>
    </row>
    <row r="3970" spans="40:40" x14ac:dyDescent="0.15">
      <c r="AN3970" s="551"/>
    </row>
    <row r="3971" spans="40:40" x14ac:dyDescent="0.15">
      <c r="AN3971" s="551"/>
    </row>
    <row r="3972" spans="40:40" x14ac:dyDescent="0.15">
      <c r="AN3972" s="551"/>
    </row>
    <row r="3973" spans="40:40" x14ac:dyDescent="0.15">
      <c r="AN3973" s="551"/>
    </row>
    <row r="3974" spans="40:40" x14ac:dyDescent="0.15">
      <c r="AN3974" s="551"/>
    </row>
    <row r="3975" spans="40:40" x14ac:dyDescent="0.15">
      <c r="AN3975" s="551"/>
    </row>
    <row r="3976" spans="40:40" x14ac:dyDescent="0.15">
      <c r="AN3976" s="551"/>
    </row>
    <row r="3977" spans="40:40" x14ac:dyDescent="0.15">
      <c r="AN3977" s="551"/>
    </row>
    <row r="3978" spans="40:40" x14ac:dyDescent="0.15">
      <c r="AN3978" s="551"/>
    </row>
    <row r="3979" spans="40:40" x14ac:dyDescent="0.15">
      <c r="AN3979" s="551"/>
    </row>
    <row r="3980" spans="40:40" x14ac:dyDescent="0.15">
      <c r="AN3980" s="551"/>
    </row>
    <row r="3981" spans="40:40" x14ac:dyDescent="0.15">
      <c r="AN3981" s="551"/>
    </row>
    <row r="3982" spans="40:40" x14ac:dyDescent="0.15">
      <c r="AN3982" s="551"/>
    </row>
    <row r="3983" spans="40:40" x14ac:dyDescent="0.15">
      <c r="AN3983" s="551"/>
    </row>
    <row r="3984" spans="40:40" x14ac:dyDescent="0.15">
      <c r="AN3984" s="551"/>
    </row>
    <row r="3985" spans="40:40" x14ac:dyDescent="0.15">
      <c r="AN3985" s="551"/>
    </row>
    <row r="3986" spans="40:40" x14ac:dyDescent="0.15">
      <c r="AN3986" s="551"/>
    </row>
    <row r="3987" spans="40:40" x14ac:dyDescent="0.15">
      <c r="AN3987" s="551"/>
    </row>
    <row r="3988" spans="40:40" x14ac:dyDescent="0.15">
      <c r="AN3988" s="551"/>
    </row>
    <row r="3989" spans="40:40" x14ac:dyDescent="0.15">
      <c r="AN3989" s="551"/>
    </row>
    <row r="3990" spans="40:40" x14ac:dyDescent="0.15">
      <c r="AN3990" s="551"/>
    </row>
    <row r="3991" spans="40:40" x14ac:dyDescent="0.15">
      <c r="AN3991" s="551"/>
    </row>
    <row r="3992" spans="40:40" x14ac:dyDescent="0.15">
      <c r="AN3992" s="551"/>
    </row>
    <row r="3993" spans="40:40" x14ac:dyDescent="0.15">
      <c r="AN3993" s="551"/>
    </row>
    <row r="3994" spans="40:40" x14ac:dyDescent="0.15">
      <c r="AN3994" s="551"/>
    </row>
    <row r="3995" spans="40:40" x14ac:dyDescent="0.15">
      <c r="AN3995" s="551"/>
    </row>
    <row r="3996" spans="40:40" x14ac:dyDescent="0.15">
      <c r="AN3996" s="551"/>
    </row>
    <row r="3997" spans="40:40" x14ac:dyDescent="0.15">
      <c r="AN3997" s="551"/>
    </row>
    <row r="3998" spans="40:40" x14ac:dyDescent="0.15">
      <c r="AN3998" s="551"/>
    </row>
    <row r="3999" spans="40:40" x14ac:dyDescent="0.15">
      <c r="AN3999" s="551"/>
    </row>
    <row r="4000" spans="40:40" x14ac:dyDescent="0.15">
      <c r="AN4000" s="551"/>
    </row>
    <row r="4001" spans="40:40" x14ac:dyDescent="0.15">
      <c r="AN4001" s="551"/>
    </row>
    <row r="4002" spans="40:40" x14ac:dyDescent="0.15">
      <c r="AN4002" s="551"/>
    </row>
    <row r="4003" spans="40:40" x14ac:dyDescent="0.15">
      <c r="AN4003" s="551"/>
    </row>
    <row r="4004" spans="40:40" x14ac:dyDescent="0.15">
      <c r="AN4004" s="551"/>
    </row>
    <row r="4005" spans="40:40" x14ac:dyDescent="0.15">
      <c r="AN4005" s="551"/>
    </row>
    <row r="4006" spans="40:40" x14ac:dyDescent="0.15">
      <c r="AN4006" s="551"/>
    </row>
    <row r="4007" spans="40:40" x14ac:dyDescent="0.15">
      <c r="AN4007" s="551"/>
    </row>
    <row r="4008" spans="40:40" x14ac:dyDescent="0.15">
      <c r="AN4008" s="551"/>
    </row>
    <row r="4009" spans="40:40" x14ac:dyDescent="0.15">
      <c r="AN4009" s="551"/>
    </row>
    <row r="4010" spans="40:40" x14ac:dyDescent="0.15">
      <c r="AN4010" s="551"/>
    </row>
    <row r="4011" spans="40:40" x14ac:dyDescent="0.15">
      <c r="AN4011" s="551"/>
    </row>
    <row r="4012" spans="40:40" x14ac:dyDescent="0.15">
      <c r="AN4012" s="551"/>
    </row>
    <row r="4013" spans="40:40" x14ac:dyDescent="0.15">
      <c r="AN4013" s="551"/>
    </row>
    <row r="4014" spans="40:40" x14ac:dyDescent="0.15">
      <c r="AN4014" s="551"/>
    </row>
    <row r="4015" spans="40:40" x14ac:dyDescent="0.15">
      <c r="AN4015" s="551"/>
    </row>
    <row r="4016" spans="40:40" x14ac:dyDescent="0.15">
      <c r="AN4016" s="551"/>
    </row>
    <row r="4017" spans="40:40" x14ac:dyDescent="0.15">
      <c r="AN4017" s="551"/>
    </row>
    <row r="4018" spans="40:40" x14ac:dyDescent="0.15">
      <c r="AN4018" s="551"/>
    </row>
    <row r="4019" spans="40:40" x14ac:dyDescent="0.15">
      <c r="AN4019" s="551"/>
    </row>
    <row r="4020" spans="40:40" x14ac:dyDescent="0.15">
      <c r="AN4020" s="551"/>
    </row>
    <row r="4021" spans="40:40" x14ac:dyDescent="0.15">
      <c r="AN4021" s="551"/>
    </row>
    <row r="4022" spans="40:40" x14ac:dyDescent="0.15">
      <c r="AN4022" s="551"/>
    </row>
    <row r="4023" spans="40:40" x14ac:dyDescent="0.15">
      <c r="AN4023" s="551"/>
    </row>
    <row r="4024" spans="40:40" x14ac:dyDescent="0.15">
      <c r="AN4024" s="551"/>
    </row>
    <row r="4025" spans="40:40" x14ac:dyDescent="0.15">
      <c r="AN4025" s="551"/>
    </row>
    <row r="4026" spans="40:40" x14ac:dyDescent="0.15">
      <c r="AN4026" s="551"/>
    </row>
    <row r="4027" spans="40:40" x14ac:dyDescent="0.15">
      <c r="AN4027" s="551"/>
    </row>
    <row r="4028" spans="40:40" x14ac:dyDescent="0.15">
      <c r="AN4028" s="551"/>
    </row>
    <row r="4029" spans="40:40" x14ac:dyDescent="0.15">
      <c r="AN4029" s="551"/>
    </row>
    <row r="4030" spans="40:40" x14ac:dyDescent="0.15">
      <c r="AN4030" s="551"/>
    </row>
    <row r="4031" spans="40:40" x14ac:dyDescent="0.15">
      <c r="AN4031" s="551"/>
    </row>
    <row r="4032" spans="40:40" x14ac:dyDescent="0.15">
      <c r="AN4032" s="551"/>
    </row>
    <row r="4033" spans="40:40" x14ac:dyDescent="0.15">
      <c r="AN4033" s="551"/>
    </row>
    <row r="4034" spans="40:40" x14ac:dyDescent="0.15">
      <c r="AN4034" s="551"/>
    </row>
    <row r="4035" spans="40:40" x14ac:dyDescent="0.15">
      <c r="AN4035" s="551"/>
    </row>
    <row r="4036" spans="40:40" x14ac:dyDescent="0.15">
      <c r="AN4036" s="551"/>
    </row>
    <row r="4037" spans="40:40" x14ac:dyDescent="0.15">
      <c r="AN4037" s="551"/>
    </row>
    <row r="4038" spans="40:40" x14ac:dyDescent="0.15">
      <c r="AN4038" s="551"/>
    </row>
    <row r="4039" spans="40:40" x14ac:dyDescent="0.15">
      <c r="AN4039" s="551"/>
    </row>
    <row r="4040" spans="40:40" x14ac:dyDescent="0.15">
      <c r="AN4040" s="551"/>
    </row>
    <row r="4041" spans="40:40" x14ac:dyDescent="0.15">
      <c r="AN4041" s="551"/>
    </row>
    <row r="4042" spans="40:40" x14ac:dyDescent="0.15">
      <c r="AN4042" s="551"/>
    </row>
    <row r="4043" spans="40:40" x14ac:dyDescent="0.15">
      <c r="AN4043" s="551"/>
    </row>
    <row r="4044" spans="40:40" x14ac:dyDescent="0.15">
      <c r="AN4044" s="551"/>
    </row>
    <row r="4045" spans="40:40" x14ac:dyDescent="0.15">
      <c r="AN4045" s="551"/>
    </row>
    <row r="4046" spans="40:40" x14ac:dyDescent="0.15">
      <c r="AN4046" s="551"/>
    </row>
    <row r="4047" spans="40:40" x14ac:dyDescent="0.15">
      <c r="AN4047" s="551"/>
    </row>
    <row r="4048" spans="40:40" x14ac:dyDescent="0.15">
      <c r="AN4048" s="551"/>
    </row>
    <row r="4049" spans="40:40" x14ac:dyDescent="0.15">
      <c r="AN4049" s="551"/>
    </row>
    <row r="4050" spans="40:40" x14ac:dyDescent="0.15">
      <c r="AN4050" s="551"/>
    </row>
    <row r="4051" spans="40:40" x14ac:dyDescent="0.15">
      <c r="AN4051" s="551"/>
    </row>
    <row r="4052" spans="40:40" x14ac:dyDescent="0.15">
      <c r="AN4052" s="551"/>
    </row>
    <row r="4053" spans="40:40" x14ac:dyDescent="0.15">
      <c r="AN4053" s="551"/>
    </row>
    <row r="4054" spans="40:40" x14ac:dyDescent="0.15">
      <c r="AN4054" s="551"/>
    </row>
    <row r="4055" spans="40:40" x14ac:dyDescent="0.15">
      <c r="AN4055" s="551"/>
    </row>
    <row r="4056" spans="40:40" x14ac:dyDescent="0.15">
      <c r="AN4056" s="551"/>
    </row>
    <row r="4057" spans="40:40" x14ac:dyDescent="0.15">
      <c r="AN4057" s="551"/>
    </row>
    <row r="4058" spans="40:40" x14ac:dyDescent="0.15">
      <c r="AN4058" s="551"/>
    </row>
    <row r="4059" spans="40:40" x14ac:dyDescent="0.15">
      <c r="AN4059" s="551"/>
    </row>
    <row r="4060" spans="40:40" x14ac:dyDescent="0.15">
      <c r="AN4060" s="551"/>
    </row>
    <row r="4061" spans="40:40" x14ac:dyDescent="0.15">
      <c r="AN4061" s="551"/>
    </row>
    <row r="4062" spans="40:40" x14ac:dyDescent="0.15">
      <c r="AN4062" s="551"/>
    </row>
    <row r="4063" spans="40:40" x14ac:dyDescent="0.15">
      <c r="AN4063" s="551"/>
    </row>
    <row r="4064" spans="40:40" x14ac:dyDescent="0.15">
      <c r="AN4064" s="551"/>
    </row>
    <row r="4065" spans="40:40" x14ac:dyDescent="0.15">
      <c r="AN4065" s="551"/>
    </row>
    <row r="4066" spans="40:40" x14ac:dyDescent="0.15">
      <c r="AN4066" s="551"/>
    </row>
    <row r="4067" spans="40:40" x14ac:dyDescent="0.15">
      <c r="AN4067" s="551"/>
    </row>
    <row r="4068" spans="40:40" x14ac:dyDescent="0.15">
      <c r="AN4068" s="551"/>
    </row>
    <row r="4069" spans="40:40" x14ac:dyDescent="0.15">
      <c r="AN4069" s="551"/>
    </row>
    <row r="4070" spans="40:40" x14ac:dyDescent="0.15">
      <c r="AN4070" s="551"/>
    </row>
    <row r="4071" spans="40:40" x14ac:dyDescent="0.15">
      <c r="AN4071" s="551"/>
    </row>
    <row r="4072" spans="40:40" x14ac:dyDescent="0.15">
      <c r="AN4072" s="551"/>
    </row>
    <row r="4073" spans="40:40" x14ac:dyDescent="0.15">
      <c r="AN4073" s="551"/>
    </row>
    <row r="4074" spans="40:40" x14ac:dyDescent="0.15">
      <c r="AN4074" s="551"/>
    </row>
    <row r="4075" spans="40:40" x14ac:dyDescent="0.15">
      <c r="AN4075" s="551"/>
    </row>
    <row r="4076" spans="40:40" x14ac:dyDescent="0.15">
      <c r="AN4076" s="551"/>
    </row>
    <row r="4077" spans="40:40" x14ac:dyDescent="0.15">
      <c r="AN4077" s="551"/>
    </row>
    <row r="4078" spans="40:40" x14ac:dyDescent="0.15">
      <c r="AN4078" s="551"/>
    </row>
    <row r="4079" spans="40:40" x14ac:dyDescent="0.15">
      <c r="AN4079" s="551"/>
    </row>
    <row r="4080" spans="40:40" x14ac:dyDescent="0.15">
      <c r="AN4080" s="551"/>
    </row>
    <row r="4081" spans="40:40" x14ac:dyDescent="0.15">
      <c r="AN4081" s="551"/>
    </row>
    <row r="4082" spans="40:40" x14ac:dyDescent="0.15">
      <c r="AN4082" s="551"/>
    </row>
    <row r="4083" spans="40:40" x14ac:dyDescent="0.15">
      <c r="AN4083" s="551"/>
    </row>
    <row r="4084" spans="40:40" x14ac:dyDescent="0.15">
      <c r="AN4084" s="551"/>
    </row>
    <row r="4085" spans="40:40" x14ac:dyDescent="0.15">
      <c r="AN4085" s="551"/>
    </row>
    <row r="4086" spans="40:40" x14ac:dyDescent="0.15">
      <c r="AN4086" s="551"/>
    </row>
    <row r="4087" spans="40:40" x14ac:dyDescent="0.15">
      <c r="AN4087" s="551"/>
    </row>
    <row r="4088" spans="40:40" x14ac:dyDescent="0.15">
      <c r="AN4088" s="551"/>
    </row>
    <row r="4089" spans="40:40" x14ac:dyDescent="0.15">
      <c r="AN4089" s="551"/>
    </row>
    <row r="4090" spans="40:40" x14ac:dyDescent="0.15">
      <c r="AN4090" s="551"/>
    </row>
    <row r="4091" spans="40:40" x14ac:dyDescent="0.15">
      <c r="AN4091" s="551"/>
    </row>
    <row r="4092" spans="40:40" x14ac:dyDescent="0.15">
      <c r="AN4092" s="551"/>
    </row>
    <row r="4093" spans="40:40" x14ac:dyDescent="0.15">
      <c r="AN4093" s="551"/>
    </row>
    <row r="4094" spans="40:40" x14ac:dyDescent="0.15">
      <c r="AN4094" s="551"/>
    </row>
    <row r="4095" spans="40:40" x14ac:dyDescent="0.15">
      <c r="AN4095" s="551"/>
    </row>
    <row r="4096" spans="40:40" x14ac:dyDescent="0.15">
      <c r="AN4096" s="551"/>
    </row>
    <row r="4097" spans="40:40" x14ac:dyDescent="0.15">
      <c r="AN4097" s="551"/>
    </row>
    <row r="4098" spans="40:40" x14ac:dyDescent="0.15">
      <c r="AN4098" s="551"/>
    </row>
    <row r="4099" spans="40:40" x14ac:dyDescent="0.15">
      <c r="AN4099" s="551"/>
    </row>
    <row r="4100" spans="40:40" x14ac:dyDescent="0.15">
      <c r="AN4100" s="551"/>
    </row>
    <row r="4101" spans="40:40" x14ac:dyDescent="0.15">
      <c r="AN4101" s="551"/>
    </row>
    <row r="4102" spans="40:40" x14ac:dyDescent="0.15">
      <c r="AN4102" s="551"/>
    </row>
    <row r="4103" spans="40:40" x14ac:dyDescent="0.15">
      <c r="AN4103" s="551"/>
    </row>
    <row r="4104" spans="40:40" x14ac:dyDescent="0.15">
      <c r="AN4104" s="551"/>
    </row>
    <row r="4105" spans="40:40" x14ac:dyDescent="0.15">
      <c r="AN4105" s="551"/>
    </row>
    <row r="4106" spans="40:40" x14ac:dyDescent="0.15">
      <c r="AN4106" s="551"/>
    </row>
    <row r="4107" spans="40:40" x14ac:dyDescent="0.15">
      <c r="AN4107" s="551"/>
    </row>
    <row r="4108" spans="40:40" x14ac:dyDescent="0.15">
      <c r="AN4108" s="551"/>
    </row>
    <row r="4109" spans="40:40" x14ac:dyDescent="0.15">
      <c r="AN4109" s="551"/>
    </row>
    <row r="4110" spans="40:40" x14ac:dyDescent="0.15">
      <c r="AN4110" s="551"/>
    </row>
    <row r="4111" spans="40:40" x14ac:dyDescent="0.15">
      <c r="AN4111" s="551"/>
    </row>
    <row r="4112" spans="40:40" x14ac:dyDescent="0.15">
      <c r="AN4112" s="551"/>
    </row>
    <row r="4113" spans="40:40" x14ac:dyDescent="0.15">
      <c r="AN4113" s="551"/>
    </row>
    <row r="4114" spans="40:40" x14ac:dyDescent="0.15">
      <c r="AN4114" s="551"/>
    </row>
    <row r="4115" spans="40:40" x14ac:dyDescent="0.15">
      <c r="AN4115" s="551"/>
    </row>
    <row r="4116" spans="40:40" x14ac:dyDescent="0.15">
      <c r="AN4116" s="551"/>
    </row>
    <row r="4117" spans="40:40" x14ac:dyDescent="0.15">
      <c r="AN4117" s="551"/>
    </row>
    <row r="4118" spans="40:40" x14ac:dyDescent="0.15">
      <c r="AN4118" s="551"/>
    </row>
    <row r="4119" spans="40:40" x14ac:dyDescent="0.15">
      <c r="AN4119" s="551"/>
    </row>
    <row r="4120" spans="40:40" x14ac:dyDescent="0.15">
      <c r="AN4120" s="551"/>
    </row>
    <row r="4121" spans="40:40" x14ac:dyDescent="0.15">
      <c r="AN4121" s="551"/>
    </row>
    <row r="4122" spans="40:40" x14ac:dyDescent="0.15">
      <c r="AN4122" s="551"/>
    </row>
    <row r="4123" spans="40:40" x14ac:dyDescent="0.15">
      <c r="AN4123" s="551"/>
    </row>
    <row r="4124" spans="40:40" x14ac:dyDescent="0.15">
      <c r="AN4124" s="551"/>
    </row>
    <row r="4125" spans="40:40" x14ac:dyDescent="0.15">
      <c r="AN4125" s="551"/>
    </row>
    <row r="4126" spans="40:40" x14ac:dyDescent="0.15">
      <c r="AN4126" s="551"/>
    </row>
    <row r="4127" spans="40:40" x14ac:dyDescent="0.15">
      <c r="AN4127" s="551"/>
    </row>
    <row r="4128" spans="40:40" x14ac:dyDescent="0.15">
      <c r="AN4128" s="551"/>
    </row>
    <row r="4129" spans="40:40" x14ac:dyDescent="0.15">
      <c r="AN4129" s="551"/>
    </row>
    <row r="4130" spans="40:40" x14ac:dyDescent="0.15">
      <c r="AN4130" s="551"/>
    </row>
    <row r="4131" spans="40:40" x14ac:dyDescent="0.15">
      <c r="AN4131" s="551"/>
    </row>
    <row r="4132" spans="40:40" x14ac:dyDescent="0.15">
      <c r="AN4132" s="551"/>
    </row>
    <row r="4133" spans="40:40" x14ac:dyDescent="0.15">
      <c r="AN4133" s="551"/>
    </row>
    <row r="4134" spans="40:40" x14ac:dyDescent="0.15">
      <c r="AN4134" s="551"/>
    </row>
    <row r="4135" spans="40:40" x14ac:dyDescent="0.15">
      <c r="AN4135" s="551"/>
    </row>
    <row r="4136" spans="40:40" x14ac:dyDescent="0.15">
      <c r="AN4136" s="551"/>
    </row>
    <row r="4137" spans="40:40" x14ac:dyDescent="0.15">
      <c r="AN4137" s="551"/>
    </row>
    <row r="4138" spans="40:40" x14ac:dyDescent="0.15">
      <c r="AN4138" s="551"/>
    </row>
    <row r="4139" spans="40:40" x14ac:dyDescent="0.15">
      <c r="AN4139" s="551"/>
    </row>
    <row r="4140" spans="40:40" x14ac:dyDescent="0.15">
      <c r="AN4140" s="551"/>
    </row>
    <row r="4141" spans="40:40" x14ac:dyDescent="0.15">
      <c r="AN4141" s="551"/>
    </row>
    <row r="4142" spans="40:40" x14ac:dyDescent="0.15">
      <c r="AN4142" s="551"/>
    </row>
    <row r="4143" spans="40:40" x14ac:dyDescent="0.15">
      <c r="AN4143" s="551"/>
    </row>
    <row r="4144" spans="40:40" x14ac:dyDescent="0.15">
      <c r="AN4144" s="551"/>
    </row>
    <row r="4145" spans="40:40" x14ac:dyDescent="0.15">
      <c r="AN4145" s="551"/>
    </row>
    <row r="4146" spans="40:40" x14ac:dyDescent="0.15">
      <c r="AN4146" s="551"/>
    </row>
    <row r="4147" spans="40:40" x14ac:dyDescent="0.15">
      <c r="AN4147" s="551"/>
    </row>
    <row r="4148" spans="40:40" x14ac:dyDescent="0.15">
      <c r="AN4148" s="551"/>
    </row>
    <row r="4149" spans="40:40" x14ac:dyDescent="0.15">
      <c r="AN4149" s="551"/>
    </row>
    <row r="4150" spans="40:40" x14ac:dyDescent="0.15">
      <c r="AN4150" s="551"/>
    </row>
    <row r="4151" spans="40:40" x14ac:dyDescent="0.15">
      <c r="AN4151" s="551"/>
    </row>
    <row r="4152" spans="40:40" x14ac:dyDescent="0.15">
      <c r="AN4152" s="551"/>
    </row>
    <row r="4153" spans="40:40" x14ac:dyDescent="0.15">
      <c r="AN4153" s="551"/>
    </row>
    <row r="4154" spans="40:40" x14ac:dyDescent="0.15">
      <c r="AN4154" s="551"/>
    </row>
    <row r="4155" spans="40:40" x14ac:dyDescent="0.15">
      <c r="AN4155" s="551"/>
    </row>
    <row r="4156" spans="40:40" x14ac:dyDescent="0.15">
      <c r="AN4156" s="551"/>
    </row>
    <row r="4157" spans="40:40" x14ac:dyDescent="0.15">
      <c r="AN4157" s="551"/>
    </row>
    <row r="4158" spans="40:40" x14ac:dyDescent="0.15">
      <c r="AN4158" s="551"/>
    </row>
    <row r="4159" spans="40:40" x14ac:dyDescent="0.15">
      <c r="AN4159" s="551"/>
    </row>
    <row r="4160" spans="40:40" x14ac:dyDescent="0.15">
      <c r="AN4160" s="551"/>
    </row>
    <row r="4161" spans="40:40" x14ac:dyDescent="0.15">
      <c r="AN4161" s="551"/>
    </row>
    <row r="4162" spans="40:40" x14ac:dyDescent="0.15">
      <c r="AN4162" s="551"/>
    </row>
    <row r="4163" spans="40:40" x14ac:dyDescent="0.15">
      <c r="AN4163" s="551"/>
    </row>
    <row r="4164" spans="40:40" x14ac:dyDescent="0.15">
      <c r="AN4164" s="551"/>
    </row>
    <row r="4165" spans="40:40" x14ac:dyDescent="0.15">
      <c r="AN4165" s="551"/>
    </row>
    <row r="4166" spans="40:40" x14ac:dyDescent="0.15">
      <c r="AN4166" s="551"/>
    </row>
    <row r="4167" spans="40:40" x14ac:dyDescent="0.15">
      <c r="AN4167" s="551"/>
    </row>
    <row r="4168" spans="40:40" x14ac:dyDescent="0.15">
      <c r="AN4168" s="551"/>
    </row>
    <row r="4169" spans="40:40" x14ac:dyDescent="0.15">
      <c r="AN4169" s="551"/>
    </row>
    <row r="4170" spans="40:40" x14ac:dyDescent="0.15">
      <c r="AN4170" s="551"/>
    </row>
    <row r="4171" spans="40:40" x14ac:dyDescent="0.15">
      <c r="AN4171" s="551"/>
    </row>
    <row r="4172" spans="40:40" x14ac:dyDescent="0.15">
      <c r="AN4172" s="551"/>
    </row>
    <row r="4173" spans="40:40" x14ac:dyDescent="0.15">
      <c r="AN4173" s="551"/>
    </row>
    <row r="4174" spans="40:40" x14ac:dyDescent="0.15">
      <c r="AN4174" s="551"/>
    </row>
    <row r="4175" spans="40:40" x14ac:dyDescent="0.15">
      <c r="AN4175" s="551"/>
    </row>
    <row r="4176" spans="40:40" x14ac:dyDescent="0.15">
      <c r="AN4176" s="551"/>
    </row>
    <row r="4177" spans="40:40" x14ac:dyDescent="0.15">
      <c r="AN4177" s="551"/>
    </row>
    <row r="4178" spans="40:40" x14ac:dyDescent="0.15">
      <c r="AN4178" s="551"/>
    </row>
    <row r="4179" spans="40:40" x14ac:dyDescent="0.15">
      <c r="AN4179" s="551"/>
    </row>
    <row r="4180" spans="40:40" x14ac:dyDescent="0.15">
      <c r="AN4180" s="551"/>
    </row>
    <row r="4181" spans="40:40" x14ac:dyDescent="0.15">
      <c r="AN4181" s="551"/>
    </row>
    <row r="4182" spans="40:40" x14ac:dyDescent="0.15">
      <c r="AN4182" s="551"/>
    </row>
    <row r="4183" spans="40:40" x14ac:dyDescent="0.15">
      <c r="AN4183" s="551"/>
    </row>
    <row r="4184" spans="40:40" x14ac:dyDescent="0.15">
      <c r="AN4184" s="551"/>
    </row>
    <row r="4185" spans="40:40" x14ac:dyDescent="0.15">
      <c r="AN4185" s="551"/>
    </row>
    <row r="4186" spans="40:40" x14ac:dyDescent="0.15">
      <c r="AN4186" s="551"/>
    </row>
    <row r="4187" spans="40:40" x14ac:dyDescent="0.15">
      <c r="AN4187" s="551"/>
    </row>
    <row r="4188" spans="40:40" x14ac:dyDescent="0.15">
      <c r="AN4188" s="551"/>
    </row>
    <row r="4189" spans="40:40" x14ac:dyDescent="0.15">
      <c r="AN4189" s="551"/>
    </row>
    <row r="4190" spans="40:40" x14ac:dyDescent="0.15">
      <c r="AN4190" s="551"/>
    </row>
    <row r="4191" spans="40:40" x14ac:dyDescent="0.15">
      <c r="AN4191" s="551"/>
    </row>
    <row r="4192" spans="40:40" x14ac:dyDescent="0.15">
      <c r="AN4192" s="551"/>
    </row>
    <row r="4193" spans="40:40" x14ac:dyDescent="0.15">
      <c r="AN4193" s="551"/>
    </row>
    <row r="4194" spans="40:40" x14ac:dyDescent="0.15">
      <c r="AN4194" s="551"/>
    </row>
    <row r="4195" spans="40:40" x14ac:dyDescent="0.15">
      <c r="AN4195" s="551"/>
    </row>
    <row r="4196" spans="40:40" x14ac:dyDescent="0.15">
      <c r="AN4196" s="551"/>
    </row>
    <row r="4197" spans="40:40" x14ac:dyDescent="0.15">
      <c r="AN4197" s="551"/>
    </row>
    <row r="4198" spans="40:40" x14ac:dyDescent="0.15">
      <c r="AN4198" s="551"/>
    </row>
    <row r="4199" spans="40:40" x14ac:dyDescent="0.15">
      <c r="AN4199" s="551"/>
    </row>
    <row r="4200" spans="40:40" x14ac:dyDescent="0.15">
      <c r="AN4200" s="551"/>
    </row>
    <row r="4201" spans="40:40" x14ac:dyDescent="0.15">
      <c r="AN4201" s="551"/>
    </row>
    <row r="4202" spans="40:40" x14ac:dyDescent="0.15">
      <c r="AN4202" s="551"/>
    </row>
    <row r="4203" spans="40:40" x14ac:dyDescent="0.15">
      <c r="AN4203" s="551"/>
    </row>
    <row r="4204" spans="40:40" x14ac:dyDescent="0.15">
      <c r="AN4204" s="551"/>
    </row>
    <row r="4205" spans="40:40" x14ac:dyDescent="0.15">
      <c r="AN4205" s="551"/>
    </row>
    <row r="4206" spans="40:40" x14ac:dyDescent="0.15">
      <c r="AN4206" s="551"/>
    </row>
    <row r="4207" spans="40:40" x14ac:dyDescent="0.15">
      <c r="AN4207" s="551"/>
    </row>
    <row r="4208" spans="40:40" x14ac:dyDescent="0.15">
      <c r="AN4208" s="551"/>
    </row>
    <row r="4209" spans="40:40" x14ac:dyDescent="0.15">
      <c r="AN4209" s="551"/>
    </row>
    <row r="4210" spans="40:40" x14ac:dyDescent="0.15">
      <c r="AN4210" s="551"/>
    </row>
    <row r="4211" spans="40:40" x14ac:dyDescent="0.15">
      <c r="AN4211" s="551"/>
    </row>
    <row r="4212" spans="40:40" x14ac:dyDescent="0.15">
      <c r="AN4212" s="551"/>
    </row>
    <row r="4213" spans="40:40" x14ac:dyDescent="0.15">
      <c r="AN4213" s="551"/>
    </row>
    <row r="4214" spans="40:40" x14ac:dyDescent="0.15">
      <c r="AN4214" s="551"/>
    </row>
    <row r="4215" spans="40:40" x14ac:dyDescent="0.15">
      <c r="AN4215" s="551"/>
    </row>
    <row r="4216" spans="40:40" x14ac:dyDescent="0.15">
      <c r="AN4216" s="551"/>
    </row>
    <row r="4217" spans="40:40" x14ac:dyDescent="0.15">
      <c r="AN4217" s="551"/>
    </row>
    <row r="4218" spans="40:40" x14ac:dyDescent="0.15">
      <c r="AN4218" s="551"/>
    </row>
    <row r="4219" spans="40:40" x14ac:dyDescent="0.15">
      <c r="AN4219" s="551"/>
    </row>
    <row r="4220" spans="40:40" x14ac:dyDescent="0.15">
      <c r="AN4220" s="551"/>
    </row>
    <row r="4221" spans="40:40" x14ac:dyDescent="0.15">
      <c r="AN4221" s="551"/>
    </row>
    <row r="4222" spans="40:40" x14ac:dyDescent="0.15">
      <c r="AN4222" s="551"/>
    </row>
    <row r="4223" spans="40:40" x14ac:dyDescent="0.15">
      <c r="AN4223" s="551"/>
    </row>
    <row r="4224" spans="40:40" x14ac:dyDescent="0.15">
      <c r="AN4224" s="551"/>
    </row>
    <row r="4225" spans="40:40" x14ac:dyDescent="0.15">
      <c r="AN4225" s="551"/>
    </row>
    <row r="4226" spans="40:40" x14ac:dyDescent="0.15">
      <c r="AN4226" s="551"/>
    </row>
    <row r="4227" spans="40:40" x14ac:dyDescent="0.15">
      <c r="AN4227" s="551"/>
    </row>
    <row r="4228" spans="40:40" x14ac:dyDescent="0.15">
      <c r="AN4228" s="551"/>
    </row>
    <row r="4229" spans="40:40" x14ac:dyDescent="0.15">
      <c r="AN4229" s="551"/>
    </row>
    <row r="4230" spans="40:40" x14ac:dyDescent="0.15">
      <c r="AN4230" s="551"/>
    </row>
    <row r="4231" spans="40:40" x14ac:dyDescent="0.15">
      <c r="AN4231" s="551"/>
    </row>
    <row r="4232" spans="40:40" x14ac:dyDescent="0.15">
      <c r="AN4232" s="551"/>
    </row>
    <row r="4233" spans="40:40" x14ac:dyDescent="0.15">
      <c r="AN4233" s="551"/>
    </row>
    <row r="4234" spans="40:40" x14ac:dyDescent="0.15">
      <c r="AN4234" s="551"/>
    </row>
    <row r="4235" spans="40:40" x14ac:dyDescent="0.15">
      <c r="AN4235" s="551"/>
    </row>
    <row r="4236" spans="40:40" x14ac:dyDescent="0.15">
      <c r="AN4236" s="551"/>
    </row>
    <row r="4237" spans="40:40" x14ac:dyDescent="0.15">
      <c r="AN4237" s="551"/>
    </row>
    <row r="4238" spans="40:40" x14ac:dyDescent="0.15">
      <c r="AN4238" s="551"/>
    </row>
    <row r="4239" spans="40:40" x14ac:dyDescent="0.15">
      <c r="AN4239" s="551"/>
    </row>
    <row r="4240" spans="40:40" x14ac:dyDescent="0.15">
      <c r="AN4240" s="551"/>
    </row>
    <row r="4241" spans="40:40" x14ac:dyDescent="0.15">
      <c r="AN4241" s="551"/>
    </row>
    <row r="4242" spans="40:40" x14ac:dyDescent="0.15">
      <c r="AN4242" s="551"/>
    </row>
    <row r="4243" spans="40:40" x14ac:dyDescent="0.15">
      <c r="AN4243" s="551"/>
    </row>
    <row r="4244" spans="40:40" x14ac:dyDescent="0.15">
      <c r="AN4244" s="551"/>
    </row>
    <row r="4245" spans="40:40" x14ac:dyDescent="0.15">
      <c r="AN4245" s="551"/>
    </row>
    <row r="4246" spans="40:40" x14ac:dyDescent="0.15">
      <c r="AN4246" s="551"/>
    </row>
    <row r="4247" spans="40:40" x14ac:dyDescent="0.15">
      <c r="AN4247" s="551"/>
    </row>
    <row r="4248" spans="40:40" x14ac:dyDescent="0.15">
      <c r="AN4248" s="551"/>
    </row>
    <row r="4249" spans="40:40" x14ac:dyDescent="0.15">
      <c r="AN4249" s="551"/>
    </row>
    <row r="4250" spans="40:40" x14ac:dyDescent="0.15">
      <c r="AN4250" s="551"/>
    </row>
    <row r="4251" spans="40:40" x14ac:dyDescent="0.15">
      <c r="AN4251" s="551"/>
    </row>
    <row r="4252" spans="40:40" x14ac:dyDescent="0.15">
      <c r="AN4252" s="551"/>
    </row>
    <row r="4253" spans="40:40" x14ac:dyDescent="0.15">
      <c r="AN4253" s="551"/>
    </row>
    <row r="4254" spans="40:40" x14ac:dyDescent="0.15">
      <c r="AN4254" s="551"/>
    </row>
    <row r="4255" spans="40:40" x14ac:dyDescent="0.15">
      <c r="AN4255" s="551"/>
    </row>
    <row r="4256" spans="40:40" x14ac:dyDescent="0.15">
      <c r="AN4256" s="551"/>
    </row>
    <row r="4257" spans="40:40" x14ac:dyDescent="0.15">
      <c r="AN4257" s="551"/>
    </row>
    <row r="4258" spans="40:40" x14ac:dyDescent="0.15">
      <c r="AN4258" s="551"/>
    </row>
    <row r="4259" spans="40:40" x14ac:dyDescent="0.15">
      <c r="AN4259" s="551"/>
    </row>
    <row r="4260" spans="40:40" x14ac:dyDescent="0.15">
      <c r="AN4260" s="551"/>
    </row>
    <row r="4261" spans="40:40" x14ac:dyDescent="0.15">
      <c r="AN4261" s="551"/>
    </row>
    <row r="4262" spans="40:40" x14ac:dyDescent="0.15">
      <c r="AN4262" s="551"/>
    </row>
    <row r="4263" spans="40:40" x14ac:dyDescent="0.15">
      <c r="AN4263" s="551"/>
    </row>
    <row r="4264" spans="40:40" x14ac:dyDescent="0.15">
      <c r="AN4264" s="551"/>
    </row>
    <row r="4265" spans="40:40" x14ac:dyDescent="0.15">
      <c r="AN4265" s="551"/>
    </row>
    <row r="4266" spans="40:40" x14ac:dyDescent="0.15">
      <c r="AN4266" s="551"/>
    </row>
    <row r="4267" spans="40:40" x14ac:dyDescent="0.15">
      <c r="AN4267" s="551"/>
    </row>
    <row r="4268" spans="40:40" x14ac:dyDescent="0.15">
      <c r="AN4268" s="551"/>
    </row>
    <row r="4269" spans="40:40" x14ac:dyDescent="0.15">
      <c r="AN4269" s="551"/>
    </row>
    <row r="4270" spans="40:40" x14ac:dyDescent="0.15">
      <c r="AN4270" s="551"/>
    </row>
    <row r="4271" spans="40:40" x14ac:dyDescent="0.15">
      <c r="AN4271" s="551"/>
    </row>
    <row r="4272" spans="40:40" x14ac:dyDescent="0.15">
      <c r="AN4272" s="551"/>
    </row>
    <row r="4273" spans="40:40" x14ac:dyDescent="0.15">
      <c r="AN4273" s="551"/>
    </row>
    <row r="4274" spans="40:40" x14ac:dyDescent="0.15">
      <c r="AN4274" s="551"/>
    </row>
    <row r="4275" spans="40:40" x14ac:dyDescent="0.15">
      <c r="AN4275" s="551"/>
    </row>
    <row r="4276" spans="40:40" x14ac:dyDescent="0.15">
      <c r="AN4276" s="551"/>
    </row>
    <row r="4277" spans="40:40" x14ac:dyDescent="0.15">
      <c r="AN4277" s="551"/>
    </row>
    <row r="4278" spans="40:40" x14ac:dyDescent="0.15">
      <c r="AN4278" s="551"/>
    </row>
    <row r="4279" spans="40:40" x14ac:dyDescent="0.15">
      <c r="AN4279" s="551"/>
    </row>
    <row r="4280" spans="40:40" x14ac:dyDescent="0.15">
      <c r="AN4280" s="551"/>
    </row>
    <row r="4281" spans="40:40" x14ac:dyDescent="0.15">
      <c r="AN4281" s="551"/>
    </row>
    <row r="4282" spans="40:40" x14ac:dyDescent="0.15">
      <c r="AN4282" s="551"/>
    </row>
    <row r="4283" spans="40:40" x14ac:dyDescent="0.15">
      <c r="AN4283" s="551"/>
    </row>
    <row r="4284" spans="40:40" x14ac:dyDescent="0.15">
      <c r="AN4284" s="551"/>
    </row>
    <row r="4285" spans="40:40" x14ac:dyDescent="0.15">
      <c r="AN4285" s="551"/>
    </row>
    <row r="4286" spans="40:40" x14ac:dyDescent="0.15">
      <c r="AN4286" s="551"/>
    </row>
    <row r="4287" spans="40:40" x14ac:dyDescent="0.15">
      <c r="AN4287" s="551"/>
    </row>
    <row r="4288" spans="40:40" x14ac:dyDescent="0.15">
      <c r="AN4288" s="551"/>
    </row>
    <row r="4289" spans="40:40" x14ac:dyDescent="0.15">
      <c r="AN4289" s="551"/>
    </row>
    <row r="4290" spans="40:40" x14ac:dyDescent="0.15">
      <c r="AN4290" s="551"/>
    </row>
    <row r="4291" spans="40:40" x14ac:dyDescent="0.15">
      <c r="AN4291" s="551"/>
    </row>
    <row r="4292" spans="40:40" x14ac:dyDescent="0.15">
      <c r="AN4292" s="551"/>
    </row>
    <row r="4293" spans="40:40" x14ac:dyDescent="0.15">
      <c r="AN4293" s="551"/>
    </row>
    <row r="4294" spans="40:40" x14ac:dyDescent="0.15">
      <c r="AN4294" s="551"/>
    </row>
    <row r="4295" spans="40:40" x14ac:dyDescent="0.15">
      <c r="AN4295" s="551"/>
    </row>
    <row r="4296" spans="40:40" x14ac:dyDescent="0.15">
      <c r="AN4296" s="551"/>
    </row>
    <row r="4297" spans="40:40" x14ac:dyDescent="0.15">
      <c r="AN4297" s="551"/>
    </row>
    <row r="4298" spans="40:40" x14ac:dyDescent="0.15">
      <c r="AN4298" s="551"/>
    </row>
    <row r="4299" spans="40:40" x14ac:dyDescent="0.15">
      <c r="AN4299" s="551"/>
    </row>
    <row r="4300" spans="40:40" x14ac:dyDescent="0.15">
      <c r="AN4300" s="551"/>
    </row>
    <row r="4301" spans="40:40" x14ac:dyDescent="0.15">
      <c r="AN4301" s="551"/>
    </row>
    <row r="4302" spans="40:40" x14ac:dyDescent="0.15">
      <c r="AN4302" s="551"/>
    </row>
    <row r="4303" spans="40:40" x14ac:dyDescent="0.15">
      <c r="AN4303" s="551"/>
    </row>
    <row r="4304" spans="40:40" x14ac:dyDescent="0.15">
      <c r="AN4304" s="551"/>
    </row>
    <row r="4305" spans="40:40" x14ac:dyDescent="0.15">
      <c r="AN4305" s="551"/>
    </row>
    <row r="4306" spans="40:40" x14ac:dyDescent="0.15">
      <c r="AN4306" s="551"/>
    </row>
    <row r="4307" spans="40:40" x14ac:dyDescent="0.15">
      <c r="AN4307" s="551"/>
    </row>
    <row r="4308" spans="40:40" x14ac:dyDescent="0.15">
      <c r="AN4308" s="551"/>
    </row>
    <row r="4309" spans="40:40" x14ac:dyDescent="0.15">
      <c r="AN4309" s="551"/>
    </row>
    <row r="4310" spans="40:40" x14ac:dyDescent="0.15">
      <c r="AN4310" s="551"/>
    </row>
    <row r="4311" spans="40:40" x14ac:dyDescent="0.15">
      <c r="AN4311" s="551"/>
    </row>
    <row r="4312" spans="40:40" x14ac:dyDescent="0.15">
      <c r="AN4312" s="551"/>
    </row>
    <row r="4313" spans="40:40" x14ac:dyDescent="0.15">
      <c r="AN4313" s="551"/>
    </row>
    <row r="4314" spans="40:40" x14ac:dyDescent="0.15">
      <c r="AN4314" s="551"/>
    </row>
    <row r="4315" spans="40:40" x14ac:dyDescent="0.15">
      <c r="AN4315" s="551"/>
    </row>
    <row r="4316" spans="40:40" x14ac:dyDescent="0.15">
      <c r="AN4316" s="551"/>
    </row>
    <row r="4317" spans="40:40" x14ac:dyDescent="0.15">
      <c r="AN4317" s="551"/>
    </row>
    <row r="4318" spans="40:40" x14ac:dyDescent="0.15">
      <c r="AN4318" s="551"/>
    </row>
    <row r="4319" spans="40:40" x14ac:dyDescent="0.15">
      <c r="AN4319" s="551"/>
    </row>
    <row r="4320" spans="40:40" x14ac:dyDescent="0.15">
      <c r="AN4320" s="551"/>
    </row>
    <row r="4321" spans="40:40" x14ac:dyDescent="0.15">
      <c r="AN4321" s="551"/>
    </row>
    <row r="4322" spans="40:40" x14ac:dyDescent="0.15">
      <c r="AN4322" s="551"/>
    </row>
    <row r="4323" spans="40:40" x14ac:dyDescent="0.15">
      <c r="AN4323" s="551"/>
    </row>
    <row r="4324" spans="40:40" x14ac:dyDescent="0.15">
      <c r="AN4324" s="551"/>
    </row>
    <row r="4325" spans="40:40" x14ac:dyDescent="0.15">
      <c r="AN4325" s="551"/>
    </row>
    <row r="4326" spans="40:40" x14ac:dyDescent="0.15">
      <c r="AN4326" s="551"/>
    </row>
    <row r="4327" spans="40:40" x14ac:dyDescent="0.15">
      <c r="AN4327" s="551"/>
    </row>
    <row r="4328" spans="40:40" x14ac:dyDescent="0.15">
      <c r="AN4328" s="551"/>
    </row>
    <row r="4329" spans="40:40" x14ac:dyDescent="0.15">
      <c r="AN4329" s="551"/>
    </row>
    <row r="4330" spans="40:40" x14ac:dyDescent="0.15">
      <c r="AN4330" s="551"/>
    </row>
    <row r="4331" spans="40:40" x14ac:dyDescent="0.15">
      <c r="AN4331" s="551"/>
    </row>
    <row r="4332" spans="40:40" x14ac:dyDescent="0.15">
      <c r="AN4332" s="551"/>
    </row>
    <row r="4333" spans="40:40" x14ac:dyDescent="0.15">
      <c r="AN4333" s="551"/>
    </row>
    <row r="4334" spans="40:40" x14ac:dyDescent="0.15">
      <c r="AN4334" s="551"/>
    </row>
    <row r="4335" spans="40:40" x14ac:dyDescent="0.15">
      <c r="AN4335" s="551"/>
    </row>
    <row r="4336" spans="40:40" x14ac:dyDescent="0.15">
      <c r="AN4336" s="551"/>
    </row>
    <row r="4337" spans="40:40" x14ac:dyDescent="0.15">
      <c r="AN4337" s="551"/>
    </row>
    <row r="4338" spans="40:40" x14ac:dyDescent="0.15">
      <c r="AN4338" s="551"/>
    </row>
    <row r="4339" spans="40:40" x14ac:dyDescent="0.15">
      <c r="AN4339" s="551"/>
    </row>
    <row r="4340" spans="40:40" x14ac:dyDescent="0.15">
      <c r="AN4340" s="551"/>
    </row>
    <row r="4341" spans="40:40" x14ac:dyDescent="0.15">
      <c r="AN4341" s="551"/>
    </row>
    <row r="4342" spans="40:40" x14ac:dyDescent="0.15">
      <c r="AN4342" s="551"/>
    </row>
    <row r="4343" spans="40:40" x14ac:dyDescent="0.15">
      <c r="AN4343" s="551"/>
    </row>
    <row r="4344" spans="40:40" x14ac:dyDescent="0.15">
      <c r="AN4344" s="551"/>
    </row>
    <row r="4345" spans="40:40" x14ac:dyDescent="0.15">
      <c r="AN4345" s="551"/>
    </row>
    <row r="4346" spans="40:40" x14ac:dyDescent="0.15">
      <c r="AN4346" s="551"/>
    </row>
    <row r="4347" spans="40:40" x14ac:dyDescent="0.15">
      <c r="AN4347" s="551"/>
    </row>
    <row r="4348" spans="40:40" x14ac:dyDescent="0.15">
      <c r="AN4348" s="551"/>
    </row>
    <row r="4349" spans="40:40" x14ac:dyDescent="0.15">
      <c r="AN4349" s="551"/>
    </row>
    <row r="4350" spans="40:40" x14ac:dyDescent="0.15">
      <c r="AN4350" s="551"/>
    </row>
    <row r="4351" spans="40:40" x14ac:dyDescent="0.15">
      <c r="AN4351" s="551"/>
    </row>
    <row r="4352" spans="40:40" x14ac:dyDescent="0.15">
      <c r="AN4352" s="551"/>
    </row>
    <row r="4353" spans="40:40" x14ac:dyDescent="0.15">
      <c r="AN4353" s="551"/>
    </row>
    <row r="4354" spans="40:40" x14ac:dyDescent="0.15">
      <c r="AN4354" s="551"/>
    </row>
    <row r="4355" spans="40:40" x14ac:dyDescent="0.15">
      <c r="AN4355" s="551"/>
    </row>
    <row r="4356" spans="40:40" x14ac:dyDescent="0.15">
      <c r="AN4356" s="551"/>
    </row>
    <row r="4357" spans="40:40" x14ac:dyDescent="0.15">
      <c r="AN4357" s="551"/>
    </row>
    <row r="4358" spans="40:40" x14ac:dyDescent="0.15">
      <c r="AN4358" s="551"/>
    </row>
    <row r="4359" spans="40:40" x14ac:dyDescent="0.15">
      <c r="AN4359" s="551"/>
    </row>
    <row r="4360" spans="40:40" x14ac:dyDescent="0.15">
      <c r="AN4360" s="551"/>
    </row>
    <row r="4361" spans="40:40" x14ac:dyDescent="0.15">
      <c r="AN4361" s="551"/>
    </row>
    <row r="4362" spans="40:40" x14ac:dyDescent="0.15">
      <c r="AN4362" s="551"/>
    </row>
    <row r="4363" spans="40:40" x14ac:dyDescent="0.15">
      <c r="AN4363" s="551"/>
    </row>
    <row r="4364" spans="40:40" x14ac:dyDescent="0.15">
      <c r="AN4364" s="551"/>
    </row>
    <row r="4365" spans="40:40" x14ac:dyDescent="0.15">
      <c r="AN4365" s="551"/>
    </row>
    <row r="4366" spans="40:40" x14ac:dyDescent="0.15">
      <c r="AN4366" s="551"/>
    </row>
    <row r="4367" spans="40:40" x14ac:dyDescent="0.15">
      <c r="AN4367" s="551"/>
    </row>
    <row r="4368" spans="40:40" x14ac:dyDescent="0.15">
      <c r="AN4368" s="551"/>
    </row>
    <row r="4369" spans="40:40" x14ac:dyDescent="0.15">
      <c r="AN4369" s="551"/>
    </row>
    <row r="4370" spans="40:40" x14ac:dyDescent="0.15">
      <c r="AN4370" s="551"/>
    </row>
    <row r="4371" spans="40:40" x14ac:dyDescent="0.15">
      <c r="AN4371" s="551"/>
    </row>
    <row r="4372" spans="40:40" x14ac:dyDescent="0.15">
      <c r="AN4372" s="551"/>
    </row>
    <row r="4373" spans="40:40" x14ac:dyDescent="0.15">
      <c r="AN4373" s="551"/>
    </row>
    <row r="4374" spans="40:40" x14ac:dyDescent="0.15">
      <c r="AN4374" s="551"/>
    </row>
    <row r="4375" spans="40:40" x14ac:dyDescent="0.15">
      <c r="AN4375" s="551"/>
    </row>
    <row r="4376" spans="40:40" x14ac:dyDescent="0.15">
      <c r="AN4376" s="551"/>
    </row>
    <row r="4377" spans="40:40" x14ac:dyDescent="0.15">
      <c r="AN4377" s="551"/>
    </row>
    <row r="4378" spans="40:40" x14ac:dyDescent="0.15">
      <c r="AN4378" s="551"/>
    </row>
    <row r="4379" spans="40:40" x14ac:dyDescent="0.15">
      <c r="AN4379" s="551"/>
    </row>
    <row r="4380" spans="40:40" x14ac:dyDescent="0.15">
      <c r="AN4380" s="551"/>
    </row>
    <row r="4381" spans="40:40" x14ac:dyDescent="0.15">
      <c r="AN4381" s="551"/>
    </row>
    <row r="4382" spans="40:40" x14ac:dyDescent="0.15">
      <c r="AN4382" s="551"/>
    </row>
    <row r="4383" spans="40:40" x14ac:dyDescent="0.15">
      <c r="AN4383" s="551"/>
    </row>
    <row r="4384" spans="40:40" x14ac:dyDescent="0.15">
      <c r="AN4384" s="551"/>
    </row>
    <row r="4385" spans="40:40" x14ac:dyDescent="0.15">
      <c r="AN4385" s="551"/>
    </row>
    <row r="4386" spans="40:40" x14ac:dyDescent="0.15">
      <c r="AN4386" s="551"/>
    </row>
    <row r="4387" spans="40:40" x14ac:dyDescent="0.15">
      <c r="AN4387" s="551"/>
    </row>
    <row r="4388" spans="40:40" x14ac:dyDescent="0.15">
      <c r="AN4388" s="551"/>
    </row>
    <row r="4389" spans="40:40" x14ac:dyDescent="0.15">
      <c r="AN4389" s="551"/>
    </row>
    <row r="4390" spans="40:40" x14ac:dyDescent="0.15">
      <c r="AN4390" s="551"/>
    </row>
    <row r="4391" spans="40:40" x14ac:dyDescent="0.15">
      <c r="AN4391" s="551"/>
    </row>
    <row r="4392" spans="40:40" x14ac:dyDescent="0.15">
      <c r="AN4392" s="551"/>
    </row>
    <row r="4393" spans="40:40" x14ac:dyDescent="0.15">
      <c r="AN4393" s="551"/>
    </row>
    <row r="4394" spans="40:40" x14ac:dyDescent="0.15">
      <c r="AN4394" s="551"/>
    </row>
    <row r="4395" spans="40:40" x14ac:dyDescent="0.15">
      <c r="AN4395" s="551"/>
    </row>
    <row r="4396" spans="40:40" x14ac:dyDescent="0.15">
      <c r="AN4396" s="551"/>
    </row>
    <row r="4397" spans="40:40" x14ac:dyDescent="0.15">
      <c r="AN4397" s="551"/>
    </row>
    <row r="4398" spans="40:40" x14ac:dyDescent="0.15">
      <c r="AN4398" s="551"/>
    </row>
    <row r="4399" spans="40:40" x14ac:dyDescent="0.15">
      <c r="AN4399" s="551"/>
    </row>
    <row r="4400" spans="40:40" x14ac:dyDescent="0.15">
      <c r="AN4400" s="551"/>
    </row>
    <row r="4401" spans="40:40" x14ac:dyDescent="0.15">
      <c r="AN4401" s="551"/>
    </row>
    <row r="4402" spans="40:40" x14ac:dyDescent="0.15">
      <c r="AN4402" s="551"/>
    </row>
    <row r="4403" spans="40:40" x14ac:dyDescent="0.15">
      <c r="AN4403" s="551"/>
    </row>
    <row r="4404" spans="40:40" x14ac:dyDescent="0.15">
      <c r="AN4404" s="551"/>
    </row>
    <row r="4405" spans="40:40" x14ac:dyDescent="0.15">
      <c r="AN4405" s="551"/>
    </row>
    <row r="4406" spans="40:40" x14ac:dyDescent="0.15">
      <c r="AN4406" s="551"/>
    </row>
    <row r="4407" spans="40:40" x14ac:dyDescent="0.15">
      <c r="AN4407" s="551"/>
    </row>
    <row r="4408" spans="40:40" x14ac:dyDescent="0.15">
      <c r="AN4408" s="551"/>
    </row>
    <row r="4409" spans="40:40" x14ac:dyDescent="0.15">
      <c r="AN4409" s="551"/>
    </row>
    <row r="4410" spans="40:40" x14ac:dyDescent="0.15">
      <c r="AN4410" s="551"/>
    </row>
    <row r="4411" spans="40:40" x14ac:dyDescent="0.15">
      <c r="AN4411" s="551"/>
    </row>
    <row r="4412" spans="40:40" x14ac:dyDescent="0.15">
      <c r="AN4412" s="551"/>
    </row>
    <row r="4413" spans="40:40" x14ac:dyDescent="0.15">
      <c r="AN4413" s="551"/>
    </row>
    <row r="4414" spans="40:40" x14ac:dyDescent="0.15">
      <c r="AN4414" s="551"/>
    </row>
    <row r="4415" spans="40:40" x14ac:dyDescent="0.15">
      <c r="AN4415" s="551"/>
    </row>
    <row r="4416" spans="40:40" x14ac:dyDescent="0.15">
      <c r="AN4416" s="551"/>
    </row>
    <row r="4417" spans="40:40" x14ac:dyDescent="0.15">
      <c r="AN4417" s="551"/>
    </row>
    <row r="4418" spans="40:40" x14ac:dyDescent="0.15">
      <c r="AN4418" s="551"/>
    </row>
    <row r="4419" spans="40:40" x14ac:dyDescent="0.15">
      <c r="AN4419" s="551"/>
    </row>
    <row r="4420" spans="40:40" x14ac:dyDescent="0.15">
      <c r="AN4420" s="551"/>
    </row>
    <row r="4421" spans="40:40" x14ac:dyDescent="0.15">
      <c r="AN4421" s="551"/>
    </row>
    <row r="4422" spans="40:40" x14ac:dyDescent="0.15">
      <c r="AN4422" s="551"/>
    </row>
    <row r="4423" spans="40:40" x14ac:dyDescent="0.15">
      <c r="AN4423" s="551"/>
    </row>
    <row r="4424" spans="40:40" x14ac:dyDescent="0.15">
      <c r="AN4424" s="551"/>
    </row>
    <row r="4425" spans="40:40" x14ac:dyDescent="0.15">
      <c r="AN4425" s="551"/>
    </row>
    <row r="4426" spans="40:40" x14ac:dyDescent="0.15">
      <c r="AN4426" s="551"/>
    </row>
    <row r="4427" spans="40:40" x14ac:dyDescent="0.15">
      <c r="AN4427" s="551"/>
    </row>
    <row r="4428" spans="40:40" x14ac:dyDescent="0.15">
      <c r="AN4428" s="551"/>
    </row>
    <row r="4429" spans="40:40" x14ac:dyDescent="0.15">
      <c r="AN4429" s="551"/>
    </row>
    <row r="4430" spans="40:40" x14ac:dyDescent="0.15">
      <c r="AN4430" s="551"/>
    </row>
    <row r="4431" spans="40:40" x14ac:dyDescent="0.15">
      <c r="AN4431" s="551"/>
    </row>
    <row r="4432" spans="40:40" x14ac:dyDescent="0.15">
      <c r="AN4432" s="551"/>
    </row>
    <row r="4433" spans="40:40" x14ac:dyDescent="0.15">
      <c r="AN4433" s="551"/>
    </row>
    <row r="4434" spans="40:40" x14ac:dyDescent="0.15">
      <c r="AN4434" s="551"/>
    </row>
    <row r="4435" spans="40:40" x14ac:dyDescent="0.15">
      <c r="AN4435" s="551"/>
    </row>
    <row r="4436" spans="40:40" x14ac:dyDescent="0.15">
      <c r="AN4436" s="551"/>
    </row>
    <row r="4437" spans="40:40" x14ac:dyDescent="0.15">
      <c r="AN4437" s="551"/>
    </row>
    <row r="4438" spans="40:40" x14ac:dyDescent="0.15">
      <c r="AN4438" s="551"/>
    </row>
    <row r="4439" spans="40:40" x14ac:dyDescent="0.15">
      <c r="AN4439" s="551"/>
    </row>
    <row r="4440" spans="40:40" x14ac:dyDescent="0.15">
      <c r="AN4440" s="551"/>
    </row>
    <row r="4441" spans="40:40" x14ac:dyDescent="0.15">
      <c r="AN4441" s="551"/>
    </row>
    <row r="4442" spans="40:40" x14ac:dyDescent="0.15">
      <c r="AN4442" s="551"/>
    </row>
    <row r="4443" spans="40:40" x14ac:dyDescent="0.15">
      <c r="AN4443" s="551"/>
    </row>
    <row r="4444" spans="40:40" x14ac:dyDescent="0.15">
      <c r="AN4444" s="551"/>
    </row>
    <row r="4445" spans="40:40" x14ac:dyDescent="0.15">
      <c r="AN4445" s="551"/>
    </row>
    <row r="4446" spans="40:40" x14ac:dyDescent="0.15">
      <c r="AN4446" s="551"/>
    </row>
    <row r="4447" spans="40:40" x14ac:dyDescent="0.15">
      <c r="AN4447" s="551"/>
    </row>
    <row r="4448" spans="40:40" x14ac:dyDescent="0.15">
      <c r="AN4448" s="551"/>
    </row>
    <row r="4449" spans="40:40" x14ac:dyDescent="0.15">
      <c r="AN4449" s="551"/>
    </row>
    <row r="4450" spans="40:40" x14ac:dyDescent="0.15">
      <c r="AN4450" s="551"/>
    </row>
    <row r="4451" spans="40:40" x14ac:dyDescent="0.15">
      <c r="AN4451" s="551"/>
    </row>
    <row r="4452" spans="40:40" x14ac:dyDescent="0.15">
      <c r="AN4452" s="551"/>
    </row>
    <row r="4453" spans="40:40" x14ac:dyDescent="0.15">
      <c r="AN4453" s="551"/>
    </row>
    <row r="4454" spans="40:40" x14ac:dyDescent="0.15">
      <c r="AN4454" s="551"/>
    </row>
    <row r="4455" spans="40:40" x14ac:dyDescent="0.15">
      <c r="AN4455" s="551"/>
    </row>
    <row r="4456" spans="40:40" x14ac:dyDescent="0.15">
      <c r="AN4456" s="551"/>
    </row>
    <row r="4457" spans="40:40" x14ac:dyDescent="0.15">
      <c r="AN4457" s="551"/>
    </row>
    <row r="4458" spans="40:40" x14ac:dyDescent="0.15">
      <c r="AN4458" s="551"/>
    </row>
    <row r="4459" spans="40:40" x14ac:dyDescent="0.15">
      <c r="AN4459" s="551"/>
    </row>
    <row r="4460" spans="40:40" x14ac:dyDescent="0.15">
      <c r="AN4460" s="551"/>
    </row>
    <row r="4461" spans="40:40" x14ac:dyDescent="0.15">
      <c r="AN4461" s="551"/>
    </row>
    <row r="4462" spans="40:40" x14ac:dyDescent="0.15">
      <c r="AN4462" s="551"/>
    </row>
    <row r="4463" spans="40:40" x14ac:dyDescent="0.15">
      <c r="AN4463" s="551"/>
    </row>
    <row r="4464" spans="40:40" x14ac:dyDescent="0.15">
      <c r="AN4464" s="551"/>
    </row>
    <row r="4465" spans="40:40" x14ac:dyDescent="0.15">
      <c r="AN4465" s="551"/>
    </row>
    <row r="4466" spans="40:40" x14ac:dyDescent="0.15">
      <c r="AN4466" s="551"/>
    </row>
    <row r="4467" spans="40:40" x14ac:dyDescent="0.15">
      <c r="AN4467" s="551"/>
    </row>
    <row r="4468" spans="40:40" x14ac:dyDescent="0.15">
      <c r="AN4468" s="551"/>
    </row>
    <row r="4469" spans="40:40" x14ac:dyDescent="0.15">
      <c r="AN4469" s="551"/>
    </row>
    <row r="4470" spans="40:40" x14ac:dyDescent="0.15">
      <c r="AN4470" s="551"/>
    </row>
    <row r="4471" spans="40:40" x14ac:dyDescent="0.15">
      <c r="AN4471" s="551"/>
    </row>
    <row r="4472" spans="40:40" x14ac:dyDescent="0.15">
      <c r="AN4472" s="551"/>
    </row>
    <row r="4473" spans="40:40" x14ac:dyDescent="0.15">
      <c r="AN4473" s="551"/>
    </row>
    <row r="4474" spans="40:40" x14ac:dyDescent="0.15">
      <c r="AN4474" s="551"/>
    </row>
    <row r="4475" spans="40:40" x14ac:dyDescent="0.15">
      <c r="AN4475" s="551"/>
    </row>
    <row r="4476" spans="40:40" x14ac:dyDescent="0.15">
      <c r="AN4476" s="551"/>
    </row>
    <row r="4477" spans="40:40" x14ac:dyDescent="0.15">
      <c r="AN4477" s="551"/>
    </row>
    <row r="4478" spans="40:40" x14ac:dyDescent="0.15">
      <c r="AN4478" s="551"/>
    </row>
    <row r="4479" spans="40:40" x14ac:dyDescent="0.15">
      <c r="AN4479" s="551"/>
    </row>
    <row r="4480" spans="40:40" x14ac:dyDescent="0.15">
      <c r="AN4480" s="551"/>
    </row>
    <row r="4481" spans="40:40" x14ac:dyDescent="0.15">
      <c r="AN4481" s="551"/>
    </row>
    <row r="4482" spans="40:40" x14ac:dyDescent="0.15">
      <c r="AN4482" s="551"/>
    </row>
    <row r="4483" spans="40:40" x14ac:dyDescent="0.15">
      <c r="AN4483" s="551"/>
    </row>
    <row r="4484" spans="40:40" x14ac:dyDescent="0.15">
      <c r="AN4484" s="551"/>
    </row>
    <row r="4485" spans="40:40" x14ac:dyDescent="0.15">
      <c r="AN4485" s="551"/>
    </row>
    <row r="4486" spans="40:40" x14ac:dyDescent="0.15">
      <c r="AN4486" s="551"/>
    </row>
    <row r="4487" spans="40:40" x14ac:dyDescent="0.15">
      <c r="AN4487" s="551"/>
    </row>
    <row r="4488" spans="40:40" x14ac:dyDescent="0.15">
      <c r="AN4488" s="551"/>
    </row>
    <row r="4489" spans="40:40" x14ac:dyDescent="0.15">
      <c r="AN4489" s="551"/>
    </row>
    <row r="4490" spans="40:40" x14ac:dyDescent="0.15">
      <c r="AN4490" s="551"/>
    </row>
    <row r="4491" spans="40:40" x14ac:dyDescent="0.15">
      <c r="AN4491" s="551"/>
    </row>
    <row r="4492" spans="40:40" x14ac:dyDescent="0.15">
      <c r="AN4492" s="551"/>
    </row>
    <row r="4493" spans="40:40" x14ac:dyDescent="0.15">
      <c r="AN4493" s="551"/>
    </row>
    <row r="4494" spans="40:40" x14ac:dyDescent="0.15">
      <c r="AN4494" s="551"/>
    </row>
    <row r="4495" spans="40:40" x14ac:dyDescent="0.15">
      <c r="AN4495" s="551"/>
    </row>
    <row r="4496" spans="40:40" x14ac:dyDescent="0.15">
      <c r="AN4496" s="551"/>
    </row>
    <row r="4497" spans="40:40" x14ac:dyDescent="0.15">
      <c r="AN4497" s="551"/>
    </row>
    <row r="4498" spans="40:40" x14ac:dyDescent="0.15">
      <c r="AN4498" s="551"/>
    </row>
    <row r="4499" spans="40:40" x14ac:dyDescent="0.15">
      <c r="AN4499" s="551"/>
    </row>
    <row r="4500" spans="40:40" x14ac:dyDescent="0.15">
      <c r="AN4500" s="551"/>
    </row>
    <row r="4501" spans="40:40" x14ac:dyDescent="0.15">
      <c r="AN4501" s="551"/>
    </row>
    <row r="4502" spans="40:40" x14ac:dyDescent="0.15">
      <c r="AN4502" s="551"/>
    </row>
    <row r="4503" spans="40:40" x14ac:dyDescent="0.15">
      <c r="AN4503" s="551"/>
    </row>
    <row r="4504" spans="40:40" x14ac:dyDescent="0.15">
      <c r="AN4504" s="551"/>
    </row>
    <row r="4505" spans="40:40" x14ac:dyDescent="0.15">
      <c r="AN4505" s="551"/>
    </row>
    <row r="4506" spans="40:40" x14ac:dyDescent="0.15">
      <c r="AN4506" s="551"/>
    </row>
    <row r="4507" spans="40:40" x14ac:dyDescent="0.15">
      <c r="AN4507" s="551"/>
    </row>
    <row r="4508" spans="40:40" x14ac:dyDescent="0.15">
      <c r="AN4508" s="551"/>
    </row>
    <row r="4509" spans="40:40" x14ac:dyDescent="0.15">
      <c r="AN4509" s="551"/>
    </row>
    <row r="4510" spans="40:40" x14ac:dyDescent="0.15">
      <c r="AN4510" s="551"/>
    </row>
    <row r="4511" spans="40:40" x14ac:dyDescent="0.15">
      <c r="AN4511" s="551"/>
    </row>
    <row r="4512" spans="40:40" x14ac:dyDescent="0.15">
      <c r="AN4512" s="551"/>
    </row>
    <row r="4513" spans="40:40" x14ac:dyDescent="0.15">
      <c r="AN4513" s="551"/>
    </row>
    <row r="4514" spans="40:40" x14ac:dyDescent="0.15">
      <c r="AN4514" s="551"/>
    </row>
    <row r="4515" spans="40:40" x14ac:dyDescent="0.15">
      <c r="AN4515" s="551"/>
    </row>
    <row r="4516" spans="40:40" x14ac:dyDescent="0.15">
      <c r="AN4516" s="551"/>
    </row>
    <row r="4517" spans="40:40" x14ac:dyDescent="0.15">
      <c r="AN4517" s="551"/>
    </row>
    <row r="4518" spans="40:40" x14ac:dyDescent="0.15">
      <c r="AN4518" s="551"/>
    </row>
    <row r="4519" spans="40:40" x14ac:dyDescent="0.15">
      <c r="AN4519" s="551"/>
    </row>
    <row r="4520" spans="40:40" x14ac:dyDescent="0.15">
      <c r="AN4520" s="551"/>
    </row>
    <row r="4521" spans="40:40" x14ac:dyDescent="0.15">
      <c r="AN4521" s="551"/>
    </row>
    <row r="4522" spans="40:40" x14ac:dyDescent="0.15">
      <c r="AN4522" s="551"/>
    </row>
    <row r="4523" spans="40:40" x14ac:dyDescent="0.15">
      <c r="AN4523" s="551"/>
    </row>
    <row r="4524" spans="40:40" x14ac:dyDescent="0.15">
      <c r="AN4524" s="551"/>
    </row>
    <row r="4525" spans="40:40" x14ac:dyDescent="0.15">
      <c r="AN4525" s="551"/>
    </row>
    <row r="4526" spans="40:40" x14ac:dyDescent="0.15">
      <c r="AN4526" s="551"/>
    </row>
    <row r="4527" spans="40:40" x14ac:dyDescent="0.15">
      <c r="AN4527" s="551"/>
    </row>
    <row r="4528" spans="40:40" x14ac:dyDescent="0.15">
      <c r="AN4528" s="551"/>
    </row>
    <row r="4529" spans="40:40" x14ac:dyDescent="0.15">
      <c r="AN4529" s="551"/>
    </row>
    <row r="4530" spans="40:40" x14ac:dyDescent="0.15">
      <c r="AN4530" s="551"/>
    </row>
    <row r="4531" spans="40:40" x14ac:dyDescent="0.15">
      <c r="AN4531" s="551"/>
    </row>
    <row r="4532" spans="40:40" x14ac:dyDescent="0.15">
      <c r="AN4532" s="551"/>
    </row>
    <row r="4533" spans="40:40" x14ac:dyDescent="0.15">
      <c r="AN4533" s="551"/>
    </row>
    <row r="4534" spans="40:40" x14ac:dyDescent="0.15">
      <c r="AN4534" s="551"/>
    </row>
    <row r="4535" spans="40:40" x14ac:dyDescent="0.15">
      <c r="AN4535" s="551"/>
    </row>
    <row r="4536" spans="40:40" x14ac:dyDescent="0.15">
      <c r="AN4536" s="551"/>
    </row>
    <row r="4537" spans="40:40" x14ac:dyDescent="0.15">
      <c r="AN4537" s="551"/>
    </row>
    <row r="4538" spans="40:40" x14ac:dyDescent="0.15">
      <c r="AN4538" s="551"/>
    </row>
    <row r="4539" spans="40:40" x14ac:dyDescent="0.15">
      <c r="AN4539" s="551"/>
    </row>
    <row r="4540" spans="40:40" x14ac:dyDescent="0.15">
      <c r="AN4540" s="551"/>
    </row>
    <row r="4541" spans="40:40" x14ac:dyDescent="0.15">
      <c r="AN4541" s="551"/>
    </row>
    <row r="4542" spans="40:40" x14ac:dyDescent="0.15">
      <c r="AN4542" s="551"/>
    </row>
    <row r="4543" spans="40:40" x14ac:dyDescent="0.15">
      <c r="AN4543" s="551"/>
    </row>
    <row r="4544" spans="40:40" x14ac:dyDescent="0.15">
      <c r="AN4544" s="551"/>
    </row>
    <row r="4545" spans="40:40" x14ac:dyDescent="0.15">
      <c r="AN4545" s="551"/>
    </row>
    <row r="4546" spans="40:40" x14ac:dyDescent="0.15">
      <c r="AN4546" s="551"/>
    </row>
    <row r="4547" spans="40:40" x14ac:dyDescent="0.15">
      <c r="AN4547" s="551"/>
    </row>
    <row r="4548" spans="40:40" x14ac:dyDescent="0.15">
      <c r="AN4548" s="551"/>
    </row>
    <row r="4549" spans="40:40" x14ac:dyDescent="0.15">
      <c r="AN4549" s="551"/>
    </row>
    <row r="4550" spans="40:40" x14ac:dyDescent="0.15">
      <c r="AN4550" s="551"/>
    </row>
    <row r="4551" spans="40:40" x14ac:dyDescent="0.15">
      <c r="AN4551" s="551"/>
    </row>
    <row r="4552" spans="40:40" x14ac:dyDescent="0.15">
      <c r="AN4552" s="551"/>
    </row>
    <row r="4553" spans="40:40" x14ac:dyDescent="0.15">
      <c r="AN4553" s="551"/>
    </row>
    <row r="4554" spans="40:40" x14ac:dyDescent="0.15">
      <c r="AN4554" s="551"/>
    </row>
    <row r="4555" spans="40:40" x14ac:dyDescent="0.15">
      <c r="AN4555" s="551"/>
    </row>
    <row r="4556" spans="40:40" x14ac:dyDescent="0.15">
      <c r="AN4556" s="551"/>
    </row>
    <row r="4557" spans="40:40" x14ac:dyDescent="0.15">
      <c r="AN4557" s="551"/>
    </row>
    <row r="4558" spans="40:40" x14ac:dyDescent="0.15">
      <c r="AN4558" s="551"/>
    </row>
    <row r="4559" spans="40:40" x14ac:dyDescent="0.15">
      <c r="AN4559" s="551"/>
    </row>
    <row r="4560" spans="40:40" x14ac:dyDescent="0.15">
      <c r="AN4560" s="551"/>
    </row>
    <row r="4561" spans="40:40" x14ac:dyDescent="0.15">
      <c r="AN4561" s="551"/>
    </row>
    <row r="4562" spans="40:40" x14ac:dyDescent="0.15">
      <c r="AN4562" s="551"/>
    </row>
    <row r="4563" spans="40:40" x14ac:dyDescent="0.15">
      <c r="AN4563" s="551"/>
    </row>
    <row r="4564" spans="40:40" x14ac:dyDescent="0.15">
      <c r="AN4564" s="551"/>
    </row>
    <row r="4565" spans="40:40" x14ac:dyDescent="0.15">
      <c r="AN4565" s="551"/>
    </row>
    <row r="4566" spans="40:40" x14ac:dyDescent="0.15">
      <c r="AN4566" s="551"/>
    </row>
    <row r="4567" spans="40:40" x14ac:dyDescent="0.15">
      <c r="AN4567" s="551"/>
    </row>
    <row r="4568" spans="40:40" x14ac:dyDescent="0.15">
      <c r="AN4568" s="551"/>
    </row>
    <row r="4569" spans="40:40" x14ac:dyDescent="0.15">
      <c r="AN4569" s="551"/>
    </row>
    <row r="4570" spans="40:40" x14ac:dyDescent="0.15">
      <c r="AN4570" s="551"/>
    </row>
    <row r="4571" spans="40:40" x14ac:dyDescent="0.15">
      <c r="AN4571" s="551"/>
    </row>
    <row r="4572" spans="40:40" x14ac:dyDescent="0.15">
      <c r="AN4572" s="551"/>
    </row>
    <row r="4573" spans="40:40" x14ac:dyDescent="0.15">
      <c r="AN4573" s="551"/>
    </row>
    <row r="4574" spans="40:40" x14ac:dyDescent="0.15">
      <c r="AN4574" s="551"/>
    </row>
    <row r="4575" spans="40:40" x14ac:dyDescent="0.15">
      <c r="AN4575" s="551"/>
    </row>
    <row r="4576" spans="40:40" x14ac:dyDescent="0.15">
      <c r="AN4576" s="551"/>
    </row>
    <row r="4577" spans="40:40" x14ac:dyDescent="0.15">
      <c r="AN4577" s="551"/>
    </row>
    <row r="4578" spans="40:40" x14ac:dyDescent="0.15">
      <c r="AN4578" s="551"/>
    </row>
    <row r="4579" spans="40:40" x14ac:dyDescent="0.15">
      <c r="AN4579" s="551"/>
    </row>
    <row r="4580" spans="40:40" x14ac:dyDescent="0.15">
      <c r="AN4580" s="551"/>
    </row>
    <row r="4581" spans="40:40" x14ac:dyDescent="0.15">
      <c r="AN4581" s="551"/>
    </row>
    <row r="4582" spans="40:40" x14ac:dyDescent="0.15">
      <c r="AN4582" s="551"/>
    </row>
    <row r="4583" spans="40:40" x14ac:dyDescent="0.15">
      <c r="AN4583" s="551"/>
    </row>
    <row r="4584" spans="40:40" x14ac:dyDescent="0.15">
      <c r="AN4584" s="551"/>
    </row>
    <row r="4585" spans="40:40" x14ac:dyDescent="0.15">
      <c r="AN4585" s="551"/>
    </row>
    <row r="4586" spans="40:40" x14ac:dyDescent="0.15">
      <c r="AN4586" s="551"/>
    </row>
    <row r="4587" spans="40:40" x14ac:dyDescent="0.15">
      <c r="AN4587" s="551"/>
    </row>
    <row r="4588" spans="40:40" x14ac:dyDescent="0.15">
      <c r="AN4588" s="551"/>
    </row>
    <row r="4589" spans="40:40" x14ac:dyDescent="0.15">
      <c r="AN4589" s="551"/>
    </row>
    <row r="4590" spans="40:40" x14ac:dyDescent="0.15">
      <c r="AN4590" s="551"/>
    </row>
    <row r="4591" spans="40:40" x14ac:dyDescent="0.15">
      <c r="AN4591" s="551"/>
    </row>
    <row r="4592" spans="40:40" x14ac:dyDescent="0.15">
      <c r="AN4592" s="551"/>
    </row>
    <row r="4593" spans="40:40" x14ac:dyDescent="0.15">
      <c r="AN4593" s="551"/>
    </row>
    <row r="4594" spans="40:40" x14ac:dyDescent="0.15">
      <c r="AN4594" s="551"/>
    </row>
    <row r="4595" spans="40:40" x14ac:dyDescent="0.15">
      <c r="AN4595" s="551"/>
    </row>
    <row r="4596" spans="40:40" x14ac:dyDescent="0.15">
      <c r="AN4596" s="551"/>
    </row>
    <row r="4597" spans="40:40" x14ac:dyDescent="0.15">
      <c r="AN4597" s="551"/>
    </row>
    <row r="4598" spans="40:40" x14ac:dyDescent="0.15">
      <c r="AN4598" s="551"/>
    </row>
    <row r="4599" spans="40:40" x14ac:dyDescent="0.15">
      <c r="AN4599" s="551"/>
    </row>
    <row r="4600" spans="40:40" x14ac:dyDescent="0.15">
      <c r="AN4600" s="551"/>
    </row>
    <row r="4601" spans="40:40" x14ac:dyDescent="0.15">
      <c r="AN4601" s="551"/>
    </row>
    <row r="4602" spans="40:40" x14ac:dyDescent="0.15">
      <c r="AN4602" s="551"/>
    </row>
    <row r="4603" spans="40:40" x14ac:dyDescent="0.15">
      <c r="AN4603" s="551"/>
    </row>
    <row r="4604" spans="40:40" x14ac:dyDescent="0.15">
      <c r="AN4604" s="551"/>
    </row>
    <row r="4605" spans="40:40" x14ac:dyDescent="0.15">
      <c r="AN4605" s="551"/>
    </row>
    <row r="4606" spans="40:40" x14ac:dyDescent="0.15">
      <c r="AN4606" s="551"/>
    </row>
    <row r="4607" spans="40:40" x14ac:dyDescent="0.15">
      <c r="AN4607" s="551"/>
    </row>
    <row r="4608" spans="40:40" x14ac:dyDescent="0.15">
      <c r="AN4608" s="551"/>
    </row>
    <row r="4609" spans="40:40" x14ac:dyDescent="0.15">
      <c r="AN4609" s="551"/>
    </row>
    <row r="4610" spans="40:40" x14ac:dyDescent="0.15">
      <c r="AN4610" s="551"/>
    </row>
    <row r="4611" spans="40:40" x14ac:dyDescent="0.15">
      <c r="AN4611" s="551"/>
    </row>
    <row r="4612" spans="40:40" x14ac:dyDescent="0.15">
      <c r="AN4612" s="551"/>
    </row>
    <row r="4613" spans="40:40" x14ac:dyDescent="0.15">
      <c r="AN4613" s="551"/>
    </row>
    <row r="4614" spans="40:40" x14ac:dyDescent="0.15">
      <c r="AN4614" s="551"/>
    </row>
    <row r="4615" spans="40:40" x14ac:dyDescent="0.15">
      <c r="AN4615" s="551"/>
    </row>
    <row r="4616" spans="40:40" x14ac:dyDescent="0.15">
      <c r="AN4616" s="551"/>
    </row>
    <row r="4617" spans="40:40" x14ac:dyDescent="0.15">
      <c r="AN4617" s="551"/>
    </row>
    <row r="4618" spans="40:40" x14ac:dyDescent="0.15">
      <c r="AN4618" s="551"/>
    </row>
    <row r="4619" spans="40:40" x14ac:dyDescent="0.15">
      <c r="AN4619" s="551"/>
    </row>
    <row r="4620" spans="40:40" x14ac:dyDescent="0.15">
      <c r="AN4620" s="551"/>
    </row>
    <row r="4621" spans="40:40" x14ac:dyDescent="0.15">
      <c r="AN4621" s="551"/>
    </row>
    <row r="4622" spans="40:40" x14ac:dyDescent="0.15">
      <c r="AN4622" s="551"/>
    </row>
    <row r="4623" spans="40:40" x14ac:dyDescent="0.15">
      <c r="AN4623" s="551"/>
    </row>
    <row r="4624" spans="40:40" x14ac:dyDescent="0.15">
      <c r="AN4624" s="551"/>
    </row>
    <row r="4625" spans="40:40" x14ac:dyDescent="0.15">
      <c r="AN4625" s="551"/>
    </row>
    <row r="4626" spans="40:40" x14ac:dyDescent="0.15">
      <c r="AN4626" s="551"/>
    </row>
    <row r="4627" spans="40:40" x14ac:dyDescent="0.15">
      <c r="AN4627" s="551"/>
    </row>
    <row r="4628" spans="40:40" x14ac:dyDescent="0.15">
      <c r="AN4628" s="551"/>
    </row>
    <row r="4629" spans="40:40" x14ac:dyDescent="0.15">
      <c r="AN4629" s="551"/>
    </row>
    <row r="4630" spans="40:40" x14ac:dyDescent="0.15">
      <c r="AN4630" s="551"/>
    </row>
    <row r="4631" spans="40:40" x14ac:dyDescent="0.15">
      <c r="AN4631" s="551"/>
    </row>
    <row r="4632" spans="40:40" x14ac:dyDescent="0.15">
      <c r="AN4632" s="551"/>
    </row>
    <row r="4633" spans="40:40" x14ac:dyDescent="0.15">
      <c r="AN4633" s="551"/>
    </row>
    <row r="4634" spans="40:40" x14ac:dyDescent="0.15">
      <c r="AN4634" s="551"/>
    </row>
    <row r="4635" spans="40:40" x14ac:dyDescent="0.15">
      <c r="AN4635" s="551"/>
    </row>
    <row r="4636" spans="40:40" x14ac:dyDescent="0.15">
      <c r="AN4636" s="551"/>
    </row>
    <row r="4637" spans="40:40" x14ac:dyDescent="0.15">
      <c r="AN4637" s="551"/>
    </row>
    <row r="4638" spans="40:40" x14ac:dyDescent="0.15">
      <c r="AN4638" s="551"/>
    </row>
    <row r="4639" spans="40:40" x14ac:dyDescent="0.15">
      <c r="AN4639" s="551"/>
    </row>
    <row r="4640" spans="40:40" x14ac:dyDescent="0.15">
      <c r="AN4640" s="551"/>
    </row>
    <row r="4641" spans="40:40" x14ac:dyDescent="0.15">
      <c r="AN4641" s="551"/>
    </row>
    <row r="4642" spans="40:40" x14ac:dyDescent="0.15">
      <c r="AN4642" s="551"/>
    </row>
    <row r="4643" spans="40:40" x14ac:dyDescent="0.15">
      <c r="AN4643" s="551"/>
    </row>
    <row r="4644" spans="40:40" x14ac:dyDescent="0.15">
      <c r="AN4644" s="551"/>
    </row>
    <row r="4645" spans="40:40" x14ac:dyDescent="0.15">
      <c r="AN4645" s="551"/>
    </row>
    <row r="4646" spans="40:40" x14ac:dyDescent="0.15">
      <c r="AN4646" s="551"/>
    </row>
    <row r="4647" spans="40:40" x14ac:dyDescent="0.15">
      <c r="AN4647" s="551"/>
    </row>
    <row r="4648" spans="40:40" x14ac:dyDescent="0.15">
      <c r="AN4648" s="551"/>
    </row>
    <row r="4649" spans="40:40" x14ac:dyDescent="0.15">
      <c r="AN4649" s="551"/>
    </row>
    <row r="4650" spans="40:40" x14ac:dyDescent="0.15">
      <c r="AN4650" s="551"/>
    </row>
    <row r="4651" spans="40:40" x14ac:dyDescent="0.15">
      <c r="AN4651" s="551"/>
    </row>
    <row r="4652" spans="40:40" x14ac:dyDescent="0.15">
      <c r="AN4652" s="551"/>
    </row>
    <row r="4653" spans="40:40" x14ac:dyDescent="0.15">
      <c r="AN4653" s="551"/>
    </row>
    <row r="4654" spans="40:40" x14ac:dyDescent="0.15">
      <c r="AN4654" s="551"/>
    </row>
    <row r="4655" spans="40:40" x14ac:dyDescent="0.15">
      <c r="AN4655" s="551"/>
    </row>
    <row r="4656" spans="40:40" x14ac:dyDescent="0.15">
      <c r="AN4656" s="551"/>
    </row>
    <row r="4657" spans="40:40" x14ac:dyDescent="0.15">
      <c r="AN4657" s="551"/>
    </row>
    <row r="4658" spans="40:40" x14ac:dyDescent="0.15">
      <c r="AN4658" s="551"/>
    </row>
    <row r="4659" spans="40:40" x14ac:dyDescent="0.15">
      <c r="AN4659" s="551"/>
    </row>
    <row r="4660" spans="40:40" x14ac:dyDescent="0.15">
      <c r="AN4660" s="551"/>
    </row>
    <row r="4661" spans="40:40" x14ac:dyDescent="0.15">
      <c r="AN4661" s="551"/>
    </row>
    <row r="4662" spans="40:40" x14ac:dyDescent="0.15">
      <c r="AN4662" s="551"/>
    </row>
    <row r="4663" spans="40:40" x14ac:dyDescent="0.15">
      <c r="AN4663" s="551"/>
    </row>
    <row r="4664" spans="40:40" x14ac:dyDescent="0.15">
      <c r="AN4664" s="551"/>
    </row>
    <row r="4665" spans="40:40" x14ac:dyDescent="0.15">
      <c r="AN4665" s="551"/>
    </row>
    <row r="4666" spans="40:40" x14ac:dyDescent="0.15">
      <c r="AN4666" s="551"/>
    </row>
    <row r="4667" spans="40:40" x14ac:dyDescent="0.15">
      <c r="AN4667" s="551"/>
    </row>
    <row r="4668" spans="40:40" x14ac:dyDescent="0.15">
      <c r="AN4668" s="551"/>
    </row>
    <row r="4669" spans="40:40" x14ac:dyDescent="0.15">
      <c r="AN4669" s="551"/>
    </row>
    <row r="4670" spans="40:40" x14ac:dyDescent="0.15">
      <c r="AN4670" s="551"/>
    </row>
    <row r="4671" spans="40:40" x14ac:dyDescent="0.15">
      <c r="AN4671" s="551"/>
    </row>
    <row r="4672" spans="40:40" x14ac:dyDescent="0.15">
      <c r="AN4672" s="551"/>
    </row>
    <row r="4673" spans="40:40" x14ac:dyDescent="0.15">
      <c r="AN4673" s="551"/>
    </row>
    <row r="4674" spans="40:40" x14ac:dyDescent="0.15">
      <c r="AN4674" s="551"/>
    </row>
    <row r="4675" spans="40:40" x14ac:dyDescent="0.15">
      <c r="AN4675" s="551"/>
    </row>
    <row r="4676" spans="40:40" x14ac:dyDescent="0.15">
      <c r="AN4676" s="551"/>
    </row>
    <row r="4677" spans="40:40" x14ac:dyDescent="0.15">
      <c r="AN4677" s="551"/>
    </row>
    <row r="4678" spans="40:40" x14ac:dyDescent="0.15">
      <c r="AN4678" s="551"/>
    </row>
    <row r="4679" spans="40:40" x14ac:dyDescent="0.15">
      <c r="AN4679" s="551"/>
    </row>
    <row r="4680" spans="40:40" x14ac:dyDescent="0.15">
      <c r="AN4680" s="551"/>
    </row>
    <row r="4681" spans="40:40" x14ac:dyDescent="0.15">
      <c r="AN4681" s="551"/>
    </row>
    <row r="4682" spans="40:40" x14ac:dyDescent="0.15">
      <c r="AN4682" s="551"/>
    </row>
    <row r="4683" spans="40:40" x14ac:dyDescent="0.15">
      <c r="AN4683" s="551"/>
    </row>
    <row r="4684" spans="40:40" x14ac:dyDescent="0.15">
      <c r="AN4684" s="551"/>
    </row>
    <row r="4685" spans="40:40" x14ac:dyDescent="0.15">
      <c r="AN4685" s="551"/>
    </row>
    <row r="4686" spans="40:40" x14ac:dyDescent="0.15">
      <c r="AN4686" s="551"/>
    </row>
    <row r="4687" spans="40:40" x14ac:dyDescent="0.15">
      <c r="AN4687" s="551"/>
    </row>
    <row r="4688" spans="40:40" x14ac:dyDescent="0.15">
      <c r="AN4688" s="551"/>
    </row>
    <row r="4689" spans="40:40" x14ac:dyDescent="0.15">
      <c r="AN4689" s="551"/>
    </row>
    <row r="4690" spans="40:40" x14ac:dyDescent="0.15">
      <c r="AN4690" s="551"/>
    </row>
    <row r="4691" spans="40:40" x14ac:dyDescent="0.15">
      <c r="AN4691" s="551"/>
    </row>
    <row r="4692" spans="40:40" x14ac:dyDescent="0.15">
      <c r="AN4692" s="551"/>
    </row>
    <row r="4693" spans="40:40" x14ac:dyDescent="0.15">
      <c r="AN4693" s="551"/>
    </row>
    <row r="4694" spans="40:40" x14ac:dyDescent="0.15">
      <c r="AN4694" s="551"/>
    </row>
    <row r="4695" spans="40:40" x14ac:dyDescent="0.15">
      <c r="AN4695" s="551"/>
    </row>
    <row r="4696" spans="40:40" x14ac:dyDescent="0.15">
      <c r="AN4696" s="551"/>
    </row>
    <row r="4697" spans="40:40" x14ac:dyDescent="0.15">
      <c r="AN4697" s="551"/>
    </row>
    <row r="4698" spans="40:40" x14ac:dyDescent="0.15">
      <c r="AN4698" s="551"/>
    </row>
    <row r="4699" spans="40:40" x14ac:dyDescent="0.15">
      <c r="AN4699" s="551"/>
    </row>
    <row r="4700" spans="40:40" x14ac:dyDescent="0.15">
      <c r="AN4700" s="551"/>
    </row>
    <row r="4701" spans="40:40" x14ac:dyDescent="0.15">
      <c r="AN4701" s="551"/>
    </row>
    <row r="4702" spans="40:40" x14ac:dyDescent="0.15">
      <c r="AN4702" s="551"/>
    </row>
    <row r="4703" spans="40:40" x14ac:dyDescent="0.15">
      <c r="AN4703" s="551"/>
    </row>
    <row r="4704" spans="40:40" x14ac:dyDescent="0.15">
      <c r="AN4704" s="551"/>
    </row>
    <row r="4705" spans="40:40" x14ac:dyDescent="0.15">
      <c r="AN4705" s="551"/>
    </row>
    <row r="4706" spans="40:40" x14ac:dyDescent="0.15">
      <c r="AN4706" s="551"/>
    </row>
    <row r="4707" spans="40:40" x14ac:dyDescent="0.15">
      <c r="AN4707" s="551"/>
    </row>
    <row r="4708" spans="40:40" x14ac:dyDescent="0.15">
      <c r="AN4708" s="551"/>
    </row>
    <row r="4709" spans="40:40" x14ac:dyDescent="0.15">
      <c r="AN4709" s="551"/>
    </row>
    <row r="4710" spans="40:40" x14ac:dyDescent="0.15">
      <c r="AN4710" s="551"/>
    </row>
    <row r="4711" spans="40:40" x14ac:dyDescent="0.15">
      <c r="AN4711" s="551"/>
    </row>
    <row r="4712" spans="40:40" x14ac:dyDescent="0.15">
      <c r="AN4712" s="551"/>
    </row>
    <row r="4713" spans="40:40" x14ac:dyDescent="0.15">
      <c r="AN4713" s="551"/>
    </row>
    <row r="4714" spans="40:40" x14ac:dyDescent="0.15">
      <c r="AN4714" s="551"/>
    </row>
    <row r="4715" spans="40:40" x14ac:dyDescent="0.15">
      <c r="AN4715" s="551"/>
    </row>
    <row r="4716" spans="40:40" x14ac:dyDescent="0.15">
      <c r="AN4716" s="551"/>
    </row>
    <row r="4717" spans="40:40" x14ac:dyDescent="0.15">
      <c r="AN4717" s="551"/>
    </row>
    <row r="4718" spans="40:40" x14ac:dyDescent="0.15">
      <c r="AN4718" s="551"/>
    </row>
    <row r="4719" spans="40:40" x14ac:dyDescent="0.15">
      <c r="AN4719" s="551"/>
    </row>
    <row r="4720" spans="40:40" x14ac:dyDescent="0.15">
      <c r="AN4720" s="551"/>
    </row>
    <row r="4721" spans="40:40" x14ac:dyDescent="0.15">
      <c r="AN4721" s="551"/>
    </row>
    <row r="4722" spans="40:40" x14ac:dyDescent="0.15">
      <c r="AN4722" s="551"/>
    </row>
    <row r="4723" spans="40:40" x14ac:dyDescent="0.15">
      <c r="AN4723" s="551"/>
    </row>
    <row r="4724" spans="40:40" x14ac:dyDescent="0.15">
      <c r="AN4724" s="551"/>
    </row>
    <row r="4725" spans="40:40" x14ac:dyDescent="0.15">
      <c r="AN4725" s="551"/>
    </row>
    <row r="4726" spans="40:40" x14ac:dyDescent="0.15">
      <c r="AN4726" s="551"/>
    </row>
    <row r="4727" spans="40:40" x14ac:dyDescent="0.15">
      <c r="AN4727" s="551"/>
    </row>
    <row r="4728" spans="40:40" x14ac:dyDescent="0.15">
      <c r="AN4728" s="551"/>
    </row>
    <row r="4729" spans="40:40" x14ac:dyDescent="0.15">
      <c r="AN4729" s="551"/>
    </row>
    <row r="4730" spans="40:40" x14ac:dyDescent="0.15">
      <c r="AN4730" s="551"/>
    </row>
    <row r="4731" spans="40:40" x14ac:dyDescent="0.15">
      <c r="AN4731" s="551"/>
    </row>
    <row r="4732" spans="40:40" x14ac:dyDescent="0.15">
      <c r="AN4732" s="551"/>
    </row>
    <row r="4733" spans="40:40" x14ac:dyDescent="0.15">
      <c r="AN4733" s="551"/>
    </row>
    <row r="4734" spans="40:40" x14ac:dyDescent="0.15">
      <c r="AN4734" s="551"/>
    </row>
    <row r="4735" spans="40:40" x14ac:dyDescent="0.15">
      <c r="AN4735" s="551"/>
    </row>
    <row r="4736" spans="40:40" x14ac:dyDescent="0.15">
      <c r="AN4736" s="551"/>
    </row>
    <row r="4737" spans="40:40" x14ac:dyDescent="0.15">
      <c r="AN4737" s="551"/>
    </row>
    <row r="4738" spans="40:40" x14ac:dyDescent="0.15">
      <c r="AN4738" s="551"/>
    </row>
    <row r="4739" spans="40:40" x14ac:dyDescent="0.15">
      <c r="AN4739" s="551"/>
    </row>
    <row r="4740" spans="40:40" x14ac:dyDescent="0.15">
      <c r="AN4740" s="551"/>
    </row>
    <row r="4741" spans="40:40" x14ac:dyDescent="0.15">
      <c r="AN4741" s="551"/>
    </row>
    <row r="4742" spans="40:40" x14ac:dyDescent="0.15">
      <c r="AN4742" s="551"/>
    </row>
    <row r="4743" spans="40:40" x14ac:dyDescent="0.15">
      <c r="AN4743" s="551"/>
    </row>
    <row r="4744" spans="40:40" x14ac:dyDescent="0.15">
      <c r="AN4744" s="551"/>
    </row>
    <row r="4745" spans="40:40" x14ac:dyDescent="0.15">
      <c r="AN4745" s="551"/>
    </row>
    <row r="4746" spans="40:40" x14ac:dyDescent="0.15">
      <c r="AN4746" s="551"/>
    </row>
    <row r="4747" spans="40:40" x14ac:dyDescent="0.15">
      <c r="AN4747" s="551"/>
    </row>
    <row r="4748" spans="40:40" x14ac:dyDescent="0.15">
      <c r="AN4748" s="551"/>
    </row>
    <row r="4749" spans="40:40" x14ac:dyDescent="0.15">
      <c r="AN4749" s="551"/>
    </row>
    <row r="4750" spans="40:40" x14ac:dyDescent="0.15">
      <c r="AN4750" s="551"/>
    </row>
    <row r="4751" spans="40:40" x14ac:dyDescent="0.15">
      <c r="AN4751" s="551"/>
    </row>
    <row r="4752" spans="40:40" x14ac:dyDescent="0.15">
      <c r="AN4752" s="551"/>
    </row>
    <row r="4753" spans="40:40" x14ac:dyDescent="0.15">
      <c r="AN4753" s="551"/>
    </row>
    <row r="4754" spans="40:40" x14ac:dyDescent="0.15">
      <c r="AN4754" s="551"/>
    </row>
    <row r="4755" spans="40:40" x14ac:dyDescent="0.15">
      <c r="AN4755" s="551"/>
    </row>
    <row r="4756" spans="40:40" x14ac:dyDescent="0.15">
      <c r="AN4756" s="551"/>
    </row>
    <row r="4757" spans="40:40" x14ac:dyDescent="0.15">
      <c r="AN4757" s="551"/>
    </row>
    <row r="4758" spans="40:40" x14ac:dyDescent="0.15">
      <c r="AN4758" s="551"/>
    </row>
    <row r="4759" spans="40:40" x14ac:dyDescent="0.15">
      <c r="AN4759" s="551"/>
    </row>
    <row r="4760" spans="40:40" x14ac:dyDescent="0.15">
      <c r="AN4760" s="551"/>
    </row>
    <row r="4761" spans="40:40" x14ac:dyDescent="0.15">
      <c r="AN4761" s="551"/>
    </row>
    <row r="4762" spans="40:40" x14ac:dyDescent="0.15">
      <c r="AN4762" s="551"/>
    </row>
    <row r="4763" spans="40:40" x14ac:dyDescent="0.15">
      <c r="AN4763" s="551"/>
    </row>
    <row r="4764" spans="40:40" x14ac:dyDescent="0.15">
      <c r="AN4764" s="551"/>
    </row>
    <row r="4765" spans="40:40" x14ac:dyDescent="0.15">
      <c r="AN4765" s="551"/>
    </row>
    <row r="4766" spans="40:40" x14ac:dyDescent="0.15">
      <c r="AN4766" s="551"/>
    </row>
    <row r="4767" spans="40:40" x14ac:dyDescent="0.15">
      <c r="AN4767" s="551"/>
    </row>
    <row r="4768" spans="40:40" x14ac:dyDescent="0.15">
      <c r="AN4768" s="551"/>
    </row>
    <row r="4769" spans="40:40" x14ac:dyDescent="0.15">
      <c r="AN4769" s="551"/>
    </row>
    <row r="4770" spans="40:40" x14ac:dyDescent="0.15">
      <c r="AN4770" s="551"/>
    </row>
    <row r="4771" spans="40:40" x14ac:dyDescent="0.15">
      <c r="AN4771" s="551"/>
    </row>
    <row r="4772" spans="40:40" x14ac:dyDescent="0.15">
      <c r="AN4772" s="551"/>
    </row>
    <row r="4773" spans="40:40" x14ac:dyDescent="0.15">
      <c r="AN4773" s="551"/>
    </row>
    <row r="4774" spans="40:40" x14ac:dyDescent="0.15">
      <c r="AN4774" s="551"/>
    </row>
    <row r="4775" spans="40:40" x14ac:dyDescent="0.15">
      <c r="AN4775" s="551"/>
    </row>
    <row r="4776" spans="40:40" x14ac:dyDescent="0.15">
      <c r="AN4776" s="551"/>
    </row>
    <row r="4777" spans="40:40" x14ac:dyDescent="0.15">
      <c r="AN4777" s="551"/>
    </row>
    <row r="4778" spans="40:40" x14ac:dyDescent="0.15">
      <c r="AN4778" s="551"/>
    </row>
    <row r="4779" spans="40:40" x14ac:dyDescent="0.15">
      <c r="AN4779" s="551"/>
    </row>
    <row r="4780" spans="40:40" x14ac:dyDescent="0.15">
      <c r="AN4780" s="551"/>
    </row>
    <row r="4781" spans="40:40" x14ac:dyDescent="0.15">
      <c r="AN4781" s="551"/>
    </row>
    <row r="4782" spans="40:40" x14ac:dyDescent="0.15">
      <c r="AN4782" s="551"/>
    </row>
    <row r="4783" spans="40:40" x14ac:dyDescent="0.15">
      <c r="AN4783" s="551"/>
    </row>
    <row r="4784" spans="40:40" x14ac:dyDescent="0.15">
      <c r="AN4784" s="551"/>
    </row>
    <row r="4785" spans="40:40" x14ac:dyDescent="0.15">
      <c r="AN4785" s="551"/>
    </row>
    <row r="4786" spans="40:40" x14ac:dyDescent="0.15">
      <c r="AN4786" s="551"/>
    </row>
    <row r="4787" spans="40:40" x14ac:dyDescent="0.15">
      <c r="AN4787" s="551"/>
    </row>
    <row r="4788" spans="40:40" x14ac:dyDescent="0.15">
      <c r="AN4788" s="551"/>
    </row>
    <row r="4789" spans="40:40" x14ac:dyDescent="0.15">
      <c r="AN4789" s="551"/>
    </row>
    <row r="4790" spans="40:40" x14ac:dyDescent="0.15">
      <c r="AN4790" s="551"/>
    </row>
    <row r="4791" spans="40:40" x14ac:dyDescent="0.15">
      <c r="AN4791" s="551"/>
    </row>
    <row r="4792" spans="40:40" x14ac:dyDescent="0.15">
      <c r="AN4792" s="551"/>
    </row>
    <row r="4793" spans="40:40" x14ac:dyDescent="0.15">
      <c r="AN4793" s="551"/>
    </row>
    <row r="4794" spans="40:40" x14ac:dyDescent="0.15">
      <c r="AN4794" s="551"/>
    </row>
    <row r="4795" spans="40:40" x14ac:dyDescent="0.15">
      <c r="AN4795" s="551"/>
    </row>
    <row r="4796" spans="40:40" x14ac:dyDescent="0.15">
      <c r="AN4796" s="551"/>
    </row>
    <row r="4797" spans="40:40" x14ac:dyDescent="0.15">
      <c r="AN4797" s="551"/>
    </row>
    <row r="4798" spans="40:40" x14ac:dyDescent="0.15">
      <c r="AN4798" s="551"/>
    </row>
    <row r="4799" spans="40:40" x14ac:dyDescent="0.15">
      <c r="AN4799" s="551"/>
    </row>
    <row r="4800" spans="40:40" x14ac:dyDescent="0.15">
      <c r="AN4800" s="551"/>
    </row>
    <row r="4801" spans="40:40" x14ac:dyDescent="0.15">
      <c r="AN4801" s="551"/>
    </row>
    <row r="4802" spans="40:40" x14ac:dyDescent="0.15">
      <c r="AN4802" s="551"/>
    </row>
    <row r="4803" spans="40:40" x14ac:dyDescent="0.15">
      <c r="AN4803" s="551"/>
    </row>
    <row r="4804" spans="40:40" x14ac:dyDescent="0.15">
      <c r="AN4804" s="551"/>
    </row>
    <row r="4805" spans="40:40" x14ac:dyDescent="0.15">
      <c r="AN4805" s="551"/>
    </row>
    <row r="4806" spans="40:40" x14ac:dyDescent="0.15">
      <c r="AN4806" s="551"/>
    </row>
    <row r="4807" spans="40:40" x14ac:dyDescent="0.15">
      <c r="AN4807" s="551"/>
    </row>
    <row r="4808" spans="40:40" x14ac:dyDescent="0.15">
      <c r="AN4808" s="551"/>
    </row>
    <row r="4809" spans="40:40" x14ac:dyDescent="0.15">
      <c r="AN4809" s="551"/>
    </row>
    <row r="4810" spans="40:40" x14ac:dyDescent="0.15">
      <c r="AN4810" s="551"/>
    </row>
    <row r="4811" spans="40:40" x14ac:dyDescent="0.15">
      <c r="AN4811" s="551"/>
    </row>
    <row r="4812" spans="40:40" x14ac:dyDescent="0.15">
      <c r="AN4812" s="551"/>
    </row>
    <row r="4813" spans="40:40" x14ac:dyDescent="0.15">
      <c r="AN4813" s="551"/>
    </row>
    <row r="4814" spans="40:40" x14ac:dyDescent="0.15">
      <c r="AN4814" s="551"/>
    </row>
    <row r="4815" spans="40:40" x14ac:dyDescent="0.15">
      <c r="AN4815" s="551"/>
    </row>
    <row r="4816" spans="40:40" x14ac:dyDescent="0.15">
      <c r="AN4816" s="551"/>
    </row>
    <row r="4817" spans="40:40" x14ac:dyDescent="0.15">
      <c r="AN4817" s="551"/>
    </row>
    <row r="4818" spans="40:40" x14ac:dyDescent="0.15">
      <c r="AN4818" s="551"/>
    </row>
    <row r="4819" spans="40:40" x14ac:dyDescent="0.15">
      <c r="AN4819" s="551"/>
    </row>
    <row r="4820" spans="40:40" x14ac:dyDescent="0.15">
      <c r="AN4820" s="551"/>
    </row>
    <row r="4821" spans="40:40" x14ac:dyDescent="0.15">
      <c r="AN4821" s="551"/>
    </row>
    <row r="4822" spans="40:40" x14ac:dyDescent="0.15">
      <c r="AN4822" s="551"/>
    </row>
    <row r="4823" spans="40:40" x14ac:dyDescent="0.15">
      <c r="AN4823" s="551"/>
    </row>
    <row r="4824" spans="40:40" x14ac:dyDescent="0.15">
      <c r="AN4824" s="551"/>
    </row>
    <row r="4825" spans="40:40" x14ac:dyDescent="0.15">
      <c r="AN4825" s="551"/>
    </row>
    <row r="4826" spans="40:40" x14ac:dyDescent="0.15">
      <c r="AN4826" s="551"/>
    </row>
    <row r="4827" spans="40:40" x14ac:dyDescent="0.15">
      <c r="AN4827" s="551"/>
    </row>
    <row r="4828" spans="40:40" x14ac:dyDescent="0.15">
      <c r="AN4828" s="551"/>
    </row>
    <row r="4829" spans="40:40" x14ac:dyDescent="0.15">
      <c r="AN4829" s="551"/>
    </row>
    <row r="4830" spans="40:40" x14ac:dyDescent="0.15">
      <c r="AN4830" s="551"/>
    </row>
    <row r="4831" spans="40:40" x14ac:dyDescent="0.15">
      <c r="AN4831" s="551"/>
    </row>
    <row r="4832" spans="40:40" x14ac:dyDescent="0.15">
      <c r="AN4832" s="551"/>
    </row>
    <row r="4833" spans="40:40" x14ac:dyDescent="0.15">
      <c r="AN4833" s="551"/>
    </row>
    <row r="4834" spans="40:40" x14ac:dyDescent="0.15">
      <c r="AN4834" s="551"/>
    </row>
    <row r="4835" spans="40:40" x14ac:dyDescent="0.15">
      <c r="AN4835" s="551"/>
    </row>
    <row r="4836" spans="40:40" x14ac:dyDescent="0.15">
      <c r="AN4836" s="551"/>
    </row>
    <row r="4837" spans="40:40" x14ac:dyDescent="0.15">
      <c r="AN4837" s="551"/>
    </row>
    <row r="4838" spans="40:40" x14ac:dyDescent="0.15">
      <c r="AN4838" s="551"/>
    </row>
    <row r="4839" spans="40:40" x14ac:dyDescent="0.15">
      <c r="AN4839" s="551"/>
    </row>
    <row r="4840" spans="40:40" x14ac:dyDescent="0.15">
      <c r="AN4840" s="551"/>
    </row>
    <row r="4841" spans="40:40" x14ac:dyDescent="0.15">
      <c r="AN4841" s="551"/>
    </row>
    <row r="4842" spans="40:40" x14ac:dyDescent="0.15">
      <c r="AN4842" s="551"/>
    </row>
    <row r="4843" spans="40:40" x14ac:dyDescent="0.15">
      <c r="AN4843" s="551"/>
    </row>
    <row r="4844" spans="40:40" x14ac:dyDescent="0.15">
      <c r="AN4844" s="551"/>
    </row>
    <row r="4845" spans="40:40" x14ac:dyDescent="0.15">
      <c r="AN4845" s="551"/>
    </row>
    <row r="4846" spans="40:40" x14ac:dyDescent="0.15">
      <c r="AN4846" s="551"/>
    </row>
    <row r="4847" spans="40:40" x14ac:dyDescent="0.15">
      <c r="AN4847" s="551"/>
    </row>
    <row r="4848" spans="40:40" x14ac:dyDescent="0.15">
      <c r="AN4848" s="551"/>
    </row>
    <row r="4849" spans="40:40" x14ac:dyDescent="0.15">
      <c r="AN4849" s="551"/>
    </row>
    <row r="4850" spans="40:40" x14ac:dyDescent="0.15">
      <c r="AN4850" s="551"/>
    </row>
    <row r="4851" spans="40:40" x14ac:dyDescent="0.15">
      <c r="AN4851" s="551"/>
    </row>
    <row r="4852" spans="40:40" x14ac:dyDescent="0.15">
      <c r="AN4852" s="551"/>
    </row>
    <row r="4853" spans="40:40" x14ac:dyDescent="0.15">
      <c r="AN4853" s="551"/>
    </row>
    <row r="4854" spans="40:40" x14ac:dyDescent="0.15">
      <c r="AN4854" s="551"/>
    </row>
    <row r="4855" spans="40:40" x14ac:dyDescent="0.15">
      <c r="AN4855" s="551"/>
    </row>
    <row r="4856" spans="40:40" x14ac:dyDescent="0.15">
      <c r="AN4856" s="551"/>
    </row>
    <row r="4857" spans="40:40" x14ac:dyDescent="0.15">
      <c r="AN4857" s="551"/>
    </row>
    <row r="4858" spans="40:40" x14ac:dyDescent="0.15">
      <c r="AN4858" s="551"/>
    </row>
    <row r="4859" spans="40:40" x14ac:dyDescent="0.15">
      <c r="AN4859" s="551"/>
    </row>
    <row r="4860" spans="40:40" x14ac:dyDescent="0.15">
      <c r="AN4860" s="551"/>
    </row>
    <row r="4861" spans="40:40" x14ac:dyDescent="0.15">
      <c r="AN4861" s="551"/>
    </row>
    <row r="4862" spans="40:40" x14ac:dyDescent="0.15">
      <c r="AN4862" s="551"/>
    </row>
    <row r="4863" spans="40:40" x14ac:dyDescent="0.15">
      <c r="AN4863" s="551"/>
    </row>
    <row r="4864" spans="40:40" x14ac:dyDescent="0.15">
      <c r="AN4864" s="551"/>
    </row>
    <row r="4865" spans="40:40" x14ac:dyDescent="0.15">
      <c r="AN4865" s="551"/>
    </row>
    <row r="4866" spans="40:40" x14ac:dyDescent="0.15">
      <c r="AN4866" s="551"/>
    </row>
    <row r="4867" spans="40:40" x14ac:dyDescent="0.15">
      <c r="AN4867" s="551"/>
    </row>
    <row r="4868" spans="40:40" x14ac:dyDescent="0.15">
      <c r="AN4868" s="551"/>
    </row>
    <row r="4869" spans="40:40" x14ac:dyDescent="0.15">
      <c r="AN4869" s="551"/>
    </row>
    <row r="4870" spans="40:40" x14ac:dyDescent="0.15">
      <c r="AN4870" s="551"/>
    </row>
    <row r="4871" spans="40:40" x14ac:dyDescent="0.15">
      <c r="AN4871" s="551"/>
    </row>
    <row r="4872" spans="40:40" x14ac:dyDescent="0.15">
      <c r="AN4872" s="551"/>
    </row>
    <row r="4873" spans="40:40" x14ac:dyDescent="0.15">
      <c r="AN4873" s="551"/>
    </row>
    <row r="4874" spans="40:40" x14ac:dyDescent="0.15">
      <c r="AN4874" s="551"/>
    </row>
    <row r="4875" spans="40:40" x14ac:dyDescent="0.15">
      <c r="AN4875" s="551"/>
    </row>
    <row r="4876" spans="40:40" x14ac:dyDescent="0.15">
      <c r="AN4876" s="551"/>
    </row>
    <row r="4877" spans="40:40" x14ac:dyDescent="0.15">
      <c r="AN4877" s="551"/>
    </row>
    <row r="4878" spans="40:40" x14ac:dyDescent="0.15">
      <c r="AN4878" s="551"/>
    </row>
    <row r="4879" spans="40:40" x14ac:dyDescent="0.15">
      <c r="AN4879" s="551"/>
    </row>
    <row r="4880" spans="40:40" x14ac:dyDescent="0.15">
      <c r="AN4880" s="551"/>
    </row>
    <row r="4881" spans="40:40" x14ac:dyDescent="0.15">
      <c r="AN4881" s="551"/>
    </row>
    <row r="4882" spans="40:40" x14ac:dyDescent="0.15">
      <c r="AN4882" s="551"/>
    </row>
    <row r="4883" spans="40:40" x14ac:dyDescent="0.15">
      <c r="AN4883" s="551"/>
    </row>
    <row r="4884" spans="40:40" x14ac:dyDescent="0.15">
      <c r="AN4884" s="551"/>
    </row>
    <row r="4885" spans="40:40" x14ac:dyDescent="0.15">
      <c r="AN4885" s="551"/>
    </row>
    <row r="4886" spans="40:40" x14ac:dyDescent="0.15">
      <c r="AN4886" s="551"/>
    </row>
    <row r="4887" spans="40:40" x14ac:dyDescent="0.15">
      <c r="AN4887" s="551"/>
    </row>
    <row r="4888" spans="40:40" x14ac:dyDescent="0.15">
      <c r="AN4888" s="551"/>
    </row>
    <row r="4889" spans="40:40" x14ac:dyDescent="0.15">
      <c r="AN4889" s="551"/>
    </row>
    <row r="4890" spans="40:40" x14ac:dyDescent="0.15">
      <c r="AN4890" s="551"/>
    </row>
    <row r="4891" spans="40:40" x14ac:dyDescent="0.15">
      <c r="AN4891" s="551"/>
    </row>
    <row r="4892" spans="40:40" x14ac:dyDescent="0.15">
      <c r="AN4892" s="551"/>
    </row>
    <row r="4893" spans="40:40" x14ac:dyDescent="0.15">
      <c r="AN4893" s="551"/>
    </row>
    <row r="4894" spans="40:40" x14ac:dyDescent="0.15">
      <c r="AN4894" s="551"/>
    </row>
    <row r="4895" spans="40:40" x14ac:dyDescent="0.15">
      <c r="AN4895" s="551"/>
    </row>
    <row r="4896" spans="40:40" x14ac:dyDescent="0.15">
      <c r="AN4896" s="551"/>
    </row>
    <row r="4897" spans="40:40" x14ac:dyDescent="0.15">
      <c r="AN4897" s="551"/>
    </row>
    <row r="4898" spans="40:40" x14ac:dyDescent="0.15">
      <c r="AN4898" s="551"/>
    </row>
    <row r="4899" spans="40:40" x14ac:dyDescent="0.15">
      <c r="AN4899" s="551"/>
    </row>
    <row r="4900" spans="40:40" x14ac:dyDescent="0.15">
      <c r="AN4900" s="551"/>
    </row>
    <row r="4901" spans="40:40" x14ac:dyDescent="0.15">
      <c r="AN4901" s="551"/>
    </row>
    <row r="4902" spans="40:40" x14ac:dyDescent="0.15">
      <c r="AN4902" s="551"/>
    </row>
    <row r="4903" spans="40:40" x14ac:dyDescent="0.15">
      <c r="AN4903" s="551"/>
    </row>
    <row r="4904" spans="40:40" x14ac:dyDescent="0.15">
      <c r="AN4904" s="551"/>
    </row>
    <row r="4905" spans="40:40" x14ac:dyDescent="0.15">
      <c r="AN4905" s="551"/>
    </row>
    <row r="4906" spans="40:40" x14ac:dyDescent="0.15">
      <c r="AN4906" s="551"/>
    </row>
    <row r="4907" spans="40:40" x14ac:dyDescent="0.15">
      <c r="AN4907" s="551"/>
    </row>
    <row r="4908" spans="40:40" x14ac:dyDescent="0.15">
      <c r="AN4908" s="551"/>
    </row>
    <row r="4909" spans="40:40" x14ac:dyDescent="0.15">
      <c r="AN4909" s="551"/>
    </row>
    <row r="4910" spans="40:40" x14ac:dyDescent="0.15">
      <c r="AN4910" s="551"/>
    </row>
    <row r="4911" spans="40:40" x14ac:dyDescent="0.15">
      <c r="AN4911" s="551"/>
    </row>
    <row r="4912" spans="40:40" x14ac:dyDescent="0.15">
      <c r="AN4912" s="551"/>
    </row>
    <row r="4913" spans="40:40" x14ac:dyDescent="0.15">
      <c r="AN4913" s="551"/>
    </row>
    <row r="4914" spans="40:40" x14ac:dyDescent="0.15">
      <c r="AN4914" s="551"/>
    </row>
    <row r="4915" spans="40:40" x14ac:dyDescent="0.15">
      <c r="AN4915" s="551"/>
    </row>
    <row r="4916" spans="40:40" x14ac:dyDescent="0.15">
      <c r="AN4916" s="551"/>
    </row>
    <row r="4917" spans="40:40" x14ac:dyDescent="0.15">
      <c r="AN4917" s="551"/>
    </row>
    <row r="4918" spans="40:40" x14ac:dyDescent="0.15">
      <c r="AN4918" s="551"/>
    </row>
    <row r="4919" spans="40:40" x14ac:dyDescent="0.15">
      <c r="AN4919" s="551"/>
    </row>
    <row r="4920" spans="40:40" x14ac:dyDescent="0.15">
      <c r="AN4920" s="551"/>
    </row>
    <row r="4921" spans="40:40" x14ac:dyDescent="0.15">
      <c r="AN4921" s="551"/>
    </row>
    <row r="4922" spans="40:40" x14ac:dyDescent="0.15">
      <c r="AN4922" s="551"/>
    </row>
    <row r="4923" spans="40:40" x14ac:dyDescent="0.15">
      <c r="AN4923" s="551"/>
    </row>
    <row r="4924" spans="40:40" x14ac:dyDescent="0.15">
      <c r="AN4924" s="551"/>
    </row>
    <row r="4925" spans="40:40" x14ac:dyDescent="0.15">
      <c r="AN4925" s="551"/>
    </row>
    <row r="4926" spans="40:40" x14ac:dyDescent="0.15">
      <c r="AN4926" s="551"/>
    </row>
    <row r="4927" spans="40:40" x14ac:dyDescent="0.15">
      <c r="AN4927" s="551"/>
    </row>
    <row r="4928" spans="40:40" x14ac:dyDescent="0.15">
      <c r="AN4928" s="551"/>
    </row>
    <row r="4929" spans="40:40" x14ac:dyDescent="0.15">
      <c r="AN4929" s="551"/>
    </row>
    <row r="4930" spans="40:40" x14ac:dyDescent="0.15">
      <c r="AN4930" s="551"/>
    </row>
    <row r="4931" spans="40:40" x14ac:dyDescent="0.15">
      <c r="AN4931" s="551"/>
    </row>
    <row r="4932" spans="40:40" x14ac:dyDescent="0.15">
      <c r="AN4932" s="551"/>
    </row>
    <row r="4933" spans="40:40" x14ac:dyDescent="0.15">
      <c r="AN4933" s="551"/>
    </row>
    <row r="4934" spans="40:40" x14ac:dyDescent="0.15">
      <c r="AN4934" s="551"/>
    </row>
    <row r="4935" spans="40:40" x14ac:dyDescent="0.15">
      <c r="AN4935" s="551"/>
    </row>
    <row r="4936" spans="40:40" x14ac:dyDescent="0.15">
      <c r="AN4936" s="551"/>
    </row>
    <row r="4937" spans="40:40" x14ac:dyDescent="0.15">
      <c r="AN4937" s="551"/>
    </row>
    <row r="4938" spans="40:40" x14ac:dyDescent="0.15">
      <c r="AN4938" s="551"/>
    </row>
    <row r="4939" spans="40:40" x14ac:dyDescent="0.15">
      <c r="AN4939" s="551"/>
    </row>
    <row r="4940" spans="40:40" x14ac:dyDescent="0.15">
      <c r="AN4940" s="551"/>
    </row>
    <row r="4941" spans="40:40" x14ac:dyDescent="0.15">
      <c r="AN4941" s="551"/>
    </row>
    <row r="4942" spans="40:40" x14ac:dyDescent="0.15">
      <c r="AN4942" s="551"/>
    </row>
    <row r="4943" spans="40:40" x14ac:dyDescent="0.15">
      <c r="AN4943" s="551"/>
    </row>
    <row r="4944" spans="40:40" x14ac:dyDescent="0.15">
      <c r="AN4944" s="551"/>
    </row>
    <row r="4945" spans="40:40" x14ac:dyDescent="0.15">
      <c r="AN4945" s="551"/>
    </row>
    <row r="4946" spans="40:40" x14ac:dyDescent="0.15">
      <c r="AN4946" s="551"/>
    </row>
    <row r="4947" spans="40:40" x14ac:dyDescent="0.15">
      <c r="AN4947" s="551"/>
    </row>
    <row r="4948" spans="40:40" x14ac:dyDescent="0.15">
      <c r="AN4948" s="551"/>
    </row>
    <row r="4949" spans="40:40" x14ac:dyDescent="0.15">
      <c r="AN4949" s="551"/>
    </row>
    <row r="4950" spans="40:40" x14ac:dyDescent="0.15">
      <c r="AN4950" s="551"/>
    </row>
    <row r="4951" spans="40:40" x14ac:dyDescent="0.15">
      <c r="AN4951" s="551"/>
    </row>
    <row r="4952" spans="40:40" x14ac:dyDescent="0.15">
      <c r="AN4952" s="551"/>
    </row>
    <row r="4953" spans="40:40" x14ac:dyDescent="0.15">
      <c r="AN4953" s="551"/>
    </row>
    <row r="4954" spans="40:40" x14ac:dyDescent="0.15">
      <c r="AN4954" s="551"/>
    </row>
    <row r="4955" spans="40:40" x14ac:dyDescent="0.15">
      <c r="AN4955" s="551"/>
    </row>
    <row r="4956" spans="40:40" x14ac:dyDescent="0.15">
      <c r="AN4956" s="551"/>
    </row>
    <row r="4957" spans="40:40" x14ac:dyDescent="0.15">
      <c r="AN4957" s="551"/>
    </row>
    <row r="4958" spans="40:40" x14ac:dyDescent="0.15">
      <c r="AN4958" s="551"/>
    </row>
    <row r="4959" spans="40:40" x14ac:dyDescent="0.15">
      <c r="AN4959" s="551"/>
    </row>
    <row r="4960" spans="40:40" x14ac:dyDescent="0.15">
      <c r="AN4960" s="551"/>
    </row>
    <row r="4961" spans="40:40" x14ac:dyDescent="0.15">
      <c r="AN4961" s="551"/>
    </row>
    <row r="4962" spans="40:40" x14ac:dyDescent="0.15">
      <c r="AN4962" s="551"/>
    </row>
    <row r="4963" spans="40:40" x14ac:dyDescent="0.15">
      <c r="AN4963" s="551"/>
    </row>
    <row r="4964" spans="40:40" x14ac:dyDescent="0.15">
      <c r="AN4964" s="551"/>
    </row>
    <row r="4965" spans="40:40" x14ac:dyDescent="0.15">
      <c r="AN4965" s="551"/>
    </row>
    <row r="4966" spans="40:40" x14ac:dyDescent="0.15">
      <c r="AN4966" s="551"/>
    </row>
    <row r="4967" spans="40:40" x14ac:dyDescent="0.15">
      <c r="AN4967" s="551"/>
    </row>
    <row r="4968" spans="40:40" x14ac:dyDescent="0.15">
      <c r="AN4968" s="551"/>
    </row>
    <row r="4969" spans="40:40" x14ac:dyDescent="0.15">
      <c r="AN4969" s="551"/>
    </row>
    <row r="4970" spans="40:40" x14ac:dyDescent="0.15">
      <c r="AN4970" s="551"/>
    </row>
    <row r="4971" spans="40:40" x14ac:dyDescent="0.15">
      <c r="AN4971" s="551"/>
    </row>
    <row r="4972" spans="40:40" x14ac:dyDescent="0.15">
      <c r="AN4972" s="551"/>
    </row>
    <row r="4973" spans="40:40" x14ac:dyDescent="0.15">
      <c r="AN4973" s="551"/>
    </row>
    <row r="4974" spans="40:40" x14ac:dyDescent="0.15">
      <c r="AN4974" s="551"/>
    </row>
    <row r="4975" spans="40:40" x14ac:dyDescent="0.15">
      <c r="AN4975" s="551"/>
    </row>
    <row r="4976" spans="40:40" x14ac:dyDescent="0.15">
      <c r="AN4976" s="551"/>
    </row>
    <row r="4977" spans="40:40" x14ac:dyDescent="0.15">
      <c r="AN4977" s="551"/>
    </row>
    <row r="4978" spans="40:40" x14ac:dyDescent="0.15">
      <c r="AN4978" s="551"/>
    </row>
    <row r="4979" spans="40:40" x14ac:dyDescent="0.15">
      <c r="AN4979" s="551"/>
    </row>
    <row r="4980" spans="40:40" x14ac:dyDescent="0.15">
      <c r="AN4980" s="551"/>
    </row>
    <row r="4981" spans="40:40" x14ac:dyDescent="0.15">
      <c r="AN4981" s="551"/>
    </row>
    <row r="4982" spans="40:40" x14ac:dyDescent="0.15">
      <c r="AN4982" s="551"/>
    </row>
    <row r="4983" spans="40:40" x14ac:dyDescent="0.15">
      <c r="AN4983" s="551"/>
    </row>
    <row r="4984" spans="40:40" x14ac:dyDescent="0.15">
      <c r="AN4984" s="551"/>
    </row>
    <row r="4985" spans="40:40" x14ac:dyDescent="0.15">
      <c r="AN4985" s="551"/>
    </row>
    <row r="4986" spans="40:40" x14ac:dyDescent="0.15">
      <c r="AN4986" s="551"/>
    </row>
    <row r="4987" spans="40:40" x14ac:dyDescent="0.15">
      <c r="AN4987" s="551"/>
    </row>
    <row r="4988" spans="40:40" x14ac:dyDescent="0.15">
      <c r="AN4988" s="551"/>
    </row>
    <row r="4989" spans="40:40" x14ac:dyDescent="0.15">
      <c r="AN4989" s="551"/>
    </row>
    <row r="4990" spans="40:40" x14ac:dyDescent="0.15">
      <c r="AN4990" s="551"/>
    </row>
    <row r="4991" spans="40:40" x14ac:dyDescent="0.15">
      <c r="AN4991" s="551"/>
    </row>
    <row r="4992" spans="40:40" x14ac:dyDescent="0.15">
      <c r="AN4992" s="551"/>
    </row>
    <row r="4993" spans="40:40" x14ac:dyDescent="0.15">
      <c r="AN4993" s="551"/>
    </row>
    <row r="4994" spans="40:40" x14ac:dyDescent="0.15">
      <c r="AN4994" s="551"/>
    </row>
    <row r="4995" spans="40:40" x14ac:dyDescent="0.15">
      <c r="AN4995" s="551"/>
    </row>
    <row r="4996" spans="40:40" x14ac:dyDescent="0.15">
      <c r="AN4996" s="551"/>
    </row>
    <row r="4997" spans="40:40" x14ac:dyDescent="0.15">
      <c r="AN4997" s="551"/>
    </row>
    <row r="4998" spans="40:40" x14ac:dyDescent="0.15">
      <c r="AN4998" s="551"/>
    </row>
    <row r="4999" spans="40:40" x14ac:dyDescent="0.15">
      <c r="AN4999" s="551"/>
    </row>
    <row r="5000" spans="40:40" x14ac:dyDescent="0.15">
      <c r="AN5000" s="551"/>
    </row>
    <row r="5001" spans="40:40" x14ac:dyDescent="0.15">
      <c r="AN5001" s="551"/>
    </row>
    <row r="5002" spans="40:40" x14ac:dyDescent="0.15">
      <c r="AN5002" s="551"/>
    </row>
    <row r="5003" spans="40:40" x14ac:dyDescent="0.15">
      <c r="AN5003" s="551"/>
    </row>
    <row r="5004" spans="40:40" x14ac:dyDescent="0.15">
      <c r="AN5004" s="551"/>
    </row>
    <row r="5005" spans="40:40" x14ac:dyDescent="0.15">
      <c r="AN5005" s="551"/>
    </row>
    <row r="5006" spans="40:40" x14ac:dyDescent="0.15">
      <c r="AN5006" s="551"/>
    </row>
    <row r="5007" spans="40:40" x14ac:dyDescent="0.15">
      <c r="AN5007" s="551"/>
    </row>
    <row r="5008" spans="40:40" x14ac:dyDescent="0.15">
      <c r="AN5008" s="551"/>
    </row>
    <row r="5009" spans="40:40" x14ac:dyDescent="0.15">
      <c r="AN5009" s="551"/>
    </row>
    <row r="5010" spans="40:40" x14ac:dyDescent="0.15">
      <c r="AN5010" s="551"/>
    </row>
    <row r="5011" spans="40:40" x14ac:dyDescent="0.15">
      <c r="AN5011" s="551"/>
    </row>
    <row r="5012" spans="40:40" x14ac:dyDescent="0.15">
      <c r="AN5012" s="551"/>
    </row>
    <row r="5013" spans="40:40" x14ac:dyDescent="0.15">
      <c r="AN5013" s="551"/>
    </row>
    <row r="5014" spans="40:40" x14ac:dyDescent="0.15">
      <c r="AN5014" s="551"/>
    </row>
    <row r="5015" spans="40:40" x14ac:dyDescent="0.15">
      <c r="AN5015" s="551"/>
    </row>
    <row r="5016" spans="40:40" x14ac:dyDescent="0.15">
      <c r="AN5016" s="551"/>
    </row>
    <row r="5017" spans="40:40" x14ac:dyDescent="0.15">
      <c r="AN5017" s="551"/>
    </row>
    <row r="5018" spans="40:40" x14ac:dyDescent="0.15">
      <c r="AN5018" s="551"/>
    </row>
    <row r="5019" spans="40:40" x14ac:dyDescent="0.15">
      <c r="AN5019" s="551"/>
    </row>
    <row r="5020" spans="40:40" x14ac:dyDescent="0.15">
      <c r="AN5020" s="551"/>
    </row>
    <row r="5021" spans="40:40" x14ac:dyDescent="0.15">
      <c r="AN5021" s="551"/>
    </row>
    <row r="5022" spans="40:40" x14ac:dyDescent="0.15">
      <c r="AN5022" s="551"/>
    </row>
    <row r="5023" spans="40:40" x14ac:dyDescent="0.15">
      <c r="AN5023" s="551"/>
    </row>
    <row r="5024" spans="40:40" x14ac:dyDescent="0.15">
      <c r="AN5024" s="551"/>
    </row>
    <row r="5025" spans="40:40" x14ac:dyDescent="0.15">
      <c r="AN5025" s="551"/>
    </row>
    <row r="5026" spans="40:40" x14ac:dyDescent="0.15">
      <c r="AN5026" s="551"/>
    </row>
    <row r="5027" spans="40:40" x14ac:dyDescent="0.15">
      <c r="AN5027" s="551"/>
    </row>
    <row r="5028" spans="40:40" x14ac:dyDescent="0.15">
      <c r="AN5028" s="551"/>
    </row>
    <row r="5029" spans="40:40" x14ac:dyDescent="0.15">
      <c r="AN5029" s="551"/>
    </row>
    <row r="5030" spans="40:40" x14ac:dyDescent="0.15">
      <c r="AN5030" s="551"/>
    </row>
    <row r="5031" spans="40:40" x14ac:dyDescent="0.15">
      <c r="AN5031" s="551"/>
    </row>
    <row r="5032" spans="40:40" x14ac:dyDescent="0.15">
      <c r="AN5032" s="551"/>
    </row>
    <row r="5033" spans="40:40" x14ac:dyDescent="0.15">
      <c r="AN5033" s="551"/>
    </row>
    <row r="5034" spans="40:40" x14ac:dyDescent="0.15">
      <c r="AN5034" s="551"/>
    </row>
    <row r="5035" spans="40:40" x14ac:dyDescent="0.15">
      <c r="AN5035" s="551"/>
    </row>
    <row r="5036" spans="40:40" x14ac:dyDescent="0.15">
      <c r="AN5036" s="551"/>
    </row>
    <row r="5037" spans="40:40" x14ac:dyDescent="0.15">
      <c r="AN5037" s="551"/>
    </row>
    <row r="5038" spans="40:40" x14ac:dyDescent="0.15">
      <c r="AN5038" s="551"/>
    </row>
    <row r="5039" spans="40:40" x14ac:dyDescent="0.15">
      <c r="AN5039" s="551"/>
    </row>
    <row r="5040" spans="40:40" x14ac:dyDescent="0.15">
      <c r="AN5040" s="551"/>
    </row>
    <row r="5041" spans="40:40" x14ac:dyDescent="0.15">
      <c r="AN5041" s="551"/>
    </row>
    <row r="5042" spans="40:40" x14ac:dyDescent="0.15">
      <c r="AN5042" s="551"/>
    </row>
    <row r="5043" spans="40:40" x14ac:dyDescent="0.15">
      <c r="AN5043" s="551"/>
    </row>
    <row r="5044" spans="40:40" x14ac:dyDescent="0.15">
      <c r="AN5044" s="551"/>
    </row>
    <row r="5045" spans="40:40" x14ac:dyDescent="0.15">
      <c r="AN5045" s="551"/>
    </row>
    <row r="5046" spans="40:40" x14ac:dyDescent="0.15">
      <c r="AN5046" s="551"/>
    </row>
    <row r="5047" spans="40:40" x14ac:dyDescent="0.15">
      <c r="AN5047" s="551"/>
    </row>
    <row r="5048" spans="40:40" x14ac:dyDescent="0.15">
      <c r="AN5048" s="551"/>
    </row>
    <row r="5049" spans="40:40" x14ac:dyDescent="0.15">
      <c r="AN5049" s="551"/>
    </row>
    <row r="5050" spans="40:40" x14ac:dyDescent="0.15">
      <c r="AN5050" s="551"/>
    </row>
    <row r="5051" spans="40:40" x14ac:dyDescent="0.15">
      <c r="AN5051" s="551"/>
    </row>
    <row r="5052" spans="40:40" x14ac:dyDescent="0.15">
      <c r="AN5052" s="551"/>
    </row>
    <row r="5053" spans="40:40" x14ac:dyDescent="0.15">
      <c r="AN5053" s="551"/>
    </row>
    <row r="5054" spans="40:40" x14ac:dyDescent="0.15">
      <c r="AN5054" s="551"/>
    </row>
    <row r="5055" spans="40:40" x14ac:dyDescent="0.15">
      <c r="AN5055" s="551"/>
    </row>
    <row r="5056" spans="40:40" x14ac:dyDescent="0.15">
      <c r="AN5056" s="551"/>
    </row>
    <row r="5057" spans="40:40" x14ac:dyDescent="0.15">
      <c r="AN5057" s="551"/>
    </row>
    <row r="5058" spans="40:40" x14ac:dyDescent="0.15">
      <c r="AN5058" s="551"/>
    </row>
    <row r="5059" spans="40:40" x14ac:dyDescent="0.15">
      <c r="AN5059" s="551"/>
    </row>
    <row r="5060" spans="40:40" x14ac:dyDescent="0.15">
      <c r="AN5060" s="551"/>
    </row>
    <row r="5061" spans="40:40" x14ac:dyDescent="0.15">
      <c r="AN5061" s="551"/>
    </row>
    <row r="5062" spans="40:40" x14ac:dyDescent="0.15">
      <c r="AN5062" s="551"/>
    </row>
    <row r="5063" spans="40:40" x14ac:dyDescent="0.15">
      <c r="AN5063" s="551"/>
    </row>
    <row r="5064" spans="40:40" x14ac:dyDescent="0.15">
      <c r="AN5064" s="551"/>
    </row>
    <row r="5065" spans="40:40" x14ac:dyDescent="0.15">
      <c r="AN5065" s="551"/>
    </row>
    <row r="5066" spans="40:40" x14ac:dyDescent="0.15">
      <c r="AN5066" s="551"/>
    </row>
    <row r="5067" spans="40:40" x14ac:dyDescent="0.15">
      <c r="AN5067" s="551"/>
    </row>
    <row r="5068" spans="40:40" x14ac:dyDescent="0.15">
      <c r="AN5068" s="551"/>
    </row>
    <row r="5069" spans="40:40" x14ac:dyDescent="0.15">
      <c r="AN5069" s="551"/>
    </row>
    <row r="5070" spans="40:40" x14ac:dyDescent="0.15">
      <c r="AN5070" s="551"/>
    </row>
    <row r="5071" spans="40:40" x14ac:dyDescent="0.15">
      <c r="AN5071" s="551"/>
    </row>
    <row r="5072" spans="40:40" x14ac:dyDescent="0.15">
      <c r="AN5072" s="551"/>
    </row>
    <row r="5073" spans="40:40" x14ac:dyDescent="0.15">
      <c r="AN5073" s="551"/>
    </row>
    <row r="5074" spans="40:40" x14ac:dyDescent="0.15">
      <c r="AN5074" s="551"/>
    </row>
    <row r="5075" spans="40:40" x14ac:dyDescent="0.15">
      <c r="AN5075" s="551"/>
    </row>
    <row r="5076" spans="40:40" x14ac:dyDescent="0.15">
      <c r="AN5076" s="551"/>
    </row>
    <row r="5077" spans="40:40" x14ac:dyDescent="0.15">
      <c r="AN5077" s="551"/>
    </row>
    <row r="5078" spans="40:40" x14ac:dyDescent="0.15">
      <c r="AN5078" s="551"/>
    </row>
    <row r="5079" spans="40:40" x14ac:dyDescent="0.15">
      <c r="AN5079" s="551"/>
    </row>
    <row r="5080" spans="40:40" x14ac:dyDescent="0.15">
      <c r="AN5080" s="551"/>
    </row>
    <row r="5081" spans="40:40" x14ac:dyDescent="0.15">
      <c r="AN5081" s="551"/>
    </row>
    <row r="5082" spans="40:40" x14ac:dyDescent="0.15">
      <c r="AN5082" s="551"/>
    </row>
    <row r="5083" spans="40:40" x14ac:dyDescent="0.15">
      <c r="AN5083" s="551"/>
    </row>
    <row r="5084" spans="40:40" x14ac:dyDescent="0.15">
      <c r="AN5084" s="551"/>
    </row>
    <row r="5085" spans="40:40" x14ac:dyDescent="0.15">
      <c r="AN5085" s="551"/>
    </row>
    <row r="5086" spans="40:40" x14ac:dyDescent="0.15">
      <c r="AN5086" s="551"/>
    </row>
    <row r="5087" spans="40:40" x14ac:dyDescent="0.15">
      <c r="AN5087" s="551"/>
    </row>
    <row r="5088" spans="40:40" x14ac:dyDescent="0.15">
      <c r="AN5088" s="551"/>
    </row>
    <row r="5089" spans="40:40" x14ac:dyDescent="0.15">
      <c r="AN5089" s="551"/>
    </row>
    <row r="5090" spans="40:40" x14ac:dyDescent="0.15">
      <c r="AN5090" s="551"/>
    </row>
    <row r="5091" spans="40:40" x14ac:dyDescent="0.15">
      <c r="AN5091" s="551"/>
    </row>
    <row r="5092" spans="40:40" x14ac:dyDescent="0.15">
      <c r="AN5092" s="551"/>
    </row>
    <row r="5093" spans="40:40" x14ac:dyDescent="0.15">
      <c r="AN5093" s="551"/>
    </row>
    <row r="5094" spans="40:40" x14ac:dyDescent="0.15">
      <c r="AN5094" s="551"/>
    </row>
    <row r="5095" spans="40:40" x14ac:dyDescent="0.15">
      <c r="AN5095" s="551"/>
    </row>
    <row r="5096" spans="40:40" x14ac:dyDescent="0.15">
      <c r="AN5096" s="551"/>
    </row>
    <row r="5097" spans="40:40" x14ac:dyDescent="0.15">
      <c r="AN5097" s="551"/>
    </row>
    <row r="5098" spans="40:40" x14ac:dyDescent="0.15">
      <c r="AN5098" s="551"/>
    </row>
    <row r="5099" spans="40:40" x14ac:dyDescent="0.15">
      <c r="AN5099" s="551"/>
    </row>
    <row r="5100" spans="40:40" x14ac:dyDescent="0.15">
      <c r="AN5100" s="551"/>
    </row>
    <row r="5101" spans="40:40" x14ac:dyDescent="0.15">
      <c r="AN5101" s="551"/>
    </row>
    <row r="5102" spans="40:40" x14ac:dyDescent="0.15">
      <c r="AN5102" s="551"/>
    </row>
    <row r="5103" spans="40:40" x14ac:dyDescent="0.15">
      <c r="AN5103" s="551"/>
    </row>
    <row r="5104" spans="40:40" x14ac:dyDescent="0.15">
      <c r="AN5104" s="551"/>
    </row>
    <row r="5105" spans="40:40" x14ac:dyDescent="0.15">
      <c r="AN5105" s="551"/>
    </row>
    <row r="5106" spans="40:40" x14ac:dyDescent="0.15">
      <c r="AN5106" s="551"/>
    </row>
    <row r="5107" spans="40:40" x14ac:dyDescent="0.15">
      <c r="AN5107" s="551"/>
    </row>
    <row r="5108" spans="40:40" x14ac:dyDescent="0.15">
      <c r="AN5108" s="551"/>
    </row>
    <row r="5109" spans="40:40" x14ac:dyDescent="0.15">
      <c r="AN5109" s="551"/>
    </row>
    <row r="5110" spans="40:40" x14ac:dyDescent="0.15">
      <c r="AN5110" s="551"/>
    </row>
    <row r="5111" spans="40:40" x14ac:dyDescent="0.15">
      <c r="AN5111" s="551"/>
    </row>
    <row r="5112" spans="40:40" x14ac:dyDescent="0.15">
      <c r="AN5112" s="551"/>
    </row>
    <row r="5113" spans="40:40" x14ac:dyDescent="0.15">
      <c r="AN5113" s="551"/>
    </row>
    <row r="5114" spans="40:40" x14ac:dyDescent="0.15">
      <c r="AN5114" s="551"/>
    </row>
    <row r="5115" spans="40:40" x14ac:dyDescent="0.15">
      <c r="AN5115" s="551"/>
    </row>
    <row r="5116" spans="40:40" x14ac:dyDescent="0.15">
      <c r="AN5116" s="551"/>
    </row>
    <row r="5117" spans="40:40" x14ac:dyDescent="0.15">
      <c r="AN5117" s="551"/>
    </row>
    <row r="5118" spans="40:40" x14ac:dyDescent="0.15">
      <c r="AN5118" s="551"/>
    </row>
    <row r="5119" spans="40:40" x14ac:dyDescent="0.15">
      <c r="AN5119" s="551"/>
    </row>
    <row r="5120" spans="40:40" x14ac:dyDescent="0.15">
      <c r="AN5120" s="551"/>
    </row>
    <row r="5121" spans="40:40" x14ac:dyDescent="0.15">
      <c r="AN5121" s="551"/>
    </row>
    <row r="5122" spans="40:40" x14ac:dyDescent="0.15">
      <c r="AN5122" s="551"/>
    </row>
    <row r="5123" spans="40:40" x14ac:dyDescent="0.15">
      <c r="AN5123" s="551"/>
    </row>
    <row r="5124" spans="40:40" x14ac:dyDescent="0.15">
      <c r="AN5124" s="551"/>
    </row>
    <row r="5125" spans="40:40" x14ac:dyDescent="0.15">
      <c r="AN5125" s="551"/>
    </row>
    <row r="5126" spans="40:40" x14ac:dyDescent="0.15">
      <c r="AN5126" s="551"/>
    </row>
    <row r="5127" spans="40:40" x14ac:dyDescent="0.15">
      <c r="AN5127" s="551"/>
    </row>
    <row r="5128" spans="40:40" x14ac:dyDescent="0.15">
      <c r="AN5128" s="551"/>
    </row>
    <row r="5129" spans="40:40" x14ac:dyDescent="0.15">
      <c r="AN5129" s="551"/>
    </row>
    <row r="5130" spans="40:40" x14ac:dyDescent="0.15">
      <c r="AN5130" s="551"/>
    </row>
    <row r="5131" spans="40:40" x14ac:dyDescent="0.15">
      <c r="AN5131" s="551"/>
    </row>
    <row r="5132" spans="40:40" x14ac:dyDescent="0.15">
      <c r="AN5132" s="551"/>
    </row>
    <row r="5133" spans="40:40" x14ac:dyDescent="0.15">
      <c r="AN5133" s="551"/>
    </row>
    <row r="5134" spans="40:40" x14ac:dyDescent="0.15">
      <c r="AN5134" s="551"/>
    </row>
    <row r="5135" spans="40:40" x14ac:dyDescent="0.15">
      <c r="AN5135" s="551"/>
    </row>
    <row r="5136" spans="40:40" x14ac:dyDescent="0.15">
      <c r="AN5136" s="551"/>
    </row>
    <row r="5137" spans="40:40" x14ac:dyDescent="0.15">
      <c r="AN5137" s="551"/>
    </row>
    <row r="5138" spans="40:40" x14ac:dyDescent="0.15">
      <c r="AN5138" s="551"/>
    </row>
    <row r="5139" spans="40:40" x14ac:dyDescent="0.15">
      <c r="AN5139" s="551"/>
    </row>
    <row r="5140" spans="40:40" x14ac:dyDescent="0.15">
      <c r="AN5140" s="551"/>
    </row>
    <row r="5141" spans="40:40" x14ac:dyDescent="0.15">
      <c r="AN5141" s="551"/>
    </row>
    <row r="5142" spans="40:40" x14ac:dyDescent="0.15">
      <c r="AN5142" s="551"/>
    </row>
    <row r="5143" spans="40:40" x14ac:dyDescent="0.15">
      <c r="AN5143" s="551"/>
    </row>
    <row r="5144" spans="40:40" x14ac:dyDescent="0.15">
      <c r="AN5144" s="551"/>
    </row>
    <row r="5145" spans="40:40" x14ac:dyDescent="0.15">
      <c r="AN5145" s="551"/>
    </row>
    <row r="5146" spans="40:40" x14ac:dyDescent="0.15">
      <c r="AN5146" s="551"/>
    </row>
    <row r="5147" spans="40:40" x14ac:dyDescent="0.15">
      <c r="AN5147" s="551"/>
    </row>
    <row r="5148" spans="40:40" x14ac:dyDescent="0.15">
      <c r="AN5148" s="551"/>
    </row>
    <row r="5149" spans="40:40" x14ac:dyDescent="0.15">
      <c r="AN5149" s="551"/>
    </row>
    <row r="5150" spans="40:40" x14ac:dyDescent="0.15">
      <c r="AN5150" s="551"/>
    </row>
    <row r="5151" spans="40:40" x14ac:dyDescent="0.15">
      <c r="AN5151" s="551"/>
    </row>
    <row r="5152" spans="40:40" x14ac:dyDescent="0.15">
      <c r="AN5152" s="551"/>
    </row>
    <row r="5153" spans="40:40" x14ac:dyDescent="0.15">
      <c r="AN5153" s="551"/>
    </row>
    <row r="5154" spans="40:40" x14ac:dyDescent="0.15">
      <c r="AN5154" s="551"/>
    </row>
    <row r="5155" spans="40:40" x14ac:dyDescent="0.15">
      <c r="AN5155" s="551"/>
    </row>
    <row r="5156" spans="40:40" x14ac:dyDescent="0.15">
      <c r="AN5156" s="551"/>
    </row>
    <row r="5157" spans="40:40" x14ac:dyDescent="0.15">
      <c r="AN5157" s="551"/>
    </row>
    <row r="5158" spans="40:40" x14ac:dyDescent="0.15">
      <c r="AN5158" s="551"/>
    </row>
    <row r="5159" spans="40:40" x14ac:dyDescent="0.15">
      <c r="AN5159" s="551"/>
    </row>
    <row r="5160" spans="40:40" x14ac:dyDescent="0.15">
      <c r="AN5160" s="551"/>
    </row>
    <row r="5161" spans="40:40" x14ac:dyDescent="0.15">
      <c r="AN5161" s="551"/>
    </row>
    <row r="5162" spans="40:40" x14ac:dyDescent="0.15">
      <c r="AN5162" s="551"/>
    </row>
    <row r="5163" spans="40:40" x14ac:dyDescent="0.15">
      <c r="AN5163" s="551"/>
    </row>
    <row r="5164" spans="40:40" x14ac:dyDescent="0.15">
      <c r="AN5164" s="551"/>
    </row>
    <row r="5165" spans="40:40" x14ac:dyDescent="0.15">
      <c r="AN5165" s="551"/>
    </row>
    <row r="5166" spans="40:40" x14ac:dyDescent="0.15">
      <c r="AN5166" s="551"/>
    </row>
    <row r="5167" spans="40:40" x14ac:dyDescent="0.15">
      <c r="AN5167" s="551"/>
    </row>
    <row r="5168" spans="40:40" x14ac:dyDescent="0.15">
      <c r="AN5168" s="551"/>
    </row>
    <row r="5169" spans="40:40" x14ac:dyDescent="0.15">
      <c r="AN5169" s="551"/>
    </row>
    <row r="5170" spans="40:40" x14ac:dyDescent="0.15">
      <c r="AN5170" s="551"/>
    </row>
    <row r="5171" spans="40:40" x14ac:dyDescent="0.15">
      <c r="AN5171" s="551"/>
    </row>
    <row r="5172" spans="40:40" x14ac:dyDescent="0.15">
      <c r="AN5172" s="551"/>
    </row>
    <row r="5173" spans="40:40" x14ac:dyDescent="0.15">
      <c r="AN5173" s="551"/>
    </row>
    <row r="5174" spans="40:40" x14ac:dyDescent="0.15">
      <c r="AN5174" s="551"/>
    </row>
    <row r="5175" spans="40:40" x14ac:dyDescent="0.15">
      <c r="AN5175" s="551"/>
    </row>
    <row r="5176" spans="40:40" x14ac:dyDescent="0.15">
      <c r="AN5176" s="551"/>
    </row>
    <row r="5177" spans="40:40" x14ac:dyDescent="0.15">
      <c r="AN5177" s="551"/>
    </row>
    <row r="5178" spans="40:40" x14ac:dyDescent="0.15">
      <c r="AN5178" s="551"/>
    </row>
    <row r="5179" spans="40:40" x14ac:dyDescent="0.15">
      <c r="AN5179" s="551"/>
    </row>
    <row r="5180" spans="40:40" x14ac:dyDescent="0.15">
      <c r="AN5180" s="551"/>
    </row>
    <row r="5181" spans="40:40" x14ac:dyDescent="0.15">
      <c r="AN5181" s="551"/>
    </row>
    <row r="5182" spans="40:40" x14ac:dyDescent="0.15">
      <c r="AN5182" s="551"/>
    </row>
    <row r="5183" spans="40:40" x14ac:dyDescent="0.15">
      <c r="AN5183" s="551"/>
    </row>
    <row r="5184" spans="40:40" x14ac:dyDescent="0.15">
      <c r="AN5184" s="551"/>
    </row>
    <row r="5185" spans="40:40" x14ac:dyDescent="0.15">
      <c r="AN5185" s="551"/>
    </row>
    <row r="5186" spans="40:40" x14ac:dyDescent="0.15">
      <c r="AN5186" s="551"/>
    </row>
    <row r="5187" spans="40:40" x14ac:dyDescent="0.15">
      <c r="AN5187" s="551"/>
    </row>
    <row r="5188" spans="40:40" x14ac:dyDescent="0.15">
      <c r="AN5188" s="551"/>
    </row>
    <row r="5189" spans="40:40" x14ac:dyDescent="0.15">
      <c r="AN5189" s="551"/>
    </row>
    <row r="5190" spans="40:40" x14ac:dyDescent="0.15">
      <c r="AN5190" s="551"/>
    </row>
    <row r="5191" spans="40:40" x14ac:dyDescent="0.15">
      <c r="AN5191" s="551"/>
    </row>
    <row r="5192" spans="40:40" x14ac:dyDescent="0.15">
      <c r="AN5192" s="551"/>
    </row>
    <row r="5193" spans="40:40" x14ac:dyDescent="0.15">
      <c r="AN5193" s="551"/>
    </row>
    <row r="5194" spans="40:40" x14ac:dyDescent="0.15">
      <c r="AN5194" s="551"/>
    </row>
    <row r="5195" spans="40:40" x14ac:dyDescent="0.15">
      <c r="AN5195" s="551"/>
    </row>
    <row r="5196" spans="40:40" x14ac:dyDescent="0.15">
      <c r="AN5196" s="551"/>
    </row>
    <row r="5197" spans="40:40" x14ac:dyDescent="0.15">
      <c r="AN5197" s="551"/>
    </row>
    <row r="5198" spans="40:40" x14ac:dyDescent="0.15">
      <c r="AN5198" s="551"/>
    </row>
    <row r="5199" spans="40:40" x14ac:dyDescent="0.15">
      <c r="AN5199" s="551"/>
    </row>
    <row r="5200" spans="40:40" x14ac:dyDescent="0.15">
      <c r="AN5200" s="551"/>
    </row>
    <row r="5201" spans="40:40" x14ac:dyDescent="0.15">
      <c r="AN5201" s="551"/>
    </row>
    <row r="5202" spans="40:40" x14ac:dyDescent="0.15">
      <c r="AN5202" s="551"/>
    </row>
    <row r="5203" spans="40:40" x14ac:dyDescent="0.15">
      <c r="AN5203" s="551"/>
    </row>
    <row r="5204" spans="40:40" x14ac:dyDescent="0.15">
      <c r="AN5204" s="551"/>
    </row>
    <row r="5205" spans="40:40" x14ac:dyDescent="0.15">
      <c r="AN5205" s="551"/>
    </row>
    <row r="5206" spans="40:40" x14ac:dyDescent="0.15">
      <c r="AN5206" s="551"/>
    </row>
    <row r="5207" spans="40:40" x14ac:dyDescent="0.15">
      <c r="AN5207" s="551"/>
    </row>
    <row r="5208" spans="40:40" x14ac:dyDescent="0.15">
      <c r="AN5208" s="551"/>
    </row>
    <row r="5209" spans="40:40" x14ac:dyDescent="0.15">
      <c r="AN5209" s="551"/>
    </row>
    <row r="5210" spans="40:40" x14ac:dyDescent="0.15">
      <c r="AN5210" s="551"/>
    </row>
    <row r="5211" spans="40:40" x14ac:dyDescent="0.15">
      <c r="AN5211" s="551"/>
    </row>
    <row r="5212" spans="40:40" x14ac:dyDescent="0.15">
      <c r="AN5212" s="551"/>
    </row>
    <row r="5213" spans="40:40" x14ac:dyDescent="0.15">
      <c r="AN5213" s="551"/>
    </row>
    <row r="5214" spans="40:40" x14ac:dyDescent="0.15">
      <c r="AN5214" s="551"/>
    </row>
    <row r="5215" spans="40:40" x14ac:dyDescent="0.15">
      <c r="AN5215" s="551"/>
    </row>
    <row r="5216" spans="40:40" x14ac:dyDescent="0.15">
      <c r="AN5216" s="551"/>
    </row>
    <row r="5217" spans="40:40" x14ac:dyDescent="0.15">
      <c r="AN5217" s="551"/>
    </row>
    <row r="5218" spans="40:40" x14ac:dyDescent="0.15">
      <c r="AN5218" s="551"/>
    </row>
    <row r="5219" spans="40:40" x14ac:dyDescent="0.15">
      <c r="AN5219" s="551"/>
    </row>
    <row r="5220" spans="40:40" x14ac:dyDescent="0.15">
      <c r="AN5220" s="551"/>
    </row>
    <row r="5221" spans="40:40" x14ac:dyDescent="0.15">
      <c r="AN5221" s="551"/>
    </row>
    <row r="5222" spans="40:40" x14ac:dyDescent="0.15">
      <c r="AN5222" s="551"/>
    </row>
    <row r="5223" spans="40:40" x14ac:dyDescent="0.15">
      <c r="AN5223" s="551"/>
    </row>
    <row r="5224" spans="40:40" x14ac:dyDescent="0.15">
      <c r="AN5224" s="551"/>
    </row>
    <row r="5225" spans="40:40" x14ac:dyDescent="0.15">
      <c r="AN5225" s="551"/>
    </row>
    <row r="5226" spans="40:40" x14ac:dyDescent="0.15">
      <c r="AN5226" s="551"/>
    </row>
    <row r="5227" spans="40:40" x14ac:dyDescent="0.15">
      <c r="AN5227" s="551"/>
    </row>
    <row r="5228" spans="40:40" x14ac:dyDescent="0.15">
      <c r="AN5228" s="551"/>
    </row>
    <row r="5229" spans="40:40" x14ac:dyDescent="0.15">
      <c r="AN5229" s="551"/>
    </row>
    <row r="5230" spans="40:40" x14ac:dyDescent="0.15">
      <c r="AN5230" s="551"/>
    </row>
    <row r="5231" spans="40:40" x14ac:dyDescent="0.15">
      <c r="AN5231" s="551"/>
    </row>
    <row r="5232" spans="40:40" x14ac:dyDescent="0.15">
      <c r="AN5232" s="551"/>
    </row>
    <row r="5233" spans="40:40" x14ac:dyDescent="0.15">
      <c r="AN5233" s="551"/>
    </row>
    <row r="5234" spans="40:40" x14ac:dyDescent="0.15">
      <c r="AN5234" s="551"/>
    </row>
    <row r="5235" spans="40:40" x14ac:dyDescent="0.15">
      <c r="AN5235" s="551"/>
    </row>
    <row r="5236" spans="40:40" x14ac:dyDescent="0.15">
      <c r="AN5236" s="551"/>
    </row>
    <row r="5237" spans="40:40" x14ac:dyDescent="0.15">
      <c r="AN5237" s="551"/>
    </row>
    <row r="5238" spans="40:40" x14ac:dyDescent="0.15">
      <c r="AN5238" s="551"/>
    </row>
    <row r="5239" spans="40:40" x14ac:dyDescent="0.15">
      <c r="AN5239" s="551"/>
    </row>
    <row r="5240" spans="40:40" x14ac:dyDescent="0.15">
      <c r="AN5240" s="551"/>
    </row>
    <row r="5241" spans="40:40" x14ac:dyDescent="0.15">
      <c r="AN5241" s="551"/>
    </row>
    <row r="5242" spans="40:40" x14ac:dyDescent="0.15">
      <c r="AN5242" s="551"/>
    </row>
    <row r="5243" spans="40:40" x14ac:dyDescent="0.15">
      <c r="AN5243" s="551"/>
    </row>
    <row r="5244" spans="40:40" x14ac:dyDescent="0.15">
      <c r="AN5244" s="551"/>
    </row>
    <row r="5245" spans="40:40" x14ac:dyDescent="0.15">
      <c r="AN5245" s="551"/>
    </row>
    <row r="5246" spans="40:40" x14ac:dyDescent="0.15">
      <c r="AN5246" s="551"/>
    </row>
    <row r="5247" spans="40:40" x14ac:dyDescent="0.15">
      <c r="AN5247" s="551"/>
    </row>
    <row r="5248" spans="40:40" x14ac:dyDescent="0.15">
      <c r="AN5248" s="551"/>
    </row>
    <row r="5249" spans="40:40" x14ac:dyDescent="0.15">
      <c r="AN5249" s="551"/>
    </row>
    <row r="5250" spans="40:40" x14ac:dyDescent="0.15">
      <c r="AN5250" s="551"/>
    </row>
    <row r="5251" spans="40:40" x14ac:dyDescent="0.15">
      <c r="AN5251" s="551"/>
    </row>
    <row r="5252" spans="40:40" x14ac:dyDescent="0.15">
      <c r="AN5252" s="551"/>
    </row>
    <row r="5253" spans="40:40" x14ac:dyDescent="0.15">
      <c r="AN5253" s="551"/>
    </row>
    <row r="5254" spans="40:40" x14ac:dyDescent="0.15">
      <c r="AN5254" s="551"/>
    </row>
    <row r="5255" spans="40:40" x14ac:dyDescent="0.15">
      <c r="AN5255" s="551"/>
    </row>
    <row r="5256" spans="40:40" x14ac:dyDescent="0.15">
      <c r="AN5256" s="551"/>
    </row>
    <row r="5257" spans="40:40" x14ac:dyDescent="0.15">
      <c r="AN5257" s="551"/>
    </row>
    <row r="5258" spans="40:40" x14ac:dyDescent="0.15">
      <c r="AN5258" s="551"/>
    </row>
    <row r="5259" spans="40:40" x14ac:dyDescent="0.15">
      <c r="AN5259" s="551"/>
    </row>
    <row r="5260" spans="40:40" x14ac:dyDescent="0.15">
      <c r="AN5260" s="551"/>
    </row>
    <row r="5261" spans="40:40" x14ac:dyDescent="0.15">
      <c r="AN5261" s="551"/>
    </row>
    <row r="5262" spans="40:40" x14ac:dyDescent="0.15">
      <c r="AN5262" s="551"/>
    </row>
    <row r="5263" spans="40:40" x14ac:dyDescent="0.15">
      <c r="AN5263" s="551"/>
    </row>
    <row r="5264" spans="40:40" x14ac:dyDescent="0.15">
      <c r="AN5264" s="551"/>
    </row>
    <row r="5265" spans="40:40" x14ac:dyDescent="0.15">
      <c r="AN5265" s="551"/>
    </row>
    <row r="5266" spans="40:40" x14ac:dyDescent="0.15">
      <c r="AN5266" s="551"/>
    </row>
    <row r="5267" spans="40:40" x14ac:dyDescent="0.15">
      <c r="AN5267" s="551"/>
    </row>
    <row r="5268" spans="40:40" x14ac:dyDescent="0.15">
      <c r="AN5268" s="551"/>
    </row>
    <row r="5269" spans="40:40" x14ac:dyDescent="0.15">
      <c r="AN5269" s="551"/>
    </row>
    <row r="5270" spans="40:40" x14ac:dyDescent="0.15">
      <c r="AN5270" s="551"/>
    </row>
    <row r="5271" spans="40:40" x14ac:dyDescent="0.15">
      <c r="AN5271" s="551"/>
    </row>
    <row r="5272" spans="40:40" x14ac:dyDescent="0.15">
      <c r="AN5272" s="551"/>
    </row>
    <row r="5273" spans="40:40" x14ac:dyDescent="0.15">
      <c r="AN5273" s="551"/>
    </row>
    <row r="5274" spans="40:40" x14ac:dyDescent="0.15">
      <c r="AN5274" s="551"/>
    </row>
    <row r="5275" spans="40:40" x14ac:dyDescent="0.15">
      <c r="AN5275" s="551"/>
    </row>
    <row r="5276" spans="40:40" x14ac:dyDescent="0.15">
      <c r="AN5276" s="551"/>
    </row>
    <row r="5277" spans="40:40" x14ac:dyDescent="0.15">
      <c r="AN5277" s="551"/>
    </row>
    <row r="5278" spans="40:40" x14ac:dyDescent="0.15">
      <c r="AN5278" s="551"/>
    </row>
    <row r="5279" spans="40:40" x14ac:dyDescent="0.15">
      <c r="AN5279" s="551"/>
    </row>
    <row r="5280" spans="40:40" x14ac:dyDescent="0.15">
      <c r="AN5280" s="551"/>
    </row>
    <row r="5281" spans="40:40" x14ac:dyDescent="0.15">
      <c r="AN5281" s="551"/>
    </row>
    <row r="5282" spans="40:40" x14ac:dyDescent="0.15">
      <c r="AN5282" s="551"/>
    </row>
    <row r="5283" spans="40:40" x14ac:dyDescent="0.15">
      <c r="AN5283" s="551"/>
    </row>
    <row r="5284" spans="40:40" x14ac:dyDescent="0.15">
      <c r="AN5284" s="551"/>
    </row>
    <row r="5285" spans="40:40" x14ac:dyDescent="0.15">
      <c r="AN5285" s="551"/>
    </row>
    <row r="5286" spans="40:40" x14ac:dyDescent="0.15">
      <c r="AN5286" s="551"/>
    </row>
    <row r="5287" spans="40:40" x14ac:dyDescent="0.15">
      <c r="AN5287" s="551"/>
    </row>
    <row r="5288" spans="40:40" x14ac:dyDescent="0.15">
      <c r="AN5288" s="551"/>
    </row>
    <row r="5289" spans="40:40" x14ac:dyDescent="0.15">
      <c r="AN5289" s="551"/>
    </row>
    <row r="5290" spans="40:40" x14ac:dyDescent="0.15">
      <c r="AN5290" s="551"/>
    </row>
    <row r="5291" spans="40:40" x14ac:dyDescent="0.15">
      <c r="AN5291" s="551"/>
    </row>
    <row r="5292" spans="40:40" x14ac:dyDescent="0.15">
      <c r="AN5292" s="551"/>
    </row>
    <row r="5293" spans="40:40" x14ac:dyDescent="0.15">
      <c r="AN5293" s="551"/>
    </row>
    <row r="5294" spans="40:40" x14ac:dyDescent="0.15">
      <c r="AN5294" s="551"/>
    </row>
    <row r="5295" spans="40:40" x14ac:dyDescent="0.15">
      <c r="AN5295" s="551"/>
    </row>
    <row r="5296" spans="40:40" x14ac:dyDescent="0.15">
      <c r="AN5296" s="551"/>
    </row>
    <row r="5297" spans="40:40" x14ac:dyDescent="0.15">
      <c r="AN5297" s="551"/>
    </row>
    <row r="5298" spans="40:40" x14ac:dyDescent="0.15">
      <c r="AN5298" s="551"/>
    </row>
    <row r="5299" spans="40:40" x14ac:dyDescent="0.15">
      <c r="AN5299" s="551"/>
    </row>
    <row r="5300" spans="40:40" x14ac:dyDescent="0.15">
      <c r="AN5300" s="551"/>
    </row>
    <row r="5301" spans="40:40" x14ac:dyDescent="0.15">
      <c r="AN5301" s="551"/>
    </row>
    <row r="5302" spans="40:40" x14ac:dyDescent="0.15">
      <c r="AN5302" s="551"/>
    </row>
    <row r="5303" spans="40:40" x14ac:dyDescent="0.15">
      <c r="AN5303" s="551"/>
    </row>
    <row r="5304" spans="40:40" x14ac:dyDescent="0.15">
      <c r="AN5304" s="551"/>
    </row>
    <row r="5305" spans="40:40" x14ac:dyDescent="0.15">
      <c r="AN5305" s="551"/>
    </row>
    <row r="5306" spans="40:40" x14ac:dyDescent="0.15">
      <c r="AN5306" s="551"/>
    </row>
    <row r="5307" spans="40:40" x14ac:dyDescent="0.15">
      <c r="AN5307" s="551"/>
    </row>
    <row r="5308" spans="40:40" x14ac:dyDescent="0.15">
      <c r="AN5308" s="551"/>
    </row>
    <row r="5309" spans="40:40" x14ac:dyDescent="0.15">
      <c r="AN5309" s="551"/>
    </row>
    <row r="5310" spans="40:40" x14ac:dyDescent="0.15">
      <c r="AN5310" s="551"/>
    </row>
    <row r="5311" spans="40:40" x14ac:dyDescent="0.15">
      <c r="AN5311" s="551"/>
    </row>
    <row r="5312" spans="40:40" x14ac:dyDescent="0.15">
      <c r="AN5312" s="551"/>
    </row>
    <row r="5313" spans="40:40" x14ac:dyDescent="0.15">
      <c r="AN5313" s="551"/>
    </row>
    <row r="5314" spans="40:40" x14ac:dyDescent="0.15">
      <c r="AN5314" s="551"/>
    </row>
    <row r="5315" spans="40:40" x14ac:dyDescent="0.15">
      <c r="AN5315" s="551"/>
    </row>
    <row r="5316" spans="40:40" x14ac:dyDescent="0.15">
      <c r="AN5316" s="551"/>
    </row>
    <row r="5317" spans="40:40" x14ac:dyDescent="0.15">
      <c r="AN5317" s="551"/>
    </row>
    <row r="5318" spans="40:40" x14ac:dyDescent="0.15">
      <c r="AN5318" s="551"/>
    </row>
    <row r="5319" spans="40:40" x14ac:dyDescent="0.15">
      <c r="AN5319" s="551"/>
    </row>
    <row r="5320" spans="40:40" x14ac:dyDescent="0.15">
      <c r="AN5320" s="551"/>
    </row>
    <row r="5321" spans="40:40" x14ac:dyDescent="0.15">
      <c r="AN5321" s="551"/>
    </row>
    <row r="5322" spans="40:40" x14ac:dyDescent="0.15">
      <c r="AN5322" s="551"/>
    </row>
    <row r="5323" spans="40:40" x14ac:dyDescent="0.15">
      <c r="AN5323" s="551"/>
    </row>
    <row r="5324" spans="40:40" x14ac:dyDescent="0.15">
      <c r="AN5324" s="551"/>
    </row>
    <row r="5325" spans="40:40" x14ac:dyDescent="0.15">
      <c r="AN5325" s="551"/>
    </row>
    <row r="5326" spans="40:40" x14ac:dyDescent="0.15">
      <c r="AN5326" s="551"/>
    </row>
    <row r="5327" spans="40:40" x14ac:dyDescent="0.15">
      <c r="AN5327" s="551"/>
    </row>
    <row r="5328" spans="40:40" x14ac:dyDescent="0.15">
      <c r="AN5328" s="551"/>
    </row>
    <row r="5329" spans="40:40" x14ac:dyDescent="0.15">
      <c r="AN5329" s="551"/>
    </row>
    <row r="5330" spans="40:40" x14ac:dyDescent="0.15">
      <c r="AN5330" s="551"/>
    </row>
    <row r="5331" spans="40:40" x14ac:dyDescent="0.15">
      <c r="AN5331" s="551"/>
    </row>
    <row r="5332" spans="40:40" x14ac:dyDescent="0.15">
      <c r="AN5332" s="551"/>
    </row>
    <row r="5333" spans="40:40" x14ac:dyDescent="0.15">
      <c r="AN5333" s="551"/>
    </row>
    <row r="5334" spans="40:40" x14ac:dyDescent="0.15">
      <c r="AN5334" s="551"/>
    </row>
    <row r="5335" spans="40:40" x14ac:dyDescent="0.15">
      <c r="AN5335" s="551"/>
    </row>
    <row r="5336" spans="40:40" x14ac:dyDescent="0.15">
      <c r="AN5336" s="551"/>
    </row>
    <row r="5337" spans="40:40" x14ac:dyDescent="0.15">
      <c r="AN5337" s="551"/>
    </row>
    <row r="5338" spans="40:40" x14ac:dyDescent="0.15">
      <c r="AN5338" s="551"/>
    </row>
    <row r="5339" spans="40:40" x14ac:dyDescent="0.15">
      <c r="AN5339" s="551"/>
    </row>
    <row r="5340" spans="40:40" x14ac:dyDescent="0.15">
      <c r="AN5340" s="551"/>
    </row>
    <row r="5341" spans="40:40" x14ac:dyDescent="0.15">
      <c r="AN5341" s="551"/>
    </row>
    <row r="5342" spans="40:40" x14ac:dyDescent="0.15">
      <c r="AN5342" s="551"/>
    </row>
    <row r="5343" spans="40:40" x14ac:dyDescent="0.15">
      <c r="AN5343" s="551"/>
    </row>
    <row r="5344" spans="40:40" x14ac:dyDescent="0.15">
      <c r="AN5344" s="551"/>
    </row>
    <row r="5345" spans="40:40" x14ac:dyDescent="0.15">
      <c r="AN5345" s="551"/>
    </row>
    <row r="5346" spans="40:40" x14ac:dyDescent="0.15">
      <c r="AN5346" s="551"/>
    </row>
    <row r="5347" spans="40:40" x14ac:dyDescent="0.15">
      <c r="AN5347" s="551"/>
    </row>
    <row r="5348" spans="40:40" x14ac:dyDescent="0.15">
      <c r="AN5348" s="551"/>
    </row>
    <row r="5349" spans="40:40" x14ac:dyDescent="0.15">
      <c r="AN5349" s="551"/>
    </row>
    <row r="5350" spans="40:40" x14ac:dyDescent="0.15">
      <c r="AN5350" s="551"/>
    </row>
    <row r="5351" spans="40:40" x14ac:dyDescent="0.15">
      <c r="AN5351" s="551"/>
    </row>
    <row r="5352" spans="40:40" x14ac:dyDescent="0.15">
      <c r="AN5352" s="551"/>
    </row>
    <row r="5353" spans="40:40" x14ac:dyDescent="0.15">
      <c r="AN5353" s="551"/>
    </row>
    <row r="5354" spans="40:40" x14ac:dyDescent="0.15">
      <c r="AN5354" s="551"/>
    </row>
    <row r="5355" spans="40:40" x14ac:dyDescent="0.15">
      <c r="AN5355" s="551"/>
    </row>
    <row r="5356" spans="40:40" x14ac:dyDescent="0.15">
      <c r="AN5356" s="551"/>
    </row>
    <row r="5357" spans="40:40" x14ac:dyDescent="0.15">
      <c r="AN5357" s="551"/>
    </row>
    <row r="5358" spans="40:40" x14ac:dyDescent="0.15">
      <c r="AN5358" s="551"/>
    </row>
    <row r="5359" spans="40:40" x14ac:dyDescent="0.15">
      <c r="AN5359" s="551"/>
    </row>
    <row r="5360" spans="40:40" x14ac:dyDescent="0.15">
      <c r="AN5360" s="551"/>
    </row>
    <row r="5361" spans="40:40" x14ac:dyDescent="0.15">
      <c r="AN5361" s="551"/>
    </row>
    <row r="5362" spans="40:40" x14ac:dyDescent="0.15">
      <c r="AN5362" s="551"/>
    </row>
    <row r="5363" spans="40:40" x14ac:dyDescent="0.15">
      <c r="AN5363" s="551"/>
    </row>
    <row r="5364" spans="40:40" x14ac:dyDescent="0.15">
      <c r="AN5364" s="551"/>
    </row>
    <row r="5365" spans="40:40" x14ac:dyDescent="0.15">
      <c r="AN5365" s="551"/>
    </row>
    <row r="5366" spans="40:40" x14ac:dyDescent="0.15">
      <c r="AN5366" s="551"/>
    </row>
    <row r="5367" spans="40:40" x14ac:dyDescent="0.15">
      <c r="AN5367" s="551"/>
    </row>
    <row r="5368" spans="40:40" x14ac:dyDescent="0.15">
      <c r="AN5368" s="551"/>
    </row>
    <row r="5369" spans="40:40" x14ac:dyDescent="0.15">
      <c r="AN5369" s="551"/>
    </row>
    <row r="5370" spans="40:40" x14ac:dyDescent="0.15">
      <c r="AN5370" s="551"/>
    </row>
    <row r="5371" spans="40:40" x14ac:dyDescent="0.15">
      <c r="AN5371" s="551"/>
    </row>
    <row r="5372" spans="40:40" x14ac:dyDescent="0.15">
      <c r="AN5372" s="551"/>
    </row>
    <row r="5373" spans="40:40" x14ac:dyDescent="0.15">
      <c r="AN5373" s="551"/>
    </row>
    <row r="5374" spans="40:40" x14ac:dyDescent="0.15">
      <c r="AN5374" s="551"/>
    </row>
    <row r="5375" spans="40:40" x14ac:dyDescent="0.15">
      <c r="AN5375" s="551"/>
    </row>
    <row r="5376" spans="40:40" x14ac:dyDescent="0.15">
      <c r="AN5376" s="551"/>
    </row>
    <row r="5377" spans="40:40" x14ac:dyDescent="0.15">
      <c r="AN5377" s="551"/>
    </row>
    <row r="5378" spans="40:40" x14ac:dyDescent="0.15">
      <c r="AN5378" s="551"/>
    </row>
    <row r="5379" spans="40:40" x14ac:dyDescent="0.15">
      <c r="AN5379" s="551"/>
    </row>
    <row r="5380" spans="40:40" x14ac:dyDescent="0.15">
      <c r="AN5380" s="551"/>
    </row>
    <row r="5381" spans="40:40" x14ac:dyDescent="0.15">
      <c r="AN5381" s="551"/>
    </row>
    <row r="5382" spans="40:40" x14ac:dyDescent="0.15">
      <c r="AN5382" s="551"/>
    </row>
    <row r="5383" spans="40:40" x14ac:dyDescent="0.15">
      <c r="AN5383" s="551"/>
    </row>
    <row r="5384" spans="40:40" x14ac:dyDescent="0.15">
      <c r="AN5384" s="551"/>
    </row>
    <row r="5385" spans="40:40" x14ac:dyDescent="0.15">
      <c r="AN5385" s="551"/>
    </row>
    <row r="5386" spans="40:40" x14ac:dyDescent="0.15">
      <c r="AN5386" s="551"/>
    </row>
    <row r="5387" spans="40:40" x14ac:dyDescent="0.15">
      <c r="AN5387" s="551"/>
    </row>
    <row r="5388" spans="40:40" x14ac:dyDescent="0.15">
      <c r="AN5388" s="551"/>
    </row>
    <row r="5389" spans="40:40" x14ac:dyDescent="0.15">
      <c r="AN5389" s="551"/>
    </row>
    <row r="5390" spans="40:40" x14ac:dyDescent="0.15">
      <c r="AN5390" s="551"/>
    </row>
    <row r="5391" spans="40:40" x14ac:dyDescent="0.15">
      <c r="AN5391" s="551"/>
    </row>
    <row r="5392" spans="40:40" x14ac:dyDescent="0.15">
      <c r="AN5392" s="551"/>
    </row>
    <row r="5393" spans="40:40" x14ac:dyDescent="0.15">
      <c r="AN5393" s="551"/>
    </row>
    <row r="5394" spans="40:40" x14ac:dyDescent="0.15">
      <c r="AN5394" s="551"/>
    </row>
    <row r="5395" spans="40:40" x14ac:dyDescent="0.15">
      <c r="AN5395" s="551"/>
    </row>
    <row r="5396" spans="40:40" x14ac:dyDescent="0.15">
      <c r="AN5396" s="551"/>
    </row>
    <row r="5397" spans="40:40" x14ac:dyDescent="0.15">
      <c r="AN5397" s="551"/>
    </row>
    <row r="5398" spans="40:40" x14ac:dyDescent="0.15">
      <c r="AN5398" s="551"/>
    </row>
    <row r="5399" spans="40:40" x14ac:dyDescent="0.15">
      <c r="AN5399" s="551"/>
    </row>
    <row r="5400" spans="40:40" x14ac:dyDescent="0.15">
      <c r="AN5400" s="551"/>
    </row>
    <row r="5401" spans="40:40" x14ac:dyDescent="0.15">
      <c r="AN5401" s="551"/>
    </row>
    <row r="5402" spans="40:40" x14ac:dyDescent="0.15">
      <c r="AN5402" s="551"/>
    </row>
    <row r="5403" spans="40:40" x14ac:dyDescent="0.15">
      <c r="AN5403" s="551"/>
    </row>
    <row r="5404" spans="40:40" x14ac:dyDescent="0.15">
      <c r="AN5404" s="551"/>
    </row>
    <row r="5405" spans="40:40" x14ac:dyDescent="0.15">
      <c r="AN5405" s="551"/>
    </row>
    <row r="5406" spans="40:40" x14ac:dyDescent="0.15">
      <c r="AN5406" s="551"/>
    </row>
    <row r="5407" spans="40:40" x14ac:dyDescent="0.15">
      <c r="AN5407" s="551"/>
    </row>
    <row r="5408" spans="40:40" x14ac:dyDescent="0.15">
      <c r="AN5408" s="551"/>
    </row>
    <row r="5409" spans="40:40" x14ac:dyDescent="0.15">
      <c r="AN5409" s="551"/>
    </row>
    <row r="5410" spans="40:40" x14ac:dyDescent="0.15">
      <c r="AN5410" s="551"/>
    </row>
    <row r="5411" spans="40:40" x14ac:dyDescent="0.15">
      <c r="AN5411" s="551"/>
    </row>
    <row r="5412" spans="40:40" x14ac:dyDescent="0.15">
      <c r="AN5412" s="551"/>
    </row>
    <row r="5413" spans="40:40" x14ac:dyDescent="0.15">
      <c r="AN5413" s="551"/>
    </row>
    <row r="5414" spans="40:40" x14ac:dyDescent="0.15">
      <c r="AN5414" s="551"/>
    </row>
    <row r="5415" spans="40:40" x14ac:dyDescent="0.15">
      <c r="AN5415" s="551"/>
    </row>
    <row r="5416" spans="40:40" x14ac:dyDescent="0.15">
      <c r="AN5416" s="551"/>
    </row>
    <row r="5417" spans="40:40" x14ac:dyDescent="0.15">
      <c r="AN5417" s="551"/>
    </row>
    <row r="5418" spans="40:40" x14ac:dyDescent="0.15">
      <c r="AN5418" s="551"/>
    </row>
    <row r="5419" spans="40:40" x14ac:dyDescent="0.15">
      <c r="AN5419" s="551"/>
    </row>
    <row r="5420" spans="40:40" x14ac:dyDescent="0.15">
      <c r="AN5420" s="551"/>
    </row>
    <row r="5421" spans="40:40" x14ac:dyDescent="0.15">
      <c r="AN5421" s="551"/>
    </row>
    <row r="5422" spans="40:40" x14ac:dyDescent="0.15">
      <c r="AN5422" s="551"/>
    </row>
    <row r="5423" spans="40:40" x14ac:dyDescent="0.15">
      <c r="AN5423" s="551"/>
    </row>
    <row r="5424" spans="40:40" x14ac:dyDescent="0.15">
      <c r="AN5424" s="551"/>
    </row>
    <row r="5425" spans="40:40" x14ac:dyDescent="0.15">
      <c r="AN5425" s="551"/>
    </row>
    <row r="5426" spans="40:40" x14ac:dyDescent="0.15">
      <c r="AN5426" s="551"/>
    </row>
    <row r="5427" spans="40:40" x14ac:dyDescent="0.15">
      <c r="AN5427" s="551"/>
    </row>
    <row r="5428" spans="40:40" x14ac:dyDescent="0.15">
      <c r="AN5428" s="551"/>
    </row>
    <row r="5429" spans="40:40" x14ac:dyDescent="0.15">
      <c r="AN5429" s="551"/>
    </row>
    <row r="5430" spans="40:40" x14ac:dyDescent="0.15">
      <c r="AN5430" s="551"/>
    </row>
    <row r="5431" spans="40:40" x14ac:dyDescent="0.15">
      <c r="AN5431" s="551"/>
    </row>
    <row r="5432" spans="40:40" x14ac:dyDescent="0.15">
      <c r="AN5432" s="551"/>
    </row>
    <row r="5433" spans="40:40" x14ac:dyDescent="0.15">
      <c r="AN5433" s="551"/>
    </row>
    <row r="5434" spans="40:40" x14ac:dyDescent="0.15">
      <c r="AN5434" s="551"/>
    </row>
    <row r="5435" spans="40:40" x14ac:dyDescent="0.15">
      <c r="AN5435" s="551"/>
    </row>
    <row r="5436" spans="40:40" x14ac:dyDescent="0.15">
      <c r="AN5436" s="551"/>
    </row>
    <row r="5437" spans="40:40" x14ac:dyDescent="0.15">
      <c r="AN5437" s="551"/>
    </row>
    <row r="5438" spans="40:40" x14ac:dyDescent="0.15">
      <c r="AN5438" s="551"/>
    </row>
    <row r="5439" spans="40:40" x14ac:dyDescent="0.15">
      <c r="AN5439" s="551"/>
    </row>
    <row r="5440" spans="40:40" x14ac:dyDescent="0.15">
      <c r="AN5440" s="551"/>
    </row>
    <row r="5441" spans="40:40" x14ac:dyDescent="0.15">
      <c r="AN5441" s="551"/>
    </row>
    <row r="5442" spans="40:40" x14ac:dyDescent="0.15">
      <c r="AN5442" s="551"/>
    </row>
    <row r="5443" spans="40:40" x14ac:dyDescent="0.15">
      <c r="AN5443" s="551"/>
    </row>
    <row r="5444" spans="40:40" x14ac:dyDescent="0.15">
      <c r="AN5444" s="551"/>
    </row>
    <row r="5445" spans="40:40" x14ac:dyDescent="0.15">
      <c r="AN5445" s="551"/>
    </row>
    <row r="5446" spans="40:40" x14ac:dyDescent="0.15">
      <c r="AN5446" s="551"/>
    </row>
    <row r="5447" spans="40:40" x14ac:dyDescent="0.15">
      <c r="AN5447" s="551"/>
    </row>
    <row r="5448" spans="40:40" x14ac:dyDescent="0.15">
      <c r="AN5448" s="551"/>
    </row>
    <row r="5449" spans="40:40" x14ac:dyDescent="0.15">
      <c r="AN5449" s="551"/>
    </row>
    <row r="5450" spans="40:40" x14ac:dyDescent="0.15">
      <c r="AN5450" s="551"/>
    </row>
    <row r="5451" spans="40:40" x14ac:dyDescent="0.15">
      <c r="AN5451" s="551"/>
    </row>
    <row r="5452" spans="40:40" x14ac:dyDescent="0.15">
      <c r="AN5452" s="551"/>
    </row>
    <row r="5453" spans="40:40" x14ac:dyDescent="0.15">
      <c r="AN5453" s="551"/>
    </row>
    <row r="5454" spans="40:40" x14ac:dyDescent="0.15">
      <c r="AN5454" s="551"/>
    </row>
    <row r="5455" spans="40:40" x14ac:dyDescent="0.15">
      <c r="AN5455" s="551"/>
    </row>
    <row r="5456" spans="40:40" x14ac:dyDescent="0.15">
      <c r="AN5456" s="551"/>
    </row>
    <row r="5457" spans="40:40" x14ac:dyDescent="0.15">
      <c r="AN5457" s="551"/>
    </row>
    <row r="5458" spans="40:40" x14ac:dyDescent="0.15">
      <c r="AN5458" s="551"/>
    </row>
    <row r="5459" spans="40:40" x14ac:dyDescent="0.15">
      <c r="AN5459" s="551"/>
    </row>
    <row r="5460" spans="40:40" x14ac:dyDescent="0.15">
      <c r="AN5460" s="551"/>
    </row>
    <row r="5461" spans="40:40" x14ac:dyDescent="0.15">
      <c r="AN5461" s="551"/>
    </row>
    <row r="5462" spans="40:40" x14ac:dyDescent="0.15">
      <c r="AN5462" s="551"/>
    </row>
    <row r="5463" spans="40:40" x14ac:dyDescent="0.15">
      <c r="AN5463" s="551"/>
    </row>
    <row r="5464" spans="40:40" x14ac:dyDescent="0.15">
      <c r="AN5464" s="551"/>
    </row>
    <row r="5465" spans="40:40" x14ac:dyDescent="0.15">
      <c r="AN5465" s="551"/>
    </row>
    <row r="5466" spans="40:40" x14ac:dyDescent="0.15">
      <c r="AN5466" s="551"/>
    </row>
    <row r="5467" spans="40:40" x14ac:dyDescent="0.15">
      <c r="AN5467" s="551"/>
    </row>
    <row r="5468" spans="40:40" x14ac:dyDescent="0.15">
      <c r="AN5468" s="551"/>
    </row>
    <row r="5469" spans="40:40" x14ac:dyDescent="0.15">
      <c r="AN5469" s="551"/>
    </row>
    <row r="5470" spans="40:40" x14ac:dyDescent="0.15">
      <c r="AN5470" s="551"/>
    </row>
    <row r="5471" spans="40:40" x14ac:dyDescent="0.15">
      <c r="AN5471" s="551"/>
    </row>
    <row r="5472" spans="40:40" x14ac:dyDescent="0.15">
      <c r="AN5472" s="551"/>
    </row>
    <row r="5473" spans="40:40" x14ac:dyDescent="0.15">
      <c r="AN5473" s="551"/>
    </row>
    <row r="5474" spans="40:40" x14ac:dyDescent="0.15">
      <c r="AN5474" s="551"/>
    </row>
    <row r="5475" spans="40:40" x14ac:dyDescent="0.15">
      <c r="AN5475" s="551"/>
    </row>
    <row r="5476" spans="40:40" x14ac:dyDescent="0.15">
      <c r="AN5476" s="551"/>
    </row>
    <row r="5477" spans="40:40" x14ac:dyDescent="0.15">
      <c r="AN5477" s="551"/>
    </row>
    <row r="5478" spans="40:40" x14ac:dyDescent="0.15">
      <c r="AN5478" s="551"/>
    </row>
    <row r="5479" spans="40:40" x14ac:dyDescent="0.15">
      <c r="AN5479" s="551"/>
    </row>
    <row r="5480" spans="40:40" x14ac:dyDescent="0.15">
      <c r="AN5480" s="551"/>
    </row>
    <row r="5481" spans="40:40" x14ac:dyDescent="0.15">
      <c r="AN5481" s="551"/>
    </row>
    <row r="5482" spans="40:40" x14ac:dyDescent="0.15">
      <c r="AN5482" s="551"/>
    </row>
    <row r="5483" spans="40:40" x14ac:dyDescent="0.15">
      <c r="AN5483" s="551"/>
    </row>
    <row r="5484" spans="40:40" x14ac:dyDescent="0.15">
      <c r="AN5484" s="551"/>
    </row>
    <row r="5485" spans="40:40" x14ac:dyDescent="0.15">
      <c r="AN5485" s="551"/>
    </row>
    <row r="5486" spans="40:40" x14ac:dyDescent="0.15">
      <c r="AN5486" s="551"/>
    </row>
    <row r="5487" spans="40:40" x14ac:dyDescent="0.15">
      <c r="AN5487" s="551"/>
    </row>
    <row r="5488" spans="40:40" x14ac:dyDescent="0.15">
      <c r="AN5488" s="551"/>
    </row>
    <row r="5489" spans="40:40" x14ac:dyDescent="0.15">
      <c r="AN5489" s="551"/>
    </row>
    <row r="5490" spans="40:40" x14ac:dyDescent="0.15">
      <c r="AN5490" s="551"/>
    </row>
    <row r="5491" spans="40:40" x14ac:dyDescent="0.15">
      <c r="AN5491" s="551"/>
    </row>
    <row r="5492" spans="40:40" x14ac:dyDescent="0.15">
      <c r="AN5492" s="551"/>
    </row>
    <row r="5493" spans="40:40" x14ac:dyDescent="0.15">
      <c r="AN5493" s="551"/>
    </row>
    <row r="5494" spans="40:40" x14ac:dyDescent="0.15">
      <c r="AN5494" s="551"/>
    </row>
    <row r="5495" spans="40:40" x14ac:dyDescent="0.15">
      <c r="AN5495" s="551"/>
    </row>
    <row r="5496" spans="40:40" x14ac:dyDescent="0.15">
      <c r="AN5496" s="551"/>
    </row>
    <row r="5497" spans="40:40" x14ac:dyDescent="0.15">
      <c r="AN5497" s="551"/>
    </row>
    <row r="5498" spans="40:40" x14ac:dyDescent="0.15">
      <c r="AN5498" s="551"/>
    </row>
    <row r="5499" spans="40:40" x14ac:dyDescent="0.15">
      <c r="AN5499" s="551"/>
    </row>
    <row r="5500" spans="40:40" x14ac:dyDescent="0.15">
      <c r="AN5500" s="551"/>
    </row>
    <row r="5501" spans="40:40" x14ac:dyDescent="0.15">
      <c r="AN5501" s="551"/>
    </row>
    <row r="5502" spans="40:40" x14ac:dyDescent="0.15">
      <c r="AN5502" s="551"/>
    </row>
    <row r="5503" spans="40:40" x14ac:dyDescent="0.15">
      <c r="AN5503" s="551"/>
    </row>
    <row r="5504" spans="40:40" x14ac:dyDescent="0.15">
      <c r="AN5504" s="551"/>
    </row>
    <row r="5505" spans="40:40" x14ac:dyDescent="0.15">
      <c r="AN5505" s="551"/>
    </row>
    <row r="5506" spans="40:40" x14ac:dyDescent="0.15">
      <c r="AN5506" s="551"/>
    </row>
    <row r="5507" spans="40:40" x14ac:dyDescent="0.15">
      <c r="AN5507" s="551"/>
    </row>
    <row r="5508" spans="40:40" x14ac:dyDescent="0.15">
      <c r="AN5508" s="551"/>
    </row>
    <row r="5509" spans="40:40" x14ac:dyDescent="0.15">
      <c r="AN5509" s="551"/>
    </row>
    <row r="5510" spans="40:40" x14ac:dyDescent="0.15">
      <c r="AN5510" s="551"/>
    </row>
    <row r="5511" spans="40:40" x14ac:dyDescent="0.15">
      <c r="AN5511" s="551"/>
    </row>
    <row r="5512" spans="40:40" x14ac:dyDescent="0.15">
      <c r="AN5512" s="551"/>
    </row>
    <row r="5513" spans="40:40" x14ac:dyDescent="0.15">
      <c r="AN5513" s="551"/>
    </row>
    <row r="5514" spans="40:40" x14ac:dyDescent="0.15">
      <c r="AN5514" s="551"/>
    </row>
    <row r="5515" spans="40:40" x14ac:dyDescent="0.15">
      <c r="AN5515" s="551"/>
    </row>
    <row r="5516" spans="40:40" x14ac:dyDescent="0.15">
      <c r="AN5516" s="551"/>
    </row>
    <row r="5517" spans="40:40" x14ac:dyDescent="0.15">
      <c r="AN5517" s="551"/>
    </row>
    <row r="5518" spans="40:40" x14ac:dyDescent="0.15">
      <c r="AN5518" s="551"/>
    </row>
    <row r="5519" spans="40:40" x14ac:dyDescent="0.15">
      <c r="AN5519" s="551"/>
    </row>
    <row r="5520" spans="40:40" x14ac:dyDescent="0.15">
      <c r="AN5520" s="551"/>
    </row>
    <row r="5521" spans="40:40" x14ac:dyDescent="0.15">
      <c r="AN5521" s="551"/>
    </row>
    <row r="5522" spans="40:40" x14ac:dyDescent="0.15">
      <c r="AN5522" s="551"/>
    </row>
    <row r="5523" spans="40:40" x14ac:dyDescent="0.15">
      <c r="AN5523" s="551"/>
    </row>
    <row r="5524" spans="40:40" x14ac:dyDescent="0.15">
      <c r="AN5524" s="551"/>
    </row>
    <row r="5525" spans="40:40" x14ac:dyDescent="0.15">
      <c r="AN5525" s="551"/>
    </row>
    <row r="5526" spans="40:40" x14ac:dyDescent="0.15">
      <c r="AN5526" s="551"/>
    </row>
    <row r="5527" spans="40:40" x14ac:dyDescent="0.15">
      <c r="AN5527" s="551"/>
    </row>
    <row r="5528" spans="40:40" x14ac:dyDescent="0.15">
      <c r="AN5528" s="551"/>
    </row>
    <row r="5529" spans="40:40" x14ac:dyDescent="0.15">
      <c r="AN5529" s="551"/>
    </row>
    <row r="5530" spans="40:40" x14ac:dyDescent="0.15">
      <c r="AN5530" s="551"/>
    </row>
    <row r="5531" spans="40:40" x14ac:dyDescent="0.15">
      <c r="AN5531" s="551"/>
    </row>
    <row r="5532" spans="40:40" x14ac:dyDescent="0.15">
      <c r="AN5532" s="551"/>
    </row>
    <row r="5533" spans="40:40" x14ac:dyDescent="0.15">
      <c r="AN5533" s="551"/>
    </row>
    <row r="5534" spans="40:40" x14ac:dyDescent="0.15">
      <c r="AN5534" s="551"/>
    </row>
    <row r="5535" spans="40:40" x14ac:dyDescent="0.15">
      <c r="AN5535" s="551"/>
    </row>
    <row r="5536" spans="40:40" x14ac:dyDescent="0.15">
      <c r="AN5536" s="551"/>
    </row>
    <row r="5537" spans="40:40" x14ac:dyDescent="0.15">
      <c r="AN5537" s="551"/>
    </row>
    <row r="5538" spans="40:40" x14ac:dyDescent="0.15">
      <c r="AN5538" s="551"/>
    </row>
    <row r="5539" spans="40:40" x14ac:dyDescent="0.15">
      <c r="AN5539" s="551"/>
    </row>
    <row r="5540" spans="40:40" x14ac:dyDescent="0.15">
      <c r="AN5540" s="551"/>
    </row>
    <row r="5541" spans="40:40" x14ac:dyDescent="0.15">
      <c r="AN5541" s="551"/>
    </row>
    <row r="5542" spans="40:40" x14ac:dyDescent="0.15">
      <c r="AN5542" s="551"/>
    </row>
    <row r="5543" spans="40:40" x14ac:dyDescent="0.15">
      <c r="AN5543" s="551"/>
    </row>
    <row r="5544" spans="40:40" x14ac:dyDescent="0.15">
      <c r="AN5544" s="551"/>
    </row>
    <row r="5545" spans="40:40" x14ac:dyDescent="0.15">
      <c r="AN5545" s="551"/>
    </row>
    <row r="5546" spans="40:40" x14ac:dyDescent="0.15">
      <c r="AN5546" s="551"/>
    </row>
    <row r="5547" spans="40:40" x14ac:dyDescent="0.15">
      <c r="AN5547" s="551"/>
    </row>
    <row r="5548" spans="40:40" x14ac:dyDescent="0.15">
      <c r="AN5548" s="551"/>
    </row>
    <row r="5549" spans="40:40" x14ac:dyDescent="0.15">
      <c r="AN5549" s="551"/>
    </row>
    <row r="5550" spans="40:40" x14ac:dyDescent="0.15">
      <c r="AN5550" s="551"/>
    </row>
    <row r="5551" spans="40:40" x14ac:dyDescent="0.15">
      <c r="AN5551" s="551"/>
    </row>
    <row r="5552" spans="40:40" x14ac:dyDescent="0.15">
      <c r="AN5552" s="551"/>
    </row>
    <row r="5553" spans="40:40" x14ac:dyDescent="0.15">
      <c r="AN5553" s="551"/>
    </row>
    <row r="5554" spans="40:40" x14ac:dyDescent="0.15">
      <c r="AN5554" s="551"/>
    </row>
    <row r="5555" spans="40:40" x14ac:dyDescent="0.15">
      <c r="AN5555" s="551"/>
    </row>
    <row r="5556" spans="40:40" x14ac:dyDescent="0.15">
      <c r="AN5556" s="551"/>
    </row>
    <row r="5557" spans="40:40" x14ac:dyDescent="0.15">
      <c r="AN5557" s="551"/>
    </row>
    <row r="5558" spans="40:40" x14ac:dyDescent="0.15">
      <c r="AN5558" s="551"/>
    </row>
    <row r="5559" spans="40:40" x14ac:dyDescent="0.15">
      <c r="AN5559" s="551"/>
    </row>
    <row r="5560" spans="40:40" x14ac:dyDescent="0.15">
      <c r="AN5560" s="551"/>
    </row>
    <row r="5561" spans="40:40" x14ac:dyDescent="0.15">
      <c r="AN5561" s="551"/>
    </row>
    <row r="5562" spans="40:40" x14ac:dyDescent="0.15">
      <c r="AN5562" s="551"/>
    </row>
    <row r="5563" spans="40:40" x14ac:dyDescent="0.15">
      <c r="AN5563" s="551"/>
    </row>
    <row r="5564" spans="40:40" x14ac:dyDescent="0.15">
      <c r="AN5564" s="551"/>
    </row>
    <row r="5565" spans="40:40" x14ac:dyDescent="0.15">
      <c r="AN5565" s="551"/>
    </row>
    <row r="5566" spans="40:40" x14ac:dyDescent="0.15">
      <c r="AN5566" s="551"/>
    </row>
    <row r="5567" spans="40:40" x14ac:dyDescent="0.15">
      <c r="AN5567" s="551"/>
    </row>
    <row r="5568" spans="40:40" x14ac:dyDescent="0.15">
      <c r="AN5568" s="551"/>
    </row>
    <row r="5569" spans="40:40" x14ac:dyDescent="0.15">
      <c r="AN5569" s="551"/>
    </row>
    <row r="5570" spans="40:40" x14ac:dyDescent="0.15">
      <c r="AN5570" s="551"/>
    </row>
    <row r="5571" spans="40:40" x14ac:dyDescent="0.15">
      <c r="AN5571" s="551"/>
    </row>
    <row r="5572" spans="40:40" x14ac:dyDescent="0.15">
      <c r="AN5572" s="551"/>
    </row>
    <row r="5573" spans="40:40" x14ac:dyDescent="0.15">
      <c r="AN5573" s="551"/>
    </row>
    <row r="5574" spans="40:40" x14ac:dyDescent="0.15">
      <c r="AN5574" s="551"/>
    </row>
    <row r="5575" spans="40:40" x14ac:dyDescent="0.15">
      <c r="AN5575" s="551"/>
    </row>
    <row r="5576" spans="40:40" x14ac:dyDescent="0.15">
      <c r="AN5576" s="551"/>
    </row>
    <row r="5577" spans="40:40" x14ac:dyDescent="0.15">
      <c r="AN5577" s="551"/>
    </row>
    <row r="5578" spans="40:40" x14ac:dyDescent="0.15">
      <c r="AN5578" s="551"/>
    </row>
    <row r="5579" spans="40:40" x14ac:dyDescent="0.15">
      <c r="AN5579" s="551"/>
    </row>
    <row r="5580" spans="40:40" x14ac:dyDescent="0.15">
      <c r="AN5580" s="551"/>
    </row>
    <row r="5581" spans="40:40" x14ac:dyDescent="0.15">
      <c r="AN5581" s="551"/>
    </row>
    <row r="5582" spans="40:40" x14ac:dyDescent="0.15">
      <c r="AN5582" s="551"/>
    </row>
    <row r="5583" spans="40:40" x14ac:dyDescent="0.15">
      <c r="AN5583" s="551"/>
    </row>
    <row r="5584" spans="40:40" x14ac:dyDescent="0.15">
      <c r="AN5584" s="551"/>
    </row>
    <row r="5585" spans="40:40" x14ac:dyDescent="0.15">
      <c r="AN5585" s="551"/>
    </row>
    <row r="5586" spans="40:40" x14ac:dyDescent="0.15">
      <c r="AN5586" s="551"/>
    </row>
    <row r="5587" spans="40:40" x14ac:dyDescent="0.15">
      <c r="AN5587" s="551"/>
    </row>
    <row r="5588" spans="40:40" x14ac:dyDescent="0.15">
      <c r="AN5588" s="551"/>
    </row>
    <row r="5589" spans="40:40" x14ac:dyDescent="0.15">
      <c r="AN5589" s="551"/>
    </row>
    <row r="5590" spans="40:40" x14ac:dyDescent="0.15">
      <c r="AN5590" s="551"/>
    </row>
    <row r="5591" spans="40:40" x14ac:dyDescent="0.15">
      <c r="AN5591" s="551"/>
    </row>
    <row r="5592" spans="40:40" x14ac:dyDescent="0.15">
      <c r="AN5592" s="551"/>
    </row>
    <row r="5593" spans="40:40" x14ac:dyDescent="0.15">
      <c r="AN5593" s="551"/>
    </row>
    <row r="5594" spans="40:40" x14ac:dyDescent="0.15">
      <c r="AN5594" s="551"/>
    </row>
    <row r="5595" spans="40:40" x14ac:dyDescent="0.15">
      <c r="AN5595" s="551"/>
    </row>
    <row r="5596" spans="40:40" x14ac:dyDescent="0.15">
      <c r="AN5596" s="551"/>
    </row>
    <row r="5597" spans="40:40" x14ac:dyDescent="0.15">
      <c r="AN5597" s="551"/>
    </row>
    <row r="5598" spans="40:40" x14ac:dyDescent="0.15">
      <c r="AN5598" s="551"/>
    </row>
    <row r="5599" spans="40:40" x14ac:dyDescent="0.15">
      <c r="AN5599" s="551"/>
    </row>
    <row r="5600" spans="40:40" x14ac:dyDescent="0.15">
      <c r="AN5600" s="551"/>
    </row>
    <row r="5601" spans="40:40" x14ac:dyDescent="0.15">
      <c r="AN5601" s="551"/>
    </row>
    <row r="5602" spans="40:40" x14ac:dyDescent="0.15">
      <c r="AN5602" s="551"/>
    </row>
    <row r="5603" spans="40:40" x14ac:dyDescent="0.15">
      <c r="AN5603" s="551"/>
    </row>
    <row r="5604" spans="40:40" x14ac:dyDescent="0.15">
      <c r="AN5604" s="551"/>
    </row>
    <row r="5605" spans="40:40" x14ac:dyDescent="0.15">
      <c r="AN5605" s="551"/>
    </row>
    <row r="5606" spans="40:40" x14ac:dyDescent="0.15">
      <c r="AN5606" s="551"/>
    </row>
    <row r="5607" spans="40:40" x14ac:dyDescent="0.15">
      <c r="AN5607" s="551"/>
    </row>
    <row r="5608" spans="40:40" x14ac:dyDescent="0.15">
      <c r="AN5608" s="551"/>
    </row>
    <row r="5609" spans="40:40" x14ac:dyDescent="0.15">
      <c r="AN5609" s="551"/>
    </row>
    <row r="5610" spans="40:40" x14ac:dyDescent="0.15">
      <c r="AN5610" s="551"/>
    </row>
    <row r="5611" spans="40:40" x14ac:dyDescent="0.15">
      <c r="AN5611" s="551"/>
    </row>
    <row r="5612" spans="40:40" x14ac:dyDescent="0.15">
      <c r="AN5612" s="551"/>
    </row>
    <row r="5613" spans="40:40" x14ac:dyDescent="0.15">
      <c r="AN5613" s="551"/>
    </row>
    <row r="5614" spans="40:40" x14ac:dyDescent="0.15">
      <c r="AN5614" s="551"/>
    </row>
    <row r="5615" spans="40:40" x14ac:dyDescent="0.15">
      <c r="AN5615" s="551"/>
    </row>
    <row r="5616" spans="40:40" x14ac:dyDescent="0.15">
      <c r="AN5616" s="551"/>
    </row>
    <row r="5617" spans="40:40" x14ac:dyDescent="0.15">
      <c r="AN5617" s="551"/>
    </row>
    <row r="5618" spans="40:40" x14ac:dyDescent="0.15">
      <c r="AN5618" s="551"/>
    </row>
    <row r="5619" spans="40:40" x14ac:dyDescent="0.15">
      <c r="AN5619" s="551"/>
    </row>
    <row r="5620" spans="40:40" x14ac:dyDescent="0.15">
      <c r="AN5620" s="551"/>
    </row>
    <row r="5621" spans="40:40" x14ac:dyDescent="0.15">
      <c r="AN5621" s="551"/>
    </row>
    <row r="5622" spans="40:40" x14ac:dyDescent="0.15">
      <c r="AN5622" s="551"/>
    </row>
    <row r="5623" spans="40:40" x14ac:dyDescent="0.15">
      <c r="AN5623" s="551"/>
    </row>
    <row r="5624" spans="40:40" x14ac:dyDescent="0.15">
      <c r="AN5624" s="551"/>
    </row>
    <row r="5625" spans="40:40" x14ac:dyDescent="0.15">
      <c r="AN5625" s="551"/>
    </row>
    <row r="5626" spans="40:40" x14ac:dyDescent="0.15">
      <c r="AN5626" s="551"/>
    </row>
    <row r="5627" spans="40:40" x14ac:dyDescent="0.15">
      <c r="AN5627" s="551"/>
    </row>
    <row r="5628" spans="40:40" x14ac:dyDescent="0.15">
      <c r="AN5628" s="551"/>
    </row>
    <row r="5629" spans="40:40" x14ac:dyDescent="0.15">
      <c r="AN5629" s="551"/>
    </row>
    <row r="5630" spans="40:40" x14ac:dyDescent="0.15">
      <c r="AN5630" s="551"/>
    </row>
    <row r="5631" spans="40:40" x14ac:dyDescent="0.15">
      <c r="AN5631" s="551"/>
    </row>
    <row r="5632" spans="40:40" x14ac:dyDescent="0.15">
      <c r="AN5632" s="551"/>
    </row>
    <row r="5633" spans="40:40" x14ac:dyDescent="0.15">
      <c r="AN5633" s="551"/>
    </row>
    <row r="5634" spans="40:40" x14ac:dyDescent="0.15">
      <c r="AN5634" s="551"/>
    </row>
    <row r="5635" spans="40:40" x14ac:dyDescent="0.15">
      <c r="AN5635" s="551"/>
    </row>
    <row r="5636" spans="40:40" x14ac:dyDescent="0.15">
      <c r="AN5636" s="551"/>
    </row>
    <row r="5637" spans="40:40" x14ac:dyDescent="0.15">
      <c r="AN5637" s="551"/>
    </row>
    <row r="5638" spans="40:40" x14ac:dyDescent="0.15">
      <c r="AN5638" s="551"/>
    </row>
    <row r="5639" spans="40:40" x14ac:dyDescent="0.15">
      <c r="AN5639" s="551"/>
    </row>
    <row r="5640" spans="40:40" x14ac:dyDescent="0.15">
      <c r="AN5640" s="551"/>
    </row>
    <row r="5641" spans="40:40" x14ac:dyDescent="0.15">
      <c r="AN5641" s="551"/>
    </row>
    <row r="5642" spans="40:40" x14ac:dyDescent="0.15">
      <c r="AN5642" s="551"/>
    </row>
    <row r="5643" spans="40:40" x14ac:dyDescent="0.15">
      <c r="AN5643" s="551"/>
    </row>
    <row r="5644" spans="40:40" x14ac:dyDescent="0.15">
      <c r="AN5644" s="551"/>
    </row>
    <row r="5645" spans="40:40" x14ac:dyDescent="0.15">
      <c r="AN5645" s="551"/>
    </row>
    <row r="5646" spans="40:40" x14ac:dyDescent="0.15">
      <c r="AN5646" s="551"/>
    </row>
    <row r="5647" spans="40:40" x14ac:dyDescent="0.15">
      <c r="AN5647" s="551"/>
    </row>
    <row r="5648" spans="40:40" x14ac:dyDescent="0.15">
      <c r="AN5648" s="551"/>
    </row>
    <row r="5649" spans="40:40" x14ac:dyDescent="0.15">
      <c r="AN5649" s="551"/>
    </row>
    <row r="5650" spans="40:40" x14ac:dyDescent="0.15">
      <c r="AN5650" s="551"/>
    </row>
    <row r="5651" spans="40:40" x14ac:dyDescent="0.15">
      <c r="AN5651" s="551"/>
    </row>
    <row r="5652" spans="40:40" x14ac:dyDescent="0.15">
      <c r="AN5652" s="551"/>
    </row>
    <row r="5653" spans="40:40" x14ac:dyDescent="0.15">
      <c r="AN5653" s="551"/>
    </row>
    <row r="5654" spans="40:40" x14ac:dyDescent="0.15">
      <c r="AN5654" s="551"/>
    </row>
    <row r="5655" spans="40:40" x14ac:dyDescent="0.15">
      <c r="AN5655" s="551"/>
    </row>
    <row r="5656" spans="40:40" x14ac:dyDescent="0.15">
      <c r="AN5656" s="551"/>
    </row>
    <row r="5657" spans="40:40" x14ac:dyDescent="0.15">
      <c r="AN5657" s="551"/>
    </row>
    <row r="5658" spans="40:40" x14ac:dyDescent="0.15">
      <c r="AN5658" s="551"/>
    </row>
    <row r="5659" spans="40:40" x14ac:dyDescent="0.15">
      <c r="AN5659" s="551"/>
    </row>
    <row r="5660" spans="40:40" x14ac:dyDescent="0.15">
      <c r="AN5660" s="551"/>
    </row>
    <row r="5661" spans="40:40" x14ac:dyDescent="0.15">
      <c r="AN5661" s="551"/>
    </row>
    <row r="5662" spans="40:40" x14ac:dyDescent="0.15">
      <c r="AN5662" s="551"/>
    </row>
    <row r="5663" spans="40:40" x14ac:dyDescent="0.15">
      <c r="AN5663" s="551"/>
    </row>
    <row r="5664" spans="40:40" x14ac:dyDescent="0.15">
      <c r="AN5664" s="551"/>
    </row>
    <row r="5665" spans="40:40" x14ac:dyDescent="0.15">
      <c r="AN5665" s="551"/>
    </row>
    <row r="5666" spans="40:40" x14ac:dyDescent="0.15">
      <c r="AN5666" s="551"/>
    </row>
    <row r="5667" spans="40:40" x14ac:dyDescent="0.15">
      <c r="AN5667" s="551"/>
    </row>
    <row r="5668" spans="40:40" x14ac:dyDescent="0.15">
      <c r="AN5668" s="551"/>
    </row>
    <row r="5669" spans="40:40" x14ac:dyDescent="0.15">
      <c r="AN5669" s="551"/>
    </row>
    <row r="5670" spans="40:40" x14ac:dyDescent="0.15">
      <c r="AN5670" s="551"/>
    </row>
    <row r="5671" spans="40:40" x14ac:dyDescent="0.15">
      <c r="AN5671" s="551"/>
    </row>
    <row r="5672" spans="40:40" x14ac:dyDescent="0.15">
      <c r="AN5672" s="551"/>
    </row>
    <row r="5673" spans="40:40" x14ac:dyDescent="0.15">
      <c r="AN5673" s="551"/>
    </row>
    <row r="5674" spans="40:40" x14ac:dyDescent="0.15">
      <c r="AN5674" s="551"/>
    </row>
    <row r="5675" spans="40:40" x14ac:dyDescent="0.15">
      <c r="AN5675" s="551"/>
    </row>
    <row r="5676" spans="40:40" x14ac:dyDescent="0.15">
      <c r="AN5676" s="551"/>
    </row>
    <row r="5677" spans="40:40" x14ac:dyDescent="0.15">
      <c r="AN5677" s="551"/>
    </row>
    <row r="5678" spans="40:40" x14ac:dyDescent="0.15">
      <c r="AN5678" s="551"/>
    </row>
    <row r="5679" spans="40:40" x14ac:dyDescent="0.15">
      <c r="AN5679" s="551"/>
    </row>
    <row r="5680" spans="40:40" x14ac:dyDescent="0.15">
      <c r="AN5680" s="551"/>
    </row>
    <row r="5681" spans="40:40" x14ac:dyDescent="0.15">
      <c r="AN5681" s="551"/>
    </row>
    <row r="5682" spans="40:40" x14ac:dyDescent="0.15">
      <c r="AN5682" s="551"/>
    </row>
    <row r="5683" spans="40:40" x14ac:dyDescent="0.15">
      <c r="AN5683" s="551"/>
    </row>
    <row r="5684" spans="40:40" x14ac:dyDescent="0.15">
      <c r="AN5684" s="551"/>
    </row>
    <row r="5685" spans="40:40" x14ac:dyDescent="0.15">
      <c r="AN5685" s="551"/>
    </row>
    <row r="5686" spans="40:40" x14ac:dyDescent="0.15">
      <c r="AN5686" s="551"/>
    </row>
    <row r="5687" spans="40:40" x14ac:dyDescent="0.15">
      <c r="AN5687" s="551"/>
    </row>
    <row r="5688" spans="40:40" x14ac:dyDescent="0.15">
      <c r="AN5688" s="551"/>
    </row>
    <row r="5689" spans="40:40" x14ac:dyDescent="0.15">
      <c r="AN5689" s="551"/>
    </row>
    <row r="5690" spans="40:40" x14ac:dyDescent="0.15">
      <c r="AN5690" s="551"/>
    </row>
    <row r="5691" spans="40:40" x14ac:dyDescent="0.15">
      <c r="AN5691" s="551"/>
    </row>
    <row r="5692" spans="40:40" x14ac:dyDescent="0.15">
      <c r="AN5692" s="551"/>
    </row>
    <row r="5693" spans="40:40" x14ac:dyDescent="0.15">
      <c r="AN5693" s="551"/>
    </row>
    <row r="5694" spans="40:40" x14ac:dyDescent="0.15">
      <c r="AN5694" s="551"/>
    </row>
    <row r="5695" spans="40:40" x14ac:dyDescent="0.15">
      <c r="AN5695" s="551"/>
    </row>
    <row r="5696" spans="40:40" x14ac:dyDescent="0.15">
      <c r="AN5696" s="551"/>
    </row>
    <row r="5697" spans="40:40" x14ac:dyDescent="0.15">
      <c r="AN5697" s="551"/>
    </row>
    <row r="5698" spans="40:40" x14ac:dyDescent="0.15">
      <c r="AN5698" s="551"/>
    </row>
    <row r="5699" spans="40:40" x14ac:dyDescent="0.15">
      <c r="AN5699" s="551"/>
    </row>
    <row r="5700" spans="40:40" x14ac:dyDescent="0.15">
      <c r="AN5700" s="551"/>
    </row>
    <row r="5701" spans="40:40" x14ac:dyDescent="0.15">
      <c r="AN5701" s="551"/>
    </row>
    <row r="5702" spans="40:40" x14ac:dyDescent="0.15">
      <c r="AN5702" s="551"/>
    </row>
    <row r="5703" spans="40:40" x14ac:dyDescent="0.15">
      <c r="AN5703" s="551"/>
    </row>
    <row r="5704" spans="40:40" x14ac:dyDescent="0.15">
      <c r="AN5704" s="551"/>
    </row>
    <row r="5705" spans="40:40" x14ac:dyDescent="0.15">
      <c r="AN5705" s="551"/>
    </row>
    <row r="5706" spans="40:40" x14ac:dyDescent="0.15">
      <c r="AN5706" s="551"/>
    </row>
    <row r="5707" spans="40:40" x14ac:dyDescent="0.15">
      <c r="AN5707" s="551"/>
    </row>
    <row r="5708" spans="40:40" x14ac:dyDescent="0.15">
      <c r="AN5708" s="551"/>
    </row>
    <row r="5709" spans="40:40" x14ac:dyDescent="0.15">
      <c r="AN5709" s="551"/>
    </row>
    <row r="5710" spans="40:40" x14ac:dyDescent="0.15">
      <c r="AN5710" s="551"/>
    </row>
    <row r="5711" spans="40:40" x14ac:dyDescent="0.15">
      <c r="AN5711" s="551"/>
    </row>
    <row r="5712" spans="40:40" x14ac:dyDescent="0.15">
      <c r="AN5712" s="551"/>
    </row>
    <row r="5713" spans="40:40" x14ac:dyDescent="0.15">
      <c r="AN5713" s="551"/>
    </row>
    <row r="5714" spans="40:40" x14ac:dyDescent="0.15">
      <c r="AN5714" s="551"/>
    </row>
    <row r="5715" spans="40:40" x14ac:dyDescent="0.15">
      <c r="AN5715" s="551"/>
    </row>
    <row r="5716" spans="40:40" x14ac:dyDescent="0.15">
      <c r="AN5716" s="551"/>
    </row>
    <row r="5717" spans="40:40" x14ac:dyDescent="0.15">
      <c r="AN5717" s="551"/>
    </row>
    <row r="5718" spans="40:40" x14ac:dyDescent="0.15">
      <c r="AN5718" s="551"/>
    </row>
    <row r="5719" spans="40:40" x14ac:dyDescent="0.15">
      <c r="AN5719" s="551"/>
    </row>
    <row r="5720" spans="40:40" x14ac:dyDescent="0.15">
      <c r="AN5720" s="551"/>
    </row>
    <row r="5721" spans="40:40" x14ac:dyDescent="0.15">
      <c r="AN5721" s="551"/>
    </row>
    <row r="5722" spans="40:40" x14ac:dyDescent="0.15">
      <c r="AN5722" s="551"/>
    </row>
    <row r="5723" spans="40:40" x14ac:dyDescent="0.15">
      <c r="AN5723" s="551"/>
    </row>
    <row r="5724" spans="40:40" x14ac:dyDescent="0.15">
      <c r="AN5724" s="551"/>
    </row>
    <row r="5725" spans="40:40" x14ac:dyDescent="0.15">
      <c r="AN5725" s="551"/>
    </row>
    <row r="5726" spans="40:40" x14ac:dyDescent="0.15">
      <c r="AN5726" s="551"/>
    </row>
    <row r="5727" spans="40:40" x14ac:dyDescent="0.15">
      <c r="AN5727" s="551"/>
    </row>
    <row r="5728" spans="40:40" x14ac:dyDescent="0.15">
      <c r="AN5728" s="551"/>
    </row>
    <row r="5729" spans="40:40" x14ac:dyDescent="0.15">
      <c r="AN5729" s="551"/>
    </row>
    <row r="5730" spans="40:40" x14ac:dyDescent="0.15">
      <c r="AN5730" s="551"/>
    </row>
    <row r="5731" spans="40:40" x14ac:dyDescent="0.15">
      <c r="AN5731" s="551"/>
    </row>
    <row r="5732" spans="40:40" x14ac:dyDescent="0.15">
      <c r="AN5732" s="551"/>
    </row>
    <row r="5733" spans="40:40" x14ac:dyDescent="0.15">
      <c r="AN5733" s="551"/>
    </row>
    <row r="5734" spans="40:40" x14ac:dyDescent="0.15">
      <c r="AN5734" s="551"/>
    </row>
    <row r="5735" spans="40:40" x14ac:dyDescent="0.15">
      <c r="AN5735" s="551"/>
    </row>
    <row r="5736" spans="40:40" x14ac:dyDescent="0.15">
      <c r="AN5736" s="551"/>
    </row>
    <row r="5737" spans="40:40" x14ac:dyDescent="0.15">
      <c r="AN5737" s="551"/>
    </row>
    <row r="5738" spans="40:40" x14ac:dyDescent="0.15">
      <c r="AN5738" s="551"/>
    </row>
    <row r="5739" spans="40:40" x14ac:dyDescent="0.15">
      <c r="AN5739" s="551"/>
    </row>
    <row r="5740" spans="40:40" x14ac:dyDescent="0.15">
      <c r="AN5740" s="551"/>
    </row>
    <row r="5741" spans="40:40" x14ac:dyDescent="0.15">
      <c r="AN5741" s="551"/>
    </row>
    <row r="5742" spans="40:40" x14ac:dyDescent="0.15">
      <c r="AN5742" s="551"/>
    </row>
    <row r="5743" spans="40:40" x14ac:dyDescent="0.15">
      <c r="AN5743" s="551"/>
    </row>
    <row r="5744" spans="40:40" x14ac:dyDescent="0.15">
      <c r="AN5744" s="551"/>
    </row>
    <row r="5745" spans="40:40" x14ac:dyDescent="0.15">
      <c r="AN5745" s="551"/>
    </row>
    <row r="5746" spans="40:40" x14ac:dyDescent="0.15">
      <c r="AN5746" s="551"/>
    </row>
    <row r="5747" spans="40:40" x14ac:dyDescent="0.15">
      <c r="AN5747" s="551"/>
    </row>
    <row r="5748" spans="40:40" x14ac:dyDescent="0.15">
      <c r="AN5748" s="551"/>
    </row>
    <row r="5749" spans="40:40" x14ac:dyDescent="0.15">
      <c r="AN5749" s="551"/>
    </row>
    <row r="5750" spans="40:40" x14ac:dyDescent="0.15">
      <c r="AN5750" s="551"/>
    </row>
    <row r="5751" spans="40:40" x14ac:dyDescent="0.15">
      <c r="AN5751" s="551"/>
    </row>
    <row r="5752" spans="40:40" x14ac:dyDescent="0.15">
      <c r="AN5752" s="551"/>
    </row>
    <row r="5753" spans="40:40" x14ac:dyDescent="0.15">
      <c r="AN5753" s="551"/>
    </row>
    <row r="5754" spans="40:40" x14ac:dyDescent="0.15">
      <c r="AN5754" s="551"/>
    </row>
    <row r="5755" spans="40:40" x14ac:dyDescent="0.15">
      <c r="AN5755" s="551"/>
    </row>
    <row r="5756" spans="40:40" x14ac:dyDescent="0.15">
      <c r="AN5756" s="551"/>
    </row>
    <row r="5757" spans="40:40" x14ac:dyDescent="0.15">
      <c r="AN5757" s="551"/>
    </row>
    <row r="5758" spans="40:40" x14ac:dyDescent="0.15">
      <c r="AN5758" s="551"/>
    </row>
    <row r="5759" spans="40:40" x14ac:dyDescent="0.15">
      <c r="AN5759" s="551"/>
    </row>
    <row r="5760" spans="40:40" x14ac:dyDescent="0.15">
      <c r="AN5760" s="551"/>
    </row>
    <row r="5761" spans="40:40" x14ac:dyDescent="0.15">
      <c r="AN5761" s="551"/>
    </row>
    <row r="5762" spans="40:40" x14ac:dyDescent="0.15">
      <c r="AN5762" s="551"/>
    </row>
    <row r="5763" spans="40:40" x14ac:dyDescent="0.15">
      <c r="AN5763" s="551"/>
    </row>
    <row r="5764" spans="40:40" x14ac:dyDescent="0.15">
      <c r="AN5764" s="551"/>
    </row>
    <row r="5765" spans="40:40" x14ac:dyDescent="0.15">
      <c r="AN5765" s="551"/>
    </row>
    <row r="5766" spans="40:40" x14ac:dyDescent="0.15">
      <c r="AN5766" s="551"/>
    </row>
    <row r="5767" spans="40:40" x14ac:dyDescent="0.15">
      <c r="AN5767" s="551"/>
    </row>
    <row r="5768" spans="40:40" x14ac:dyDescent="0.15">
      <c r="AN5768" s="551"/>
    </row>
    <row r="5769" spans="40:40" x14ac:dyDescent="0.15">
      <c r="AN5769" s="551"/>
    </row>
    <row r="5770" spans="40:40" x14ac:dyDescent="0.15">
      <c r="AN5770" s="551"/>
    </row>
    <row r="5771" spans="40:40" x14ac:dyDescent="0.15">
      <c r="AN5771" s="551"/>
    </row>
    <row r="5772" spans="40:40" x14ac:dyDescent="0.15">
      <c r="AN5772" s="551"/>
    </row>
    <row r="5773" spans="40:40" x14ac:dyDescent="0.15">
      <c r="AN5773" s="551"/>
    </row>
    <row r="5774" spans="40:40" x14ac:dyDescent="0.15">
      <c r="AN5774" s="551"/>
    </row>
    <row r="5775" spans="40:40" x14ac:dyDescent="0.15">
      <c r="AN5775" s="551"/>
    </row>
    <row r="5776" spans="40:40" x14ac:dyDescent="0.15">
      <c r="AN5776" s="551"/>
    </row>
    <row r="5777" spans="40:40" x14ac:dyDescent="0.15">
      <c r="AN5777" s="551"/>
    </row>
    <row r="5778" spans="40:40" x14ac:dyDescent="0.15">
      <c r="AN5778" s="551"/>
    </row>
    <row r="5779" spans="40:40" x14ac:dyDescent="0.15">
      <c r="AN5779" s="551"/>
    </row>
    <row r="5780" spans="40:40" x14ac:dyDescent="0.15">
      <c r="AN5780" s="551"/>
    </row>
    <row r="5781" spans="40:40" x14ac:dyDescent="0.15">
      <c r="AN5781" s="551"/>
    </row>
    <row r="5782" spans="40:40" x14ac:dyDescent="0.15">
      <c r="AN5782" s="551"/>
    </row>
    <row r="5783" spans="40:40" x14ac:dyDescent="0.15">
      <c r="AN5783" s="551"/>
    </row>
    <row r="5784" spans="40:40" x14ac:dyDescent="0.15">
      <c r="AN5784" s="551"/>
    </row>
    <row r="5785" spans="40:40" x14ac:dyDescent="0.15">
      <c r="AN5785" s="551"/>
    </row>
    <row r="5786" spans="40:40" x14ac:dyDescent="0.15">
      <c r="AN5786" s="551"/>
    </row>
    <row r="5787" spans="40:40" x14ac:dyDescent="0.15">
      <c r="AN5787" s="551"/>
    </row>
    <row r="5788" spans="40:40" x14ac:dyDescent="0.15">
      <c r="AN5788" s="551"/>
    </row>
    <row r="5789" spans="40:40" x14ac:dyDescent="0.15">
      <c r="AN5789" s="551"/>
    </row>
    <row r="5790" spans="40:40" x14ac:dyDescent="0.15">
      <c r="AN5790" s="551"/>
    </row>
    <row r="5791" spans="40:40" x14ac:dyDescent="0.15">
      <c r="AN5791" s="551"/>
    </row>
    <row r="5792" spans="40:40" x14ac:dyDescent="0.15">
      <c r="AN5792" s="551"/>
    </row>
    <row r="5793" spans="40:40" x14ac:dyDescent="0.15">
      <c r="AN5793" s="551"/>
    </row>
    <row r="5794" spans="40:40" x14ac:dyDescent="0.15">
      <c r="AN5794" s="551"/>
    </row>
    <row r="5795" spans="40:40" x14ac:dyDescent="0.15">
      <c r="AN5795" s="551"/>
    </row>
    <row r="5796" spans="40:40" x14ac:dyDescent="0.15">
      <c r="AN5796" s="551"/>
    </row>
    <row r="5797" spans="40:40" x14ac:dyDescent="0.15">
      <c r="AN5797" s="551"/>
    </row>
    <row r="5798" spans="40:40" x14ac:dyDescent="0.15">
      <c r="AN5798" s="551"/>
    </row>
    <row r="5799" spans="40:40" x14ac:dyDescent="0.15">
      <c r="AN5799" s="551"/>
    </row>
    <row r="5800" spans="40:40" x14ac:dyDescent="0.15">
      <c r="AN5800" s="551"/>
    </row>
    <row r="5801" spans="40:40" x14ac:dyDescent="0.15">
      <c r="AN5801" s="551"/>
    </row>
    <row r="5802" spans="40:40" x14ac:dyDescent="0.15">
      <c r="AN5802" s="551"/>
    </row>
    <row r="5803" spans="40:40" x14ac:dyDescent="0.15">
      <c r="AN5803" s="551"/>
    </row>
    <row r="5804" spans="40:40" x14ac:dyDescent="0.15">
      <c r="AN5804" s="551"/>
    </row>
    <row r="5805" spans="40:40" x14ac:dyDescent="0.15">
      <c r="AN5805" s="551"/>
    </row>
    <row r="5806" spans="40:40" x14ac:dyDescent="0.15">
      <c r="AN5806" s="551"/>
    </row>
    <row r="5807" spans="40:40" x14ac:dyDescent="0.15">
      <c r="AN5807" s="551"/>
    </row>
    <row r="5808" spans="40:40" x14ac:dyDescent="0.15">
      <c r="AN5808" s="551"/>
    </row>
    <row r="5809" spans="40:40" x14ac:dyDescent="0.15">
      <c r="AN5809" s="551"/>
    </row>
    <row r="5810" spans="40:40" x14ac:dyDescent="0.15">
      <c r="AN5810" s="551"/>
    </row>
    <row r="5811" spans="40:40" x14ac:dyDescent="0.15">
      <c r="AN5811" s="551"/>
    </row>
    <row r="5812" spans="40:40" x14ac:dyDescent="0.15">
      <c r="AN5812" s="551"/>
    </row>
    <row r="5813" spans="40:40" x14ac:dyDescent="0.15">
      <c r="AN5813" s="551"/>
    </row>
    <row r="5814" spans="40:40" x14ac:dyDescent="0.15">
      <c r="AN5814" s="551"/>
    </row>
    <row r="5815" spans="40:40" x14ac:dyDescent="0.15">
      <c r="AN5815" s="551"/>
    </row>
    <row r="5816" spans="40:40" x14ac:dyDescent="0.15">
      <c r="AN5816" s="551"/>
    </row>
    <row r="5817" spans="40:40" x14ac:dyDescent="0.15">
      <c r="AN5817" s="551"/>
    </row>
    <row r="5818" spans="40:40" x14ac:dyDescent="0.15">
      <c r="AN5818" s="551"/>
    </row>
    <row r="5819" spans="40:40" x14ac:dyDescent="0.15">
      <c r="AN5819" s="551"/>
    </row>
    <row r="5820" spans="40:40" x14ac:dyDescent="0.15">
      <c r="AN5820" s="551"/>
    </row>
    <row r="5821" spans="40:40" x14ac:dyDescent="0.15">
      <c r="AN5821" s="551"/>
    </row>
    <row r="5822" spans="40:40" x14ac:dyDescent="0.15">
      <c r="AN5822" s="551"/>
    </row>
    <row r="5823" spans="40:40" x14ac:dyDescent="0.15">
      <c r="AN5823" s="551"/>
    </row>
    <row r="5824" spans="40:40" x14ac:dyDescent="0.15">
      <c r="AN5824" s="551"/>
    </row>
    <row r="5825" spans="40:40" x14ac:dyDescent="0.15">
      <c r="AN5825" s="551"/>
    </row>
    <row r="5826" spans="40:40" x14ac:dyDescent="0.15">
      <c r="AN5826" s="551"/>
    </row>
    <row r="5827" spans="40:40" x14ac:dyDescent="0.15">
      <c r="AN5827" s="551"/>
    </row>
    <row r="5828" spans="40:40" x14ac:dyDescent="0.15">
      <c r="AN5828" s="551"/>
    </row>
    <row r="5829" spans="40:40" x14ac:dyDescent="0.15">
      <c r="AN5829" s="551"/>
    </row>
    <row r="5830" spans="40:40" x14ac:dyDescent="0.15">
      <c r="AN5830" s="551"/>
    </row>
    <row r="5831" spans="40:40" x14ac:dyDescent="0.15">
      <c r="AN5831" s="551"/>
    </row>
    <row r="5832" spans="40:40" x14ac:dyDescent="0.15">
      <c r="AN5832" s="551"/>
    </row>
    <row r="5833" spans="40:40" x14ac:dyDescent="0.15">
      <c r="AN5833" s="551"/>
    </row>
    <row r="5834" spans="40:40" x14ac:dyDescent="0.15">
      <c r="AN5834" s="551"/>
    </row>
    <row r="5835" spans="40:40" x14ac:dyDescent="0.15">
      <c r="AN5835" s="551"/>
    </row>
    <row r="5836" spans="40:40" x14ac:dyDescent="0.15">
      <c r="AN5836" s="551"/>
    </row>
    <row r="5837" spans="40:40" x14ac:dyDescent="0.15">
      <c r="AN5837" s="551"/>
    </row>
    <row r="5838" spans="40:40" x14ac:dyDescent="0.15">
      <c r="AN5838" s="551"/>
    </row>
    <row r="5839" spans="40:40" x14ac:dyDescent="0.15">
      <c r="AN5839" s="551"/>
    </row>
    <row r="5840" spans="40:40" x14ac:dyDescent="0.15">
      <c r="AN5840" s="551"/>
    </row>
    <row r="5841" spans="40:40" x14ac:dyDescent="0.15">
      <c r="AN5841" s="551"/>
    </row>
    <row r="5842" spans="40:40" x14ac:dyDescent="0.15">
      <c r="AN5842" s="551"/>
    </row>
    <row r="5843" spans="40:40" x14ac:dyDescent="0.15">
      <c r="AN5843" s="551"/>
    </row>
    <row r="5844" spans="40:40" x14ac:dyDescent="0.15">
      <c r="AN5844" s="551"/>
    </row>
    <row r="5845" spans="40:40" x14ac:dyDescent="0.15">
      <c r="AN5845" s="551"/>
    </row>
    <row r="5846" spans="40:40" x14ac:dyDescent="0.15">
      <c r="AN5846" s="551"/>
    </row>
    <row r="5847" spans="40:40" x14ac:dyDescent="0.15">
      <c r="AN5847" s="551"/>
    </row>
    <row r="5848" spans="40:40" x14ac:dyDescent="0.15">
      <c r="AN5848" s="551"/>
    </row>
    <row r="5849" spans="40:40" x14ac:dyDescent="0.15">
      <c r="AN5849" s="551"/>
    </row>
    <row r="5850" spans="40:40" x14ac:dyDescent="0.15">
      <c r="AN5850" s="551"/>
    </row>
    <row r="5851" spans="40:40" x14ac:dyDescent="0.15">
      <c r="AN5851" s="551"/>
    </row>
    <row r="5852" spans="40:40" x14ac:dyDescent="0.15">
      <c r="AN5852" s="551"/>
    </row>
    <row r="5853" spans="40:40" x14ac:dyDescent="0.15">
      <c r="AN5853" s="551"/>
    </row>
    <row r="5854" spans="40:40" x14ac:dyDescent="0.15">
      <c r="AN5854" s="551"/>
    </row>
    <row r="5855" spans="40:40" x14ac:dyDescent="0.15">
      <c r="AN5855" s="551"/>
    </row>
    <row r="5856" spans="40:40" x14ac:dyDescent="0.15">
      <c r="AN5856" s="551"/>
    </row>
    <row r="5857" spans="40:40" x14ac:dyDescent="0.15">
      <c r="AN5857" s="551"/>
    </row>
    <row r="5858" spans="40:40" x14ac:dyDescent="0.15">
      <c r="AN5858" s="551"/>
    </row>
    <row r="5859" spans="40:40" x14ac:dyDescent="0.15">
      <c r="AN5859" s="551"/>
    </row>
    <row r="5860" spans="40:40" x14ac:dyDescent="0.15">
      <c r="AN5860" s="551"/>
    </row>
    <row r="5861" spans="40:40" x14ac:dyDescent="0.15">
      <c r="AN5861" s="551"/>
    </row>
    <row r="5862" spans="40:40" x14ac:dyDescent="0.15">
      <c r="AN5862" s="551"/>
    </row>
    <row r="5863" spans="40:40" x14ac:dyDescent="0.15">
      <c r="AN5863" s="551"/>
    </row>
    <row r="5864" spans="40:40" x14ac:dyDescent="0.15">
      <c r="AN5864" s="551"/>
    </row>
    <row r="5865" spans="40:40" x14ac:dyDescent="0.15">
      <c r="AN5865" s="551"/>
    </row>
    <row r="5866" spans="40:40" x14ac:dyDescent="0.15">
      <c r="AN5866" s="551"/>
    </row>
    <row r="5867" spans="40:40" x14ac:dyDescent="0.15">
      <c r="AN5867" s="551"/>
    </row>
    <row r="5868" spans="40:40" x14ac:dyDescent="0.15">
      <c r="AN5868" s="551"/>
    </row>
    <row r="5869" spans="40:40" x14ac:dyDescent="0.15">
      <c r="AN5869" s="551"/>
    </row>
    <row r="5870" spans="40:40" x14ac:dyDescent="0.15">
      <c r="AN5870" s="551"/>
    </row>
    <row r="5871" spans="40:40" x14ac:dyDescent="0.15">
      <c r="AN5871" s="551"/>
    </row>
    <row r="5872" spans="40:40" x14ac:dyDescent="0.15">
      <c r="AN5872" s="551"/>
    </row>
    <row r="5873" spans="40:40" x14ac:dyDescent="0.15">
      <c r="AN5873" s="551"/>
    </row>
    <row r="5874" spans="40:40" x14ac:dyDescent="0.15">
      <c r="AN5874" s="551"/>
    </row>
    <row r="5875" spans="40:40" x14ac:dyDescent="0.15">
      <c r="AN5875" s="551"/>
    </row>
    <row r="5876" spans="40:40" x14ac:dyDescent="0.15">
      <c r="AN5876" s="551"/>
    </row>
    <row r="5877" spans="40:40" x14ac:dyDescent="0.15">
      <c r="AN5877" s="551"/>
    </row>
    <row r="5878" spans="40:40" x14ac:dyDescent="0.15">
      <c r="AN5878" s="551"/>
    </row>
    <row r="5879" spans="40:40" x14ac:dyDescent="0.15">
      <c r="AN5879" s="551"/>
    </row>
    <row r="5880" spans="40:40" x14ac:dyDescent="0.15">
      <c r="AN5880" s="551"/>
    </row>
    <row r="5881" spans="40:40" x14ac:dyDescent="0.15">
      <c r="AN5881" s="551"/>
    </row>
    <row r="5882" spans="40:40" x14ac:dyDescent="0.15">
      <c r="AN5882" s="551"/>
    </row>
    <row r="5883" spans="40:40" x14ac:dyDescent="0.15">
      <c r="AN5883" s="551"/>
    </row>
    <row r="5884" spans="40:40" x14ac:dyDescent="0.15">
      <c r="AN5884" s="551"/>
    </row>
    <row r="5885" spans="40:40" x14ac:dyDescent="0.15">
      <c r="AN5885" s="551"/>
    </row>
    <row r="5886" spans="40:40" x14ac:dyDescent="0.15">
      <c r="AN5886" s="551"/>
    </row>
    <row r="5887" spans="40:40" x14ac:dyDescent="0.15">
      <c r="AN5887" s="551"/>
    </row>
    <row r="5888" spans="40:40" x14ac:dyDescent="0.15">
      <c r="AN5888" s="551"/>
    </row>
    <row r="5889" spans="40:40" x14ac:dyDescent="0.15">
      <c r="AN5889" s="551"/>
    </row>
    <row r="5890" spans="40:40" x14ac:dyDescent="0.15">
      <c r="AN5890" s="551"/>
    </row>
    <row r="5891" spans="40:40" x14ac:dyDescent="0.15">
      <c r="AN5891" s="551"/>
    </row>
    <row r="5892" spans="40:40" x14ac:dyDescent="0.15">
      <c r="AN5892" s="551"/>
    </row>
    <row r="5893" spans="40:40" x14ac:dyDescent="0.15">
      <c r="AN5893" s="551"/>
    </row>
    <row r="5894" spans="40:40" x14ac:dyDescent="0.15">
      <c r="AN5894" s="551"/>
    </row>
    <row r="5895" spans="40:40" x14ac:dyDescent="0.15">
      <c r="AN5895" s="551"/>
    </row>
    <row r="5896" spans="40:40" x14ac:dyDescent="0.15">
      <c r="AN5896" s="551"/>
    </row>
    <row r="5897" spans="40:40" x14ac:dyDescent="0.15">
      <c r="AN5897" s="551"/>
    </row>
    <row r="5898" spans="40:40" x14ac:dyDescent="0.15">
      <c r="AN5898" s="551"/>
    </row>
    <row r="5899" spans="40:40" x14ac:dyDescent="0.15">
      <c r="AN5899" s="551"/>
    </row>
    <row r="5900" spans="40:40" x14ac:dyDescent="0.15">
      <c r="AN5900" s="551"/>
    </row>
    <row r="5901" spans="40:40" x14ac:dyDescent="0.15">
      <c r="AN5901" s="551"/>
    </row>
    <row r="5902" spans="40:40" x14ac:dyDescent="0.15">
      <c r="AN5902" s="551"/>
    </row>
    <row r="5903" spans="40:40" x14ac:dyDescent="0.15">
      <c r="AN5903" s="551"/>
    </row>
    <row r="5904" spans="40:40" x14ac:dyDescent="0.15">
      <c r="AN5904" s="551"/>
    </row>
    <row r="5905" spans="40:40" x14ac:dyDescent="0.15">
      <c r="AN5905" s="551"/>
    </row>
    <row r="5906" spans="40:40" x14ac:dyDescent="0.15">
      <c r="AN5906" s="551"/>
    </row>
    <row r="5907" spans="40:40" x14ac:dyDescent="0.15">
      <c r="AN5907" s="551"/>
    </row>
    <row r="5908" spans="40:40" x14ac:dyDescent="0.15">
      <c r="AN5908" s="551"/>
    </row>
    <row r="5909" spans="40:40" x14ac:dyDescent="0.15">
      <c r="AN5909" s="551"/>
    </row>
    <row r="5910" spans="40:40" x14ac:dyDescent="0.15">
      <c r="AN5910" s="551"/>
    </row>
    <row r="5911" spans="40:40" x14ac:dyDescent="0.15">
      <c r="AN5911" s="551"/>
    </row>
    <row r="5912" spans="40:40" x14ac:dyDescent="0.15">
      <c r="AN5912" s="551"/>
    </row>
    <row r="5913" spans="40:40" x14ac:dyDescent="0.15">
      <c r="AN5913" s="551"/>
    </row>
    <row r="5914" spans="40:40" x14ac:dyDescent="0.15">
      <c r="AN5914" s="551"/>
    </row>
    <row r="5915" spans="40:40" x14ac:dyDescent="0.15">
      <c r="AN5915" s="551"/>
    </row>
    <row r="5916" spans="40:40" x14ac:dyDescent="0.15">
      <c r="AN5916" s="551"/>
    </row>
    <row r="5917" spans="40:40" x14ac:dyDescent="0.15">
      <c r="AN5917" s="551"/>
    </row>
    <row r="5918" spans="40:40" x14ac:dyDescent="0.15">
      <c r="AN5918" s="551"/>
    </row>
    <row r="5919" spans="40:40" x14ac:dyDescent="0.15">
      <c r="AN5919" s="551"/>
    </row>
    <row r="5920" spans="40:40" x14ac:dyDescent="0.15">
      <c r="AN5920" s="551"/>
    </row>
    <row r="5921" spans="40:40" x14ac:dyDescent="0.15">
      <c r="AN5921" s="551"/>
    </row>
    <row r="5922" spans="40:40" x14ac:dyDescent="0.15">
      <c r="AN5922" s="551"/>
    </row>
    <row r="5923" spans="40:40" x14ac:dyDescent="0.15">
      <c r="AN5923" s="551"/>
    </row>
    <row r="5924" spans="40:40" x14ac:dyDescent="0.15">
      <c r="AN5924" s="551"/>
    </row>
    <row r="5925" spans="40:40" x14ac:dyDescent="0.15">
      <c r="AN5925" s="551"/>
    </row>
    <row r="5926" spans="40:40" x14ac:dyDescent="0.15">
      <c r="AN5926" s="551"/>
    </row>
    <row r="5927" spans="40:40" x14ac:dyDescent="0.15">
      <c r="AN5927" s="551"/>
    </row>
    <row r="5928" spans="40:40" x14ac:dyDescent="0.15">
      <c r="AN5928" s="551"/>
    </row>
    <row r="5929" spans="40:40" x14ac:dyDescent="0.15">
      <c r="AN5929" s="551"/>
    </row>
    <row r="5930" spans="40:40" x14ac:dyDescent="0.15">
      <c r="AN5930" s="551"/>
    </row>
    <row r="5931" spans="40:40" x14ac:dyDescent="0.15">
      <c r="AN5931" s="551"/>
    </row>
    <row r="5932" spans="40:40" x14ac:dyDescent="0.15">
      <c r="AN5932" s="551"/>
    </row>
    <row r="5933" spans="40:40" x14ac:dyDescent="0.15">
      <c r="AN5933" s="551"/>
    </row>
    <row r="5934" spans="40:40" x14ac:dyDescent="0.15">
      <c r="AN5934" s="551"/>
    </row>
    <row r="5935" spans="40:40" x14ac:dyDescent="0.15">
      <c r="AN5935" s="551"/>
    </row>
    <row r="5936" spans="40:40" x14ac:dyDescent="0.15">
      <c r="AN5936" s="551"/>
    </row>
    <row r="5937" spans="40:40" x14ac:dyDescent="0.15">
      <c r="AN5937" s="551"/>
    </row>
    <row r="5938" spans="40:40" x14ac:dyDescent="0.15">
      <c r="AN5938" s="551"/>
    </row>
    <row r="5939" spans="40:40" x14ac:dyDescent="0.15">
      <c r="AN5939" s="551"/>
    </row>
    <row r="5940" spans="40:40" x14ac:dyDescent="0.15">
      <c r="AN5940" s="551"/>
    </row>
    <row r="5941" spans="40:40" x14ac:dyDescent="0.15">
      <c r="AN5941" s="551"/>
    </row>
    <row r="5942" spans="40:40" x14ac:dyDescent="0.15">
      <c r="AN5942" s="551"/>
    </row>
    <row r="5943" spans="40:40" x14ac:dyDescent="0.15">
      <c r="AN5943" s="551"/>
    </row>
    <row r="5944" spans="40:40" x14ac:dyDescent="0.15">
      <c r="AN5944" s="551"/>
    </row>
    <row r="5945" spans="40:40" x14ac:dyDescent="0.15">
      <c r="AN5945" s="551"/>
    </row>
    <row r="5946" spans="40:40" x14ac:dyDescent="0.15">
      <c r="AN5946" s="551"/>
    </row>
    <row r="5947" spans="40:40" x14ac:dyDescent="0.15">
      <c r="AN5947" s="551"/>
    </row>
    <row r="5948" spans="40:40" x14ac:dyDescent="0.15">
      <c r="AN5948" s="551"/>
    </row>
    <row r="5949" spans="40:40" x14ac:dyDescent="0.15">
      <c r="AN5949" s="551"/>
    </row>
    <row r="5950" spans="40:40" x14ac:dyDescent="0.15">
      <c r="AN5950" s="551"/>
    </row>
    <row r="5951" spans="40:40" x14ac:dyDescent="0.15">
      <c r="AN5951" s="551"/>
    </row>
    <row r="5952" spans="40:40" x14ac:dyDescent="0.15">
      <c r="AN5952" s="551"/>
    </row>
    <row r="5953" spans="40:40" x14ac:dyDescent="0.15">
      <c r="AN5953" s="551"/>
    </row>
    <row r="5954" spans="40:40" x14ac:dyDescent="0.15">
      <c r="AN5954" s="551"/>
    </row>
    <row r="5955" spans="40:40" x14ac:dyDescent="0.15">
      <c r="AN5955" s="551"/>
    </row>
    <row r="5956" spans="40:40" x14ac:dyDescent="0.15">
      <c r="AN5956" s="551"/>
    </row>
    <row r="5957" spans="40:40" x14ac:dyDescent="0.15">
      <c r="AN5957" s="551"/>
    </row>
    <row r="5958" spans="40:40" x14ac:dyDescent="0.15">
      <c r="AN5958" s="551"/>
    </row>
    <row r="5959" spans="40:40" x14ac:dyDescent="0.15">
      <c r="AN5959" s="551"/>
    </row>
    <row r="5960" spans="40:40" x14ac:dyDescent="0.15">
      <c r="AN5960" s="551"/>
    </row>
    <row r="5961" spans="40:40" x14ac:dyDescent="0.15">
      <c r="AN5961" s="551"/>
    </row>
    <row r="5962" spans="40:40" x14ac:dyDescent="0.15">
      <c r="AN5962" s="551"/>
    </row>
    <row r="5963" spans="40:40" x14ac:dyDescent="0.15">
      <c r="AN5963" s="551"/>
    </row>
    <row r="5964" spans="40:40" x14ac:dyDescent="0.15">
      <c r="AN5964" s="551"/>
    </row>
    <row r="5965" spans="40:40" x14ac:dyDescent="0.15">
      <c r="AN5965" s="551"/>
    </row>
    <row r="5966" spans="40:40" x14ac:dyDescent="0.15">
      <c r="AN5966" s="551"/>
    </row>
    <row r="5967" spans="40:40" x14ac:dyDescent="0.15">
      <c r="AN5967" s="551"/>
    </row>
    <row r="5968" spans="40:40" x14ac:dyDescent="0.15">
      <c r="AN5968" s="551"/>
    </row>
    <row r="5969" spans="40:40" x14ac:dyDescent="0.15">
      <c r="AN5969" s="551"/>
    </row>
    <row r="5970" spans="40:40" x14ac:dyDescent="0.15">
      <c r="AN5970" s="551"/>
    </row>
    <row r="5971" spans="40:40" x14ac:dyDescent="0.15">
      <c r="AN5971" s="551"/>
    </row>
    <row r="5972" spans="40:40" x14ac:dyDescent="0.15">
      <c r="AN5972" s="551"/>
    </row>
    <row r="5973" spans="40:40" x14ac:dyDescent="0.15">
      <c r="AN5973" s="551"/>
    </row>
    <row r="5974" spans="40:40" x14ac:dyDescent="0.15">
      <c r="AN5974" s="551"/>
    </row>
    <row r="5975" spans="40:40" x14ac:dyDescent="0.15">
      <c r="AN5975" s="551"/>
    </row>
    <row r="5976" spans="40:40" x14ac:dyDescent="0.15">
      <c r="AN5976" s="551"/>
    </row>
    <row r="5977" spans="40:40" x14ac:dyDescent="0.15">
      <c r="AN5977" s="551"/>
    </row>
    <row r="5978" spans="40:40" x14ac:dyDescent="0.15">
      <c r="AN5978" s="551"/>
    </row>
    <row r="5979" spans="40:40" x14ac:dyDescent="0.15">
      <c r="AN5979" s="551"/>
    </row>
    <row r="5980" spans="40:40" x14ac:dyDescent="0.15">
      <c r="AN5980" s="551"/>
    </row>
    <row r="5981" spans="40:40" x14ac:dyDescent="0.15">
      <c r="AN5981" s="551"/>
    </row>
    <row r="5982" spans="40:40" x14ac:dyDescent="0.15">
      <c r="AN5982" s="551"/>
    </row>
    <row r="5983" spans="40:40" x14ac:dyDescent="0.15">
      <c r="AN5983" s="551"/>
    </row>
    <row r="5984" spans="40:40" x14ac:dyDescent="0.15">
      <c r="AN5984" s="551"/>
    </row>
    <row r="5985" spans="40:40" x14ac:dyDescent="0.15">
      <c r="AN5985" s="551"/>
    </row>
    <row r="5986" spans="40:40" x14ac:dyDescent="0.15">
      <c r="AN5986" s="551"/>
    </row>
    <row r="5987" spans="40:40" x14ac:dyDescent="0.15">
      <c r="AN5987" s="551"/>
    </row>
    <row r="5988" spans="40:40" x14ac:dyDescent="0.15">
      <c r="AN5988" s="551"/>
    </row>
    <row r="5989" spans="40:40" x14ac:dyDescent="0.15">
      <c r="AN5989" s="551"/>
    </row>
    <row r="5990" spans="40:40" x14ac:dyDescent="0.15">
      <c r="AN5990" s="551"/>
    </row>
    <row r="5991" spans="40:40" x14ac:dyDescent="0.15">
      <c r="AN5991" s="551"/>
    </row>
    <row r="5992" spans="40:40" x14ac:dyDescent="0.15">
      <c r="AN5992" s="551"/>
    </row>
    <row r="5993" spans="40:40" x14ac:dyDescent="0.15">
      <c r="AN5993" s="551"/>
    </row>
    <row r="5994" spans="40:40" x14ac:dyDescent="0.15">
      <c r="AN5994" s="551"/>
    </row>
    <row r="5995" spans="40:40" x14ac:dyDescent="0.15">
      <c r="AN5995" s="551"/>
    </row>
    <row r="5996" spans="40:40" x14ac:dyDescent="0.15">
      <c r="AN5996" s="551"/>
    </row>
    <row r="5997" spans="40:40" x14ac:dyDescent="0.15">
      <c r="AN5997" s="551"/>
    </row>
    <row r="5998" spans="40:40" x14ac:dyDescent="0.15">
      <c r="AN5998" s="551"/>
    </row>
    <row r="5999" spans="40:40" x14ac:dyDescent="0.15">
      <c r="AN5999" s="551"/>
    </row>
    <row r="6000" spans="40:40" x14ac:dyDescent="0.15">
      <c r="AN6000" s="551"/>
    </row>
    <row r="6001" spans="40:40" x14ac:dyDescent="0.15">
      <c r="AN6001" s="551"/>
    </row>
    <row r="6002" spans="40:40" x14ac:dyDescent="0.15">
      <c r="AN6002" s="551"/>
    </row>
    <row r="6003" spans="40:40" x14ac:dyDescent="0.15">
      <c r="AN6003" s="551"/>
    </row>
    <row r="6004" spans="40:40" x14ac:dyDescent="0.15">
      <c r="AN6004" s="551"/>
    </row>
    <row r="6005" spans="40:40" x14ac:dyDescent="0.15">
      <c r="AN6005" s="551"/>
    </row>
    <row r="6006" spans="40:40" x14ac:dyDescent="0.15">
      <c r="AN6006" s="551"/>
    </row>
    <row r="6007" spans="40:40" x14ac:dyDescent="0.15">
      <c r="AN6007" s="551"/>
    </row>
    <row r="6008" spans="40:40" x14ac:dyDescent="0.15">
      <c r="AN6008" s="551"/>
    </row>
    <row r="6009" spans="40:40" x14ac:dyDescent="0.15">
      <c r="AN6009" s="551"/>
    </row>
    <row r="6010" spans="40:40" x14ac:dyDescent="0.15">
      <c r="AN6010" s="551"/>
    </row>
    <row r="6011" spans="40:40" x14ac:dyDescent="0.15">
      <c r="AN6011" s="551"/>
    </row>
    <row r="6012" spans="40:40" x14ac:dyDescent="0.15">
      <c r="AN6012" s="551"/>
    </row>
    <row r="6013" spans="40:40" x14ac:dyDescent="0.15">
      <c r="AN6013" s="551"/>
    </row>
    <row r="6014" spans="40:40" x14ac:dyDescent="0.15">
      <c r="AN6014" s="551"/>
    </row>
    <row r="6015" spans="40:40" x14ac:dyDescent="0.15">
      <c r="AN6015" s="551"/>
    </row>
    <row r="6016" spans="40:40" x14ac:dyDescent="0.15">
      <c r="AN6016" s="551"/>
    </row>
    <row r="6017" spans="40:40" x14ac:dyDescent="0.15">
      <c r="AN6017" s="551"/>
    </row>
    <row r="6018" spans="40:40" x14ac:dyDescent="0.15">
      <c r="AN6018" s="551"/>
    </row>
    <row r="6019" spans="40:40" x14ac:dyDescent="0.15">
      <c r="AN6019" s="551"/>
    </row>
    <row r="6020" spans="40:40" x14ac:dyDescent="0.15">
      <c r="AN6020" s="551"/>
    </row>
    <row r="6021" spans="40:40" x14ac:dyDescent="0.15">
      <c r="AN6021" s="551"/>
    </row>
    <row r="6022" spans="40:40" x14ac:dyDescent="0.15">
      <c r="AN6022" s="551"/>
    </row>
    <row r="6023" spans="40:40" x14ac:dyDescent="0.15">
      <c r="AN6023" s="551"/>
    </row>
    <row r="6024" spans="40:40" x14ac:dyDescent="0.15">
      <c r="AN6024" s="551"/>
    </row>
    <row r="6025" spans="40:40" x14ac:dyDescent="0.15">
      <c r="AN6025" s="551"/>
    </row>
    <row r="6026" spans="40:40" x14ac:dyDescent="0.15">
      <c r="AN6026" s="551"/>
    </row>
    <row r="6027" spans="40:40" x14ac:dyDescent="0.15">
      <c r="AN6027" s="551"/>
    </row>
    <row r="6028" spans="40:40" x14ac:dyDescent="0.15">
      <c r="AN6028" s="551"/>
    </row>
    <row r="6029" spans="40:40" x14ac:dyDescent="0.15">
      <c r="AN6029" s="551"/>
    </row>
    <row r="6030" spans="40:40" x14ac:dyDescent="0.15">
      <c r="AN6030" s="551"/>
    </row>
    <row r="6031" spans="40:40" x14ac:dyDescent="0.15">
      <c r="AN6031" s="551"/>
    </row>
    <row r="6032" spans="40:40" x14ac:dyDescent="0.15">
      <c r="AN6032" s="551"/>
    </row>
    <row r="6033" spans="40:40" x14ac:dyDescent="0.15">
      <c r="AN6033" s="551"/>
    </row>
    <row r="6034" spans="40:40" x14ac:dyDescent="0.15">
      <c r="AN6034" s="551"/>
    </row>
    <row r="6035" spans="40:40" x14ac:dyDescent="0.15">
      <c r="AN6035" s="551"/>
    </row>
    <row r="6036" spans="40:40" x14ac:dyDescent="0.15">
      <c r="AN6036" s="551"/>
    </row>
    <row r="6037" spans="40:40" x14ac:dyDescent="0.15">
      <c r="AN6037" s="551"/>
    </row>
    <row r="6038" spans="40:40" x14ac:dyDescent="0.15">
      <c r="AN6038" s="551"/>
    </row>
    <row r="6039" spans="40:40" x14ac:dyDescent="0.15">
      <c r="AN6039" s="551"/>
    </row>
    <row r="6040" spans="40:40" x14ac:dyDescent="0.15">
      <c r="AN6040" s="551"/>
    </row>
    <row r="6041" spans="40:40" x14ac:dyDescent="0.15">
      <c r="AN6041" s="551"/>
    </row>
    <row r="6042" spans="40:40" x14ac:dyDescent="0.15">
      <c r="AN6042" s="551"/>
    </row>
    <row r="6043" spans="40:40" x14ac:dyDescent="0.15">
      <c r="AN6043" s="551"/>
    </row>
    <row r="6044" spans="40:40" x14ac:dyDescent="0.15">
      <c r="AN6044" s="551"/>
    </row>
    <row r="6045" spans="40:40" x14ac:dyDescent="0.15">
      <c r="AN6045" s="551"/>
    </row>
    <row r="6046" spans="40:40" x14ac:dyDescent="0.15">
      <c r="AN6046" s="551"/>
    </row>
    <row r="6047" spans="40:40" x14ac:dyDescent="0.15">
      <c r="AN6047" s="551"/>
    </row>
    <row r="6048" spans="40:40" x14ac:dyDescent="0.15">
      <c r="AN6048" s="551"/>
    </row>
    <row r="6049" spans="40:40" x14ac:dyDescent="0.15">
      <c r="AN6049" s="551"/>
    </row>
    <row r="6050" spans="40:40" x14ac:dyDescent="0.15">
      <c r="AN6050" s="551"/>
    </row>
    <row r="6051" spans="40:40" x14ac:dyDescent="0.15">
      <c r="AN6051" s="551"/>
    </row>
    <row r="6052" spans="40:40" x14ac:dyDescent="0.15">
      <c r="AN6052" s="551"/>
    </row>
    <row r="6053" spans="40:40" x14ac:dyDescent="0.15">
      <c r="AN6053" s="551"/>
    </row>
    <row r="6054" spans="40:40" x14ac:dyDescent="0.15">
      <c r="AN6054" s="551"/>
    </row>
    <row r="6055" spans="40:40" x14ac:dyDescent="0.15">
      <c r="AN6055" s="551"/>
    </row>
    <row r="6056" spans="40:40" x14ac:dyDescent="0.15">
      <c r="AN6056" s="551"/>
    </row>
    <row r="6057" spans="40:40" x14ac:dyDescent="0.15">
      <c r="AN6057" s="551"/>
    </row>
    <row r="6058" spans="40:40" x14ac:dyDescent="0.15">
      <c r="AN6058" s="551"/>
    </row>
    <row r="6059" spans="40:40" x14ac:dyDescent="0.15">
      <c r="AN6059" s="551"/>
    </row>
    <row r="6060" spans="40:40" x14ac:dyDescent="0.15">
      <c r="AN6060" s="551"/>
    </row>
    <row r="6061" spans="40:40" x14ac:dyDescent="0.15">
      <c r="AN6061" s="551"/>
    </row>
    <row r="6062" spans="40:40" x14ac:dyDescent="0.15">
      <c r="AN6062" s="551"/>
    </row>
    <row r="6063" spans="40:40" x14ac:dyDescent="0.15">
      <c r="AN6063" s="551"/>
    </row>
    <row r="6064" spans="40:40" x14ac:dyDescent="0.15">
      <c r="AN6064" s="551"/>
    </row>
    <row r="6065" spans="40:40" x14ac:dyDescent="0.15">
      <c r="AN6065" s="551"/>
    </row>
    <row r="6066" spans="40:40" x14ac:dyDescent="0.15">
      <c r="AN6066" s="551"/>
    </row>
    <row r="6067" spans="40:40" x14ac:dyDescent="0.15">
      <c r="AN6067" s="551"/>
    </row>
    <row r="6068" spans="40:40" x14ac:dyDescent="0.15">
      <c r="AN6068" s="551"/>
    </row>
    <row r="6069" spans="40:40" x14ac:dyDescent="0.15">
      <c r="AN6069" s="551"/>
    </row>
    <row r="6070" spans="40:40" x14ac:dyDescent="0.15">
      <c r="AN6070" s="551"/>
    </row>
    <row r="6071" spans="40:40" x14ac:dyDescent="0.15">
      <c r="AN6071" s="551"/>
    </row>
    <row r="6072" spans="40:40" x14ac:dyDescent="0.15">
      <c r="AN6072" s="551"/>
    </row>
    <row r="6073" spans="40:40" x14ac:dyDescent="0.15">
      <c r="AN6073" s="551"/>
    </row>
    <row r="6074" spans="40:40" x14ac:dyDescent="0.15">
      <c r="AN6074" s="551"/>
    </row>
    <row r="6075" spans="40:40" x14ac:dyDescent="0.15">
      <c r="AN6075" s="551"/>
    </row>
    <row r="6076" spans="40:40" x14ac:dyDescent="0.15">
      <c r="AN6076" s="551"/>
    </row>
    <row r="6077" spans="40:40" x14ac:dyDescent="0.15">
      <c r="AN6077" s="551"/>
    </row>
    <row r="6078" spans="40:40" x14ac:dyDescent="0.15">
      <c r="AN6078" s="551"/>
    </row>
    <row r="6079" spans="40:40" x14ac:dyDescent="0.15">
      <c r="AN6079" s="551"/>
    </row>
    <row r="6080" spans="40:40" x14ac:dyDescent="0.15">
      <c r="AN6080" s="551"/>
    </row>
    <row r="6081" spans="40:40" x14ac:dyDescent="0.15">
      <c r="AN6081" s="551"/>
    </row>
    <row r="6082" spans="40:40" x14ac:dyDescent="0.15">
      <c r="AN6082" s="551"/>
    </row>
    <row r="6083" spans="40:40" x14ac:dyDescent="0.15">
      <c r="AN6083" s="551"/>
    </row>
    <row r="6084" spans="40:40" x14ac:dyDescent="0.15">
      <c r="AN6084" s="551"/>
    </row>
    <row r="6085" spans="40:40" x14ac:dyDescent="0.15">
      <c r="AN6085" s="551"/>
    </row>
    <row r="6086" spans="40:40" x14ac:dyDescent="0.15">
      <c r="AN6086" s="551"/>
    </row>
    <row r="6087" spans="40:40" x14ac:dyDescent="0.15">
      <c r="AN6087" s="551"/>
    </row>
    <row r="6088" spans="40:40" x14ac:dyDescent="0.15">
      <c r="AN6088" s="551"/>
    </row>
    <row r="6089" spans="40:40" x14ac:dyDescent="0.15">
      <c r="AN6089" s="551"/>
    </row>
    <row r="6090" spans="40:40" x14ac:dyDescent="0.15">
      <c r="AN6090" s="551"/>
    </row>
    <row r="6091" spans="40:40" x14ac:dyDescent="0.15">
      <c r="AN6091" s="551"/>
    </row>
    <row r="6092" spans="40:40" x14ac:dyDescent="0.15">
      <c r="AN6092" s="551"/>
    </row>
    <row r="6093" spans="40:40" x14ac:dyDescent="0.15">
      <c r="AN6093" s="551"/>
    </row>
    <row r="6094" spans="40:40" x14ac:dyDescent="0.15">
      <c r="AN6094" s="551"/>
    </row>
    <row r="6095" spans="40:40" x14ac:dyDescent="0.15">
      <c r="AN6095" s="551"/>
    </row>
    <row r="6096" spans="40:40" x14ac:dyDescent="0.15">
      <c r="AN6096" s="551"/>
    </row>
    <row r="6097" spans="40:40" x14ac:dyDescent="0.15">
      <c r="AN6097" s="551"/>
    </row>
    <row r="6098" spans="40:40" x14ac:dyDescent="0.15">
      <c r="AN6098" s="551"/>
    </row>
    <row r="6099" spans="40:40" x14ac:dyDescent="0.15">
      <c r="AN6099" s="551"/>
    </row>
    <row r="6100" spans="40:40" x14ac:dyDescent="0.15">
      <c r="AN6100" s="551"/>
    </row>
    <row r="6101" spans="40:40" x14ac:dyDescent="0.15">
      <c r="AN6101" s="551"/>
    </row>
    <row r="6102" spans="40:40" x14ac:dyDescent="0.15">
      <c r="AN6102" s="551"/>
    </row>
    <row r="6103" spans="40:40" x14ac:dyDescent="0.15">
      <c r="AN6103" s="551"/>
    </row>
    <row r="6104" spans="40:40" x14ac:dyDescent="0.15">
      <c r="AN6104" s="551"/>
    </row>
    <row r="6105" spans="40:40" x14ac:dyDescent="0.15">
      <c r="AN6105" s="551"/>
    </row>
    <row r="6106" spans="40:40" x14ac:dyDescent="0.15">
      <c r="AN6106" s="551"/>
    </row>
    <row r="6107" spans="40:40" x14ac:dyDescent="0.15">
      <c r="AN6107" s="551"/>
    </row>
    <row r="6108" spans="40:40" x14ac:dyDescent="0.15">
      <c r="AN6108" s="551"/>
    </row>
    <row r="6109" spans="40:40" x14ac:dyDescent="0.15">
      <c r="AN6109" s="551"/>
    </row>
    <row r="6110" spans="40:40" x14ac:dyDescent="0.15">
      <c r="AN6110" s="551"/>
    </row>
    <row r="6111" spans="40:40" x14ac:dyDescent="0.15">
      <c r="AN6111" s="551"/>
    </row>
    <row r="6112" spans="40:40" x14ac:dyDescent="0.15">
      <c r="AN6112" s="551"/>
    </row>
    <row r="6113" spans="40:40" x14ac:dyDescent="0.15">
      <c r="AN6113" s="551"/>
    </row>
    <row r="6114" spans="40:40" x14ac:dyDescent="0.15">
      <c r="AN6114" s="551"/>
    </row>
    <row r="6115" spans="40:40" x14ac:dyDescent="0.15">
      <c r="AN6115" s="551"/>
    </row>
    <row r="6116" spans="40:40" x14ac:dyDescent="0.15">
      <c r="AN6116" s="551"/>
    </row>
    <row r="6117" spans="40:40" x14ac:dyDescent="0.15">
      <c r="AN6117" s="551"/>
    </row>
    <row r="6118" spans="40:40" x14ac:dyDescent="0.15">
      <c r="AN6118" s="551"/>
    </row>
    <row r="6119" spans="40:40" x14ac:dyDescent="0.15">
      <c r="AN6119" s="551"/>
    </row>
    <row r="6120" spans="40:40" x14ac:dyDescent="0.15">
      <c r="AN6120" s="551"/>
    </row>
    <row r="6121" spans="40:40" x14ac:dyDescent="0.15">
      <c r="AN6121" s="551"/>
    </row>
    <row r="6122" spans="40:40" x14ac:dyDescent="0.15">
      <c r="AN6122" s="551"/>
    </row>
    <row r="6123" spans="40:40" x14ac:dyDescent="0.15">
      <c r="AN6123" s="551"/>
    </row>
    <row r="6124" spans="40:40" x14ac:dyDescent="0.15">
      <c r="AN6124" s="551"/>
    </row>
    <row r="6125" spans="40:40" x14ac:dyDescent="0.15">
      <c r="AN6125" s="551"/>
    </row>
    <row r="6126" spans="40:40" x14ac:dyDescent="0.15">
      <c r="AN6126" s="551"/>
    </row>
    <row r="6127" spans="40:40" x14ac:dyDescent="0.15">
      <c r="AN6127" s="551"/>
    </row>
    <row r="6128" spans="40:40" x14ac:dyDescent="0.15">
      <c r="AN6128" s="551"/>
    </row>
    <row r="6129" spans="40:40" x14ac:dyDescent="0.15">
      <c r="AN6129" s="551"/>
    </row>
    <row r="6130" spans="40:40" x14ac:dyDescent="0.15">
      <c r="AN6130" s="551"/>
    </row>
    <row r="6131" spans="40:40" x14ac:dyDescent="0.15">
      <c r="AN6131" s="551"/>
    </row>
    <row r="6132" spans="40:40" x14ac:dyDescent="0.15">
      <c r="AN6132" s="551"/>
    </row>
    <row r="6133" spans="40:40" x14ac:dyDescent="0.15">
      <c r="AN6133" s="551"/>
    </row>
    <row r="6134" spans="40:40" x14ac:dyDescent="0.15">
      <c r="AN6134" s="551"/>
    </row>
    <row r="6135" spans="40:40" x14ac:dyDescent="0.15">
      <c r="AN6135" s="551"/>
    </row>
    <row r="6136" spans="40:40" x14ac:dyDescent="0.15">
      <c r="AN6136" s="551"/>
    </row>
    <row r="6137" spans="40:40" x14ac:dyDescent="0.15">
      <c r="AN6137" s="551"/>
    </row>
    <row r="6138" spans="40:40" x14ac:dyDescent="0.15">
      <c r="AN6138" s="551"/>
    </row>
    <row r="6139" spans="40:40" x14ac:dyDescent="0.15">
      <c r="AN6139" s="551"/>
    </row>
    <row r="6140" spans="40:40" x14ac:dyDescent="0.15">
      <c r="AN6140" s="551"/>
    </row>
    <row r="6141" spans="40:40" x14ac:dyDescent="0.15">
      <c r="AN6141" s="551"/>
    </row>
    <row r="6142" spans="40:40" x14ac:dyDescent="0.15">
      <c r="AN6142" s="551"/>
    </row>
    <row r="6143" spans="40:40" x14ac:dyDescent="0.15">
      <c r="AN6143" s="551"/>
    </row>
    <row r="6144" spans="40:40" x14ac:dyDescent="0.15">
      <c r="AN6144" s="551"/>
    </row>
    <row r="6145" spans="40:40" x14ac:dyDescent="0.15">
      <c r="AN6145" s="551"/>
    </row>
    <row r="6146" spans="40:40" x14ac:dyDescent="0.15">
      <c r="AN6146" s="551"/>
    </row>
    <row r="6147" spans="40:40" x14ac:dyDescent="0.15">
      <c r="AN6147" s="551"/>
    </row>
    <row r="6148" spans="40:40" x14ac:dyDescent="0.15">
      <c r="AN6148" s="551"/>
    </row>
    <row r="6149" spans="40:40" x14ac:dyDescent="0.15">
      <c r="AN6149" s="551"/>
    </row>
    <row r="6150" spans="40:40" x14ac:dyDescent="0.15">
      <c r="AN6150" s="551"/>
    </row>
    <row r="6151" spans="40:40" x14ac:dyDescent="0.15">
      <c r="AN6151" s="551"/>
    </row>
    <row r="6152" spans="40:40" x14ac:dyDescent="0.15">
      <c r="AN6152" s="551"/>
    </row>
    <row r="6153" spans="40:40" x14ac:dyDescent="0.15">
      <c r="AN6153" s="551"/>
    </row>
    <row r="6154" spans="40:40" x14ac:dyDescent="0.15">
      <c r="AN6154" s="551"/>
    </row>
    <row r="6155" spans="40:40" x14ac:dyDescent="0.15">
      <c r="AN6155" s="551"/>
    </row>
    <row r="6156" spans="40:40" x14ac:dyDescent="0.15">
      <c r="AN6156" s="551"/>
    </row>
    <row r="6157" spans="40:40" x14ac:dyDescent="0.15">
      <c r="AN6157" s="551"/>
    </row>
    <row r="6158" spans="40:40" x14ac:dyDescent="0.15">
      <c r="AN6158" s="551"/>
    </row>
    <row r="6159" spans="40:40" x14ac:dyDescent="0.15">
      <c r="AN6159" s="551"/>
    </row>
    <row r="6160" spans="40:40" x14ac:dyDescent="0.15">
      <c r="AN6160" s="551"/>
    </row>
    <row r="6161" spans="40:40" x14ac:dyDescent="0.15">
      <c r="AN6161" s="551"/>
    </row>
    <row r="6162" spans="40:40" x14ac:dyDescent="0.15">
      <c r="AN6162" s="551"/>
    </row>
    <row r="6163" spans="40:40" x14ac:dyDescent="0.15">
      <c r="AN6163" s="551"/>
    </row>
    <row r="6164" spans="40:40" x14ac:dyDescent="0.15">
      <c r="AN6164" s="551"/>
    </row>
    <row r="6165" spans="40:40" x14ac:dyDescent="0.15">
      <c r="AN6165" s="551"/>
    </row>
    <row r="6166" spans="40:40" x14ac:dyDescent="0.15">
      <c r="AN6166" s="551"/>
    </row>
    <row r="6167" spans="40:40" x14ac:dyDescent="0.15">
      <c r="AN6167" s="551"/>
    </row>
    <row r="6168" spans="40:40" x14ac:dyDescent="0.15">
      <c r="AN6168" s="551"/>
    </row>
    <row r="6169" spans="40:40" x14ac:dyDescent="0.15">
      <c r="AN6169" s="551"/>
    </row>
    <row r="6170" spans="40:40" x14ac:dyDescent="0.15">
      <c r="AN6170" s="551"/>
    </row>
    <row r="6171" spans="40:40" x14ac:dyDescent="0.15">
      <c r="AN6171" s="551"/>
    </row>
    <row r="6172" spans="40:40" x14ac:dyDescent="0.15">
      <c r="AN6172" s="551"/>
    </row>
    <row r="6173" spans="40:40" x14ac:dyDescent="0.15">
      <c r="AN6173" s="551"/>
    </row>
    <row r="6174" spans="40:40" x14ac:dyDescent="0.15">
      <c r="AN6174" s="551"/>
    </row>
    <row r="6175" spans="40:40" x14ac:dyDescent="0.15">
      <c r="AN6175" s="551"/>
    </row>
    <row r="6176" spans="40:40" x14ac:dyDescent="0.15">
      <c r="AN6176" s="551"/>
    </row>
    <row r="6177" spans="40:40" x14ac:dyDescent="0.15">
      <c r="AN6177" s="551"/>
    </row>
    <row r="6178" spans="40:40" x14ac:dyDescent="0.15">
      <c r="AN6178" s="551"/>
    </row>
    <row r="6179" spans="40:40" x14ac:dyDescent="0.15">
      <c r="AN6179" s="551"/>
    </row>
    <row r="6180" spans="40:40" x14ac:dyDescent="0.15">
      <c r="AN6180" s="551"/>
    </row>
    <row r="6181" spans="40:40" x14ac:dyDescent="0.15">
      <c r="AN6181" s="551"/>
    </row>
    <row r="6182" spans="40:40" x14ac:dyDescent="0.15">
      <c r="AN6182" s="551"/>
    </row>
    <row r="6183" spans="40:40" x14ac:dyDescent="0.15">
      <c r="AN6183" s="551"/>
    </row>
    <row r="6184" spans="40:40" x14ac:dyDescent="0.15">
      <c r="AN6184" s="551"/>
    </row>
    <row r="6185" spans="40:40" x14ac:dyDescent="0.15">
      <c r="AN6185" s="551"/>
    </row>
    <row r="6186" spans="40:40" x14ac:dyDescent="0.15">
      <c r="AN6186" s="551"/>
    </row>
    <row r="6187" spans="40:40" x14ac:dyDescent="0.15">
      <c r="AN6187" s="551"/>
    </row>
    <row r="6188" spans="40:40" x14ac:dyDescent="0.15">
      <c r="AN6188" s="551"/>
    </row>
    <row r="6189" spans="40:40" x14ac:dyDescent="0.15">
      <c r="AN6189" s="551"/>
    </row>
    <row r="6190" spans="40:40" x14ac:dyDescent="0.15">
      <c r="AN6190" s="551"/>
    </row>
    <row r="6191" spans="40:40" x14ac:dyDescent="0.15">
      <c r="AN6191" s="551"/>
    </row>
    <row r="6192" spans="40:40" x14ac:dyDescent="0.15">
      <c r="AN6192" s="551"/>
    </row>
    <row r="6193" spans="40:40" x14ac:dyDescent="0.15">
      <c r="AN6193" s="551"/>
    </row>
    <row r="6194" spans="40:40" x14ac:dyDescent="0.15">
      <c r="AN6194" s="551"/>
    </row>
    <row r="6195" spans="40:40" x14ac:dyDescent="0.15">
      <c r="AN6195" s="551"/>
    </row>
    <row r="6196" spans="40:40" x14ac:dyDescent="0.15">
      <c r="AN6196" s="551"/>
    </row>
    <row r="6197" spans="40:40" x14ac:dyDescent="0.15">
      <c r="AN6197" s="551"/>
    </row>
    <row r="6198" spans="40:40" x14ac:dyDescent="0.15">
      <c r="AN6198" s="551"/>
    </row>
    <row r="6199" spans="40:40" x14ac:dyDescent="0.15">
      <c r="AN6199" s="551"/>
    </row>
    <row r="6200" spans="40:40" x14ac:dyDescent="0.15">
      <c r="AN6200" s="551"/>
    </row>
    <row r="6201" spans="40:40" x14ac:dyDescent="0.15">
      <c r="AN6201" s="551"/>
    </row>
    <row r="6202" spans="40:40" x14ac:dyDescent="0.15">
      <c r="AN6202" s="551"/>
    </row>
    <row r="6203" spans="40:40" x14ac:dyDescent="0.15">
      <c r="AN6203" s="551"/>
    </row>
    <row r="6204" spans="40:40" x14ac:dyDescent="0.15">
      <c r="AN6204" s="551"/>
    </row>
    <row r="6205" spans="40:40" x14ac:dyDescent="0.15">
      <c r="AN6205" s="551"/>
    </row>
    <row r="6206" spans="40:40" x14ac:dyDescent="0.15">
      <c r="AN6206" s="551"/>
    </row>
    <row r="6207" spans="40:40" x14ac:dyDescent="0.15">
      <c r="AN6207" s="551"/>
    </row>
    <row r="6208" spans="40:40" x14ac:dyDescent="0.15">
      <c r="AN6208" s="551"/>
    </row>
    <row r="6209" spans="40:40" x14ac:dyDescent="0.15">
      <c r="AN6209" s="551"/>
    </row>
    <row r="6210" spans="40:40" x14ac:dyDescent="0.15">
      <c r="AN6210" s="551"/>
    </row>
    <row r="6211" spans="40:40" x14ac:dyDescent="0.15">
      <c r="AN6211" s="551"/>
    </row>
    <row r="6212" spans="40:40" x14ac:dyDescent="0.15">
      <c r="AN6212" s="551"/>
    </row>
    <row r="6213" spans="40:40" x14ac:dyDescent="0.15">
      <c r="AN6213" s="551"/>
    </row>
    <row r="6214" spans="40:40" x14ac:dyDescent="0.15">
      <c r="AN6214" s="551"/>
    </row>
    <row r="6215" spans="40:40" x14ac:dyDescent="0.15">
      <c r="AN6215" s="551"/>
    </row>
    <row r="6216" spans="40:40" x14ac:dyDescent="0.15">
      <c r="AN6216" s="551"/>
    </row>
    <row r="6217" spans="40:40" x14ac:dyDescent="0.15">
      <c r="AN6217" s="551"/>
    </row>
    <row r="6218" spans="40:40" x14ac:dyDescent="0.15">
      <c r="AN6218" s="551"/>
    </row>
    <row r="6219" spans="40:40" x14ac:dyDescent="0.15">
      <c r="AN6219" s="551"/>
    </row>
    <row r="6220" spans="40:40" x14ac:dyDescent="0.15">
      <c r="AN6220" s="551"/>
    </row>
    <row r="6221" spans="40:40" x14ac:dyDescent="0.15">
      <c r="AN6221" s="551"/>
    </row>
    <row r="6222" spans="40:40" x14ac:dyDescent="0.15">
      <c r="AN6222" s="551"/>
    </row>
    <row r="6223" spans="40:40" x14ac:dyDescent="0.15">
      <c r="AN6223" s="551"/>
    </row>
    <row r="6224" spans="40:40" x14ac:dyDescent="0.15">
      <c r="AN6224" s="551"/>
    </row>
    <row r="6225" spans="40:40" x14ac:dyDescent="0.15">
      <c r="AN6225" s="551"/>
    </row>
    <row r="6226" spans="40:40" x14ac:dyDescent="0.15">
      <c r="AN6226" s="551"/>
    </row>
    <row r="6227" spans="40:40" x14ac:dyDescent="0.15">
      <c r="AN6227" s="551"/>
    </row>
    <row r="6228" spans="40:40" x14ac:dyDescent="0.15">
      <c r="AN6228" s="551"/>
    </row>
    <row r="6229" spans="40:40" x14ac:dyDescent="0.15">
      <c r="AN6229" s="551"/>
    </row>
    <row r="6230" spans="40:40" x14ac:dyDescent="0.15">
      <c r="AN6230" s="551"/>
    </row>
    <row r="6231" spans="40:40" x14ac:dyDescent="0.15">
      <c r="AN6231" s="551"/>
    </row>
    <row r="6232" spans="40:40" x14ac:dyDescent="0.15">
      <c r="AN6232" s="551"/>
    </row>
    <row r="6233" spans="40:40" x14ac:dyDescent="0.15">
      <c r="AN6233" s="551"/>
    </row>
    <row r="6234" spans="40:40" x14ac:dyDescent="0.15">
      <c r="AN6234" s="551"/>
    </row>
    <row r="6235" spans="40:40" x14ac:dyDescent="0.15">
      <c r="AN6235" s="551"/>
    </row>
    <row r="6236" spans="40:40" x14ac:dyDescent="0.15">
      <c r="AN6236" s="551"/>
    </row>
    <row r="6237" spans="40:40" x14ac:dyDescent="0.15">
      <c r="AN6237" s="551"/>
    </row>
    <row r="6238" spans="40:40" x14ac:dyDescent="0.15">
      <c r="AN6238" s="551"/>
    </row>
    <row r="6239" spans="40:40" x14ac:dyDescent="0.15">
      <c r="AN6239" s="551"/>
    </row>
    <row r="6240" spans="40:40" x14ac:dyDescent="0.15">
      <c r="AN6240" s="551"/>
    </row>
    <row r="6241" spans="40:40" x14ac:dyDescent="0.15">
      <c r="AN6241" s="551"/>
    </row>
    <row r="6242" spans="40:40" x14ac:dyDescent="0.15">
      <c r="AN6242" s="551"/>
    </row>
    <row r="6243" spans="40:40" x14ac:dyDescent="0.15">
      <c r="AN6243" s="551"/>
    </row>
    <row r="6244" spans="40:40" x14ac:dyDescent="0.15">
      <c r="AN6244" s="551"/>
    </row>
    <row r="6245" spans="40:40" x14ac:dyDescent="0.15">
      <c r="AN6245" s="551"/>
    </row>
    <row r="6246" spans="40:40" x14ac:dyDescent="0.15">
      <c r="AN6246" s="551"/>
    </row>
    <row r="6247" spans="40:40" x14ac:dyDescent="0.15">
      <c r="AN6247" s="551"/>
    </row>
    <row r="6248" spans="40:40" x14ac:dyDescent="0.15">
      <c r="AN6248" s="551"/>
    </row>
    <row r="6249" spans="40:40" x14ac:dyDescent="0.15">
      <c r="AN6249" s="551"/>
    </row>
    <row r="6250" spans="40:40" x14ac:dyDescent="0.15">
      <c r="AN6250" s="551"/>
    </row>
    <row r="6251" spans="40:40" x14ac:dyDescent="0.15">
      <c r="AN6251" s="551"/>
    </row>
    <row r="6252" spans="40:40" x14ac:dyDescent="0.15">
      <c r="AN6252" s="551"/>
    </row>
    <row r="6253" spans="40:40" x14ac:dyDescent="0.15">
      <c r="AN6253" s="551"/>
    </row>
    <row r="6254" spans="40:40" x14ac:dyDescent="0.15">
      <c r="AN6254" s="551"/>
    </row>
    <row r="6255" spans="40:40" x14ac:dyDescent="0.15">
      <c r="AN6255" s="551"/>
    </row>
    <row r="6256" spans="40:40" x14ac:dyDescent="0.15">
      <c r="AN6256" s="551"/>
    </row>
    <row r="6257" spans="40:40" x14ac:dyDescent="0.15">
      <c r="AN6257" s="551"/>
    </row>
    <row r="6258" spans="40:40" x14ac:dyDescent="0.15">
      <c r="AN6258" s="551"/>
    </row>
    <row r="6259" spans="40:40" x14ac:dyDescent="0.15">
      <c r="AN6259" s="551"/>
    </row>
    <row r="6260" spans="40:40" x14ac:dyDescent="0.15">
      <c r="AN6260" s="551"/>
    </row>
    <row r="6261" spans="40:40" x14ac:dyDescent="0.15">
      <c r="AN6261" s="551"/>
    </row>
    <row r="6262" spans="40:40" x14ac:dyDescent="0.15">
      <c r="AN6262" s="551"/>
    </row>
    <row r="6263" spans="40:40" x14ac:dyDescent="0.15">
      <c r="AN6263" s="551"/>
    </row>
    <row r="6264" spans="40:40" x14ac:dyDescent="0.15">
      <c r="AN6264" s="551"/>
    </row>
    <row r="6265" spans="40:40" x14ac:dyDescent="0.15">
      <c r="AN6265" s="551"/>
    </row>
    <row r="6266" spans="40:40" x14ac:dyDescent="0.15">
      <c r="AN6266" s="551"/>
    </row>
    <row r="6267" spans="40:40" x14ac:dyDescent="0.15">
      <c r="AN6267" s="551"/>
    </row>
    <row r="6268" spans="40:40" x14ac:dyDescent="0.15">
      <c r="AN6268" s="551"/>
    </row>
    <row r="6269" spans="40:40" x14ac:dyDescent="0.15">
      <c r="AN6269" s="551"/>
    </row>
    <row r="6270" spans="40:40" x14ac:dyDescent="0.15">
      <c r="AN6270" s="551"/>
    </row>
    <row r="6271" spans="40:40" x14ac:dyDescent="0.15">
      <c r="AN6271" s="551"/>
    </row>
    <row r="6272" spans="40:40" x14ac:dyDescent="0.15">
      <c r="AN6272" s="551"/>
    </row>
    <row r="6273" spans="40:40" x14ac:dyDescent="0.15">
      <c r="AN6273" s="551"/>
    </row>
    <row r="6274" spans="40:40" x14ac:dyDescent="0.15">
      <c r="AN6274" s="551"/>
    </row>
    <row r="6275" spans="40:40" x14ac:dyDescent="0.15">
      <c r="AN6275" s="551"/>
    </row>
    <row r="6276" spans="40:40" x14ac:dyDescent="0.15">
      <c r="AN6276" s="551"/>
    </row>
    <row r="6277" spans="40:40" x14ac:dyDescent="0.15">
      <c r="AN6277" s="551"/>
    </row>
    <row r="6278" spans="40:40" x14ac:dyDescent="0.15">
      <c r="AN6278" s="551"/>
    </row>
    <row r="6279" spans="40:40" x14ac:dyDescent="0.15">
      <c r="AN6279" s="551"/>
    </row>
    <row r="6280" spans="40:40" x14ac:dyDescent="0.15">
      <c r="AN6280" s="551"/>
    </row>
    <row r="6281" spans="40:40" x14ac:dyDescent="0.15">
      <c r="AN6281" s="551"/>
    </row>
    <row r="6282" spans="40:40" x14ac:dyDescent="0.15">
      <c r="AN6282" s="551"/>
    </row>
    <row r="6283" spans="40:40" x14ac:dyDescent="0.15">
      <c r="AN6283" s="551"/>
    </row>
    <row r="6284" spans="40:40" x14ac:dyDescent="0.15">
      <c r="AN6284" s="551"/>
    </row>
    <row r="6285" spans="40:40" x14ac:dyDescent="0.15">
      <c r="AN6285" s="551"/>
    </row>
    <row r="6286" spans="40:40" x14ac:dyDescent="0.15">
      <c r="AN6286" s="551"/>
    </row>
    <row r="6287" spans="40:40" x14ac:dyDescent="0.15">
      <c r="AN6287" s="551"/>
    </row>
    <row r="6288" spans="40:40" x14ac:dyDescent="0.15">
      <c r="AN6288" s="551"/>
    </row>
    <row r="6289" spans="40:40" x14ac:dyDescent="0.15">
      <c r="AN6289" s="551"/>
    </row>
    <row r="6290" spans="40:40" x14ac:dyDescent="0.15">
      <c r="AN6290" s="551"/>
    </row>
    <row r="6291" spans="40:40" x14ac:dyDescent="0.15">
      <c r="AN6291" s="551"/>
    </row>
    <row r="6292" spans="40:40" x14ac:dyDescent="0.15">
      <c r="AN6292" s="551"/>
    </row>
    <row r="6293" spans="40:40" x14ac:dyDescent="0.15">
      <c r="AN6293" s="551"/>
    </row>
    <row r="6294" spans="40:40" x14ac:dyDescent="0.15">
      <c r="AN6294" s="551"/>
    </row>
    <row r="6295" spans="40:40" x14ac:dyDescent="0.15">
      <c r="AN6295" s="551"/>
    </row>
    <row r="6296" spans="40:40" x14ac:dyDescent="0.15">
      <c r="AN6296" s="551"/>
    </row>
    <row r="6297" spans="40:40" x14ac:dyDescent="0.15">
      <c r="AN6297" s="551"/>
    </row>
    <row r="6298" spans="40:40" x14ac:dyDescent="0.15">
      <c r="AN6298" s="551"/>
    </row>
    <row r="6299" spans="40:40" x14ac:dyDescent="0.15">
      <c r="AN6299" s="551"/>
    </row>
    <row r="6300" spans="40:40" x14ac:dyDescent="0.15">
      <c r="AN6300" s="551"/>
    </row>
    <row r="6301" spans="40:40" x14ac:dyDescent="0.15">
      <c r="AN6301" s="551"/>
    </row>
    <row r="6302" spans="40:40" x14ac:dyDescent="0.15">
      <c r="AN6302" s="551"/>
    </row>
    <row r="6303" spans="40:40" x14ac:dyDescent="0.15">
      <c r="AN6303" s="551"/>
    </row>
    <row r="6304" spans="40:40" x14ac:dyDescent="0.15">
      <c r="AN6304" s="551"/>
    </row>
    <row r="6305" spans="40:40" x14ac:dyDescent="0.15">
      <c r="AN6305" s="551"/>
    </row>
    <row r="6306" spans="40:40" x14ac:dyDescent="0.15">
      <c r="AN6306" s="551"/>
    </row>
    <row r="6307" spans="40:40" x14ac:dyDescent="0.15">
      <c r="AN6307" s="551"/>
    </row>
    <row r="6308" spans="40:40" x14ac:dyDescent="0.15">
      <c r="AN6308" s="551"/>
    </row>
    <row r="6309" spans="40:40" x14ac:dyDescent="0.15">
      <c r="AN6309" s="551"/>
    </row>
    <row r="6310" spans="40:40" x14ac:dyDescent="0.15">
      <c r="AN6310" s="551"/>
    </row>
    <row r="6311" spans="40:40" x14ac:dyDescent="0.15">
      <c r="AN6311" s="551"/>
    </row>
    <row r="6312" spans="40:40" x14ac:dyDescent="0.15">
      <c r="AN6312" s="551"/>
    </row>
    <row r="6313" spans="40:40" x14ac:dyDescent="0.15">
      <c r="AN6313" s="551"/>
    </row>
    <row r="6314" spans="40:40" x14ac:dyDescent="0.15">
      <c r="AN6314" s="551"/>
    </row>
    <row r="6315" spans="40:40" x14ac:dyDescent="0.15">
      <c r="AN6315" s="551"/>
    </row>
    <row r="6316" spans="40:40" x14ac:dyDescent="0.15">
      <c r="AN6316" s="551"/>
    </row>
    <row r="6317" spans="40:40" x14ac:dyDescent="0.15">
      <c r="AN6317" s="551"/>
    </row>
    <row r="6318" spans="40:40" x14ac:dyDescent="0.15">
      <c r="AN6318" s="551"/>
    </row>
    <row r="6319" spans="40:40" x14ac:dyDescent="0.15">
      <c r="AN6319" s="551"/>
    </row>
    <row r="6320" spans="40:40" x14ac:dyDescent="0.15">
      <c r="AN6320" s="551"/>
    </row>
    <row r="6321" spans="40:40" x14ac:dyDescent="0.15">
      <c r="AN6321" s="551"/>
    </row>
    <row r="6322" spans="40:40" x14ac:dyDescent="0.15">
      <c r="AN6322" s="551"/>
    </row>
    <row r="6323" spans="40:40" x14ac:dyDescent="0.15">
      <c r="AN6323" s="551"/>
    </row>
    <row r="6324" spans="40:40" x14ac:dyDescent="0.15">
      <c r="AN6324" s="551"/>
    </row>
    <row r="6325" spans="40:40" x14ac:dyDescent="0.15">
      <c r="AN6325" s="551"/>
    </row>
    <row r="6326" spans="40:40" x14ac:dyDescent="0.15">
      <c r="AN6326" s="551"/>
    </row>
    <row r="6327" spans="40:40" x14ac:dyDescent="0.15">
      <c r="AN6327" s="551"/>
    </row>
    <row r="6328" spans="40:40" x14ac:dyDescent="0.15">
      <c r="AN6328" s="551"/>
    </row>
    <row r="6329" spans="40:40" x14ac:dyDescent="0.15">
      <c r="AN6329" s="551"/>
    </row>
    <row r="6330" spans="40:40" x14ac:dyDescent="0.15">
      <c r="AN6330" s="551"/>
    </row>
    <row r="6331" spans="40:40" x14ac:dyDescent="0.15">
      <c r="AN6331" s="551"/>
    </row>
    <row r="6332" spans="40:40" x14ac:dyDescent="0.15">
      <c r="AN6332" s="551"/>
    </row>
    <row r="6333" spans="40:40" x14ac:dyDescent="0.15">
      <c r="AN6333" s="551"/>
    </row>
    <row r="6334" spans="40:40" x14ac:dyDescent="0.15">
      <c r="AN6334" s="551"/>
    </row>
    <row r="6335" spans="40:40" x14ac:dyDescent="0.15">
      <c r="AN6335" s="551"/>
    </row>
    <row r="6336" spans="40:40" x14ac:dyDescent="0.15">
      <c r="AN6336" s="551"/>
    </row>
    <row r="6337" spans="40:40" x14ac:dyDescent="0.15">
      <c r="AN6337" s="551"/>
    </row>
    <row r="6338" spans="40:40" x14ac:dyDescent="0.15">
      <c r="AN6338" s="551"/>
    </row>
    <row r="6339" spans="40:40" x14ac:dyDescent="0.15">
      <c r="AN6339" s="551"/>
    </row>
    <row r="6340" spans="40:40" x14ac:dyDescent="0.15">
      <c r="AN6340" s="551"/>
    </row>
    <row r="6341" spans="40:40" x14ac:dyDescent="0.15">
      <c r="AN6341" s="551"/>
    </row>
    <row r="6342" spans="40:40" x14ac:dyDescent="0.15">
      <c r="AN6342" s="551"/>
    </row>
    <row r="6343" spans="40:40" x14ac:dyDescent="0.15">
      <c r="AN6343" s="551"/>
    </row>
    <row r="6344" spans="40:40" x14ac:dyDescent="0.15">
      <c r="AN6344" s="551"/>
    </row>
    <row r="6345" spans="40:40" x14ac:dyDescent="0.15">
      <c r="AN6345" s="551"/>
    </row>
    <row r="6346" spans="40:40" x14ac:dyDescent="0.15">
      <c r="AN6346" s="551"/>
    </row>
    <row r="6347" spans="40:40" x14ac:dyDescent="0.15">
      <c r="AN6347" s="551"/>
    </row>
    <row r="6348" spans="40:40" x14ac:dyDescent="0.15">
      <c r="AN6348" s="551"/>
    </row>
    <row r="6349" spans="40:40" x14ac:dyDescent="0.15">
      <c r="AN6349" s="551"/>
    </row>
    <row r="6350" spans="40:40" x14ac:dyDescent="0.15">
      <c r="AN6350" s="551"/>
    </row>
    <row r="6351" spans="40:40" x14ac:dyDescent="0.15">
      <c r="AN6351" s="551"/>
    </row>
    <row r="6352" spans="40:40" x14ac:dyDescent="0.15">
      <c r="AN6352" s="551"/>
    </row>
    <row r="6353" spans="40:40" x14ac:dyDescent="0.15">
      <c r="AN6353" s="551"/>
    </row>
    <row r="6354" spans="40:40" x14ac:dyDescent="0.15">
      <c r="AN6354" s="551"/>
    </row>
    <row r="6355" spans="40:40" x14ac:dyDescent="0.15">
      <c r="AN6355" s="551"/>
    </row>
    <row r="6356" spans="40:40" x14ac:dyDescent="0.15">
      <c r="AN6356" s="551"/>
    </row>
    <row r="6357" spans="40:40" x14ac:dyDescent="0.15">
      <c r="AN6357" s="551"/>
    </row>
    <row r="6358" spans="40:40" x14ac:dyDescent="0.15">
      <c r="AN6358" s="551"/>
    </row>
    <row r="6359" spans="40:40" x14ac:dyDescent="0.15">
      <c r="AN6359" s="551"/>
    </row>
    <row r="6360" spans="40:40" x14ac:dyDescent="0.15">
      <c r="AN6360" s="551"/>
    </row>
    <row r="6361" spans="40:40" x14ac:dyDescent="0.15">
      <c r="AN6361" s="551"/>
    </row>
    <row r="6362" spans="40:40" x14ac:dyDescent="0.15">
      <c r="AN6362" s="551"/>
    </row>
    <row r="6363" spans="40:40" x14ac:dyDescent="0.15">
      <c r="AN6363" s="551"/>
    </row>
    <row r="6364" spans="40:40" x14ac:dyDescent="0.15">
      <c r="AN6364" s="551"/>
    </row>
    <row r="6365" spans="40:40" x14ac:dyDescent="0.15">
      <c r="AN6365" s="551"/>
    </row>
    <row r="6366" spans="40:40" x14ac:dyDescent="0.15">
      <c r="AN6366" s="551"/>
    </row>
    <row r="6367" spans="40:40" x14ac:dyDescent="0.15">
      <c r="AN6367" s="551"/>
    </row>
    <row r="6368" spans="40:40" x14ac:dyDescent="0.15">
      <c r="AN6368" s="551"/>
    </row>
    <row r="6369" spans="40:40" x14ac:dyDescent="0.15">
      <c r="AN6369" s="551"/>
    </row>
    <row r="6370" spans="40:40" x14ac:dyDescent="0.15">
      <c r="AN6370" s="551"/>
    </row>
    <row r="6371" spans="40:40" x14ac:dyDescent="0.15">
      <c r="AN6371" s="551"/>
    </row>
    <row r="6372" spans="40:40" x14ac:dyDescent="0.15">
      <c r="AN6372" s="551"/>
    </row>
    <row r="6373" spans="40:40" x14ac:dyDescent="0.15">
      <c r="AN6373" s="551"/>
    </row>
    <row r="6374" spans="40:40" x14ac:dyDescent="0.15">
      <c r="AN6374" s="551"/>
    </row>
    <row r="6375" spans="40:40" x14ac:dyDescent="0.15">
      <c r="AN6375" s="551"/>
    </row>
    <row r="6376" spans="40:40" x14ac:dyDescent="0.15">
      <c r="AN6376" s="551"/>
    </row>
    <row r="6377" spans="40:40" x14ac:dyDescent="0.15">
      <c r="AN6377" s="551"/>
    </row>
    <row r="6378" spans="40:40" x14ac:dyDescent="0.15">
      <c r="AN6378" s="551"/>
    </row>
    <row r="6379" spans="40:40" x14ac:dyDescent="0.15">
      <c r="AN6379" s="551"/>
    </row>
    <row r="6380" spans="40:40" x14ac:dyDescent="0.15">
      <c r="AN6380" s="551"/>
    </row>
    <row r="6381" spans="40:40" x14ac:dyDescent="0.15">
      <c r="AN6381" s="551"/>
    </row>
    <row r="6382" spans="40:40" x14ac:dyDescent="0.15">
      <c r="AN6382" s="551"/>
    </row>
    <row r="6383" spans="40:40" x14ac:dyDescent="0.15">
      <c r="AN6383" s="551"/>
    </row>
    <row r="6384" spans="40:40" x14ac:dyDescent="0.15">
      <c r="AN6384" s="551"/>
    </row>
    <row r="6385" spans="40:40" x14ac:dyDescent="0.15">
      <c r="AN6385" s="551"/>
    </row>
    <row r="6386" spans="40:40" x14ac:dyDescent="0.15">
      <c r="AN6386" s="551"/>
    </row>
    <row r="6387" spans="40:40" x14ac:dyDescent="0.15">
      <c r="AN6387" s="551"/>
    </row>
    <row r="6388" spans="40:40" x14ac:dyDescent="0.15">
      <c r="AN6388" s="551"/>
    </row>
    <row r="6389" spans="40:40" x14ac:dyDescent="0.15">
      <c r="AN6389" s="551"/>
    </row>
    <row r="6390" spans="40:40" x14ac:dyDescent="0.15">
      <c r="AN6390" s="551"/>
    </row>
    <row r="6391" spans="40:40" x14ac:dyDescent="0.15">
      <c r="AN6391" s="551"/>
    </row>
    <row r="6392" spans="40:40" x14ac:dyDescent="0.15">
      <c r="AN6392" s="551"/>
    </row>
    <row r="6393" spans="40:40" x14ac:dyDescent="0.15">
      <c r="AN6393" s="551"/>
    </row>
    <row r="6394" spans="40:40" x14ac:dyDescent="0.15">
      <c r="AN6394" s="551"/>
    </row>
    <row r="6395" spans="40:40" x14ac:dyDescent="0.15">
      <c r="AN6395" s="551"/>
    </row>
    <row r="6396" spans="40:40" x14ac:dyDescent="0.15">
      <c r="AN6396" s="551"/>
    </row>
    <row r="6397" spans="40:40" x14ac:dyDescent="0.15">
      <c r="AN6397" s="551"/>
    </row>
    <row r="6398" spans="40:40" x14ac:dyDescent="0.15">
      <c r="AN6398" s="551"/>
    </row>
    <row r="6399" spans="40:40" x14ac:dyDescent="0.15">
      <c r="AN6399" s="551"/>
    </row>
    <row r="6400" spans="40:40" x14ac:dyDescent="0.15">
      <c r="AN6400" s="551"/>
    </row>
    <row r="6401" spans="40:40" x14ac:dyDescent="0.15">
      <c r="AN6401" s="551"/>
    </row>
    <row r="6402" spans="40:40" x14ac:dyDescent="0.15">
      <c r="AN6402" s="551"/>
    </row>
    <row r="6403" spans="40:40" x14ac:dyDescent="0.15">
      <c r="AN6403" s="551"/>
    </row>
    <row r="6404" spans="40:40" x14ac:dyDescent="0.15">
      <c r="AN6404" s="551"/>
    </row>
    <row r="6405" spans="40:40" x14ac:dyDescent="0.15">
      <c r="AN6405" s="551"/>
    </row>
    <row r="6406" spans="40:40" x14ac:dyDescent="0.15">
      <c r="AN6406" s="551"/>
    </row>
    <row r="6407" spans="40:40" x14ac:dyDescent="0.15">
      <c r="AN6407" s="551"/>
    </row>
    <row r="6408" spans="40:40" x14ac:dyDescent="0.15">
      <c r="AN6408" s="551"/>
    </row>
    <row r="6409" spans="40:40" x14ac:dyDescent="0.15">
      <c r="AN6409" s="551"/>
    </row>
    <row r="6410" spans="40:40" x14ac:dyDescent="0.15">
      <c r="AN6410" s="551"/>
    </row>
    <row r="6411" spans="40:40" x14ac:dyDescent="0.15">
      <c r="AN6411" s="551"/>
    </row>
    <row r="6412" spans="40:40" x14ac:dyDescent="0.15">
      <c r="AN6412" s="551"/>
    </row>
    <row r="6413" spans="40:40" x14ac:dyDescent="0.15">
      <c r="AN6413" s="551"/>
    </row>
    <row r="6414" spans="40:40" x14ac:dyDescent="0.15">
      <c r="AN6414" s="551"/>
    </row>
    <row r="6415" spans="40:40" x14ac:dyDescent="0.15">
      <c r="AN6415" s="551"/>
    </row>
    <row r="6416" spans="40:40" x14ac:dyDescent="0.15">
      <c r="AN6416" s="551"/>
    </row>
    <row r="6417" spans="40:40" x14ac:dyDescent="0.15">
      <c r="AN6417" s="551"/>
    </row>
    <row r="6418" spans="40:40" x14ac:dyDescent="0.15">
      <c r="AN6418" s="551"/>
    </row>
    <row r="6419" spans="40:40" x14ac:dyDescent="0.15">
      <c r="AN6419" s="551"/>
    </row>
    <row r="6420" spans="40:40" x14ac:dyDescent="0.15">
      <c r="AN6420" s="551"/>
    </row>
    <row r="6421" spans="40:40" x14ac:dyDescent="0.15">
      <c r="AN6421" s="551"/>
    </row>
    <row r="6422" spans="40:40" x14ac:dyDescent="0.15">
      <c r="AN6422" s="551"/>
    </row>
    <row r="6423" spans="40:40" x14ac:dyDescent="0.15">
      <c r="AN6423" s="551"/>
    </row>
    <row r="6424" spans="40:40" x14ac:dyDescent="0.15">
      <c r="AN6424" s="551"/>
    </row>
    <row r="6425" spans="40:40" x14ac:dyDescent="0.15">
      <c r="AN6425" s="551"/>
    </row>
    <row r="6426" spans="40:40" x14ac:dyDescent="0.15">
      <c r="AN6426" s="551"/>
    </row>
    <row r="6427" spans="40:40" x14ac:dyDescent="0.15">
      <c r="AN6427" s="551"/>
    </row>
    <row r="6428" spans="40:40" x14ac:dyDescent="0.15">
      <c r="AN6428" s="551"/>
    </row>
    <row r="6429" spans="40:40" x14ac:dyDescent="0.15">
      <c r="AN6429" s="551"/>
    </row>
    <row r="6430" spans="40:40" x14ac:dyDescent="0.15">
      <c r="AN6430" s="551"/>
    </row>
    <row r="6431" spans="40:40" x14ac:dyDescent="0.15">
      <c r="AN6431" s="551"/>
    </row>
    <row r="6432" spans="40:40" x14ac:dyDescent="0.15">
      <c r="AN6432" s="551"/>
    </row>
    <row r="6433" spans="40:40" x14ac:dyDescent="0.15">
      <c r="AN6433" s="551"/>
    </row>
    <row r="6434" spans="40:40" x14ac:dyDescent="0.15">
      <c r="AN6434" s="551"/>
    </row>
    <row r="6435" spans="40:40" x14ac:dyDescent="0.15">
      <c r="AN6435" s="551"/>
    </row>
    <row r="6436" spans="40:40" x14ac:dyDescent="0.15">
      <c r="AN6436" s="551"/>
    </row>
    <row r="6437" spans="40:40" x14ac:dyDescent="0.15">
      <c r="AN6437" s="551"/>
    </row>
    <row r="6438" spans="40:40" x14ac:dyDescent="0.15">
      <c r="AN6438" s="551"/>
    </row>
    <row r="6439" spans="40:40" x14ac:dyDescent="0.15">
      <c r="AN6439" s="551"/>
    </row>
    <row r="6440" spans="40:40" x14ac:dyDescent="0.15">
      <c r="AN6440" s="551"/>
    </row>
    <row r="6441" spans="40:40" x14ac:dyDescent="0.15">
      <c r="AN6441" s="551"/>
    </row>
    <row r="6442" spans="40:40" x14ac:dyDescent="0.15">
      <c r="AN6442" s="551"/>
    </row>
    <row r="6443" spans="40:40" x14ac:dyDescent="0.15">
      <c r="AN6443" s="551"/>
    </row>
    <row r="6444" spans="40:40" x14ac:dyDescent="0.15">
      <c r="AN6444" s="551"/>
    </row>
    <row r="6445" spans="40:40" x14ac:dyDescent="0.15">
      <c r="AN6445" s="551"/>
    </row>
    <row r="6446" spans="40:40" x14ac:dyDescent="0.15">
      <c r="AN6446" s="551"/>
    </row>
    <row r="6447" spans="40:40" x14ac:dyDescent="0.15">
      <c r="AN6447" s="551"/>
    </row>
    <row r="6448" spans="40:40" x14ac:dyDescent="0.15">
      <c r="AN6448" s="551"/>
    </row>
    <row r="6449" spans="40:40" x14ac:dyDescent="0.15">
      <c r="AN6449" s="551"/>
    </row>
    <row r="6450" spans="40:40" x14ac:dyDescent="0.15">
      <c r="AN6450" s="551"/>
    </row>
    <row r="6451" spans="40:40" x14ac:dyDescent="0.15">
      <c r="AN6451" s="551"/>
    </row>
    <row r="6452" spans="40:40" x14ac:dyDescent="0.15">
      <c r="AN6452" s="551"/>
    </row>
    <row r="6453" spans="40:40" x14ac:dyDescent="0.15">
      <c r="AN6453" s="551"/>
    </row>
    <row r="6454" spans="40:40" x14ac:dyDescent="0.15">
      <c r="AN6454" s="551"/>
    </row>
    <row r="6455" spans="40:40" x14ac:dyDescent="0.15">
      <c r="AN6455" s="551"/>
    </row>
    <row r="6456" spans="40:40" x14ac:dyDescent="0.15">
      <c r="AN6456" s="551"/>
    </row>
    <row r="6457" spans="40:40" x14ac:dyDescent="0.15">
      <c r="AN6457" s="551"/>
    </row>
    <row r="6458" spans="40:40" x14ac:dyDescent="0.15">
      <c r="AN6458" s="551"/>
    </row>
    <row r="6459" spans="40:40" x14ac:dyDescent="0.15">
      <c r="AN6459" s="551"/>
    </row>
    <row r="6460" spans="40:40" x14ac:dyDescent="0.15">
      <c r="AN6460" s="551"/>
    </row>
    <row r="6461" spans="40:40" x14ac:dyDescent="0.15">
      <c r="AN6461" s="551"/>
    </row>
    <row r="6462" spans="40:40" x14ac:dyDescent="0.15">
      <c r="AN6462" s="551"/>
    </row>
    <row r="6463" spans="40:40" x14ac:dyDescent="0.15">
      <c r="AN6463" s="551"/>
    </row>
    <row r="6464" spans="40:40" x14ac:dyDescent="0.15">
      <c r="AN6464" s="551"/>
    </row>
    <row r="6465" spans="40:40" x14ac:dyDescent="0.15">
      <c r="AN6465" s="551"/>
    </row>
    <row r="6466" spans="40:40" x14ac:dyDescent="0.15">
      <c r="AN6466" s="551"/>
    </row>
    <row r="6467" spans="40:40" x14ac:dyDescent="0.15">
      <c r="AN6467" s="551"/>
    </row>
    <row r="6468" spans="40:40" x14ac:dyDescent="0.15">
      <c r="AN6468" s="551"/>
    </row>
    <row r="6469" spans="40:40" x14ac:dyDescent="0.15">
      <c r="AN6469" s="551"/>
    </row>
    <row r="6470" spans="40:40" x14ac:dyDescent="0.15">
      <c r="AN6470" s="551"/>
    </row>
    <row r="6471" spans="40:40" x14ac:dyDescent="0.15">
      <c r="AN6471" s="551"/>
    </row>
    <row r="6472" spans="40:40" x14ac:dyDescent="0.15">
      <c r="AN6472" s="551"/>
    </row>
    <row r="6473" spans="40:40" x14ac:dyDescent="0.15">
      <c r="AN6473" s="551"/>
    </row>
    <row r="6474" spans="40:40" x14ac:dyDescent="0.15">
      <c r="AN6474" s="551"/>
    </row>
    <row r="6475" spans="40:40" x14ac:dyDescent="0.15">
      <c r="AN6475" s="551"/>
    </row>
    <row r="6476" spans="40:40" x14ac:dyDescent="0.15">
      <c r="AN6476" s="551"/>
    </row>
    <row r="6477" spans="40:40" x14ac:dyDescent="0.15">
      <c r="AN6477" s="551"/>
    </row>
    <row r="6478" spans="40:40" x14ac:dyDescent="0.15">
      <c r="AN6478" s="551"/>
    </row>
    <row r="6479" spans="40:40" x14ac:dyDescent="0.15">
      <c r="AN6479" s="551"/>
    </row>
    <row r="6480" spans="40:40" x14ac:dyDescent="0.15">
      <c r="AN6480" s="551"/>
    </row>
    <row r="6481" spans="40:40" x14ac:dyDescent="0.15">
      <c r="AN6481" s="551"/>
    </row>
    <row r="6482" spans="40:40" x14ac:dyDescent="0.15">
      <c r="AN6482" s="551"/>
    </row>
    <row r="6483" spans="40:40" x14ac:dyDescent="0.15">
      <c r="AN6483" s="551"/>
    </row>
    <row r="6484" spans="40:40" x14ac:dyDescent="0.15">
      <c r="AN6484" s="551"/>
    </row>
    <row r="6485" spans="40:40" x14ac:dyDescent="0.15">
      <c r="AN6485" s="551"/>
    </row>
    <row r="6486" spans="40:40" x14ac:dyDescent="0.15">
      <c r="AN6486" s="551"/>
    </row>
    <row r="6487" spans="40:40" x14ac:dyDescent="0.15">
      <c r="AN6487" s="551"/>
    </row>
    <row r="6488" spans="40:40" x14ac:dyDescent="0.15">
      <c r="AN6488" s="551"/>
    </row>
    <row r="6489" spans="40:40" x14ac:dyDescent="0.15">
      <c r="AN6489" s="551"/>
    </row>
    <row r="6490" spans="40:40" x14ac:dyDescent="0.15">
      <c r="AN6490" s="551"/>
    </row>
    <row r="6491" spans="40:40" x14ac:dyDescent="0.15">
      <c r="AN6491" s="551"/>
    </row>
    <row r="6492" spans="40:40" x14ac:dyDescent="0.15">
      <c r="AN6492" s="551"/>
    </row>
    <row r="6493" spans="40:40" x14ac:dyDescent="0.15">
      <c r="AN6493" s="551"/>
    </row>
    <row r="6494" spans="40:40" x14ac:dyDescent="0.15">
      <c r="AN6494" s="551"/>
    </row>
    <row r="6495" spans="40:40" x14ac:dyDescent="0.15">
      <c r="AN6495" s="551"/>
    </row>
    <row r="6496" spans="40:40" x14ac:dyDescent="0.15">
      <c r="AN6496" s="551"/>
    </row>
    <row r="6497" spans="40:40" x14ac:dyDescent="0.15">
      <c r="AN6497" s="551"/>
    </row>
    <row r="6498" spans="40:40" x14ac:dyDescent="0.15">
      <c r="AN6498" s="551"/>
    </row>
    <row r="6499" spans="40:40" x14ac:dyDescent="0.15">
      <c r="AN6499" s="551"/>
    </row>
    <row r="6500" spans="40:40" x14ac:dyDescent="0.15">
      <c r="AN6500" s="551"/>
    </row>
    <row r="6501" spans="40:40" x14ac:dyDescent="0.15">
      <c r="AN6501" s="551"/>
    </row>
    <row r="6502" spans="40:40" x14ac:dyDescent="0.15">
      <c r="AN6502" s="551"/>
    </row>
    <row r="6503" spans="40:40" x14ac:dyDescent="0.15">
      <c r="AN6503" s="551"/>
    </row>
    <row r="6504" spans="40:40" x14ac:dyDescent="0.15">
      <c r="AN6504" s="551"/>
    </row>
    <row r="6505" spans="40:40" x14ac:dyDescent="0.15">
      <c r="AN6505" s="551"/>
    </row>
    <row r="6506" spans="40:40" x14ac:dyDescent="0.15">
      <c r="AN6506" s="551"/>
    </row>
    <row r="6507" spans="40:40" x14ac:dyDescent="0.15">
      <c r="AN6507" s="551"/>
    </row>
    <row r="6508" spans="40:40" x14ac:dyDescent="0.15">
      <c r="AN6508" s="551"/>
    </row>
    <row r="6509" spans="40:40" x14ac:dyDescent="0.15">
      <c r="AN6509" s="551"/>
    </row>
    <row r="6510" spans="40:40" x14ac:dyDescent="0.15">
      <c r="AN6510" s="551"/>
    </row>
    <row r="6511" spans="40:40" x14ac:dyDescent="0.15">
      <c r="AN6511" s="551"/>
    </row>
    <row r="6512" spans="40:40" x14ac:dyDescent="0.15">
      <c r="AN6512" s="551"/>
    </row>
    <row r="6513" spans="40:40" x14ac:dyDescent="0.15">
      <c r="AN6513" s="551"/>
    </row>
    <row r="6514" spans="40:40" x14ac:dyDescent="0.15">
      <c r="AN6514" s="551"/>
    </row>
    <row r="6515" spans="40:40" x14ac:dyDescent="0.15">
      <c r="AN6515" s="551"/>
    </row>
    <row r="6516" spans="40:40" x14ac:dyDescent="0.15">
      <c r="AN6516" s="551"/>
    </row>
    <row r="6517" spans="40:40" x14ac:dyDescent="0.15">
      <c r="AN6517" s="551"/>
    </row>
    <row r="6518" spans="40:40" x14ac:dyDescent="0.15">
      <c r="AN6518" s="551"/>
    </row>
    <row r="6519" spans="40:40" x14ac:dyDescent="0.15">
      <c r="AN6519" s="551"/>
    </row>
    <row r="6520" spans="40:40" x14ac:dyDescent="0.15">
      <c r="AN6520" s="551"/>
    </row>
    <row r="6521" spans="40:40" x14ac:dyDescent="0.15">
      <c r="AN6521" s="551"/>
    </row>
    <row r="6522" spans="40:40" x14ac:dyDescent="0.15">
      <c r="AN6522" s="551"/>
    </row>
    <row r="6523" spans="40:40" x14ac:dyDescent="0.15">
      <c r="AN6523" s="551"/>
    </row>
    <row r="6524" spans="40:40" x14ac:dyDescent="0.15">
      <c r="AN6524" s="551"/>
    </row>
    <row r="6525" spans="40:40" x14ac:dyDescent="0.15">
      <c r="AN6525" s="551"/>
    </row>
    <row r="6526" spans="40:40" x14ac:dyDescent="0.15">
      <c r="AN6526" s="551"/>
    </row>
    <row r="6527" spans="40:40" x14ac:dyDescent="0.15">
      <c r="AN6527" s="551"/>
    </row>
    <row r="6528" spans="40:40" x14ac:dyDescent="0.15">
      <c r="AN6528" s="551"/>
    </row>
    <row r="6529" spans="40:40" x14ac:dyDescent="0.15">
      <c r="AN6529" s="551"/>
    </row>
    <row r="6530" spans="40:40" x14ac:dyDescent="0.15">
      <c r="AN6530" s="551"/>
    </row>
    <row r="6531" spans="40:40" x14ac:dyDescent="0.15">
      <c r="AN6531" s="551"/>
    </row>
    <row r="6532" spans="40:40" x14ac:dyDescent="0.15">
      <c r="AN6532" s="551"/>
    </row>
    <row r="6533" spans="40:40" x14ac:dyDescent="0.15">
      <c r="AN6533" s="551"/>
    </row>
    <row r="6534" spans="40:40" x14ac:dyDescent="0.15">
      <c r="AN6534" s="551"/>
    </row>
    <row r="6535" spans="40:40" x14ac:dyDescent="0.15">
      <c r="AN6535" s="551"/>
    </row>
    <row r="6536" spans="40:40" x14ac:dyDescent="0.15">
      <c r="AN6536" s="551"/>
    </row>
    <row r="6537" spans="40:40" x14ac:dyDescent="0.15">
      <c r="AN6537" s="551"/>
    </row>
    <row r="6538" spans="40:40" x14ac:dyDescent="0.15">
      <c r="AN6538" s="551"/>
    </row>
    <row r="6539" spans="40:40" x14ac:dyDescent="0.15">
      <c r="AN6539" s="551"/>
    </row>
    <row r="6540" spans="40:40" x14ac:dyDescent="0.15">
      <c r="AN6540" s="551"/>
    </row>
    <row r="6541" spans="40:40" x14ac:dyDescent="0.15">
      <c r="AN6541" s="551"/>
    </row>
    <row r="6542" spans="40:40" x14ac:dyDescent="0.15">
      <c r="AN6542" s="551"/>
    </row>
    <row r="6543" spans="40:40" x14ac:dyDescent="0.15">
      <c r="AN6543" s="551"/>
    </row>
    <row r="6544" spans="40:40" x14ac:dyDescent="0.15">
      <c r="AN6544" s="551"/>
    </row>
    <row r="6545" spans="40:40" x14ac:dyDescent="0.15">
      <c r="AN6545" s="551"/>
    </row>
    <row r="6546" spans="40:40" x14ac:dyDescent="0.15">
      <c r="AN6546" s="551"/>
    </row>
    <row r="6547" spans="40:40" x14ac:dyDescent="0.15">
      <c r="AN6547" s="551"/>
    </row>
    <row r="6548" spans="40:40" x14ac:dyDescent="0.15">
      <c r="AN6548" s="551"/>
    </row>
    <row r="6549" spans="40:40" x14ac:dyDescent="0.15">
      <c r="AN6549" s="551"/>
    </row>
    <row r="6550" spans="40:40" x14ac:dyDescent="0.15">
      <c r="AN6550" s="551"/>
    </row>
    <row r="6551" spans="40:40" x14ac:dyDescent="0.15">
      <c r="AN6551" s="551"/>
    </row>
    <row r="6552" spans="40:40" x14ac:dyDescent="0.15">
      <c r="AN6552" s="551"/>
    </row>
    <row r="6553" spans="40:40" x14ac:dyDescent="0.15">
      <c r="AN6553" s="551"/>
    </row>
    <row r="6554" spans="40:40" x14ac:dyDescent="0.15">
      <c r="AN6554" s="551"/>
    </row>
    <row r="6555" spans="40:40" x14ac:dyDescent="0.15">
      <c r="AN6555" s="551"/>
    </row>
    <row r="6556" spans="40:40" x14ac:dyDescent="0.15">
      <c r="AN6556" s="551"/>
    </row>
    <row r="6557" spans="40:40" x14ac:dyDescent="0.15">
      <c r="AN6557" s="551"/>
    </row>
    <row r="6558" spans="40:40" x14ac:dyDescent="0.15">
      <c r="AN6558" s="551"/>
    </row>
    <row r="6559" spans="40:40" x14ac:dyDescent="0.15">
      <c r="AN6559" s="551"/>
    </row>
    <row r="6560" spans="40:40" x14ac:dyDescent="0.15">
      <c r="AN6560" s="551"/>
    </row>
    <row r="6561" spans="40:40" x14ac:dyDescent="0.15">
      <c r="AN6561" s="551"/>
    </row>
    <row r="6562" spans="40:40" x14ac:dyDescent="0.15">
      <c r="AN6562" s="551"/>
    </row>
    <row r="6563" spans="40:40" x14ac:dyDescent="0.15">
      <c r="AN6563" s="551"/>
    </row>
    <row r="6564" spans="40:40" x14ac:dyDescent="0.15">
      <c r="AN6564" s="551"/>
    </row>
    <row r="6565" spans="40:40" x14ac:dyDescent="0.15">
      <c r="AN6565" s="551"/>
    </row>
    <row r="6566" spans="40:40" x14ac:dyDescent="0.15">
      <c r="AN6566" s="551"/>
    </row>
    <row r="6567" spans="40:40" x14ac:dyDescent="0.15">
      <c r="AN6567" s="551"/>
    </row>
    <row r="6568" spans="40:40" x14ac:dyDescent="0.15">
      <c r="AN6568" s="551"/>
    </row>
    <row r="6569" spans="40:40" x14ac:dyDescent="0.15">
      <c r="AN6569" s="551"/>
    </row>
    <row r="6570" spans="40:40" x14ac:dyDescent="0.15">
      <c r="AN6570" s="551"/>
    </row>
    <row r="6571" spans="40:40" x14ac:dyDescent="0.15">
      <c r="AN6571" s="551"/>
    </row>
    <row r="6572" spans="40:40" x14ac:dyDescent="0.15">
      <c r="AN6572" s="551"/>
    </row>
    <row r="6573" spans="40:40" x14ac:dyDescent="0.15">
      <c r="AN6573" s="551"/>
    </row>
    <row r="6574" spans="40:40" x14ac:dyDescent="0.15">
      <c r="AN6574" s="551"/>
    </row>
    <row r="6575" spans="40:40" x14ac:dyDescent="0.15">
      <c r="AN6575" s="551"/>
    </row>
    <row r="6576" spans="40:40" x14ac:dyDescent="0.15">
      <c r="AN6576" s="551"/>
    </row>
    <row r="6577" spans="40:40" x14ac:dyDescent="0.15">
      <c r="AN6577" s="551"/>
    </row>
    <row r="6578" spans="40:40" x14ac:dyDescent="0.15">
      <c r="AN6578" s="551"/>
    </row>
    <row r="6579" spans="40:40" x14ac:dyDescent="0.15">
      <c r="AN6579" s="551"/>
    </row>
    <row r="6580" spans="40:40" x14ac:dyDescent="0.15">
      <c r="AN6580" s="551"/>
    </row>
    <row r="6581" spans="40:40" x14ac:dyDescent="0.15">
      <c r="AN6581" s="551"/>
    </row>
    <row r="6582" spans="40:40" x14ac:dyDescent="0.15">
      <c r="AN6582" s="551"/>
    </row>
    <row r="6583" spans="40:40" x14ac:dyDescent="0.15">
      <c r="AN6583" s="551"/>
    </row>
    <row r="6584" spans="40:40" x14ac:dyDescent="0.15">
      <c r="AN6584" s="551"/>
    </row>
    <row r="6585" spans="40:40" x14ac:dyDescent="0.15">
      <c r="AN6585" s="551"/>
    </row>
    <row r="6586" spans="40:40" x14ac:dyDescent="0.15">
      <c r="AN6586" s="551"/>
    </row>
    <row r="6587" spans="40:40" x14ac:dyDescent="0.15">
      <c r="AN6587" s="551"/>
    </row>
    <row r="6588" spans="40:40" x14ac:dyDescent="0.15">
      <c r="AN6588" s="551"/>
    </row>
    <row r="6589" spans="40:40" x14ac:dyDescent="0.15">
      <c r="AN6589" s="551"/>
    </row>
    <row r="6590" spans="40:40" x14ac:dyDescent="0.15">
      <c r="AN6590" s="551"/>
    </row>
    <row r="6591" spans="40:40" x14ac:dyDescent="0.15">
      <c r="AN6591" s="551"/>
    </row>
    <row r="6592" spans="40:40" x14ac:dyDescent="0.15">
      <c r="AN6592" s="551"/>
    </row>
    <row r="6593" spans="40:40" x14ac:dyDescent="0.15">
      <c r="AN6593" s="551"/>
    </row>
    <row r="6594" spans="40:40" x14ac:dyDescent="0.15">
      <c r="AN6594" s="551"/>
    </row>
    <row r="6595" spans="40:40" x14ac:dyDescent="0.15">
      <c r="AN6595" s="551"/>
    </row>
    <row r="6596" spans="40:40" x14ac:dyDescent="0.15">
      <c r="AN6596" s="551"/>
    </row>
    <row r="6597" spans="40:40" x14ac:dyDescent="0.15">
      <c r="AN6597" s="551"/>
    </row>
    <row r="6598" spans="40:40" x14ac:dyDescent="0.15">
      <c r="AN6598" s="551"/>
    </row>
    <row r="6599" spans="40:40" x14ac:dyDescent="0.15">
      <c r="AN6599" s="551"/>
    </row>
    <row r="6600" spans="40:40" x14ac:dyDescent="0.15">
      <c r="AN6600" s="551"/>
    </row>
    <row r="6601" spans="40:40" x14ac:dyDescent="0.15">
      <c r="AN6601" s="551"/>
    </row>
    <row r="6602" spans="40:40" x14ac:dyDescent="0.15">
      <c r="AN6602" s="551"/>
    </row>
    <row r="6603" spans="40:40" x14ac:dyDescent="0.15">
      <c r="AN6603" s="551"/>
    </row>
    <row r="6604" spans="40:40" x14ac:dyDescent="0.15">
      <c r="AN6604" s="551"/>
    </row>
    <row r="6605" spans="40:40" x14ac:dyDescent="0.15">
      <c r="AN6605" s="551"/>
    </row>
    <row r="6606" spans="40:40" x14ac:dyDescent="0.15">
      <c r="AN6606" s="551"/>
    </row>
    <row r="6607" spans="40:40" x14ac:dyDescent="0.15">
      <c r="AN6607" s="551"/>
    </row>
    <row r="6608" spans="40:40" x14ac:dyDescent="0.15">
      <c r="AN6608" s="551"/>
    </row>
    <row r="6609" spans="40:40" x14ac:dyDescent="0.15">
      <c r="AN6609" s="551"/>
    </row>
    <row r="6610" spans="40:40" x14ac:dyDescent="0.15">
      <c r="AN6610" s="551"/>
    </row>
    <row r="6611" spans="40:40" x14ac:dyDescent="0.15">
      <c r="AN6611" s="551"/>
    </row>
    <row r="6612" spans="40:40" x14ac:dyDescent="0.15">
      <c r="AN6612" s="551"/>
    </row>
    <row r="6613" spans="40:40" x14ac:dyDescent="0.15">
      <c r="AN6613" s="551"/>
    </row>
    <row r="6614" spans="40:40" x14ac:dyDescent="0.15">
      <c r="AN6614" s="551"/>
    </row>
    <row r="6615" spans="40:40" x14ac:dyDescent="0.15">
      <c r="AN6615" s="551"/>
    </row>
    <row r="6616" spans="40:40" x14ac:dyDescent="0.15">
      <c r="AN6616" s="551"/>
    </row>
    <row r="6617" spans="40:40" x14ac:dyDescent="0.15">
      <c r="AN6617" s="551"/>
    </row>
    <row r="6618" spans="40:40" x14ac:dyDescent="0.15">
      <c r="AN6618" s="551"/>
    </row>
    <row r="6619" spans="40:40" x14ac:dyDescent="0.15">
      <c r="AN6619" s="551"/>
    </row>
    <row r="6620" spans="40:40" x14ac:dyDescent="0.15">
      <c r="AN6620" s="551"/>
    </row>
    <row r="6621" spans="40:40" x14ac:dyDescent="0.15">
      <c r="AN6621" s="551"/>
    </row>
    <row r="6622" spans="40:40" x14ac:dyDescent="0.15">
      <c r="AN6622" s="551"/>
    </row>
    <row r="6623" spans="40:40" x14ac:dyDescent="0.15">
      <c r="AN6623" s="551"/>
    </row>
    <row r="6624" spans="40:40" x14ac:dyDescent="0.15">
      <c r="AN6624" s="551"/>
    </row>
    <row r="6625" spans="40:40" x14ac:dyDescent="0.15">
      <c r="AN6625" s="551"/>
    </row>
    <row r="6626" spans="40:40" x14ac:dyDescent="0.15">
      <c r="AN6626" s="551"/>
    </row>
    <row r="6627" spans="40:40" x14ac:dyDescent="0.15">
      <c r="AN6627" s="551"/>
    </row>
    <row r="6628" spans="40:40" x14ac:dyDescent="0.15">
      <c r="AN6628" s="551"/>
    </row>
    <row r="6629" spans="40:40" x14ac:dyDescent="0.15">
      <c r="AN6629" s="551"/>
    </row>
    <row r="6630" spans="40:40" x14ac:dyDescent="0.15">
      <c r="AN6630" s="551"/>
    </row>
    <row r="6631" spans="40:40" x14ac:dyDescent="0.15">
      <c r="AN6631" s="551"/>
    </row>
    <row r="6632" spans="40:40" x14ac:dyDescent="0.15">
      <c r="AN6632" s="551"/>
    </row>
    <row r="6633" spans="40:40" x14ac:dyDescent="0.15">
      <c r="AN6633" s="551"/>
    </row>
    <row r="6634" spans="40:40" x14ac:dyDescent="0.15">
      <c r="AN6634" s="551"/>
    </row>
    <row r="6635" spans="40:40" x14ac:dyDescent="0.15">
      <c r="AN6635" s="551"/>
    </row>
    <row r="6636" spans="40:40" x14ac:dyDescent="0.15">
      <c r="AN6636" s="551"/>
    </row>
    <row r="6637" spans="40:40" x14ac:dyDescent="0.15">
      <c r="AN6637" s="551"/>
    </row>
    <row r="6638" spans="40:40" x14ac:dyDescent="0.15">
      <c r="AN6638" s="551"/>
    </row>
    <row r="6639" spans="40:40" x14ac:dyDescent="0.15">
      <c r="AN6639" s="551"/>
    </row>
    <row r="6640" spans="40:40" x14ac:dyDescent="0.15">
      <c r="AN6640" s="551"/>
    </row>
    <row r="6641" spans="40:40" x14ac:dyDescent="0.15">
      <c r="AN6641" s="551"/>
    </row>
    <row r="6642" spans="40:40" x14ac:dyDescent="0.15">
      <c r="AN6642" s="551"/>
    </row>
    <row r="6643" spans="40:40" x14ac:dyDescent="0.15">
      <c r="AN6643" s="551"/>
    </row>
    <row r="6644" spans="40:40" x14ac:dyDescent="0.15">
      <c r="AN6644" s="551"/>
    </row>
    <row r="6645" spans="40:40" x14ac:dyDescent="0.15">
      <c r="AN6645" s="551"/>
    </row>
    <row r="6646" spans="40:40" x14ac:dyDescent="0.15">
      <c r="AN6646" s="551"/>
    </row>
    <row r="6647" spans="40:40" x14ac:dyDescent="0.15">
      <c r="AN6647" s="551"/>
    </row>
    <row r="6648" spans="40:40" x14ac:dyDescent="0.15">
      <c r="AN6648" s="551"/>
    </row>
    <row r="6649" spans="40:40" x14ac:dyDescent="0.15">
      <c r="AN6649" s="551"/>
    </row>
    <row r="6650" spans="40:40" x14ac:dyDescent="0.15">
      <c r="AN6650" s="551"/>
    </row>
    <row r="6651" spans="40:40" x14ac:dyDescent="0.15">
      <c r="AN6651" s="551"/>
    </row>
    <row r="6652" spans="40:40" x14ac:dyDescent="0.15">
      <c r="AN6652" s="551"/>
    </row>
    <row r="6653" spans="40:40" x14ac:dyDescent="0.15">
      <c r="AN6653" s="551"/>
    </row>
    <row r="6654" spans="40:40" x14ac:dyDescent="0.15">
      <c r="AN6654" s="551"/>
    </row>
    <row r="6655" spans="40:40" x14ac:dyDescent="0.15">
      <c r="AN6655" s="551"/>
    </row>
    <row r="6656" spans="40:40" x14ac:dyDescent="0.15">
      <c r="AN6656" s="551"/>
    </row>
    <row r="6657" spans="40:40" x14ac:dyDescent="0.15">
      <c r="AN6657" s="551"/>
    </row>
    <row r="6658" spans="40:40" x14ac:dyDescent="0.15">
      <c r="AN6658" s="551"/>
    </row>
    <row r="6659" spans="40:40" x14ac:dyDescent="0.15">
      <c r="AN6659" s="551"/>
    </row>
    <row r="6660" spans="40:40" x14ac:dyDescent="0.15">
      <c r="AN6660" s="551"/>
    </row>
    <row r="6661" spans="40:40" x14ac:dyDescent="0.15">
      <c r="AN6661" s="551"/>
    </row>
    <row r="6662" spans="40:40" x14ac:dyDescent="0.15">
      <c r="AN6662" s="551"/>
    </row>
    <row r="6663" spans="40:40" x14ac:dyDescent="0.15">
      <c r="AN6663" s="551"/>
    </row>
    <row r="6664" spans="40:40" x14ac:dyDescent="0.15">
      <c r="AN6664" s="551"/>
    </row>
    <row r="6665" spans="40:40" x14ac:dyDescent="0.15">
      <c r="AN6665" s="551"/>
    </row>
    <row r="6666" spans="40:40" x14ac:dyDescent="0.15">
      <c r="AN6666" s="551"/>
    </row>
    <row r="6667" spans="40:40" x14ac:dyDescent="0.15">
      <c r="AN6667" s="551"/>
    </row>
    <row r="6668" spans="40:40" x14ac:dyDescent="0.15">
      <c r="AN6668" s="551"/>
    </row>
    <row r="6669" spans="40:40" x14ac:dyDescent="0.15">
      <c r="AN6669" s="551"/>
    </row>
    <row r="6670" spans="40:40" x14ac:dyDescent="0.15">
      <c r="AN6670" s="551"/>
    </row>
    <row r="6671" spans="40:40" x14ac:dyDescent="0.15">
      <c r="AN6671" s="551"/>
    </row>
    <row r="6672" spans="40:40" x14ac:dyDescent="0.15">
      <c r="AN6672" s="551"/>
    </row>
    <row r="6673" spans="40:40" x14ac:dyDescent="0.15">
      <c r="AN6673" s="551"/>
    </row>
    <row r="6674" spans="40:40" x14ac:dyDescent="0.15">
      <c r="AN6674" s="551"/>
    </row>
    <row r="6675" spans="40:40" x14ac:dyDescent="0.15">
      <c r="AN6675" s="551"/>
    </row>
    <row r="6676" spans="40:40" x14ac:dyDescent="0.15">
      <c r="AN6676" s="551"/>
    </row>
    <row r="6677" spans="40:40" x14ac:dyDescent="0.15">
      <c r="AN6677" s="551"/>
    </row>
    <row r="6678" spans="40:40" x14ac:dyDescent="0.15">
      <c r="AN6678" s="551"/>
    </row>
    <row r="6679" spans="40:40" x14ac:dyDescent="0.15">
      <c r="AN6679" s="551"/>
    </row>
    <row r="6680" spans="40:40" x14ac:dyDescent="0.15">
      <c r="AN6680" s="551"/>
    </row>
    <row r="6681" spans="40:40" x14ac:dyDescent="0.15">
      <c r="AN6681" s="551"/>
    </row>
    <row r="6682" spans="40:40" x14ac:dyDescent="0.15">
      <c r="AN6682" s="551"/>
    </row>
    <row r="6683" spans="40:40" x14ac:dyDescent="0.15">
      <c r="AN6683" s="551"/>
    </row>
    <row r="6684" spans="40:40" x14ac:dyDescent="0.15">
      <c r="AN6684" s="551"/>
    </row>
    <row r="6685" spans="40:40" x14ac:dyDescent="0.15">
      <c r="AN6685" s="551"/>
    </row>
    <row r="6686" spans="40:40" x14ac:dyDescent="0.15">
      <c r="AN6686" s="551"/>
    </row>
    <row r="6687" spans="40:40" x14ac:dyDescent="0.15">
      <c r="AN6687" s="551"/>
    </row>
    <row r="6688" spans="40:40" x14ac:dyDescent="0.15">
      <c r="AN6688" s="551"/>
    </row>
    <row r="6689" spans="40:40" x14ac:dyDescent="0.15">
      <c r="AN6689" s="551"/>
    </row>
    <row r="6690" spans="40:40" x14ac:dyDescent="0.15">
      <c r="AN6690" s="551"/>
    </row>
    <row r="6691" spans="40:40" x14ac:dyDescent="0.15">
      <c r="AN6691" s="551"/>
    </row>
    <row r="6692" spans="40:40" x14ac:dyDescent="0.15">
      <c r="AN6692" s="551"/>
    </row>
    <row r="6693" spans="40:40" x14ac:dyDescent="0.15">
      <c r="AN6693" s="551"/>
    </row>
    <row r="6694" spans="40:40" x14ac:dyDescent="0.15">
      <c r="AN6694" s="551"/>
    </row>
    <row r="6695" spans="40:40" x14ac:dyDescent="0.15">
      <c r="AN6695" s="551"/>
    </row>
    <row r="6696" spans="40:40" x14ac:dyDescent="0.15">
      <c r="AN6696" s="551"/>
    </row>
    <row r="6697" spans="40:40" x14ac:dyDescent="0.15">
      <c r="AN6697" s="551"/>
    </row>
    <row r="6698" spans="40:40" x14ac:dyDescent="0.15">
      <c r="AN6698" s="551"/>
    </row>
    <row r="6699" spans="40:40" x14ac:dyDescent="0.15">
      <c r="AN6699" s="551"/>
    </row>
    <row r="6700" spans="40:40" x14ac:dyDescent="0.15">
      <c r="AN6700" s="551"/>
    </row>
    <row r="6701" spans="40:40" x14ac:dyDescent="0.15">
      <c r="AN6701" s="551"/>
    </row>
    <row r="6702" spans="40:40" x14ac:dyDescent="0.15">
      <c r="AN6702" s="551"/>
    </row>
    <row r="6703" spans="40:40" x14ac:dyDescent="0.15">
      <c r="AN6703" s="551"/>
    </row>
    <row r="6704" spans="40:40" x14ac:dyDescent="0.15">
      <c r="AN6704" s="551"/>
    </row>
    <row r="6705" spans="40:40" x14ac:dyDescent="0.15">
      <c r="AN6705" s="551"/>
    </row>
    <row r="6706" spans="40:40" x14ac:dyDescent="0.15">
      <c r="AN6706" s="551"/>
    </row>
    <row r="6707" spans="40:40" x14ac:dyDescent="0.15">
      <c r="AN6707" s="551"/>
    </row>
    <row r="6708" spans="40:40" x14ac:dyDescent="0.15">
      <c r="AN6708" s="551"/>
    </row>
    <row r="6709" spans="40:40" x14ac:dyDescent="0.15">
      <c r="AN6709" s="551"/>
    </row>
    <row r="6710" spans="40:40" x14ac:dyDescent="0.15">
      <c r="AN6710" s="551"/>
    </row>
    <row r="6711" spans="40:40" x14ac:dyDescent="0.15">
      <c r="AN6711" s="551"/>
    </row>
    <row r="6712" spans="40:40" x14ac:dyDescent="0.15">
      <c r="AN6712" s="551"/>
    </row>
    <row r="6713" spans="40:40" x14ac:dyDescent="0.15">
      <c r="AN6713" s="551"/>
    </row>
    <row r="6714" spans="40:40" x14ac:dyDescent="0.15">
      <c r="AN6714" s="551"/>
    </row>
    <row r="6715" spans="40:40" x14ac:dyDescent="0.15">
      <c r="AN6715" s="551"/>
    </row>
    <row r="6716" spans="40:40" x14ac:dyDescent="0.15">
      <c r="AN6716" s="551"/>
    </row>
    <row r="6717" spans="40:40" x14ac:dyDescent="0.15">
      <c r="AN6717" s="551"/>
    </row>
    <row r="6718" spans="40:40" x14ac:dyDescent="0.15">
      <c r="AN6718" s="551"/>
    </row>
    <row r="6719" spans="40:40" x14ac:dyDescent="0.15">
      <c r="AN6719" s="551"/>
    </row>
    <row r="6720" spans="40:40" x14ac:dyDescent="0.15">
      <c r="AN6720" s="551"/>
    </row>
    <row r="6721" spans="40:40" x14ac:dyDescent="0.15">
      <c r="AN6721" s="551"/>
    </row>
    <row r="6722" spans="40:40" x14ac:dyDescent="0.15">
      <c r="AN6722" s="551"/>
    </row>
    <row r="6723" spans="40:40" x14ac:dyDescent="0.15">
      <c r="AN6723" s="551"/>
    </row>
    <row r="6724" spans="40:40" x14ac:dyDescent="0.15">
      <c r="AN6724" s="551"/>
    </row>
    <row r="6725" spans="40:40" x14ac:dyDescent="0.15">
      <c r="AN6725" s="551"/>
    </row>
    <row r="6726" spans="40:40" x14ac:dyDescent="0.15">
      <c r="AN6726" s="551"/>
    </row>
    <row r="6727" spans="40:40" x14ac:dyDescent="0.15">
      <c r="AN6727" s="551"/>
    </row>
    <row r="6728" spans="40:40" x14ac:dyDescent="0.15">
      <c r="AN6728" s="551"/>
    </row>
    <row r="6729" spans="40:40" x14ac:dyDescent="0.15">
      <c r="AN6729" s="551"/>
    </row>
    <row r="6730" spans="40:40" x14ac:dyDescent="0.15">
      <c r="AN6730" s="551"/>
    </row>
    <row r="6731" spans="40:40" x14ac:dyDescent="0.15">
      <c r="AN6731" s="551"/>
    </row>
    <row r="6732" spans="40:40" x14ac:dyDescent="0.15">
      <c r="AN6732" s="551"/>
    </row>
    <row r="6733" spans="40:40" x14ac:dyDescent="0.15">
      <c r="AN6733" s="551"/>
    </row>
    <row r="6734" spans="40:40" x14ac:dyDescent="0.15">
      <c r="AN6734" s="551"/>
    </row>
    <row r="6735" spans="40:40" x14ac:dyDescent="0.15">
      <c r="AN6735" s="551"/>
    </row>
    <row r="6736" spans="40:40" x14ac:dyDescent="0.15">
      <c r="AN6736" s="551"/>
    </row>
    <row r="6737" spans="40:40" x14ac:dyDescent="0.15">
      <c r="AN6737" s="551"/>
    </row>
    <row r="6738" spans="40:40" x14ac:dyDescent="0.15">
      <c r="AN6738" s="551"/>
    </row>
    <row r="6739" spans="40:40" x14ac:dyDescent="0.15">
      <c r="AN6739" s="551"/>
    </row>
    <row r="6740" spans="40:40" x14ac:dyDescent="0.15">
      <c r="AN6740" s="551"/>
    </row>
    <row r="6741" spans="40:40" x14ac:dyDescent="0.15">
      <c r="AN6741" s="551"/>
    </row>
    <row r="6742" spans="40:40" x14ac:dyDescent="0.15">
      <c r="AN6742" s="551"/>
    </row>
    <row r="6743" spans="40:40" x14ac:dyDescent="0.15">
      <c r="AN6743" s="551"/>
    </row>
    <row r="6744" spans="40:40" x14ac:dyDescent="0.15">
      <c r="AN6744" s="551"/>
    </row>
    <row r="6745" spans="40:40" x14ac:dyDescent="0.15">
      <c r="AN6745" s="551"/>
    </row>
    <row r="6746" spans="40:40" x14ac:dyDescent="0.15">
      <c r="AN6746" s="551"/>
    </row>
    <row r="6747" spans="40:40" x14ac:dyDescent="0.15">
      <c r="AN6747" s="551"/>
    </row>
    <row r="6748" spans="40:40" x14ac:dyDescent="0.15">
      <c r="AN6748" s="551"/>
    </row>
    <row r="6749" spans="40:40" x14ac:dyDescent="0.15">
      <c r="AN6749" s="551"/>
    </row>
    <row r="6750" spans="40:40" x14ac:dyDescent="0.15">
      <c r="AN6750" s="551"/>
    </row>
    <row r="6751" spans="40:40" x14ac:dyDescent="0.15">
      <c r="AN6751" s="551"/>
    </row>
    <row r="6752" spans="40:40" x14ac:dyDescent="0.15">
      <c r="AN6752" s="551"/>
    </row>
    <row r="6753" spans="40:40" x14ac:dyDescent="0.15">
      <c r="AN6753" s="551"/>
    </row>
    <row r="6754" spans="40:40" x14ac:dyDescent="0.15">
      <c r="AN6754" s="551"/>
    </row>
    <row r="6755" spans="40:40" x14ac:dyDescent="0.15">
      <c r="AN6755" s="551"/>
    </row>
    <row r="6756" spans="40:40" x14ac:dyDescent="0.15">
      <c r="AN6756" s="551"/>
    </row>
    <row r="6757" spans="40:40" x14ac:dyDescent="0.15">
      <c r="AN6757" s="551"/>
    </row>
    <row r="6758" spans="40:40" x14ac:dyDescent="0.15">
      <c r="AN6758" s="551"/>
    </row>
    <row r="6759" spans="40:40" x14ac:dyDescent="0.15">
      <c r="AN6759" s="551"/>
    </row>
    <row r="6760" spans="40:40" x14ac:dyDescent="0.15">
      <c r="AN6760" s="551"/>
    </row>
    <row r="6761" spans="40:40" x14ac:dyDescent="0.15">
      <c r="AN6761" s="551"/>
    </row>
    <row r="6762" spans="40:40" x14ac:dyDescent="0.15">
      <c r="AN6762" s="551"/>
    </row>
    <row r="6763" spans="40:40" x14ac:dyDescent="0.15">
      <c r="AN6763" s="551"/>
    </row>
    <row r="6764" spans="40:40" x14ac:dyDescent="0.15">
      <c r="AN6764" s="551"/>
    </row>
    <row r="6765" spans="40:40" x14ac:dyDescent="0.15">
      <c r="AN6765" s="551"/>
    </row>
    <row r="6766" spans="40:40" x14ac:dyDescent="0.15">
      <c r="AN6766" s="551"/>
    </row>
    <row r="6767" spans="40:40" x14ac:dyDescent="0.15">
      <c r="AN6767" s="551"/>
    </row>
    <row r="6768" spans="40:40" x14ac:dyDescent="0.15">
      <c r="AN6768" s="551"/>
    </row>
    <row r="6769" spans="40:40" x14ac:dyDescent="0.15">
      <c r="AN6769" s="551"/>
    </row>
    <row r="6770" spans="40:40" x14ac:dyDescent="0.15">
      <c r="AN6770" s="551"/>
    </row>
    <row r="6771" spans="40:40" x14ac:dyDescent="0.15">
      <c r="AN6771" s="551"/>
    </row>
    <row r="6772" spans="40:40" x14ac:dyDescent="0.15">
      <c r="AN6772" s="551"/>
    </row>
    <row r="6773" spans="40:40" x14ac:dyDescent="0.15">
      <c r="AN6773" s="551"/>
    </row>
    <row r="6774" spans="40:40" x14ac:dyDescent="0.15">
      <c r="AN6774" s="551"/>
    </row>
    <row r="6775" spans="40:40" x14ac:dyDescent="0.15">
      <c r="AN6775" s="551"/>
    </row>
    <row r="6776" spans="40:40" x14ac:dyDescent="0.15">
      <c r="AN6776" s="551"/>
    </row>
    <row r="6777" spans="40:40" x14ac:dyDescent="0.15">
      <c r="AN6777" s="551"/>
    </row>
    <row r="6778" spans="40:40" x14ac:dyDescent="0.15">
      <c r="AN6778" s="551"/>
    </row>
    <row r="6779" spans="40:40" x14ac:dyDescent="0.15">
      <c r="AN6779" s="551"/>
    </row>
    <row r="6780" spans="40:40" x14ac:dyDescent="0.15">
      <c r="AN6780" s="551"/>
    </row>
    <row r="6781" spans="40:40" x14ac:dyDescent="0.15">
      <c r="AN6781" s="551"/>
    </row>
    <row r="6782" spans="40:40" x14ac:dyDescent="0.15">
      <c r="AN6782" s="551"/>
    </row>
    <row r="6783" spans="40:40" x14ac:dyDescent="0.15">
      <c r="AN6783" s="551"/>
    </row>
    <row r="6784" spans="40:40" x14ac:dyDescent="0.15">
      <c r="AN6784" s="551"/>
    </row>
    <row r="6785" spans="40:40" x14ac:dyDescent="0.15">
      <c r="AN6785" s="551"/>
    </row>
    <row r="6786" spans="40:40" x14ac:dyDescent="0.15">
      <c r="AN6786" s="551"/>
    </row>
    <row r="6787" spans="40:40" x14ac:dyDescent="0.15">
      <c r="AN6787" s="551"/>
    </row>
    <row r="6788" spans="40:40" x14ac:dyDescent="0.15">
      <c r="AN6788" s="551"/>
    </row>
    <row r="6789" spans="40:40" x14ac:dyDescent="0.15">
      <c r="AN6789" s="551"/>
    </row>
    <row r="6790" spans="40:40" x14ac:dyDescent="0.15">
      <c r="AN6790" s="551"/>
    </row>
    <row r="6791" spans="40:40" x14ac:dyDescent="0.15">
      <c r="AN6791" s="551"/>
    </row>
    <row r="6792" spans="40:40" x14ac:dyDescent="0.15">
      <c r="AN6792" s="551"/>
    </row>
    <row r="6793" spans="40:40" x14ac:dyDescent="0.15">
      <c r="AN6793" s="551"/>
    </row>
    <row r="6794" spans="40:40" x14ac:dyDescent="0.15">
      <c r="AN6794" s="551"/>
    </row>
    <row r="6795" spans="40:40" x14ac:dyDescent="0.15">
      <c r="AN6795" s="551"/>
    </row>
    <row r="6796" spans="40:40" x14ac:dyDescent="0.15">
      <c r="AN6796" s="551"/>
    </row>
    <row r="6797" spans="40:40" x14ac:dyDescent="0.15">
      <c r="AN6797" s="551"/>
    </row>
    <row r="6798" spans="40:40" x14ac:dyDescent="0.15">
      <c r="AN6798" s="551"/>
    </row>
    <row r="6799" spans="40:40" x14ac:dyDescent="0.15">
      <c r="AN6799" s="551"/>
    </row>
    <row r="6800" spans="40:40" x14ac:dyDescent="0.15">
      <c r="AN6800" s="551"/>
    </row>
    <row r="6801" spans="40:40" x14ac:dyDescent="0.15">
      <c r="AN6801" s="551"/>
    </row>
    <row r="6802" spans="40:40" x14ac:dyDescent="0.15">
      <c r="AN6802" s="551"/>
    </row>
    <row r="6803" spans="40:40" x14ac:dyDescent="0.15">
      <c r="AN6803" s="551"/>
    </row>
    <row r="6804" spans="40:40" x14ac:dyDescent="0.15">
      <c r="AN6804" s="551"/>
    </row>
    <row r="6805" spans="40:40" x14ac:dyDescent="0.15">
      <c r="AN6805" s="551"/>
    </row>
    <row r="6806" spans="40:40" x14ac:dyDescent="0.15">
      <c r="AN6806" s="551"/>
    </row>
    <row r="6807" spans="40:40" x14ac:dyDescent="0.15">
      <c r="AN6807" s="551"/>
    </row>
    <row r="6808" spans="40:40" x14ac:dyDescent="0.15">
      <c r="AN6808" s="551"/>
    </row>
    <row r="6809" spans="40:40" x14ac:dyDescent="0.15">
      <c r="AN6809" s="551"/>
    </row>
    <row r="6810" spans="40:40" x14ac:dyDescent="0.15">
      <c r="AN6810" s="551"/>
    </row>
    <row r="6811" spans="40:40" x14ac:dyDescent="0.15">
      <c r="AN6811" s="551"/>
    </row>
    <row r="6812" spans="40:40" x14ac:dyDescent="0.15">
      <c r="AN6812" s="551"/>
    </row>
    <row r="6813" spans="40:40" x14ac:dyDescent="0.15">
      <c r="AN6813" s="551"/>
    </row>
    <row r="6814" spans="40:40" x14ac:dyDescent="0.15">
      <c r="AN6814" s="551"/>
    </row>
    <row r="6815" spans="40:40" x14ac:dyDescent="0.15">
      <c r="AN6815" s="551"/>
    </row>
    <row r="6816" spans="40:40" x14ac:dyDescent="0.15">
      <c r="AN6816" s="551"/>
    </row>
    <row r="6817" spans="40:40" x14ac:dyDescent="0.15">
      <c r="AN6817" s="551"/>
    </row>
    <row r="6818" spans="40:40" x14ac:dyDescent="0.15">
      <c r="AN6818" s="551"/>
    </row>
    <row r="6819" spans="40:40" x14ac:dyDescent="0.15">
      <c r="AN6819" s="551"/>
    </row>
    <row r="6820" spans="40:40" x14ac:dyDescent="0.15">
      <c r="AN6820" s="551"/>
    </row>
    <row r="6821" spans="40:40" x14ac:dyDescent="0.15">
      <c r="AN6821" s="551"/>
    </row>
    <row r="6822" spans="40:40" x14ac:dyDescent="0.15">
      <c r="AN6822" s="551"/>
    </row>
    <row r="6823" spans="40:40" x14ac:dyDescent="0.15">
      <c r="AN6823" s="551"/>
    </row>
    <row r="6824" spans="40:40" x14ac:dyDescent="0.15">
      <c r="AN6824" s="551"/>
    </row>
    <row r="6825" spans="40:40" x14ac:dyDescent="0.15">
      <c r="AN6825" s="551"/>
    </row>
    <row r="6826" spans="40:40" x14ac:dyDescent="0.15">
      <c r="AN6826" s="551"/>
    </row>
    <row r="6827" spans="40:40" x14ac:dyDescent="0.15">
      <c r="AN6827" s="551"/>
    </row>
    <row r="6828" spans="40:40" x14ac:dyDescent="0.15">
      <c r="AN6828" s="551"/>
    </row>
    <row r="6829" spans="40:40" x14ac:dyDescent="0.15">
      <c r="AN6829" s="551"/>
    </row>
    <row r="6830" spans="40:40" x14ac:dyDescent="0.15">
      <c r="AN6830" s="551"/>
    </row>
    <row r="6831" spans="40:40" x14ac:dyDescent="0.15">
      <c r="AN6831" s="551"/>
    </row>
    <row r="6832" spans="40:40" x14ac:dyDescent="0.15">
      <c r="AN6832" s="551"/>
    </row>
    <row r="6833" spans="40:40" x14ac:dyDescent="0.15">
      <c r="AN6833" s="551"/>
    </row>
    <row r="6834" spans="40:40" x14ac:dyDescent="0.15">
      <c r="AN6834" s="551"/>
    </row>
    <row r="6835" spans="40:40" x14ac:dyDescent="0.15">
      <c r="AN6835" s="551"/>
    </row>
    <row r="6836" spans="40:40" x14ac:dyDescent="0.15">
      <c r="AN6836" s="551"/>
    </row>
    <row r="6837" spans="40:40" x14ac:dyDescent="0.15">
      <c r="AN6837" s="551"/>
    </row>
    <row r="6838" spans="40:40" x14ac:dyDescent="0.15">
      <c r="AN6838" s="551"/>
    </row>
    <row r="6839" spans="40:40" x14ac:dyDescent="0.15">
      <c r="AN6839" s="551"/>
    </row>
    <row r="6840" spans="40:40" x14ac:dyDescent="0.15">
      <c r="AN6840" s="551"/>
    </row>
    <row r="6841" spans="40:40" x14ac:dyDescent="0.15">
      <c r="AN6841" s="551"/>
    </row>
    <row r="6842" spans="40:40" x14ac:dyDescent="0.15">
      <c r="AN6842" s="551"/>
    </row>
    <row r="6843" spans="40:40" x14ac:dyDescent="0.15">
      <c r="AN6843" s="551"/>
    </row>
    <row r="6844" spans="40:40" x14ac:dyDescent="0.15">
      <c r="AN6844" s="551"/>
    </row>
    <row r="6845" spans="40:40" x14ac:dyDescent="0.15">
      <c r="AN6845" s="551"/>
    </row>
    <row r="6846" spans="40:40" x14ac:dyDescent="0.15">
      <c r="AN6846" s="551"/>
    </row>
    <row r="6847" spans="40:40" x14ac:dyDescent="0.15">
      <c r="AN6847" s="551"/>
    </row>
    <row r="6848" spans="40:40" x14ac:dyDescent="0.15">
      <c r="AN6848" s="551"/>
    </row>
    <row r="6849" spans="40:40" x14ac:dyDescent="0.15">
      <c r="AN6849" s="551"/>
    </row>
    <row r="6850" spans="40:40" x14ac:dyDescent="0.15">
      <c r="AN6850" s="551"/>
    </row>
    <row r="6851" spans="40:40" x14ac:dyDescent="0.15">
      <c r="AN6851" s="551"/>
    </row>
    <row r="6852" spans="40:40" x14ac:dyDescent="0.15">
      <c r="AN6852" s="551"/>
    </row>
    <row r="6853" spans="40:40" x14ac:dyDescent="0.15">
      <c r="AN6853" s="551"/>
    </row>
    <row r="6854" spans="40:40" x14ac:dyDescent="0.15">
      <c r="AN6854" s="551"/>
    </row>
    <row r="6855" spans="40:40" x14ac:dyDescent="0.15">
      <c r="AN6855" s="551"/>
    </row>
    <row r="6856" spans="40:40" x14ac:dyDescent="0.15">
      <c r="AN6856" s="551"/>
    </row>
    <row r="6857" spans="40:40" x14ac:dyDescent="0.15">
      <c r="AN6857" s="551"/>
    </row>
    <row r="6858" spans="40:40" x14ac:dyDescent="0.15">
      <c r="AN6858" s="551"/>
    </row>
    <row r="6859" spans="40:40" x14ac:dyDescent="0.15">
      <c r="AN6859" s="551"/>
    </row>
    <row r="6860" spans="40:40" x14ac:dyDescent="0.15">
      <c r="AN6860" s="551"/>
    </row>
    <row r="6861" spans="40:40" x14ac:dyDescent="0.15">
      <c r="AN6861" s="551"/>
    </row>
    <row r="6862" spans="40:40" x14ac:dyDescent="0.15">
      <c r="AN6862" s="551"/>
    </row>
    <row r="6863" spans="40:40" x14ac:dyDescent="0.15">
      <c r="AN6863" s="551"/>
    </row>
    <row r="6864" spans="40:40" x14ac:dyDescent="0.15">
      <c r="AN6864" s="551"/>
    </row>
    <row r="6865" spans="40:40" x14ac:dyDescent="0.15">
      <c r="AN6865" s="551"/>
    </row>
    <row r="6866" spans="40:40" x14ac:dyDescent="0.15">
      <c r="AN6866" s="551"/>
    </row>
    <row r="6867" spans="40:40" x14ac:dyDescent="0.15">
      <c r="AN6867" s="551"/>
    </row>
    <row r="6868" spans="40:40" x14ac:dyDescent="0.15">
      <c r="AN6868" s="551"/>
    </row>
    <row r="6869" spans="40:40" x14ac:dyDescent="0.15">
      <c r="AN6869" s="551"/>
    </row>
    <row r="6870" spans="40:40" x14ac:dyDescent="0.15">
      <c r="AN6870" s="551"/>
    </row>
    <row r="6871" spans="40:40" x14ac:dyDescent="0.15">
      <c r="AN6871" s="551"/>
    </row>
    <row r="6872" spans="40:40" x14ac:dyDescent="0.15">
      <c r="AN6872" s="551"/>
    </row>
    <row r="6873" spans="40:40" x14ac:dyDescent="0.15">
      <c r="AN6873" s="551"/>
    </row>
    <row r="6874" spans="40:40" x14ac:dyDescent="0.15">
      <c r="AN6874" s="551"/>
    </row>
    <row r="6875" spans="40:40" x14ac:dyDescent="0.15">
      <c r="AN6875" s="551"/>
    </row>
    <row r="6876" spans="40:40" x14ac:dyDescent="0.15">
      <c r="AN6876" s="551"/>
    </row>
    <row r="6877" spans="40:40" x14ac:dyDescent="0.15">
      <c r="AN6877" s="551"/>
    </row>
    <row r="6878" spans="40:40" x14ac:dyDescent="0.15">
      <c r="AN6878" s="551"/>
    </row>
    <row r="6879" spans="40:40" x14ac:dyDescent="0.15">
      <c r="AN6879" s="551"/>
    </row>
    <row r="6880" spans="40:40" x14ac:dyDescent="0.15">
      <c r="AN6880" s="551"/>
    </row>
    <row r="6881" spans="40:40" x14ac:dyDescent="0.15">
      <c r="AN6881" s="551"/>
    </row>
    <row r="6882" spans="40:40" x14ac:dyDescent="0.15">
      <c r="AN6882" s="551"/>
    </row>
    <row r="6883" spans="40:40" x14ac:dyDescent="0.15">
      <c r="AN6883" s="551"/>
    </row>
    <row r="6884" spans="40:40" x14ac:dyDescent="0.15">
      <c r="AN6884" s="551"/>
    </row>
    <row r="6885" spans="40:40" x14ac:dyDescent="0.15">
      <c r="AN6885" s="551"/>
    </row>
    <row r="6886" spans="40:40" x14ac:dyDescent="0.15">
      <c r="AN6886" s="551"/>
    </row>
    <row r="6887" spans="40:40" x14ac:dyDescent="0.15">
      <c r="AN6887" s="551"/>
    </row>
    <row r="6888" spans="40:40" x14ac:dyDescent="0.15">
      <c r="AN6888" s="551"/>
    </row>
    <row r="6889" spans="40:40" x14ac:dyDescent="0.15">
      <c r="AN6889" s="551"/>
    </row>
    <row r="6890" spans="40:40" x14ac:dyDescent="0.15">
      <c r="AN6890" s="551"/>
    </row>
    <row r="6891" spans="40:40" x14ac:dyDescent="0.15">
      <c r="AN6891" s="551"/>
    </row>
    <row r="6892" spans="40:40" x14ac:dyDescent="0.15">
      <c r="AN6892" s="551"/>
    </row>
    <row r="6893" spans="40:40" x14ac:dyDescent="0.15">
      <c r="AN6893" s="551"/>
    </row>
    <row r="6894" spans="40:40" x14ac:dyDescent="0.15">
      <c r="AN6894" s="551"/>
    </row>
    <row r="6895" spans="40:40" x14ac:dyDescent="0.15">
      <c r="AN6895" s="551"/>
    </row>
    <row r="6896" spans="40:40" x14ac:dyDescent="0.15">
      <c r="AN6896" s="551"/>
    </row>
    <row r="6897" spans="40:40" x14ac:dyDescent="0.15">
      <c r="AN6897" s="551"/>
    </row>
    <row r="6898" spans="40:40" x14ac:dyDescent="0.15">
      <c r="AN6898" s="551"/>
    </row>
    <row r="6899" spans="40:40" x14ac:dyDescent="0.15">
      <c r="AN6899" s="551"/>
    </row>
    <row r="6900" spans="40:40" x14ac:dyDescent="0.15">
      <c r="AN6900" s="551"/>
    </row>
    <row r="6901" spans="40:40" x14ac:dyDescent="0.15">
      <c r="AN6901" s="551"/>
    </row>
    <row r="6902" spans="40:40" x14ac:dyDescent="0.15">
      <c r="AN6902" s="551"/>
    </row>
    <row r="6903" spans="40:40" x14ac:dyDescent="0.15">
      <c r="AN6903" s="551"/>
    </row>
    <row r="6904" spans="40:40" x14ac:dyDescent="0.15">
      <c r="AN6904" s="551"/>
    </row>
    <row r="6905" spans="40:40" x14ac:dyDescent="0.15">
      <c r="AN6905" s="551"/>
    </row>
    <row r="6906" spans="40:40" x14ac:dyDescent="0.15">
      <c r="AN6906" s="551"/>
    </row>
    <row r="6907" spans="40:40" x14ac:dyDescent="0.15">
      <c r="AN6907" s="551"/>
    </row>
    <row r="6908" spans="40:40" x14ac:dyDescent="0.15">
      <c r="AN6908" s="551"/>
    </row>
    <row r="6909" spans="40:40" x14ac:dyDescent="0.15">
      <c r="AN6909" s="551"/>
    </row>
    <row r="6910" spans="40:40" x14ac:dyDescent="0.15">
      <c r="AN6910" s="551"/>
    </row>
    <row r="6911" spans="40:40" x14ac:dyDescent="0.15">
      <c r="AN6911" s="551"/>
    </row>
    <row r="6912" spans="40:40" x14ac:dyDescent="0.15">
      <c r="AN6912" s="551"/>
    </row>
    <row r="6913" spans="40:40" x14ac:dyDescent="0.15">
      <c r="AN6913" s="551"/>
    </row>
    <row r="6914" spans="40:40" x14ac:dyDescent="0.15">
      <c r="AN6914" s="551"/>
    </row>
    <row r="6915" spans="40:40" x14ac:dyDescent="0.15">
      <c r="AN6915" s="551"/>
    </row>
    <row r="6916" spans="40:40" x14ac:dyDescent="0.15">
      <c r="AN6916" s="551"/>
    </row>
    <row r="6917" spans="40:40" x14ac:dyDescent="0.15">
      <c r="AN6917" s="551"/>
    </row>
    <row r="6918" spans="40:40" x14ac:dyDescent="0.15">
      <c r="AN6918" s="551"/>
    </row>
    <row r="6919" spans="40:40" x14ac:dyDescent="0.15">
      <c r="AN6919" s="551"/>
    </row>
    <row r="6920" spans="40:40" x14ac:dyDescent="0.15">
      <c r="AN6920" s="551"/>
    </row>
    <row r="6921" spans="40:40" x14ac:dyDescent="0.15">
      <c r="AN6921" s="551"/>
    </row>
    <row r="6922" spans="40:40" x14ac:dyDescent="0.15">
      <c r="AN6922" s="551"/>
    </row>
    <row r="6923" spans="40:40" x14ac:dyDescent="0.15">
      <c r="AN6923" s="551"/>
    </row>
    <row r="6924" spans="40:40" x14ac:dyDescent="0.15">
      <c r="AN6924" s="551"/>
    </row>
    <row r="6925" spans="40:40" x14ac:dyDescent="0.15">
      <c r="AN6925" s="551"/>
    </row>
    <row r="6926" spans="40:40" x14ac:dyDescent="0.15">
      <c r="AN6926" s="551"/>
    </row>
    <row r="6927" spans="40:40" x14ac:dyDescent="0.15">
      <c r="AN6927" s="551"/>
    </row>
    <row r="6928" spans="40:40" x14ac:dyDescent="0.15">
      <c r="AN6928" s="551"/>
    </row>
    <row r="6929" spans="40:40" x14ac:dyDescent="0.15">
      <c r="AN6929" s="551"/>
    </row>
    <row r="6930" spans="40:40" x14ac:dyDescent="0.15">
      <c r="AN6930" s="551"/>
    </row>
    <row r="6931" spans="40:40" x14ac:dyDescent="0.15">
      <c r="AN6931" s="551"/>
    </row>
    <row r="6932" spans="40:40" x14ac:dyDescent="0.15">
      <c r="AN6932" s="551"/>
    </row>
    <row r="6933" spans="40:40" x14ac:dyDescent="0.15">
      <c r="AN6933" s="551"/>
    </row>
    <row r="6934" spans="40:40" x14ac:dyDescent="0.15">
      <c r="AN6934" s="551"/>
    </row>
    <row r="6935" spans="40:40" x14ac:dyDescent="0.15">
      <c r="AN6935" s="551"/>
    </row>
    <row r="6936" spans="40:40" x14ac:dyDescent="0.15">
      <c r="AN6936" s="551"/>
    </row>
    <row r="6937" spans="40:40" x14ac:dyDescent="0.15">
      <c r="AN6937" s="551"/>
    </row>
    <row r="6938" spans="40:40" x14ac:dyDescent="0.15">
      <c r="AN6938" s="551"/>
    </row>
    <row r="6939" spans="40:40" x14ac:dyDescent="0.15">
      <c r="AN6939" s="551"/>
    </row>
    <row r="6940" spans="40:40" x14ac:dyDescent="0.15">
      <c r="AN6940" s="551"/>
    </row>
    <row r="6941" spans="40:40" x14ac:dyDescent="0.15">
      <c r="AN6941" s="551"/>
    </row>
    <row r="6942" spans="40:40" x14ac:dyDescent="0.15">
      <c r="AN6942" s="551"/>
    </row>
    <row r="6943" spans="40:40" x14ac:dyDescent="0.15">
      <c r="AN6943" s="551"/>
    </row>
    <row r="6944" spans="40:40" x14ac:dyDescent="0.15">
      <c r="AN6944" s="551"/>
    </row>
  </sheetData>
  <phoneticPr fontId="3"/>
  <conditionalFormatting sqref="AI2:AL3">
    <cfRule type="notContainsText" dxfId="95" priority="1" operator="notContains" text="0">
      <formula>ISERROR(SEARCH("0",AI2))</formula>
    </cfRule>
  </conditionalFormatting>
  <dataValidations count="1">
    <dataValidation imeMode="hiragana" allowBlank="1" showInputMessage="1" showErrorMessage="1" sqref="AQ1006:AR1048576" xr:uid="{7BC51E03-FA96-4F0D-9FCB-F304F8E45E23}"/>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07B2E-A08D-4CDA-B821-1B66264F2B28}">
  <dimension ref="B1:AL180"/>
  <sheetViews>
    <sheetView topLeftCell="A120" workbookViewId="0"/>
  </sheetViews>
  <sheetFormatPr defaultRowHeight="13.5" x14ac:dyDescent="0.15"/>
  <sheetData>
    <row r="1" spans="2:38" s="5" customFormat="1" ht="31.5" customHeight="1" x14ac:dyDescent="0.15">
      <c r="B1" s="38"/>
      <c r="C1" s="340" t="s">
        <v>1367</v>
      </c>
      <c r="D1" s="341"/>
      <c r="E1" s="341"/>
      <c r="F1" s="341"/>
      <c r="G1" s="341"/>
      <c r="H1" s="341"/>
      <c r="I1" s="341"/>
      <c r="J1" s="341"/>
      <c r="K1" s="341"/>
      <c r="L1" s="341"/>
      <c r="M1" s="341"/>
      <c r="N1" s="341"/>
      <c r="O1" s="341"/>
      <c r="P1" s="341"/>
      <c r="Q1" s="341"/>
      <c r="R1" s="341"/>
      <c r="S1" s="341"/>
      <c r="T1" s="341"/>
      <c r="U1" s="341"/>
      <c r="V1" s="341"/>
      <c r="W1" s="341"/>
      <c r="X1" s="341"/>
      <c r="Y1" s="341"/>
      <c r="Z1" s="341"/>
      <c r="AA1" s="341"/>
      <c r="AB1" s="341"/>
      <c r="AC1" s="341"/>
      <c r="AD1" s="341"/>
      <c r="AE1" s="341"/>
      <c r="AF1" s="341"/>
      <c r="AG1" s="341"/>
      <c r="AH1" s="341"/>
      <c r="AI1" s="341"/>
      <c r="AJ1" s="1305" t="s">
        <v>1451</v>
      </c>
      <c r="AK1" s="1306"/>
    </row>
    <row r="2" spans="2:38" s="5" customFormat="1" ht="24.6" customHeight="1" x14ac:dyDescent="0.15">
      <c r="B2" s="38"/>
      <c r="C2" s="333"/>
      <c r="D2" s="1299" t="s">
        <v>1372</v>
      </c>
      <c r="E2" s="1299"/>
      <c r="F2" s="1299"/>
      <c r="G2" s="1299"/>
      <c r="H2" s="1299"/>
      <c r="I2" s="1299"/>
      <c r="J2" s="1299"/>
      <c r="K2" s="1299"/>
      <c r="L2" s="1299"/>
      <c r="M2" s="1299"/>
      <c r="N2" s="1299"/>
      <c r="O2" s="1299"/>
      <c r="P2" s="1299"/>
      <c r="Q2" s="1299"/>
      <c r="R2" s="1299"/>
      <c r="S2" s="1299"/>
      <c r="T2" s="1299"/>
      <c r="U2" s="1299"/>
      <c r="V2" s="1299"/>
      <c r="W2" s="1299"/>
      <c r="X2" s="1299"/>
      <c r="Y2" s="235"/>
      <c r="Z2" s="235"/>
      <c r="AA2" s="235"/>
      <c r="AB2" s="235"/>
      <c r="AC2" s="235"/>
      <c r="AD2" s="235"/>
      <c r="AE2" s="235"/>
      <c r="AF2" s="1303" t="s">
        <v>1599</v>
      </c>
      <c r="AG2" s="1303"/>
      <c r="AH2" s="1303"/>
      <c r="AI2" s="1303"/>
      <c r="AJ2" s="1303"/>
      <c r="AK2" s="1304"/>
      <c r="AL2" s="19"/>
    </row>
    <row r="3" spans="2:38" s="295" customFormat="1" x14ac:dyDescent="0.15">
      <c r="C3" s="334"/>
      <c r="E3" s="294"/>
      <c r="F3" s="294"/>
      <c r="G3" s="294"/>
      <c r="H3" s="294"/>
      <c r="I3" s="294"/>
      <c r="AK3" s="335"/>
    </row>
    <row r="4" spans="2:38" s="295" customFormat="1" ht="20.100000000000001" customHeight="1" x14ac:dyDescent="0.15">
      <c r="C4" s="334"/>
      <c r="E4" s="1065" t="s">
        <v>524</v>
      </c>
      <c r="F4" s="1065"/>
      <c r="G4" s="1065"/>
      <c r="H4" s="1065"/>
      <c r="I4" s="1065"/>
      <c r="J4" s="1065"/>
      <c r="K4" s="1065"/>
      <c r="L4" s="1066"/>
      <c r="M4" s="1180" t="s">
        <v>525</v>
      </c>
      <c r="N4" s="1180"/>
      <c r="O4" s="1180"/>
      <c r="P4" s="1180"/>
      <c r="Q4" s="1180"/>
      <c r="R4" s="1180"/>
      <c r="S4" s="1180"/>
      <c r="T4" s="1180"/>
      <c r="U4" s="1104" t="s">
        <v>526</v>
      </c>
      <c r="V4" s="1065"/>
      <c r="W4" s="1065"/>
      <c r="X4" s="1065"/>
      <c r="AK4" s="335"/>
    </row>
    <row r="5" spans="2:38" s="295" customFormat="1" ht="30" customHeight="1" x14ac:dyDescent="0.15">
      <c r="C5" s="334"/>
      <c r="D5" s="361">
        <v>1</v>
      </c>
      <c r="E5" s="1300" t="str">
        <f>IF(記入シート!$AC569&lt;&gt;"",記入シート!$AC569,"")</f>
        <v/>
      </c>
      <c r="F5" s="1300"/>
      <c r="G5" s="1300"/>
      <c r="H5" s="1300"/>
      <c r="I5" s="1300"/>
      <c r="J5" s="1300"/>
      <c r="K5" s="1300"/>
      <c r="L5" s="1300"/>
      <c r="M5" s="1301" t="str">
        <f>IF(記入シート!$AI569&lt;&gt;"",記入シート!$AI569,"")</f>
        <v/>
      </c>
      <c r="N5" s="1301"/>
      <c r="O5" s="1301"/>
      <c r="P5" s="1301"/>
      <c r="Q5" s="1301"/>
      <c r="R5" s="1301"/>
      <c r="S5" s="1301"/>
      <c r="T5" s="1301"/>
      <c r="U5" s="1302" t="str">
        <f>IF(記入シート!$AK569&lt;&gt;"",記入シート!$AK569,"")</f>
        <v/>
      </c>
      <c r="V5" s="1302"/>
      <c r="W5" s="1302"/>
      <c r="X5" s="1302"/>
      <c r="AK5" s="335"/>
    </row>
    <row r="6" spans="2:38" s="295" customFormat="1" ht="30" customHeight="1" x14ac:dyDescent="0.15">
      <c r="C6" s="334"/>
      <c r="D6" s="361">
        <v>2</v>
      </c>
      <c r="E6" s="1300" t="str">
        <f>IF(記入シート!$AC570&lt;&gt;"",記入シート!$AC570,"")</f>
        <v/>
      </c>
      <c r="F6" s="1300"/>
      <c r="G6" s="1300"/>
      <c r="H6" s="1300"/>
      <c r="I6" s="1300"/>
      <c r="J6" s="1300"/>
      <c r="K6" s="1300"/>
      <c r="L6" s="1300"/>
      <c r="M6" s="1301" t="str">
        <f>IF(記入シート!$AI570&lt;&gt;"",記入シート!$AI570,"")</f>
        <v/>
      </c>
      <c r="N6" s="1301"/>
      <c r="O6" s="1301"/>
      <c r="P6" s="1301"/>
      <c r="Q6" s="1301"/>
      <c r="R6" s="1301"/>
      <c r="S6" s="1301"/>
      <c r="T6" s="1301"/>
      <c r="U6" s="1302" t="str">
        <f>IF(記入シート!$AK570&lt;&gt;"",記入シート!$AK570,"")</f>
        <v/>
      </c>
      <c r="V6" s="1302"/>
      <c r="W6" s="1302"/>
      <c r="X6" s="1302"/>
      <c r="AK6" s="335"/>
    </row>
    <row r="7" spans="2:38" s="295" customFormat="1" ht="30" customHeight="1" x14ac:dyDescent="0.15">
      <c r="C7" s="334"/>
      <c r="D7" s="361">
        <v>3</v>
      </c>
      <c r="E7" s="1300" t="str">
        <f>IF(記入シート!$AC571&lt;&gt;"",記入シート!$AC571,"")</f>
        <v/>
      </c>
      <c r="F7" s="1300"/>
      <c r="G7" s="1300"/>
      <c r="H7" s="1300"/>
      <c r="I7" s="1300"/>
      <c r="J7" s="1300"/>
      <c r="K7" s="1300"/>
      <c r="L7" s="1300"/>
      <c r="M7" s="1301" t="str">
        <f>IF(記入シート!$AI571&lt;&gt;"",記入シート!$AI571,"")</f>
        <v/>
      </c>
      <c r="N7" s="1301"/>
      <c r="O7" s="1301"/>
      <c r="P7" s="1301"/>
      <c r="Q7" s="1301"/>
      <c r="R7" s="1301"/>
      <c r="S7" s="1301"/>
      <c r="T7" s="1301"/>
      <c r="U7" s="1302" t="str">
        <f>IF(記入シート!$AK571&lt;&gt;"",記入シート!$AK571,"")</f>
        <v/>
      </c>
      <c r="V7" s="1302"/>
      <c r="W7" s="1302"/>
      <c r="X7" s="1302"/>
      <c r="AK7" s="335"/>
    </row>
    <row r="8" spans="2:38" s="295" customFormat="1" ht="30" customHeight="1" x14ac:dyDescent="0.15">
      <c r="C8" s="334"/>
      <c r="D8" s="361">
        <v>4</v>
      </c>
      <c r="E8" s="1300" t="str">
        <f>IF(記入シート!$AC572&lt;&gt;"",記入シート!$AC572,"")</f>
        <v/>
      </c>
      <c r="F8" s="1300"/>
      <c r="G8" s="1300"/>
      <c r="H8" s="1300"/>
      <c r="I8" s="1300"/>
      <c r="J8" s="1300"/>
      <c r="K8" s="1300"/>
      <c r="L8" s="1300"/>
      <c r="M8" s="1301" t="str">
        <f>IF(記入シート!$AI572&lt;&gt;"",記入シート!$AI572,"")</f>
        <v/>
      </c>
      <c r="N8" s="1301"/>
      <c r="O8" s="1301"/>
      <c r="P8" s="1301"/>
      <c r="Q8" s="1301"/>
      <c r="R8" s="1301"/>
      <c r="S8" s="1301"/>
      <c r="T8" s="1301"/>
      <c r="U8" s="1302" t="str">
        <f>IF(記入シート!$AK572&lt;&gt;"",記入シート!$AK572,"")</f>
        <v/>
      </c>
      <c r="V8" s="1302"/>
      <c r="W8" s="1302"/>
      <c r="X8" s="1302"/>
      <c r="AK8" s="335"/>
    </row>
    <row r="9" spans="2:38" s="295" customFormat="1" ht="30" customHeight="1" x14ac:dyDescent="0.15">
      <c r="C9" s="334"/>
      <c r="D9" s="362">
        <v>5</v>
      </c>
      <c r="E9" s="1300" t="str">
        <f>IF(記入シート!$AC573&lt;&gt;"",記入シート!$AC573,"")</f>
        <v/>
      </c>
      <c r="F9" s="1300"/>
      <c r="G9" s="1300"/>
      <c r="H9" s="1300"/>
      <c r="I9" s="1300"/>
      <c r="J9" s="1300"/>
      <c r="K9" s="1300"/>
      <c r="L9" s="1300"/>
      <c r="M9" s="1301" t="str">
        <f>IF(記入シート!$AI573&lt;&gt;"",記入シート!$AI573,"")</f>
        <v/>
      </c>
      <c r="N9" s="1301"/>
      <c r="O9" s="1301"/>
      <c r="P9" s="1301"/>
      <c r="Q9" s="1301"/>
      <c r="R9" s="1301"/>
      <c r="S9" s="1301"/>
      <c r="T9" s="1301"/>
      <c r="U9" s="1302" t="str">
        <f>IF(記入シート!$AK573&lt;&gt;"",記入シート!$AK573,"")</f>
        <v/>
      </c>
      <c r="V9" s="1302"/>
      <c r="W9" s="1302"/>
      <c r="X9" s="1302"/>
      <c r="AK9" s="335"/>
    </row>
    <row r="10" spans="2:38" s="295" customFormat="1" ht="30" customHeight="1" x14ac:dyDescent="0.15">
      <c r="C10" s="334"/>
      <c r="D10" s="361">
        <v>6</v>
      </c>
      <c r="E10" s="1300" t="str">
        <f>IF(記入シート!$AC574&lt;&gt;"",記入シート!$AC574,"")</f>
        <v/>
      </c>
      <c r="F10" s="1300"/>
      <c r="G10" s="1300"/>
      <c r="H10" s="1300"/>
      <c r="I10" s="1300"/>
      <c r="J10" s="1300"/>
      <c r="K10" s="1300"/>
      <c r="L10" s="1300"/>
      <c r="M10" s="1301" t="str">
        <f>IF(記入シート!$AI574&lt;&gt;"",記入シート!$AI574,"")</f>
        <v/>
      </c>
      <c r="N10" s="1301"/>
      <c r="O10" s="1301"/>
      <c r="P10" s="1301"/>
      <c r="Q10" s="1301"/>
      <c r="R10" s="1301"/>
      <c r="S10" s="1301"/>
      <c r="T10" s="1301"/>
      <c r="U10" s="1302" t="str">
        <f>IF(記入シート!$AK574&lt;&gt;"",記入シート!$AK574,"")</f>
        <v/>
      </c>
      <c r="V10" s="1302"/>
      <c r="W10" s="1302"/>
      <c r="X10" s="1302"/>
      <c r="AK10" s="335"/>
    </row>
    <row r="11" spans="2:38" s="295" customFormat="1" ht="30" customHeight="1" x14ac:dyDescent="0.15">
      <c r="C11" s="334"/>
      <c r="D11" s="362">
        <v>7</v>
      </c>
      <c r="E11" s="1300" t="e">
        <f>IF(記入シート!#REF!&lt;&gt;"",記入シート!#REF!,"")</f>
        <v>#REF!</v>
      </c>
      <c r="F11" s="1300"/>
      <c r="G11" s="1300"/>
      <c r="H11" s="1300"/>
      <c r="I11" s="1300"/>
      <c r="J11" s="1300"/>
      <c r="K11" s="1300"/>
      <c r="L11" s="1300"/>
      <c r="M11" s="1301" t="e">
        <f>IF(記入シート!#REF!&lt;&gt;"",記入シート!#REF!,"")</f>
        <v>#REF!</v>
      </c>
      <c r="N11" s="1301"/>
      <c r="O11" s="1301"/>
      <c r="P11" s="1301"/>
      <c r="Q11" s="1301"/>
      <c r="R11" s="1301"/>
      <c r="S11" s="1301"/>
      <c r="T11" s="1301"/>
      <c r="U11" s="1302" t="e">
        <f>IF(記入シート!#REF!&lt;&gt;"",記入シート!#REF!,"")</f>
        <v>#REF!</v>
      </c>
      <c r="V11" s="1302"/>
      <c r="W11" s="1302"/>
      <c r="X11" s="1302"/>
      <c r="AK11" s="335"/>
    </row>
    <row r="12" spans="2:38" s="295" customFormat="1" x14ac:dyDescent="0.2">
      <c r="C12" s="334"/>
      <c r="D12" s="336"/>
      <c r="AK12" s="335"/>
    </row>
    <row r="13" spans="2:38" s="295" customFormat="1" ht="14.25" thickBot="1" x14ac:dyDescent="0.2">
      <c r="C13" s="337"/>
      <c r="D13" s="338"/>
      <c r="E13" s="338"/>
      <c r="F13" s="338"/>
      <c r="G13" s="338"/>
      <c r="H13" s="338"/>
      <c r="I13" s="338"/>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38"/>
      <c r="AK13" s="339"/>
    </row>
    <row r="14" spans="2:38" ht="14.25" thickBot="1" x14ac:dyDescent="0.2"/>
    <row r="15" spans="2:38" s="295" customFormat="1" x14ac:dyDescent="0.15">
      <c r="C15" s="342"/>
      <c r="D15" s="343"/>
      <c r="E15" s="343"/>
      <c r="F15" s="343"/>
      <c r="G15" s="343"/>
      <c r="H15" s="343"/>
      <c r="I15" s="343"/>
      <c r="J15" s="343"/>
      <c r="K15" s="343"/>
      <c r="L15" s="343"/>
      <c r="M15" s="343"/>
      <c r="N15" s="343"/>
      <c r="O15" s="343"/>
      <c r="P15" s="343"/>
      <c r="Q15" s="343"/>
      <c r="R15" s="343"/>
      <c r="S15" s="343"/>
      <c r="T15" s="343"/>
      <c r="U15" s="343"/>
      <c r="V15" s="343"/>
      <c r="W15" s="343"/>
      <c r="X15" s="343"/>
      <c r="Y15" s="343"/>
      <c r="Z15" s="343"/>
      <c r="AA15" s="343"/>
      <c r="AB15" s="343"/>
      <c r="AC15" s="343"/>
      <c r="AD15" s="343"/>
      <c r="AE15" s="343"/>
      <c r="AF15" s="343"/>
      <c r="AG15" s="343"/>
      <c r="AH15" s="343"/>
      <c r="AI15" s="343"/>
      <c r="AJ15" s="343"/>
      <c r="AK15" s="344"/>
    </row>
    <row r="16" spans="2:38" s="295" customFormat="1" x14ac:dyDescent="0.15">
      <c r="C16" s="334"/>
      <c r="E16" s="294" t="s">
        <v>559</v>
      </c>
      <c r="F16" s="294"/>
      <c r="G16" s="294"/>
      <c r="H16" s="294"/>
      <c r="I16" s="294"/>
      <c r="AK16" s="335"/>
    </row>
    <row r="17" spans="3:37" s="295" customFormat="1" ht="26.1" customHeight="1" x14ac:dyDescent="0.15">
      <c r="C17" s="334"/>
      <c r="E17" s="1140" t="s">
        <v>528</v>
      </c>
      <c r="F17" s="1141"/>
      <c r="G17" s="1065" t="s">
        <v>529</v>
      </c>
      <c r="H17" s="1065"/>
      <c r="I17" s="1065"/>
      <c r="J17" s="1065"/>
      <c r="K17" s="1065"/>
      <c r="L17" s="1065" t="s">
        <v>530</v>
      </c>
      <c r="M17" s="1065"/>
      <c r="N17" s="1065"/>
      <c r="O17" s="1065"/>
      <c r="P17" s="1065"/>
      <c r="Q17" s="1065" t="s">
        <v>531</v>
      </c>
      <c r="R17" s="1065"/>
      <c r="S17" s="1065"/>
      <c r="T17" s="1065"/>
      <c r="U17" s="1065"/>
      <c r="V17" s="1065" t="s">
        <v>532</v>
      </c>
      <c r="W17" s="1065"/>
      <c r="X17" s="1065"/>
      <c r="Y17" s="1065"/>
      <c r="Z17" s="1065"/>
      <c r="AA17" s="1065" t="s">
        <v>533</v>
      </c>
      <c r="AB17" s="1065"/>
      <c r="AC17" s="1065"/>
      <c r="AK17" s="335"/>
    </row>
    <row r="18" spans="3:37" s="295" customFormat="1" ht="30" customHeight="1" x14ac:dyDescent="0.15">
      <c r="C18" s="334"/>
      <c r="D18" s="295">
        <v>1</v>
      </c>
      <c r="E18" s="1297" t="str">
        <f>IF(記入シート!H60&lt;&gt;"",記入シート!H60,"")</f>
        <v/>
      </c>
      <c r="F18" s="1298"/>
      <c r="G18" s="1293" t="s">
        <v>1511</v>
      </c>
      <c r="H18" s="1293"/>
      <c r="I18" s="1293"/>
      <c r="J18" s="1293"/>
      <c r="K18" s="1293"/>
      <c r="L18" s="1293" t="s">
        <v>370</v>
      </c>
      <c r="M18" s="1293"/>
      <c r="N18" s="1293"/>
      <c r="O18" s="1293"/>
      <c r="P18" s="1293"/>
      <c r="Q18" s="1293" t="s">
        <v>1460</v>
      </c>
      <c r="R18" s="1293"/>
      <c r="S18" s="1293"/>
      <c r="T18" s="1293"/>
      <c r="U18" s="1293"/>
      <c r="V18" s="1293" t="s">
        <v>385</v>
      </c>
      <c r="W18" s="1293"/>
      <c r="X18" s="1293"/>
      <c r="Y18" s="1293"/>
      <c r="Z18" s="1293"/>
      <c r="AA18" s="1293" t="s">
        <v>381</v>
      </c>
      <c r="AB18" s="1293"/>
      <c r="AC18" s="1293"/>
      <c r="AK18" s="335"/>
    </row>
    <row r="19" spans="3:37" s="295" customFormat="1" ht="30" customHeight="1" x14ac:dyDescent="0.15">
      <c r="C19" s="334"/>
      <c r="D19" s="295">
        <v>2</v>
      </c>
      <c r="E19" s="1297" t="str">
        <f>IF(記入シート!H61&lt;&gt;"",記入シート!H61,"")</f>
        <v/>
      </c>
      <c r="F19" s="1298"/>
      <c r="G19" s="1293" t="s">
        <v>1512</v>
      </c>
      <c r="H19" s="1293"/>
      <c r="I19" s="1293"/>
      <c r="J19" s="1293"/>
      <c r="K19" s="1293"/>
      <c r="L19" s="1293" t="s">
        <v>1459</v>
      </c>
      <c r="M19" s="1293"/>
      <c r="N19" s="1293"/>
      <c r="O19" s="1293"/>
      <c r="P19" s="1293"/>
      <c r="Q19" s="1293" t="s">
        <v>1461</v>
      </c>
      <c r="R19" s="1293"/>
      <c r="S19" s="1293"/>
      <c r="T19" s="1293"/>
      <c r="U19" s="1293"/>
      <c r="V19" s="1293" t="s">
        <v>384</v>
      </c>
      <c r="W19" s="1293"/>
      <c r="X19" s="1293"/>
      <c r="Y19" s="1293"/>
      <c r="Z19" s="1293"/>
      <c r="AA19" s="1293" t="s">
        <v>380</v>
      </c>
      <c r="AB19" s="1293"/>
      <c r="AC19" s="1293"/>
      <c r="AK19" s="335"/>
    </row>
    <row r="20" spans="3:37" s="295" customFormat="1" ht="30" customHeight="1" x14ac:dyDescent="0.15">
      <c r="C20" s="334"/>
      <c r="D20" s="295">
        <v>3</v>
      </c>
      <c r="E20" s="1297" t="str">
        <f>IF(記入シート!H62&lt;&gt;"",記入シート!H62,"")</f>
        <v/>
      </c>
      <c r="F20" s="1298"/>
      <c r="G20" s="1293" t="s">
        <v>374</v>
      </c>
      <c r="H20" s="1293"/>
      <c r="I20" s="1293"/>
      <c r="J20" s="1293"/>
      <c r="K20" s="1293"/>
      <c r="L20" s="1293" t="s">
        <v>373</v>
      </c>
      <c r="M20" s="1293"/>
      <c r="N20" s="1293"/>
      <c r="O20" s="1293"/>
      <c r="P20" s="1293"/>
      <c r="Q20" s="1293" t="s">
        <v>372</v>
      </c>
      <c r="R20" s="1293"/>
      <c r="S20" s="1293"/>
      <c r="T20" s="1293"/>
      <c r="U20" s="1293"/>
      <c r="V20" s="1293" t="s">
        <v>378</v>
      </c>
      <c r="W20" s="1293"/>
      <c r="X20" s="1293"/>
      <c r="Y20" s="1293"/>
      <c r="Z20" s="1293"/>
      <c r="AA20" s="1293" t="s">
        <v>379</v>
      </c>
      <c r="AB20" s="1293"/>
      <c r="AC20" s="1293"/>
      <c r="AK20" s="335"/>
    </row>
    <row r="21" spans="3:37" s="295" customFormat="1" ht="30" customHeight="1" x14ac:dyDescent="0.15">
      <c r="C21" s="334"/>
      <c r="D21" s="295">
        <v>4</v>
      </c>
      <c r="E21" s="1297" t="str">
        <f>IF(記入シート!H63&lt;&gt;"",記入シート!H63,"")</f>
        <v/>
      </c>
      <c r="F21" s="1298"/>
      <c r="G21" s="1293" t="s">
        <v>387</v>
      </c>
      <c r="H21" s="1293"/>
      <c r="I21" s="1293"/>
      <c r="J21" s="1293"/>
      <c r="K21" s="1293"/>
      <c r="L21" s="1293" t="s">
        <v>375</v>
      </c>
      <c r="M21" s="1293"/>
      <c r="N21" s="1293"/>
      <c r="O21" s="1293"/>
      <c r="P21" s="1293"/>
      <c r="Q21" s="1293" t="s">
        <v>1462</v>
      </c>
      <c r="R21" s="1293"/>
      <c r="S21" s="1293"/>
      <c r="T21" s="1293"/>
      <c r="U21" s="1293"/>
      <c r="V21" s="1293" t="s">
        <v>1458</v>
      </c>
      <c r="W21" s="1293"/>
      <c r="X21" s="1293"/>
      <c r="Y21" s="1293"/>
      <c r="Z21" s="1293"/>
      <c r="AA21" s="1293" t="s">
        <v>377</v>
      </c>
      <c r="AB21" s="1293"/>
      <c r="AC21" s="1293"/>
      <c r="AK21" s="335"/>
    </row>
    <row r="22" spans="3:37" s="295" customFormat="1" ht="30" customHeight="1" x14ac:dyDescent="0.15">
      <c r="C22" s="334"/>
      <c r="D22" s="295">
        <v>5</v>
      </c>
      <c r="E22" s="1297" t="str">
        <f>IF(記入シート!H64&lt;&gt;"",記入シート!H64,"")</f>
        <v/>
      </c>
      <c r="F22" s="1298"/>
      <c r="G22" s="1293" t="s">
        <v>1456</v>
      </c>
      <c r="H22" s="1293"/>
      <c r="I22" s="1293"/>
      <c r="J22" s="1293"/>
      <c r="K22" s="1293"/>
      <c r="L22" s="1293" t="s">
        <v>376</v>
      </c>
      <c r="M22" s="1293"/>
      <c r="N22" s="1293"/>
      <c r="O22" s="1293"/>
      <c r="P22" s="1293"/>
      <c r="Q22" s="1293" t="s">
        <v>371</v>
      </c>
      <c r="R22" s="1293"/>
      <c r="S22" s="1293"/>
      <c r="T22" s="1293"/>
      <c r="U22" s="1293"/>
      <c r="V22" s="1293" t="s">
        <v>1457</v>
      </c>
      <c r="W22" s="1293"/>
      <c r="X22" s="1293"/>
      <c r="Y22" s="1293"/>
      <c r="Z22" s="1293"/>
      <c r="AA22" s="1293" t="s">
        <v>376</v>
      </c>
      <c r="AB22" s="1293"/>
      <c r="AC22" s="1293"/>
      <c r="AK22" s="335"/>
    </row>
    <row r="23" spans="3:37" s="295" customFormat="1" ht="14.25" thickBot="1" x14ac:dyDescent="0.2">
      <c r="C23" s="337"/>
      <c r="D23" s="338"/>
      <c r="E23" s="338"/>
      <c r="F23" s="338"/>
      <c r="G23" s="338"/>
      <c r="H23" s="338"/>
      <c r="I23" s="338"/>
      <c r="J23" s="338"/>
      <c r="K23" s="338"/>
      <c r="L23" s="338"/>
      <c r="M23" s="338"/>
      <c r="N23" s="338"/>
      <c r="O23" s="338"/>
      <c r="P23" s="338"/>
      <c r="Q23" s="338"/>
      <c r="R23" s="338"/>
      <c r="S23" s="338"/>
      <c r="T23" s="338"/>
      <c r="U23" s="338"/>
      <c r="V23" s="338"/>
      <c r="W23" s="338"/>
      <c r="X23" s="338"/>
      <c r="Y23" s="338"/>
      <c r="Z23" s="338"/>
      <c r="AA23" s="338"/>
      <c r="AB23" s="338"/>
      <c r="AC23" s="338"/>
      <c r="AD23" s="338"/>
      <c r="AE23" s="338"/>
      <c r="AF23" s="338"/>
      <c r="AG23" s="338"/>
      <c r="AH23" s="338"/>
      <c r="AI23" s="338"/>
      <c r="AJ23" s="338"/>
      <c r="AK23" s="339"/>
    </row>
    <row r="25" spans="3:37" s="295" customFormat="1" x14ac:dyDescent="0.15">
      <c r="C25" s="334"/>
      <c r="AK25" s="335"/>
    </row>
    <row r="26" spans="3:37" s="295" customFormat="1" x14ac:dyDescent="0.15">
      <c r="C26" s="334"/>
      <c r="E26" s="285" t="s">
        <v>1385</v>
      </c>
      <c r="F26" s="285"/>
      <c r="G26" s="285"/>
      <c r="H26" s="285"/>
      <c r="I26" s="285"/>
      <c r="AK26" s="335"/>
    </row>
    <row r="27" spans="3:37" s="295" customFormat="1" ht="26.1" customHeight="1" x14ac:dyDescent="0.15">
      <c r="C27" s="334"/>
      <c r="E27" s="1066" t="s">
        <v>688</v>
      </c>
      <c r="F27" s="1104"/>
      <c r="G27" s="1066" t="s">
        <v>687</v>
      </c>
      <c r="H27" s="1107"/>
      <c r="I27" s="1107"/>
      <c r="J27" s="1107"/>
      <c r="K27" s="1107"/>
      <c r="L27" s="1107"/>
      <c r="M27" s="1107"/>
      <c r="N27" s="1107"/>
      <c r="O27" s="1107"/>
      <c r="P27" s="1107"/>
      <c r="Q27" s="1107"/>
      <c r="R27" s="1107"/>
      <c r="S27" s="1107"/>
      <c r="T27" s="1107"/>
      <c r="U27" s="1107"/>
      <c r="V27" s="1107"/>
      <c r="W27" s="1107"/>
      <c r="X27" s="1107"/>
      <c r="Y27" s="1104"/>
      <c r="Z27" s="1066" t="s">
        <v>533</v>
      </c>
      <c r="AA27" s="1104"/>
      <c r="AK27" s="335"/>
    </row>
    <row r="28" spans="3:37" s="295" customFormat="1" ht="46.5" customHeight="1" x14ac:dyDescent="0.15">
      <c r="C28" s="334"/>
      <c r="E28" s="1307">
        <v>1</v>
      </c>
      <c r="F28" s="1308"/>
      <c r="G28" s="1307" t="s">
        <v>386</v>
      </c>
      <c r="H28" s="1309"/>
      <c r="I28" s="1309"/>
      <c r="J28" s="1309"/>
      <c r="K28" s="1309"/>
      <c r="L28" s="1309"/>
      <c r="M28" s="1309"/>
      <c r="N28" s="1309"/>
      <c r="O28" s="1309"/>
      <c r="P28" s="1309"/>
      <c r="Q28" s="1309"/>
      <c r="R28" s="1309"/>
      <c r="S28" s="1309"/>
      <c r="T28" s="1309"/>
      <c r="U28" s="1309"/>
      <c r="V28" s="1309"/>
      <c r="W28" s="1309"/>
      <c r="X28" s="1309"/>
      <c r="Y28" s="1308"/>
      <c r="Z28" s="728" t="s">
        <v>1460</v>
      </c>
      <c r="AA28" s="768"/>
      <c r="AK28" s="335"/>
    </row>
    <row r="29" spans="3:37" s="295" customFormat="1" ht="46.5" customHeight="1" x14ac:dyDescent="0.15">
      <c r="C29" s="334"/>
      <c r="E29" s="1307">
        <v>2</v>
      </c>
      <c r="F29" s="1308"/>
      <c r="G29" s="1307" t="s">
        <v>1455</v>
      </c>
      <c r="H29" s="1309"/>
      <c r="I29" s="1309"/>
      <c r="J29" s="1309"/>
      <c r="K29" s="1309"/>
      <c r="L29" s="1309"/>
      <c r="M29" s="1309"/>
      <c r="N29" s="1309"/>
      <c r="O29" s="1309"/>
      <c r="P29" s="1309"/>
      <c r="Q29" s="1309"/>
      <c r="R29" s="1309"/>
      <c r="S29" s="1309"/>
      <c r="T29" s="1309"/>
      <c r="U29" s="1309"/>
      <c r="V29" s="1309"/>
      <c r="W29" s="1309"/>
      <c r="X29" s="1309"/>
      <c r="Y29" s="1308"/>
      <c r="Z29" s="728" t="s">
        <v>1461</v>
      </c>
      <c r="AA29" s="768"/>
      <c r="AK29" s="335"/>
    </row>
    <row r="30" spans="3:37" s="295" customFormat="1" ht="46.5" customHeight="1" x14ac:dyDescent="0.15">
      <c r="C30" s="334"/>
      <c r="E30" s="1307">
        <v>3</v>
      </c>
      <c r="F30" s="1308"/>
      <c r="G30" s="1307" t="s">
        <v>374</v>
      </c>
      <c r="H30" s="1309"/>
      <c r="I30" s="1309"/>
      <c r="J30" s="1309"/>
      <c r="K30" s="1309"/>
      <c r="L30" s="1309"/>
      <c r="M30" s="1309"/>
      <c r="N30" s="1309"/>
      <c r="O30" s="1309"/>
      <c r="P30" s="1309"/>
      <c r="Q30" s="1309"/>
      <c r="R30" s="1309"/>
      <c r="S30" s="1309"/>
      <c r="T30" s="1309"/>
      <c r="U30" s="1309"/>
      <c r="V30" s="1309"/>
      <c r="W30" s="1309"/>
      <c r="X30" s="1309"/>
      <c r="Y30" s="1308"/>
      <c r="Z30" s="728" t="s">
        <v>372</v>
      </c>
      <c r="AA30" s="768"/>
      <c r="AK30" s="335"/>
    </row>
    <row r="31" spans="3:37" s="295" customFormat="1" ht="46.5" customHeight="1" x14ac:dyDescent="0.15">
      <c r="C31" s="334"/>
      <c r="E31" s="1307">
        <v>4</v>
      </c>
      <c r="F31" s="1308"/>
      <c r="G31" s="1307" t="s">
        <v>387</v>
      </c>
      <c r="H31" s="1309"/>
      <c r="I31" s="1309"/>
      <c r="J31" s="1309"/>
      <c r="K31" s="1309"/>
      <c r="L31" s="1309"/>
      <c r="M31" s="1309"/>
      <c r="N31" s="1309"/>
      <c r="O31" s="1309"/>
      <c r="P31" s="1309"/>
      <c r="Q31" s="1309"/>
      <c r="R31" s="1309"/>
      <c r="S31" s="1309"/>
      <c r="T31" s="1309"/>
      <c r="U31" s="1309"/>
      <c r="V31" s="1309"/>
      <c r="W31" s="1309"/>
      <c r="X31" s="1309"/>
      <c r="Y31" s="1308"/>
      <c r="Z31" s="728" t="s">
        <v>1462</v>
      </c>
      <c r="AA31" s="768"/>
      <c r="AK31" s="335"/>
    </row>
    <row r="32" spans="3:37" s="295" customFormat="1" ht="46.5" customHeight="1" x14ac:dyDescent="0.15">
      <c r="C32" s="334"/>
      <c r="E32" s="1307">
        <v>5</v>
      </c>
      <c r="F32" s="1308"/>
      <c r="G32" s="1307" t="s">
        <v>1456</v>
      </c>
      <c r="H32" s="1309"/>
      <c r="I32" s="1309"/>
      <c r="J32" s="1309"/>
      <c r="K32" s="1309"/>
      <c r="L32" s="1309"/>
      <c r="M32" s="1309"/>
      <c r="N32" s="1309"/>
      <c r="O32" s="1309"/>
      <c r="P32" s="1309"/>
      <c r="Q32" s="1309"/>
      <c r="R32" s="1309"/>
      <c r="S32" s="1309"/>
      <c r="T32" s="1309"/>
      <c r="U32" s="1309"/>
      <c r="V32" s="1309"/>
      <c r="W32" s="1309"/>
      <c r="X32" s="1309"/>
      <c r="Y32" s="1308"/>
      <c r="Z32" s="728" t="s">
        <v>371</v>
      </c>
      <c r="AA32" s="768"/>
      <c r="AK32" s="335"/>
    </row>
    <row r="33" spans="3:37" s="295" customFormat="1" ht="46.5" customHeight="1" x14ac:dyDescent="0.15">
      <c r="C33" s="334"/>
      <c r="E33" s="1307">
        <v>6</v>
      </c>
      <c r="F33" s="1308"/>
      <c r="G33" s="1307" t="s">
        <v>1457</v>
      </c>
      <c r="H33" s="1309"/>
      <c r="I33" s="1309"/>
      <c r="J33" s="1309"/>
      <c r="K33" s="1309"/>
      <c r="L33" s="1309"/>
      <c r="M33" s="1309"/>
      <c r="N33" s="1309"/>
      <c r="O33" s="1309"/>
      <c r="P33" s="1309"/>
      <c r="Q33" s="1309"/>
      <c r="R33" s="1309"/>
      <c r="S33" s="1309"/>
      <c r="T33" s="1309"/>
      <c r="U33" s="1309"/>
      <c r="V33" s="1309"/>
      <c r="W33" s="1309"/>
      <c r="X33" s="1309"/>
      <c r="Y33" s="1308"/>
      <c r="Z33" s="728" t="s">
        <v>383</v>
      </c>
      <c r="AA33" s="768"/>
      <c r="AK33" s="335"/>
    </row>
    <row r="34" spans="3:37" s="295" customFormat="1" ht="46.5" customHeight="1" x14ac:dyDescent="0.15">
      <c r="C34" s="334"/>
      <c r="E34" s="1307">
        <v>7</v>
      </c>
      <c r="F34" s="1308"/>
      <c r="G34" s="1307" t="s">
        <v>1458</v>
      </c>
      <c r="H34" s="1309"/>
      <c r="I34" s="1309"/>
      <c r="J34" s="1309"/>
      <c r="K34" s="1309"/>
      <c r="L34" s="1309"/>
      <c r="M34" s="1309"/>
      <c r="N34" s="1309"/>
      <c r="O34" s="1309"/>
      <c r="P34" s="1309"/>
      <c r="Q34" s="1309"/>
      <c r="R34" s="1309"/>
      <c r="S34" s="1309"/>
      <c r="T34" s="1309"/>
      <c r="U34" s="1309"/>
      <c r="V34" s="1309"/>
      <c r="W34" s="1309"/>
      <c r="X34" s="1309"/>
      <c r="Y34" s="1308"/>
      <c r="Z34" s="728" t="s">
        <v>382</v>
      </c>
      <c r="AA34" s="768"/>
      <c r="AK34" s="335"/>
    </row>
    <row r="35" spans="3:37" s="295" customFormat="1" ht="14.25" thickBot="1" x14ac:dyDescent="0.2">
      <c r="C35" s="337"/>
      <c r="D35" s="338"/>
      <c r="E35" s="338"/>
      <c r="F35" s="338"/>
      <c r="G35" s="338"/>
      <c r="H35" s="338"/>
      <c r="I35" s="338"/>
      <c r="J35" s="338"/>
      <c r="K35" s="338"/>
      <c r="L35" s="338"/>
      <c r="M35" s="338"/>
      <c r="N35" s="338"/>
      <c r="O35" s="338"/>
      <c r="P35" s="338"/>
      <c r="Q35" s="338"/>
      <c r="R35" s="338"/>
      <c r="S35" s="338"/>
      <c r="T35" s="338"/>
      <c r="U35" s="338"/>
      <c r="V35" s="338"/>
      <c r="W35" s="338"/>
      <c r="X35" s="338"/>
      <c r="Y35" s="338"/>
      <c r="Z35" s="338"/>
      <c r="AA35" s="338"/>
      <c r="AB35" s="338"/>
      <c r="AC35" s="338"/>
      <c r="AD35" s="338"/>
      <c r="AE35" s="338"/>
      <c r="AF35" s="338"/>
      <c r="AG35" s="338"/>
      <c r="AH35" s="338"/>
      <c r="AI35" s="338"/>
      <c r="AJ35" s="338"/>
      <c r="AK35" s="339"/>
    </row>
    <row r="37" spans="3:37" ht="14.25" thickBot="1" x14ac:dyDescent="0.2"/>
    <row r="38" spans="3:37" s="295" customFormat="1" x14ac:dyDescent="0.15">
      <c r="C38" s="342"/>
      <c r="D38" s="343"/>
      <c r="E38" s="343"/>
      <c r="F38" s="343"/>
      <c r="G38" s="343"/>
      <c r="H38" s="343"/>
      <c r="I38" s="343"/>
      <c r="J38" s="343"/>
      <c r="K38" s="343"/>
      <c r="L38" s="343"/>
      <c r="M38" s="343"/>
      <c r="N38" s="343"/>
      <c r="O38" s="343"/>
      <c r="P38" s="343"/>
      <c r="Q38" s="343"/>
      <c r="R38" s="343"/>
      <c r="S38" s="343"/>
      <c r="T38" s="343"/>
      <c r="U38" s="343"/>
      <c r="V38" s="343"/>
      <c r="W38" s="343"/>
      <c r="X38" s="343"/>
      <c r="Y38" s="343"/>
      <c r="Z38" s="343"/>
      <c r="AA38" s="343"/>
      <c r="AB38" s="343"/>
      <c r="AC38" s="343"/>
      <c r="AD38" s="343"/>
      <c r="AE38" s="343"/>
      <c r="AF38" s="343"/>
      <c r="AG38" s="343"/>
      <c r="AH38" s="343"/>
      <c r="AI38" s="343"/>
      <c r="AJ38" s="343"/>
      <c r="AK38" s="344"/>
    </row>
    <row r="39" spans="3:37" x14ac:dyDescent="0.15">
      <c r="C39" s="345"/>
      <c r="E39" s="285" t="s">
        <v>882</v>
      </c>
      <c r="AK39" s="346"/>
    </row>
    <row r="40" spans="3:37" x14ac:dyDescent="0.15">
      <c r="C40" s="345"/>
      <c r="E40" s="285"/>
      <c r="AK40" s="346"/>
    </row>
    <row r="41" spans="3:37" x14ac:dyDescent="0.15">
      <c r="C41" s="345"/>
      <c r="J41" t="s">
        <v>880</v>
      </c>
      <c r="X41" t="s">
        <v>881</v>
      </c>
      <c r="AK41" s="346"/>
    </row>
    <row r="42" spans="3:37" ht="16.5" customHeight="1" x14ac:dyDescent="0.15">
      <c r="C42" s="345"/>
      <c r="D42" s="295"/>
      <c r="E42" s="285" t="s">
        <v>1472</v>
      </c>
      <c r="G42" s="1359" t="s">
        <v>1498</v>
      </c>
      <c r="H42" s="1359"/>
      <c r="I42" s="1359"/>
      <c r="J42" s="1359"/>
      <c r="K42" s="1359"/>
      <c r="L42" s="1359"/>
      <c r="M42" s="1359"/>
      <c r="N42" s="1359"/>
      <c r="O42" s="1359"/>
      <c r="P42" s="1359"/>
      <c r="AK42" s="346"/>
    </row>
    <row r="43" spans="3:37" ht="20.100000000000001" customHeight="1" x14ac:dyDescent="0.15">
      <c r="C43" s="345"/>
      <c r="D43" s="295"/>
      <c r="E43" s="1358" t="s">
        <v>1477</v>
      </c>
      <c r="F43" s="1358"/>
      <c r="G43" s="1358"/>
      <c r="H43" s="1358"/>
      <c r="I43" s="1358"/>
      <c r="J43" s="1358"/>
      <c r="K43" s="1358"/>
      <c r="L43" s="1358"/>
      <c r="M43" s="1358"/>
      <c r="N43" s="1358"/>
      <c r="O43" s="1358"/>
      <c r="P43" s="1358"/>
      <c r="AK43" s="346"/>
    </row>
    <row r="44" spans="3:37" ht="20.100000000000001" customHeight="1" x14ac:dyDescent="0.15">
      <c r="C44" s="345"/>
      <c r="E44" s="285" t="s">
        <v>1479</v>
      </c>
      <c r="F44" s="285"/>
      <c r="G44" s="285"/>
      <c r="H44" s="285"/>
      <c r="I44" s="285"/>
      <c r="J44" s="285"/>
      <c r="K44" s="285"/>
      <c r="L44" s="285"/>
      <c r="M44" s="285"/>
      <c r="N44" s="285"/>
      <c r="O44" s="285"/>
      <c r="P44" s="285"/>
      <c r="R44" s="1056" t="s">
        <v>866</v>
      </c>
      <c r="S44" s="1057"/>
      <c r="T44" s="1057"/>
      <c r="U44" s="1057"/>
      <c r="V44" s="1057"/>
      <c r="W44" s="1057"/>
      <c r="X44" s="1057"/>
      <c r="Y44" s="1057"/>
      <c r="Z44" s="1057"/>
      <c r="AA44" s="1057"/>
      <c r="AB44" s="1057"/>
      <c r="AC44" s="1058"/>
      <c r="AK44" s="346"/>
    </row>
    <row r="45" spans="3:37" ht="15" customHeight="1" x14ac:dyDescent="0.15">
      <c r="C45" s="345"/>
      <c r="E45" s="285" t="s">
        <v>1473</v>
      </c>
      <c r="G45" s="1316" t="s">
        <v>1499</v>
      </c>
      <c r="H45" s="1316"/>
      <c r="I45" s="1316"/>
      <c r="J45" s="1316"/>
      <c r="K45" s="1316"/>
      <c r="L45" s="1316"/>
      <c r="M45" s="1316"/>
      <c r="N45" s="1316"/>
      <c r="O45" s="1316"/>
      <c r="P45" s="1316"/>
      <c r="R45" s="1048" t="s">
        <v>867</v>
      </c>
      <c r="S45" s="1049"/>
      <c r="T45" s="1049"/>
      <c r="U45" s="1050"/>
      <c r="V45" s="1310" t="s">
        <v>1488</v>
      </c>
      <c r="W45" s="1311"/>
      <c r="X45" s="1311"/>
      <c r="Y45" s="1311"/>
      <c r="Z45" s="1311"/>
      <c r="AA45" s="1311"/>
      <c r="AB45" s="1311"/>
      <c r="AC45" s="1312"/>
      <c r="AK45" s="346"/>
    </row>
    <row r="46" spans="3:37" ht="15" customHeight="1" x14ac:dyDescent="0.15">
      <c r="C46" s="345"/>
      <c r="E46" s="285" t="s">
        <v>846</v>
      </c>
      <c r="G46" s="1316" t="s">
        <v>1500</v>
      </c>
      <c r="H46" s="1316"/>
      <c r="I46" s="1316"/>
      <c r="J46" s="1316"/>
      <c r="K46" s="1316"/>
      <c r="L46" s="1316"/>
      <c r="M46" s="1316"/>
      <c r="N46" s="1316"/>
      <c r="O46" s="1316"/>
      <c r="P46" s="1316"/>
      <c r="R46" s="1048" t="s">
        <v>868</v>
      </c>
      <c r="S46" s="1049"/>
      <c r="T46" s="1049"/>
      <c r="U46" s="1050"/>
      <c r="V46" s="1310" t="s">
        <v>1489</v>
      </c>
      <c r="W46" s="1311"/>
      <c r="X46" s="1311"/>
      <c r="Y46" s="1311"/>
      <c r="Z46" s="1311"/>
      <c r="AA46" s="1311"/>
      <c r="AB46" s="1311"/>
      <c r="AC46" s="1312"/>
      <c r="AK46" s="346"/>
    </row>
    <row r="47" spans="3:37" ht="15" customHeight="1" x14ac:dyDescent="0.15">
      <c r="C47" s="345"/>
      <c r="E47" s="285" t="s">
        <v>847</v>
      </c>
      <c r="G47" s="1316" t="s">
        <v>1501</v>
      </c>
      <c r="H47" s="1316"/>
      <c r="I47" s="1316"/>
      <c r="J47" s="1316"/>
      <c r="K47" s="1316"/>
      <c r="L47" s="1316"/>
      <c r="M47" s="1316"/>
      <c r="N47" s="1316"/>
      <c r="O47" s="1316"/>
      <c r="P47" s="1316"/>
      <c r="R47" s="1048" t="s">
        <v>869</v>
      </c>
      <c r="S47" s="1049"/>
      <c r="T47" s="1049"/>
      <c r="U47" s="1050"/>
      <c r="V47" s="1310" t="s">
        <v>1490</v>
      </c>
      <c r="W47" s="1311"/>
      <c r="X47" s="1311"/>
      <c r="Y47" s="1311"/>
      <c r="Z47" s="1311"/>
      <c r="AA47" s="1311"/>
      <c r="AB47" s="1311"/>
      <c r="AC47" s="1312"/>
      <c r="AK47" s="346"/>
    </row>
    <row r="48" spans="3:37" ht="15" customHeight="1" x14ac:dyDescent="0.15">
      <c r="C48" s="345"/>
      <c r="E48" s="285" t="s">
        <v>1476</v>
      </c>
      <c r="G48" s="1316" t="s">
        <v>1502</v>
      </c>
      <c r="H48" s="1316"/>
      <c r="I48" s="1316"/>
      <c r="J48" s="1316"/>
      <c r="K48" s="1316"/>
      <c r="L48" s="1316"/>
      <c r="M48" s="1316"/>
      <c r="N48" s="1316"/>
      <c r="O48" s="1316"/>
      <c r="P48" s="1316"/>
      <c r="R48" s="1048" t="s">
        <v>870</v>
      </c>
      <c r="S48" s="1049"/>
      <c r="T48" s="1049"/>
      <c r="U48" s="1050"/>
      <c r="V48" s="1310" t="s">
        <v>1489</v>
      </c>
      <c r="W48" s="1311"/>
      <c r="X48" s="1311"/>
      <c r="Y48" s="1311"/>
      <c r="Z48" s="1311"/>
      <c r="AA48" s="1311"/>
      <c r="AB48" s="1311"/>
      <c r="AC48" s="1312"/>
      <c r="AK48" s="346"/>
    </row>
    <row r="49" spans="3:37" ht="5.0999999999999996" customHeight="1" x14ac:dyDescent="0.15">
      <c r="C49" s="345"/>
      <c r="R49" s="1346" t="s">
        <v>871</v>
      </c>
      <c r="S49" s="1347"/>
      <c r="T49" s="1347"/>
      <c r="U49" s="1348"/>
      <c r="V49" s="1326" t="s">
        <v>1491</v>
      </c>
      <c r="W49" s="1327"/>
      <c r="X49" s="1327"/>
      <c r="Y49" s="1327"/>
      <c r="Z49" s="1327"/>
      <c r="AA49" s="1327"/>
      <c r="AB49" s="1327"/>
      <c r="AC49" s="1328"/>
      <c r="AK49" s="346"/>
    </row>
    <row r="50" spans="3:37" ht="5.0999999999999996" customHeight="1" x14ac:dyDescent="0.15">
      <c r="C50" s="345"/>
      <c r="R50" s="1349"/>
      <c r="S50" s="1350"/>
      <c r="T50" s="1350"/>
      <c r="U50" s="1351"/>
      <c r="V50" s="1329"/>
      <c r="W50" s="1316"/>
      <c r="X50" s="1316"/>
      <c r="Y50" s="1316"/>
      <c r="Z50" s="1316"/>
      <c r="AA50" s="1316"/>
      <c r="AB50" s="1316"/>
      <c r="AC50" s="1330"/>
      <c r="AK50" s="346"/>
    </row>
    <row r="51" spans="3:37" ht="5.0999999999999996" customHeight="1" x14ac:dyDescent="0.15">
      <c r="C51" s="345"/>
      <c r="E51" s="1317" t="s">
        <v>848</v>
      </c>
      <c r="F51" s="1318"/>
      <c r="G51" s="1318"/>
      <c r="H51" s="1318"/>
      <c r="I51" s="1318"/>
      <c r="J51" s="1318"/>
      <c r="K51" s="1318"/>
      <c r="L51" s="1318"/>
      <c r="M51" s="1318"/>
      <c r="N51" s="1318"/>
      <c r="O51" s="1318"/>
      <c r="P51" s="1319"/>
      <c r="R51" s="1349"/>
      <c r="S51" s="1350"/>
      <c r="T51" s="1350"/>
      <c r="U51" s="1351"/>
      <c r="V51" s="1329"/>
      <c r="W51" s="1316"/>
      <c r="X51" s="1316"/>
      <c r="Y51" s="1316"/>
      <c r="Z51" s="1316"/>
      <c r="AA51" s="1316"/>
      <c r="AB51" s="1316"/>
      <c r="AC51" s="1330"/>
      <c r="AK51" s="346"/>
    </row>
    <row r="52" spans="3:37" ht="5.0999999999999996" customHeight="1" x14ac:dyDescent="0.15">
      <c r="C52" s="345"/>
      <c r="E52" s="1320"/>
      <c r="F52" s="1321"/>
      <c r="G52" s="1321"/>
      <c r="H52" s="1321"/>
      <c r="I52" s="1321"/>
      <c r="J52" s="1321"/>
      <c r="K52" s="1321"/>
      <c r="L52" s="1321"/>
      <c r="M52" s="1321"/>
      <c r="N52" s="1321"/>
      <c r="O52" s="1321"/>
      <c r="P52" s="1322"/>
      <c r="R52" s="1352"/>
      <c r="S52" s="1353"/>
      <c r="T52" s="1353"/>
      <c r="U52" s="1354"/>
      <c r="V52" s="1331"/>
      <c r="W52" s="1332"/>
      <c r="X52" s="1332"/>
      <c r="Y52" s="1332"/>
      <c r="Z52" s="1332"/>
      <c r="AA52" s="1332"/>
      <c r="AB52" s="1332"/>
      <c r="AC52" s="1333"/>
      <c r="AK52" s="346"/>
    </row>
    <row r="53" spans="3:37" ht="5.0999999999999996" customHeight="1" x14ac:dyDescent="0.15">
      <c r="C53" s="345"/>
      <c r="E53" s="1323"/>
      <c r="F53" s="1324"/>
      <c r="G53" s="1324"/>
      <c r="H53" s="1324"/>
      <c r="I53" s="1324"/>
      <c r="J53" s="1324"/>
      <c r="K53" s="1324"/>
      <c r="L53" s="1324"/>
      <c r="M53" s="1324"/>
      <c r="N53" s="1324"/>
      <c r="O53" s="1324"/>
      <c r="P53" s="1325"/>
      <c r="R53" s="1337" t="s">
        <v>872</v>
      </c>
      <c r="S53" s="1338"/>
      <c r="T53" s="1338"/>
      <c r="U53" s="1339"/>
      <c r="V53" s="1326" t="s">
        <v>1492</v>
      </c>
      <c r="W53" s="1327"/>
      <c r="X53" s="1327"/>
      <c r="Y53" s="1327"/>
      <c r="Z53" s="1327"/>
      <c r="AA53" s="1327"/>
      <c r="AB53" s="1327"/>
      <c r="AC53" s="1328"/>
      <c r="AK53" s="346"/>
    </row>
    <row r="54" spans="3:37" ht="5.0999999999999996" customHeight="1" x14ac:dyDescent="0.15">
      <c r="C54" s="345"/>
      <c r="E54" s="1317" t="s">
        <v>849</v>
      </c>
      <c r="F54" s="1318"/>
      <c r="G54" s="1318"/>
      <c r="H54" s="1319"/>
      <c r="I54" s="1326" t="s">
        <v>1480</v>
      </c>
      <c r="J54" s="1327"/>
      <c r="K54" s="1327"/>
      <c r="L54" s="1327"/>
      <c r="M54" s="1327"/>
      <c r="N54" s="1327"/>
      <c r="O54" s="1327"/>
      <c r="P54" s="1328"/>
      <c r="R54" s="1340"/>
      <c r="S54" s="1341"/>
      <c r="T54" s="1341"/>
      <c r="U54" s="1342"/>
      <c r="V54" s="1329"/>
      <c r="W54" s="1316"/>
      <c r="X54" s="1316"/>
      <c r="Y54" s="1316"/>
      <c r="Z54" s="1316"/>
      <c r="AA54" s="1316"/>
      <c r="AB54" s="1316"/>
      <c r="AC54" s="1330"/>
      <c r="AK54" s="346"/>
    </row>
    <row r="55" spans="3:37" ht="5.0999999999999996" customHeight="1" x14ac:dyDescent="0.15">
      <c r="C55" s="345"/>
      <c r="E55" s="1320"/>
      <c r="F55" s="1321"/>
      <c r="G55" s="1321"/>
      <c r="H55" s="1322"/>
      <c r="I55" s="1329"/>
      <c r="J55" s="1316"/>
      <c r="K55" s="1316"/>
      <c r="L55" s="1316"/>
      <c r="M55" s="1316"/>
      <c r="N55" s="1316"/>
      <c r="O55" s="1316"/>
      <c r="P55" s="1330"/>
      <c r="R55" s="1340"/>
      <c r="S55" s="1341"/>
      <c r="T55" s="1341"/>
      <c r="U55" s="1342"/>
      <c r="V55" s="1329"/>
      <c r="W55" s="1316"/>
      <c r="X55" s="1316"/>
      <c r="Y55" s="1316"/>
      <c r="Z55" s="1316"/>
      <c r="AA55" s="1316"/>
      <c r="AB55" s="1316"/>
      <c r="AC55" s="1330"/>
      <c r="AK55" s="346"/>
    </row>
    <row r="56" spans="3:37" ht="5.0999999999999996" customHeight="1" x14ac:dyDescent="0.15">
      <c r="C56" s="345"/>
      <c r="E56" s="1320"/>
      <c r="F56" s="1321"/>
      <c r="G56" s="1321"/>
      <c r="H56" s="1322"/>
      <c r="I56" s="1331"/>
      <c r="J56" s="1332"/>
      <c r="K56" s="1332"/>
      <c r="L56" s="1332"/>
      <c r="M56" s="1332"/>
      <c r="N56" s="1332"/>
      <c r="O56" s="1332"/>
      <c r="P56" s="1333"/>
      <c r="R56" s="1340"/>
      <c r="S56" s="1341"/>
      <c r="T56" s="1341"/>
      <c r="U56" s="1342"/>
      <c r="V56" s="1329"/>
      <c r="W56" s="1316"/>
      <c r="X56" s="1316"/>
      <c r="Y56" s="1316"/>
      <c r="Z56" s="1316"/>
      <c r="AA56" s="1316"/>
      <c r="AB56" s="1316"/>
      <c r="AC56" s="1330"/>
      <c r="AK56" s="346"/>
    </row>
    <row r="57" spans="3:37" ht="5.0999999999999996" customHeight="1" x14ac:dyDescent="0.15">
      <c r="C57" s="345"/>
      <c r="E57" s="1320"/>
      <c r="F57" s="1321"/>
      <c r="G57" s="1321"/>
      <c r="H57" s="1322"/>
      <c r="I57" s="1326" t="s">
        <v>1480</v>
      </c>
      <c r="J57" s="1327"/>
      <c r="K57" s="1327"/>
      <c r="L57" s="1327"/>
      <c r="M57" s="1327"/>
      <c r="N57" s="1327"/>
      <c r="O57" s="1327"/>
      <c r="P57" s="1328"/>
      <c r="R57" s="1343"/>
      <c r="S57" s="1344"/>
      <c r="T57" s="1344"/>
      <c r="U57" s="1345"/>
      <c r="V57" s="1331"/>
      <c r="W57" s="1332"/>
      <c r="X57" s="1332"/>
      <c r="Y57" s="1332"/>
      <c r="Z57" s="1332"/>
      <c r="AA57" s="1332"/>
      <c r="AB57" s="1332"/>
      <c r="AC57" s="1333"/>
      <c r="AK57" s="346"/>
    </row>
    <row r="58" spans="3:37" ht="5.0999999999999996" customHeight="1" x14ac:dyDescent="0.15">
      <c r="C58" s="345"/>
      <c r="E58" s="1320"/>
      <c r="F58" s="1321"/>
      <c r="G58" s="1321"/>
      <c r="H58" s="1322"/>
      <c r="I58" s="1329"/>
      <c r="J58" s="1316"/>
      <c r="K58" s="1316"/>
      <c r="L58" s="1316"/>
      <c r="M58" s="1316"/>
      <c r="N58" s="1316"/>
      <c r="O58" s="1316"/>
      <c r="P58" s="1330"/>
      <c r="R58" s="1337" t="s">
        <v>873</v>
      </c>
      <c r="S58" s="1338"/>
      <c r="T58" s="1338"/>
      <c r="U58" s="1339"/>
      <c r="V58" s="1326" t="s">
        <v>1493</v>
      </c>
      <c r="W58" s="1327"/>
      <c r="X58" s="1327"/>
      <c r="Y58" s="1327"/>
      <c r="Z58" s="1327"/>
      <c r="AA58" s="1327"/>
      <c r="AB58" s="1327"/>
      <c r="AC58" s="1328"/>
      <c r="AK58" s="346"/>
    </row>
    <row r="59" spans="3:37" ht="5.0999999999999996" customHeight="1" x14ac:dyDescent="0.15">
      <c r="C59" s="345"/>
      <c r="E59" s="1320"/>
      <c r="F59" s="1321"/>
      <c r="G59" s="1321"/>
      <c r="H59" s="1322"/>
      <c r="I59" s="1331"/>
      <c r="J59" s="1332"/>
      <c r="K59" s="1332"/>
      <c r="L59" s="1332"/>
      <c r="M59" s="1332"/>
      <c r="N59" s="1332"/>
      <c r="O59" s="1332"/>
      <c r="P59" s="1333"/>
      <c r="R59" s="1340"/>
      <c r="S59" s="1341"/>
      <c r="T59" s="1341"/>
      <c r="U59" s="1342"/>
      <c r="V59" s="1329"/>
      <c r="W59" s="1316"/>
      <c r="X59" s="1316"/>
      <c r="Y59" s="1316"/>
      <c r="Z59" s="1316"/>
      <c r="AA59" s="1316"/>
      <c r="AB59" s="1316"/>
      <c r="AC59" s="1330"/>
      <c r="AK59" s="346"/>
    </row>
    <row r="60" spans="3:37" ht="5.0999999999999996" customHeight="1" x14ac:dyDescent="0.15">
      <c r="C60" s="345"/>
      <c r="E60" s="1320"/>
      <c r="F60" s="1321"/>
      <c r="G60" s="1321"/>
      <c r="H60" s="1322"/>
      <c r="I60" s="1326" t="s">
        <v>1480</v>
      </c>
      <c r="J60" s="1327"/>
      <c r="K60" s="1327"/>
      <c r="L60" s="1327"/>
      <c r="M60" s="1327"/>
      <c r="N60" s="1327"/>
      <c r="O60" s="1327"/>
      <c r="P60" s="1328"/>
      <c r="R60" s="1340"/>
      <c r="S60" s="1341"/>
      <c r="T60" s="1341"/>
      <c r="U60" s="1342"/>
      <c r="V60" s="1329"/>
      <c r="W60" s="1316"/>
      <c r="X60" s="1316"/>
      <c r="Y60" s="1316"/>
      <c r="Z60" s="1316"/>
      <c r="AA60" s="1316"/>
      <c r="AB60" s="1316"/>
      <c r="AC60" s="1330"/>
      <c r="AK60" s="346"/>
    </row>
    <row r="61" spans="3:37" ht="5.0999999999999996" customHeight="1" x14ac:dyDescent="0.15">
      <c r="C61" s="345"/>
      <c r="E61" s="1320"/>
      <c r="F61" s="1321"/>
      <c r="G61" s="1321"/>
      <c r="H61" s="1322"/>
      <c r="I61" s="1329"/>
      <c r="J61" s="1316"/>
      <c r="K61" s="1316"/>
      <c r="L61" s="1316"/>
      <c r="M61" s="1316"/>
      <c r="N61" s="1316"/>
      <c r="O61" s="1316"/>
      <c r="P61" s="1330"/>
      <c r="R61" s="1340"/>
      <c r="S61" s="1341"/>
      <c r="T61" s="1341"/>
      <c r="U61" s="1342"/>
      <c r="V61" s="1329"/>
      <c r="W61" s="1316"/>
      <c r="X61" s="1316"/>
      <c r="Y61" s="1316"/>
      <c r="Z61" s="1316"/>
      <c r="AA61" s="1316"/>
      <c r="AB61" s="1316"/>
      <c r="AC61" s="1330"/>
      <c r="AK61" s="346"/>
    </row>
    <row r="62" spans="3:37" ht="5.0999999999999996" customHeight="1" x14ac:dyDescent="0.15">
      <c r="C62" s="345"/>
      <c r="E62" s="1323"/>
      <c r="F62" s="1324"/>
      <c r="G62" s="1324"/>
      <c r="H62" s="1325"/>
      <c r="I62" s="1331"/>
      <c r="J62" s="1332"/>
      <c r="K62" s="1332"/>
      <c r="L62" s="1332"/>
      <c r="M62" s="1332"/>
      <c r="N62" s="1332"/>
      <c r="O62" s="1332"/>
      <c r="P62" s="1333"/>
      <c r="R62" s="1343"/>
      <c r="S62" s="1344"/>
      <c r="T62" s="1344"/>
      <c r="U62" s="1345"/>
      <c r="V62" s="1331"/>
      <c r="W62" s="1332"/>
      <c r="X62" s="1332"/>
      <c r="Y62" s="1332"/>
      <c r="Z62" s="1332"/>
      <c r="AA62" s="1332"/>
      <c r="AB62" s="1332"/>
      <c r="AC62" s="1333"/>
      <c r="AK62" s="346"/>
    </row>
    <row r="63" spans="3:37" ht="5.0999999999999996" customHeight="1" x14ac:dyDescent="0.15">
      <c r="C63" s="345"/>
      <c r="E63" s="1317" t="s">
        <v>850</v>
      </c>
      <c r="F63" s="1318"/>
      <c r="G63" s="1318"/>
      <c r="H63" s="1319"/>
      <c r="I63" s="1326" t="s">
        <v>1481</v>
      </c>
      <c r="J63" s="1327"/>
      <c r="K63" s="1327"/>
      <c r="L63" s="1327"/>
      <c r="M63" s="1327"/>
      <c r="N63" s="1327"/>
      <c r="O63" s="1327"/>
      <c r="P63" s="1328"/>
      <c r="R63" s="1363" t="s">
        <v>874</v>
      </c>
      <c r="S63" s="1364"/>
      <c r="T63" s="1364"/>
      <c r="U63" s="1365"/>
      <c r="V63" s="1326" t="s">
        <v>1494</v>
      </c>
      <c r="W63" s="1327"/>
      <c r="X63" s="1327"/>
      <c r="Y63" s="1327"/>
      <c r="Z63" s="1327"/>
      <c r="AA63" s="1327"/>
      <c r="AB63" s="1327"/>
      <c r="AC63" s="1328"/>
      <c r="AK63" s="346"/>
    </row>
    <row r="64" spans="3:37" ht="5.0999999999999996" customHeight="1" x14ac:dyDescent="0.15">
      <c r="C64" s="345"/>
      <c r="E64" s="1320"/>
      <c r="F64" s="1321"/>
      <c r="G64" s="1321"/>
      <c r="H64" s="1322"/>
      <c r="I64" s="1329"/>
      <c r="J64" s="1316"/>
      <c r="K64" s="1316"/>
      <c r="L64" s="1316"/>
      <c r="M64" s="1316"/>
      <c r="N64" s="1316"/>
      <c r="O64" s="1316"/>
      <c r="P64" s="1330"/>
      <c r="R64" s="1366"/>
      <c r="S64" s="1367"/>
      <c r="T64" s="1367"/>
      <c r="U64" s="1368"/>
      <c r="V64" s="1329"/>
      <c r="W64" s="1316"/>
      <c r="X64" s="1316"/>
      <c r="Y64" s="1316"/>
      <c r="Z64" s="1316"/>
      <c r="AA64" s="1316"/>
      <c r="AB64" s="1316"/>
      <c r="AC64" s="1330"/>
      <c r="AK64" s="346"/>
    </row>
    <row r="65" spans="3:37" ht="5.0999999999999996" customHeight="1" x14ac:dyDescent="0.15">
      <c r="C65" s="345"/>
      <c r="E65" s="1320"/>
      <c r="F65" s="1321"/>
      <c r="G65" s="1321"/>
      <c r="H65" s="1322"/>
      <c r="I65" s="1331"/>
      <c r="J65" s="1332"/>
      <c r="K65" s="1332"/>
      <c r="L65" s="1332"/>
      <c r="M65" s="1332"/>
      <c r="N65" s="1332"/>
      <c r="O65" s="1332"/>
      <c r="P65" s="1333"/>
      <c r="R65" s="1366"/>
      <c r="S65" s="1367"/>
      <c r="T65" s="1367"/>
      <c r="U65" s="1368"/>
      <c r="V65" s="1329"/>
      <c r="W65" s="1316"/>
      <c r="X65" s="1316"/>
      <c r="Y65" s="1316"/>
      <c r="Z65" s="1316"/>
      <c r="AA65" s="1316"/>
      <c r="AB65" s="1316"/>
      <c r="AC65" s="1330"/>
      <c r="AK65" s="346"/>
    </row>
    <row r="66" spans="3:37" ht="5.0999999999999996" customHeight="1" x14ac:dyDescent="0.15">
      <c r="C66" s="345"/>
      <c r="E66" s="1320"/>
      <c r="F66" s="1321"/>
      <c r="G66" s="1321"/>
      <c r="H66" s="1322"/>
      <c r="I66" s="1326" t="s">
        <v>1481</v>
      </c>
      <c r="J66" s="1327"/>
      <c r="K66" s="1327"/>
      <c r="L66" s="1327"/>
      <c r="M66" s="1327"/>
      <c r="N66" s="1327"/>
      <c r="O66" s="1327"/>
      <c r="P66" s="1328"/>
      <c r="R66" s="1366"/>
      <c r="S66" s="1367"/>
      <c r="T66" s="1367"/>
      <c r="U66" s="1368"/>
      <c r="V66" s="1329"/>
      <c r="W66" s="1316"/>
      <c r="X66" s="1316"/>
      <c r="Y66" s="1316"/>
      <c r="Z66" s="1316"/>
      <c r="AA66" s="1316"/>
      <c r="AB66" s="1316"/>
      <c r="AC66" s="1330"/>
      <c r="AK66" s="346"/>
    </row>
    <row r="67" spans="3:37" ht="5.0999999999999996" customHeight="1" x14ac:dyDescent="0.15">
      <c r="C67" s="345"/>
      <c r="E67" s="1320"/>
      <c r="F67" s="1321"/>
      <c r="G67" s="1321"/>
      <c r="H67" s="1322"/>
      <c r="I67" s="1329"/>
      <c r="J67" s="1316"/>
      <c r="K67" s="1316"/>
      <c r="L67" s="1316"/>
      <c r="M67" s="1316"/>
      <c r="N67" s="1316"/>
      <c r="O67" s="1316"/>
      <c r="P67" s="1330"/>
      <c r="R67" s="1366"/>
      <c r="S67" s="1367"/>
      <c r="T67" s="1367"/>
      <c r="U67" s="1368"/>
      <c r="V67" s="1329"/>
      <c r="W67" s="1316"/>
      <c r="X67" s="1316"/>
      <c r="Y67" s="1316"/>
      <c r="Z67" s="1316"/>
      <c r="AA67" s="1316"/>
      <c r="AB67" s="1316"/>
      <c r="AC67" s="1330"/>
      <c r="AK67" s="346"/>
    </row>
    <row r="68" spans="3:37" ht="5.0999999999999996" customHeight="1" x14ac:dyDescent="0.15">
      <c r="C68" s="345"/>
      <c r="E68" s="1320"/>
      <c r="F68" s="1321"/>
      <c r="G68" s="1321"/>
      <c r="H68" s="1322"/>
      <c r="I68" s="1331"/>
      <c r="J68" s="1332"/>
      <c r="K68" s="1332"/>
      <c r="L68" s="1332"/>
      <c r="M68" s="1332"/>
      <c r="N68" s="1332"/>
      <c r="O68" s="1332"/>
      <c r="P68" s="1333"/>
      <c r="R68" s="1369"/>
      <c r="S68" s="1370"/>
      <c r="T68" s="1370"/>
      <c r="U68" s="1371"/>
      <c r="V68" s="1331"/>
      <c r="W68" s="1332"/>
      <c r="X68" s="1332"/>
      <c r="Y68" s="1332"/>
      <c r="Z68" s="1332"/>
      <c r="AA68" s="1332"/>
      <c r="AB68" s="1332"/>
      <c r="AC68" s="1333"/>
      <c r="AK68" s="346"/>
    </row>
    <row r="69" spans="3:37" ht="5.0999999999999996" customHeight="1" x14ac:dyDescent="0.15">
      <c r="C69" s="345"/>
      <c r="E69" s="1320"/>
      <c r="F69" s="1321"/>
      <c r="G69" s="1321"/>
      <c r="H69" s="1322"/>
      <c r="I69" s="1326" t="s">
        <v>1481</v>
      </c>
      <c r="J69" s="1327"/>
      <c r="K69" s="1327"/>
      <c r="L69" s="1327"/>
      <c r="M69" s="1327"/>
      <c r="N69" s="1327"/>
      <c r="O69" s="1327"/>
      <c r="P69" s="1328"/>
      <c r="R69" s="1363" t="s">
        <v>875</v>
      </c>
      <c r="S69" s="1364"/>
      <c r="T69" s="1364"/>
      <c r="U69" s="1365"/>
      <c r="V69" s="1326" t="s">
        <v>1495</v>
      </c>
      <c r="W69" s="1327"/>
      <c r="X69" s="1327"/>
      <c r="Y69" s="1327"/>
      <c r="Z69" s="1327"/>
      <c r="AA69" s="1327"/>
      <c r="AB69" s="1327"/>
      <c r="AC69" s="1328"/>
      <c r="AK69" s="346"/>
    </row>
    <row r="70" spans="3:37" ht="5.0999999999999996" customHeight="1" x14ac:dyDescent="0.15">
      <c r="C70" s="345"/>
      <c r="E70" s="1320"/>
      <c r="F70" s="1321"/>
      <c r="G70" s="1321"/>
      <c r="H70" s="1322"/>
      <c r="I70" s="1329"/>
      <c r="J70" s="1316"/>
      <c r="K70" s="1316"/>
      <c r="L70" s="1316"/>
      <c r="M70" s="1316"/>
      <c r="N70" s="1316"/>
      <c r="O70" s="1316"/>
      <c r="P70" s="1330"/>
      <c r="R70" s="1366"/>
      <c r="S70" s="1367"/>
      <c r="T70" s="1367"/>
      <c r="U70" s="1368"/>
      <c r="V70" s="1329"/>
      <c r="W70" s="1316"/>
      <c r="X70" s="1316"/>
      <c r="Y70" s="1316"/>
      <c r="Z70" s="1316"/>
      <c r="AA70" s="1316"/>
      <c r="AB70" s="1316"/>
      <c r="AC70" s="1330"/>
      <c r="AK70" s="346"/>
    </row>
    <row r="71" spans="3:37" ht="5.0999999999999996" customHeight="1" x14ac:dyDescent="0.15">
      <c r="C71" s="345"/>
      <c r="E71" s="1323"/>
      <c r="F71" s="1324"/>
      <c r="G71" s="1324"/>
      <c r="H71" s="1325"/>
      <c r="I71" s="1331"/>
      <c r="J71" s="1332"/>
      <c r="K71" s="1332"/>
      <c r="L71" s="1332"/>
      <c r="M71" s="1332"/>
      <c r="N71" s="1332"/>
      <c r="O71" s="1332"/>
      <c r="P71" s="1333"/>
      <c r="R71" s="1366"/>
      <c r="S71" s="1367"/>
      <c r="T71" s="1367"/>
      <c r="U71" s="1368"/>
      <c r="V71" s="1329"/>
      <c r="W71" s="1316"/>
      <c r="X71" s="1316"/>
      <c r="Y71" s="1316"/>
      <c r="Z71" s="1316"/>
      <c r="AA71" s="1316"/>
      <c r="AB71" s="1316"/>
      <c r="AC71" s="1330"/>
      <c r="AK71" s="346"/>
    </row>
    <row r="72" spans="3:37" ht="5.0999999999999996" customHeight="1" x14ac:dyDescent="0.15">
      <c r="C72" s="345"/>
      <c r="E72" s="1317" t="s">
        <v>851</v>
      </c>
      <c r="F72" s="1318"/>
      <c r="G72" s="1318"/>
      <c r="H72" s="1319"/>
      <c r="I72" s="1326" t="s">
        <v>1482</v>
      </c>
      <c r="J72" s="1327"/>
      <c r="K72" s="1327"/>
      <c r="L72" s="1327"/>
      <c r="M72" s="1327"/>
      <c r="N72" s="1327"/>
      <c r="O72" s="1327"/>
      <c r="P72" s="1328"/>
      <c r="R72" s="1366"/>
      <c r="S72" s="1367"/>
      <c r="T72" s="1367"/>
      <c r="U72" s="1368"/>
      <c r="V72" s="1329"/>
      <c r="W72" s="1316"/>
      <c r="X72" s="1316"/>
      <c r="Y72" s="1316"/>
      <c r="Z72" s="1316"/>
      <c r="AA72" s="1316"/>
      <c r="AB72" s="1316"/>
      <c r="AC72" s="1330"/>
      <c r="AK72" s="346"/>
    </row>
    <row r="73" spans="3:37" ht="5.0999999999999996" customHeight="1" x14ac:dyDescent="0.15">
      <c r="C73" s="345"/>
      <c r="E73" s="1320"/>
      <c r="F73" s="1321"/>
      <c r="G73" s="1321"/>
      <c r="H73" s="1322"/>
      <c r="I73" s="1329"/>
      <c r="J73" s="1316"/>
      <c r="K73" s="1316"/>
      <c r="L73" s="1316"/>
      <c r="M73" s="1316"/>
      <c r="N73" s="1316"/>
      <c r="O73" s="1316"/>
      <c r="P73" s="1330"/>
      <c r="R73" s="1366"/>
      <c r="S73" s="1367"/>
      <c r="T73" s="1367"/>
      <c r="U73" s="1368"/>
      <c r="V73" s="1329"/>
      <c r="W73" s="1316"/>
      <c r="X73" s="1316"/>
      <c r="Y73" s="1316"/>
      <c r="Z73" s="1316"/>
      <c r="AA73" s="1316"/>
      <c r="AB73" s="1316"/>
      <c r="AC73" s="1330"/>
      <c r="AK73" s="346"/>
    </row>
    <row r="74" spans="3:37" ht="5.0999999999999996" customHeight="1" x14ac:dyDescent="0.15">
      <c r="C74" s="345"/>
      <c r="E74" s="1320"/>
      <c r="F74" s="1321"/>
      <c r="G74" s="1321"/>
      <c r="H74" s="1322"/>
      <c r="I74" s="1331"/>
      <c r="J74" s="1332"/>
      <c r="K74" s="1332"/>
      <c r="L74" s="1332"/>
      <c r="M74" s="1332"/>
      <c r="N74" s="1332"/>
      <c r="O74" s="1332"/>
      <c r="P74" s="1333"/>
      <c r="R74" s="1369"/>
      <c r="S74" s="1370"/>
      <c r="T74" s="1370"/>
      <c r="U74" s="1371"/>
      <c r="V74" s="1331"/>
      <c r="W74" s="1332"/>
      <c r="X74" s="1332"/>
      <c r="Y74" s="1332"/>
      <c r="Z74" s="1332"/>
      <c r="AA74" s="1332"/>
      <c r="AB74" s="1332"/>
      <c r="AC74" s="1333"/>
      <c r="AK74" s="346"/>
    </row>
    <row r="75" spans="3:37" ht="5.0999999999999996" customHeight="1" x14ac:dyDescent="0.15">
      <c r="C75" s="345"/>
      <c r="E75" s="1320"/>
      <c r="F75" s="1321"/>
      <c r="G75" s="1321"/>
      <c r="H75" s="1322"/>
      <c r="I75" s="1326" t="s">
        <v>1482</v>
      </c>
      <c r="J75" s="1327"/>
      <c r="K75" s="1327"/>
      <c r="L75" s="1327"/>
      <c r="M75" s="1327"/>
      <c r="N75" s="1327"/>
      <c r="O75" s="1327"/>
      <c r="P75" s="1328"/>
      <c r="R75" s="1337" t="s">
        <v>876</v>
      </c>
      <c r="S75" s="1338"/>
      <c r="T75" s="1338"/>
      <c r="U75" s="1339"/>
      <c r="V75" s="1326" t="s">
        <v>1496</v>
      </c>
      <c r="W75" s="1327"/>
      <c r="X75" s="1327"/>
      <c r="Y75" s="1327"/>
      <c r="Z75" s="1327"/>
      <c r="AA75" s="1327"/>
      <c r="AB75" s="1327"/>
      <c r="AC75" s="1328"/>
      <c r="AK75" s="346"/>
    </row>
    <row r="76" spans="3:37" ht="5.0999999999999996" customHeight="1" x14ac:dyDescent="0.15">
      <c r="C76" s="345"/>
      <c r="E76" s="1320"/>
      <c r="F76" s="1321"/>
      <c r="G76" s="1321"/>
      <c r="H76" s="1322"/>
      <c r="I76" s="1329"/>
      <c r="J76" s="1316"/>
      <c r="K76" s="1316"/>
      <c r="L76" s="1316"/>
      <c r="M76" s="1316"/>
      <c r="N76" s="1316"/>
      <c r="O76" s="1316"/>
      <c r="P76" s="1330"/>
      <c r="R76" s="1340"/>
      <c r="S76" s="1341"/>
      <c r="T76" s="1341"/>
      <c r="U76" s="1342"/>
      <c r="V76" s="1329"/>
      <c r="W76" s="1316"/>
      <c r="X76" s="1316"/>
      <c r="Y76" s="1316"/>
      <c r="Z76" s="1316"/>
      <c r="AA76" s="1316"/>
      <c r="AB76" s="1316"/>
      <c r="AC76" s="1330"/>
      <c r="AK76" s="346"/>
    </row>
    <row r="77" spans="3:37" ht="5.0999999999999996" customHeight="1" x14ac:dyDescent="0.15">
      <c r="C77" s="345"/>
      <c r="E77" s="1320"/>
      <c r="F77" s="1321"/>
      <c r="G77" s="1321"/>
      <c r="H77" s="1322"/>
      <c r="I77" s="1331"/>
      <c r="J77" s="1332"/>
      <c r="K77" s="1332"/>
      <c r="L77" s="1332"/>
      <c r="M77" s="1332"/>
      <c r="N77" s="1332"/>
      <c r="O77" s="1332"/>
      <c r="P77" s="1333"/>
      <c r="R77" s="1340"/>
      <c r="S77" s="1341"/>
      <c r="T77" s="1341"/>
      <c r="U77" s="1342"/>
      <c r="V77" s="1329"/>
      <c r="W77" s="1316"/>
      <c r="X77" s="1316"/>
      <c r="Y77" s="1316"/>
      <c r="Z77" s="1316"/>
      <c r="AA77" s="1316"/>
      <c r="AB77" s="1316"/>
      <c r="AC77" s="1330"/>
      <c r="AK77" s="346"/>
    </row>
    <row r="78" spans="3:37" ht="5.0999999999999996" customHeight="1" x14ac:dyDescent="0.15">
      <c r="C78" s="345"/>
      <c r="E78" s="1320"/>
      <c r="F78" s="1321"/>
      <c r="G78" s="1321"/>
      <c r="H78" s="1322"/>
      <c r="I78" s="1326" t="s">
        <v>1482</v>
      </c>
      <c r="J78" s="1327"/>
      <c r="K78" s="1327"/>
      <c r="L78" s="1327"/>
      <c r="M78" s="1327"/>
      <c r="N78" s="1327"/>
      <c r="O78" s="1327"/>
      <c r="P78" s="1328"/>
      <c r="R78" s="1340"/>
      <c r="S78" s="1341"/>
      <c r="T78" s="1341"/>
      <c r="U78" s="1342"/>
      <c r="V78" s="1329"/>
      <c r="W78" s="1316"/>
      <c r="X78" s="1316"/>
      <c r="Y78" s="1316"/>
      <c r="Z78" s="1316"/>
      <c r="AA78" s="1316"/>
      <c r="AB78" s="1316"/>
      <c r="AC78" s="1330"/>
      <c r="AK78" s="346"/>
    </row>
    <row r="79" spans="3:37" ht="5.0999999999999996" customHeight="1" x14ac:dyDescent="0.15">
      <c r="C79" s="345"/>
      <c r="E79" s="1320"/>
      <c r="F79" s="1321"/>
      <c r="G79" s="1321"/>
      <c r="H79" s="1322"/>
      <c r="I79" s="1329"/>
      <c r="J79" s="1316"/>
      <c r="K79" s="1316"/>
      <c r="L79" s="1316"/>
      <c r="M79" s="1316"/>
      <c r="N79" s="1316"/>
      <c r="O79" s="1316"/>
      <c r="P79" s="1330"/>
      <c r="R79" s="1340"/>
      <c r="S79" s="1341"/>
      <c r="T79" s="1341"/>
      <c r="U79" s="1342"/>
      <c r="V79" s="1329"/>
      <c r="W79" s="1316"/>
      <c r="X79" s="1316"/>
      <c r="Y79" s="1316"/>
      <c r="Z79" s="1316"/>
      <c r="AA79" s="1316"/>
      <c r="AB79" s="1316"/>
      <c r="AC79" s="1330"/>
      <c r="AK79" s="346"/>
    </row>
    <row r="80" spans="3:37" ht="5.0999999999999996" customHeight="1" x14ac:dyDescent="0.15">
      <c r="C80" s="345"/>
      <c r="E80" s="1323"/>
      <c r="F80" s="1324"/>
      <c r="G80" s="1324"/>
      <c r="H80" s="1325"/>
      <c r="I80" s="1331"/>
      <c r="J80" s="1332"/>
      <c r="K80" s="1332"/>
      <c r="L80" s="1332"/>
      <c r="M80" s="1332"/>
      <c r="N80" s="1332"/>
      <c r="O80" s="1332"/>
      <c r="P80" s="1333"/>
      <c r="R80" s="1343"/>
      <c r="S80" s="1344"/>
      <c r="T80" s="1344"/>
      <c r="U80" s="1345"/>
      <c r="V80" s="1331"/>
      <c r="W80" s="1332"/>
      <c r="X80" s="1332"/>
      <c r="Y80" s="1332"/>
      <c r="Z80" s="1332"/>
      <c r="AA80" s="1332"/>
      <c r="AB80" s="1332"/>
      <c r="AC80" s="1333"/>
      <c r="AK80" s="346"/>
    </row>
    <row r="81" spans="3:37" ht="5.0999999999999996" customHeight="1" x14ac:dyDescent="0.15">
      <c r="C81" s="345"/>
      <c r="R81" s="1337" t="s">
        <v>877</v>
      </c>
      <c r="S81" s="1338"/>
      <c r="T81" s="1338"/>
      <c r="U81" s="1339"/>
      <c r="V81" s="1326" t="s">
        <v>1496</v>
      </c>
      <c r="W81" s="1327"/>
      <c r="X81" s="1327"/>
      <c r="Y81" s="1327"/>
      <c r="Z81" s="1327"/>
      <c r="AA81" s="1327"/>
      <c r="AB81" s="1327"/>
      <c r="AC81" s="1328"/>
      <c r="AK81" s="346"/>
    </row>
    <row r="82" spans="3:37" ht="5.0999999999999996" customHeight="1" x14ac:dyDescent="0.15">
      <c r="C82" s="345"/>
      <c r="R82" s="1340"/>
      <c r="S82" s="1341"/>
      <c r="T82" s="1341"/>
      <c r="U82" s="1342"/>
      <c r="V82" s="1329"/>
      <c r="W82" s="1316"/>
      <c r="X82" s="1316"/>
      <c r="Y82" s="1316"/>
      <c r="Z82" s="1316"/>
      <c r="AA82" s="1316"/>
      <c r="AB82" s="1316"/>
      <c r="AC82" s="1330"/>
      <c r="AK82" s="346"/>
    </row>
    <row r="83" spans="3:37" ht="20.100000000000001" customHeight="1" x14ac:dyDescent="0.15">
      <c r="C83" s="345"/>
      <c r="E83" s="1056" t="s">
        <v>852</v>
      </c>
      <c r="F83" s="1057"/>
      <c r="G83" s="1057"/>
      <c r="H83" s="1057"/>
      <c r="I83" s="1057"/>
      <c r="J83" s="1057"/>
      <c r="K83" s="1057"/>
      <c r="L83" s="1057"/>
      <c r="M83" s="1057"/>
      <c r="N83" s="1057"/>
      <c r="O83" s="1057"/>
      <c r="P83" s="1058"/>
      <c r="R83" s="1343"/>
      <c r="S83" s="1344"/>
      <c r="T83" s="1344"/>
      <c r="U83" s="1345"/>
      <c r="V83" s="1331"/>
      <c r="W83" s="1332"/>
      <c r="X83" s="1332"/>
      <c r="Y83" s="1332"/>
      <c r="Z83" s="1332"/>
      <c r="AA83" s="1332"/>
      <c r="AB83" s="1332"/>
      <c r="AC83" s="1333"/>
      <c r="AK83" s="346"/>
    </row>
    <row r="84" spans="3:37" ht="20.100000000000001" customHeight="1" x14ac:dyDescent="0.15">
      <c r="C84" s="345"/>
      <c r="E84" s="1048" t="s">
        <v>498</v>
      </c>
      <c r="F84" s="1049"/>
      <c r="G84" s="1049"/>
      <c r="H84" s="1050"/>
      <c r="I84" s="1355" t="s">
        <v>1505</v>
      </c>
      <c r="J84" s="1356"/>
      <c r="K84" s="1356"/>
      <c r="L84" s="1356"/>
      <c r="M84" s="1356"/>
      <c r="N84" s="1356"/>
      <c r="O84" s="1356"/>
      <c r="P84" s="1357"/>
      <c r="R84" s="1360" t="s">
        <v>878</v>
      </c>
      <c r="S84" s="1361"/>
      <c r="T84" s="1361"/>
      <c r="U84" s="1362"/>
      <c r="V84" s="1310" t="s">
        <v>1496</v>
      </c>
      <c r="W84" s="1311"/>
      <c r="X84" s="1311"/>
      <c r="Y84" s="1311"/>
      <c r="Z84" s="1311"/>
      <c r="AA84" s="1311"/>
      <c r="AB84" s="1311"/>
      <c r="AC84" s="1312"/>
      <c r="AK84" s="346"/>
    </row>
    <row r="85" spans="3:37" ht="20.100000000000001" customHeight="1" x14ac:dyDescent="0.15">
      <c r="C85" s="345"/>
      <c r="E85" s="1048" t="s">
        <v>853</v>
      </c>
      <c r="F85" s="1049"/>
      <c r="G85" s="1049"/>
      <c r="H85" s="1050"/>
      <c r="I85" s="1355" t="s">
        <v>1483</v>
      </c>
      <c r="J85" s="1356"/>
      <c r="K85" s="1356"/>
      <c r="L85" s="1356"/>
      <c r="M85" s="1356"/>
      <c r="N85" s="1356"/>
      <c r="O85" s="1356"/>
      <c r="P85" s="1357"/>
      <c r="R85" s="1334" t="s">
        <v>879</v>
      </c>
      <c r="S85" s="1335"/>
      <c r="T85" s="1335"/>
      <c r="U85" s="1336"/>
      <c r="V85" s="1310" t="s">
        <v>1497</v>
      </c>
      <c r="W85" s="1311"/>
      <c r="X85" s="1311"/>
      <c r="Y85" s="1311"/>
      <c r="Z85" s="1311"/>
      <c r="AA85" s="1311"/>
      <c r="AB85" s="1311"/>
      <c r="AC85" s="1312"/>
      <c r="AK85" s="346"/>
    </row>
    <row r="86" spans="3:37" ht="20.100000000000001" customHeight="1" x14ac:dyDescent="0.15">
      <c r="C86" s="345"/>
      <c r="E86" s="1048" t="s">
        <v>854</v>
      </c>
      <c r="F86" s="1049"/>
      <c r="G86" s="1049"/>
      <c r="H86" s="1050"/>
      <c r="I86" s="1355" t="s">
        <v>1484</v>
      </c>
      <c r="J86" s="1356"/>
      <c r="K86" s="1356"/>
      <c r="L86" s="1356"/>
      <c r="M86" s="1356"/>
      <c r="N86" s="1356"/>
      <c r="O86" s="1356"/>
      <c r="P86" s="1357"/>
      <c r="R86" s="1313">
        <v>1</v>
      </c>
      <c r="S86" s="1314"/>
      <c r="T86" s="1314"/>
      <c r="U86" s="1315"/>
      <c r="V86" s="1310">
        <v>5</v>
      </c>
      <c r="W86" s="1311"/>
      <c r="X86" s="1311"/>
      <c r="Y86" s="1311"/>
      <c r="Z86" s="1311"/>
      <c r="AA86" s="1311"/>
      <c r="AB86" s="1311"/>
      <c r="AC86" s="1312"/>
      <c r="AK86" s="346"/>
    </row>
    <row r="87" spans="3:37" ht="20.100000000000001" customHeight="1" x14ac:dyDescent="0.15">
      <c r="C87" s="345"/>
      <c r="E87" s="1048" t="s">
        <v>855</v>
      </c>
      <c r="F87" s="1049"/>
      <c r="G87" s="1049"/>
      <c r="H87" s="1050"/>
      <c r="I87" s="1355" t="s">
        <v>1485</v>
      </c>
      <c r="J87" s="1356"/>
      <c r="K87" s="1356"/>
      <c r="L87" s="1356"/>
      <c r="M87" s="1356"/>
      <c r="N87" s="1356"/>
      <c r="O87" s="1356"/>
      <c r="P87" s="1357"/>
      <c r="R87" s="1313">
        <v>2</v>
      </c>
      <c r="S87" s="1314"/>
      <c r="T87" s="1314"/>
      <c r="U87" s="1315"/>
      <c r="V87" s="1310">
        <v>6</v>
      </c>
      <c r="W87" s="1311"/>
      <c r="X87" s="1311"/>
      <c r="Y87" s="1311"/>
      <c r="Z87" s="1311"/>
      <c r="AA87" s="1311"/>
      <c r="AB87" s="1311"/>
      <c r="AC87" s="1312"/>
      <c r="AK87" s="346"/>
    </row>
    <row r="88" spans="3:37" ht="24.95" customHeight="1" x14ac:dyDescent="0.15">
      <c r="C88" s="345"/>
      <c r="E88" s="1048" t="s">
        <v>856</v>
      </c>
      <c r="F88" s="1049"/>
      <c r="G88" s="1049"/>
      <c r="H88" s="1050"/>
      <c r="I88" s="1355" t="s">
        <v>1486</v>
      </c>
      <c r="J88" s="1356"/>
      <c r="K88" s="1356"/>
      <c r="L88" s="1356"/>
      <c r="M88" s="1356"/>
      <c r="N88" s="1356"/>
      <c r="O88" s="1356"/>
      <c r="P88" s="1357"/>
      <c r="R88" s="1313">
        <v>3</v>
      </c>
      <c r="S88" s="1314"/>
      <c r="T88" s="1314"/>
      <c r="U88" s="1315"/>
      <c r="V88" s="1310">
        <v>7</v>
      </c>
      <c r="W88" s="1311"/>
      <c r="X88" s="1311"/>
      <c r="Y88" s="1311"/>
      <c r="Z88" s="1311"/>
      <c r="AA88" s="1311"/>
      <c r="AB88" s="1311"/>
      <c r="AC88" s="1312"/>
      <c r="AK88" s="346"/>
    </row>
    <row r="89" spans="3:37" ht="24.95" customHeight="1" x14ac:dyDescent="0.15">
      <c r="C89" s="345"/>
      <c r="E89" s="1048" t="s">
        <v>857</v>
      </c>
      <c r="F89" s="1049"/>
      <c r="G89" s="1049"/>
      <c r="H89" s="1050"/>
      <c r="I89" s="1355" t="s">
        <v>1487</v>
      </c>
      <c r="J89" s="1356"/>
      <c r="K89" s="1356"/>
      <c r="L89" s="1356"/>
      <c r="M89" s="1356"/>
      <c r="N89" s="1356"/>
      <c r="O89" s="1356"/>
      <c r="P89" s="1357"/>
      <c r="R89" s="1313">
        <v>4</v>
      </c>
      <c r="S89" s="1314"/>
      <c r="T89" s="1314"/>
      <c r="U89" s="1315"/>
      <c r="V89" s="1310">
        <v>8</v>
      </c>
      <c r="W89" s="1311"/>
      <c r="X89" s="1311"/>
      <c r="Y89" s="1311"/>
      <c r="Z89" s="1311"/>
      <c r="AA89" s="1311"/>
      <c r="AB89" s="1311"/>
      <c r="AC89" s="1312"/>
      <c r="AK89" s="346"/>
    </row>
    <row r="90" spans="3:37" ht="24.95" customHeight="1" thickBot="1" x14ac:dyDescent="0.2">
      <c r="C90" s="347"/>
      <c r="D90" s="348"/>
      <c r="E90" s="348"/>
      <c r="F90" s="348"/>
      <c r="G90" s="348"/>
      <c r="H90" s="348"/>
      <c r="I90" s="348"/>
      <c r="J90" s="348"/>
      <c r="K90" s="348"/>
      <c r="L90" s="348"/>
      <c r="M90" s="348"/>
      <c r="N90" s="348"/>
      <c r="O90" s="348"/>
      <c r="P90" s="348"/>
      <c r="Q90" s="348"/>
      <c r="R90" s="348"/>
      <c r="S90" s="348"/>
      <c r="T90" s="348"/>
      <c r="U90" s="348"/>
      <c r="V90" s="348"/>
      <c r="W90" s="348"/>
      <c r="X90" s="348"/>
      <c r="Y90" s="348"/>
      <c r="Z90" s="348"/>
      <c r="AA90" s="348"/>
      <c r="AB90" s="348"/>
      <c r="AC90" s="348"/>
      <c r="AD90" s="348"/>
      <c r="AE90" s="348"/>
      <c r="AF90" s="348"/>
      <c r="AG90" s="348"/>
      <c r="AH90" s="348"/>
      <c r="AI90" s="348"/>
      <c r="AJ90" s="348"/>
      <c r="AK90" s="349"/>
    </row>
    <row r="92" spans="3:37" ht="14.25" thickBot="1" x14ac:dyDescent="0.2"/>
    <row r="93" spans="3:37" x14ac:dyDescent="0.15">
      <c r="C93" s="350"/>
      <c r="D93" s="351"/>
      <c r="E93" s="351"/>
      <c r="F93" s="351"/>
      <c r="G93" s="351"/>
      <c r="H93" s="351"/>
      <c r="I93" s="351"/>
      <c r="J93" s="351"/>
      <c r="K93" s="351"/>
      <c r="L93" s="351"/>
      <c r="M93" s="351"/>
      <c r="N93" s="351"/>
      <c r="O93" s="351"/>
      <c r="P93" s="351"/>
      <c r="Q93" s="351"/>
      <c r="R93" s="351"/>
      <c r="S93" s="351"/>
      <c r="T93" s="351"/>
      <c r="U93" s="351"/>
      <c r="V93" s="351"/>
      <c r="W93" s="351"/>
      <c r="X93" s="351"/>
      <c r="Y93" s="351"/>
      <c r="Z93" s="351"/>
      <c r="AA93" s="351"/>
      <c r="AB93" s="351"/>
      <c r="AC93" s="351"/>
      <c r="AD93" s="351"/>
      <c r="AE93" s="351"/>
      <c r="AF93" s="351"/>
      <c r="AG93" s="351"/>
      <c r="AH93" s="351"/>
      <c r="AI93" s="351"/>
      <c r="AJ93" s="351"/>
      <c r="AK93" s="352"/>
    </row>
    <row r="94" spans="3:37" x14ac:dyDescent="0.15">
      <c r="C94" s="345"/>
      <c r="E94" s="285" t="s">
        <v>805</v>
      </c>
      <c r="AK94" s="346"/>
    </row>
    <row r="95" spans="3:37" ht="45" customHeight="1" x14ac:dyDescent="0.15">
      <c r="C95" s="345"/>
      <c r="F95" s="1175" t="s">
        <v>821</v>
      </c>
      <c r="G95" s="1175"/>
      <c r="H95" s="1175"/>
      <c r="I95" s="1175"/>
      <c r="J95" s="1175"/>
      <c r="K95" s="1175"/>
      <c r="L95" s="1175"/>
      <c r="M95" s="1175"/>
      <c r="N95" s="1175"/>
      <c r="O95" s="1175"/>
      <c r="P95" s="1175"/>
      <c r="Q95" s="1175"/>
      <c r="R95" s="1175"/>
      <c r="S95" s="1175"/>
      <c r="T95" s="1175"/>
      <c r="U95" s="1175"/>
      <c r="V95" s="1175"/>
      <c r="AK95" s="346"/>
    </row>
    <row r="96" spans="3:37" ht="20.100000000000001" customHeight="1" x14ac:dyDescent="0.15">
      <c r="C96" s="345"/>
      <c r="E96" s="1180" t="s">
        <v>806</v>
      </c>
      <c r="F96" s="1180"/>
      <c r="G96" s="1180" t="s">
        <v>807</v>
      </c>
      <c r="H96" s="1180"/>
      <c r="I96" s="1180"/>
      <c r="J96" s="1180"/>
      <c r="K96" s="1180"/>
      <c r="L96" s="1183" t="s">
        <v>810</v>
      </c>
      <c r="M96" s="1184"/>
      <c r="N96" s="1184"/>
      <c r="O96" s="1184"/>
      <c r="P96" s="1184"/>
      <c r="Q96" s="1184"/>
      <c r="R96" s="1184"/>
      <c r="S96" s="1185"/>
      <c r="T96" s="1180" t="s">
        <v>816</v>
      </c>
      <c r="U96" s="1180"/>
      <c r="V96" s="1180"/>
      <c r="AK96" s="346"/>
    </row>
    <row r="97" spans="3:37" ht="20.100000000000001" customHeight="1" x14ac:dyDescent="0.15">
      <c r="C97" s="345"/>
      <c r="E97" s="1294">
        <v>1</v>
      </c>
      <c r="F97" s="1294"/>
      <c r="G97" s="1293" t="s">
        <v>386</v>
      </c>
      <c r="H97" s="1293"/>
      <c r="I97" s="1293"/>
      <c r="J97" s="1293"/>
      <c r="K97" s="1293"/>
      <c r="L97" s="1293" t="s">
        <v>373</v>
      </c>
      <c r="M97" s="1293"/>
      <c r="N97" s="1293"/>
      <c r="O97" s="1293"/>
      <c r="P97" s="1293"/>
      <c r="Q97" s="1293"/>
      <c r="R97" s="1293"/>
      <c r="S97" s="1293"/>
      <c r="T97" s="1293" t="s">
        <v>371</v>
      </c>
      <c r="U97" s="1293"/>
      <c r="V97" s="1293"/>
      <c r="AK97" s="346"/>
    </row>
    <row r="98" spans="3:37" ht="20.100000000000001" customHeight="1" x14ac:dyDescent="0.15">
      <c r="C98" s="345"/>
      <c r="E98" s="1294">
        <v>2</v>
      </c>
      <c r="F98" s="1294"/>
      <c r="G98" s="1293" t="s">
        <v>370</v>
      </c>
      <c r="H98" s="1293"/>
      <c r="I98" s="1293"/>
      <c r="J98" s="1293"/>
      <c r="K98" s="1293"/>
      <c r="L98" s="1293" t="s">
        <v>372</v>
      </c>
      <c r="M98" s="1293"/>
      <c r="N98" s="1293"/>
      <c r="O98" s="1293"/>
      <c r="P98" s="1293"/>
      <c r="Q98" s="1293"/>
      <c r="R98" s="1293"/>
      <c r="S98" s="1293"/>
      <c r="T98" s="1293" t="s">
        <v>1457</v>
      </c>
      <c r="U98" s="1293"/>
      <c r="V98" s="1293"/>
      <c r="AK98" s="346"/>
    </row>
    <row r="99" spans="3:37" ht="20.100000000000001" customHeight="1" x14ac:dyDescent="0.15">
      <c r="C99" s="345"/>
      <c r="E99" s="1294">
        <v>3</v>
      </c>
      <c r="F99" s="1294"/>
      <c r="G99" s="1293" t="s">
        <v>1460</v>
      </c>
      <c r="H99" s="1293"/>
      <c r="I99" s="1293"/>
      <c r="J99" s="1293"/>
      <c r="K99" s="1293"/>
      <c r="L99" s="1293" t="s">
        <v>387</v>
      </c>
      <c r="M99" s="1293"/>
      <c r="N99" s="1293"/>
      <c r="O99" s="1293"/>
      <c r="P99" s="1293"/>
      <c r="Q99" s="1293"/>
      <c r="R99" s="1293"/>
      <c r="S99" s="1293"/>
      <c r="T99" s="1293" t="s">
        <v>377</v>
      </c>
      <c r="U99" s="1293"/>
      <c r="V99" s="1293"/>
      <c r="AK99" s="346"/>
    </row>
    <row r="100" spans="3:37" ht="20.100000000000001" customHeight="1" x14ac:dyDescent="0.15">
      <c r="C100" s="345"/>
      <c r="E100" s="1294">
        <v>4</v>
      </c>
      <c r="F100" s="1294"/>
      <c r="G100" s="1293" t="s">
        <v>1455</v>
      </c>
      <c r="H100" s="1293"/>
      <c r="I100" s="1293"/>
      <c r="J100" s="1293"/>
      <c r="K100" s="1293"/>
      <c r="L100" s="1293" t="s">
        <v>375</v>
      </c>
      <c r="M100" s="1293"/>
      <c r="N100" s="1293"/>
      <c r="O100" s="1293"/>
      <c r="P100" s="1293"/>
      <c r="Q100" s="1293"/>
      <c r="R100" s="1293"/>
      <c r="S100" s="1293"/>
      <c r="T100" s="1293" t="s">
        <v>383</v>
      </c>
      <c r="U100" s="1293"/>
      <c r="V100" s="1293"/>
      <c r="AK100" s="346"/>
    </row>
    <row r="101" spans="3:37" ht="20.100000000000001" customHeight="1" x14ac:dyDescent="0.15">
      <c r="C101" s="345"/>
      <c r="E101" s="1294">
        <v>5</v>
      </c>
      <c r="F101" s="1294"/>
      <c r="G101" s="1293" t="s">
        <v>1459</v>
      </c>
      <c r="H101" s="1293"/>
      <c r="I101" s="1293"/>
      <c r="J101" s="1293"/>
      <c r="K101" s="1293"/>
      <c r="L101" s="1293" t="s">
        <v>1462</v>
      </c>
      <c r="M101" s="1293"/>
      <c r="N101" s="1293"/>
      <c r="O101" s="1293"/>
      <c r="P101" s="1293"/>
      <c r="Q101" s="1293"/>
      <c r="R101" s="1293"/>
      <c r="S101" s="1293"/>
      <c r="T101" s="1293" t="s">
        <v>1458</v>
      </c>
      <c r="U101" s="1293"/>
      <c r="V101" s="1293"/>
      <c r="AK101" s="346"/>
    </row>
    <row r="102" spans="3:37" ht="20.100000000000001" customHeight="1" x14ac:dyDescent="0.15">
      <c r="C102" s="345"/>
      <c r="E102" s="1294">
        <v>6</v>
      </c>
      <c r="F102" s="1294"/>
      <c r="G102" s="1293" t="s">
        <v>1461</v>
      </c>
      <c r="H102" s="1293"/>
      <c r="I102" s="1293"/>
      <c r="J102" s="1293"/>
      <c r="K102" s="1293"/>
      <c r="L102" s="1293" t="s">
        <v>1456</v>
      </c>
      <c r="M102" s="1293"/>
      <c r="N102" s="1293"/>
      <c r="O102" s="1293"/>
      <c r="P102" s="1293"/>
      <c r="Q102" s="1293"/>
      <c r="R102" s="1293"/>
      <c r="S102" s="1293"/>
      <c r="T102" s="1293" t="s">
        <v>379</v>
      </c>
      <c r="U102" s="1293"/>
      <c r="V102" s="1293"/>
      <c r="AK102" s="346"/>
    </row>
    <row r="103" spans="3:37" ht="20.100000000000001" customHeight="1" x14ac:dyDescent="0.15">
      <c r="C103" s="345"/>
      <c r="E103" s="1294">
        <v>7</v>
      </c>
      <c r="F103" s="1294"/>
      <c r="G103" s="1293" t="s">
        <v>374</v>
      </c>
      <c r="H103" s="1293"/>
      <c r="I103" s="1293"/>
      <c r="J103" s="1293"/>
      <c r="K103" s="1293"/>
      <c r="L103" s="1293" t="s">
        <v>376</v>
      </c>
      <c r="M103" s="1293"/>
      <c r="N103" s="1293"/>
      <c r="O103" s="1293"/>
      <c r="P103" s="1293"/>
      <c r="Q103" s="1293"/>
      <c r="R103" s="1293"/>
      <c r="S103" s="1293"/>
      <c r="T103" s="1293" t="s">
        <v>382</v>
      </c>
      <c r="U103" s="1293"/>
      <c r="V103" s="1293"/>
      <c r="AK103" s="346"/>
    </row>
    <row r="104" spans="3:37" s="295" customFormat="1" x14ac:dyDescent="0.15">
      <c r="C104" s="334"/>
      <c r="AB104" s="302"/>
      <c r="AK104" s="335"/>
    </row>
    <row r="105" spans="3:37" s="295" customFormat="1" ht="24.95" customHeight="1" x14ac:dyDescent="0.15">
      <c r="C105" s="334"/>
      <c r="D105" s="5"/>
      <c r="E105" s="5"/>
      <c r="F105" s="40" t="s">
        <v>1374</v>
      </c>
      <c r="G105" s="138" t="s">
        <v>1463</v>
      </c>
      <c r="H105" s="356">
        <v>7</v>
      </c>
      <c r="I105" s="5" t="s">
        <v>5</v>
      </c>
      <c r="J105" s="356">
        <v>5</v>
      </c>
      <c r="K105" s="5" t="s">
        <v>23</v>
      </c>
      <c r="L105" s="356">
        <v>18</v>
      </c>
      <c r="M105" s="5" t="s">
        <v>1373</v>
      </c>
      <c r="AK105" s="335"/>
    </row>
    <row r="106" spans="3:37" x14ac:dyDescent="0.15">
      <c r="C106" s="345"/>
      <c r="Q106" s="284"/>
      <c r="AK106" s="346"/>
    </row>
    <row r="107" spans="3:37" ht="14.25" thickBot="1" x14ac:dyDescent="0.2">
      <c r="C107" s="347"/>
      <c r="D107" s="348"/>
      <c r="E107" s="348"/>
      <c r="F107" s="348"/>
      <c r="G107" s="348"/>
      <c r="H107" s="348"/>
      <c r="I107" s="348"/>
      <c r="J107" s="348"/>
      <c r="K107" s="348"/>
      <c r="L107" s="348"/>
      <c r="M107" s="348"/>
      <c r="N107" s="348"/>
      <c r="O107" s="348"/>
      <c r="P107" s="348"/>
      <c r="Q107" s="348"/>
      <c r="R107" s="348"/>
      <c r="S107" s="348"/>
      <c r="T107" s="348"/>
      <c r="U107" s="348"/>
      <c r="V107" s="348"/>
      <c r="W107" s="348"/>
      <c r="X107" s="348"/>
      <c r="Y107" s="348"/>
      <c r="Z107" s="348"/>
      <c r="AA107" s="348"/>
      <c r="AB107" s="348"/>
      <c r="AC107" s="348"/>
      <c r="AD107" s="348"/>
      <c r="AE107" s="348"/>
      <c r="AF107" s="348"/>
      <c r="AG107" s="348"/>
      <c r="AH107" s="348"/>
      <c r="AI107" s="348"/>
      <c r="AJ107" s="348"/>
      <c r="AK107" s="349"/>
    </row>
    <row r="109" spans="3:37" ht="14.25" thickBot="1" x14ac:dyDescent="0.2"/>
    <row r="110" spans="3:37" s="295" customFormat="1" x14ac:dyDescent="0.15">
      <c r="C110" s="342"/>
      <c r="D110" s="343"/>
      <c r="E110" s="343"/>
      <c r="F110" s="343"/>
      <c r="G110" s="343"/>
      <c r="H110" s="343"/>
      <c r="I110" s="343"/>
      <c r="J110" s="343"/>
      <c r="K110" s="343"/>
      <c r="L110" s="343"/>
      <c r="M110" s="343"/>
      <c r="N110" s="343"/>
      <c r="O110" s="343"/>
      <c r="P110" s="343"/>
      <c r="Q110" s="343"/>
      <c r="R110" s="343"/>
      <c r="S110" s="343"/>
      <c r="T110" s="343"/>
      <c r="U110" s="343"/>
      <c r="V110" s="343"/>
      <c r="W110" s="343"/>
      <c r="X110" s="343"/>
      <c r="Y110" s="343"/>
      <c r="Z110" s="343"/>
      <c r="AA110" s="343"/>
      <c r="AB110" s="343"/>
      <c r="AC110" s="343"/>
      <c r="AD110" s="343"/>
      <c r="AE110" s="343"/>
      <c r="AF110" s="343"/>
      <c r="AG110" s="343"/>
      <c r="AH110" s="343"/>
      <c r="AI110" s="343"/>
      <c r="AJ110" s="343"/>
      <c r="AK110" s="344"/>
    </row>
    <row r="111" spans="3:37" s="295" customFormat="1" x14ac:dyDescent="0.15">
      <c r="C111" s="334"/>
      <c r="E111" s="285" t="s">
        <v>1054</v>
      </c>
      <c r="AK111" s="335"/>
    </row>
    <row r="112" spans="3:37" s="295" customFormat="1" x14ac:dyDescent="0.15">
      <c r="C112" s="334"/>
      <c r="F112" s="295" t="s">
        <v>1071</v>
      </c>
      <c r="AK112" s="335"/>
    </row>
    <row r="113" spans="2:37" s="295" customFormat="1" x14ac:dyDescent="0.15">
      <c r="C113" s="334"/>
      <c r="F113" s="295" t="s">
        <v>1072</v>
      </c>
      <c r="AK113" s="335"/>
    </row>
    <row r="114" spans="2:37" s="295" customFormat="1" x14ac:dyDescent="0.15">
      <c r="C114" s="334"/>
      <c r="F114" s="295" t="s">
        <v>1073</v>
      </c>
      <c r="AK114" s="335"/>
    </row>
    <row r="115" spans="2:37" s="295" customFormat="1" ht="26.1" customHeight="1" x14ac:dyDescent="0.15">
      <c r="C115" s="334"/>
      <c r="E115" s="1065" t="s">
        <v>1055</v>
      </c>
      <c r="F115" s="1065"/>
      <c r="G115" s="1065"/>
      <c r="H115" s="1065" t="s">
        <v>1060</v>
      </c>
      <c r="I115" s="1065"/>
      <c r="J115" s="1065"/>
      <c r="K115" s="1065" t="s">
        <v>1064</v>
      </c>
      <c r="L115" s="1065"/>
      <c r="M115" s="1065"/>
      <c r="N115" s="1065" t="s">
        <v>1033</v>
      </c>
      <c r="O115" s="1065"/>
      <c r="P115" s="1065"/>
      <c r="Q115" s="1065" t="s">
        <v>1066</v>
      </c>
      <c r="R115" s="1065"/>
      <c r="S115" s="1065"/>
      <c r="T115" s="1065" t="s">
        <v>1050</v>
      </c>
      <c r="U115" s="1065"/>
      <c r="V115" s="1065"/>
      <c r="W115" s="1065" t="s">
        <v>533</v>
      </c>
      <c r="X115" s="1065"/>
      <c r="Y115" s="1065"/>
      <c r="Z115" s="1065"/>
      <c r="AK115" s="335"/>
    </row>
    <row r="116" spans="2:37" s="295" customFormat="1" ht="30" customHeight="1" x14ac:dyDescent="0.15">
      <c r="C116" s="334"/>
      <c r="E116" s="1293">
        <v>1</v>
      </c>
      <c r="F116" s="1293"/>
      <c r="G116" s="1293"/>
      <c r="H116" s="1293" t="s">
        <v>386</v>
      </c>
      <c r="I116" s="1293"/>
      <c r="J116" s="1293"/>
      <c r="K116" s="1293" t="s">
        <v>1457</v>
      </c>
      <c r="L116" s="1293"/>
      <c r="M116" s="1293"/>
      <c r="N116" s="1293" t="s">
        <v>370</v>
      </c>
      <c r="O116" s="1293"/>
      <c r="P116" s="1293"/>
      <c r="Q116" s="1293" t="s">
        <v>377</v>
      </c>
      <c r="R116" s="1293"/>
      <c r="S116" s="1293"/>
      <c r="T116" s="1293" t="s">
        <v>1461</v>
      </c>
      <c r="U116" s="1293"/>
      <c r="V116" s="1293"/>
      <c r="W116" s="1293" t="s">
        <v>382</v>
      </c>
      <c r="X116" s="1293"/>
      <c r="Y116" s="1293"/>
      <c r="Z116" s="1293"/>
      <c r="AK116" s="335"/>
    </row>
    <row r="117" spans="2:37" s="295" customFormat="1" ht="30" customHeight="1" x14ac:dyDescent="0.15">
      <c r="C117" s="334"/>
      <c r="E117" s="1293">
        <v>2</v>
      </c>
      <c r="F117" s="1293"/>
      <c r="G117" s="1293"/>
      <c r="H117" s="1293" t="s">
        <v>1455</v>
      </c>
      <c r="I117" s="1293"/>
      <c r="J117" s="1293"/>
      <c r="K117" s="1293" t="s">
        <v>1458</v>
      </c>
      <c r="L117" s="1293"/>
      <c r="M117" s="1293"/>
      <c r="N117" s="1293" t="s">
        <v>1459</v>
      </c>
      <c r="O117" s="1293"/>
      <c r="P117" s="1293"/>
      <c r="Q117" s="1293" t="s">
        <v>379</v>
      </c>
      <c r="R117" s="1293"/>
      <c r="S117" s="1293"/>
      <c r="T117" s="1293" t="s">
        <v>372</v>
      </c>
      <c r="U117" s="1293"/>
      <c r="V117" s="1293"/>
      <c r="W117" s="1293" t="s">
        <v>386</v>
      </c>
      <c r="X117" s="1293"/>
      <c r="Y117" s="1293"/>
      <c r="Z117" s="1293"/>
      <c r="AK117" s="335"/>
    </row>
    <row r="118" spans="2:37" s="295" customFormat="1" ht="30" customHeight="1" x14ac:dyDescent="0.15">
      <c r="C118" s="334"/>
      <c r="E118" s="1293">
        <v>3</v>
      </c>
      <c r="F118" s="1293"/>
      <c r="G118" s="1293"/>
      <c r="H118" s="1293" t="s">
        <v>374</v>
      </c>
      <c r="I118" s="1293"/>
      <c r="J118" s="1293"/>
      <c r="K118" s="1293" t="s">
        <v>378</v>
      </c>
      <c r="L118" s="1293"/>
      <c r="M118" s="1293"/>
      <c r="N118" s="1293" t="s">
        <v>373</v>
      </c>
      <c r="O118" s="1293"/>
      <c r="P118" s="1293"/>
      <c r="Q118" s="1293" t="s">
        <v>380</v>
      </c>
      <c r="R118" s="1293"/>
      <c r="S118" s="1293"/>
      <c r="T118" s="1293" t="s">
        <v>1462</v>
      </c>
      <c r="U118" s="1293"/>
      <c r="V118" s="1293"/>
      <c r="W118" s="1293" t="s">
        <v>1455</v>
      </c>
      <c r="X118" s="1293"/>
      <c r="Y118" s="1293"/>
      <c r="Z118" s="1293"/>
      <c r="AK118" s="335"/>
    </row>
    <row r="119" spans="2:37" s="295" customFormat="1" ht="30" customHeight="1" x14ac:dyDescent="0.15">
      <c r="C119" s="334"/>
      <c r="E119" s="1293">
        <v>4</v>
      </c>
      <c r="F119" s="1293"/>
      <c r="G119" s="1293"/>
      <c r="H119" s="1293" t="s">
        <v>387</v>
      </c>
      <c r="I119" s="1293"/>
      <c r="J119" s="1293"/>
      <c r="K119" s="1293" t="s">
        <v>384</v>
      </c>
      <c r="L119" s="1293"/>
      <c r="M119" s="1293"/>
      <c r="N119" s="1293" t="s">
        <v>375</v>
      </c>
      <c r="O119" s="1293"/>
      <c r="P119" s="1293"/>
      <c r="Q119" s="1293" t="s">
        <v>381</v>
      </c>
      <c r="R119" s="1293"/>
      <c r="S119" s="1293"/>
      <c r="T119" s="1293" t="s">
        <v>371</v>
      </c>
      <c r="U119" s="1293"/>
      <c r="V119" s="1293"/>
      <c r="W119" s="1293" t="s">
        <v>374</v>
      </c>
      <c r="X119" s="1293"/>
      <c r="Y119" s="1293"/>
      <c r="Z119" s="1293"/>
      <c r="AK119" s="335"/>
    </row>
    <row r="120" spans="2:37" s="295" customFormat="1" ht="30" customHeight="1" x14ac:dyDescent="0.15">
      <c r="C120" s="334"/>
      <c r="E120" s="1293">
        <v>5</v>
      </c>
      <c r="F120" s="1293"/>
      <c r="G120" s="1293"/>
      <c r="H120" s="1293" t="s">
        <v>1456</v>
      </c>
      <c r="I120" s="1293"/>
      <c r="J120" s="1293"/>
      <c r="K120" s="1293" t="s">
        <v>385</v>
      </c>
      <c r="L120" s="1293"/>
      <c r="M120" s="1293"/>
      <c r="N120" s="1293" t="s">
        <v>376</v>
      </c>
      <c r="O120" s="1293"/>
      <c r="P120" s="1293"/>
      <c r="Q120" s="1293" t="s">
        <v>1460</v>
      </c>
      <c r="R120" s="1293"/>
      <c r="S120" s="1293"/>
      <c r="T120" s="1293" t="s">
        <v>383</v>
      </c>
      <c r="U120" s="1293"/>
      <c r="V120" s="1293"/>
      <c r="W120" s="1293" t="s">
        <v>387</v>
      </c>
      <c r="X120" s="1293"/>
      <c r="Y120" s="1293"/>
      <c r="Z120" s="1293"/>
      <c r="AK120" s="335"/>
    </row>
    <row r="121" spans="2:37" s="295" customFormat="1" x14ac:dyDescent="0.15">
      <c r="C121" s="334"/>
      <c r="AK121" s="335"/>
    </row>
    <row r="122" spans="2:37" s="295" customFormat="1" ht="14.25" thickBot="1" x14ac:dyDescent="0.2">
      <c r="C122" s="337"/>
      <c r="D122" s="338"/>
      <c r="E122" s="338"/>
      <c r="F122" s="338"/>
      <c r="G122" s="338"/>
      <c r="H122" s="338"/>
      <c r="I122" s="338"/>
      <c r="J122" s="338"/>
      <c r="K122" s="338"/>
      <c r="L122" s="338"/>
      <c r="M122" s="338"/>
      <c r="N122" s="338"/>
      <c r="O122" s="338"/>
      <c r="P122" s="338"/>
      <c r="Q122" s="338"/>
      <c r="R122" s="338"/>
      <c r="S122" s="338"/>
      <c r="T122" s="338"/>
      <c r="U122" s="338"/>
      <c r="V122" s="338"/>
      <c r="W122" s="338"/>
      <c r="X122" s="338"/>
      <c r="Y122" s="338"/>
      <c r="Z122" s="338"/>
      <c r="AA122" s="338"/>
      <c r="AB122" s="338"/>
      <c r="AC122" s="338"/>
      <c r="AD122" s="338"/>
      <c r="AE122" s="338"/>
      <c r="AF122" s="338"/>
      <c r="AG122" s="338"/>
      <c r="AH122" s="338"/>
      <c r="AI122" s="338"/>
      <c r="AJ122" s="338"/>
      <c r="AK122" s="339"/>
    </row>
    <row r="125" spans="2:37" ht="14.25" thickBot="1" x14ac:dyDescent="0.2"/>
    <row r="126" spans="2:37" s="5" customFormat="1" ht="31.5" customHeight="1" x14ac:dyDescent="0.15">
      <c r="B126" s="38"/>
      <c r="C126" s="331" t="s">
        <v>1429</v>
      </c>
      <c r="D126" s="332"/>
      <c r="E126" s="332"/>
      <c r="F126" s="332"/>
      <c r="G126" s="332"/>
      <c r="H126" s="332"/>
      <c r="I126" s="332"/>
      <c r="J126" s="332"/>
      <c r="K126" s="332"/>
      <c r="L126" s="332"/>
      <c r="M126" s="332"/>
      <c r="N126" s="332"/>
      <c r="O126" s="332"/>
      <c r="P126" s="332"/>
      <c r="Q126" s="332"/>
      <c r="R126" s="332"/>
      <c r="S126" s="332"/>
      <c r="T126" s="332"/>
      <c r="U126" s="332"/>
      <c r="V126" s="332"/>
      <c r="W126" s="332"/>
      <c r="X126" s="332"/>
      <c r="Y126" s="332"/>
      <c r="Z126" s="332"/>
      <c r="AA126" s="332"/>
      <c r="AB126" s="332"/>
      <c r="AC126" s="332"/>
      <c r="AD126" s="332"/>
      <c r="AE126" s="332"/>
      <c r="AF126" s="332"/>
      <c r="AG126" s="332"/>
      <c r="AH126" s="332"/>
      <c r="AI126" s="332"/>
      <c r="AJ126" s="1295" t="s">
        <v>1440</v>
      </c>
      <c r="AK126" s="1296"/>
    </row>
    <row r="127" spans="2:37" s="295" customFormat="1" ht="18.95" customHeight="1" x14ac:dyDescent="0.15">
      <c r="C127" s="353"/>
      <c r="D127" s="1255" t="s">
        <v>1454</v>
      </c>
      <c r="E127" s="1255"/>
      <c r="F127" s="1255"/>
      <c r="G127" s="1255"/>
      <c r="H127" s="1255"/>
      <c r="I127" s="1255"/>
      <c r="J127" s="1255"/>
      <c r="K127" s="1255"/>
      <c r="L127" s="1255"/>
      <c r="M127" s="1255"/>
      <c r="N127" s="1255"/>
      <c r="O127" s="1255"/>
      <c r="P127" s="1255"/>
      <c r="Q127" s="1255"/>
      <c r="R127" s="1255"/>
      <c r="S127" s="1255"/>
      <c r="T127" s="1255"/>
      <c r="U127" s="1255"/>
      <c r="V127" s="1255"/>
      <c r="W127" s="1255"/>
      <c r="X127" s="1255"/>
      <c r="Y127" s="1255"/>
      <c r="Z127" s="1255"/>
      <c r="AA127" s="1255"/>
      <c r="AB127" s="1255"/>
      <c r="AC127" s="1255"/>
      <c r="AD127" s="1255"/>
      <c r="AE127" s="1255"/>
      <c r="AF127" s="1255"/>
      <c r="AG127" s="1255"/>
      <c r="AH127" s="1255"/>
      <c r="AI127" s="1255"/>
      <c r="AJ127" s="1255"/>
      <c r="AK127" s="354"/>
    </row>
    <row r="128" spans="2:37" s="295" customFormat="1" ht="12.95" customHeight="1" x14ac:dyDescent="0.15">
      <c r="C128" s="334"/>
      <c r="E128" s="285"/>
      <c r="AK128" s="335"/>
    </row>
    <row r="129" spans="3:37" s="295" customFormat="1" ht="27.6" customHeight="1" x14ac:dyDescent="0.15">
      <c r="C129" s="334"/>
      <c r="F129" s="1112" t="s">
        <v>1094</v>
      </c>
      <c r="G129" s="1112"/>
      <c r="H129" s="1112"/>
      <c r="I129" s="1112"/>
      <c r="J129" s="1112"/>
      <c r="K129" s="1112"/>
      <c r="L129" s="1112"/>
      <c r="M129" s="1112"/>
      <c r="N129" s="1112"/>
      <c r="O129" s="1112"/>
      <c r="P129" s="1112"/>
      <c r="Q129" s="1112"/>
      <c r="R129" s="1112"/>
      <c r="S129" s="1112"/>
      <c r="T129" s="1112"/>
      <c r="U129" s="1112"/>
      <c r="V129" s="1112"/>
      <c r="W129" s="1112"/>
      <c r="X129" s="1112"/>
      <c r="Y129" s="1112"/>
      <c r="Z129" s="1112"/>
      <c r="AA129" s="1112"/>
      <c r="AB129" s="1112"/>
      <c r="AK129" s="335"/>
    </row>
    <row r="130" spans="3:37" s="295" customFormat="1" x14ac:dyDescent="0.15">
      <c r="C130" s="334"/>
      <c r="F130" s="295" t="s">
        <v>1002</v>
      </c>
      <c r="AK130" s="335"/>
    </row>
    <row r="131" spans="3:37" s="295" customFormat="1" x14ac:dyDescent="0.15">
      <c r="C131" s="334"/>
      <c r="F131" s="295" t="s">
        <v>1092</v>
      </c>
      <c r="AK131" s="335"/>
    </row>
    <row r="132" spans="3:37" s="295" customFormat="1" x14ac:dyDescent="0.15">
      <c r="C132" s="334"/>
      <c r="F132" s="295" t="s">
        <v>1093</v>
      </c>
      <c r="AK132" s="335"/>
    </row>
    <row r="133" spans="3:37" s="295" customFormat="1" ht="32.450000000000003" customHeight="1" x14ac:dyDescent="0.15">
      <c r="C133" s="334"/>
      <c r="E133" s="1065" t="s">
        <v>1075</v>
      </c>
      <c r="F133" s="1065"/>
      <c r="G133" s="1065"/>
      <c r="H133" s="1070" t="s">
        <v>1076</v>
      </c>
      <c r="I133" s="1070"/>
      <c r="J133" s="1070"/>
      <c r="K133" s="1070"/>
      <c r="L133" s="1070"/>
      <c r="M133" s="1070" t="s">
        <v>1081</v>
      </c>
      <c r="N133" s="1070"/>
      <c r="O133" s="1070"/>
      <c r="P133" s="1070"/>
      <c r="Q133" s="1070"/>
      <c r="R133" s="1070"/>
      <c r="S133" s="1070"/>
      <c r="T133" s="1065" t="s">
        <v>1083</v>
      </c>
      <c r="U133" s="1065"/>
      <c r="V133" s="1065"/>
      <c r="W133" s="330" t="s">
        <v>1084</v>
      </c>
      <c r="X133" s="1070" t="s">
        <v>997</v>
      </c>
      <c r="Y133" s="1065"/>
      <c r="Z133" s="1065"/>
      <c r="AA133" s="1065"/>
      <c r="AB133" s="1065"/>
      <c r="AK133" s="335"/>
    </row>
    <row r="134" spans="3:37" s="295" customFormat="1" ht="15" customHeight="1" x14ac:dyDescent="0.15">
      <c r="C134" s="334"/>
      <c r="E134" s="1275" t="s">
        <v>1594</v>
      </c>
      <c r="F134" s="1276"/>
      <c r="G134" s="1277"/>
      <c r="H134" s="1097"/>
      <c r="I134" s="1129"/>
      <c r="J134" s="1129"/>
      <c r="K134" s="1129"/>
      <c r="L134" s="1098"/>
      <c r="M134" s="1188" t="s">
        <v>1077</v>
      </c>
      <c r="N134" s="1121"/>
      <c r="O134" s="1121"/>
      <c r="P134" s="1284" t="e">
        <f>IF($E$134&lt;&gt;"",VLOOKUP($E$134,自社拠点!#REF!,2,FALSE),"")</f>
        <v>#REF!</v>
      </c>
      <c r="Q134" s="1284"/>
      <c r="R134" s="1284"/>
      <c r="S134" s="1285"/>
      <c r="T134" s="1189" t="s">
        <v>1082</v>
      </c>
      <c r="U134" s="1190"/>
      <c r="V134" s="1191"/>
      <c r="W134" s="1290" t="s">
        <v>370</v>
      </c>
      <c r="X134" s="1097"/>
      <c r="Y134" s="1129"/>
      <c r="Z134" s="1121"/>
      <c r="AA134" s="1121"/>
      <c r="AB134" s="1205"/>
      <c r="AK134" s="335"/>
    </row>
    <row r="135" spans="3:37" s="295" customFormat="1" ht="15" customHeight="1" x14ac:dyDescent="0.15">
      <c r="C135" s="334"/>
      <c r="E135" s="1278"/>
      <c r="F135" s="1279"/>
      <c r="G135" s="1280"/>
      <c r="H135" s="1130"/>
      <c r="I135" s="1131"/>
      <c r="J135" s="1131"/>
      <c r="K135" s="1131"/>
      <c r="L135" s="1132"/>
      <c r="M135" s="1201" t="s">
        <v>846</v>
      </c>
      <c r="N135" s="1125"/>
      <c r="O135" s="1125"/>
      <c r="P135" s="1286" t="e">
        <f>IF($E$134&lt;&gt;"",VLOOKUP($E$134,自社拠点!#REF!,6,FALSE),"")</f>
        <v>#REF!</v>
      </c>
      <c r="Q135" s="1286"/>
      <c r="R135" s="1286"/>
      <c r="S135" s="1287"/>
      <c r="T135" s="1192"/>
      <c r="U135" s="1193"/>
      <c r="V135" s="1194"/>
      <c r="W135" s="1291"/>
      <c r="X135" s="1130"/>
      <c r="Y135" s="1131"/>
      <c r="Z135" s="1125"/>
      <c r="AA135" s="1125"/>
      <c r="AB135" s="1204"/>
      <c r="AK135" s="335"/>
    </row>
    <row r="136" spans="3:37" s="295" customFormat="1" ht="15" customHeight="1" x14ac:dyDescent="0.15">
      <c r="C136" s="334"/>
      <c r="E136" s="1278"/>
      <c r="F136" s="1279"/>
      <c r="G136" s="1280"/>
      <c r="H136" s="1130" t="s">
        <v>1040</v>
      </c>
      <c r="I136" s="1131"/>
      <c r="J136" s="965" t="e">
        <f>IF($E$134&lt;&gt;"",VLOOKUP($E$134,自社拠点!#REF!,3,FALSE),"")</f>
        <v>#REF!</v>
      </c>
      <c r="K136" s="965"/>
      <c r="L136" s="1264"/>
      <c r="M136" s="1201" t="s">
        <v>847</v>
      </c>
      <c r="N136" s="1125"/>
      <c r="O136" s="1125"/>
      <c r="P136" s="1286" t="e">
        <f>IF($E$134&lt;&gt;"",VLOOKUP($E$134,自社拠点!#REF!,7,FALSE),"")</f>
        <v>#REF!</v>
      </c>
      <c r="Q136" s="1286"/>
      <c r="R136" s="1286"/>
      <c r="S136" s="1287"/>
      <c r="T136" s="1192"/>
      <c r="U136" s="1193"/>
      <c r="V136" s="1194"/>
      <c r="W136" s="1291"/>
      <c r="X136" s="1130" t="s">
        <v>1038</v>
      </c>
      <c r="Y136" s="1131"/>
      <c r="Z136" s="965" t="e">
        <f>IF($E$134&lt;&gt;"",VLOOKUP($E$134,自社拠点!#REF!,12,FALSE),"")</f>
        <v>#REF!</v>
      </c>
      <c r="AA136" s="965"/>
      <c r="AB136" s="1264"/>
      <c r="AK136" s="335"/>
    </row>
    <row r="137" spans="3:37" s="295" customFormat="1" ht="15" customHeight="1" x14ac:dyDescent="0.15">
      <c r="C137" s="334"/>
      <c r="E137" s="1278"/>
      <c r="F137" s="1279"/>
      <c r="G137" s="1280"/>
      <c r="H137" s="1130" t="s">
        <v>1038</v>
      </c>
      <c r="I137" s="1131"/>
      <c r="J137" s="965" t="e">
        <f>IF($E$134&lt;&gt;"",VLOOKUP($E$134,自社拠点!#REF!,4,FALSE),"")</f>
        <v>#REF!</v>
      </c>
      <c r="K137" s="965"/>
      <c r="L137" s="1264"/>
      <c r="M137" s="1201" t="s">
        <v>1078</v>
      </c>
      <c r="N137" s="1125"/>
      <c r="O137" s="1125"/>
      <c r="P137" s="1286" t="e">
        <f>IF($E$134&lt;&gt;"",VLOOKUP($E$134,自社拠点!#REF!,8,FALSE),"")</f>
        <v>#REF!</v>
      </c>
      <c r="Q137" s="1286"/>
      <c r="R137" s="1286"/>
      <c r="S137" s="1287"/>
      <c r="T137" s="1192"/>
      <c r="U137" s="1193"/>
      <c r="V137" s="1194"/>
      <c r="W137" s="1291"/>
      <c r="X137" s="1130" t="s">
        <v>1039</v>
      </c>
      <c r="Y137" s="1131"/>
      <c r="Z137" s="965" t="e">
        <f>IF($E$134&lt;&gt;"",VLOOKUP($E$134,自社拠点!#REF!,13,FALSE),"")</f>
        <v>#REF!</v>
      </c>
      <c r="AA137" s="965" t="e">
        <f>IF($E$134&lt;&gt;"",VLOOKUP($E$134,自社拠点!#REF!,12,FALSE),"")</f>
        <v>#REF!</v>
      </c>
      <c r="AB137" s="1264" t="e">
        <f>IF($E$134&lt;&gt;"",VLOOKUP($E$134,自社拠点!#REF!,12,FALSE),"")</f>
        <v>#REF!</v>
      </c>
      <c r="AK137" s="335"/>
    </row>
    <row r="138" spans="3:37" s="295" customFormat="1" ht="15" customHeight="1" x14ac:dyDescent="0.15">
      <c r="C138" s="334"/>
      <c r="E138" s="1278"/>
      <c r="F138" s="1279"/>
      <c r="G138" s="1280"/>
      <c r="H138" s="1130" t="s">
        <v>1039</v>
      </c>
      <c r="I138" s="1131"/>
      <c r="J138" s="965" t="e">
        <f>IF($E$134&lt;&gt;"",VLOOKUP($E$134,自社拠点!#REF!,5,FALSE),"")</f>
        <v>#REF!</v>
      </c>
      <c r="K138" s="965"/>
      <c r="L138" s="1264"/>
      <c r="M138" s="1201" t="s">
        <v>1079</v>
      </c>
      <c r="N138" s="1125"/>
      <c r="O138" s="1125"/>
      <c r="P138" s="1286" t="e">
        <f>IF($E$134&lt;&gt;"",VLOOKUP($E$134,自社拠点!#REF!,9,FALSE),"")</f>
        <v>#REF!</v>
      </c>
      <c r="Q138" s="1286"/>
      <c r="R138" s="1286"/>
      <c r="S138" s="1287"/>
      <c r="T138" s="1192"/>
      <c r="U138" s="1193"/>
      <c r="V138" s="1194"/>
      <c r="W138" s="1291"/>
      <c r="X138" s="1130"/>
      <c r="Y138" s="1131"/>
      <c r="Z138" s="965"/>
      <c r="AA138" s="965"/>
      <c r="AB138" s="1264"/>
      <c r="AK138" s="335"/>
    </row>
    <row r="139" spans="3:37" s="295" customFormat="1" ht="15" customHeight="1" x14ac:dyDescent="0.15">
      <c r="C139" s="334"/>
      <c r="E139" s="1278"/>
      <c r="F139" s="1279"/>
      <c r="G139" s="1280"/>
      <c r="H139" s="1130"/>
      <c r="I139" s="1131"/>
      <c r="J139" s="1131"/>
      <c r="K139" s="1131"/>
      <c r="L139" s="1132"/>
      <c r="M139" s="1201" t="s">
        <v>895</v>
      </c>
      <c r="N139" s="1125"/>
      <c r="O139" s="1125"/>
      <c r="P139" s="1286" t="e">
        <f>IF($E$134&lt;&gt;"",VLOOKUP($E$134,自社拠点!#REF!,10,FALSE),"")</f>
        <v>#REF!</v>
      </c>
      <c r="Q139" s="1286"/>
      <c r="R139" s="1286"/>
      <c r="S139" s="1287"/>
      <c r="T139" s="1192"/>
      <c r="U139" s="1193"/>
      <c r="V139" s="1194"/>
      <c r="W139" s="1291"/>
      <c r="X139" s="1130"/>
      <c r="Y139" s="1131"/>
      <c r="Z139" s="965"/>
      <c r="AA139" s="965"/>
      <c r="AB139" s="1264"/>
      <c r="AK139" s="335"/>
    </row>
    <row r="140" spans="3:37" s="295" customFormat="1" ht="15" customHeight="1" x14ac:dyDescent="0.15">
      <c r="C140" s="334"/>
      <c r="E140" s="1281"/>
      <c r="F140" s="1282"/>
      <c r="G140" s="1283"/>
      <c r="H140" s="1099"/>
      <c r="I140" s="1133"/>
      <c r="J140" s="1133"/>
      <c r="K140" s="1133"/>
      <c r="L140" s="1100"/>
      <c r="M140" s="1202" t="s">
        <v>1080</v>
      </c>
      <c r="N140" s="1203"/>
      <c r="O140" s="1203"/>
      <c r="P140" s="1288" t="e">
        <f>IF($E$134&lt;&gt;"",VLOOKUP($E$134,自社拠点!#REF!,11,FALSE),"")</f>
        <v>#REF!</v>
      </c>
      <c r="Q140" s="1288"/>
      <c r="R140" s="1288"/>
      <c r="S140" s="1289"/>
      <c r="T140" s="1195"/>
      <c r="U140" s="1196"/>
      <c r="V140" s="1197"/>
      <c r="W140" s="1292"/>
      <c r="X140" s="1099"/>
      <c r="Y140" s="1133"/>
      <c r="Z140" s="1203"/>
      <c r="AA140" s="1203"/>
      <c r="AB140" s="1206"/>
      <c r="AK140" s="335"/>
    </row>
    <row r="141" spans="3:37" s="295" customFormat="1" ht="15" customHeight="1" x14ac:dyDescent="0.15">
      <c r="C141" s="334"/>
      <c r="E141" s="1275" t="s">
        <v>1595</v>
      </c>
      <c r="F141" s="1276"/>
      <c r="G141" s="1277"/>
      <c r="H141" s="1097"/>
      <c r="I141" s="1129"/>
      <c r="J141" s="1129"/>
      <c r="K141" s="1129"/>
      <c r="L141" s="1098"/>
      <c r="M141" s="1188" t="s">
        <v>1077</v>
      </c>
      <c r="N141" s="1121"/>
      <c r="O141" s="1121"/>
      <c r="P141" s="1284" t="e">
        <f>IF($E$141&lt;&gt;"",VLOOKUP($E$141,自社拠点!#REF!,2,FALSE),"")</f>
        <v>#REF!</v>
      </c>
      <c r="Q141" s="1284"/>
      <c r="R141" s="1284"/>
      <c r="S141" s="1285"/>
      <c r="T141" s="1189" t="s">
        <v>1082</v>
      </c>
      <c r="U141" s="1190"/>
      <c r="V141" s="1191"/>
      <c r="W141" s="1290" t="s">
        <v>371</v>
      </c>
      <c r="X141" s="1097"/>
      <c r="Y141" s="1129"/>
      <c r="Z141" s="1121"/>
      <c r="AA141" s="1121"/>
      <c r="AB141" s="1205"/>
      <c r="AK141" s="335"/>
    </row>
    <row r="142" spans="3:37" s="295" customFormat="1" ht="15" customHeight="1" x14ac:dyDescent="0.15">
      <c r="C142" s="334"/>
      <c r="E142" s="1278"/>
      <c r="F142" s="1279"/>
      <c r="G142" s="1280"/>
      <c r="H142" s="1130"/>
      <c r="I142" s="1131"/>
      <c r="J142" s="1131"/>
      <c r="K142" s="1131"/>
      <c r="L142" s="1132"/>
      <c r="M142" s="1201" t="s">
        <v>846</v>
      </c>
      <c r="N142" s="1125"/>
      <c r="O142" s="1125"/>
      <c r="P142" s="1286" t="e">
        <f>IF($E$141&lt;&gt;"",VLOOKUP($E$141,自社拠点!#REF!,6,FALSE),"")</f>
        <v>#REF!</v>
      </c>
      <c r="Q142" s="1286"/>
      <c r="R142" s="1286"/>
      <c r="S142" s="1287"/>
      <c r="T142" s="1192"/>
      <c r="U142" s="1193"/>
      <c r="V142" s="1194"/>
      <c r="W142" s="1291"/>
      <c r="X142" s="1130"/>
      <c r="Y142" s="1131"/>
      <c r="Z142" s="1125"/>
      <c r="AA142" s="1125"/>
      <c r="AB142" s="1204"/>
      <c r="AK142" s="335"/>
    </row>
    <row r="143" spans="3:37" s="295" customFormat="1" ht="15" customHeight="1" x14ac:dyDescent="0.15">
      <c r="C143" s="334"/>
      <c r="E143" s="1278"/>
      <c r="F143" s="1279"/>
      <c r="G143" s="1280"/>
      <c r="H143" s="1130" t="s">
        <v>1040</v>
      </c>
      <c r="I143" s="1131"/>
      <c r="J143" s="965" t="e">
        <f>IF($E$141&lt;&gt;"",VLOOKUP($E$141,自社拠点!#REF!,3,FALSE),"")</f>
        <v>#REF!</v>
      </c>
      <c r="K143" s="965"/>
      <c r="L143" s="1264"/>
      <c r="M143" s="1201" t="s">
        <v>847</v>
      </c>
      <c r="N143" s="1125"/>
      <c r="O143" s="1125"/>
      <c r="P143" s="1286" t="e">
        <f>IF($E$141&lt;&gt;"",VLOOKUP($E$141,自社拠点!#REF!,7,FALSE),"")</f>
        <v>#REF!</v>
      </c>
      <c r="Q143" s="1286"/>
      <c r="R143" s="1286"/>
      <c r="S143" s="1287"/>
      <c r="T143" s="1192"/>
      <c r="U143" s="1193"/>
      <c r="V143" s="1194"/>
      <c r="W143" s="1291"/>
      <c r="X143" s="1130" t="s">
        <v>1038</v>
      </c>
      <c r="Y143" s="1131"/>
      <c r="Z143" s="965" t="e">
        <f>IF($E$141&lt;&gt;"",VLOOKUP($E$141,自社拠点!#REF!,12,FALSE),"")</f>
        <v>#REF!</v>
      </c>
      <c r="AA143" s="965"/>
      <c r="AB143" s="1264"/>
      <c r="AK143" s="335"/>
    </row>
    <row r="144" spans="3:37" s="295" customFormat="1" ht="15" customHeight="1" x14ac:dyDescent="0.15">
      <c r="C144" s="334"/>
      <c r="E144" s="1278"/>
      <c r="F144" s="1279"/>
      <c r="G144" s="1280"/>
      <c r="H144" s="1130" t="s">
        <v>1038</v>
      </c>
      <c r="I144" s="1131"/>
      <c r="J144" s="965" t="e">
        <f>IF($E$141&lt;&gt;"",VLOOKUP($E$141,自社拠点!#REF!,4,FALSE),"")</f>
        <v>#REF!</v>
      </c>
      <c r="K144" s="965"/>
      <c r="L144" s="1264"/>
      <c r="M144" s="1201" t="s">
        <v>1078</v>
      </c>
      <c r="N144" s="1125"/>
      <c r="O144" s="1125"/>
      <c r="P144" s="1286" t="e">
        <f>IF($E$141&lt;&gt;"",VLOOKUP($E$141,自社拠点!#REF!,8,FALSE),"")</f>
        <v>#REF!</v>
      </c>
      <c r="Q144" s="1286"/>
      <c r="R144" s="1286"/>
      <c r="S144" s="1287"/>
      <c r="T144" s="1192"/>
      <c r="U144" s="1193"/>
      <c r="V144" s="1194"/>
      <c r="W144" s="1291"/>
      <c r="X144" s="1130" t="s">
        <v>1039</v>
      </c>
      <c r="Y144" s="1131"/>
      <c r="Z144" s="965" t="e">
        <f>IF($E$141&lt;&gt;"",VLOOKUP($E$141,自社拠点!#REF!,13,FALSE),"")</f>
        <v>#REF!</v>
      </c>
      <c r="AA144" s="965"/>
      <c r="AB144" s="1264"/>
      <c r="AK144" s="335"/>
    </row>
    <row r="145" spans="3:37" s="295" customFormat="1" ht="15" customHeight="1" x14ac:dyDescent="0.15">
      <c r="C145" s="334"/>
      <c r="E145" s="1278"/>
      <c r="F145" s="1279"/>
      <c r="G145" s="1280"/>
      <c r="H145" s="1130" t="s">
        <v>1039</v>
      </c>
      <c r="I145" s="1131"/>
      <c r="J145" s="965" t="e">
        <f>IF($E$141&lt;&gt;"",VLOOKUP($E$141,自社拠点!#REF!,5,FALSE),"")</f>
        <v>#REF!</v>
      </c>
      <c r="K145" s="965"/>
      <c r="L145" s="1264"/>
      <c r="M145" s="1201" t="s">
        <v>1079</v>
      </c>
      <c r="N145" s="1125"/>
      <c r="O145" s="1125"/>
      <c r="P145" s="1286" t="e">
        <f>IF($E$141&lt;&gt;"",VLOOKUP($E$141,自社拠点!#REF!,9,FALSE),"")</f>
        <v>#REF!</v>
      </c>
      <c r="Q145" s="1286"/>
      <c r="R145" s="1286"/>
      <c r="S145" s="1287"/>
      <c r="T145" s="1192"/>
      <c r="U145" s="1193"/>
      <c r="V145" s="1194"/>
      <c r="W145" s="1291"/>
      <c r="X145" s="1130"/>
      <c r="Y145" s="1131"/>
      <c r="Z145" s="965"/>
      <c r="AA145" s="965"/>
      <c r="AB145" s="1264"/>
      <c r="AK145" s="335"/>
    </row>
    <row r="146" spans="3:37" s="295" customFormat="1" ht="15" customHeight="1" x14ac:dyDescent="0.15">
      <c r="C146" s="334"/>
      <c r="E146" s="1278"/>
      <c r="F146" s="1279"/>
      <c r="G146" s="1280"/>
      <c r="H146" s="1130"/>
      <c r="I146" s="1131"/>
      <c r="J146" s="1131"/>
      <c r="K146" s="1131"/>
      <c r="L146" s="1132"/>
      <c r="M146" s="1201" t="s">
        <v>895</v>
      </c>
      <c r="N146" s="1125"/>
      <c r="O146" s="1125"/>
      <c r="P146" s="1286" t="e">
        <f>IF($E$141&lt;&gt;"",VLOOKUP($E$141,自社拠点!#REF!,10,FALSE),"")</f>
        <v>#REF!</v>
      </c>
      <c r="Q146" s="1286"/>
      <c r="R146" s="1286"/>
      <c r="S146" s="1287"/>
      <c r="T146" s="1192"/>
      <c r="U146" s="1193"/>
      <c r="V146" s="1194"/>
      <c r="W146" s="1291"/>
      <c r="X146" s="1130"/>
      <c r="Y146" s="1131"/>
      <c r="Z146" s="965"/>
      <c r="AA146" s="965"/>
      <c r="AB146" s="1264"/>
      <c r="AK146" s="335"/>
    </row>
    <row r="147" spans="3:37" s="295" customFormat="1" ht="15" customHeight="1" x14ac:dyDescent="0.15">
      <c r="C147" s="334"/>
      <c r="E147" s="1281"/>
      <c r="F147" s="1282"/>
      <c r="G147" s="1283"/>
      <c r="H147" s="1099"/>
      <c r="I147" s="1133"/>
      <c r="J147" s="1133"/>
      <c r="K147" s="1133"/>
      <c r="L147" s="1100"/>
      <c r="M147" s="1202" t="s">
        <v>1080</v>
      </c>
      <c r="N147" s="1203"/>
      <c r="O147" s="1203"/>
      <c r="P147" s="1288" t="e">
        <f>IF($E$141&lt;&gt;"",VLOOKUP($E$141,自社拠点!#REF!,11,FALSE),"")</f>
        <v>#REF!</v>
      </c>
      <c r="Q147" s="1288"/>
      <c r="R147" s="1288"/>
      <c r="S147" s="1289"/>
      <c r="T147" s="1195"/>
      <c r="U147" s="1196"/>
      <c r="V147" s="1197"/>
      <c r="W147" s="1292"/>
      <c r="X147" s="1099"/>
      <c r="Y147" s="1133"/>
      <c r="Z147" s="1203"/>
      <c r="AA147" s="1203"/>
      <c r="AB147" s="1206"/>
      <c r="AK147" s="335"/>
    </row>
    <row r="148" spans="3:37" s="295" customFormat="1" ht="15" customHeight="1" x14ac:dyDescent="0.15">
      <c r="C148" s="334"/>
      <c r="E148" s="1275" t="s">
        <v>1596</v>
      </c>
      <c r="F148" s="1276"/>
      <c r="G148" s="1277"/>
      <c r="H148" s="1097"/>
      <c r="I148" s="1129"/>
      <c r="J148" s="1129"/>
      <c r="K148" s="1129"/>
      <c r="L148" s="1098"/>
      <c r="M148" s="1188" t="s">
        <v>1077</v>
      </c>
      <c r="N148" s="1121"/>
      <c r="O148" s="1121"/>
      <c r="P148" s="1284" t="e">
        <f>IF($E$148&lt;&gt;"",VLOOKUP($E$148,自社拠点!#REF!,2,FALSE),"")</f>
        <v>#REF!</v>
      </c>
      <c r="Q148" s="1284"/>
      <c r="R148" s="1284"/>
      <c r="S148" s="1285"/>
      <c r="T148" s="1189" t="s">
        <v>1082</v>
      </c>
      <c r="U148" s="1190"/>
      <c r="V148" s="1191"/>
      <c r="W148" s="1290" t="s">
        <v>372</v>
      </c>
      <c r="X148" s="1097"/>
      <c r="Y148" s="1129"/>
      <c r="Z148" s="1121"/>
      <c r="AA148" s="1121"/>
      <c r="AB148" s="1205"/>
      <c r="AK148" s="335"/>
    </row>
    <row r="149" spans="3:37" s="295" customFormat="1" ht="15" customHeight="1" x14ac:dyDescent="0.15">
      <c r="C149" s="334"/>
      <c r="E149" s="1278"/>
      <c r="F149" s="1279"/>
      <c r="G149" s="1280"/>
      <c r="H149" s="1130"/>
      <c r="I149" s="1131"/>
      <c r="J149" s="1131"/>
      <c r="K149" s="1131"/>
      <c r="L149" s="1132"/>
      <c r="M149" s="1201" t="s">
        <v>846</v>
      </c>
      <c r="N149" s="1125"/>
      <c r="O149" s="1125"/>
      <c r="P149" s="1286" t="e">
        <f>IF($E$148&lt;&gt;"",VLOOKUP($E$148,自社拠点!#REF!,6,FALSE),"")</f>
        <v>#REF!</v>
      </c>
      <c r="Q149" s="1286"/>
      <c r="R149" s="1286"/>
      <c r="S149" s="1287"/>
      <c r="T149" s="1192"/>
      <c r="U149" s="1193"/>
      <c r="V149" s="1194"/>
      <c r="W149" s="1291"/>
      <c r="X149" s="1130"/>
      <c r="Y149" s="1131"/>
      <c r="Z149" s="1125"/>
      <c r="AA149" s="1125"/>
      <c r="AB149" s="1204"/>
      <c r="AK149" s="335"/>
    </row>
    <row r="150" spans="3:37" s="295" customFormat="1" ht="15" customHeight="1" x14ac:dyDescent="0.15">
      <c r="C150" s="334"/>
      <c r="E150" s="1278"/>
      <c r="F150" s="1279"/>
      <c r="G150" s="1280"/>
      <c r="H150" s="1130" t="s">
        <v>1040</v>
      </c>
      <c r="I150" s="1131"/>
      <c r="J150" s="965" t="e">
        <f>IF($E$148&lt;&gt;"",VLOOKUP($E$148,自社拠点!#REF!,3,FALSE),"")</f>
        <v>#REF!</v>
      </c>
      <c r="K150" s="965"/>
      <c r="L150" s="1264"/>
      <c r="M150" s="1201" t="s">
        <v>847</v>
      </c>
      <c r="N150" s="1125"/>
      <c r="O150" s="1125"/>
      <c r="P150" s="1286" t="e">
        <f>IF($E$148&lt;&gt;"",VLOOKUP($E$148,自社拠点!#REF!,7,FALSE),"")</f>
        <v>#REF!</v>
      </c>
      <c r="Q150" s="1286"/>
      <c r="R150" s="1286"/>
      <c r="S150" s="1287"/>
      <c r="T150" s="1192"/>
      <c r="U150" s="1193"/>
      <c r="V150" s="1194"/>
      <c r="W150" s="1291"/>
      <c r="X150" s="1130" t="s">
        <v>1038</v>
      </c>
      <c r="Y150" s="1131"/>
      <c r="Z150" s="965" t="e">
        <f>IF($E$148&lt;&gt;"",VLOOKUP($E$148,自社拠点!#REF!,12,FALSE),"")</f>
        <v>#REF!</v>
      </c>
      <c r="AA150" s="965"/>
      <c r="AB150" s="1264"/>
      <c r="AK150" s="335"/>
    </row>
    <row r="151" spans="3:37" s="295" customFormat="1" ht="15" customHeight="1" x14ac:dyDescent="0.15">
      <c r="C151" s="334"/>
      <c r="E151" s="1278"/>
      <c r="F151" s="1279"/>
      <c r="G151" s="1280"/>
      <c r="H151" s="1130" t="s">
        <v>1038</v>
      </c>
      <c r="I151" s="1131"/>
      <c r="J151" s="965" t="e">
        <f>IF($E$148&lt;&gt;"",VLOOKUP($E$148,自社拠点!#REF!,4,FALSE),"")</f>
        <v>#REF!</v>
      </c>
      <c r="K151" s="965"/>
      <c r="L151" s="1264"/>
      <c r="M151" s="1201" t="s">
        <v>1078</v>
      </c>
      <c r="N151" s="1125"/>
      <c r="O151" s="1125"/>
      <c r="P151" s="1286" t="e">
        <f>IF($E$148&lt;&gt;"",VLOOKUP($E$148,自社拠点!#REF!,8,FALSE),"")</f>
        <v>#REF!</v>
      </c>
      <c r="Q151" s="1286"/>
      <c r="R151" s="1286"/>
      <c r="S151" s="1287"/>
      <c r="T151" s="1192"/>
      <c r="U151" s="1193"/>
      <c r="V151" s="1194"/>
      <c r="W151" s="1291"/>
      <c r="X151" s="1130" t="s">
        <v>1039</v>
      </c>
      <c r="Y151" s="1131"/>
      <c r="Z151" s="965" t="e">
        <f>IF($E$148&lt;&gt;"",VLOOKUP($E$148,自社拠点!#REF!,13,FALSE),"")</f>
        <v>#REF!</v>
      </c>
      <c r="AA151" s="965"/>
      <c r="AB151" s="1264"/>
      <c r="AK151" s="335"/>
    </row>
    <row r="152" spans="3:37" s="295" customFormat="1" ht="15" customHeight="1" x14ac:dyDescent="0.15">
      <c r="C152" s="334"/>
      <c r="E152" s="1278"/>
      <c r="F152" s="1279"/>
      <c r="G152" s="1280"/>
      <c r="H152" s="1130" t="s">
        <v>1039</v>
      </c>
      <c r="I152" s="1131"/>
      <c r="J152" s="965" t="e">
        <f>IF($E$148&lt;&gt;"",VLOOKUP($E$148,自社拠点!#REF!,5,FALSE),"")</f>
        <v>#REF!</v>
      </c>
      <c r="K152" s="965"/>
      <c r="L152" s="1264"/>
      <c r="M152" s="1201" t="s">
        <v>1079</v>
      </c>
      <c r="N152" s="1125"/>
      <c r="O152" s="1125"/>
      <c r="P152" s="1286" t="e">
        <f>IF($E$148&lt;&gt;"",VLOOKUP($E$148,自社拠点!#REF!,9,FALSE),"")</f>
        <v>#REF!</v>
      </c>
      <c r="Q152" s="1286"/>
      <c r="R152" s="1286"/>
      <c r="S152" s="1287"/>
      <c r="T152" s="1192"/>
      <c r="U152" s="1193"/>
      <c r="V152" s="1194"/>
      <c r="W152" s="1291"/>
      <c r="X152" s="1130"/>
      <c r="Y152" s="1131"/>
      <c r="Z152" s="965"/>
      <c r="AA152" s="965"/>
      <c r="AB152" s="1264"/>
      <c r="AK152" s="335"/>
    </row>
    <row r="153" spans="3:37" s="295" customFormat="1" ht="15" customHeight="1" x14ac:dyDescent="0.15">
      <c r="C153" s="334"/>
      <c r="E153" s="1278"/>
      <c r="F153" s="1279"/>
      <c r="G153" s="1280"/>
      <c r="H153" s="1130"/>
      <c r="I153" s="1131"/>
      <c r="J153" s="1131"/>
      <c r="K153" s="1131"/>
      <c r="L153" s="1132"/>
      <c r="M153" s="1201" t="s">
        <v>895</v>
      </c>
      <c r="N153" s="1125"/>
      <c r="O153" s="1125"/>
      <c r="P153" s="1286" t="e">
        <f>IF($E$148&lt;&gt;"",VLOOKUP($E$148,自社拠点!#REF!,10,FALSE),"")</f>
        <v>#REF!</v>
      </c>
      <c r="Q153" s="1286"/>
      <c r="R153" s="1286"/>
      <c r="S153" s="1287"/>
      <c r="T153" s="1192"/>
      <c r="U153" s="1193"/>
      <c r="V153" s="1194"/>
      <c r="W153" s="1291"/>
      <c r="X153" s="1130"/>
      <c r="Y153" s="1131"/>
      <c r="Z153" s="965"/>
      <c r="AA153" s="965"/>
      <c r="AB153" s="1264"/>
      <c r="AK153" s="335"/>
    </row>
    <row r="154" spans="3:37" s="295" customFormat="1" ht="15" customHeight="1" x14ac:dyDescent="0.15">
      <c r="C154" s="334"/>
      <c r="E154" s="1281"/>
      <c r="F154" s="1282"/>
      <c r="G154" s="1283"/>
      <c r="H154" s="1099"/>
      <c r="I154" s="1133"/>
      <c r="J154" s="1133"/>
      <c r="K154" s="1133"/>
      <c r="L154" s="1100"/>
      <c r="M154" s="1202" t="s">
        <v>1080</v>
      </c>
      <c r="N154" s="1203"/>
      <c r="O154" s="1203"/>
      <c r="P154" s="1288" t="e">
        <f>IF($E$148&lt;&gt;"",VLOOKUP($E$148,自社拠点!#REF!,11,FALSE),"")</f>
        <v>#REF!</v>
      </c>
      <c r="Q154" s="1288"/>
      <c r="R154" s="1288"/>
      <c r="S154" s="1289"/>
      <c r="T154" s="1195"/>
      <c r="U154" s="1196"/>
      <c r="V154" s="1197"/>
      <c r="W154" s="1292"/>
      <c r="X154" s="1099"/>
      <c r="Y154" s="1133"/>
      <c r="Z154" s="1203"/>
      <c r="AA154" s="1203"/>
      <c r="AB154" s="1206"/>
      <c r="AK154" s="335"/>
    </row>
    <row r="155" spans="3:37" s="295" customFormat="1" ht="15" customHeight="1" x14ac:dyDescent="0.15">
      <c r="C155" s="334"/>
      <c r="E155" s="1275" t="s">
        <v>1597</v>
      </c>
      <c r="F155" s="1276"/>
      <c r="G155" s="1277"/>
      <c r="H155" s="1097"/>
      <c r="I155" s="1129"/>
      <c r="J155" s="1129"/>
      <c r="K155" s="1129"/>
      <c r="L155" s="1098"/>
      <c r="M155" s="1188" t="s">
        <v>1077</v>
      </c>
      <c r="N155" s="1121"/>
      <c r="O155" s="1121"/>
      <c r="P155" s="1284" t="e">
        <f>IF($E$155&lt;&gt;"",VLOOKUP($E$155,自社拠点!#REF!,2,FALSE),"")</f>
        <v>#REF!</v>
      </c>
      <c r="Q155" s="1284"/>
      <c r="R155" s="1284"/>
      <c r="S155" s="1285"/>
      <c r="T155" s="1189" t="s">
        <v>1082</v>
      </c>
      <c r="U155" s="1190"/>
      <c r="V155" s="1191"/>
      <c r="W155" s="1290" t="s">
        <v>373</v>
      </c>
      <c r="X155" s="1097"/>
      <c r="Y155" s="1129"/>
      <c r="Z155" s="1121"/>
      <c r="AA155" s="1121"/>
      <c r="AB155" s="1205"/>
      <c r="AK155" s="335"/>
    </row>
    <row r="156" spans="3:37" s="295" customFormat="1" ht="15" customHeight="1" x14ac:dyDescent="0.15">
      <c r="C156" s="334"/>
      <c r="E156" s="1278"/>
      <c r="F156" s="1279"/>
      <c r="G156" s="1280"/>
      <c r="H156" s="1130"/>
      <c r="I156" s="1131"/>
      <c r="J156" s="1131"/>
      <c r="K156" s="1131"/>
      <c r="L156" s="1132"/>
      <c r="M156" s="1201" t="s">
        <v>846</v>
      </c>
      <c r="N156" s="1125"/>
      <c r="O156" s="1125"/>
      <c r="P156" s="1286" t="e">
        <f>IF($E$155&lt;&gt;"",VLOOKUP($E$155,自社拠点!#REF!,6,FALSE),"")</f>
        <v>#REF!</v>
      </c>
      <c r="Q156" s="1286"/>
      <c r="R156" s="1286"/>
      <c r="S156" s="1287"/>
      <c r="T156" s="1192"/>
      <c r="U156" s="1193"/>
      <c r="V156" s="1194"/>
      <c r="W156" s="1291"/>
      <c r="X156" s="1130"/>
      <c r="Y156" s="1131"/>
      <c r="Z156" s="1125"/>
      <c r="AA156" s="1125"/>
      <c r="AB156" s="1204"/>
      <c r="AK156" s="335"/>
    </row>
    <row r="157" spans="3:37" s="295" customFormat="1" ht="15" customHeight="1" x14ac:dyDescent="0.15">
      <c r="C157" s="334"/>
      <c r="E157" s="1278"/>
      <c r="F157" s="1279"/>
      <c r="G157" s="1280"/>
      <c r="H157" s="1130" t="s">
        <v>1040</v>
      </c>
      <c r="I157" s="1131"/>
      <c r="J157" s="965" t="e">
        <f>IF($E$155&lt;&gt;"",VLOOKUP($E$155,自社拠点!#REF!,3,FALSE),"")</f>
        <v>#REF!</v>
      </c>
      <c r="K157" s="965"/>
      <c r="L157" s="1264"/>
      <c r="M157" s="1201" t="s">
        <v>847</v>
      </c>
      <c r="N157" s="1125"/>
      <c r="O157" s="1125"/>
      <c r="P157" s="1286" t="e">
        <f>IF($E$155&lt;&gt;"",VLOOKUP($E$155,自社拠点!#REF!,7,FALSE),"")</f>
        <v>#REF!</v>
      </c>
      <c r="Q157" s="1286"/>
      <c r="R157" s="1286"/>
      <c r="S157" s="1287"/>
      <c r="T157" s="1192"/>
      <c r="U157" s="1193"/>
      <c r="V157" s="1194"/>
      <c r="W157" s="1291"/>
      <c r="X157" s="1130" t="s">
        <v>1038</v>
      </c>
      <c r="Y157" s="1131"/>
      <c r="Z157" s="965" t="e">
        <f>IF($E$155&lt;&gt;"",VLOOKUP($E$155,自社拠点!#REF!,12,FALSE),"")</f>
        <v>#REF!</v>
      </c>
      <c r="AA157" s="965"/>
      <c r="AB157" s="1264"/>
      <c r="AK157" s="335"/>
    </row>
    <row r="158" spans="3:37" s="295" customFormat="1" ht="15" customHeight="1" x14ac:dyDescent="0.15">
      <c r="C158" s="334"/>
      <c r="E158" s="1278"/>
      <c r="F158" s="1279"/>
      <c r="G158" s="1280"/>
      <c r="H158" s="1130" t="s">
        <v>1038</v>
      </c>
      <c r="I158" s="1131"/>
      <c r="J158" s="965" t="e">
        <f>IF($E$155&lt;&gt;"",VLOOKUP($E$155,自社拠点!#REF!,4,FALSE),"")</f>
        <v>#REF!</v>
      </c>
      <c r="K158" s="965"/>
      <c r="L158" s="1264"/>
      <c r="M158" s="1201" t="s">
        <v>1078</v>
      </c>
      <c r="N158" s="1125"/>
      <c r="O158" s="1125"/>
      <c r="P158" s="1286" t="e">
        <f>IF($E$155&lt;&gt;"",VLOOKUP($E$155,自社拠点!#REF!,8,FALSE),"")</f>
        <v>#REF!</v>
      </c>
      <c r="Q158" s="1286"/>
      <c r="R158" s="1286"/>
      <c r="S158" s="1287"/>
      <c r="T158" s="1192"/>
      <c r="U158" s="1193"/>
      <c r="V158" s="1194"/>
      <c r="W158" s="1291"/>
      <c r="X158" s="1130" t="s">
        <v>1039</v>
      </c>
      <c r="Y158" s="1131"/>
      <c r="Z158" s="965" t="e">
        <f>IF($E$155&lt;&gt;"",VLOOKUP($E$155,自社拠点!#REF!,13,FALSE),"")</f>
        <v>#REF!</v>
      </c>
      <c r="AA158" s="965"/>
      <c r="AB158" s="1264"/>
      <c r="AK158" s="335"/>
    </row>
    <row r="159" spans="3:37" s="295" customFormat="1" ht="15" customHeight="1" x14ac:dyDescent="0.15">
      <c r="C159" s="334"/>
      <c r="E159" s="1278"/>
      <c r="F159" s="1279"/>
      <c r="G159" s="1280"/>
      <c r="H159" s="1130" t="s">
        <v>1039</v>
      </c>
      <c r="I159" s="1131"/>
      <c r="J159" s="965" t="e">
        <f>IF($E$155&lt;&gt;"",VLOOKUP($E$155,自社拠点!#REF!,5,FALSE),"")</f>
        <v>#REF!</v>
      </c>
      <c r="K159" s="965"/>
      <c r="L159" s="1264"/>
      <c r="M159" s="1201" t="s">
        <v>1079</v>
      </c>
      <c r="N159" s="1125"/>
      <c r="O159" s="1125"/>
      <c r="P159" s="1286" t="e">
        <f>IF($E$155&lt;&gt;"",VLOOKUP($E$155,自社拠点!#REF!,9,FALSE),"")</f>
        <v>#REF!</v>
      </c>
      <c r="Q159" s="1286"/>
      <c r="R159" s="1286"/>
      <c r="S159" s="1287"/>
      <c r="T159" s="1192"/>
      <c r="U159" s="1193"/>
      <c r="V159" s="1194"/>
      <c r="W159" s="1291"/>
      <c r="X159" s="1130"/>
      <c r="Y159" s="1131"/>
      <c r="Z159" s="965"/>
      <c r="AA159" s="965"/>
      <c r="AB159" s="1264"/>
      <c r="AK159" s="335"/>
    </row>
    <row r="160" spans="3:37" s="295" customFormat="1" ht="15" customHeight="1" x14ac:dyDescent="0.15">
      <c r="C160" s="334"/>
      <c r="E160" s="1278"/>
      <c r="F160" s="1279"/>
      <c r="G160" s="1280"/>
      <c r="H160" s="1130"/>
      <c r="I160" s="1131"/>
      <c r="J160" s="1131"/>
      <c r="K160" s="1131"/>
      <c r="L160" s="1132"/>
      <c r="M160" s="1201" t="s">
        <v>895</v>
      </c>
      <c r="N160" s="1125"/>
      <c r="O160" s="1125"/>
      <c r="P160" s="1286" t="e">
        <f>IF($E$155&lt;&gt;"",VLOOKUP($E$155,自社拠点!#REF!,10,FALSE),"")</f>
        <v>#REF!</v>
      </c>
      <c r="Q160" s="1286"/>
      <c r="R160" s="1286"/>
      <c r="S160" s="1287"/>
      <c r="T160" s="1192"/>
      <c r="U160" s="1193"/>
      <c r="V160" s="1194"/>
      <c r="W160" s="1291"/>
      <c r="X160" s="1130"/>
      <c r="Y160" s="1131"/>
      <c r="Z160" s="965"/>
      <c r="AA160" s="965"/>
      <c r="AB160" s="1264"/>
      <c r="AK160" s="335"/>
    </row>
    <row r="161" spans="3:37" s="295" customFormat="1" ht="15" customHeight="1" x14ac:dyDescent="0.15">
      <c r="C161" s="334"/>
      <c r="E161" s="1281"/>
      <c r="F161" s="1282"/>
      <c r="G161" s="1283"/>
      <c r="H161" s="1099"/>
      <c r="I161" s="1133"/>
      <c r="J161" s="1133"/>
      <c r="K161" s="1133"/>
      <c r="L161" s="1100"/>
      <c r="M161" s="1202" t="s">
        <v>1080</v>
      </c>
      <c r="N161" s="1203"/>
      <c r="O161" s="1203"/>
      <c r="P161" s="1288" t="e">
        <f>IF($E$155&lt;&gt;"",VLOOKUP($E$155,自社拠点!#REF!,11,FALSE),"")</f>
        <v>#REF!</v>
      </c>
      <c r="Q161" s="1288"/>
      <c r="R161" s="1288"/>
      <c r="S161" s="1289"/>
      <c r="T161" s="1195"/>
      <c r="U161" s="1196"/>
      <c r="V161" s="1197"/>
      <c r="W161" s="1292"/>
      <c r="X161" s="1099"/>
      <c r="Y161" s="1133"/>
      <c r="Z161" s="1203"/>
      <c r="AA161" s="1203"/>
      <c r="AB161" s="1206"/>
      <c r="AK161" s="335"/>
    </row>
    <row r="162" spans="3:37" s="295" customFormat="1" ht="15" customHeight="1" x14ac:dyDescent="0.15">
      <c r="C162" s="334"/>
      <c r="E162" s="1275" t="s">
        <v>1592</v>
      </c>
      <c r="F162" s="1276"/>
      <c r="G162" s="1277"/>
      <c r="H162" s="1097"/>
      <c r="I162" s="1129"/>
      <c r="J162" s="1129"/>
      <c r="K162" s="1129"/>
      <c r="L162" s="1098"/>
      <c r="M162" s="1188" t="s">
        <v>1077</v>
      </c>
      <c r="N162" s="1121"/>
      <c r="O162" s="1121"/>
      <c r="P162" s="1284" t="e">
        <f>IF($E$162&lt;&gt;"",VLOOKUP($E$162,自社拠点!#REF!,2,FALSE),"")</f>
        <v>#REF!</v>
      </c>
      <c r="Q162" s="1284"/>
      <c r="R162" s="1284"/>
      <c r="S162" s="1285"/>
      <c r="T162" s="1189" t="s">
        <v>1082</v>
      </c>
      <c r="U162" s="1190"/>
      <c r="V162" s="1191"/>
      <c r="W162" s="1290" t="s">
        <v>374</v>
      </c>
      <c r="X162" s="1097"/>
      <c r="Y162" s="1129"/>
      <c r="Z162" s="1121"/>
      <c r="AA162" s="1121"/>
      <c r="AB162" s="1205"/>
      <c r="AK162" s="335"/>
    </row>
    <row r="163" spans="3:37" s="295" customFormat="1" ht="15" customHeight="1" x14ac:dyDescent="0.15">
      <c r="C163" s="334"/>
      <c r="E163" s="1278"/>
      <c r="F163" s="1279"/>
      <c r="G163" s="1280"/>
      <c r="H163" s="1130"/>
      <c r="I163" s="1131"/>
      <c r="J163" s="1131"/>
      <c r="K163" s="1131"/>
      <c r="L163" s="1132"/>
      <c r="M163" s="1201" t="s">
        <v>846</v>
      </c>
      <c r="N163" s="1125"/>
      <c r="O163" s="1125"/>
      <c r="P163" s="1286" t="e">
        <f>IF($E$162&lt;&gt;"",VLOOKUP($E$162,自社拠点!#REF!,6,FALSE),"")</f>
        <v>#REF!</v>
      </c>
      <c r="Q163" s="1286"/>
      <c r="R163" s="1286"/>
      <c r="S163" s="1287"/>
      <c r="T163" s="1192"/>
      <c r="U163" s="1193"/>
      <c r="V163" s="1194"/>
      <c r="W163" s="1291"/>
      <c r="X163" s="1130"/>
      <c r="Y163" s="1131"/>
      <c r="Z163" s="1125"/>
      <c r="AA163" s="1125"/>
      <c r="AB163" s="1204"/>
      <c r="AK163" s="335"/>
    </row>
    <row r="164" spans="3:37" s="295" customFormat="1" ht="15" customHeight="1" x14ac:dyDescent="0.15">
      <c r="C164" s="334"/>
      <c r="E164" s="1278"/>
      <c r="F164" s="1279"/>
      <c r="G164" s="1280"/>
      <c r="H164" s="1130" t="s">
        <v>1040</v>
      </c>
      <c r="I164" s="1131"/>
      <c r="J164" s="965" t="e">
        <f>IF($E$162&lt;&gt;"",VLOOKUP($E$162,自社拠点!#REF!,3,FALSE),"")</f>
        <v>#REF!</v>
      </c>
      <c r="K164" s="965"/>
      <c r="L164" s="1264"/>
      <c r="M164" s="1201" t="s">
        <v>847</v>
      </c>
      <c r="N164" s="1125"/>
      <c r="O164" s="1125"/>
      <c r="P164" s="1286" t="e">
        <f>IF($E$162&lt;&gt;"",VLOOKUP($E$162,自社拠点!#REF!,7,FALSE),"")</f>
        <v>#REF!</v>
      </c>
      <c r="Q164" s="1286"/>
      <c r="R164" s="1286"/>
      <c r="S164" s="1287"/>
      <c r="T164" s="1192"/>
      <c r="U164" s="1193"/>
      <c r="V164" s="1194"/>
      <c r="W164" s="1291"/>
      <c r="X164" s="1130" t="s">
        <v>1038</v>
      </c>
      <c r="Y164" s="1131"/>
      <c r="Z164" s="965" t="e">
        <f>IF($E$162&lt;&gt;"",VLOOKUP($E$162,自社拠点!#REF!,12,FALSE),"")</f>
        <v>#REF!</v>
      </c>
      <c r="AA164" s="965"/>
      <c r="AB164" s="1264"/>
      <c r="AK164" s="335"/>
    </row>
    <row r="165" spans="3:37" s="295" customFormat="1" ht="15" customHeight="1" x14ac:dyDescent="0.15">
      <c r="C165" s="334"/>
      <c r="E165" s="1278"/>
      <c r="F165" s="1279"/>
      <c r="G165" s="1280"/>
      <c r="H165" s="1130" t="s">
        <v>1038</v>
      </c>
      <c r="I165" s="1131"/>
      <c r="J165" s="965" t="e">
        <f>IF($E$162&lt;&gt;"",VLOOKUP($E$162,自社拠点!#REF!,4,FALSE),"")</f>
        <v>#REF!</v>
      </c>
      <c r="K165" s="965"/>
      <c r="L165" s="1264"/>
      <c r="M165" s="1201" t="s">
        <v>1078</v>
      </c>
      <c r="N165" s="1125"/>
      <c r="O165" s="1125"/>
      <c r="P165" s="1286" t="e">
        <f>IF($E$162&lt;&gt;"",VLOOKUP($E$162,自社拠点!#REF!,8,FALSE),"")</f>
        <v>#REF!</v>
      </c>
      <c r="Q165" s="1286"/>
      <c r="R165" s="1286"/>
      <c r="S165" s="1287"/>
      <c r="T165" s="1192"/>
      <c r="U165" s="1193"/>
      <c r="V165" s="1194"/>
      <c r="W165" s="1291"/>
      <c r="X165" s="1130" t="s">
        <v>1039</v>
      </c>
      <c r="Y165" s="1131"/>
      <c r="Z165" s="965" t="e">
        <f>IF($E$162&lt;&gt;"",VLOOKUP($E$162,自社拠点!#REF!,13,FALSE),"")</f>
        <v>#REF!</v>
      </c>
      <c r="AA165" s="965"/>
      <c r="AB165" s="1264"/>
      <c r="AK165" s="335"/>
    </row>
    <row r="166" spans="3:37" s="295" customFormat="1" ht="15" customHeight="1" x14ac:dyDescent="0.15">
      <c r="C166" s="334"/>
      <c r="E166" s="1278"/>
      <c r="F166" s="1279"/>
      <c r="G166" s="1280"/>
      <c r="H166" s="1130" t="s">
        <v>1039</v>
      </c>
      <c r="I166" s="1131"/>
      <c r="J166" s="965" t="e">
        <f>IF($E$162&lt;&gt;"",VLOOKUP($E$162,自社拠点!#REF!,5,FALSE),"")</f>
        <v>#REF!</v>
      </c>
      <c r="K166" s="965"/>
      <c r="L166" s="1264"/>
      <c r="M166" s="1201" t="s">
        <v>1079</v>
      </c>
      <c r="N166" s="1125"/>
      <c r="O166" s="1125"/>
      <c r="P166" s="1286" t="e">
        <f>IF($E$162&lt;&gt;"",VLOOKUP($E$162,自社拠点!#REF!,9,FALSE),"")</f>
        <v>#REF!</v>
      </c>
      <c r="Q166" s="1286"/>
      <c r="R166" s="1286"/>
      <c r="S166" s="1287"/>
      <c r="T166" s="1192"/>
      <c r="U166" s="1193"/>
      <c r="V166" s="1194"/>
      <c r="W166" s="1291"/>
      <c r="X166" s="1130"/>
      <c r="Y166" s="1131"/>
      <c r="Z166" s="965"/>
      <c r="AA166" s="965"/>
      <c r="AB166" s="1264"/>
      <c r="AK166" s="335"/>
    </row>
    <row r="167" spans="3:37" s="295" customFormat="1" ht="15" customHeight="1" x14ac:dyDescent="0.15">
      <c r="C167" s="334"/>
      <c r="E167" s="1278"/>
      <c r="F167" s="1279"/>
      <c r="G167" s="1280"/>
      <c r="H167" s="1130"/>
      <c r="I167" s="1131"/>
      <c r="J167" s="1131"/>
      <c r="K167" s="1131"/>
      <c r="L167" s="1132"/>
      <c r="M167" s="1201" t="s">
        <v>895</v>
      </c>
      <c r="N167" s="1125"/>
      <c r="O167" s="1125"/>
      <c r="P167" s="1286" t="e">
        <f>IF($E$162&lt;&gt;"",VLOOKUP($E$162,自社拠点!#REF!,10,FALSE),"")</f>
        <v>#REF!</v>
      </c>
      <c r="Q167" s="1286"/>
      <c r="R167" s="1286"/>
      <c r="S167" s="1287"/>
      <c r="T167" s="1192"/>
      <c r="U167" s="1193"/>
      <c r="V167" s="1194"/>
      <c r="W167" s="1291"/>
      <c r="X167" s="1130"/>
      <c r="Y167" s="1131"/>
      <c r="Z167" s="965"/>
      <c r="AA167" s="965"/>
      <c r="AB167" s="1264"/>
      <c r="AK167" s="335"/>
    </row>
    <row r="168" spans="3:37" s="295" customFormat="1" ht="15" customHeight="1" x14ac:dyDescent="0.15">
      <c r="C168" s="334"/>
      <c r="E168" s="1281"/>
      <c r="F168" s="1282"/>
      <c r="G168" s="1283"/>
      <c r="H168" s="1099"/>
      <c r="I168" s="1133"/>
      <c r="J168" s="1133"/>
      <c r="K168" s="1133"/>
      <c r="L168" s="1100"/>
      <c r="M168" s="1202" t="s">
        <v>1080</v>
      </c>
      <c r="N168" s="1203"/>
      <c r="O168" s="1203"/>
      <c r="P168" s="1288" t="e">
        <f>IF($E$162&lt;&gt;"",VLOOKUP($E$162,自社拠点!#REF!,11,FALSE),"")</f>
        <v>#REF!</v>
      </c>
      <c r="Q168" s="1288"/>
      <c r="R168" s="1288"/>
      <c r="S168" s="1289"/>
      <c r="T168" s="1195"/>
      <c r="U168" s="1196"/>
      <c r="V168" s="1197"/>
      <c r="W168" s="1292"/>
      <c r="X168" s="1099"/>
      <c r="Y168" s="1133"/>
      <c r="Z168" s="1203"/>
      <c r="AA168" s="1203"/>
      <c r="AB168" s="1206"/>
      <c r="AK168" s="335"/>
    </row>
    <row r="169" spans="3:37" s="295" customFormat="1" ht="15" customHeight="1" x14ac:dyDescent="0.15">
      <c r="C169" s="334"/>
      <c r="E169" s="1275" t="s">
        <v>1593</v>
      </c>
      <c r="F169" s="1276"/>
      <c r="G169" s="1277"/>
      <c r="H169" s="1097"/>
      <c r="I169" s="1129"/>
      <c r="J169" s="1129"/>
      <c r="K169" s="1129"/>
      <c r="L169" s="1098"/>
      <c r="M169" s="1188" t="s">
        <v>1077</v>
      </c>
      <c r="N169" s="1121"/>
      <c r="O169" s="1121"/>
      <c r="P169" s="1284" t="e">
        <f>IF($E$169&lt;&gt;"",VLOOKUP($E$169,自社拠点!#REF!,2,FALSE),"")</f>
        <v>#REF!</v>
      </c>
      <c r="Q169" s="1284"/>
      <c r="R169" s="1284"/>
      <c r="S169" s="1285"/>
      <c r="T169" s="1189" t="s">
        <v>1082</v>
      </c>
      <c r="U169" s="1190"/>
      <c r="V169" s="1191"/>
      <c r="W169" s="1290" t="s">
        <v>375</v>
      </c>
      <c r="X169" s="1097"/>
      <c r="Y169" s="1129"/>
      <c r="Z169" s="1121"/>
      <c r="AA169" s="1121"/>
      <c r="AB169" s="1205"/>
      <c r="AK169" s="335"/>
    </row>
    <row r="170" spans="3:37" s="295" customFormat="1" ht="15" customHeight="1" x14ac:dyDescent="0.15">
      <c r="C170" s="334"/>
      <c r="E170" s="1278"/>
      <c r="F170" s="1279"/>
      <c r="G170" s="1280"/>
      <c r="H170" s="1130"/>
      <c r="I170" s="1131"/>
      <c r="J170" s="1131"/>
      <c r="K170" s="1131"/>
      <c r="L170" s="1132"/>
      <c r="M170" s="1201" t="s">
        <v>846</v>
      </c>
      <c r="N170" s="1125"/>
      <c r="O170" s="1125"/>
      <c r="P170" s="1286" t="e">
        <f>IF($E$169&lt;&gt;"",VLOOKUP($E$169,自社拠点!#REF!,6,FALSE),"")</f>
        <v>#REF!</v>
      </c>
      <c r="Q170" s="1286"/>
      <c r="R170" s="1286"/>
      <c r="S170" s="1287"/>
      <c r="T170" s="1192"/>
      <c r="U170" s="1193"/>
      <c r="V170" s="1194"/>
      <c r="W170" s="1291"/>
      <c r="X170" s="1130"/>
      <c r="Y170" s="1131"/>
      <c r="Z170" s="1125"/>
      <c r="AA170" s="1125"/>
      <c r="AB170" s="1204"/>
      <c r="AK170" s="335"/>
    </row>
    <row r="171" spans="3:37" s="295" customFormat="1" ht="15" customHeight="1" x14ac:dyDescent="0.15">
      <c r="C171" s="334"/>
      <c r="E171" s="1278"/>
      <c r="F171" s="1279"/>
      <c r="G171" s="1280"/>
      <c r="H171" s="1130" t="s">
        <v>1040</v>
      </c>
      <c r="I171" s="1131"/>
      <c r="J171" s="965" t="e">
        <f>IF($E$169&lt;&gt;"",VLOOKUP($E$169,自社拠点!#REF!,3,FALSE),"")</f>
        <v>#REF!</v>
      </c>
      <c r="K171" s="965"/>
      <c r="L171" s="1264"/>
      <c r="M171" s="1201" t="s">
        <v>847</v>
      </c>
      <c r="N171" s="1125"/>
      <c r="O171" s="1125"/>
      <c r="P171" s="1286" t="e">
        <f>IF($E$169&lt;&gt;"",VLOOKUP($E$169,自社拠点!#REF!,7,FALSE),"")</f>
        <v>#REF!</v>
      </c>
      <c r="Q171" s="1286"/>
      <c r="R171" s="1286"/>
      <c r="S171" s="1287"/>
      <c r="T171" s="1192"/>
      <c r="U171" s="1193"/>
      <c r="V171" s="1194"/>
      <c r="W171" s="1291"/>
      <c r="X171" s="1130" t="s">
        <v>1038</v>
      </c>
      <c r="Y171" s="1131"/>
      <c r="Z171" s="965" t="e">
        <f>IF($E$169&lt;&gt;"",VLOOKUP($E$169,自社拠点!#REF!,12,FALSE),"")</f>
        <v>#REF!</v>
      </c>
      <c r="AA171" s="965" t="e">
        <f>IF($E$169&lt;&gt;"",VLOOKUP($E$169,自社拠点!#REF!,11,FALSE),"")</f>
        <v>#REF!</v>
      </c>
      <c r="AB171" s="1264" t="e">
        <f>IF($E$169&lt;&gt;"",VLOOKUP($E$169,自社拠点!#REF!,11,FALSE),"")</f>
        <v>#REF!</v>
      </c>
      <c r="AK171" s="335"/>
    </row>
    <row r="172" spans="3:37" s="295" customFormat="1" ht="15" customHeight="1" x14ac:dyDescent="0.15">
      <c r="C172" s="334"/>
      <c r="E172" s="1278"/>
      <c r="F172" s="1279"/>
      <c r="G172" s="1280"/>
      <c r="H172" s="1130" t="s">
        <v>1038</v>
      </c>
      <c r="I172" s="1131"/>
      <c r="J172" s="965" t="e">
        <f>IF($E$169&lt;&gt;"",VLOOKUP($E$169,自社拠点!#REF!,4,FALSE),"")</f>
        <v>#REF!</v>
      </c>
      <c r="K172" s="965"/>
      <c r="L172" s="1264"/>
      <c r="M172" s="1201" t="s">
        <v>1078</v>
      </c>
      <c r="N172" s="1125"/>
      <c r="O172" s="1125"/>
      <c r="P172" s="1286" t="e">
        <f>IF($E$169&lt;&gt;"",VLOOKUP($E$169,自社拠点!#REF!,8,FALSE),"")</f>
        <v>#REF!</v>
      </c>
      <c r="Q172" s="1286"/>
      <c r="R172" s="1286"/>
      <c r="S172" s="1287"/>
      <c r="T172" s="1192"/>
      <c r="U172" s="1193"/>
      <c r="V172" s="1194"/>
      <c r="W172" s="1291"/>
      <c r="X172" s="1130" t="s">
        <v>1039</v>
      </c>
      <c r="Y172" s="1131"/>
      <c r="Z172" s="965" t="e">
        <f>IF($E$169&lt;&gt;"",VLOOKUP($E$169,自社拠点!#REF!,13,FALSE),"")</f>
        <v>#REF!</v>
      </c>
      <c r="AA172" s="965" t="e">
        <f>IF($E$169&lt;&gt;"",VLOOKUP($E$169,自社拠点!#REF!,11,FALSE),"")</f>
        <v>#REF!</v>
      </c>
      <c r="AB172" s="1264" t="e">
        <f>IF($E$169&lt;&gt;"",VLOOKUP($E$169,自社拠点!#REF!,11,FALSE),"")</f>
        <v>#REF!</v>
      </c>
      <c r="AK172" s="335"/>
    </row>
    <row r="173" spans="3:37" s="295" customFormat="1" ht="15" customHeight="1" x14ac:dyDescent="0.15">
      <c r="C173" s="334"/>
      <c r="E173" s="1278"/>
      <c r="F173" s="1279"/>
      <c r="G173" s="1280"/>
      <c r="H173" s="1130" t="s">
        <v>1039</v>
      </c>
      <c r="I173" s="1131"/>
      <c r="J173" s="965" t="e">
        <f>IF($E$169&lt;&gt;"",VLOOKUP($E$169,自社拠点!#REF!,5,FALSE),"")</f>
        <v>#REF!</v>
      </c>
      <c r="K173" s="965"/>
      <c r="L173" s="1264"/>
      <c r="M173" s="1201" t="s">
        <v>1079</v>
      </c>
      <c r="N173" s="1125"/>
      <c r="O173" s="1125"/>
      <c r="P173" s="1286" t="e">
        <f>IF($E$169&lt;&gt;"",VLOOKUP($E$169,自社拠点!#REF!,9,FALSE),"")</f>
        <v>#REF!</v>
      </c>
      <c r="Q173" s="1286"/>
      <c r="R173" s="1286"/>
      <c r="S173" s="1287"/>
      <c r="T173" s="1192"/>
      <c r="U173" s="1193"/>
      <c r="V173" s="1194"/>
      <c r="W173" s="1291"/>
      <c r="X173" s="1130"/>
      <c r="Y173" s="1131"/>
      <c r="Z173" s="965"/>
      <c r="AA173" s="965"/>
      <c r="AB173" s="1264"/>
      <c r="AK173" s="335"/>
    </row>
    <row r="174" spans="3:37" s="295" customFormat="1" ht="15" customHeight="1" x14ac:dyDescent="0.15">
      <c r="C174" s="334"/>
      <c r="E174" s="1278"/>
      <c r="F174" s="1279"/>
      <c r="G174" s="1280"/>
      <c r="H174" s="1130"/>
      <c r="I174" s="1131"/>
      <c r="J174" s="1131"/>
      <c r="K174" s="1131"/>
      <c r="L174" s="1132"/>
      <c r="M174" s="1201" t="s">
        <v>895</v>
      </c>
      <c r="N174" s="1125"/>
      <c r="O174" s="1125"/>
      <c r="P174" s="1286" t="e">
        <f>IF($E$169&lt;&gt;"",VLOOKUP($E$169,自社拠点!#REF!,10,FALSE),"")</f>
        <v>#REF!</v>
      </c>
      <c r="Q174" s="1286"/>
      <c r="R174" s="1286"/>
      <c r="S174" s="1287"/>
      <c r="T174" s="1192"/>
      <c r="U174" s="1193"/>
      <c r="V174" s="1194"/>
      <c r="W174" s="1291"/>
      <c r="X174" s="1130"/>
      <c r="Y174" s="1131"/>
      <c r="Z174" s="965"/>
      <c r="AA174" s="965"/>
      <c r="AB174" s="1264"/>
      <c r="AK174" s="335"/>
    </row>
    <row r="175" spans="3:37" s="295" customFormat="1" ht="15" customHeight="1" x14ac:dyDescent="0.15">
      <c r="C175" s="334"/>
      <c r="E175" s="1281"/>
      <c r="F175" s="1282"/>
      <c r="G175" s="1283"/>
      <c r="H175" s="1099"/>
      <c r="I175" s="1133"/>
      <c r="J175" s="1133"/>
      <c r="K175" s="1133"/>
      <c r="L175" s="1100"/>
      <c r="M175" s="1202" t="s">
        <v>1080</v>
      </c>
      <c r="N175" s="1203"/>
      <c r="O175" s="1203"/>
      <c r="P175" s="1288" t="e">
        <f>IF($E$169&lt;&gt;"",VLOOKUP($E$169,自社拠点!#REF!,11,FALSE),"")</f>
        <v>#REF!</v>
      </c>
      <c r="Q175" s="1288"/>
      <c r="R175" s="1288"/>
      <c r="S175" s="1289"/>
      <c r="T175" s="1195"/>
      <c r="U175" s="1196"/>
      <c r="V175" s="1197"/>
      <c r="W175" s="1292"/>
      <c r="X175" s="1099"/>
      <c r="Y175" s="1133"/>
      <c r="Z175" s="1203"/>
      <c r="AA175" s="1203"/>
      <c r="AB175" s="1206"/>
      <c r="AK175" s="335"/>
    </row>
    <row r="176" spans="3:37" s="295" customFormat="1" x14ac:dyDescent="0.15">
      <c r="C176" s="334"/>
      <c r="V176" s="326"/>
      <c r="AK176" s="335"/>
    </row>
    <row r="177" spans="3:37" s="295" customFormat="1" ht="24.95" customHeight="1" x14ac:dyDescent="0.15">
      <c r="C177" s="334"/>
      <c r="D177" s="5"/>
      <c r="E177" s="5"/>
      <c r="F177" s="40" t="s">
        <v>1374</v>
      </c>
      <c r="G177" s="138" t="s">
        <v>1463</v>
      </c>
      <c r="H177" s="359">
        <v>7</v>
      </c>
      <c r="I177" s="5" t="s">
        <v>5</v>
      </c>
      <c r="J177" s="359">
        <v>5</v>
      </c>
      <c r="K177" s="5" t="s">
        <v>23</v>
      </c>
      <c r="L177" s="359">
        <v>18</v>
      </c>
      <c r="M177" s="5" t="s">
        <v>1373</v>
      </c>
      <c r="AK177" s="335"/>
    </row>
    <row r="178" spans="3:37" s="295" customFormat="1" x14ac:dyDescent="0.15">
      <c r="C178" s="334"/>
      <c r="AK178" s="335"/>
    </row>
    <row r="179" spans="3:37" s="295" customFormat="1" x14ac:dyDescent="0.15">
      <c r="C179" s="334"/>
      <c r="AK179" s="335"/>
    </row>
    <row r="180" spans="3:37" s="295" customFormat="1" ht="14.25" thickBot="1" x14ac:dyDescent="0.2">
      <c r="C180" s="337"/>
      <c r="D180" s="338"/>
      <c r="E180" s="338"/>
      <c r="F180" s="338"/>
      <c r="G180" s="338"/>
      <c r="H180" s="338"/>
      <c r="I180" s="338"/>
      <c r="J180" s="338"/>
      <c r="K180" s="338"/>
      <c r="L180" s="338"/>
      <c r="M180" s="338"/>
      <c r="N180" s="338"/>
      <c r="O180" s="338"/>
      <c r="P180" s="338"/>
      <c r="Q180" s="338"/>
      <c r="R180" s="338"/>
      <c r="S180" s="338"/>
      <c r="T180" s="338"/>
      <c r="U180" s="338"/>
      <c r="V180" s="338"/>
      <c r="W180" s="338"/>
      <c r="X180" s="338"/>
      <c r="Y180" s="338"/>
      <c r="Z180" s="338"/>
      <c r="AA180" s="338"/>
      <c r="AB180" s="338"/>
      <c r="AC180" s="338"/>
      <c r="AD180" s="338"/>
      <c r="AE180" s="338"/>
      <c r="AF180" s="338"/>
      <c r="AG180" s="338"/>
      <c r="AH180" s="338"/>
      <c r="AI180" s="338"/>
      <c r="AJ180" s="338"/>
      <c r="AK180" s="339"/>
    </row>
  </sheetData>
  <protectedRanges>
    <protectedRange sqref="D5:D8 D10" name="範囲4_2"/>
    <protectedRange sqref="AL2" name="範囲30_2"/>
  </protectedRanges>
  <mergeCells count="507">
    <mergeCell ref="R48:U48"/>
    <mergeCell ref="V48:AC48"/>
    <mergeCell ref="R47:U47"/>
    <mergeCell ref="I72:P74"/>
    <mergeCell ref="V81:AC83"/>
    <mergeCell ref="R81:U83"/>
    <mergeCell ref="R84:U84"/>
    <mergeCell ref="V69:AC74"/>
    <mergeCell ref="R69:U74"/>
    <mergeCell ref="V63:AC68"/>
    <mergeCell ref="R63:U68"/>
    <mergeCell ref="R75:U80"/>
    <mergeCell ref="V75:AC80"/>
    <mergeCell ref="E43:P43"/>
    <mergeCell ref="G42:P42"/>
    <mergeCell ref="G45:P45"/>
    <mergeCell ref="G46:P46"/>
    <mergeCell ref="G47:P47"/>
    <mergeCell ref="R44:AC44"/>
    <mergeCell ref="R45:U45"/>
    <mergeCell ref="V45:AC45"/>
    <mergeCell ref="R46:U46"/>
    <mergeCell ref="V46:AC46"/>
    <mergeCell ref="V47:AC47"/>
    <mergeCell ref="E87:H87"/>
    <mergeCell ref="E86:H86"/>
    <mergeCell ref="I84:P84"/>
    <mergeCell ref="E85:H85"/>
    <mergeCell ref="E84:H84"/>
    <mergeCell ref="I89:P89"/>
    <mergeCell ref="I88:P88"/>
    <mergeCell ref="I85:P85"/>
    <mergeCell ref="E54:H62"/>
    <mergeCell ref="E63:H71"/>
    <mergeCell ref="E83:P83"/>
    <mergeCell ref="I60:P62"/>
    <mergeCell ref="I57:P59"/>
    <mergeCell ref="I54:P56"/>
    <mergeCell ref="I78:P80"/>
    <mergeCell ref="E72:H80"/>
    <mergeCell ref="I69:P71"/>
    <mergeCell ref="I66:P68"/>
    <mergeCell ref="I63:P65"/>
    <mergeCell ref="I75:P77"/>
    <mergeCell ref="I86:P86"/>
    <mergeCell ref="I87:P87"/>
    <mergeCell ref="E34:F34"/>
    <mergeCell ref="V89:AC89"/>
    <mergeCell ref="R89:U89"/>
    <mergeCell ref="V88:AC88"/>
    <mergeCell ref="R88:U88"/>
    <mergeCell ref="G48:P48"/>
    <mergeCell ref="E51:P53"/>
    <mergeCell ref="V86:AC86"/>
    <mergeCell ref="R86:U86"/>
    <mergeCell ref="V58:AC62"/>
    <mergeCell ref="G34:Y34"/>
    <mergeCell ref="Z34:AA34"/>
    <mergeCell ref="V87:AC87"/>
    <mergeCell ref="R87:U87"/>
    <mergeCell ref="V85:AC85"/>
    <mergeCell ref="R85:U85"/>
    <mergeCell ref="V84:AC84"/>
    <mergeCell ref="R58:U62"/>
    <mergeCell ref="V53:AC57"/>
    <mergeCell ref="R53:U57"/>
    <mergeCell ref="V49:AC52"/>
    <mergeCell ref="R49:U52"/>
    <mergeCell ref="E89:H89"/>
    <mergeCell ref="E88:H88"/>
    <mergeCell ref="E30:F30"/>
    <mergeCell ref="G30:Y30"/>
    <mergeCell ref="Z30:AA30"/>
    <mergeCell ref="E31:F31"/>
    <mergeCell ref="G31:Y31"/>
    <mergeCell ref="Z31:AA31"/>
    <mergeCell ref="Z32:AA32"/>
    <mergeCell ref="E33:F33"/>
    <mergeCell ref="G33:Y33"/>
    <mergeCell ref="Z33:AA33"/>
    <mergeCell ref="E32:F32"/>
    <mergeCell ref="G32:Y32"/>
    <mergeCell ref="E27:F27"/>
    <mergeCell ref="G27:Y27"/>
    <mergeCell ref="Z27:AA27"/>
    <mergeCell ref="E28:F28"/>
    <mergeCell ref="G28:Y28"/>
    <mergeCell ref="Z28:AA28"/>
    <mergeCell ref="E29:F29"/>
    <mergeCell ref="G29:Y29"/>
    <mergeCell ref="Z29:AA29"/>
    <mergeCell ref="AJ1:AK1"/>
    <mergeCell ref="T118:V118"/>
    <mergeCell ref="W118:Z118"/>
    <mergeCell ref="E117:G117"/>
    <mergeCell ref="H117:J117"/>
    <mergeCell ref="K117:M117"/>
    <mergeCell ref="N117:P117"/>
    <mergeCell ref="Q117:S117"/>
    <mergeCell ref="T117:V117"/>
    <mergeCell ref="E118:G118"/>
    <mergeCell ref="H118:J118"/>
    <mergeCell ref="K118:M118"/>
    <mergeCell ref="N118:P118"/>
    <mergeCell ref="Q118:S118"/>
    <mergeCell ref="E115:G115"/>
    <mergeCell ref="H115:J115"/>
    <mergeCell ref="K115:M115"/>
    <mergeCell ref="N115:P115"/>
    <mergeCell ref="W117:Z117"/>
    <mergeCell ref="Q115:S115"/>
    <mergeCell ref="T115:V115"/>
    <mergeCell ref="W115:Z115"/>
    <mergeCell ref="E116:G116"/>
    <mergeCell ref="H116:J116"/>
    <mergeCell ref="AF2:AK2"/>
    <mergeCell ref="E5:L5"/>
    <mergeCell ref="M5:T5"/>
    <mergeCell ref="U5:X5"/>
    <mergeCell ref="E6:L6"/>
    <mergeCell ref="M6:T6"/>
    <mergeCell ref="U6:X6"/>
    <mergeCell ref="W119:Z119"/>
    <mergeCell ref="E120:G120"/>
    <mergeCell ref="H120:J120"/>
    <mergeCell ref="K120:M120"/>
    <mergeCell ref="N120:P120"/>
    <mergeCell ref="Q120:S120"/>
    <mergeCell ref="T120:V120"/>
    <mergeCell ref="W120:Z120"/>
    <mergeCell ref="E119:G119"/>
    <mergeCell ref="H119:J119"/>
    <mergeCell ref="K119:M119"/>
    <mergeCell ref="N119:P119"/>
    <mergeCell ref="Q119:S119"/>
    <mergeCell ref="T119:V119"/>
    <mergeCell ref="K116:M116"/>
    <mergeCell ref="N116:P116"/>
    <mergeCell ref="Q116:S116"/>
    <mergeCell ref="AA17:AC17"/>
    <mergeCell ref="L17:P17"/>
    <mergeCell ref="Q17:U17"/>
    <mergeCell ref="L20:P20"/>
    <mergeCell ref="Q20:U20"/>
    <mergeCell ref="E19:F19"/>
    <mergeCell ref="E20:F20"/>
    <mergeCell ref="E21:F21"/>
    <mergeCell ref="E9:L9"/>
    <mergeCell ref="M9:T9"/>
    <mergeCell ref="U9:X9"/>
    <mergeCell ref="E10:L10"/>
    <mergeCell ref="M10:T10"/>
    <mergeCell ref="E11:L11"/>
    <mergeCell ref="M11:T11"/>
    <mergeCell ref="U11:X11"/>
    <mergeCell ref="U10:X10"/>
    <mergeCell ref="D2:X2"/>
    <mergeCell ref="M4:T4"/>
    <mergeCell ref="E4:L4"/>
    <mergeCell ref="U4:X4"/>
    <mergeCell ref="E18:F18"/>
    <mergeCell ref="E17:F17"/>
    <mergeCell ref="G17:K17"/>
    <mergeCell ref="V17:Z17"/>
    <mergeCell ref="E7:L7"/>
    <mergeCell ref="M7:T7"/>
    <mergeCell ref="U7:X7"/>
    <mergeCell ref="E8:L8"/>
    <mergeCell ref="M8:T8"/>
    <mergeCell ref="U8:X8"/>
    <mergeCell ref="E22:F22"/>
    <mergeCell ref="V20:Z20"/>
    <mergeCell ref="AA20:AC20"/>
    <mergeCell ref="G18:K18"/>
    <mergeCell ref="L18:P18"/>
    <mergeCell ref="Q18:U18"/>
    <mergeCell ref="V18:Z18"/>
    <mergeCell ref="AA18:AC18"/>
    <mergeCell ref="G19:K19"/>
    <mergeCell ref="L19:P19"/>
    <mergeCell ref="Q19:U19"/>
    <mergeCell ref="V19:Z19"/>
    <mergeCell ref="G22:K22"/>
    <mergeCell ref="L22:P22"/>
    <mergeCell ref="Q22:U22"/>
    <mergeCell ref="V22:Z22"/>
    <mergeCell ref="AA22:AC22"/>
    <mergeCell ref="G21:K21"/>
    <mergeCell ref="L21:P21"/>
    <mergeCell ref="Q21:U21"/>
    <mergeCell ref="V21:Z21"/>
    <mergeCell ref="AA21:AC21"/>
    <mergeCell ref="AA19:AC19"/>
    <mergeCell ref="G20:K20"/>
    <mergeCell ref="F95:V95"/>
    <mergeCell ref="E102:F102"/>
    <mergeCell ref="G99:K99"/>
    <mergeCell ref="G100:K100"/>
    <mergeCell ref="G98:K98"/>
    <mergeCell ref="L96:S96"/>
    <mergeCell ref="E101:F101"/>
    <mergeCell ref="E97:F97"/>
    <mergeCell ref="E96:F96"/>
    <mergeCell ref="G96:K96"/>
    <mergeCell ref="T100:V100"/>
    <mergeCell ref="E98:F98"/>
    <mergeCell ref="E99:F99"/>
    <mergeCell ref="E100:F100"/>
    <mergeCell ref="L102:S102"/>
    <mergeCell ref="T102:V102"/>
    <mergeCell ref="T96:V96"/>
    <mergeCell ref="G97:K97"/>
    <mergeCell ref="L97:S97"/>
    <mergeCell ref="T97:V97"/>
    <mergeCell ref="G101:K101"/>
    <mergeCell ref="L101:S101"/>
    <mergeCell ref="T101:V101"/>
    <mergeCell ref="L98:S98"/>
    <mergeCell ref="T98:V98"/>
    <mergeCell ref="L99:S99"/>
    <mergeCell ref="T99:V99"/>
    <mergeCell ref="L100:S100"/>
    <mergeCell ref="E133:G133"/>
    <mergeCell ref="H133:L133"/>
    <mergeCell ref="M133:S133"/>
    <mergeCell ref="T133:V133"/>
    <mergeCell ref="X133:AB133"/>
    <mergeCell ref="G102:K102"/>
    <mergeCell ref="E103:F103"/>
    <mergeCell ref="G103:K103"/>
    <mergeCell ref="L103:S103"/>
    <mergeCell ref="T103:V103"/>
    <mergeCell ref="D127:AJ127"/>
    <mergeCell ref="AJ126:AK126"/>
    <mergeCell ref="F129:AB129"/>
    <mergeCell ref="T116:V116"/>
    <mergeCell ref="W116:Z116"/>
    <mergeCell ref="H137:I137"/>
    <mergeCell ref="J137:L137"/>
    <mergeCell ref="M137:O137"/>
    <mergeCell ref="P137:S137"/>
    <mergeCell ref="X137:Y137"/>
    <mergeCell ref="Z137:AB137"/>
    <mergeCell ref="E134:G140"/>
    <mergeCell ref="H134:I134"/>
    <mergeCell ref="J134:L134"/>
    <mergeCell ref="M134:O134"/>
    <mergeCell ref="P134:S134"/>
    <mergeCell ref="H138:I138"/>
    <mergeCell ref="J138:L138"/>
    <mergeCell ref="M138:O138"/>
    <mergeCell ref="P138:S138"/>
    <mergeCell ref="H136:I136"/>
    <mergeCell ref="J136:L136"/>
    <mergeCell ref="M136:O136"/>
    <mergeCell ref="P136:S136"/>
    <mergeCell ref="H135:I135"/>
    <mergeCell ref="J135:L135"/>
    <mergeCell ref="M135:O135"/>
    <mergeCell ref="P135:S135"/>
    <mergeCell ref="X135:Y135"/>
    <mergeCell ref="Z135:AB135"/>
    <mergeCell ref="E141:G147"/>
    <mergeCell ref="H141:I141"/>
    <mergeCell ref="J141:L141"/>
    <mergeCell ref="M141:O141"/>
    <mergeCell ref="P141:S141"/>
    <mergeCell ref="T141:V147"/>
    <mergeCell ref="J143:L143"/>
    <mergeCell ref="M143:O143"/>
    <mergeCell ref="P143:S143"/>
    <mergeCell ref="H145:I145"/>
    <mergeCell ref="H140:I140"/>
    <mergeCell ref="J140:L140"/>
    <mergeCell ref="M140:O140"/>
    <mergeCell ref="X136:Y136"/>
    <mergeCell ref="Z136:AB136"/>
    <mergeCell ref="T134:V140"/>
    <mergeCell ref="W134:W140"/>
    <mergeCell ref="X134:Y134"/>
    <mergeCell ref="Z134:AB134"/>
    <mergeCell ref="X138:Y138"/>
    <mergeCell ref="Z138:AB138"/>
    <mergeCell ref="P140:S140"/>
    <mergeCell ref="X140:Y140"/>
    <mergeCell ref="Z140:AB140"/>
    <mergeCell ref="H139:I139"/>
    <mergeCell ref="J139:L139"/>
    <mergeCell ref="M139:O139"/>
    <mergeCell ref="P139:S139"/>
    <mergeCell ref="X139:Y139"/>
    <mergeCell ref="Z139:AB139"/>
    <mergeCell ref="Z141:AB141"/>
    <mergeCell ref="H142:I142"/>
    <mergeCell ref="J142:L142"/>
    <mergeCell ref="M142:O142"/>
    <mergeCell ref="P142:S142"/>
    <mergeCell ref="X142:Y142"/>
    <mergeCell ref="Z142:AB142"/>
    <mergeCell ref="H143:I143"/>
    <mergeCell ref="Z146:AB146"/>
    <mergeCell ref="X143:Y143"/>
    <mergeCell ref="Z143:AB143"/>
    <mergeCell ref="H144:I144"/>
    <mergeCell ref="J144:L144"/>
    <mergeCell ref="M144:O144"/>
    <mergeCell ref="P144:S144"/>
    <mergeCell ref="X144:Y144"/>
    <mergeCell ref="Z144:AB144"/>
    <mergeCell ref="W141:W147"/>
    <mergeCell ref="X141:Y141"/>
    <mergeCell ref="J145:L145"/>
    <mergeCell ref="M145:O145"/>
    <mergeCell ref="P145:S145"/>
    <mergeCell ref="X145:Y145"/>
    <mergeCell ref="Z145:AB145"/>
    <mergeCell ref="H153:I153"/>
    <mergeCell ref="J153:L153"/>
    <mergeCell ref="M153:O153"/>
    <mergeCell ref="P153:S153"/>
    <mergeCell ref="X153:Y153"/>
    <mergeCell ref="Z153:AB153"/>
    <mergeCell ref="J146:L146"/>
    <mergeCell ref="M146:O146"/>
    <mergeCell ref="P146:S146"/>
    <mergeCell ref="X146:Y146"/>
    <mergeCell ref="J152:L152"/>
    <mergeCell ref="M152:O152"/>
    <mergeCell ref="P152:S152"/>
    <mergeCell ref="X152:Y152"/>
    <mergeCell ref="X150:Y150"/>
    <mergeCell ref="P148:S148"/>
    <mergeCell ref="H147:I147"/>
    <mergeCell ref="J147:L147"/>
    <mergeCell ref="M147:O147"/>
    <mergeCell ref="P147:S147"/>
    <mergeCell ref="X147:Y147"/>
    <mergeCell ref="Z147:AB147"/>
    <mergeCell ref="H146:I146"/>
    <mergeCell ref="J154:L154"/>
    <mergeCell ref="M154:O154"/>
    <mergeCell ref="P154:S154"/>
    <mergeCell ref="X154:Y154"/>
    <mergeCell ref="X157:Y157"/>
    <mergeCell ref="X155:Y155"/>
    <mergeCell ref="X159:Y159"/>
    <mergeCell ref="Z150:AB150"/>
    <mergeCell ref="H151:I151"/>
    <mergeCell ref="J151:L151"/>
    <mergeCell ref="M151:O151"/>
    <mergeCell ref="P151:S151"/>
    <mergeCell ref="X151:Y151"/>
    <mergeCell ref="Z151:AB151"/>
    <mergeCell ref="W148:W154"/>
    <mergeCell ref="X148:Y148"/>
    <mergeCell ref="Z148:AB148"/>
    <mergeCell ref="H149:I149"/>
    <mergeCell ref="J149:L149"/>
    <mergeCell ref="M149:O149"/>
    <mergeCell ref="P149:S149"/>
    <mergeCell ref="X149:Y149"/>
    <mergeCell ref="Z149:AB149"/>
    <mergeCell ref="Z152:AB152"/>
    <mergeCell ref="Z154:AB154"/>
    <mergeCell ref="E148:G154"/>
    <mergeCell ref="T148:V154"/>
    <mergeCell ref="J150:L150"/>
    <mergeCell ref="M150:O150"/>
    <mergeCell ref="P150:S150"/>
    <mergeCell ref="H152:I152"/>
    <mergeCell ref="E155:G161"/>
    <mergeCell ref="H155:I155"/>
    <mergeCell ref="J155:L155"/>
    <mergeCell ref="M155:O155"/>
    <mergeCell ref="P155:S155"/>
    <mergeCell ref="J157:L157"/>
    <mergeCell ref="M157:O157"/>
    <mergeCell ref="P157:S157"/>
    <mergeCell ref="H159:I159"/>
    <mergeCell ref="J159:L159"/>
    <mergeCell ref="M159:O159"/>
    <mergeCell ref="P159:S159"/>
    <mergeCell ref="H150:I150"/>
    <mergeCell ref="H148:I148"/>
    <mergeCell ref="J148:L148"/>
    <mergeCell ref="M148:O148"/>
    <mergeCell ref="H154:I154"/>
    <mergeCell ref="P167:S167"/>
    <mergeCell ref="X167:Y167"/>
    <mergeCell ref="Z157:AB157"/>
    <mergeCell ref="H158:I158"/>
    <mergeCell ref="J158:L158"/>
    <mergeCell ref="M158:O158"/>
    <mergeCell ref="P158:S158"/>
    <mergeCell ref="X158:Y158"/>
    <mergeCell ref="Z158:AB158"/>
    <mergeCell ref="H157:I157"/>
    <mergeCell ref="Z159:AB159"/>
    <mergeCell ref="H160:I160"/>
    <mergeCell ref="J160:L160"/>
    <mergeCell ref="M160:O160"/>
    <mergeCell ref="P160:S160"/>
    <mergeCell ref="Z160:AB160"/>
    <mergeCell ref="H161:I161"/>
    <mergeCell ref="J161:L161"/>
    <mergeCell ref="M161:O161"/>
    <mergeCell ref="P161:S161"/>
    <mergeCell ref="X161:Y161"/>
    <mergeCell ref="Z161:AB161"/>
    <mergeCell ref="X160:Y160"/>
    <mergeCell ref="T155:V161"/>
    <mergeCell ref="W155:W161"/>
    <mergeCell ref="Z155:AB155"/>
    <mergeCell ref="H156:I156"/>
    <mergeCell ref="J156:L156"/>
    <mergeCell ref="M156:O156"/>
    <mergeCell ref="P156:S156"/>
    <mergeCell ref="X156:Y156"/>
    <mergeCell ref="Z156:AB156"/>
    <mergeCell ref="J165:L165"/>
    <mergeCell ref="M165:O165"/>
    <mergeCell ref="P165:S165"/>
    <mergeCell ref="X165:Y165"/>
    <mergeCell ref="Z165:AB165"/>
    <mergeCell ref="W162:W168"/>
    <mergeCell ref="X162:Y162"/>
    <mergeCell ref="Z162:AB162"/>
    <mergeCell ref="H163:I163"/>
    <mergeCell ref="J163:L163"/>
    <mergeCell ref="M163:O163"/>
    <mergeCell ref="P163:S163"/>
    <mergeCell ref="X163:Y163"/>
    <mergeCell ref="X166:Y166"/>
    <mergeCell ref="Z166:AB166"/>
    <mergeCell ref="Z163:AB163"/>
    <mergeCell ref="H164:I164"/>
    <mergeCell ref="H162:I162"/>
    <mergeCell ref="J162:L162"/>
    <mergeCell ref="M162:O162"/>
    <mergeCell ref="Z167:AB167"/>
    <mergeCell ref="X168:Y168"/>
    <mergeCell ref="Z168:AB168"/>
    <mergeCell ref="M167:O167"/>
    <mergeCell ref="X173:Y173"/>
    <mergeCell ref="Z173:AB173"/>
    <mergeCell ref="X171:Y171"/>
    <mergeCell ref="Z171:AB171"/>
    <mergeCell ref="H172:I172"/>
    <mergeCell ref="X164:Y164"/>
    <mergeCell ref="Z164:AB164"/>
    <mergeCell ref="X172:Y172"/>
    <mergeCell ref="Z172:AB172"/>
    <mergeCell ref="W169:W175"/>
    <mergeCell ref="T169:V175"/>
    <mergeCell ref="J172:L172"/>
    <mergeCell ref="M172:O172"/>
    <mergeCell ref="P172:S172"/>
    <mergeCell ref="P173:S173"/>
    <mergeCell ref="Z175:AB175"/>
    <mergeCell ref="M171:O171"/>
    <mergeCell ref="P171:S171"/>
    <mergeCell ref="H173:I173"/>
    <mergeCell ref="H175:I175"/>
    <mergeCell ref="J175:L175"/>
    <mergeCell ref="M175:O175"/>
    <mergeCell ref="P175:S175"/>
    <mergeCell ref="E162:G168"/>
    <mergeCell ref="T162:V168"/>
    <mergeCell ref="J164:L164"/>
    <mergeCell ref="M164:O164"/>
    <mergeCell ref="P164:S164"/>
    <mergeCell ref="H166:I166"/>
    <mergeCell ref="J166:L166"/>
    <mergeCell ref="M166:O166"/>
    <mergeCell ref="P166:S166"/>
    <mergeCell ref="P162:S162"/>
    <mergeCell ref="H168:I168"/>
    <mergeCell ref="J168:L168"/>
    <mergeCell ref="M168:O168"/>
    <mergeCell ref="P168:S168"/>
    <mergeCell ref="H167:I167"/>
    <mergeCell ref="J167:L167"/>
    <mergeCell ref="H165:I165"/>
    <mergeCell ref="X175:Y175"/>
    <mergeCell ref="X169:Y169"/>
    <mergeCell ref="Z169:AB169"/>
    <mergeCell ref="X174:Y174"/>
    <mergeCell ref="Z174:AB174"/>
    <mergeCell ref="X170:Y170"/>
    <mergeCell ref="Z170:AB170"/>
    <mergeCell ref="E169:G175"/>
    <mergeCell ref="H169:I169"/>
    <mergeCell ref="J169:L169"/>
    <mergeCell ref="M169:O169"/>
    <mergeCell ref="P169:S169"/>
    <mergeCell ref="H174:I174"/>
    <mergeCell ref="J174:L174"/>
    <mergeCell ref="M174:O174"/>
    <mergeCell ref="P174:S174"/>
    <mergeCell ref="J173:L173"/>
    <mergeCell ref="M173:O173"/>
    <mergeCell ref="H170:I170"/>
    <mergeCell ref="J170:L170"/>
    <mergeCell ref="M170:O170"/>
    <mergeCell ref="P170:S170"/>
    <mergeCell ref="H171:I171"/>
    <mergeCell ref="J171:L171"/>
  </mergeCells>
  <phoneticPr fontId="3"/>
  <conditionalFormatting sqref="A2:Z2 AB2:AF2 AL2:XFD2 A3:XFD4 A5:E11 M5:M11 U5:U11 Y5:XFD11 A134:P134 T134:XFD135 A135:O135 P135:P175 A136:J136 M136:O136 T136:Z139 AC136:XFD139 A137:O175 T140:XFD140 Z141:AB142 T141:Y175 AC141:XFD175 Z143:Z146 Z147:AB149 Z150:Z153 Z154:AB156 Z157:Z160 Z161:AB163 Z164:Z167 Z168:AB170 Z171:Z174 Z175:AB175 A176:XFD180">
    <cfRule type="expression" dxfId="94" priority="7">
      <formula>$AO$36=1</formula>
    </cfRule>
  </conditionalFormatting>
  <conditionalFormatting sqref="A1:XFD1">
    <cfRule type="expression" dxfId="93" priority="4">
      <formula>$AO$36=1</formula>
    </cfRule>
  </conditionalFormatting>
  <conditionalFormatting sqref="A12:XFD35">
    <cfRule type="expression" dxfId="92" priority="3">
      <formula>$AO$36=1</formula>
    </cfRule>
  </conditionalFormatting>
  <conditionalFormatting sqref="A38:XFD90">
    <cfRule type="expression" dxfId="91" priority="6">
      <formula>$AO$36=1</formula>
    </cfRule>
  </conditionalFormatting>
  <conditionalFormatting sqref="A93:XFD107">
    <cfRule type="expression" dxfId="90" priority="2">
      <formula>$AO$36=1</formula>
    </cfRule>
  </conditionalFormatting>
  <conditionalFormatting sqref="A110:XFD122">
    <cfRule type="expression" dxfId="89" priority="5">
      <formula>$AO$36=1</formula>
    </cfRule>
  </conditionalFormatting>
  <conditionalFormatting sqref="A126:XFD133">
    <cfRule type="expression" dxfId="88" priority="1">
      <formula>$AO$36=1</formula>
    </cfRule>
  </conditionalFormatting>
  <hyperlinks>
    <hyperlink ref="AF2" location="記入シート!B750" display="様式G-2-1へ（ここをクリック）" xr:uid="{B2DD40D2-AFF3-42EA-BC17-405A1ABD2BA0}"/>
    <hyperlink ref="AF2:AK2" location="記入シート!B675" display="様式G-2-1へ（ここをクリック）" xr:uid="{50A6E461-36C1-46C2-9761-9051B3CE3DBD}"/>
  </hyperlinks>
  <pageMargins left="0.7" right="0.7" top="0.75" bottom="0.75" header="0.3" footer="0.3"/>
  <pageSetup paperSize="11" orientation="landscape" r:id="rId1"/>
  <drawing r:id="rId2"/>
  <extLst>
    <ext xmlns:x14="http://schemas.microsoft.com/office/spreadsheetml/2009/9/main" uri="{CCE6A557-97BC-4b89-ADB6-D9C93CAAB3DF}">
      <x14:dataValidations xmlns:xm="http://schemas.microsoft.com/office/excel/2006/main" count="1">
        <x14:dataValidation type="list" imeMode="hiragana" allowBlank="1" showInputMessage="1" showErrorMessage="1" error="リストから選択してください" xr:uid="{0FF79D09-BB43-498B-89C4-76394B2646C8}">
          <x14:formula1>
            <xm:f>自社拠点!#REF!</xm:f>
          </x14:formula1>
          <xm:sqref>E134:G175</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E34BA-3286-40C8-8093-8D44838DBB45}">
  <dimension ref="B1:AC145"/>
  <sheetViews>
    <sheetView workbookViewId="0"/>
  </sheetViews>
  <sheetFormatPr defaultRowHeight="13.5" x14ac:dyDescent="0.15"/>
  <sheetData>
    <row r="1" spans="2:27" s="5" customFormat="1" ht="15.75" x14ac:dyDescent="0.15"/>
    <row r="2" spans="2:27" s="5" customFormat="1" ht="15.75" x14ac:dyDescent="0.15">
      <c r="B2" s="366" t="s">
        <v>522</v>
      </c>
    </row>
    <row r="3" spans="2:27" s="5" customFormat="1" ht="20.100000000000001" customHeight="1" x14ac:dyDescent="0.15">
      <c r="B3" s="1257" t="s">
        <v>524</v>
      </c>
      <c r="C3" s="1258"/>
      <c r="D3" s="1258"/>
      <c r="E3" s="1258"/>
      <c r="F3" s="1258"/>
      <c r="G3" s="1258"/>
      <c r="H3" s="1259"/>
      <c r="I3" s="1257" t="s">
        <v>525</v>
      </c>
      <c r="J3" s="1258"/>
      <c r="K3" s="1259"/>
      <c r="L3" s="1241" t="s">
        <v>526</v>
      </c>
      <c r="M3" s="1241"/>
      <c r="N3" s="1241"/>
      <c r="O3" s="1241"/>
    </row>
    <row r="4" spans="2:27" s="5" customFormat="1" ht="30" customHeight="1" x14ac:dyDescent="0.15">
      <c r="B4" s="1300" t="str">
        <f>IF(記入シートから削除したフォーム!E5&lt;&gt;0,記入シートから削除したフォーム!E5,"")</f>
        <v/>
      </c>
      <c r="C4" s="1300"/>
      <c r="D4" s="1300"/>
      <c r="E4" s="1300"/>
      <c r="F4" s="1300"/>
      <c r="G4" s="1300"/>
      <c r="H4" s="1300"/>
      <c r="I4" s="1301" t="str">
        <f>IF(記入シートから削除したフォーム!M5&lt;&gt;0,記入シートから削除したフォーム!M5,"")</f>
        <v/>
      </c>
      <c r="J4" s="1301"/>
      <c r="K4" s="1301"/>
      <c r="L4" s="1302" t="str">
        <f>IF(記入シートから削除したフォーム!U5&lt;&gt;0,記入シートから削除したフォーム!U5,"")</f>
        <v/>
      </c>
      <c r="M4" s="1302"/>
      <c r="N4" s="1302"/>
      <c r="O4" s="1302"/>
    </row>
    <row r="5" spans="2:27" s="5" customFormat="1" ht="30" customHeight="1" x14ac:dyDescent="0.15">
      <c r="B5" s="1300" t="str">
        <f>IF(記入シートから削除したフォーム!E6&lt;&gt;0,記入シートから削除したフォーム!E6,"")</f>
        <v/>
      </c>
      <c r="C5" s="1300"/>
      <c r="D5" s="1300"/>
      <c r="E5" s="1300"/>
      <c r="F5" s="1300"/>
      <c r="G5" s="1300"/>
      <c r="H5" s="1300"/>
      <c r="I5" s="1301" t="str">
        <f>IF(記入シートから削除したフォーム!M6&lt;&gt;0,記入シートから削除したフォーム!M6,"")</f>
        <v/>
      </c>
      <c r="J5" s="1301"/>
      <c r="K5" s="1301"/>
      <c r="L5" s="1302" t="str">
        <f>IF(記入シートから削除したフォーム!U6&lt;&gt;0,記入シートから削除したフォーム!U6,"")</f>
        <v/>
      </c>
      <c r="M5" s="1302"/>
      <c r="N5" s="1302"/>
      <c r="O5" s="1302"/>
    </row>
    <row r="6" spans="2:27" s="5" customFormat="1" ht="30" customHeight="1" x14ac:dyDescent="0.15">
      <c r="B6" s="1300" t="str">
        <f>IF(記入シートから削除したフォーム!E7&lt;&gt;0,記入シートから削除したフォーム!E7,"")</f>
        <v/>
      </c>
      <c r="C6" s="1300"/>
      <c r="D6" s="1300"/>
      <c r="E6" s="1300"/>
      <c r="F6" s="1300"/>
      <c r="G6" s="1300"/>
      <c r="H6" s="1300"/>
      <c r="I6" s="1301" t="str">
        <f>IF(記入シートから削除したフォーム!M7&lt;&gt;0,記入シートから削除したフォーム!M7,"")</f>
        <v/>
      </c>
      <c r="J6" s="1301"/>
      <c r="K6" s="1301"/>
      <c r="L6" s="1302" t="str">
        <f>IF(記入シートから削除したフォーム!U7&lt;&gt;0,記入シートから削除したフォーム!U7,"")</f>
        <v/>
      </c>
      <c r="M6" s="1302"/>
      <c r="N6" s="1302"/>
      <c r="O6" s="1302"/>
    </row>
    <row r="7" spans="2:27" s="5" customFormat="1" ht="30" customHeight="1" x14ac:dyDescent="0.15">
      <c r="B7" s="1300" t="str">
        <f>IF(記入シートから削除したフォーム!E8&lt;&gt;0,記入シートから削除したフォーム!E8,"")</f>
        <v/>
      </c>
      <c r="C7" s="1300"/>
      <c r="D7" s="1300"/>
      <c r="E7" s="1300"/>
      <c r="F7" s="1300"/>
      <c r="G7" s="1300"/>
      <c r="H7" s="1300"/>
      <c r="I7" s="1301" t="str">
        <f>IF(記入シートから削除したフォーム!M8&lt;&gt;0,記入シートから削除したフォーム!M8,"")</f>
        <v/>
      </c>
      <c r="J7" s="1301"/>
      <c r="K7" s="1301"/>
      <c r="L7" s="1302" t="str">
        <f>IF(記入シートから削除したフォーム!U8&lt;&gt;0,記入シートから削除したフォーム!U8,"")</f>
        <v/>
      </c>
      <c r="M7" s="1302"/>
      <c r="N7" s="1302"/>
      <c r="O7" s="1302"/>
    </row>
    <row r="8" spans="2:27" s="5" customFormat="1" ht="30" customHeight="1" x14ac:dyDescent="0.15">
      <c r="B8" s="1300" t="str">
        <f>IF(記入シートから削除したフォーム!E9&lt;&gt;0,記入シートから削除したフォーム!E9,"")</f>
        <v/>
      </c>
      <c r="C8" s="1300"/>
      <c r="D8" s="1300"/>
      <c r="E8" s="1300"/>
      <c r="F8" s="1300"/>
      <c r="G8" s="1300"/>
      <c r="H8" s="1300"/>
      <c r="I8" s="1301" t="str">
        <f>IF(記入シートから削除したフォーム!M9&lt;&gt;0,記入シートから削除したフォーム!M9,"")</f>
        <v/>
      </c>
      <c r="J8" s="1301"/>
      <c r="K8" s="1301"/>
      <c r="L8" s="1302" t="str">
        <f>IF(記入シートから削除したフォーム!U9&lt;&gt;0,記入シートから削除したフォーム!U9,"")</f>
        <v/>
      </c>
      <c r="M8" s="1302"/>
      <c r="N8" s="1302"/>
      <c r="O8" s="1302"/>
    </row>
    <row r="9" spans="2:27" s="5" customFormat="1" ht="30" customHeight="1" x14ac:dyDescent="0.15">
      <c r="B9" s="1300" t="str">
        <f>IF(記入シートから削除したフォーム!E10&lt;&gt;0,記入シートから削除したフォーム!E10,"")</f>
        <v/>
      </c>
      <c r="C9" s="1300"/>
      <c r="D9" s="1300"/>
      <c r="E9" s="1300"/>
      <c r="F9" s="1300"/>
      <c r="G9" s="1300"/>
      <c r="H9" s="1300"/>
      <c r="I9" s="1301" t="str">
        <f>IF(記入シートから削除したフォーム!M10&lt;&gt;0,記入シートから削除したフォーム!M10,"")</f>
        <v/>
      </c>
      <c r="J9" s="1301"/>
      <c r="K9" s="1301"/>
      <c r="L9" s="1302" t="str">
        <f>IF(記入シートから削除したフォーム!U10&lt;&gt;0,記入シートから削除したフォーム!U10,"")</f>
        <v/>
      </c>
      <c r="M9" s="1302"/>
      <c r="N9" s="1302"/>
      <c r="O9" s="1302"/>
    </row>
    <row r="10" spans="2:27" s="5" customFormat="1" ht="30" customHeight="1" x14ac:dyDescent="0.15">
      <c r="B10" s="1300" t="e">
        <f>IF(記入シートから削除したフォーム!E11&lt;&gt;0,記入シートから削除したフォーム!E11,"")</f>
        <v>#REF!</v>
      </c>
      <c r="C10" s="1300"/>
      <c r="D10" s="1300"/>
      <c r="E10" s="1300"/>
      <c r="F10" s="1300"/>
      <c r="G10" s="1300"/>
      <c r="H10" s="1300"/>
      <c r="I10" s="1301" t="e">
        <f>IF(記入シートから削除したフォーム!M11&lt;&gt;0,記入シートから削除したフォーム!M11,"")</f>
        <v>#REF!</v>
      </c>
      <c r="J10" s="1301"/>
      <c r="K10" s="1301"/>
      <c r="L10" s="1302" t="e">
        <f>IF(記入シートから削除したフォーム!U11&lt;&gt;0,記入シートから削除したフォーム!U11,"")</f>
        <v>#REF!</v>
      </c>
      <c r="M10" s="1302"/>
      <c r="N10" s="1302"/>
      <c r="O10" s="1302"/>
    </row>
    <row r="11" spans="2:27" s="5" customFormat="1" ht="15.75" x14ac:dyDescent="0.15"/>
    <row r="12" spans="2:27" x14ac:dyDescent="0.15">
      <c r="B12" s="355"/>
    </row>
    <row r="13" spans="2:27" x14ac:dyDescent="0.15">
      <c r="B13" s="283" t="s">
        <v>559</v>
      </c>
    </row>
    <row r="14" spans="2:27" s="295" customFormat="1" ht="26.1" customHeight="1" x14ac:dyDescent="0.15">
      <c r="B14" s="1140" t="s">
        <v>528</v>
      </c>
      <c r="C14" s="1141"/>
      <c r="D14" s="1065" t="s">
        <v>529</v>
      </c>
      <c r="E14" s="1065"/>
      <c r="F14" s="1065"/>
      <c r="G14" s="1065"/>
      <c r="H14" s="1065"/>
      <c r="I14" s="1065" t="s">
        <v>530</v>
      </c>
      <c r="J14" s="1065"/>
      <c r="K14" s="1065"/>
      <c r="L14" s="1065"/>
      <c r="M14" s="1065"/>
      <c r="N14" s="1065" t="s">
        <v>531</v>
      </c>
      <c r="O14" s="1065"/>
      <c r="P14" s="1065"/>
      <c r="Q14" s="1065"/>
      <c r="R14" s="1065"/>
      <c r="S14" s="1065" t="s">
        <v>532</v>
      </c>
      <c r="T14" s="1065"/>
      <c r="U14" s="1065"/>
      <c r="V14" s="1065"/>
      <c r="W14" s="1065"/>
      <c r="X14" s="1066" t="s">
        <v>533</v>
      </c>
      <c r="Y14" s="1107"/>
      <c r="Z14" s="1107"/>
      <c r="AA14" s="1104"/>
    </row>
    <row r="15" spans="2:27" s="295" customFormat="1" ht="30" customHeight="1" x14ac:dyDescent="0.15">
      <c r="B15" s="1393" t="str">
        <f>IF(記入シート!J60&lt;&gt;"",記入シート!H60,"")</f>
        <v/>
      </c>
      <c r="C15" s="1394"/>
      <c r="D15" s="1059" t="str">
        <f>IF(記入シートから削除したフォーム!G18&lt;&gt;"",記入シートから削除したフォーム!G18,"")</f>
        <v>taaaaa</v>
      </c>
      <c r="E15" s="1059"/>
      <c r="F15" s="1059"/>
      <c r="G15" s="1059"/>
      <c r="H15" s="1059"/>
      <c r="I15" s="1059" t="str">
        <f>IF(記入シートから削除したフォーム!L18&lt;&gt;"",記入シートから削除したフォーム!L18,"")</f>
        <v>a</v>
      </c>
      <c r="J15" s="1059"/>
      <c r="K15" s="1059"/>
      <c r="L15" s="1059"/>
      <c r="M15" s="1059"/>
      <c r="N15" s="1059" t="str">
        <f>IF(記入シートから削除したフォーム!Q18&lt;&gt;"",記入シートから削除したフォーム!Q18,"")</f>
        <v>z</v>
      </c>
      <c r="O15" s="1059"/>
      <c r="P15" s="1059"/>
      <c r="Q15" s="1059"/>
      <c r="R15" s="1059"/>
      <c r="S15" s="1059" t="str">
        <f>IF(記入シートから削除したフォーム!V18&lt;&gt;"",記入シートから削除したフォーム!V18,"")</f>
        <v>p</v>
      </c>
      <c r="T15" s="1059"/>
      <c r="U15" s="1059"/>
      <c r="V15" s="1059"/>
      <c r="W15" s="1059"/>
      <c r="X15" s="1081" t="str">
        <f>IF(記入シートから削除したフォーム!AA18&lt;&gt;"",記入シートから削除したフォーム!AA18,"")</f>
        <v>l</v>
      </c>
      <c r="Y15" s="1082"/>
      <c r="Z15" s="1082"/>
      <c r="AA15" s="1083"/>
    </row>
    <row r="16" spans="2:27" s="295" customFormat="1" ht="30" customHeight="1" x14ac:dyDescent="0.15">
      <c r="B16" s="1393" t="str">
        <f>IF(記入シート!J61&lt;&gt;"",記入シート!H61,"")</f>
        <v/>
      </c>
      <c r="C16" s="1394"/>
      <c r="D16" s="1059" t="str">
        <f>IF(記入シートから削除したフォーム!G19&lt;&gt;"",記入シートから削除したフォーム!G19,"")</f>
        <v>w</v>
      </c>
      <c r="E16" s="1059"/>
      <c r="F16" s="1059"/>
      <c r="G16" s="1059"/>
      <c r="H16" s="1059"/>
      <c r="I16" s="1059" t="str">
        <f>IF(記入シートから削除したフォーム!L19&lt;&gt;"",記入シートから削除したフォーム!L19,"")</f>
        <v>s</v>
      </c>
      <c r="J16" s="1059"/>
      <c r="K16" s="1059"/>
      <c r="L16" s="1059"/>
      <c r="M16" s="1059"/>
      <c r="N16" s="1059" t="str">
        <f>IF(記入シートから削除したフォーム!Q19&lt;&gt;"",記入シートから削除したフォーム!Q19,"")</f>
        <v>x</v>
      </c>
      <c r="O16" s="1059"/>
      <c r="P16" s="1059"/>
      <c r="Q16" s="1059"/>
      <c r="R16" s="1059"/>
      <c r="S16" s="1059" t="str">
        <f>IF(記入シートから削除したフォーム!V19&lt;&gt;"",記入シートから削除したフォーム!V19,"")</f>
        <v>o</v>
      </c>
      <c r="T16" s="1059"/>
      <c r="U16" s="1059"/>
      <c r="V16" s="1059"/>
      <c r="W16" s="1059"/>
      <c r="X16" s="1081" t="str">
        <f>IF(記入シートから削除したフォーム!AA19&lt;&gt;"",記入シートから削除したフォーム!AA19,"")</f>
        <v>k</v>
      </c>
      <c r="Y16" s="1082"/>
      <c r="Z16" s="1082"/>
      <c r="AA16" s="1083"/>
    </row>
    <row r="17" spans="2:27" s="295" customFormat="1" ht="30" customHeight="1" x14ac:dyDescent="0.15">
      <c r="B17" s="1393" t="str">
        <f>IF(記入シート!J62&lt;&gt;"",記入シート!H62,"")</f>
        <v/>
      </c>
      <c r="C17" s="1394"/>
      <c r="D17" s="1059" t="str">
        <f>IF(記入シートから削除したフォーム!G20&lt;&gt;"",記入シートから削除したフォーム!G20,"")</f>
        <v>e</v>
      </c>
      <c r="E17" s="1059"/>
      <c r="F17" s="1059"/>
      <c r="G17" s="1059"/>
      <c r="H17" s="1059"/>
      <c r="I17" s="1059" t="str">
        <f>IF(記入シートから削除したフォーム!L20&lt;&gt;"",記入シートから削除したフォーム!L20,"")</f>
        <v>d</v>
      </c>
      <c r="J17" s="1059"/>
      <c r="K17" s="1059"/>
      <c r="L17" s="1059"/>
      <c r="M17" s="1059"/>
      <c r="N17" s="1059" t="str">
        <f>IF(記入シートから削除したフォーム!Q20&lt;&gt;"",記入シートから削除したフォーム!Q20,"")</f>
        <v>c</v>
      </c>
      <c r="O17" s="1059"/>
      <c r="P17" s="1059"/>
      <c r="Q17" s="1059"/>
      <c r="R17" s="1059"/>
      <c r="S17" s="1059" t="str">
        <f>IF(記入シートから削除したフォーム!V20&lt;&gt;"",記入シートから削除したフォーム!V20,"")</f>
        <v>i</v>
      </c>
      <c r="T17" s="1059"/>
      <c r="U17" s="1059"/>
      <c r="V17" s="1059"/>
      <c r="W17" s="1059"/>
      <c r="X17" s="1081" t="str">
        <f>IF(記入シートから削除したフォーム!AA20&lt;&gt;"",記入シートから削除したフォーム!AA20,"")</f>
        <v>j</v>
      </c>
      <c r="Y17" s="1082"/>
      <c r="Z17" s="1082"/>
      <c r="AA17" s="1083"/>
    </row>
    <row r="18" spans="2:27" s="295" customFormat="1" ht="30" customHeight="1" x14ac:dyDescent="0.15">
      <c r="B18" s="1393" t="str">
        <f>IF(記入シート!J63&lt;&gt;"",記入シート!H63,"")</f>
        <v/>
      </c>
      <c r="C18" s="1394"/>
      <c r="D18" s="1059" t="str">
        <f>IF(記入シートから削除したフォーム!G21&lt;&gt;"",記入シートから削除したフォーム!G21,"")</f>
        <v>r</v>
      </c>
      <c r="E18" s="1059"/>
      <c r="F18" s="1059"/>
      <c r="G18" s="1059"/>
      <c r="H18" s="1059"/>
      <c r="I18" s="1059" t="str">
        <f>IF(記入シートから削除したフォーム!L21&lt;&gt;"",記入シートから削除したフォーム!L21,"")</f>
        <v>f</v>
      </c>
      <c r="J18" s="1059"/>
      <c r="K18" s="1059"/>
      <c r="L18" s="1059"/>
      <c r="M18" s="1059"/>
      <c r="N18" s="1059" t="str">
        <f>IF(記入シートから削除したフォーム!Q21&lt;&gt;"",記入シートから削除したフォーム!Q21,"")</f>
        <v>v</v>
      </c>
      <c r="O18" s="1059"/>
      <c r="P18" s="1059"/>
      <c r="Q18" s="1059"/>
      <c r="R18" s="1059"/>
      <c r="S18" s="1059" t="str">
        <f>IF(記入シートから削除したフォーム!V21&lt;&gt;"",記入シートから削除したフォーム!V21,"")</f>
        <v>u</v>
      </c>
      <c r="T18" s="1059"/>
      <c r="U18" s="1059"/>
      <c r="V18" s="1059"/>
      <c r="W18" s="1059"/>
      <c r="X18" s="1081" t="str">
        <f>IF(記入シートから削除したフォーム!AA21&lt;&gt;"",記入シートから削除したフォーム!AA21,"")</f>
        <v>h</v>
      </c>
      <c r="Y18" s="1082"/>
      <c r="Z18" s="1082"/>
      <c r="AA18" s="1083"/>
    </row>
    <row r="19" spans="2:27" s="295" customFormat="1" ht="30" customHeight="1" x14ac:dyDescent="0.15">
      <c r="B19" s="1393" t="str">
        <f>IF(記入シート!J64&lt;&gt;"",記入シート!H64,"")</f>
        <v/>
      </c>
      <c r="C19" s="1394"/>
      <c r="D19" s="1059" t="str">
        <f>IF(記入シートから削除したフォーム!G22&lt;&gt;"",記入シートから削除したフォーム!G22,"")</f>
        <v>t</v>
      </c>
      <c r="E19" s="1059"/>
      <c r="F19" s="1059"/>
      <c r="G19" s="1059"/>
      <c r="H19" s="1059"/>
      <c r="I19" s="1059" t="str">
        <f>IF(記入シートから削除したフォーム!L22&lt;&gt;"",記入シートから削除したフォーム!L22,"")</f>
        <v>g</v>
      </c>
      <c r="J19" s="1059"/>
      <c r="K19" s="1059"/>
      <c r="L19" s="1059"/>
      <c r="M19" s="1059"/>
      <c r="N19" s="1059" t="str">
        <f>IF(記入シートから削除したフォーム!Q22&lt;&gt;"",記入シートから削除したフォーム!Q22,"")</f>
        <v>b</v>
      </c>
      <c r="O19" s="1059"/>
      <c r="P19" s="1059"/>
      <c r="Q19" s="1059"/>
      <c r="R19" s="1059"/>
      <c r="S19" s="1059" t="str">
        <f>IF(記入シートから削除したフォーム!V22&lt;&gt;"",記入シートから削除したフォーム!V22,"")</f>
        <v>y</v>
      </c>
      <c r="T19" s="1059"/>
      <c r="U19" s="1059"/>
      <c r="V19" s="1059"/>
      <c r="W19" s="1059"/>
      <c r="X19" s="1081" t="str">
        <f>IF(記入シートから削除したフォーム!AA22&lt;&gt;"",記入シートから削除したフォーム!AA22,"")</f>
        <v>g</v>
      </c>
      <c r="Y19" s="1082"/>
      <c r="Z19" s="1082"/>
      <c r="AA19" s="1083"/>
    </row>
    <row r="20" spans="2:27" s="295" customFormat="1" ht="30" customHeight="1" x14ac:dyDescent="0.15">
      <c r="B20" s="1393" t="e">
        <f>IF(記入シート!#REF!&lt;&gt;"",記入シート!#REF!,"")</f>
        <v>#REF!</v>
      </c>
      <c r="C20" s="1394"/>
      <c r="D20" s="1059" t="e">
        <f>IF(記入シート!#REF!&lt;&gt;"",記入シート!#REF!,"")</f>
        <v>#REF!</v>
      </c>
      <c r="E20" s="1059"/>
      <c r="F20" s="1059"/>
      <c r="G20" s="1059"/>
      <c r="H20" s="1059"/>
      <c r="I20" s="1059" t="e">
        <f>IF(記入シート!#REF!&lt;&gt;"",記入シート!#REF!,"")</f>
        <v>#REF!</v>
      </c>
      <c r="J20" s="1059"/>
      <c r="K20" s="1059"/>
      <c r="L20" s="1059"/>
      <c r="M20" s="1059"/>
      <c r="N20" s="1059" t="e">
        <f>IF(記入シート!#REF!&lt;&gt;"",記入シート!#REF!,"")</f>
        <v>#REF!</v>
      </c>
      <c r="O20" s="1059"/>
      <c r="P20" s="1059"/>
      <c r="Q20" s="1059"/>
      <c r="R20" s="1059"/>
      <c r="S20" s="1059" t="e">
        <f>IF(記入シート!#REF!&lt;&gt;"",記入シート!#REF!,"")</f>
        <v>#REF!</v>
      </c>
      <c r="T20" s="1059"/>
      <c r="U20" s="1059"/>
      <c r="V20" s="1059"/>
      <c r="W20" s="1059"/>
      <c r="X20" s="1081" t="e">
        <f>IF(記入シート!#REF!&lt;&gt;"",記入シート!#REF!,"")</f>
        <v>#REF!</v>
      </c>
      <c r="Y20" s="1082"/>
      <c r="Z20" s="1082"/>
      <c r="AA20" s="1083"/>
    </row>
    <row r="23" spans="2:27" x14ac:dyDescent="0.15">
      <c r="B23" t="s">
        <v>684</v>
      </c>
      <c r="V23" t="s">
        <v>685</v>
      </c>
    </row>
    <row r="24" spans="2:27" ht="26.1" customHeight="1" x14ac:dyDescent="0.15">
      <c r="B24" s="1183" t="s">
        <v>671</v>
      </c>
      <c r="C24" s="1185"/>
      <c r="D24" s="1180" t="s">
        <v>673</v>
      </c>
      <c r="E24" s="1180"/>
      <c r="F24" s="1180"/>
      <c r="G24" s="1180"/>
      <c r="H24" s="1180" t="s">
        <v>675</v>
      </c>
      <c r="I24" s="1180"/>
      <c r="J24" s="1180"/>
      <c r="K24" s="1180" t="s">
        <v>511</v>
      </c>
      <c r="L24" s="1180"/>
      <c r="M24" s="1180"/>
      <c r="N24" s="1179" t="s">
        <v>678</v>
      </c>
      <c r="O24" s="1180"/>
      <c r="P24" s="1180"/>
      <c r="Q24" s="1179" t="s">
        <v>679</v>
      </c>
      <c r="R24" s="1180"/>
      <c r="S24" s="1180"/>
      <c r="T24" s="1179" t="s">
        <v>680</v>
      </c>
      <c r="U24" s="1180"/>
      <c r="V24" s="1180"/>
      <c r="W24" s="1179" t="s">
        <v>681</v>
      </c>
      <c r="X24" s="1180"/>
      <c r="Y24" s="1180"/>
      <c r="Z24" s="1180"/>
    </row>
    <row r="25" spans="2:27" ht="20.100000000000001" customHeight="1" x14ac:dyDescent="0.15">
      <c r="B25" s="1186" t="str">
        <f>IF(記入シート!H221&lt;&gt;"",記入シート!H221,"")</f>
        <v/>
      </c>
      <c r="C25" s="1186"/>
      <c r="D25" s="1122" t="str">
        <f>IF(記入シート!M221&lt;&gt;"",記入シート!M221,"")</f>
        <v/>
      </c>
      <c r="E25" s="1122"/>
      <c r="F25" s="1122"/>
      <c r="G25" s="1122"/>
      <c r="H25" s="1052" t="s">
        <v>676</v>
      </c>
      <c r="I25" s="1052"/>
      <c r="J25" s="1052"/>
      <c r="K25" s="1384" t="str">
        <f>IF(記入シート!T221&lt;&gt;"",記入シート!T221,"")</f>
        <v/>
      </c>
      <c r="L25" s="1385"/>
      <c r="M25" s="1386"/>
      <c r="N25" s="1384" t="str">
        <f>IF(記入シート!W221&lt;&gt;"",記入シート!W221,"")</f>
        <v/>
      </c>
      <c r="O25" s="1385"/>
      <c r="P25" s="1386"/>
      <c r="Q25" s="1384" t="e">
        <f>IF(記入シート!#REF!&lt;&gt;"",記入シート!#REF!,"")</f>
        <v>#REF!</v>
      </c>
      <c r="R25" s="1385"/>
      <c r="S25" s="1386"/>
      <c r="T25" s="1387" t="str">
        <f>IF(記入シート!AC221&lt;&gt;"",記入シート!AC221,"")</f>
        <v/>
      </c>
      <c r="U25" s="1388"/>
      <c r="V25" s="1389"/>
      <c r="W25" s="1390" t="e">
        <f>IF(記入シート!#REF!&lt;&gt;"",記入シート!#REF!,"")</f>
        <v>#REF!</v>
      </c>
      <c r="X25" s="1391"/>
      <c r="Y25" s="1391"/>
      <c r="Z25" s="1392"/>
    </row>
    <row r="26" spans="2:27" ht="20.100000000000001" customHeight="1" x14ac:dyDescent="0.15">
      <c r="B26" s="1186"/>
      <c r="C26" s="1186"/>
      <c r="D26" s="1122"/>
      <c r="E26" s="1122"/>
      <c r="F26" s="1122"/>
      <c r="G26" s="1122"/>
      <c r="H26" s="1052" t="s">
        <v>677</v>
      </c>
      <c r="I26" s="1052"/>
      <c r="J26" s="1052"/>
      <c r="K26" s="1384" t="str">
        <f>IF(記入シート!T222&lt;&gt;"",記入シート!T222,"")</f>
        <v/>
      </c>
      <c r="L26" s="1385"/>
      <c r="M26" s="1386"/>
      <c r="N26" s="1384" t="str">
        <f>IF(記入シート!W222&lt;&gt;"",記入シート!W222,"")</f>
        <v/>
      </c>
      <c r="O26" s="1385"/>
      <c r="P26" s="1386"/>
      <c r="Q26" s="1384" t="e">
        <f>IF(記入シート!#REF!&lt;&gt;"",記入シート!#REF!,"")</f>
        <v>#REF!</v>
      </c>
      <c r="R26" s="1385"/>
      <c r="S26" s="1386"/>
      <c r="T26" s="1387" t="str">
        <f>IF(記入シート!AC222&lt;&gt;"",記入シート!AC222,"")</f>
        <v/>
      </c>
      <c r="U26" s="1388"/>
      <c r="V26" s="1389"/>
      <c r="W26" s="1390" t="e">
        <f>IF(記入シート!#REF!&lt;&gt;"",記入シート!#REF!,"")</f>
        <v>#REF!</v>
      </c>
      <c r="X26" s="1391"/>
      <c r="Y26" s="1391"/>
      <c r="Z26" s="1392"/>
    </row>
    <row r="27" spans="2:27" ht="20.100000000000001" customHeight="1" x14ac:dyDescent="0.15">
      <c r="B27" s="1186" t="str">
        <f>IF(記入シート!H223&lt;&gt;"",記入シート!H223,"")</f>
        <v/>
      </c>
      <c r="C27" s="1186"/>
      <c r="D27" s="1122" t="str">
        <f>IF(記入シート!M223&lt;&gt;"",記入シート!M223,"")</f>
        <v/>
      </c>
      <c r="E27" s="1122"/>
      <c r="F27" s="1122"/>
      <c r="G27" s="1122"/>
      <c r="H27" s="1052" t="s">
        <v>676</v>
      </c>
      <c r="I27" s="1052"/>
      <c r="J27" s="1052"/>
      <c r="K27" s="1384" t="str">
        <f>IF(記入シート!T223&lt;&gt;"",記入シート!T223,"")</f>
        <v/>
      </c>
      <c r="L27" s="1385"/>
      <c r="M27" s="1386"/>
      <c r="N27" s="1384" t="str">
        <f>IF(記入シート!W223&lt;&gt;"",記入シート!W223,"")</f>
        <v/>
      </c>
      <c r="O27" s="1385"/>
      <c r="P27" s="1386"/>
      <c r="Q27" s="1384" t="e">
        <f>IF(記入シート!#REF!&lt;&gt;"",記入シート!#REF!,"")</f>
        <v>#REF!</v>
      </c>
      <c r="R27" s="1385"/>
      <c r="S27" s="1386"/>
      <c r="T27" s="1387" t="str">
        <f>IF(記入シート!AC223&lt;&gt;"",記入シート!AC223,"")</f>
        <v/>
      </c>
      <c r="U27" s="1388"/>
      <c r="V27" s="1389"/>
      <c r="W27" s="1390" t="e">
        <f>IF(記入シート!#REF!&lt;&gt;"",記入シート!#REF!,"")</f>
        <v>#REF!</v>
      </c>
      <c r="X27" s="1391"/>
      <c r="Y27" s="1391"/>
      <c r="Z27" s="1392"/>
    </row>
    <row r="28" spans="2:27" ht="20.100000000000001" customHeight="1" x14ac:dyDescent="0.15">
      <c r="B28" s="1186"/>
      <c r="C28" s="1186"/>
      <c r="D28" s="1122"/>
      <c r="E28" s="1122"/>
      <c r="F28" s="1122"/>
      <c r="G28" s="1122"/>
      <c r="H28" s="1052" t="s">
        <v>677</v>
      </c>
      <c r="I28" s="1052"/>
      <c r="J28" s="1052"/>
      <c r="K28" s="1384" t="str">
        <f>IF(記入シート!T224&lt;&gt;"",記入シート!T224,"")</f>
        <v/>
      </c>
      <c r="L28" s="1385"/>
      <c r="M28" s="1386"/>
      <c r="N28" s="1384" t="str">
        <f>IF(記入シート!W224&lt;&gt;"",記入シート!W224,"")</f>
        <v/>
      </c>
      <c r="O28" s="1385"/>
      <c r="P28" s="1386"/>
      <c r="Q28" s="1384" t="e">
        <f>IF(記入シート!#REF!&lt;&gt;"",記入シート!#REF!,"")</f>
        <v>#REF!</v>
      </c>
      <c r="R28" s="1385"/>
      <c r="S28" s="1386"/>
      <c r="T28" s="1387" t="str">
        <f>IF(記入シート!AC224&lt;&gt;"",記入シート!AC224,"")</f>
        <v/>
      </c>
      <c r="U28" s="1388"/>
      <c r="V28" s="1389"/>
      <c r="W28" s="1390" t="e">
        <f>IF(記入シート!#REF!&lt;&gt;"",記入シート!#REF!,"")</f>
        <v>#REF!</v>
      </c>
      <c r="X28" s="1391"/>
      <c r="Y28" s="1391"/>
      <c r="Z28" s="1392"/>
    </row>
    <row r="29" spans="2:27" ht="20.100000000000001" customHeight="1" x14ac:dyDescent="0.15">
      <c r="B29" s="1186" t="str">
        <f>IF(記入シート!H225&lt;&gt;"",記入シート!H225,"")</f>
        <v/>
      </c>
      <c r="C29" s="1186"/>
      <c r="D29" s="1122" t="str">
        <f>IF(記入シート!M225&lt;&gt;"",記入シート!M225,"")</f>
        <v/>
      </c>
      <c r="E29" s="1122"/>
      <c r="F29" s="1122"/>
      <c r="G29" s="1122"/>
      <c r="H29" s="1052" t="s">
        <v>676</v>
      </c>
      <c r="I29" s="1052"/>
      <c r="J29" s="1052"/>
      <c r="K29" s="1384" t="str">
        <f>IF(記入シート!T225&lt;&gt;"",記入シート!T225,"")</f>
        <v/>
      </c>
      <c r="L29" s="1385"/>
      <c r="M29" s="1386"/>
      <c r="N29" s="1384" t="str">
        <f>IF(記入シート!W225&lt;&gt;"",記入シート!W225,"")</f>
        <v/>
      </c>
      <c r="O29" s="1385"/>
      <c r="P29" s="1386"/>
      <c r="Q29" s="1384" t="e">
        <f>IF(記入シート!#REF!&lt;&gt;"",記入シート!#REF!,"")</f>
        <v>#REF!</v>
      </c>
      <c r="R29" s="1385"/>
      <c r="S29" s="1386"/>
      <c r="T29" s="1387" t="str">
        <f>IF(記入シート!AC225&lt;&gt;"",記入シート!AC225,"")</f>
        <v/>
      </c>
      <c r="U29" s="1388"/>
      <c r="V29" s="1389"/>
      <c r="W29" s="1390" t="e">
        <f>IF(記入シート!#REF!&lt;&gt;"",記入シート!#REF!,"")</f>
        <v>#REF!</v>
      </c>
      <c r="X29" s="1391"/>
      <c r="Y29" s="1391"/>
      <c r="Z29" s="1392"/>
    </row>
    <row r="30" spans="2:27" ht="20.100000000000001" customHeight="1" x14ac:dyDescent="0.15">
      <c r="B30" s="1186"/>
      <c r="C30" s="1186"/>
      <c r="D30" s="1122"/>
      <c r="E30" s="1122"/>
      <c r="F30" s="1122"/>
      <c r="G30" s="1122"/>
      <c r="H30" s="1052" t="s">
        <v>677</v>
      </c>
      <c r="I30" s="1052"/>
      <c r="J30" s="1052"/>
      <c r="K30" s="1384" t="str">
        <f>IF(記入シート!T226&lt;&gt;"",記入シート!T226,"")</f>
        <v/>
      </c>
      <c r="L30" s="1385"/>
      <c r="M30" s="1386"/>
      <c r="N30" s="1384" t="str">
        <f>IF(記入シート!W226&lt;&gt;"",記入シート!W226,"")</f>
        <v/>
      </c>
      <c r="O30" s="1385"/>
      <c r="P30" s="1386"/>
      <c r="Q30" s="1384" t="e">
        <f>IF(記入シート!#REF!&lt;&gt;"",記入シート!#REF!,"")</f>
        <v>#REF!</v>
      </c>
      <c r="R30" s="1385"/>
      <c r="S30" s="1386"/>
      <c r="T30" s="1387" t="str">
        <f>IF(記入シート!AC226&lt;&gt;"",記入シート!AC226,"")</f>
        <v/>
      </c>
      <c r="U30" s="1388"/>
      <c r="V30" s="1389"/>
      <c r="W30" s="1390" t="e">
        <f>IF(記入シート!#REF!&lt;&gt;"",記入シート!#REF!,"")</f>
        <v>#REF!</v>
      </c>
      <c r="X30" s="1391"/>
      <c r="Y30" s="1391"/>
      <c r="Z30" s="1392"/>
    </row>
    <row r="31" spans="2:27" ht="20.100000000000001" customHeight="1" x14ac:dyDescent="0.15">
      <c r="B31" s="1186" t="str">
        <f>IF(記入シート!H227&lt;&gt;"",記入シート!H227,"")</f>
        <v/>
      </c>
      <c r="C31" s="1186"/>
      <c r="D31" s="1122" t="str">
        <f>IF(記入シート!M227&lt;&gt;"",記入シート!M227,"")</f>
        <v/>
      </c>
      <c r="E31" s="1122"/>
      <c r="F31" s="1122"/>
      <c r="G31" s="1122"/>
      <c r="H31" s="1052" t="s">
        <v>676</v>
      </c>
      <c r="I31" s="1052"/>
      <c r="J31" s="1052"/>
      <c r="K31" s="1384" t="str">
        <f>IF(記入シート!T227&lt;&gt;"",記入シート!T227,"")</f>
        <v/>
      </c>
      <c r="L31" s="1385"/>
      <c r="M31" s="1386"/>
      <c r="N31" s="1384" t="str">
        <f>IF(記入シート!W227&lt;&gt;"",記入シート!W227,"")</f>
        <v/>
      </c>
      <c r="O31" s="1385"/>
      <c r="P31" s="1386"/>
      <c r="Q31" s="1384" t="e">
        <f>IF(記入シート!#REF!&lt;&gt;"",記入シート!#REF!,"")</f>
        <v>#REF!</v>
      </c>
      <c r="R31" s="1385"/>
      <c r="S31" s="1386"/>
      <c r="T31" s="1387" t="str">
        <f>IF(記入シート!AC227&lt;&gt;"",記入シート!AC227,"")</f>
        <v/>
      </c>
      <c r="U31" s="1388"/>
      <c r="V31" s="1389"/>
      <c r="W31" s="1390" t="e">
        <f>IF(記入シート!#REF!&lt;&gt;"",記入シート!#REF!,"")</f>
        <v>#REF!</v>
      </c>
      <c r="X31" s="1391"/>
      <c r="Y31" s="1391"/>
      <c r="Z31" s="1392"/>
    </row>
    <row r="32" spans="2:27" ht="20.100000000000001" customHeight="1" x14ac:dyDescent="0.15">
      <c r="B32" s="1186"/>
      <c r="C32" s="1186"/>
      <c r="D32" s="1122"/>
      <c r="E32" s="1122"/>
      <c r="F32" s="1122"/>
      <c r="G32" s="1122"/>
      <c r="H32" s="1052" t="s">
        <v>677</v>
      </c>
      <c r="I32" s="1052"/>
      <c r="J32" s="1052"/>
      <c r="K32" s="1384" t="str">
        <f>IF(記入シート!T228&lt;&gt;"",記入シート!T228,"")</f>
        <v/>
      </c>
      <c r="L32" s="1385"/>
      <c r="M32" s="1386"/>
      <c r="N32" s="1384" t="str">
        <f>IF(記入シート!W228&lt;&gt;"",記入シート!W228,"")</f>
        <v/>
      </c>
      <c r="O32" s="1385"/>
      <c r="P32" s="1386"/>
      <c r="Q32" s="1384" t="e">
        <f>IF(記入シート!#REF!&lt;&gt;"",記入シート!#REF!,"")</f>
        <v>#REF!</v>
      </c>
      <c r="R32" s="1385"/>
      <c r="S32" s="1386"/>
      <c r="T32" s="1387" t="str">
        <f>IF(記入シート!AC228&lt;&gt;"",記入シート!AC228,"")</f>
        <v/>
      </c>
      <c r="U32" s="1388"/>
      <c r="V32" s="1389"/>
      <c r="W32" s="1390" t="e">
        <f>IF(記入シート!#REF!&lt;&gt;"",記入シート!#REF!,"")</f>
        <v>#REF!</v>
      </c>
      <c r="X32" s="1391"/>
      <c r="Y32" s="1391"/>
      <c r="Z32" s="1392"/>
    </row>
    <row r="33" spans="2:29" ht="20.100000000000001" customHeight="1" x14ac:dyDescent="0.15">
      <c r="B33" s="1186" t="str">
        <f>IF(記入シート!H229&lt;&gt;"",記入シート!H229,"")</f>
        <v/>
      </c>
      <c r="C33" s="1186"/>
      <c r="D33" s="1122" t="str">
        <f>IF(記入シート!M229&lt;&gt;"",記入シート!M229,"")</f>
        <v/>
      </c>
      <c r="E33" s="1122"/>
      <c r="F33" s="1122"/>
      <c r="G33" s="1122"/>
      <c r="H33" s="1052" t="s">
        <v>676</v>
      </c>
      <c r="I33" s="1052"/>
      <c r="J33" s="1052"/>
      <c r="K33" s="1384" t="str">
        <f>IF(記入シート!T229&lt;&gt;"",記入シート!T229,"")</f>
        <v/>
      </c>
      <c r="L33" s="1385"/>
      <c r="M33" s="1386"/>
      <c r="N33" s="1384" t="str">
        <f>IF(記入シート!W229&lt;&gt;"",記入シート!W229,"")</f>
        <v/>
      </c>
      <c r="O33" s="1385"/>
      <c r="P33" s="1386"/>
      <c r="Q33" s="1384" t="e">
        <f>IF(記入シート!#REF!&lt;&gt;"",記入シート!#REF!,"")</f>
        <v>#REF!</v>
      </c>
      <c r="R33" s="1385"/>
      <c r="S33" s="1386"/>
      <c r="T33" s="1387" t="str">
        <f>IF(記入シート!AC229&lt;&gt;"",記入シート!AC229,"")</f>
        <v/>
      </c>
      <c r="U33" s="1388"/>
      <c r="V33" s="1389"/>
      <c r="W33" s="1390" t="e">
        <f>IF(記入シート!#REF!&lt;&gt;"",記入シート!#REF!,"")</f>
        <v>#REF!</v>
      </c>
      <c r="X33" s="1391"/>
      <c r="Y33" s="1391"/>
      <c r="Z33" s="1392"/>
    </row>
    <row r="34" spans="2:29" ht="20.100000000000001" customHeight="1" x14ac:dyDescent="0.15">
      <c r="B34" s="1186"/>
      <c r="C34" s="1186"/>
      <c r="D34" s="1122"/>
      <c r="E34" s="1122"/>
      <c r="F34" s="1122"/>
      <c r="G34" s="1122"/>
      <c r="H34" s="1052" t="s">
        <v>677</v>
      </c>
      <c r="I34" s="1052"/>
      <c r="J34" s="1052"/>
      <c r="K34" s="1384" t="str">
        <f>IF(記入シート!T230&lt;&gt;"",記入シート!T230,"")</f>
        <v/>
      </c>
      <c r="L34" s="1385"/>
      <c r="M34" s="1386"/>
      <c r="N34" s="1384" t="str">
        <f>IF(記入シート!W230&lt;&gt;"",記入シート!W230,"")</f>
        <v/>
      </c>
      <c r="O34" s="1385"/>
      <c r="P34" s="1386"/>
      <c r="Q34" s="1384" t="e">
        <f>IF(記入シート!#REF!&lt;&gt;"",記入シート!#REF!,"")</f>
        <v>#REF!</v>
      </c>
      <c r="R34" s="1385"/>
      <c r="S34" s="1386"/>
      <c r="T34" s="1387" t="str">
        <f>IF(記入シート!AC230&lt;&gt;"",記入シート!AC230,"")</f>
        <v/>
      </c>
      <c r="U34" s="1388"/>
      <c r="V34" s="1389"/>
      <c r="W34" s="1390" t="e">
        <f>IF(記入シート!#REF!&lt;&gt;"",記入シート!#REF!,"")</f>
        <v>#REF!</v>
      </c>
      <c r="X34" s="1391"/>
      <c r="Y34" s="1391"/>
      <c r="Z34" s="1392"/>
    </row>
    <row r="35" spans="2:29" ht="20.100000000000001" customHeight="1" x14ac:dyDescent="0.15">
      <c r="B35" s="1186" t="str">
        <f>IF(記入シート!H231&lt;&gt;"",記入シート!H231,"")</f>
        <v/>
      </c>
      <c r="C35" s="1186"/>
      <c r="D35" s="1122" t="str">
        <f>IF(記入シート!M231&lt;&gt;"",記入シート!M231,"")</f>
        <v/>
      </c>
      <c r="E35" s="1122"/>
      <c r="F35" s="1122"/>
      <c r="G35" s="1122"/>
      <c r="H35" s="1052" t="s">
        <v>676</v>
      </c>
      <c r="I35" s="1052"/>
      <c r="J35" s="1052"/>
      <c r="K35" s="1384" t="str">
        <f>IF(記入シート!T231&lt;&gt;"",記入シート!T231,"")</f>
        <v/>
      </c>
      <c r="L35" s="1385"/>
      <c r="M35" s="1386"/>
      <c r="N35" s="1384" t="str">
        <f>IF(記入シート!W231&lt;&gt;"",記入シート!W231,"")</f>
        <v/>
      </c>
      <c r="O35" s="1385"/>
      <c r="P35" s="1386"/>
      <c r="Q35" s="1384" t="e">
        <f>IF(記入シート!#REF!&lt;&gt;"",記入シート!#REF!,"")</f>
        <v>#REF!</v>
      </c>
      <c r="R35" s="1385"/>
      <c r="S35" s="1386"/>
      <c r="T35" s="1387" t="str">
        <f>IF(記入シート!AC231&lt;&gt;"",記入シート!AC231,"")</f>
        <v/>
      </c>
      <c r="U35" s="1388"/>
      <c r="V35" s="1389"/>
      <c r="W35" s="1390" t="e">
        <f>IF(記入シート!#REF!&lt;&gt;"",記入シート!#REF!,"")</f>
        <v>#REF!</v>
      </c>
      <c r="X35" s="1391"/>
      <c r="Y35" s="1391"/>
      <c r="Z35" s="1392"/>
    </row>
    <row r="36" spans="2:29" ht="20.100000000000001" customHeight="1" x14ac:dyDescent="0.15">
      <c r="B36" s="1186"/>
      <c r="C36" s="1186"/>
      <c r="D36" s="1122"/>
      <c r="E36" s="1122"/>
      <c r="F36" s="1122"/>
      <c r="G36" s="1122"/>
      <c r="H36" s="1052" t="s">
        <v>677</v>
      </c>
      <c r="I36" s="1052"/>
      <c r="J36" s="1052"/>
      <c r="K36" s="1384" t="str">
        <f>IF(記入シート!T232&lt;&gt;"",記入シート!T232,"")</f>
        <v/>
      </c>
      <c r="L36" s="1385"/>
      <c r="M36" s="1386"/>
      <c r="N36" s="1384" t="str">
        <f>IF(記入シート!W232&lt;&gt;"",記入シート!W232,"")</f>
        <v/>
      </c>
      <c r="O36" s="1385"/>
      <c r="P36" s="1386"/>
      <c r="Q36" s="1384" t="e">
        <f>IF(記入シート!#REF!&lt;&gt;"",記入シート!#REF!,"")</f>
        <v>#REF!</v>
      </c>
      <c r="R36" s="1385"/>
      <c r="S36" s="1386"/>
      <c r="T36" s="1387" t="str">
        <f>IF(記入シート!AC232&lt;&gt;"",記入シート!AC232,"")</f>
        <v/>
      </c>
      <c r="U36" s="1388"/>
      <c r="V36" s="1389"/>
      <c r="W36" s="1390" t="e">
        <f>IF(記入シート!#REF!&lt;&gt;"",記入シート!#REF!,"")</f>
        <v>#REF!</v>
      </c>
      <c r="X36" s="1391"/>
      <c r="Y36" s="1391"/>
      <c r="Z36" s="1392"/>
    </row>
    <row r="37" spans="2:29" x14ac:dyDescent="0.15">
      <c r="U37" s="284"/>
    </row>
    <row r="38" spans="2:29" s="5" customFormat="1" ht="15.75" x14ac:dyDescent="0.15"/>
    <row r="39" spans="2:29" s="5" customFormat="1" ht="15.75" x14ac:dyDescent="0.15">
      <c r="B39" s="5" t="s">
        <v>632</v>
      </c>
    </row>
    <row r="40" spans="2:29" s="5" customFormat="1" ht="15.75" x14ac:dyDescent="0.15">
      <c r="B40" s="5" t="s">
        <v>1680</v>
      </c>
    </row>
    <row r="41" spans="2:29" s="5" customFormat="1" ht="15" customHeight="1" x14ac:dyDescent="0.15">
      <c r="B41" s="1374" t="s">
        <v>510</v>
      </c>
      <c r="C41" s="1374"/>
      <c r="D41" s="1374"/>
      <c r="E41" s="1374" t="s">
        <v>498</v>
      </c>
      <c r="F41" s="1374"/>
      <c r="G41" s="1374"/>
      <c r="H41" s="1374"/>
      <c r="I41" s="1375" t="s">
        <v>640</v>
      </c>
      <c r="J41" s="1376"/>
      <c r="K41" s="1376"/>
      <c r="L41" s="1376"/>
      <c r="M41" s="1376"/>
      <c r="N41" s="1376"/>
      <c r="O41" s="1376"/>
      <c r="P41" s="1377"/>
      <c r="Q41" s="1374" t="s">
        <v>641</v>
      </c>
      <c r="R41" s="1374"/>
      <c r="S41" s="1374"/>
      <c r="T41" s="1381" t="s">
        <v>664</v>
      </c>
      <c r="U41" s="1382"/>
      <c r="V41" s="1382"/>
      <c r="W41" s="1382"/>
      <c r="X41" s="1382"/>
      <c r="Y41" s="1382"/>
      <c r="Z41" s="1382"/>
      <c r="AA41" s="1382"/>
      <c r="AB41" s="1382"/>
      <c r="AC41" s="1383"/>
    </row>
    <row r="42" spans="2:29" s="5" customFormat="1" ht="47.45" customHeight="1" x14ac:dyDescent="0.15">
      <c r="B42" s="1374"/>
      <c r="C42" s="1374"/>
      <c r="D42" s="1374"/>
      <c r="E42" s="1374"/>
      <c r="F42" s="1374"/>
      <c r="G42" s="1374"/>
      <c r="H42" s="1374"/>
      <c r="I42" s="1378"/>
      <c r="J42" s="1379"/>
      <c r="K42" s="1379"/>
      <c r="L42" s="1379"/>
      <c r="M42" s="1379"/>
      <c r="N42" s="1379"/>
      <c r="O42" s="1379"/>
      <c r="P42" s="1380"/>
      <c r="Q42" s="1374"/>
      <c r="R42" s="1374"/>
      <c r="S42" s="1374"/>
      <c r="T42" s="1374" t="s">
        <v>642</v>
      </c>
      <c r="U42" s="1374"/>
      <c r="V42" s="1374" t="s">
        <v>643</v>
      </c>
      <c r="W42" s="1374"/>
      <c r="X42" s="1374" t="s">
        <v>644</v>
      </c>
      <c r="Y42" s="1374"/>
      <c r="Z42" s="1374" t="s">
        <v>1785</v>
      </c>
      <c r="AA42" s="1374"/>
      <c r="AB42" s="1374" t="s">
        <v>1786</v>
      </c>
      <c r="AC42" s="1374"/>
    </row>
    <row r="43" spans="2:29" s="5" customFormat="1" ht="30" customHeight="1" x14ac:dyDescent="0.15">
      <c r="B43" s="1242" t="str">
        <f>IF(記入シート!H173&lt;&gt;"",記入シート!H173,"")</f>
        <v/>
      </c>
      <c r="C43" s="1242"/>
      <c r="D43" s="1242"/>
      <c r="E43" s="1301" t="str">
        <f>IF(記入シート!K173&lt;&gt;"",記入シート!K173,"")</f>
        <v/>
      </c>
      <c r="F43" s="1301"/>
      <c r="G43" s="1301"/>
      <c r="H43" s="1301"/>
      <c r="I43" s="1372" t="str">
        <f>IF(記入シート!P173&lt;&gt;"",記入シート!P173,"")</f>
        <v/>
      </c>
      <c r="J43" s="1299"/>
      <c r="K43" s="1299"/>
      <c r="L43" s="1299"/>
      <c r="M43" s="1299"/>
      <c r="N43" s="1299"/>
      <c r="O43" s="1299"/>
      <c r="P43" s="1373"/>
      <c r="Q43" s="1301" t="str">
        <f>IF(記入シート!W173&lt;&gt;"",記入シート!W173,"")</f>
        <v/>
      </c>
      <c r="R43" s="1301"/>
      <c r="S43" s="1301"/>
      <c r="T43" s="1301" t="str">
        <f>IF(記入シート!Z173&lt;&gt;"",記入シート!Z173,"")</f>
        <v/>
      </c>
      <c r="U43" s="1301"/>
      <c r="V43" s="1301" t="str">
        <f>IF(記入シート!AB173&lt;&gt;"",記入シート!AB173,"")</f>
        <v/>
      </c>
      <c r="W43" s="1301"/>
      <c r="X43" s="1301" t="str">
        <f>IF(記入シート!AD173&lt;&gt;"",記入シート!AD173,"")</f>
        <v/>
      </c>
      <c r="Y43" s="1301"/>
      <c r="Z43" s="1301" t="str">
        <f>IF(記入シート!AF173&lt;&gt;"",記入シート!AF173,"")</f>
        <v/>
      </c>
      <c r="AA43" s="1301"/>
      <c r="AB43" s="1301" t="str">
        <f>IF(記入シート!AH173&lt;&gt;"",記入シート!AH173,"")</f>
        <v/>
      </c>
      <c r="AC43" s="1301"/>
    </row>
    <row r="44" spans="2:29" s="5" customFormat="1" ht="30" customHeight="1" x14ac:dyDescent="0.15">
      <c r="B44" s="1242" t="str">
        <f>IF(記入シート!H174&lt;&gt;"",記入シート!H174,"")</f>
        <v/>
      </c>
      <c r="C44" s="1242"/>
      <c r="D44" s="1242"/>
      <c r="E44" s="1045" t="str">
        <f>IF(記入シート!K174&lt;&gt;"",記入シート!K174,"")</f>
        <v/>
      </c>
      <c r="F44" s="1046"/>
      <c r="G44" s="1046"/>
      <c r="H44" s="1047"/>
      <c r="I44" s="1372" t="str">
        <f>IF(記入シート!P174&lt;&gt;"",記入シート!P174,"")</f>
        <v/>
      </c>
      <c r="J44" s="1299"/>
      <c r="K44" s="1299"/>
      <c r="L44" s="1299"/>
      <c r="M44" s="1299"/>
      <c r="N44" s="1299"/>
      <c r="O44" s="1299"/>
      <c r="P44" s="1373"/>
      <c r="Q44" s="1301" t="str">
        <f>IF(記入シート!W174&lt;&gt;"",記入シート!W174,"")</f>
        <v/>
      </c>
      <c r="R44" s="1301"/>
      <c r="S44" s="1301"/>
      <c r="T44" s="1301" t="str">
        <f>IF(記入シート!Z174&lt;&gt;"",記入シート!Z174,"")</f>
        <v/>
      </c>
      <c r="U44" s="1301"/>
      <c r="V44" s="1301" t="str">
        <f>IF(記入シート!AB174&lt;&gt;"",記入シート!AB174,"")</f>
        <v/>
      </c>
      <c r="W44" s="1301"/>
      <c r="X44" s="1301" t="str">
        <f>IF(記入シート!AD174&lt;&gt;"",記入シート!AD174,"")</f>
        <v/>
      </c>
      <c r="Y44" s="1301"/>
      <c r="Z44" s="1301" t="str">
        <f>IF(記入シート!AF174&lt;&gt;"",記入シート!AF174,"")</f>
        <v/>
      </c>
      <c r="AA44" s="1301"/>
      <c r="AB44" s="1301" t="str">
        <f>IF(記入シート!AH174&lt;&gt;"",記入シート!AH174,"")</f>
        <v/>
      </c>
      <c r="AC44" s="1301"/>
    </row>
    <row r="45" spans="2:29" s="5" customFormat="1" ht="30" customHeight="1" x14ac:dyDescent="0.15">
      <c r="B45" s="1242" t="str">
        <f>IF(記入シート!H175&lt;&gt;"",記入シート!H175,"")</f>
        <v/>
      </c>
      <c r="C45" s="1242"/>
      <c r="D45" s="1242"/>
      <c r="E45" s="1045" t="str">
        <f>IF(記入シート!K175&lt;&gt;"",記入シート!K175,"")</f>
        <v/>
      </c>
      <c r="F45" s="1046"/>
      <c r="G45" s="1046"/>
      <c r="H45" s="1047"/>
      <c r="I45" s="1372" t="str">
        <f>IF(記入シート!P175&lt;&gt;"",記入シート!P175,"")</f>
        <v/>
      </c>
      <c r="J45" s="1299"/>
      <c r="K45" s="1299"/>
      <c r="L45" s="1299"/>
      <c r="M45" s="1299"/>
      <c r="N45" s="1299"/>
      <c r="O45" s="1299"/>
      <c r="P45" s="1373"/>
      <c r="Q45" s="1301" t="str">
        <f>IF(記入シート!W175&lt;&gt;"",記入シート!W175,"")</f>
        <v/>
      </c>
      <c r="R45" s="1301"/>
      <c r="S45" s="1301"/>
      <c r="T45" s="1301" t="str">
        <f>IF(記入シート!Z175&lt;&gt;"",記入シート!Z175,"")</f>
        <v/>
      </c>
      <c r="U45" s="1301"/>
      <c r="V45" s="1301" t="str">
        <f>IF(記入シート!AB175&lt;&gt;"",記入シート!AB175,"")</f>
        <v/>
      </c>
      <c r="W45" s="1301"/>
      <c r="X45" s="1301" t="str">
        <f>IF(記入シート!AD175&lt;&gt;"",記入シート!AD175,"")</f>
        <v/>
      </c>
      <c r="Y45" s="1301"/>
      <c r="Z45" s="1301" t="str">
        <f>IF(記入シート!AF175&lt;&gt;"",記入シート!AF175,"")</f>
        <v/>
      </c>
      <c r="AA45" s="1301"/>
      <c r="AB45" s="1301" t="str">
        <f>IF(記入シート!AH175&lt;&gt;"",記入シート!AH175,"")</f>
        <v/>
      </c>
      <c r="AC45" s="1301"/>
    </row>
    <row r="46" spans="2:29" s="5" customFormat="1" ht="30" customHeight="1" x14ac:dyDescent="0.15">
      <c r="B46" s="1242" t="str">
        <f>IF(記入シート!H176&lt;&gt;"",記入シート!H176,"")</f>
        <v/>
      </c>
      <c r="C46" s="1242"/>
      <c r="D46" s="1242"/>
      <c r="E46" s="1045" t="str">
        <f>IF(記入シート!K176&lt;&gt;"",記入シート!K176,"")</f>
        <v/>
      </c>
      <c r="F46" s="1046"/>
      <c r="G46" s="1046"/>
      <c r="H46" s="1047"/>
      <c r="I46" s="1372" t="str">
        <f>IF(記入シート!P176&lt;&gt;"",記入シート!P176,"")</f>
        <v/>
      </c>
      <c r="J46" s="1299"/>
      <c r="K46" s="1299"/>
      <c r="L46" s="1299"/>
      <c r="M46" s="1299"/>
      <c r="N46" s="1299"/>
      <c r="O46" s="1299"/>
      <c r="P46" s="1373"/>
      <c r="Q46" s="1301" t="str">
        <f>IF(記入シート!W176&lt;&gt;"",記入シート!W176,"")</f>
        <v/>
      </c>
      <c r="R46" s="1301"/>
      <c r="S46" s="1301"/>
      <c r="T46" s="1301" t="str">
        <f>IF(記入シート!Z176&lt;&gt;"",記入シート!Z176,"")</f>
        <v/>
      </c>
      <c r="U46" s="1301"/>
      <c r="V46" s="1301" t="str">
        <f>IF(記入シート!AB176&lt;&gt;"",記入シート!AB176,"")</f>
        <v/>
      </c>
      <c r="W46" s="1301"/>
      <c r="X46" s="1301" t="str">
        <f>IF(記入シート!AD176&lt;&gt;"",記入シート!AD176,"")</f>
        <v/>
      </c>
      <c r="Y46" s="1301"/>
      <c r="Z46" s="1301" t="str">
        <f>IF(記入シート!AF176&lt;&gt;"",記入シート!AF176,"")</f>
        <v/>
      </c>
      <c r="AA46" s="1301"/>
      <c r="AB46" s="1301" t="str">
        <f>IF(記入シート!AH176&lt;&gt;"",記入シート!AH176,"")</f>
        <v/>
      </c>
      <c r="AC46" s="1301"/>
    </row>
    <row r="47" spans="2:29" s="5" customFormat="1" ht="30" customHeight="1" x14ac:dyDescent="0.15">
      <c r="B47" s="1242" t="str">
        <f>IF(記入シート!H177&lt;&gt;"",記入シート!H177,"")</f>
        <v/>
      </c>
      <c r="C47" s="1242"/>
      <c r="D47" s="1242"/>
      <c r="E47" s="1045" t="str">
        <f>IF(記入シート!K177&lt;&gt;"",記入シート!K177,"")</f>
        <v/>
      </c>
      <c r="F47" s="1046"/>
      <c r="G47" s="1046"/>
      <c r="H47" s="1047"/>
      <c r="I47" s="1372" t="str">
        <f>IF(記入シート!P177&lt;&gt;"",記入シート!P177,"")</f>
        <v/>
      </c>
      <c r="J47" s="1299"/>
      <c r="K47" s="1299"/>
      <c r="L47" s="1299"/>
      <c r="M47" s="1299"/>
      <c r="N47" s="1299"/>
      <c r="O47" s="1299"/>
      <c r="P47" s="1373"/>
      <c r="Q47" s="1301" t="str">
        <f>IF(記入シート!W177&lt;&gt;"",記入シート!W177,"")</f>
        <v/>
      </c>
      <c r="R47" s="1301"/>
      <c r="S47" s="1301"/>
      <c r="T47" s="1301" t="str">
        <f>IF(記入シート!Z177&lt;&gt;"",記入シート!Z177,"")</f>
        <v/>
      </c>
      <c r="U47" s="1301"/>
      <c r="V47" s="1301" t="str">
        <f>IF(記入シート!AB177&lt;&gt;"",記入シート!AB177,"")</f>
        <v/>
      </c>
      <c r="W47" s="1301"/>
      <c r="X47" s="1301" t="str">
        <f>IF(記入シート!AD177&lt;&gt;"",記入シート!AD177,"")</f>
        <v/>
      </c>
      <c r="Y47" s="1301"/>
      <c r="Z47" s="1301" t="str">
        <f>IF(記入シート!AF177&lt;&gt;"",記入シート!AF177,"")</f>
        <v/>
      </c>
      <c r="AA47" s="1301"/>
      <c r="AB47" s="1301" t="str">
        <f>IF(記入シート!AH177&lt;&gt;"",記入シート!AH177,"")</f>
        <v/>
      </c>
      <c r="AC47" s="1301"/>
    </row>
    <row r="48" spans="2:29" s="5" customFormat="1" ht="30" customHeight="1" x14ac:dyDescent="0.15">
      <c r="B48" s="1242" t="str">
        <f>IF(記入シート!H178&lt;&gt;"",記入シート!H178,"")</f>
        <v/>
      </c>
      <c r="C48" s="1242"/>
      <c r="D48" s="1242"/>
      <c r="E48" s="1045" t="str">
        <f>IF(記入シート!K178&lt;&gt;"",記入シート!K178,"")</f>
        <v/>
      </c>
      <c r="F48" s="1046"/>
      <c r="G48" s="1046"/>
      <c r="H48" s="1047"/>
      <c r="I48" s="1372" t="str">
        <f>IF(記入シート!P178&lt;&gt;"",記入シート!P178,"")</f>
        <v/>
      </c>
      <c r="J48" s="1299"/>
      <c r="K48" s="1299"/>
      <c r="L48" s="1299"/>
      <c r="M48" s="1299"/>
      <c r="N48" s="1299"/>
      <c r="O48" s="1299"/>
      <c r="P48" s="1373"/>
      <c r="Q48" s="1301" t="str">
        <f>IF(記入シート!W178&lt;&gt;"",記入シート!W178,"")</f>
        <v/>
      </c>
      <c r="R48" s="1301"/>
      <c r="S48" s="1301"/>
      <c r="T48" s="1301" t="str">
        <f>IF(記入シート!Z178&lt;&gt;"",記入シート!Z178,"")</f>
        <v/>
      </c>
      <c r="U48" s="1301"/>
      <c r="V48" s="1301" t="str">
        <f>IF(記入シート!AB178&lt;&gt;"",記入シート!AB178,"")</f>
        <v/>
      </c>
      <c r="W48" s="1301"/>
      <c r="X48" s="1301" t="str">
        <f>IF(記入シート!AD178&lt;&gt;"",記入シート!AD178,"")</f>
        <v/>
      </c>
      <c r="Y48" s="1301"/>
      <c r="Z48" s="1301" t="str">
        <f>IF(記入シート!AF178&lt;&gt;"",記入シート!AF178,"")</f>
        <v/>
      </c>
      <c r="AA48" s="1301"/>
      <c r="AB48" s="1301" t="str">
        <f>IF(記入シート!AH178&lt;&gt;"",記入シート!AH178,"")</f>
        <v/>
      </c>
      <c r="AC48" s="1301"/>
    </row>
    <row r="49" spans="2:29" s="5" customFormat="1" ht="30" customHeight="1" x14ac:dyDescent="0.15">
      <c r="B49" s="1242" t="str">
        <f>IF(記入シート!H179&lt;&gt;"",記入シート!H179,"")</f>
        <v/>
      </c>
      <c r="C49" s="1242"/>
      <c r="D49" s="1242"/>
      <c r="E49" s="1045" t="str">
        <f>IF(記入シート!K179&lt;&gt;"",記入シート!K179,"")</f>
        <v/>
      </c>
      <c r="F49" s="1046"/>
      <c r="G49" s="1046"/>
      <c r="H49" s="1047"/>
      <c r="I49" s="1372" t="str">
        <f>IF(記入シート!P179&lt;&gt;"",記入シート!P179,"")</f>
        <v/>
      </c>
      <c r="J49" s="1299"/>
      <c r="K49" s="1299"/>
      <c r="L49" s="1299"/>
      <c r="M49" s="1299"/>
      <c r="N49" s="1299"/>
      <c r="O49" s="1299"/>
      <c r="P49" s="1373"/>
      <c r="Q49" s="1301" t="str">
        <f>IF(記入シート!W179&lt;&gt;"",記入シート!W179,"")</f>
        <v/>
      </c>
      <c r="R49" s="1301"/>
      <c r="S49" s="1301"/>
      <c r="T49" s="1301" t="str">
        <f>IF(記入シート!Z179&lt;&gt;"",記入シート!Z179,"")</f>
        <v/>
      </c>
      <c r="U49" s="1301"/>
      <c r="V49" s="1301" t="str">
        <f>IF(記入シート!AB179&lt;&gt;"",記入シート!AB179,"")</f>
        <v/>
      </c>
      <c r="W49" s="1301"/>
      <c r="X49" s="1301" t="str">
        <f>IF(記入シート!AD179&lt;&gt;"",記入シート!AD179,"")</f>
        <v/>
      </c>
      <c r="Y49" s="1301"/>
      <c r="Z49" s="1301" t="str">
        <f>IF(記入シート!AF179&lt;&gt;"",記入シート!AF179,"")</f>
        <v/>
      </c>
      <c r="AA49" s="1301"/>
      <c r="AB49" s="1301" t="str">
        <f>IF(記入シート!AH179&lt;&gt;"",記入シート!AH179,"")</f>
        <v/>
      </c>
      <c r="AC49" s="1301"/>
    </row>
    <row r="50" spans="2:29" s="5" customFormat="1" ht="30" customHeight="1" x14ac:dyDescent="0.15">
      <c r="B50" s="1242" t="str">
        <f>IF(記入シート!H180&lt;&gt;"",記入シート!H180,"")</f>
        <v/>
      </c>
      <c r="C50" s="1242"/>
      <c r="D50" s="1242"/>
      <c r="E50" s="1045" t="str">
        <f>IF(記入シート!K180&lt;&gt;"",記入シート!K180,"")</f>
        <v/>
      </c>
      <c r="F50" s="1046"/>
      <c r="G50" s="1046"/>
      <c r="H50" s="1047"/>
      <c r="I50" s="1372" t="str">
        <f>IF(記入シート!P180&lt;&gt;"",記入シート!P180,"")</f>
        <v/>
      </c>
      <c r="J50" s="1299"/>
      <c r="K50" s="1299"/>
      <c r="L50" s="1299"/>
      <c r="M50" s="1299"/>
      <c r="N50" s="1299"/>
      <c r="O50" s="1299"/>
      <c r="P50" s="1373"/>
      <c r="Q50" s="1301" t="str">
        <f>IF(記入シート!W180&lt;&gt;"",記入シート!W180,"")</f>
        <v/>
      </c>
      <c r="R50" s="1301"/>
      <c r="S50" s="1301"/>
      <c r="T50" s="1301" t="str">
        <f>IF(記入シート!Z180&lt;&gt;"",記入シート!Z180,"")</f>
        <v/>
      </c>
      <c r="U50" s="1301"/>
      <c r="V50" s="1301" t="str">
        <f>IF(記入シート!AB180&lt;&gt;"",記入シート!AB180,"")</f>
        <v/>
      </c>
      <c r="W50" s="1301"/>
      <c r="X50" s="1301" t="str">
        <f>IF(記入シート!AD180&lt;&gt;"",記入シート!AD180,"")</f>
        <v/>
      </c>
      <c r="Y50" s="1301"/>
      <c r="Z50" s="1301" t="str">
        <f>IF(記入シート!AF180&lt;&gt;"",記入シート!AF180,"")</f>
        <v/>
      </c>
      <c r="AA50" s="1301"/>
      <c r="AB50" s="1301" t="str">
        <f>IF(記入シート!AH180&lt;&gt;"",記入シート!AH180,"")</f>
        <v/>
      </c>
      <c r="AC50" s="1301"/>
    </row>
    <row r="51" spans="2:29" s="5" customFormat="1" ht="30" customHeight="1" x14ac:dyDescent="0.15">
      <c r="B51" s="1242" t="str">
        <f>IF(記入シート!H181&lt;&gt;"",記入シート!H181,"")</f>
        <v/>
      </c>
      <c r="C51" s="1242"/>
      <c r="D51" s="1242"/>
      <c r="E51" s="1045" t="str">
        <f>IF(記入シート!K181&lt;&gt;"",記入シート!K181,"")</f>
        <v/>
      </c>
      <c r="F51" s="1046"/>
      <c r="G51" s="1046"/>
      <c r="H51" s="1047"/>
      <c r="I51" s="1372" t="str">
        <f>IF(記入シート!P181&lt;&gt;"",記入シート!P181,"")</f>
        <v/>
      </c>
      <c r="J51" s="1299"/>
      <c r="K51" s="1299"/>
      <c r="L51" s="1299"/>
      <c r="M51" s="1299"/>
      <c r="N51" s="1299"/>
      <c r="O51" s="1299"/>
      <c r="P51" s="1373"/>
      <c r="Q51" s="1301" t="str">
        <f>IF(記入シート!W181&lt;&gt;"",記入シート!W181,"")</f>
        <v/>
      </c>
      <c r="R51" s="1301"/>
      <c r="S51" s="1301"/>
      <c r="T51" s="1301" t="str">
        <f>IF(記入シート!Z181&lt;&gt;"",記入シート!Z181,"")</f>
        <v/>
      </c>
      <c r="U51" s="1301"/>
      <c r="V51" s="1301" t="str">
        <f>IF(記入シート!AB181&lt;&gt;"",記入シート!AB181,"")</f>
        <v/>
      </c>
      <c r="W51" s="1301"/>
      <c r="X51" s="1301" t="str">
        <f>IF(記入シート!AD181&lt;&gt;"",記入シート!AD181,"")</f>
        <v/>
      </c>
      <c r="Y51" s="1301"/>
      <c r="Z51" s="1301" t="str">
        <f>IF(記入シート!AF181&lt;&gt;"",記入シート!AF181,"")</f>
        <v/>
      </c>
      <c r="AA51" s="1301"/>
      <c r="AB51" s="1301" t="str">
        <f>IF(記入シート!AH181&lt;&gt;"",記入シート!AH181,"")</f>
        <v/>
      </c>
      <c r="AC51" s="1301"/>
    </row>
    <row r="52" spans="2:29" s="5" customFormat="1" ht="30" customHeight="1" x14ac:dyDescent="0.15">
      <c r="B52" s="1242" t="str">
        <f>IF(記入シート!H182&lt;&gt;"",記入シート!H182,"")</f>
        <v/>
      </c>
      <c r="C52" s="1242"/>
      <c r="D52" s="1242"/>
      <c r="E52" s="1045" t="str">
        <f>IF(記入シート!K182&lt;&gt;"",記入シート!K182,"")</f>
        <v/>
      </c>
      <c r="F52" s="1046"/>
      <c r="G52" s="1046"/>
      <c r="H52" s="1047"/>
      <c r="I52" s="1372" t="str">
        <f>IF(記入シート!P182&lt;&gt;"",記入シート!P182,"")</f>
        <v/>
      </c>
      <c r="J52" s="1299"/>
      <c r="K52" s="1299"/>
      <c r="L52" s="1299"/>
      <c r="M52" s="1299"/>
      <c r="N52" s="1299"/>
      <c r="O52" s="1299"/>
      <c r="P52" s="1373"/>
      <c r="Q52" s="1301" t="str">
        <f>IF(記入シート!W182&lt;&gt;"",記入シート!W182,"")</f>
        <v/>
      </c>
      <c r="R52" s="1301"/>
      <c r="S52" s="1301"/>
      <c r="T52" s="1301" t="str">
        <f>IF(記入シート!Z182&lt;&gt;"",記入シート!Z182,"")</f>
        <v/>
      </c>
      <c r="U52" s="1301"/>
      <c r="V52" s="1301" t="str">
        <f>IF(記入シート!AB182&lt;&gt;"",記入シート!AB182,"")</f>
        <v/>
      </c>
      <c r="W52" s="1301"/>
      <c r="X52" s="1301" t="str">
        <f>IF(記入シート!AD182&lt;&gt;"",記入シート!AD182,"")</f>
        <v/>
      </c>
      <c r="Y52" s="1301"/>
      <c r="Z52" s="1301" t="str">
        <f>IF(記入シート!AF182&lt;&gt;"",記入シート!AF182,"")</f>
        <v/>
      </c>
      <c r="AA52" s="1301"/>
      <c r="AB52" s="1301" t="str">
        <f>IF(記入シート!AH182&lt;&gt;"",記入シート!AH182,"")</f>
        <v/>
      </c>
      <c r="AC52" s="1301"/>
    </row>
    <row r="53" spans="2:29" s="5" customFormat="1" ht="30" customHeight="1" x14ac:dyDescent="0.15">
      <c r="B53" s="1242" t="str">
        <f>IF(記入シート!H183&lt;&gt;"",記入シート!H183,"")</f>
        <v/>
      </c>
      <c r="C53" s="1242"/>
      <c r="D53" s="1242"/>
      <c r="E53" s="1045" t="str">
        <f>IF(記入シート!K183&lt;&gt;"",記入シート!K183,"")</f>
        <v/>
      </c>
      <c r="F53" s="1046"/>
      <c r="G53" s="1046"/>
      <c r="H53" s="1047"/>
      <c r="I53" s="1372" t="str">
        <f>IF(記入シート!P183&lt;&gt;"",記入シート!P183,"")</f>
        <v/>
      </c>
      <c r="J53" s="1299"/>
      <c r="K53" s="1299"/>
      <c r="L53" s="1299"/>
      <c r="M53" s="1299"/>
      <c r="N53" s="1299"/>
      <c r="O53" s="1299"/>
      <c r="P53" s="1373"/>
      <c r="Q53" s="1301" t="str">
        <f>IF(記入シート!W183&lt;&gt;"",記入シート!W183,"")</f>
        <v/>
      </c>
      <c r="R53" s="1301"/>
      <c r="S53" s="1301"/>
      <c r="T53" s="1301" t="str">
        <f>IF(記入シート!Z183&lt;&gt;"",記入シート!Z183,"")</f>
        <v/>
      </c>
      <c r="U53" s="1301"/>
      <c r="V53" s="1301" t="str">
        <f>IF(記入シート!AB183&lt;&gt;"",記入シート!AB183,"")</f>
        <v/>
      </c>
      <c r="W53" s="1301"/>
      <c r="X53" s="1301" t="str">
        <f>IF(記入シート!AD183&lt;&gt;"",記入シート!AD183,"")</f>
        <v/>
      </c>
      <c r="Y53" s="1301"/>
      <c r="Z53" s="1301" t="str">
        <f>IF(記入シート!AF183&lt;&gt;"",記入シート!AF183,"")</f>
        <v/>
      </c>
      <c r="AA53" s="1301"/>
      <c r="AB53" s="1301" t="str">
        <f>IF(記入シート!AH183&lt;&gt;"",記入シート!AH183,"")</f>
        <v/>
      </c>
      <c r="AC53" s="1301"/>
    </row>
    <row r="54" spans="2:29" s="5" customFormat="1" ht="30" customHeight="1" x14ac:dyDescent="0.15">
      <c r="B54" s="1242" t="str">
        <f>IF(記入シート!H184&lt;&gt;"",記入シート!H184,"")</f>
        <v/>
      </c>
      <c r="C54" s="1242"/>
      <c r="D54" s="1242"/>
      <c r="E54" s="1045" t="str">
        <f>IF(記入シート!K184&lt;&gt;"",記入シート!K184,"")</f>
        <v/>
      </c>
      <c r="F54" s="1046"/>
      <c r="G54" s="1046"/>
      <c r="H54" s="1047"/>
      <c r="I54" s="1372" t="str">
        <f>IF(記入シート!P184&lt;&gt;"",記入シート!P184,"")</f>
        <v/>
      </c>
      <c r="J54" s="1299"/>
      <c r="K54" s="1299"/>
      <c r="L54" s="1299"/>
      <c r="M54" s="1299"/>
      <c r="N54" s="1299"/>
      <c r="O54" s="1299"/>
      <c r="P54" s="1373"/>
      <c r="Q54" s="1301" t="str">
        <f>IF(記入シート!W184&lt;&gt;"",記入シート!W184,"")</f>
        <v/>
      </c>
      <c r="R54" s="1301"/>
      <c r="S54" s="1301"/>
      <c r="T54" s="1301" t="str">
        <f>IF(記入シート!Z184&lt;&gt;"",記入シート!Z184,"")</f>
        <v/>
      </c>
      <c r="U54" s="1301"/>
      <c r="V54" s="1301" t="str">
        <f>IF(記入シート!AB184&lt;&gt;"",記入シート!AB184,"")</f>
        <v/>
      </c>
      <c r="W54" s="1301"/>
      <c r="X54" s="1301" t="str">
        <f>IF(記入シート!AD184&lt;&gt;"",記入シート!AD184,"")</f>
        <v/>
      </c>
      <c r="Y54" s="1301"/>
      <c r="Z54" s="1301" t="str">
        <f>IF(記入シート!AF184&lt;&gt;"",記入シート!AF184,"")</f>
        <v/>
      </c>
      <c r="AA54" s="1301"/>
      <c r="AB54" s="1301" t="str">
        <f>IF(記入シート!AH184&lt;&gt;"",記入シート!AH184,"")</f>
        <v/>
      </c>
      <c r="AC54" s="1301"/>
    </row>
    <row r="55" spans="2:29" s="5" customFormat="1" ht="30" customHeight="1" x14ac:dyDescent="0.15">
      <c r="B55" s="1242" t="str">
        <f>IF(記入シート!H185&lt;&gt;"",記入シート!H185,"")</f>
        <v/>
      </c>
      <c r="C55" s="1242"/>
      <c r="D55" s="1242"/>
      <c r="E55" s="1045" t="str">
        <f>IF(記入シート!K185&lt;&gt;"",記入シート!K185,"")</f>
        <v/>
      </c>
      <c r="F55" s="1046"/>
      <c r="G55" s="1046"/>
      <c r="H55" s="1047"/>
      <c r="I55" s="1372" t="str">
        <f>IF(記入シート!P185&lt;&gt;"",記入シート!P185,"")</f>
        <v/>
      </c>
      <c r="J55" s="1299"/>
      <c r="K55" s="1299"/>
      <c r="L55" s="1299"/>
      <c r="M55" s="1299"/>
      <c r="N55" s="1299"/>
      <c r="O55" s="1299"/>
      <c r="P55" s="1373"/>
      <c r="Q55" s="1301" t="str">
        <f>IF(記入シート!W185&lt;&gt;"",記入シート!W185,"")</f>
        <v/>
      </c>
      <c r="R55" s="1301"/>
      <c r="S55" s="1301"/>
      <c r="T55" s="1301" t="str">
        <f>IF(記入シート!Z185&lt;&gt;"",記入シート!Z185,"")</f>
        <v/>
      </c>
      <c r="U55" s="1301"/>
      <c r="V55" s="1301" t="str">
        <f>IF(記入シート!AB185&lt;&gt;"",記入シート!AB185,"")</f>
        <v/>
      </c>
      <c r="W55" s="1301"/>
      <c r="X55" s="1301" t="str">
        <f>IF(記入シート!AD185&lt;&gt;"",記入シート!AD185,"")</f>
        <v/>
      </c>
      <c r="Y55" s="1301"/>
      <c r="Z55" s="1301" t="str">
        <f>IF(記入シート!AF185&lt;&gt;"",記入シート!AF185,"")</f>
        <v/>
      </c>
      <c r="AA55" s="1301"/>
      <c r="AB55" s="1301" t="str">
        <f>IF(記入シート!AH185&lt;&gt;"",記入シート!AH185,"")</f>
        <v/>
      </c>
      <c r="AC55" s="1301"/>
    </row>
    <row r="56" spans="2:29" s="5" customFormat="1" ht="30" customHeight="1" x14ac:dyDescent="0.15">
      <c r="B56" s="1242" t="str">
        <f>IF(記入シート!H186&lt;&gt;"",記入シート!H186,"")</f>
        <v/>
      </c>
      <c r="C56" s="1242"/>
      <c r="D56" s="1242"/>
      <c r="E56" s="1045" t="str">
        <f>IF(記入シート!K186&lt;&gt;"",記入シート!K186,"")</f>
        <v/>
      </c>
      <c r="F56" s="1046"/>
      <c r="G56" s="1046"/>
      <c r="H56" s="1047"/>
      <c r="I56" s="1372" t="str">
        <f>IF(記入シート!P186&lt;&gt;"",記入シート!P186,"")</f>
        <v/>
      </c>
      <c r="J56" s="1299"/>
      <c r="K56" s="1299"/>
      <c r="L56" s="1299"/>
      <c r="M56" s="1299"/>
      <c r="N56" s="1299"/>
      <c r="O56" s="1299"/>
      <c r="P56" s="1373"/>
      <c r="Q56" s="1301" t="str">
        <f>IF(記入シート!W186&lt;&gt;"",記入シート!W186,"")</f>
        <v/>
      </c>
      <c r="R56" s="1301"/>
      <c r="S56" s="1301"/>
      <c r="T56" s="1301" t="str">
        <f>IF(記入シート!Z186&lt;&gt;"",記入シート!Z186,"")</f>
        <v/>
      </c>
      <c r="U56" s="1301"/>
      <c r="V56" s="1301" t="str">
        <f>IF(記入シート!AB186&lt;&gt;"",記入シート!AB186,"")</f>
        <v/>
      </c>
      <c r="W56" s="1301"/>
      <c r="X56" s="1301" t="str">
        <f>IF(記入シート!AD186&lt;&gt;"",記入シート!AD186,"")</f>
        <v/>
      </c>
      <c r="Y56" s="1301"/>
      <c r="Z56" s="1301" t="str">
        <f>IF(記入シート!AF186&lt;&gt;"",記入シート!AF186,"")</f>
        <v/>
      </c>
      <c r="AA56" s="1301"/>
      <c r="AB56" s="1301" t="str">
        <f>IF(記入シート!AH186&lt;&gt;"",記入シート!AH186,"")</f>
        <v/>
      </c>
      <c r="AC56" s="1301"/>
    </row>
    <row r="57" spans="2:29" s="5" customFormat="1" ht="15.75" x14ac:dyDescent="0.15">
      <c r="Y57" s="365"/>
    </row>
    <row r="60" spans="2:29" x14ac:dyDescent="0.15">
      <c r="B60" s="285" t="s">
        <v>1471</v>
      </c>
    </row>
    <row r="61" spans="2:29" s="295" customFormat="1" ht="26.1" customHeight="1" x14ac:dyDescent="0.15">
      <c r="B61" s="1066" t="s">
        <v>688</v>
      </c>
      <c r="C61" s="1104"/>
      <c r="D61" s="1066" t="s">
        <v>687</v>
      </c>
      <c r="E61" s="1107"/>
      <c r="F61" s="1107"/>
      <c r="G61" s="1107"/>
      <c r="H61" s="1107"/>
      <c r="I61" s="1107"/>
      <c r="J61" s="1107"/>
      <c r="K61" s="1107"/>
      <c r="L61" s="1107"/>
      <c r="M61" s="1107"/>
      <c r="N61" s="1107"/>
      <c r="O61" s="1107"/>
      <c r="P61" s="1107"/>
      <c r="Q61" s="1107"/>
      <c r="R61" s="1107"/>
      <c r="S61" s="1107"/>
      <c r="T61" s="1107"/>
      <c r="U61" s="1107"/>
      <c r="V61" s="1104"/>
      <c r="W61" s="1065" t="s">
        <v>533</v>
      </c>
      <c r="X61" s="1065"/>
    </row>
    <row r="62" spans="2:29" s="295" customFormat="1" ht="65.099999999999994" customHeight="1" x14ac:dyDescent="0.15">
      <c r="B62" s="1105">
        <f>IF(記入シートから削除したフォーム!$E28&lt;&gt;"",記入シートから削除したフォーム!$E28,"")</f>
        <v>1</v>
      </c>
      <c r="C62" s="1106"/>
      <c r="D62" s="1105" t="str">
        <f>IF(記入シートから削除したフォーム!$G28&lt;&gt;"",記入シートから削除したフォーム!$G28,"")</f>
        <v>q</v>
      </c>
      <c r="E62" s="1108"/>
      <c r="F62" s="1108"/>
      <c r="G62" s="1108"/>
      <c r="H62" s="1108"/>
      <c r="I62" s="1108"/>
      <c r="J62" s="1108"/>
      <c r="K62" s="1108"/>
      <c r="L62" s="1108"/>
      <c r="M62" s="1108"/>
      <c r="N62" s="1108"/>
      <c r="O62" s="1108"/>
      <c r="P62" s="1108"/>
      <c r="Q62" s="1108"/>
      <c r="R62" s="1108"/>
      <c r="S62" s="1108"/>
      <c r="T62" s="1108"/>
      <c r="U62" s="1108"/>
      <c r="V62" s="1106"/>
      <c r="W62" s="1060" t="str">
        <f>IF(記入シートから削除したフォーム!$Z28&lt;&gt;"",記入シートから削除したフォーム!$Z28,"")</f>
        <v>z</v>
      </c>
      <c r="X62" s="1060"/>
    </row>
    <row r="63" spans="2:29" s="295" customFormat="1" ht="65.099999999999994" customHeight="1" x14ac:dyDescent="0.15">
      <c r="B63" s="1105">
        <f>IF(記入シートから削除したフォーム!$E29&lt;&gt;"",記入シートから削除したフォーム!$E29,"")</f>
        <v>2</v>
      </c>
      <c r="C63" s="1106"/>
      <c r="D63" s="1105" t="str">
        <f>IF(記入シートから削除したフォーム!$G29&lt;&gt;"",記入シートから削除したフォーム!$G29,"")</f>
        <v>w</v>
      </c>
      <c r="E63" s="1108"/>
      <c r="F63" s="1108"/>
      <c r="G63" s="1108"/>
      <c r="H63" s="1108"/>
      <c r="I63" s="1108"/>
      <c r="J63" s="1108"/>
      <c r="K63" s="1108"/>
      <c r="L63" s="1108"/>
      <c r="M63" s="1108"/>
      <c r="N63" s="1108"/>
      <c r="O63" s="1108"/>
      <c r="P63" s="1108"/>
      <c r="Q63" s="1108"/>
      <c r="R63" s="1108"/>
      <c r="S63" s="1108"/>
      <c r="T63" s="1108"/>
      <c r="U63" s="1108"/>
      <c r="V63" s="1106"/>
      <c r="W63" s="1060" t="str">
        <f>IF(記入シートから削除したフォーム!$Z29&lt;&gt;"",記入シートから削除したフォーム!$Z29,"")</f>
        <v>x</v>
      </c>
      <c r="X63" s="1060"/>
    </row>
    <row r="64" spans="2:29" s="295" customFormat="1" ht="65.099999999999994" customHeight="1" x14ac:dyDescent="0.15">
      <c r="B64" s="1105">
        <f>IF(記入シートから削除したフォーム!$E30&lt;&gt;"",記入シートから削除したフォーム!$E30,"")</f>
        <v>3</v>
      </c>
      <c r="C64" s="1106"/>
      <c r="D64" s="1105" t="str">
        <f>IF(記入シートから削除したフォーム!$G30&lt;&gt;"",記入シートから削除したフォーム!$G30,"")</f>
        <v>e</v>
      </c>
      <c r="E64" s="1108"/>
      <c r="F64" s="1108"/>
      <c r="G64" s="1108"/>
      <c r="H64" s="1108"/>
      <c r="I64" s="1108"/>
      <c r="J64" s="1108"/>
      <c r="K64" s="1108"/>
      <c r="L64" s="1108"/>
      <c r="M64" s="1108"/>
      <c r="N64" s="1108"/>
      <c r="O64" s="1108"/>
      <c r="P64" s="1108"/>
      <c r="Q64" s="1108"/>
      <c r="R64" s="1108"/>
      <c r="S64" s="1108"/>
      <c r="T64" s="1108"/>
      <c r="U64" s="1108"/>
      <c r="V64" s="1106"/>
      <c r="W64" s="1060" t="str">
        <f>IF(記入シートから削除したフォーム!$Z30&lt;&gt;"",記入シートから削除したフォーム!$Z30,"")</f>
        <v>c</v>
      </c>
      <c r="X64" s="1060"/>
    </row>
    <row r="65" spans="2:24" s="295" customFormat="1" ht="65.099999999999994" customHeight="1" x14ac:dyDescent="0.15">
      <c r="B65" s="1105">
        <f>IF(記入シートから削除したフォーム!$E31&lt;&gt;"",記入シートから削除したフォーム!$E31,"")</f>
        <v>4</v>
      </c>
      <c r="C65" s="1106"/>
      <c r="D65" s="1105" t="str">
        <f>IF(記入シートから削除したフォーム!$G31&lt;&gt;"",記入シートから削除したフォーム!$G31,"")</f>
        <v>r</v>
      </c>
      <c r="E65" s="1108"/>
      <c r="F65" s="1108"/>
      <c r="G65" s="1108"/>
      <c r="H65" s="1108"/>
      <c r="I65" s="1108"/>
      <c r="J65" s="1108"/>
      <c r="K65" s="1108"/>
      <c r="L65" s="1108"/>
      <c r="M65" s="1108"/>
      <c r="N65" s="1108"/>
      <c r="O65" s="1108"/>
      <c r="P65" s="1108"/>
      <c r="Q65" s="1108"/>
      <c r="R65" s="1108"/>
      <c r="S65" s="1108"/>
      <c r="T65" s="1108"/>
      <c r="U65" s="1108"/>
      <c r="V65" s="1106"/>
      <c r="W65" s="1060" t="str">
        <f>IF(記入シートから削除したフォーム!$Z31&lt;&gt;"",記入シートから削除したフォーム!$Z31,"")</f>
        <v>v</v>
      </c>
      <c r="X65" s="1060"/>
    </row>
    <row r="66" spans="2:24" s="295" customFormat="1" ht="65.099999999999994" customHeight="1" x14ac:dyDescent="0.15">
      <c r="B66" s="1105">
        <f>IF(記入シートから削除したフォーム!$E32&lt;&gt;"",記入シートから削除したフォーム!$E32,"")</f>
        <v>5</v>
      </c>
      <c r="C66" s="1106"/>
      <c r="D66" s="1105" t="str">
        <f>IF(記入シートから削除したフォーム!$G32&lt;&gt;"",記入シートから削除したフォーム!$G32,"")</f>
        <v>t</v>
      </c>
      <c r="E66" s="1108"/>
      <c r="F66" s="1108"/>
      <c r="G66" s="1108"/>
      <c r="H66" s="1108"/>
      <c r="I66" s="1108"/>
      <c r="J66" s="1108"/>
      <c r="K66" s="1108"/>
      <c r="L66" s="1108"/>
      <c r="M66" s="1108"/>
      <c r="N66" s="1108"/>
      <c r="O66" s="1108"/>
      <c r="P66" s="1108"/>
      <c r="Q66" s="1108"/>
      <c r="R66" s="1108"/>
      <c r="S66" s="1108"/>
      <c r="T66" s="1108"/>
      <c r="U66" s="1108"/>
      <c r="V66" s="1106"/>
      <c r="W66" s="1060" t="str">
        <f>IF(記入シートから削除したフォーム!$Z32&lt;&gt;"",記入シートから削除したフォーム!$Z32,"")</f>
        <v>b</v>
      </c>
      <c r="X66" s="1060"/>
    </row>
    <row r="67" spans="2:24" s="295" customFormat="1" ht="65.099999999999994" customHeight="1" x14ac:dyDescent="0.15">
      <c r="B67" s="1105">
        <f>IF(記入シートから削除したフォーム!$E33&lt;&gt;"",記入シートから削除したフォーム!$E33,"")</f>
        <v>6</v>
      </c>
      <c r="C67" s="1106"/>
      <c r="D67" s="1105" t="str">
        <f>IF(記入シートから削除したフォーム!$G33&lt;&gt;"",記入シートから削除したフォーム!$G33,"")</f>
        <v>y</v>
      </c>
      <c r="E67" s="1108"/>
      <c r="F67" s="1108"/>
      <c r="G67" s="1108"/>
      <c r="H67" s="1108"/>
      <c r="I67" s="1108"/>
      <c r="J67" s="1108"/>
      <c r="K67" s="1108"/>
      <c r="L67" s="1108"/>
      <c r="M67" s="1108"/>
      <c r="N67" s="1108"/>
      <c r="O67" s="1108"/>
      <c r="P67" s="1108"/>
      <c r="Q67" s="1108"/>
      <c r="R67" s="1108"/>
      <c r="S67" s="1108"/>
      <c r="T67" s="1108"/>
      <c r="U67" s="1108"/>
      <c r="V67" s="1106"/>
      <c r="W67" s="1060" t="str">
        <f>IF(記入シートから削除したフォーム!$Z33&lt;&gt;"",記入シートから削除したフォーム!$Z33,"")</f>
        <v>n</v>
      </c>
      <c r="X67" s="1060"/>
    </row>
    <row r="68" spans="2:24" s="295" customFormat="1" ht="65.099999999999994" customHeight="1" x14ac:dyDescent="0.15">
      <c r="B68" s="1105">
        <f>IF(記入シートから削除したフォーム!$E34&lt;&gt;"",記入シートから削除したフォーム!$E34,"")</f>
        <v>7</v>
      </c>
      <c r="C68" s="1106"/>
      <c r="D68" s="1105" t="str">
        <f>IF(記入シートから削除したフォーム!$G34&lt;&gt;"",記入シートから削除したフォーム!$G34,"")</f>
        <v>u</v>
      </c>
      <c r="E68" s="1108"/>
      <c r="F68" s="1108"/>
      <c r="G68" s="1108"/>
      <c r="H68" s="1108"/>
      <c r="I68" s="1108"/>
      <c r="J68" s="1108"/>
      <c r="K68" s="1108"/>
      <c r="L68" s="1108"/>
      <c r="M68" s="1108"/>
      <c r="N68" s="1108"/>
      <c r="O68" s="1108"/>
      <c r="P68" s="1108"/>
      <c r="Q68" s="1108"/>
      <c r="R68" s="1108"/>
      <c r="S68" s="1108"/>
      <c r="T68" s="1108"/>
      <c r="U68" s="1108"/>
      <c r="V68" s="1106"/>
      <c r="W68" s="1060" t="str">
        <f>IF(記入シートから削除したフォーム!$Z34&lt;&gt;"",記入シートから削除したフォーム!$Z34,"")</f>
        <v>m</v>
      </c>
      <c r="X68" s="1060"/>
    </row>
    <row r="71" spans="2:24" x14ac:dyDescent="0.15">
      <c r="B71" s="285" t="s">
        <v>805</v>
      </c>
    </row>
    <row r="72" spans="2:24" ht="20.100000000000001" customHeight="1" x14ac:dyDescent="0.15">
      <c r="B72" s="1180" t="s">
        <v>806</v>
      </c>
      <c r="C72" s="1180"/>
      <c r="D72" s="1180" t="s">
        <v>807</v>
      </c>
      <c r="E72" s="1180"/>
      <c r="F72" s="1180"/>
      <c r="G72" s="1180"/>
      <c r="H72" s="1180"/>
      <c r="I72" s="1183" t="s">
        <v>810</v>
      </c>
      <c r="J72" s="1184"/>
      <c r="K72" s="1184"/>
      <c r="L72" s="1184"/>
      <c r="M72" s="1184"/>
      <c r="N72" s="1184"/>
      <c r="O72" s="1184"/>
      <c r="P72" s="1185"/>
      <c r="Q72" s="1180" t="s">
        <v>816</v>
      </c>
      <c r="R72" s="1180"/>
      <c r="S72" s="1180"/>
    </row>
    <row r="73" spans="2:24" ht="20.100000000000001" customHeight="1" x14ac:dyDescent="0.15">
      <c r="B73" s="1384">
        <f>IF(記入シートから削除したフォーム!E97&lt;&gt;"",記入シートから削除したフォーム!E97,"")</f>
        <v>1</v>
      </c>
      <c r="C73" s="1386"/>
      <c r="D73" s="1395" t="str">
        <f>IF(記入シートから削除したフォーム!G97&lt;&gt;"",記入シートから削除したフォーム!G97,"")</f>
        <v>q</v>
      </c>
      <c r="E73" s="1396"/>
      <c r="F73" s="1396"/>
      <c r="G73" s="1396"/>
      <c r="H73" s="1397"/>
      <c r="I73" s="1395" t="str">
        <f>IF(記入シートから削除したフォーム!L97&lt;&gt;"",記入シートから削除したフォーム!L97,"")</f>
        <v>d</v>
      </c>
      <c r="J73" s="1396"/>
      <c r="K73" s="1396"/>
      <c r="L73" s="1396"/>
      <c r="M73" s="1396"/>
      <c r="N73" s="1396"/>
      <c r="O73" s="1396"/>
      <c r="P73" s="1397"/>
      <c r="Q73" s="1395" t="str">
        <f>IF(記入シートから削除したフォーム!T97&lt;&gt;"",記入シートから削除したフォーム!T97,"")</f>
        <v>b</v>
      </c>
      <c r="R73" s="1396"/>
      <c r="S73" s="1397"/>
    </row>
    <row r="74" spans="2:24" ht="20.100000000000001" customHeight="1" x14ac:dyDescent="0.15">
      <c r="B74" s="1384">
        <f>IF(記入シートから削除したフォーム!E98&lt;&gt;"",記入シートから削除したフォーム!E98,"")</f>
        <v>2</v>
      </c>
      <c r="C74" s="1386"/>
      <c r="D74" s="1395" t="str">
        <f>IF(記入シートから削除したフォーム!G98&lt;&gt;"",記入シートから削除したフォーム!G98,"")</f>
        <v>a</v>
      </c>
      <c r="E74" s="1396"/>
      <c r="F74" s="1396"/>
      <c r="G74" s="1396"/>
      <c r="H74" s="1397"/>
      <c r="I74" s="1395" t="str">
        <f>IF(記入シートから削除したフォーム!L98&lt;&gt;"",記入シートから削除したフォーム!L98,"")</f>
        <v>c</v>
      </c>
      <c r="J74" s="1396"/>
      <c r="K74" s="1396"/>
      <c r="L74" s="1396"/>
      <c r="M74" s="1396"/>
      <c r="N74" s="1396"/>
      <c r="O74" s="1396"/>
      <c r="P74" s="1397"/>
      <c r="Q74" s="1395" t="str">
        <f>IF(記入シートから削除したフォーム!T98&lt;&gt;"",記入シートから削除したフォーム!T98,"")</f>
        <v>y</v>
      </c>
      <c r="R74" s="1396"/>
      <c r="S74" s="1397"/>
    </row>
    <row r="75" spans="2:24" ht="20.100000000000001" customHeight="1" x14ac:dyDescent="0.15">
      <c r="B75" s="1384">
        <f>IF(記入シートから削除したフォーム!E99&lt;&gt;"",記入シートから削除したフォーム!E99,"")</f>
        <v>3</v>
      </c>
      <c r="C75" s="1386"/>
      <c r="D75" s="1395" t="str">
        <f>IF(記入シートから削除したフォーム!G99&lt;&gt;"",記入シートから削除したフォーム!G99,"")</f>
        <v>z</v>
      </c>
      <c r="E75" s="1396"/>
      <c r="F75" s="1396"/>
      <c r="G75" s="1396"/>
      <c r="H75" s="1397"/>
      <c r="I75" s="1395" t="str">
        <f>IF(記入シートから削除したフォーム!L99&lt;&gt;"",記入シートから削除したフォーム!L99,"")</f>
        <v>r</v>
      </c>
      <c r="J75" s="1396"/>
      <c r="K75" s="1396"/>
      <c r="L75" s="1396"/>
      <c r="M75" s="1396"/>
      <c r="N75" s="1396"/>
      <c r="O75" s="1396"/>
      <c r="P75" s="1397"/>
      <c r="Q75" s="1395" t="str">
        <f>IF(記入シートから削除したフォーム!T99&lt;&gt;"",記入シートから削除したフォーム!T99,"")</f>
        <v>h</v>
      </c>
      <c r="R75" s="1396"/>
      <c r="S75" s="1397"/>
    </row>
    <row r="76" spans="2:24" ht="20.100000000000001" customHeight="1" x14ac:dyDescent="0.15">
      <c r="B76" s="1384">
        <f>IF(記入シートから削除したフォーム!E100&lt;&gt;"",記入シートから削除したフォーム!E100,"")</f>
        <v>4</v>
      </c>
      <c r="C76" s="1386"/>
      <c r="D76" s="1395" t="str">
        <f>IF(記入シートから削除したフォーム!G100&lt;&gt;"",記入シートから削除したフォーム!G100,"")</f>
        <v>w</v>
      </c>
      <c r="E76" s="1396"/>
      <c r="F76" s="1396"/>
      <c r="G76" s="1396"/>
      <c r="H76" s="1397"/>
      <c r="I76" s="1395" t="str">
        <f>IF(記入シートから削除したフォーム!L100&lt;&gt;"",記入シートから削除したフォーム!L100,"")</f>
        <v>f</v>
      </c>
      <c r="J76" s="1396"/>
      <c r="K76" s="1396"/>
      <c r="L76" s="1396"/>
      <c r="M76" s="1396"/>
      <c r="N76" s="1396"/>
      <c r="O76" s="1396"/>
      <c r="P76" s="1397"/>
      <c r="Q76" s="1395" t="str">
        <f>IF(記入シートから削除したフォーム!T100&lt;&gt;"",記入シートから削除したフォーム!T100,"")</f>
        <v>n</v>
      </c>
      <c r="R76" s="1396"/>
      <c r="S76" s="1397"/>
    </row>
    <row r="77" spans="2:24" ht="20.100000000000001" customHeight="1" x14ac:dyDescent="0.15">
      <c r="B77" s="1384">
        <f>IF(記入シートから削除したフォーム!E101&lt;&gt;"",記入シートから削除したフォーム!E101,"")</f>
        <v>5</v>
      </c>
      <c r="C77" s="1386"/>
      <c r="D77" s="1395" t="str">
        <f>IF(記入シートから削除したフォーム!G101&lt;&gt;"",記入シートから削除したフォーム!G101,"")</f>
        <v>s</v>
      </c>
      <c r="E77" s="1396"/>
      <c r="F77" s="1396"/>
      <c r="G77" s="1396"/>
      <c r="H77" s="1397"/>
      <c r="I77" s="1395" t="str">
        <f>IF(記入シートから削除したフォーム!L101&lt;&gt;"",記入シートから削除したフォーム!L101,"")</f>
        <v>v</v>
      </c>
      <c r="J77" s="1396"/>
      <c r="K77" s="1396"/>
      <c r="L77" s="1396"/>
      <c r="M77" s="1396"/>
      <c r="N77" s="1396"/>
      <c r="O77" s="1396"/>
      <c r="P77" s="1397"/>
      <c r="Q77" s="1395" t="str">
        <f>IF(記入シートから削除したフォーム!T101&lt;&gt;"",記入シートから削除したフォーム!T101,"")</f>
        <v>u</v>
      </c>
      <c r="R77" s="1396"/>
      <c r="S77" s="1397"/>
    </row>
    <row r="78" spans="2:24" ht="20.100000000000001" customHeight="1" x14ac:dyDescent="0.15">
      <c r="B78" s="1384">
        <f>IF(記入シートから削除したフォーム!E102&lt;&gt;"",記入シートから削除したフォーム!E102,"")</f>
        <v>6</v>
      </c>
      <c r="C78" s="1386"/>
      <c r="D78" s="1395" t="str">
        <f>IF(記入シートから削除したフォーム!G102&lt;&gt;"",記入シートから削除したフォーム!G102,"")</f>
        <v>x</v>
      </c>
      <c r="E78" s="1396"/>
      <c r="F78" s="1396"/>
      <c r="G78" s="1396"/>
      <c r="H78" s="1397"/>
      <c r="I78" s="1395" t="str">
        <f>IF(記入シートから削除したフォーム!L102&lt;&gt;"",記入シートから削除したフォーム!L102,"")</f>
        <v>t</v>
      </c>
      <c r="J78" s="1396"/>
      <c r="K78" s="1396"/>
      <c r="L78" s="1396"/>
      <c r="M78" s="1396"/>
      <c r="N78" s="1396"/>
      <c r="O78" s="1396"/>
      <c r="P78" s="1397"/>
      <c r="Q78" s="1395" t="str">
        <f>IF(記入シートから削除したフォーム!T102&lt;&gt;"",記入シートから削除したフォーム!T102,"")</f>
        <v>j</v>
      </c>
      <c r="R78" s="1396"/>
      <c r="S78" s="1397"/>
    </row>
    <row r="79" spans="2:24" ht="20.100000000000001" customHeight="1" x14ac:dyDescent="0.15">
      <c r="B79" s="1384">
        <f>IF(記入シートから削除したフォーム!E103&lt;&gt;"",記入シートから削除したフォーム!E103,"")</f>
        <v>7</v>
      </c>
      <c r="C79" s="1386"/>
      <c r="D79" s="1395" t="str">
        <f>IF(記入シートから削除したフォーム!G103&lt;&gt;"",記入シートから削除したフォーム!G103,"")</f>
        <v>e</v>
      </c>
      <c r="E79" s="1396"/>
      <c r="F79" s="1396"/>
      <c r="G79" s="1396"/>
      <c r="H79" s="1397"/>
      <c r="I79" s="1395" t="str">
        <f>IF(記入シートから削除したフォーム!L103&lt;&gt;"",記入シートから削除したフォーム!L103,"")</f>
        <v>g</v>
      </c>
      <c r="J79" s="1396"/>
      <c r="K79" s="1396"/>
      <c r="L79" s="1396"/>
      <c r="M79" s="1396"/>
      <c r="N79" s="1396"/>
      <c r="O79" s="1396"/>
      <c r="P79" s="1397"/>
      <c r="Q79" s="1395" t="str">
        <f>IF(記入シートから削除したフォーム!T103&lt;&gt;"",記入シートから削除したフォーム!T103,"")</f>
        <v>m</v>
      </c>
      <c r="R79" s="1396"/>
      <c r="S79" s="1397"/>
    </row>
    <row r="80" spans="2:24" x14ac:dyDescent="0.15">
      <c r="N80" s="284" t="str">
        <f>"作成(更新)："&amp;記入シートから削除したフォーム!G105&amp;記入シートから削除したフォーム!H105&amp;記入シートから削除したフォーム!I105&amp;記入シートから削除したフォーム!J105&amp;記入シートから削除したフォーム!K105&amp;記入シートから削除したフォーム!L105&amp;記入シートから削除したフォーム!M105</f>
        <v>作成(更新)：令和7年5月18日</v>
      </c>
    </row>
    <row r="81" spans="2:25" ht="29.45" customHeight="1" x14ac:dyDescent="0.15">
      <c r="C81" s="1175" t="s">
        <v>821</v>
      </c>
      <c r="D81" s="1175"/>
      <c r="E81" s="1175"/>
      <c r="F81" s="1175"/>
      <c r="G81" s="1175"/>
      <c r="H81" s="1175"/>
      <c r="I81" s="1175"/>
      <c r="J81" s="1175"/>
      <c r="K81" s="1175"/>
      <c r="L81" s="1175"/>
      <c r="M81" s="1175"/>
      <c r="N81" s="1175"/>
      <c r="O81" s="1175"/>
      <c r="P81" s="1175"/>
      <c r="Q81" s="1175"/>
      <c r="R81" s="1175"/>
      <c r="S81" s="1175"/>
    </row>
    <row r="82" spans="2:25" s="5" customFormat="1" ht="15.75" x14ac:dyDescent="0.15"/>
    <row r="83" spans="2:25" s="5" customFormat="1" ht="15.75" x14ac:dyDescent="0.15">
      <c r="B83" s="5" t="s">
        <v>1054</v>
      </c>
    </row>
    <row r="84" spans="2:25" s="5" customFormat="1" ht="26.1" customHeight="1" x14ac:dyDescent="0.15">
      <c r="B84" s="1241" t="s">
        <v>1055</v>
      </c>
      <c r="C84" s="1241"/>
      <c r="D84" s="1241"/>
      <c r="E84" s="1241" t="s">
        <v>1060</v>
      </c>
      <c r="F84" s="1241"/>
      <c r="G84" s="1241"/>
      <c r="H84" s="1241" t="s">
        <v>1064</v>
      </c>
      <c r="I84" s="1241"/>
      <c r="J84" s="1241"/>
      <c r="K84" s="1241" t="s">
        <v>1033</v>
      </c>
      <c r="L84" s="1241"/>
      <c r="M84" s="1241"/>
      <c r="N84" s="1241" t="s">
        <v>1066</v>
      </c>
      <c r="O84" s="1241"/>
      <c r="P84" s="1241"/>
      <c r="Q84" s="1241" t="s">
        <v>1050</v>
      </c>
      <c r="R84" s="1241"/>
      <c r="S84" s="1241"/>
      <c r="T84" s="1241" t="s">
        <v>533</v>
      </c>
      <c r="U84" s="1241"/>
      <c r="V84" s="1241"/>
      <c r="W84" s="1241"/>
    </row>
    <row r="85" spans="2:25" s="5" customFormat="1" ht="30" customHeight="1" x14ac:dyDescent="0.15">
      <c r="B85" s="1254" t="str">
        <f>IF(記入シート!M310&lt;&gt;"",記入シート!M310,"")</f>
        <v/>
      </c>
      <c r="C85" s="1255"/>
      <c r="D85" s="1256"/>
      <c r="E85" s="1045" t="str">
        <f>IF(記入シート!R310&lt;&gt;"",記入シート!R310,"")</f>
        <v/>
      </c>
      <c r="F85" s="1046"/>
      <c r="G85" s="1047"/>
      <c r="H85" s="1045" t="str">
        <f>IF(記入シートから削除したフォーム!K116&lt;&gt;"",記入シートから削除したフォーム!K116,"")</f>
        <v>y</v>
      </c>
      <c r="I85" s="1046"/>
      <c r="J85" s="1047"/>
      <c r="K85" s="1045" t="str">
        <f>IF(記入シートから削除したフォーム!N116&lt;&gt;"",記入シートから削除したフォーム!N116,"")</f>
        <v>a</v>
      </c>
      <c r="L85" s="1046"/>
      <c r="M85" s="1047"/>
      <c r="N85" s="1045" t="str">
        <f>IF(記入シートから削除したフォーム!Q116&lt;&gt;"",記入シートから削除したフォーム!Q116,"")</f>
        <v>h</v>
      </c>
      <c r="O85" s="1046"/>
      <c r="P85" s="1047"/>
      <c r="Q85" s="1045" t="str">
        <f>IF(記入シートから削除したフォーム!T116&lt;&gt;"",記入シートから削除したフォーム!T116,"")</f>
        <v>x</v>
      </c>
      <c r="R85" s="1046"/>
      <c r="S85" s="1047"/>
      <c r="T85" s="1254" t="str">
        <f>IF(記入シートから削除したフォーム!W116&lt;&gt;"",記入シートから削除したフォーム!W116,"")</f>
        <v>m</v>
      </c>
      <c r="U85" s="1255"/>
      <c r="V85" s="1255"/>
      <c r="W85" s="1256"/>
    </row>
    <row r="86" spans="2:25" s="5" customFormat="1" ht="30" customHeight="1" x14ac:dyDescent="0.15">
      <c r="B86" s="1254" t="str">
        <f>IF(記入シート!M311&lt;&gt;"",記入シート!M311,"")</f>
        <v/>
      </c>
      <c r="C86" s="1255"/>
      <c r="D86" s="1256"/>
      <c r="E86" s="1045" t="str">
        <f>IF(記入シート!R311&lt;&gt;"",記入シート!R311,"")</f>
        <v/>
      </c>
      <c r="F86" s="1046"/>
      <c r="G86" s="1047"/>
      <c r="H86" s="1045" t="str">
        <f>IF(記入シートから削除したフォーム!K117&lt;&gt;"",記入シートから削除したフォーム!K117,"")</f>
        <v>u</v>
      </c>
      <c r="I86" s="1046"/>
      <c r="J86" s="1047"/>
      <c r="K86" s="1045" t="str">
        <f>IF(記入シートから削除したフォーム!N117&lt;&gt;"",記入シートから削除したフォーム!N117,"")</f>
        <v>s</v>
      </c>
      <c r="L86" s="1046"/>
      <c r="M86" s="1047"/>
      <c r="N86" s="1045" t="str">
        <f>IF(記入シートから削除したフォーム!Q117&lt;&gt;"",記入シートから削除したフォーム!Q117,"")</f>
        <v>j</v>
      </c>
      <c r="O86" s="1046"/>
      <c r="P86" s="1047"/>
      <c r="Q86" s="1045" t="str">
        <f>IF(記入シートから削除したフォーム!T117&lt;&gt;"",記入シートから削除したフォーム!T117,"")</f>
        <v>c</v>
      </c>
      <c r="R86" s="1046"/>
      <c r="S86" s="1047"/>
      <c r="T86" s="1254" t="str">
        <f>IF(記入シートから削除したフォーム!W117&lt;&gt;"",記入シートから削除したフォーム!W117,"")</f>
        <v>q</v>
      </c>
      <c r="U86" s="1255"/>
      <c r="V86" s="1255"/>
      <c r="W86" s="1256"/>
    </row>
    <row r="87" spans="2:25" s="5" customFormat="1" ht="30" customHeight="1" x14ac:dyDescent="0.15">
      <c r="B87" s="1254" t="str">
        <f>IF(記入シート!M312&lt;&gt;"",記入シート!M312,"")</f>
        <v/>
      </c>
      <c r="C87" s="1255"/>
      <c r="D87" s="1256"/>
      <c r="E87" s="1045" t="str">
        <f>IF(記入シート!R312&lt;&gt;"",記入シート!R312,"")</f>
        <v/>
      </c>
      <c r="F87" s="1046"/>
      <c r="G87" s="1047"/>
      <c r="H87" s="1045" t="str">
        <f>IF(記入シートから削除したフォーム!K118&lt;&gt;"",記入シートから削除したフォーム!K118,"")</f>
        <v>i</v>
      </c>
      <c r="I87" s="1046"/>
      <c r="J87" s="1047"/>
      <c r="K87" s="1045" t="str">
        <f>IF(記入シートから削除したフォーム!N118&lt;&gt;"",記入シートから削除したフォーム!N118,"")</f>
        <v>d</v>
      </c>
      <c r="L87" s="1046"/>
      <c r="M87" s="1047"/>
      <c r="N87" s="1045" t="str">
        <f>IF(記入シートから削除したフォーム!Q118&lt;&gt;"",記入シートから削除したフォーム!Q118,"")</f>
        <v>k</v>
      </c>
      <c r="O87" s="1046"/>
      <c r="P87" s="1047"/>
      <c r="Q87" s="1045" t="str">
        <f>IF(記入シートから削除したフォーム!T118&lt;&gt;"",記入シートから削除したフォーム!T118,"")</f>
        <v>v</v>
      </c>
      <c r="R87" s="1046"/>
      <c r="S87" s="1047"/>
      <c r="T87" s="1254" t="str">
        <f>IF(記入シートから削除したフォーム!W118&lt;&gt;"",記入シートから削除したフォーム!W118,"")</f>
        <v>w</v>
      </c>
      <c r="U87" s="1255"/>
      <c r="V87" s="1255"/>
      <c r="W87" s="1256"/>
    </row>
    <row r="88" spans="2:25" s="5" customFormat="1" ht="30" customHeight="1" x14ac:dyDescent="0.15">
      <c r="B88" s="1254" t="str">
        <f>IF(記入シート!M313&lt;&gt;"",記入シート!M313,"")</f>
        <v/>
      </c>
      <c r="C88" s="1255"/>
      <c r="D88" s="1256"/>
      <c r="E88" s="1045" t="str">
        <f>IF(記入シート!R313&lt;&gt;"",記入シート!R313,"")</f>
        <v/>
      </c>
      <c r="F88" s="1046"/>
      <c r="G88" s="1047"/>
      <c r="H88" s="1045" t="str">
        <f>IF(記入シートから削除したフォーム!K119&lt;&gt;"",記入シートから削除したフォーム!K119,"")</f>
        <v>o</v>
      </c>
      <c r="I88" s="1046"/>
      <c r="J88" s="1047"/>
      <c r="K88" s="1045" t="str">
        <f>IF(記入シートから削除したフォーム!N119&lt;&gt;"",記入シートから削除したフォーム!N119,"")</f>
        <v>f</v>
      </c>
      <c r="L88" s="1046"/>
      <c r="M88" s="1047"/>
      <c r="N88" s="1045" t="str">
        <f>IF(記入シートから削除したフォーム!Q119&lt;&gt;"",記入シートから削除したフォーム!Q119,"")</f>
        <v>l</v>
      </c>
      <c r="O88" s="1046"/>
      <c r="P88" s="1047"/>
      <c r="Q88" s="1045" t="str">
        <f>IF(記入シートから削除したフォーム!T119&lt;&gt;"",記入シートから削除したフォーム!T119,"")</f>
        <v>b</v>
      </c>
      <c r="R88" s="1046"/>
      <c r="S88" s="1047"/>
      <c r="T88" s="1254" t="str">
        <f>IF(記入シートから削除したフォーム!W119&lt;&gt;"",記入シートから削除したフォーム!W119,"")</f>
        <v>e</v>
      </c>
      <c r="U88" s="1255"/>
      <c r="V88" s="1255"/>
      <c r="W88" s="1256"/>
    </row>
    <row r="89" spans="2:25" s="5" customFormat="1" ht="30" customHeight="1" x14ac:dyDescent="0.15">
      <c r="B89" s="1254" t="str">
        <f>IF(記入シート!M314&lt;&gt;"",記入シート!M314,"")</f>
        <v/>
      </c>
      <c r="C89" s="1255"/>
      <c r="D89" s="1256"/>
      <c r="E89" s="1045" t="str">
        <f>IF(記入シート!R314&lt;&gt;"",記入シート!R314,"")</f>
        <v/>
      </c>
      <c r="F89" s="1046"/>
      <c r="G89" s="1047"/>
      <c r="H89" s="1045" t="str">
        <f>IF(記入シートから削除したフォーム!K120&lt;&gt;"",記入シートから削除したフォーム!K120,"")</f>
        <v>p</v>
      </c>
      <c r="I89" s="1046"/>
      <c r="J89" s="1047"/>
      <c r="K89" s="1045" t="str">
        <f>IF(記入シートから削除したフォーム!N120&lt;&gt;"",記入シートから削除したフォーム!N120,"")</f>
        <v>g</v>
      </c>
      <c r="L89" s="1046"/>
      <c r="M89" s="1047"/>
      <c r="N89" s="1045" t="str">
        <f>IF(記入シートから削除したフォーム!Q120&lt;&gt;"",記入シートから削除したフォーム!Q120,"")</f>
        <v>z</v>
      </c>
      <c r="O89" s="1046"/>
      <c r="P89" s="1047"/>
      <c r="Q89" s="1045" t="str">
        <f>IF(記入シートから削除したフォーム!T120&lt;&gt;"",記入シートから削除したフォーム!T120,"")</f>
        <v>n</v>
      </c>
      <c r="R89" s="1046"/>
      <c r="S89" s="1047"/>
      <c r="T89" s="1254" t="str">
        <f>IF(記入シートから削除したフォーム!W120&lt;&gt;"",記入シートから削除したフォーム!W120,"")</f>
        <v>r</v>
      </c>
      <c r="U89" s="1255"/>
      <c r="V89" s="1255"/>
      <c r="W89" s="1256"/>
    </row>
    <row r="90" spans="2:25" s="5" customFormat="1" ht="15.75" x14ac:dyDescent="0.15">
      <c r="C90" s="5" t="s">
        <v>1071</v>
      </c>
    </row>
    <row r="91" spans="2:25" s="5" customFormat="1" ht="15.75" x14ac:dyDescent="0.15">
      <c r="C91" s="5" t="s">
        <v>1072</v>
      </c>
    </row>
    <row r="92" spans="2:25" s="5" customFormat="1" ht="15.75" x14ac:dyDescent="0.15">
      <c r="C92" s="5" t="s">
        <v>1073</v>
      </c>
    </row>
    <row r="93" spans="2:25" s="5" customFormat="1" ht="15.75" x14ac:dyDescent="0.15"/>
    <row r="94" spans="2:25" s="5" customFormat="1" ht="15.75" x14ac:dyDescent="0.15"/>
    <row r="95" spans="2:25" s="5" customFormat="1" ht="15.75" x14ac:dyDescent="0.15">
      <c r="B95" s="5" t="s">
        <v>1074</v>
      </c>
    </row>
    <row r="96" spans="2:25" s="5" customFormat="1" ht="32.450000000000003" customHeight="1" x14ac:dyDescent="0.15">
      <c r="B96" s="1241" t="s">
        <v>1075</v>
      </c>
      <c r="C96" s="1241"/>
      <c r="D96" s="1241"/>
      <c r="E96" s="1374" t="s">
        <v>1076</v>
      </c>
      <c r="F96" s="1374"/>
      <c r="G96" s="1374"/>
      <c r="H96" s="1374"/>
      <c r="I96" s="1374"/>
      <c r="J96" s="1374" t="s">
        <v>1081</v>
      </c>
      <c r="K96" s="1374"/>
      <c r="L96" s="1374"/>
      <c r="M96" s="1374"/>
      <c r="N96" s="1374"/>
      <c r="O96" s="1374"/>
      <c r="P96" s="1374"/>
      <c r="Q96" s="1241" t="s">
        <v>1083</v>
      </c>
      <c r="R96" s="1241"/>
      <c r="S96" s="1241"/>
      <c r="T96" s="364" t="s">
        <v>1084</v>
      </c>
      <c r="U96" s="1374" t="s">
        <v>997</v>
      </c>
      <c r="V96" s="1241"/>
      <c r="W96" s="1241"/>
      <c r="X96" s="1241"/>
      <c r="Y96" s="1241"/>
    </row>
    <row r="97" spans="2:25" s="5" customFormat="1" ht="15" customHeight="1" x14ac:dyDescent="0.15">
      <c r="B97" s="1398" t="str">
        <f>IF(記入シートから削除したフォーム!E134&lt;&gt;"",記入シートから削除したフォーム!E134,"")</f>
        <v>株式会社７７７</v>
      </c>
      <c r="C97" s="1399"/>
      <c r="D97" s="1400"/>
      <c r="E97" s="1260"/>
      <c r="F97" s="1261"/>
      <c r="G97" s="1261"/>
      <c r="H97" s="1261"/>
      <c r="I97" s="1262"/>
      <c r="J97" s="1246" t="s">
        <v>1077</v>
      </c>
      <c r="K97" s="1247"/>
      <c r="L97" s="1247"/>
      <c r="M97" s="1261" t="e">
        <f>IF(記入シートから削除したフォーム!P134&lt;&gt;"",記入シートから削除したフォーム!P134,"")</f>
        <v>#REF!</v>
      </c>
      <c r="N97" s="1261"/>
      <c r="O97" s="1261"/>
      <c r="P97" s="1262"/>
      <c r="Q97" s="1398" t="s">
        <v>1082</v>
      </c>
      <c r="R97" s="1399"/>
      <c r="S97" s="1400"/>
      <c r="T97" s="1405" t="str">
        <f>IF(記入シートから削除したフォーム!W134&lt;&gt;"",記入シートから削除したフォーム!W134,"")</f>
        <v>a</v>
      </c>
      <c r="U97" s="1260"/>
      <c r="V97" s="1261"/>
      <c r="W97" s="1247"/>
      <c r="X97" s="1247"/>
      <c r="Y97" s="1248"/>
    </row>
    <row r="98" spans="2:25" s="5" customFormat="1" ht="15" customHeight="1" x14ac:dyDescent="0.15">
      <c r="B98" s="1401"/>
      <c r="C98" s="878"/>
      <c r="D98" s="894"/>
      <c r="E98" s="1263"/>
      <c r="F98" s="965"/>
      <c r="G98" s="965"/>
      <c r="H98" s="965"/>
      <c r="I98" s="1264"/>
      <c r="J98" s="1249" t="s">
        <v>846</v>
      </c>
      <c r="K98" s="907"/>
      <c r="L98" s="907"/>
      <c r="M98" s="965" t="e">
        <f>IF(記入シートから削除したフォーム!P135&lt;&gt;"",記入シートから削除したフォーム!P135,"")</f>
        <v>#REF!</v>
      </c>
      <c r="N98" s="965"/>
      <c r="O98" s="965"/>
      <c r="P98" s="1264"/>
      <c r="Q98" s="1401"/>
      <c r="R98" s="878"/>
      <c r="S98" s="894"/>
      <c r="T98" s="1406"/>
      <c r="U98" s="1263"/>
      <c r="V98" s="965"/>
      <c r="W98" s="907"/>
      <c r="X98" s="907"/>
      <c r="Y98" s="1250"/>
    </row>
    <row r="99" spans="2:25" s="5" customFormat="1" ht="15" customHeight="1" x14ac:dyDescent="0.15">
      <c r="B99" s="1401"/>
      <c r="C99" s="878"/>
      <c r="D99" s="894"/>
      <c r="E99" s="1263" t="s">
        <v>1040</v>
      </c>
      <c r="F99" s="965"/>
      <c r="G99" s="965" t="e">
        <f>IF(記入シートから削除したフォーム!J136&lt;&gt;"",記入シートから削除したフォーム!J136,"")</f>
        <v>#REF!</v>
      </c>
      <c r="H99" s="965"/>
      <c r="I99" s="1264"/>
      <c r="J99" s="1249" t="s">
        <v>847</v>
      </c>
      <c r="K99" s="907"/>
      <c r="L99" s="907"/>
      <c r="M99" s="965" t="e">
        <f>IF(記入シートから削除したフォーム!P136&lt;&gt;"",記入シートから削除したフォーム!P136,"")</f>
        <v>#REF!</v>
      </c>
      <c r="N99" s="965"/>
      <c r="O99" s="965"/>
      <c r="P99" s="1264"/>
      <c r="Q99" s="1401"/>
      <c r="R99" s="878"/>
      <c r="S99" s="894"/>
      <c r="T99" s="1406"/>
      <c r="U99" s="1263" t="s">
        <v>1038</v>
      </c>
      <c r="V99" s="965"/>
      <c r="W99" s="907" t="e">
        <f>IF(記入シートから削除したフォーム!Z136&lt;&gt;"",記入シートから削除したフォーム!Z136,"")</f>
        <v>#REF!</v>
      </c>
      <c r="X99" s="907"/>
      <c r="Y99" s="1250"/>
    </row>
    <row r="100" spans="2:25" s="5" customFormat="1" ht="15" customHeight="1" x14ac:dyDescent="0.15">
      <c r="B100" s="1401"/>
      <c r="C100" s="878"/>
      <c r="D100" s="894"/>
      <c r="E100" s="1263" t="s">
        <v>1038</v>
      </c>
      <c r="F100" s="965"/>
      <c r="G100" s="965" t="e">
        <f>IF(記入シートから削除したフォーム!J137&lt;&gt;"",記入シートから削除したフォーム!J137,"")</f>
        <v>#REF!</v>
      </c>
      <c r="H100" s="965"/>
      <c r="I100" s="1264"/>
      <c r="J100" s="1249" t="s">
        <v>1078</v>
      </c>
      <c r="K100" s="907"/>
      <c r="L100" s="907"/>
      <c r="M100" s="965" t="e">
        <f>IF(記入シートから削除したフォーム!P137&lt;&gt;"",記入シートから削除したフォーム!P137,"")</f>
        <v>#REF!</v>
      </c>
      <c r="N100" s="965"/>
      <c r="O100" s="965"/>
      <c r="P100" s="1264"/>
      <c r="Q100" s="1401"/>
      <c r="R100" s="878"/>
      <c r="S100" s="894"/>
      <c r="T100" s="1406"/>
      <c r="U100" s="1263" t="s">
        <v>1039</v>
      </c>
      <c r="V100" s="965"/>
      <c r="W100" s="907" t="e">
        <f>IF(記入シートから削除したフォーム!Z137&lt;&gt;"",記入シートから削除したフォーム!Z137,"")</f>
        <v>#REF!</v>
      </c>
      <c r="X100" s="907"/>
      <c r="Y100" s="1250"/>
    </row>
    <row r="101" spans="2:25" s="5" customFormat="1" ht="15" customHeight="1" x14ac:dyDescent="0.15">
      <c r="B101" s="1401"/>
      <c r="C101" s="878"/>
      <c r="D101" s="894"/>
      <c r="E101" s="1263" t="s">
        <v>1039</v>
      </c>
      <c r="F101" s="965"/>
      <c r="G101" s="965" t="e">
        <f>IF(記入シートから削除したフォーム!J138&lt;&gt;"",記入シートから削除したフォーム!J138,"")</f>
        <v>#REF!</v>
      </c>
      <c r="H101" s="965"/>
      <c r="I101" s="1264"/>
      <c r="J101" s="1249" t="s">
        <v>1079</v>
      </c>
      <c r="K101" s="907"/>
      <c r="L101" s="907"/>
      <c r="M101" s="965" t="e">
        <f>IF(記入シートから削除したフォーム!P138&lt;&gt;"",記入シートから削除したフォーム!P138,"")</f>
        <v>#REF!</v>
      </c>
      <c r="N101" s="965"/>
      <c r="O101" s="965"/>
      <c r="P101" s="1264"/>
      <c r="Q101" s="1401"/>
      <c r="R101" s="878"/>
      <c r="S101" s="894"/>
      <c r="T101" s="1406"/>
      <c r="U101" s="1263"/>
      <c r="V101" s="965"/>
      <c r="W101" s="907"/>
      <c r="X101" s="907"/>
      <c r="Y101" s="1250"/>
    </row>
    <row r="102" spans="2:25" s="5" customFormat="1" ht="15" customHeight="1" x14ac:dyDescent="0.15">
      <c r="B102" s="1401"/>
      <c r="C102" s="878"/>
      <c r="D102" s="894"/>
      <c r="E102" s="1263"/>
      <c r="F102" s="965"/>
      <c r="G102" s="965"/>
      <c r="H102" s="965"/>
      <c r="I102" s="1264"/>
      <c r="J102" s="1249" t="s">
        <v>895</v>
      </c>
      <c r="K102" s="907"/>
      <c r="L102" s="907"/>
      <c r="M102" s="965" t="e">
        <f>IF(記入シートから削除したフォーム!P139&lt;&gt;"",記入シートから削除したフォーム!P139,"")</f>
        <v>#REF!</v>
      </c>
      <c r="N102" s="965"/>
      <c r="O102" s="965"/>
      <c r="P102" s="1264"/>
      <c r="Q102" s="1401"/>
      <c r="R102" s="878"/>
      <c r="S102" s="894"/>
      <c r="T102" s="1406"/>
      <c r="U102" s="1263"/>
      <c r="V102" s="965"/>
      <c r="W102" s="907"/>
      <c r="X102" s="907"/>
      <c r="Y102" s="1250"/>
    </row>
    <row r="103" spans="2:25" s="5" customFormat="1" ht="15" customHeight="1" x14ac:dyDescent="0.15">
      <c r="B103" s="1402"/>
      <c r="C103" s="1403"/>
      <c r="D103" s="1404"/>
      <c r="E103" s="1265"/>
      <c r="F103" s="1266"/>
      <c r="G103" s="1266"/>
      <c r="H103" s="1266"/>
      <c r="I103" s="1267"/>
      <c r="J103" s="1251" t="s">
        <v>1080</v>
      </c>
      <c r="K103" s="1252"/>
      <c r="L103" s="1252"/>
      <c r="M103" s="965" t="e">
        <f>IF(記入シートから削除したフォーム!P140&lt;&gt;"",記入シートから削除したフォーム!P140,"")</f>
        <v>#REF!</v>
      </c>
      <c r="N103" s="965"/>
      <c r="O103" s="965"/>
      <c r="P103" s="1264"/>
      <c r="Q103" s="1402"/>
      <c r="R103" s="1403"/>
      <c r="S103" s="1404"/>
      <c r="T103" s="1407"/>
      <c r="U103" s="1265"/>
      <c r="V103" s="1266"/>
      <c r="W103" s="1252"/>
      <c r="X103" s="1252"/>
      <c r="Y103" s="1253"/>
    </row>
    <row r="104" spans="2:25" s="5" customFormat="1" ht="15" customHeight="1" x14ac:dyDescent="0.15">
      <c r="B104" s="1398" t="str">
        <f>IF(記入シートから削除したフォーム!E141&lt;&gt;"",記入シートから削除したフォーム!E141,"")</f>
        <v>Aリース</v>
      </c>
      <c r="C104" s="1399"/>
      <c r="D104" s="1400"/>
      <c r="E104" s="1260"/>
      <c r="F104" s="1261"/>
      <c r="G104" s="1261"/>
      <c r="H104" s="1261"/>
      <c r="I104" s="1262"/>
      <c r="J104" s="1246" t="s">
        <v>1077</v>
      </c>
      <c r="K104" s="1247"/>
      <c r="L104" s="1247"/>
      <c r="M104" s="1261" t="e">
        <f>IF(記入シートから削除したフォーム!P141&lt;&gt;"",記入シートから削除したフォーム!P141,"")</f>
        <v>#REF!</v>
      </c>
      <c r="N104" s="1261"/>
      <c r="O104" s="1261"/>
      <c r="P104" s="1262"/>
      <c r="Q104" s="1398" t="s">
        <v>1082</v>
      </c>
      <c r="R104" s="1399"/>
      <c r="S104" s="1400"/>
      <c r="T104" s="1405" t="str">
        <f>IF(記入シートから削除したフォーム!W141&lt;&gt;"",記入シートから削除したフォーム!W141,"")</f>
        <v>b</v>
      </c>
      <c r="U104" s="1260"/>
      <c r="V104" s="1261"/>
      <c r="W104" s="1247"/>
      <c r="X104" s="1247"/>
      <c r="Y104" s="1248"/>
    </row>
    <row r="105" spans="2:25" s="5" customFormat="1" ht="15" customHeight="1" x14ac:dyDescent="0.15">
      <c r="B105" s="1401"/>
      <c r="C105" s="878"/>
      <c r="D105" s="894"/>
      <c r="E105" s="1263"/>
      <c r="F105" s="965"/>
      <c r="G105" s="965"/>
      <c r="H105" s="965"/>
      <c r="I105" s="1264"/>
      <c r="J105" s="1249" t="s">
        <v>846</v>
      </c>
      <c r="K105" s="907"/>
      <c r="L105" s="907"/>
      <c r="M105" s="965" t="e">
        <f>IF(記入シートから削除したフォーム!P142&lt;&gt;"",記入シートから削除したフォーム!P142,"")</f>
        <v>#REF!</v>
      </c>
      <c r="N105" s="965"/>
      <c r="O105" s="965"/>
      <c r="P105" s="1264"/>
      <c r="Q105" s="1401"/>
      <c r="R105" s="878"/>
      <c r="S105" s="894"/>
      <c r="T105" s="1406"/>
      <c r="U105" s="1263"/>
      <c r="V105" s="965"/>
      <c r="W105" s="907"/>
      <c r="X105" s="907"/>
      <c r="Y105" s="1250"/>
    </row>
    <row r="106" spans="2:25" s="5" customFormat="1" ht="15" customHeight="1" x14ac:dyDescent="0.15">
      <c r="B106" s="1401"/>
      <c r="C106" s="878"/>
      <c r="D106" s="894"/>
      <c r="E106" s="1263" t="s">
        <v>1040</v>
      </c>
      <c r="F106" s="965"/>
      <c r="G106" s="965" t="e">
        <f>IF(記入シートから削除したフォーム!J143&lt;&gt;"",記入シートから削除したフォーム!J143,"")</f>
        <v>#REF!</v>
      </c>
      <c r="H106" s="965"/>
      <c r="I106" s="1264"/>
      <c r="J106" s="1249" t="s">
        <v>847</v>
      </c>
      <c r="K106" s="907"/>
      <c r="L106" s="907"/>
      <c r="M106" s="965" t="e">
        <f>IF(記入シートから削除したフォーム!P143&lt;&gt;"",記入シートから削除したフォーム!P143,"")</f>
        <v>#REF!</v>
      </c>
      <c r="N106" s="965"/>
      <c r="O106" s="965"/>
      <c r="P106" s="1264"/>
      <c r="Q106" s="1401"/>
      <c r="R106" s="878"/>
      <c r="S106" s="894"/>
      <c r="T106" s="1406"/>
      <c r="U106" s="1263" t="s">
        <v>1038</v>
      </c>
      <c r="V106" s="965"/>
      <c r="W106" s="907" t="e">
        <f>IF(記入シートから削除したフォーム!Z143&lt;&gt;"",記入シートから削除したフォーム!Z143,"")</f>
        <v>#REF!</v>
      </c>
      <c r="X106" s="907"/>
      <c r="Y106" s="1250"/>
    </row>
    <row r="107" spans="2:25" s="5" customFormat="1" ht="15" customHeight="1" x14ac:dyDescent="0.15">
      <c r="B107" s="1401"/>
      <c r="C107" s="878"/>
      <c r="D107" s="894"/>
      <c r="E107" s="1263" t="s">
        <v>1038</v>
      </c>
      <c r="F107" s="965"/>
      <c r="G107" s="965" t="e">
        <f>IF(記入シートから削除したフォーム!J144&lt;&gt;"",記入シートから削除したフォーム!J144,"")</f>
        <v>#REF!</v>
      </c>
      <c r="H107" s="965"/>
      <c r="I107" s="1264"/>
      <c r="J107" s="1249" t="s">
        <v>1078</v>
      </c>
      <c r="K107" s="907"/>
      <c r="L107" s="907"/>
      <c r="M107" s="965" t="e">
        <f>IF(記入シートから削除したフォーム!P144&lt;&gt;"",記入シートから削除したフォーム!P144,"")</f>
        <v>#REF!</v>
      </c>
      <c r="N107" s="965"/>
      <c r="O107" s="965"/>
      <c r="P107" s="1264"/>
      <c r="Q107" s="1401"/>
      <c r="R107" s="878"/>
      <c r="S107" s="894"/>
      <c r="T107" s="1406"/>
      <c r="U107" s="1263" t="s">
        <v>1039</v>
      </c>
      <c r="V107" s="965"/>
      <c r="W107" s="907" t="e">
        <f>IF(記入シートから削除したフォーム!Z144&lt;&gt;"",記入シートから削除したフォーム!Z144,"")</f>
        <v>#REF!</v>
      </c>
      <c r="X107" s="907"/>
      <c r="Y107" s="1250"/>
    </row>
    <row r="108" spans="2:25" s="5" customFormat="1" ht="15" customHeight="1" x14ac:dyDescent="0.15">
      <c r="B108" s="1401"/>
      <c r="C108" s="878"/>
      <c r="D108" s="894"/>
      <c r="E108" s="1263" t="s">
        <v>1039</v>
      </c>
      <c r="F108" s="965"/>
      <c r="G108" s="965" t="e">
        <f>IF(記入シートから削除したフォーム!J145&lt;&gt;"",記入シートから削除したフォーム!J145,"")</f>
        <v>#REF!</v>
      </c>
      <c r="H108" s="965"/>
      <c r="I108" s="1264"/>
      <c r="J108" s="1249" t="s">
        <v>1079</v>
      </c>
      <c r="K108" s="907"/>
      <c r="L108" s="907"/>
      <c r="M108" s="965" t="e">
        <f>IF(記入シートから削除したフォーム!P145&lt;&gt;"",記入シートから削除したフォーム!P145,"")</f>
        <v>#REF!</v>
      </c>
      <c r="N108" s="965"/>
      <c r="O108" s="965"/>
      <c r="P108" s="1264"/>
      <c r="Q108" s="1401"/>
      <c r="R108" s="878"/>
      <c r="S108" s="894"/>
      <c r="T108" s="1406"/>
      <c r="U108" s="1263"/>
      <c r="V108" s="965"/>
      <c r="W108" s="907"/>
      <c r="X108" s="907"/>
      <c r="Y108" s="1250"/>
    </row>
    <row r="109" spans="2:25" s="5" customFormat="1" ht="15" customHeight="1" x14ac:dyDescent="0.15">
      <c r="B109" s="1401"/>
      <c r="C109" s="878"/>
      <c r="D109" s="894"/>
      <c r="E109" s="1263"/>
      <c r="F109" s="965"/>
      <c r="G109" s="965"/>
      <c r="H109" s="965"/>
      <c r="I109" s="1264"/>
      <c r="J109" s="1249" t="s">
        <v>895</v>
      </c>
      <c r="K109" s="907"/>
      <c r="L109" s="907"/>
      <c r="M109" s="965" t="e">
        <f>IF(記入シートから削除したフォーム!P146&lt;&gt;"",記入シートから削除したフォーム!P146,"")</f>
        <v>#REF!</v>
      </c>
      <c r="N109" s="965"/>
      <c r="O109" s="965"/>
      <c r="P109" s="1264"/>
      <c r="Q109" s="1401"/>
      <c r="R109" s="878"/>
      <c r="S109" s="894"/>
      <c r="T109" s="1406"/>
      <c r="U109" s="1263"/>
      <c r="V109" s="965"/>
      <c r="W109" s="907"/>
      <c r="X109" s="907"/>
      <c r="Y109" s="1250"/>
    </row>
    <row r="110" spans="2:25" s="5" customFormat="1" ht="15" customHeight="1" x14ac:dyDescent="0.15">
      <c r="B110" s="1402"/>
      <c r="C110" s="1403"/>
      <c r="D110" s="1404"/>
      <c r="E110" s="1265"/>
      <c r="F110" s="1266"/>
      <c r="G110" s="1266"/>
      <c r="H110" s="1266"/>
      <c r="I110" s="1267"/>
      <c r="J110" s="1251" t="s">
        <v>1080</v>
      </c>
      <c r="K110" s="1252"/>
      <c r="L110" s="1252"/>
      <c r="M110" s="965" t="e">
        <f>IF(記入シートから削除したフォーム!P147&lt;&gt;"",記入シートから削除したフォーム!P147,"")</f>
        <v>#REF!</v>
      </c>
      <c r="N110" s="965"/>
      <c r="O110" s="965"/>
      <c r="P110" s="1264"/>
      <c r="Q110" s="1402"/>
      <c r="R110" s="1403"/>
      <c r="S110" s="1404"/>
      <c r="T110" s="1407"/>
      <c r="U110" s="1265"/>
      <c r="V110" s="1266"/>
      <c r="W110" s="1252"/>
      <c r="X110" s="1252"/>
      <c r="Y110" s="1253"/>
    </row>
    <row r="111" spans="2:25" s="5" customFormat="1" ht="15" customHeight="1" x14ac:dyDescent="0.15">
      <c r="B111" s="1398" t="str">
        <f>IF(記入シートから削除したフォーム!E148&lt;&gt;"",記入シートから削除したフォーム!E148,"")</f>
        <v>B商社</v>
      </c>
      <c r="C111" s="1399"/>
      <c r="D111" s="1400"/>
      <c r="E111" s="1260"/>
      <c r="F111" s="1261"/>
      <c r="G111" s="1261"/>
      <c r="H111" s="1261"/>
      <c r="I111" s="1262"/>
      <c r="J111" s="1246" t="s">
        <v>1077</v>
      </c>
      <c r="K111" s="1247"/>
      <c r="L111" s="1247"/>
      <c r="M111" s="1261" t="e">
        <f>IF(記入シートから削除したフォーム!P148&lt;&gt;"",記入シートから削除したフォーム!P148,"")</f>
        <v>#REF!</v>
      </c>
      <c r="N111" s="1261"/>
      <c r="O111" s="1261"/>
      <c r="P111" s="1262"/>
      <c r="Q111" s="1398" t="s">
        <v>1082</v>
      </c>
      <c r="R111" s="1399"/>
      <c r="S111" s="1400"/>
      <c r="T111" s="1405" t="str">
        <f>IF(記入シートから削除したフォーム!W148&lt;&gt;"",記入シートから削除したフォーム!W148,"")</f>
        <v>c</v>
      </c>
      <c r="U111" s="1260"/>
      <c r="V111" s="1261"/>
      <c r="W111" s="1247"/>
      <c r="X111" s="1247"/>
      <c r="Y111" s="1248"/>
    </row>
    <row r="112" spans="2:25" s="5" customFormat="1" ht="15" customHeight="1" x14ac:dyDescent="0.15">
      <c r="B112" s="1401"/>
      <c r="C112" s="878"/>
      <c r="D112" s="894"/>
      <c r="E112" s="1263"/>
      <c r="F112" s="965"/>
      <c r="G112" s="965"/>
      <c r="H112" s="965"/>
      <c r="I112" s="1264"/>
      <c r="J112" s="1249" t="s">
        <v>846</v>
      </c>
      <c r="K112" s="907"/>
      <c r="L112" s="907"/>
      <c r="M112" s="965" t="e">
        <f>IF(記入シートから削除したフォーム!P149&lt;&gt;"",記入シートから削除したフォーム!P149,"")</f>
        <v>#REF!</v>
      </c>
      <c r="N112" s="965"/>
      <c r="O112" s="965"/>
      <c r="P112" s="1264"/>
      <c r="Q112" s="1401"/>
      <c r="R112" s="878"/>
      <c r="S112" s="894"/>
      <c r="T112" s="1406"/>
      <c r="U112" s="1263"/>
      <c r="V112" s="965"/>
      <c r="W112" s="907"/>
      <c r="X112" s="907"/>
      <c r="Y112" s="1250"/>
    </row>
    <row r="113" spans="2:25" s="5" customFormat="1" ht="15" customHeight="1" x14ac:dyDescent="0.15">
      <c r="B113" s="1401"/>
      <c r="C113" s="878"/>
      <c r="D113" s="894"/>
      <c r="E113" s="1263" t="s">
        <v>1040</v>
      </c>
      <c r="F113" s="965"/>
      <c r="G113" s="965" t="e">
        <f>IF(記入シートから削除したフォーム!J150&lt;&gt;"",記入シートから削除したフォーム!J150,"")</f>
        <v>#REF!</v>
      </c>
      <c r="H113" s="965"/>
      <c r="I113" s="1264"/>
      <c r="J113" s="1249" t="s">
        <v>847</v>
      </c>
      <c r="K113" s="907"/>
      <c r="L113" s="907"/>
      <c r="M113" s="965" t="e">
        <f>IF(記入シートから削除したフォーム!P150&lt;&gt;"",記入シートから削除したフォーム!P150,"")</f>
        <v>#REF!</v>
      </c>
      <c r="N113" s="965"/>
      <c r="O113" s="965"/>
      <c r="P113" s="1264"/>
      <c r="Q113" s="1401"/>
      <c r="R113" s="878"/>
      <c r="S113" s="894"/>
      <c r="T113" s="1406"/>
      <c r="U113" s="1263" t="s">
        <v>1038</v>
      </c>
      <c r="V113" s="965"/>
      <c r="W113" s="907" t="e">
        <f>IF(記入シートから削除したフォーム!Z150&lt;&gt;"",記入シートから削除したフォーム!Z150,"")</f>
        <v>#REF!</v>
      </c>
      <c r="X113" s="907"/>
      <c r="Y113" s="1250"/>
    </row>
    <row r="114" spans="2:25" s="5" customFormat="1" ht="15" customHeight="1" x14ac:dyDescent="0.15">
      <c r="B114" s="1401"/>
      <c r="C114" s="878"/>
      <c r="D114" s="894"/>
      <c r="E114" s="1263" t="s">
        <v>1038</v>
      </c>
      <c r="F114" s="965"/>
      <c r="G114" s="965" t="e">
        <f>IF(記入シートから削除したフォーム!J151&lt;&gt;"",記入シートから削除したフォーム!J151,"")</f>
        <v>#REF!</v>
      </c>
      <c r="H114" s="965"/>
      <c r="I114" s="1264"/>
      <c r="J114" s="1249" t="s">
        <v>1078</v>
      </c>
      <c r="K114" s="907"/>
      <c r="L114" s="907"/>
      <c r="M114" s="965" t="e">
        <f>IF(記入シートから削除したフォーム!P151&lt;&gt;"",記入シートから削除したフォーム!P151,"")</f>
        <v>#REF!</v>
      </c>
      <c r="N114" s="965"/>
      <c r="O114" s="965"/>
      <c r="P114" s="1264"/>
      <c r="Q114" s="1401"/>
      <c r="R114" s="878"/>
      <c r="S114" s="894"/>
      <c r="T114" s="1406"/>
      <c r="U114" s="1263" t="s">
        <v>1039</v>
      </c>
      <c r="V114" s="965"/>
      <c r="W114" s="907" t="e">
        <f>IF(記入シートから削除したフォーム!Z151&lt;&gt;"",記入シートから削除したフォーム!Z151,"")</f>
        <v>#REF!</v>
      </c>
      <c r="X114" s="907"/>
      <c r="Y114" s="1250"/>
    </row>
    <row r="115" spans="2:25" s="5" customFormat="1" ht="15" customHeight="1" x14ac:dyDescent="0.15">
      <c r="B115" s="1401"/>
      <c r="C115" s="878"/>
      <c r="D115" s="894"/>
      <c r="E115" s="1263" t="s">
        <v>1039</v>
      </c>
      <c r="F115" s="965"/>
      <c r="G115" s="965" t="e">
        <f>IF(記入シートから削除したフォーム!J152&lt;&gt;"",記入シートから削除したフォーム!J152,"")</f>
        <v>#REF!</v>
      </c>
      <c r="H115" s="965"/>
      <c r="I115" s="1264"/>
      <c r="J115" s="1249" t="s">
        <v>1079</v>
      </c>
      <c r="K115" s="907"/>
      <c r="L115" s="907"/>
      <c r="M115" s="965" t="e">
        <f>IF(記入シートから削除したフォーム!P152&lt;&gt;"",記入シートから削除したフォーム!P152,"")</f>
        <v>#REF!</v>
      </c>
      <c r="N115" s="965"/>
      <c r="O115" s="965"/>
      <c r="P115" s="1264"/>
      <c r="Q115" s="1401"/>
      <c r="R115" s="878"/>
      <c r="S115" s="894"/>
      <c r="T115" s="1406"/>
      <c r="U115" s="1263"/>
      <c r="V115" s="965"/>
      <c r="W115" s="907"/>
      <c r="X115" s="907"/>
      <c r="Y115" s="1250"/>
    </row>
    <row r="116" spans="2:25" s="5" customFormat="1" ht="15" customHeight="1" x14ac:dyDescent="0.15">
      <c r="B116" s="1401"/>
      <c r="C116" s="878"/>
      <c r="D116" s="894"/>
      <c r="E116" s="1263"/>
      <c r="F116" s="965"/>
      <c r="G116" s="965"/>
      <c r="H116" s="965"/>
      <c r="I116" s="1264"/>
      <c r="J116" s="1249" t="s">
        <v>895</v>
      </c>
      <c r="K116" s="907"/>
      <c r="L116" s="907"/>
      <c r="M116" s="965" t="e">
        <f>IF(記入シートから削除したフォーム!P153&lt;&gt;"",記入シートから削除したフォーム!P153,"")</f>
        <v>#REF!</v>
      </c>
      <c r="N116" s="965"/>
      <c r="O116" s="965"/>
      <c r="P116" s="1264"/>
      <c r="Q116" s="1401"/>
      <c r="R116" s="878"/>
      <c r="S116" s="894"/>
      <c r="T116" s="1406"/>
      <c r="U116" s="1263"/>
      <c r="V116" s="965"/>
      <c r="W116" s="907"/>
      <c r="X116" s="907"/>
      <c r="Y116" s="1250"/>
    </row>
    <row r="117" spans="2:25" s="5" customFormat="1" ht="15" customHeight="1" x14ac:dyDescent="0.15">
      <c r="B117" s="1402"/>
      <c r="C117" s="1403"/>
      <c r="D117" s="1404"/>
      <c r="E117" s="1265"/>
      <c r="F117" s="1266"/>
      <c r="G117" s="1266"/>
      <c r="H117" s="1266"/>
      <c r="I117" s="1267"/>
      <c r="J117" s="1251" t="s">
        <v>1080</v>
      </c>
      <c r="K117" s="1252"/>
      <c r="L117" s="1252"/>
      <c r="M117" s="965" t="e">
        <f>IF(記入シートから削除したフォーム!P154&lt;&gt;"",記入シートから削除したフォーム!P154,"")</f>
        <v>#REF!</v>
      </c>
      <c r="N117" s="965"/>
      <c r="O117" s="965"/>
      <c r="P117" s="1264"/>
      <c r="Q117" s="1402"/>
      <c r="R117" s="1403"/>
      <c r="S117" s="1404"/>
      <c r="T117" s="1407"/>
      <c r="U117" s="1265"/>
      <c r="V117" s="1266"/>
      <c r="W117" s="1252"/>
      <c r="X117" s="1252"/>
      <c r="Y117" s="1253"/>
    </row>
    <row r="118" spans="2:25" s="5" customFormat="1" ht="15" customHeight="1" x14ac:dyDescent="0.15">
      <c r="B118" s="1398" t="str">
        <f>IF(記入シートから削除したフォーム!E155&lt;&gt;"",記入シートから削除したフォーム!E155,"")</f>
        <v>C社</v>
      </c>
      <c r="C118" s="1399"/>
      <c r="D118" s="1400"/>
      <c r="E118" s="1260"/>
      <c r="F118" s="1261"/>
      <c r="G118" s="1261"/>
      <c r="H118" s="1261"/>
      <c r="I118" s="1262"/>
      <c r="J118" s="1246" t="s">
        <v>1077</v>
      </c>
      <c r="K118" s="1247"/>
      <c r="L118" s="1247"/>
      <c r="M118" s="1261" t="e">
        <f>IF(記入シートから削除したフォーム!P155&lt;&gt;"",記入シートから削除したフォーム!P155,"")</f>
        <v>#REF!</v>
      </c>
      <c r="N118" s="1261"/>
      <c r="O118" s="1261"/>
      <c r="P118" s="1262"/>
      <c r="Q118" s="1398" t="s">
        <v>1082</v>
      </c>
      <c r="R118" s="1399"/>
      <c r="S118" s="1400"/>
      <c r="T118" s="1405" t="str">
        <f>IF(記入シートから削除したフォーム!W155&lt;&gt;"",記入シートから削除したフォーム!W155,"")</f>
        <v>d</v>
      </c>
      <c r="U118" s="1260"/>
      <c r="V118" s="1261"/>
      <c r="W118" s="1247"/>
      <c r="X118" s="1247"/>
      <c r="Y118" s="1248"/>
    </row>
    <row r="119" spans="2:25" s="5" customFormat="1" ht="15" customHeight="1" x14ac:dyDescent="0.15">
      <c r="B119" s="1401"/>
      <c r="C119" s="878"/>
      <c r="D119" s="894"/>
      <c r="E119" s="1263"/>
      <c r="F119" s="965"/>
      <c r="G119" s="965"/>
      <c r="H119" s="965"/>
      <c r="I119" s="1264"/>
      <c r="J119" s="1249" t="s">
        <v>846</v>
      </c>
      <c r="K119" s="907"/>
      <c r="L119" s="907"/>
      <c r="M119" s="965" t="e">
        <f>IF(記入シートから削除したフォーム!P156&lt;&gt;"",記入シートから削除したフォーム!P156,"")</f>
        <v>#REF!</v>
      </c>
      <c r="N119" s="965"/>
      <c r="O119" s="965"/>
      <c r="P119" s="1264"/>
      <c r="Q119" s="1401"/>
      <c r="R119" s="878"/>
      <c r="S119" s="894"/>
      <c r="T119" s="1406"/>
      <c r="U119" s="1263"/>
      <c r="V119" s="965"/>
      <c r="W119" s="907"/>
      <c r="X119" s="907"/>
      <c r="Y119" s="1250"/>
    </row>
    <row r="120" spans="2:25" s="5" customFormat="1" ht="15" customHeight="1" x14ac:dyDescent="0.15">
      <c r="B120" s="1401"/>
      <c r="C120" s="878"/>
      <c r="D120" s="894"/>
      <c r="E120" s="1263" t="s">
        <v>1040</v>
      </c>
      <c r="F120" s="965"/>
      <c r="G120" s="965" t="e">
        <f>IF(記入シートから削除したフォーム!J157&lt;&gt;"",記入シートから削除したフォーム!J157,"")</f>
        <v>#REF!</v>
      </c>
      <c r="H120" s="965"/>
      <c r="I120" s="1264"/>
      <c r="J120" s="1249" t="s">
        <v>847</v>
      </c>
      <c r="K120" s="907"/>
      <c r="L120" s="907"/>
      <c r="M120" s="965" t="e">
        <f>IF(記入シートから削除したフォーム!P157&lt;&gt;"",記入シートから削除したフォーム!P157,"")</f>
        <v>#REF!</v>
      </c>
      <c r="N120" s="965"/>
      <c r="O120" s="965"/>
      <c r="P120" s="1264"/>
      <c r="Q120" s="1401"/>
      <c r="R120" s="878"/>
      <c r="S120" s="894"/>
      <c r="T120" s="1406"/>
      <c r="U120" s="1263" t="s">
        <v>1038</v>
      </c>
      <c r="V120" s="965"/>
      <c r="W120" s="907" t="e">
        <f>IF(記入シートから削除したフォーム!Z157&lt;&gt;"",記入シートから削除したフォーム!Z157,"")</f>
        <v>#REF!</v>
      </c>
      <c r="X120" s="907"/>
      <c r="Y120" s="1250"/>
    </row>
    <row r="121" spans="2:25" s="5" customFormat="1" ht="15" customHeight="1" x14ac:dyDescent="0.15">
      <c r="B121" s="1401"/>
      <c r="C121" s="878"/>
      <c r="D121" s="894"/>
      <c r="E121" s="1263" t="s">
        <v>1038</v>
      </c>
      <c r="F121" s="965"/>
      <c r="G121" s="965" t="e">
        <f>IF(記入シートから削除したフォーム!J158&lt;&gt;"",記入シートから削除したフォーム!J158,"")</f>
        <v>#REF!</v>
      </c>
      <c r="H121" s="965"/>
      <c r="I121" s="1264"/>
      <c r="J121" s="1249" t="s">
        <v>1078</v>
      </c>
      <c r="K121" s="907"/>
      <c r="L121" s="907"/>
      <c r="M121" s="965" t="e">
        <f>IF(記入シートから削除したフォーム!P158&lt;&gt;"",記入シートから削除したフォーム!P158,"")</f>
        <v>#REF!</v>
      </c>
      <c r="N121" s="965"/>
      <c r="O121" s="965"/>
      <c r="P121" s="1264"/>
      <c r="Q121" s="1401"/>
      <c r="R121" s="878"/>
      <c r="S121" s="894"/>
      <c r="T121" s="1406"/>
      <c r="U121" s="1263" t="s">
        <v>1039</v>
      </c>
      <c r="V121" s="965"/>
      <c r="W121" s="907" t="e">
        <f>IF(記入シートから削除したフォーム!Z158&lt;&gt;"",記入シートから削除したフォーム!Z158,"")</f>
        <v>#REF!</v>
      </c>
      <c r="X121" s="907"/>
      <c r="Y121" s="1250"/>
    </row>
    <row r="122" spans="2:25" s="5" customFormat="1" ht="15" customHeight="1" x14ac:dyDescent="0.15">
      <c r="B122" s="1401"/>
      <c r="C122" s="878"/>
      <c r="D122" s="894"/>
      <c r="E122" s="1263" t="s">
        <v>1039</v>
      </c>
      <c r="F122" s="965"/>
      <c r="G122" s="965" t="e">
        <f>IF(記入シートから削除したフォーム!J159&lt;&gt;"",記入シートから削除したフォーム!J159,"")</f>
        <v>#REF!</v>
      </c>
      <c r="H122" s="965"/>
      <c r="I122" s="1264"/>
      <c r="J122" s="1249" t="s">
        <v>1079</v>
      </c>
      <c r="K122" s="907"/>
      <c r="L122" s="907"/>
      <c r="M122" s="965" t="e">
        <f>IF(記入シートから削除したフォーム!P159&lt;&gt;"",記入シートから削除したフォーム!P159,"")</f>
        <v>#REF!</v>
      </c>
      <c r="N122" s="965"/>
      <c r="O122" s="965"/>
      <c r="P122" s="1264"/>
      <c r="Q122" s="1401"/>
      <c r="R122" s="878"/>
      <c r="S122" s="894"/>
      <c r="T122" s="1406"/>
      <c r="U122" s="1263"/>
      <c r="V122" s="965"/>
      <c r="W122" s="907"/>
      <c r="X122" s="907"/>
      <c r="Y122" s="1250"/>
    </row>
    <row r="123" spans="2:25" s="5" customFormat="1" ht="15" customHeight="1" x14ac:dyDescent="0.15">
      <c r="B123" s="1401"/>
      <c r="C123" s="878"/>
      <c r="D123" s="894"/>
      <c r="E123" s="1263"/>
      <c r="F123" s="965"/>
      <c r="G123" s="965"/>
      <c r="H123" s="965"/>
      <c r="I123" s="1264"/>
      <c r="J123" s="1249" t="s">
        <v>895</v>
      </c>
      <c r="K123" s="907"/>
      <c r="L123" s="907"/>
      <c r="M123" s="965" t="e">
        <f>IF(記入シートから削除したフォーム!P160&lt;&gt;"",記入シートから削除したフォーム!P160,"")</f>
        <v>#REF!</v>
      </c>
      <c r="N123" s="965"/>
      <c r="O123" s="965"/>
      <c r="P123" s="1264"/>
      <c r="Q123" s="1401"/>
      <c r="R123" s="878"/>
      <c r="S123" s="894"/>
      <c r="T123" s="1406"/>
      <c r="U123" s="1263"/>
      <c r="V123" s="965"/>
      <c r="W123" s="907"/>
      <c r="X123" s="907"/>
      <c r="Y123" s="1250"/>
    </row>
    <row r="124" spans="2:25" s="5" customFormat="1" ht="15" customHeight="1" x14ac:dyDescent="0.15">
      <c r="B124" s="1402"/>
      <c r="C124" s="1403"/>
      <c r="D124" s="1404"/>
      <c r="E124" s="1265"/>
      <c r="F124" s="1266"/>
      <c r="G124" s="1266"/>
      <c r="H124" s="1266"/>
      <c r="I124" s="1267"/>
      <c r="J124" s="1251" t="s">
        <v>1080</v>
      </c>
      <c r="K124" s="1252"/>
      <c r="L124" s="1252"/>
      <c r="M124" s="965" t="e">
        <f>IF(記入シートから削除したフォーム!P161&lt;&gt;"",記入シートから削除したフォーム!P161,"")</f>
        <v>#REF!</v>
      </c>
      <c r="N124" s="965"/>
      <c r="O124" s="965"/>
      <c r="P124" s="1264"/>
      <c r="Q124" s="1402"/>
      <c r="R124" s="1403"/>
      <c r="S124" s="1404"/>
      <c r="T124" s="1407"/>
      <c r="U124" s="1265"/>
      <c r="V124" s="1266"/>
      <c r="W124" s="1252"/>
      <c r="X124" s="1252"/>
      <c r="Y124" s="1253"/>
    </row>
    <row r="125" spans="2:25" s="5" customFormat="1" ht="15" customHeight="1" x14ac:dyDescent="0.15">
      <c r="B125" s="1398" t="str">
        <f>IF(記入シートから削除したフォーム!E162&lt;&gt;"",記入シートから削除したフォーム!E162,"")</f>
        <v>ヨンヨン社</v>
      </c>
      <c r="C125" s="1399"/>
      <c r="D125" s="1400"/>
      <c r="E125" s="1260"/>
      <c r="F125" s="1261"/>
      <c r="G125" s="1261"/>
      <c r="H125" s="1261"/>
      <c r="I125" s="1262"/>
      <c r="J125" s="1246" t="s">
        <v>1077</v>
      </c>
      <c r="K125" s="1247"/>
      <c r="L125" s="1247"/>
      <c r="M125" s="1261" t="e">
        <f>IF(記入シートから削除したフォーム!P162&lt;&gt;"",記入シートから削除したフォーム!P162,"")</f>
        <v>#REF!</v>
      </c>
      <c r="N125" s="1261"/>
      <c r="O125" s="1261"/>
      <c r="P125" s="1262"/>
      <c r="Q125" s="1398" t="s">
        <v>1082</v>
      </c>
      <c r="R125" s="1399"/>
      <c r="S125" s="1400"/>
      <c r="T125" s="1405" t="str">
        <f>IF(記入シートから削除したフォーム!W162&lt;&gt;"",記入シートから削除したフォーム!W162,"")</f>
        <v>e</v>
      </c>
      <c r="U125" s="1260"/>
      <c r="V125" s="1261"/>
      <c r="W125" s="1247"/>
      <c r="X125" s="1247"/>
      <c r="Y125" s="1248"/>
    </row>
    <row r="126" spans="2:25" s="5" customFormat="1" ht="15" customHeight="1" x14ac:dyDescent="0.15">
      <c r="B126" s="1401"/>
      <c r="C126" s="878"/>
      <c r="D126" s="894"/>
      <c r="E126" s="1263"/>
      <c r="F126" s="965"/>
      <c r="G126" s="965"/>
      <c r="H126" s="965"/>
      <c r="I126" s="1264"/>
      <c r="J126" s="1249" t="s">
        <v>846</v>
      </c>
      <c r="K126" s="907"/>
      <c r="L126" s="907"/>
      <c r="M126" s="965" t="e">
        <f>IF(記入シートから削除したフォーム!P163&lt;&gt;"",記入シートから削除したフォーム!P163,"")</f>
        <v>#REF!</v>
      </c>
      <c r="N126" s="965"/>
      <c r="O126" s="965"/>
      <c r="P126" s="1264"/>
      <c r="Q126" s="1401"/>
      <c r="R126" s="878"/>
      <c r="S126" s="894"/>
      <c r="T126" s="1406"/>
      <c r="U126" s="1263"/>
      <c r="V126" s="965"/>
      <c r="W126" s="907"/>
      <c r="X126" s="907"/>
      <c r="Y126" s="1250"/>
    </row>
    <row r="127" spans="2:25" s="5" customFormat="1" ht="15" customHeight="1" x14ac:dyDescent="0.15">
      <c r="B127" s="1401"/>
      <c r="C127" s="878"/>
      <c r="D127" s="894"/>
      <c r="E127" s="1263" t="s">
        <v>1040</v>
      </c>
      <c r="F127" s="965"/>
      <c r="G127" s="965" t="e">
        <f>IF(記入シートから削除したフォーム!J164&lt;&gt;"",記入シートから削除したフォーム!J164,"")</f>
        <v>#REF!</v>
      </c>
      <c r="H127" s="965"/>
      <c r="I127" s="1264"/>
      <c r="J127" s="1249" t="s">
        <v>847</v>
      </c>
      <c r="K127" s="907"/>
      <c r="L127" s="907"/>
      <c r="M127" s="965" t="e">
        <f>IF(記入シートから削除したフォーム!P164&lt;&gt;"",記入シートから削除したフォーム!P164,"")</f>
        <v>#REF!</v>
      </c>
      <c r="N127" s="965"/>
      <c r="O127" s="965"/>
      <c r="P127" s="1264"/>
      <c r="Q127" s="1401"/>
      <c r="R127" s="878"/>
      <c r="S127" s="894"/>
      <c r="T127" s="1406"/>
      <c r="U127" s="1263" t="s">
        <v>1038</v>
      </c>
      <c r="V127" s="965"/>
      <c r="W127" s="907" t="e">
        <f>IF(記入シートから削除したフォーム!Z164&lt;&gt;"",記入シートから削除したフォーム!Z164,"")</f>
        <v>#REF!</v>
      </c>
      <c r="X127" s="907"/>
      <c r="Y127" s="1250"/>
    </row>
    <row r="128" spans="2:25" s="5" customFormat="1" ht="15" customHeight="1" x14ac:dyDescent="0.15">
      <c r="B128" s="1401"/>
      <c r="C128" s="878"/>
      <c r="D128" s="894"/>
      <c r="E128" s="1263" t="s">
        <v>1038</v>
      </c>
      <c r="F128" s="965"/>
      <c r="G128" s="965" t="e">
        <f>IF(記入シートから削除したフォーム!J165&lt;&gt;"",記入シートから削除したフォーム!J165,"")</f>
        <v>#REF!</v>
      </c>
      <c r="H128" s="965"/>
      <c r="I128" s="1264"/>
      <c r="J128" s="1249" t="s">
        <v>1078</v>
      </c>
      <c r="K128" s="907"/>
      <c r="L128" s="907"/>
      <c r="M128" s="965" t="e">
        <f>IF(記入シートから削除したフォーム!P165&lt;&gt;"",記入シートから削除したフォーム!P165,"")</f>
        <v>#REF!</v>
      </c>
      <c r="N128" s="965"/>
      <c r="O128" s="965"/>
      <c r="P128" s="1264"/>
      <c r="Q128" s="1401"/>
      <c r="R128" s="878"/>
      <c r="S128" s="894"/>
      <c r="T128" s="1406"/>
      <c r="U128" s="1263" t="s">
        <v>1039</v>
      </c>
      <c r="V128" s="965"/>
      <c r="W128" s="907" t="e">
        <f>IF(記入シートから削除したフォーム!Z165&lt;&gt;"",記入シートから削除したフォーム!Z165,"")</f>
        <v>#REF!</v>
      </c>
      <c r="X128" s="907"/>
      <c r="Y128" s="1250"/>
    </row>
    <row r="129" spans="2:25" s="5" customFormat="1" ht="15" customHeight="1" x14ac:dyDescent="0.15">
      <c r="B129" s="1401"/>
      <c r="C129" s="878"/>
      <c r="D129" s="894"/>
      <c r="E129" s="1263" t="s">
        <v>1039</v>
      </c>
      <c r="F129" s="965"/>
      <c r="G129" s="965" t="e">
        <f>IF(記入シートから削除したフォーム!J166&lt;&gt;"",記入シートから削除したフォーム!J166,"")</f>
        <v>#REF!</v>
      </c>
      <c r="H129" s="965"/>
      <c r="I129" s="1264"/>
      <c r="J129" s="1249" t="s">
        <v>1079</v>
      </c>
      <c r="K129" s="907"/>
      <c r="L129" s="907"/>
      <c r="M129" s="965" t="e">
        <f>IF(記入シートから削除したフォーム!P166&lt;&gt;"",記入シートから削除したフォーム!P166,"")</f>
        <v>#REF!</v>
      </c>
      <c r="N129" s="965"/>
      <c r="O129" s="965"/>
      <c r="P129" s="1264"/>
      <c r="Q129" s="1401"/>
      <c r="R129" s="878"/>
      <c r="S129" s="894"/>
      <c r="T129" s="1406"/>
      <c r="U129" s="1263"/>
      <c r="V129" s="965"/>
      <c r="W129" s="907"/>
      <c r="X129" s="907"/>
      <c r="Y129" s="1250"/>
    </row>
    <row r="130" spans="2:25" s="5" customFormat="1" ht="15" customHeight="1" x14ac:dyDescent="0.15">
      <c r="B130" s="1401"/>
      <c r="C130" s="878"/>
      <c r="D130" s="894"/>
      <c r="E130" s="1263"/>
      <c r="F130" s="965"/>
      <c r="G130" s="965"/>
      <c r="H130" s="965"/>
      <c r="I130" s="1264"/>
      <c r="J130" s="1249" t="s">
        <v>895</v>
      </c>
      <c r="K130" s="907"/>
      <c r="L130" s="907"/>
      <c r="M130" s="965" t="e">
        <f>IF(記入シートから削除したフォーム!P167&lt;&gt;"",記入シートから削除したフォーム!P167,"")</f>
        <v>#REF!</v>
      </c>
      <c r="N130" s="965"/>
      <c r="O130" s="965"/>
      <c r="P130" s="1264"/>
      <c r="Q130" s="1401"/>
      <c r="R130" s="878"/>
      <c r="S130" s="894"/>
      <c r="T130" s="1406"/>
      <c r="U130" s="1263"/>
      <c r="V130" s="965"/>
      <c r="W130" s="907"/>
      <c r="X130" s="907"/>
      <c r="Y130" s="1250"/>
    </row>
    <row r="131" spans="2:25" s="5" customFormat="1" ht="15" customHeight="1" x14ac:dyDescent="0.15">
      <c r="B131" s="1402"/>
      <c r="C131" s="1403"/>
      <c r="D131" s="1404"/>
      <c r="E131" s="1265"/>
      <c r="F131" s="1266"/>
      <c r="G131" s="1266"/>
      <c r="H131" s="1266"/>
      <c r="I131" s="1267"/>
      <c r="J131" s="1251" t="s">
        <v>1080</v>
      </c>
      <c r="K131" s="1252"/>
      <c r="L131" s="1252"/>
      <c r="M131" s="965" t="e">
        <f>IF(記入シートから削除したフォーム!P168&lt;&gt;"",記入シートから削除したフォーム!P168,"")</f>
        <v>#REF!</v>
      </c>
      <c r="N131" s="965"/>
      <c r="O131" s="965"/>
      <c r="P131" s="1264"/>
      <c r="Q131" s="1402"/>
      <c r="R131" s="1403"/>
      <c r="S131" s="1404"/>
      <c r="T131" s="1407"/>
      <c r="U131" s="1265"/>
      <c r="V131" s="1266"/>
      <c r="W131" s="1252"/>
      <c r="X131" s="1252"/>
      <c r="Y131" s="1253"/>
    </row>
    <row r="132" spans="2:25" s="5" customFormat="1" ht="15" customHeight="1" x14ac:dyDescent="0.15">
      <c r="B132" s="1398" t="str">
        <f>IF(記入シートから削除したフォーム!E169&lt;&gt;"",記入シートから削除したフォーム!E169,"")</f>
        <v>六六鉱油</v>
      </c>
      <c r="C132" s="1399"/>
      <c r="D132" s="1400"/>
      <c r="E132" s="1260"/>
      <c r="F132" s="1261"/>
      <c r="G132" s="1261"/>
      <c r="H132" s="1261"/>
      <c r="I132" s="1262"/>
      <c r="J132" s="1246" t="s">
        <v>1077</v>
      </c>
      <c r="K132" s="1247"/>
      <c r="L132" s="1247"/>
      <c r="M132" s="1261" t="e">
        <f>IF(記入シートから削除したフォーム!P169&lt;&gt;"",記入シートから削除したフォーム!P169,"")</f>
        <v>#REF!</v>
      </c>
      <c r="N132" s="1261"/>
      <c r="O132" s="1261"/>
      <c r="P132" s="1262"/>
      <c r="Q132" s="1398" t="s">
        <v>1082</v>
      </c>
      <c r="R132" s="1399"/>
      <c r="S132" s="1400"/>
      <c r="T132" s="1405" t="str">
        <f>IF(記入シートから削除したフォーム!W169&lt;&gt;"",記入シートから削除したフォーム!W169,"")</f>
        <v>f</v>
      </c>
      <c r="U132" s="1260"/>
      <c r="V132" s="1261"/>
      <c r="W132" s="1247"/>
      <c r="X132" s="1247"/>
      <c r="Y132" s="1248"/>
    </row>
    <row r="133" spans="2:25" s="5" customFormat="1" ht="15" customHeight="1" x14ac:dyDescent="0.15">
      <c r="B133" s="1401"/>
      <c r="C133" s="878"/>
      <c r="D133" s="894"/>
      <c r="E133" s="1263"/>
      <c r="F133" s="965"/>
      <c r="G133" s="965"/>
      <c r="H133" s="965"/>
      <c r="I133" s="1264"/>
      <c r="J133" s="1249" t="s">
        <v>846</v>
      </c>
      <c r="K133" s="907"/>
      <c r="L133" s="907"/>
      <c r="M133" s="965" t="e">
        <f>IF(記入シートから削除したフォーム!P170&lt;&gt;"",記入シートから削除したフォーム!P170,"")</f>
        <v>#REF!</v>
      </c>
      <c r="N133" s="965"/>
      <c r="O133" s="965"/>
      <c r="P133" s="1264"/>
      <c r="Q133" s="1401"/>
      <c r="R133" s="878"/>
      <c r="S133" s="894"/>
      <c r="T133" s="1406"/>
      <c r="U133" s="1263"/>
      <c r="V133" s="965"/>
      <c r="W133" s="907"/>
      <c r="X133" s="907"/>
      <c r="Y133" s="1250"/>
    </row>
    <row r="134" spans="2:25" s="5" customFormat="1" ht="15" customHeight="1" x14ac:dyDescent="0.15">
      <c r="B134" s="1401"/>
      <c r="C134" s="878"/>
      <c r="D134" s="894"/>
      <c r="E134" s="1263" t="s">
        <v>1040</v>
      </c>
      <c r="F134" s="965"/>
      <c r="G134" s="965" t="e">
        <f>IF(記入シートから削除したフォーム!J171&lt;&gt;"",記入シートから削除したフォーム!J171,"")</f>
        <v>#REF!</v>
      </c>
      <c r="H134" s="965"/>
      <c r="I134" s="1264"/>
      <c r="J134" s="1249" t="s">
        <v>847</v>
      </c>
      <c r="K134" s="907"/>
      <c r="L134" s="907"/>
      <c r="M134" s="965" t="e">
        <f>IF(記入シートから削除したフォーム!P171&lt;&gt;"",記入シートから削除したフォーム!P171,"")</f>
        <v>#REF!</v>
      </c>
      <c r="N134" s="965"/>
      <c r="O134" s="965"/>
      <c r="P134" s="1264"/>
      <c r="Q134" s="1401"/>
      <c r="R134" s="878"/>
      <c r="S134" s="894"/>
      <c r="T134" s="1406"/>
      <c r="U134" s="1263" t="s">
        <v>1038</v>
      </c>
      <c r="V134" s="965"/>
      <c r="W134" s="907" t="e">
        <f>IF(記入シートから削除したフォーム!Z171&lt;&gt;"",記入シートから削除したフォーム!Z171,"")</f>
        <v>#REF!</v>
      </c>
      <c r="X134" s="907"/>
      <c r="Y134" s="1250"/>
    </row>
    <row r="135" spans="2:25" s="5" customFormat="1" ht="15" customHeight="1" x14ac:dyDescent="0.15">
      <c r="B135" s="1401"/>
      <c r="C135" s="878"/>
      <c r="D135" s="894"/>
      <c r="E135" s="1263" t="s">
        <v>1038</v>
      </c>
      <c r="F135" s="965"/>
      <c r="G135" s="965" t="e">
        <f>IF(記入シートから削除したフォーム!J172&lt;&gt;"",記入シートから削除したフォーム!J172,"")</f>
        <v>#REF!</v>
      </c>
      <c r="H135" s="965"/>
      <c r="I135" s="1264"/>
      <c r="J135" s="1249" t="s">
        <v>1078</v>
      </c>
      <c r="K135" s="907"/>
      <c r="L135" s="907"/>
      <c r="M135" s="965" t="e">
        <f>IF(記入シートから削除したフォーム!P172&lt;&gt;"",記入シートから削除したフォーム!P172,"")</f>
        <v>#REF!</v>
      </c>
      <c r="N135" s="965"/>
      <c r="O135" s="965"/>
      <c r="P135" s="1264"/>
      <c r="Q135" s="1401"/>
      <c r="R135" s="878"/>
      <c r="S135" s="894"/>
      <c r="T135" s="1406"/>
      <c r="U135" s="1263" t="s">
        <v>1039</v>
      </c>
      <c r="V135" s="965"/>
      <c r="W135" s="907" t="e">
        <f>IF(記入シートから削除したフォーム!Z172&lt;&gt;"",記入シートから削除したフォーム!Z172,"")</f>
        <v>#REF!</v>
      </c>
      <c r="X135" s="907"/>
      <c r="Y135" s="1250"/>
    </row>
    <row r="136" spans="2:25" s="5" customFormat="1" ht="15" customHeight="1" x14ac:dyDescent="0.15">
      <c r="B136" s="1401"/>
      <c r="C136" s="878"/>
      <c r="D136" s="894"/>
      <c r="E136" s="1263" t="s">
        <v>1039</v>
      </c>
      <c r="F136" s="965"/>
      <c r="G136" s="965" t="e">
        <f>IF(記入シートから削除したフォーム!J173&lt;&gt;"",記入シートから削除したフォーム!J173,"")</f>
        <v>#REF!</v>
      </c>
      <c r="H136" s="965"/>
      <c r="I136" s="1264"/>
      <c r="J136" s="1249" t="s">
        <v>1079</v>
      </c>
      <c r="K136" s="907"/>
      <c r="L136" s="907"/>
      <c r="M136" s="965" t="e">
        <f>IF(記入シートから削除したフォーム!P173&lt;&gt;"",記入シートから削除したフォーム!P173,"")</f>
        <v>#REF!</v>
      </c>
      <c r="N136" s="965"/>
      <c r="O136" s="965"/>
      <c r="P136" s="1264"/>
      <c r="Q136" s="1401"/>
      <c r="R136" s="878"/>
      <c r="S136" s="894"/>
      <c r="T136" s="1406"/>
      <c r="U136" s="1263"/>
      <c r="V136" s="965"/>
      <c r="W136" s="907"/>
      <c r="X136" s="907"/>
      <c r="Y136" s="1250"/>
    </row>
    <row r="137" spans="2:25" s="5" customFormat="1" ht="15" customHeight="1" x14ac:dyDescent="0.15">
      <c r="B137" s="1401"/>
      <c r="C137" s="878"/>
      <c r="D137" s="894"/>
      <c r="E137" s="1263"/>
      <c r="F137" s="965"/>
      <c r="G137" s="965"/>
      <c r="H137" s="965"/>
      <c r="I137" s="1264"/>
      <c r="J137" s="1249" t="s">
        <v>895</v>
      </c>
      <c r="K137" s="907"/>
      <c r="L137" s="907"/>
      <c r="M137" s="965" t="e">
        <f>IF(記入シートから削除したフォーム!P174&lt;&gt;"",記入シートから削除したフォーム!P174,"")</f>
        <v>#REF!</v>
      </c>
      <c r="N137" s="965"/>
      <c r="O137" s="965"/>
      <c r="P137" s="1264"/>
      <c r="Q137" s="1401"/>
      <c r="R137" s="878"/>
      <c r="S137" s="894"/>
      <c r="T137" s="1406"/>
      <c r="U137" s="1263"/>
      <c r="V137" s="965"/>
      <c r="W137" s="907"/>
      <c r="X137" s="907"/>
      <c r="Y137" s="1250"/>
    </row>
    <row r="138" spans="2:25" s="5" customFormat="1" ht="15" customHeight="1" x14ac:dyDescent="0.15">
      <c r="B138" s="1402"/>
      <c r="C138" s="1403"/>
      <c r="D138" s="1404"/>
      <c r="E138" s="1265"/>
      <c r="F138" s="1266"/>
      <c r="G138" s="1266"/>
      <c r="H138" s="1266"/>
      <c r="I138" s="1267"/>
      <c r="J138" s="1251" t="s">
        <v>1080</v>
      </c>
      <c r="K138" s="1252"/>
      <c r="L138" s="1252"/>
      <c r="M138" s="965" t="e">
        <f>IF(記入シートから削除したフォーム!P175&lt;&gt;"",記入シートから削除したフォーム!P175,"")</f>
        <v>#REF!</v>
      </c>
      <c r="N138" s="965"/>
      <c r="O138" s="965"/>
      <c r="P138" s="1264"/>
      <c r="Q138" s="1402"/>
      <c r="R138" s="1403"/>
      <c r="S138" s="1404"/>
      <c r="T138" s="1407"/>
      <c r="U138" s="1265"/>
      <c r="V138" s="1266"/>
      <c r="W138" s="1252"/>
      <c r="X138" s="1252"/>
      <c r="Y138" s="1253"/>
    </row>
    <row r="139" spans="2:25" s="5" customFormat="1" ht="15" customHeight="1" x14ac:dyDescent="0.15">
      <c r="B139" s="1044"/>
      <c r="C139" s="1044"/>
      <c r="D139" s="1044"/>
      <c r="E139" s="1301"/>
      <c r="F139" s="1301"/>
      <c r="G139" s="1301"/>
      <c r="H139" s="1301"/>
      <c r="I139" s="1301"/>
      <c r="J139" s="1301"/>
      <c r="K139" s="1301"/>
      <c r="L139" s="1301"/>
      <c r="M139" s="1301"/>
      <c r="N139" s="1301"/>
      <c r="O139" s="1301"/>
      <c r="P139" s="1301"/>
      <c r="Q139" s="1301"/>
      <c r="R139" s="1301"/>
      <c r="S139" s="1301"/>
      <c r="T139" s="1301"/>
      <c r="U139" s="1301"/>
      <c r="V139" s="1301"/>
      <c r="W139" s="1301"/>
      <c r="X139" s="1301"/>
      <c r="Y139" s="1301"/>
    </row>
    <row r="140" spans="2:25" s="5" customFormat="1" ht="15.75" x14ac:dyDescent="0.15">
      <c r="S140" s="365" t="str">
        <f>"作成(更新)："&amp;記入シートから削除したフォーム!G177&amp;記入シートから削除したフォーム!H177&amp;記入シートから削除したフォーム!I177&amp;記入シートから削除したフォーム!J177&amp;記入シートから削除したフォーム!K177&amp;記入シートから削除したフォーム!L177&amp;記入シートから削除したフォーム!M177</f>
        <v>作成(更新)：令和7年5月18日</v>
      </c>
    </row>
    <row r="141" spans="2:25" s="5" customFormat="1" ht="27.6" customHeight="1" x14ac:dyDescent="0.15">
      <c r="C141" s="936" t="s">
        <v>1094</v>
      </c>
      <c r="D141" s="936"/>
      <c r="E141" s="936"/>
      <c r="F141" s="936"/>
      <c r="G141" s="936"/>
      <c r="H141" s="936"/>
      <c r="I141" s="936"/>
      <c r="J141" s="936"/>
      <c r="K141" s="936"/>
      <c r="L141" s="936"/>
      <c r="M141" s="936"/>
      <c r="N141" s="936"/>
      <c r="O141" s="936"/>
      <c r="P141" s="936"/>
      <c r="Q141" s="936"/>
      <c r="R141" s="936"/>
      <c r="S141" s="936"/>
      <c r="T141" s="936"/>
      <c r="U141" s="936"/>
      <c r="V141" s="936"/>
      <c r="W141" s="936"/>
      <c r="X141" s="936"/>
      <c r="Y141" s="936"/>
    </row>
    <row r="142" spans="2:25" s="5" customFormat="1" ht="15.75" x14ac:dyDescent="0.15">
      <c r="C142" s="5" t="s">
        <v>1002</v>
      </c>
    </row>
    <row r="143" spans="2:25" s="5" customFormat="1" ht="15.75" x14ac:dyDescent="0.15">
      <c r="C143" s="5" t="s">
        <v>1092</v>
      </c>
    </row>
    <row r="144" spans="2:25" s="5" customFormat="1" ht="15.75" x14ac:dyDescent="0.15">
      <c r="C144" s="5" t="s">
        <v>1093</v>
      </c>
    </row>
    <row r="145" s="5" customFormat="1" ht="15.75" x14ac:dyDescent="0.15"/>
  </sheetData>
  <mergeCells count="674">
    <mergeCell ref="B84:D84"/>
    <mergeCell ref="E84:G84"/>
    <mergeCell ref="H84:J84"/>
    <mergeCell ref="K84:M84"/>
    <mergeCell ref="N84:P84"/>
    <mergeCell ref="Q84:S84"/>
    <mergeCell ref="T84:W84"/>
    <mergeCell ref="B85:D85"/>
    <mergeCell ref="E85:G85"/>
    <mergeCell ref="H85:J85"/>
    <mergeCell ref="K85:M85"/>
    <mergeCell ref="N85:P85"/>
    <mergeCell ref="Q85:S85"/>
    <mergeCell ref="T85:W85"/>
    <mergeCell ref="T86:W86"/>
    <mergeCell ref="B87:D87"/>
    <mergeCell ref="E87:G87"/>
    <mergeCell ref="H87:J87"/>
    <mergeCell ref="K87:M87"/>
    <mergeCell ref="N87:P87"/>
    <mergeCell ref="Q87:S87"/>
    <mergeCell ref="T87:W87"/>
    <mergeCell ref="B86:D86"/>
    <mergeCell ref="E86:G86"/>
    <mergeCell ref="H86:J86"/>
    <mergeCell ref="K86:M86"/>
    <mergeCell ref="N86:P86"/>
    <mergeCell ref="Q86:S86"/>
    <mergeCell ref="T88:W88"/>
    <mergeCell ref="B89:D89"/>
    <mergeCell ref="E89:G89"/>
    <mergeCell ref="H89:J89"/>
    <mergeCell ref="K89:M89"/>
    <mergeCell ref="N89:P89"/>
    <mergeCell ref="Q89:S89"/>
    <mergeCell ref="T89:W89"/>
    <mergeCell ref="B88:D88"/>
    <mergeCell ref="E88:G88"/>
    <mergeCell ref="H88:J88"/>
    <mergeCell ref="K88:M88"/>
    <mergeCell ref="N88:P88"/>
    <mergeCell ref="Q88:S88"/>
    <mergeCell ref="B96:D96"/>
    <mergeCell ref="E96:I96"/>
    <mergeCell ref="J96:P96"/>
    <mergeCell ref="Q96:S96"/>
    <mergeCell ref="U96:Y96"/>
    <mergeCell ref="B97:D103"/>
    <mergeCell ref="E97:F97"/>
    <mergeCell ref="G97:I97"/>
    <mergeCell ref="J97:L97"/>
    <mergeCell ref="M97:P97"/>
    <mergeCell ref="E99:F99"/>
    <mergeCell ref="G99:I99"/>
    <mergeCell ref="J99:L99"/>
    <mergeCell ref="M99:P99"/>
    <mergeCell ref="U99:V99"/>
    <mergeCell ref="W99:Y99"/>
    <mergeCell ref="Q97:S103"/>
    <mergeCell ref="T97:T103"/>
    <mergeCell ref="U97:V97"/>
    <mergeCell ref="W97:Y97"/>
    <mergeCell ref="E98:F98"/>
    <mergeCell ref="G98:I98"/>
    <mergeCell ref="J98:L98"/>
    <mergeCell ref="M98:P98"/>
    <mergeCell ref="U98:V98"/>
    <mergeCell ref="W98:Y98"/>
    <mergeCell ref="E101:F101"/>
    <mergeCell ref="G101:I101"/>
    <mergeCell ref="J101:L101"/>
    <mergeCell ref="M101:P101"/>
    <mergeCell ref="U101:V101"/>
    <mergeCell ref="W101:Y101"/>
    <mergeCell ref="E100:F100"/>
    <mergeCell ref="G100:I100"/>
    <mergeCell ref="J100:L100"/>
    <mergeCell ref="M100:P100"/>
    <mergeCell ref="U100:V100"/>
    <mergeCell ref="W100:Y100"/>
    <mergeCell ref="E103:F103"/>
    <mergeCell ref="G103:I103"/>
    <mergeCell ref="J103:L103"/>
    <mergeCell ref="M103:P103"/>
    <mergeCell ref="U103:V103"/>
    <mergeCell ref="W103:Y103"/>
    <mergeCell ref="E102:F102"/>
    <mergeCell ref="G102:I102"/>
    <mergeCell ref="J102:L102"/>
    <mergeCell ref="M102:P102"/>
    <mergeCell ref="U102:V102"/>
    <mergeCell ref="W102:Y102"/>
    <mergeCell ref="B104:D110"/>
    <mergeCell ref="E104:F104"/>
    <mergeCell ref="G104:I104"/>
    <mergeCell ref="J104:L104"/>
    <mergeCell ref="M104:P104"/>
    <mergeCell ref="Q104:S110"/>
    <mergeCell ref="G106:I106"/>
    <mergeCell ref="J106:L106"/>
    <mergeCell ref="M106:P106"/>
    <mergeCell ref="E108:F108"/>
    <mergeCell ref="U106:V106"/>
    <mergeCell ref="W106:Y106"/>
    <mergeCell ref="E107:F107"/>
    <mergeCell ref="G107:I107"/>
    <mergeCell ref="J107:L107"/>
    <mergeCell ref="M107:P107"/>
    <mergeCell ref="U107:V107"/>
    <mergeCell ref="W107:Y107"/>
    <mergeCell ref="T104:T110"/>
    <mergeCell ref="U104:V104"/>
    <mergeCell ref="W104:Y104"/>
    <mergeCell ref="E105:F105"/>
    <mergeCell ref="G105:I105"/>
    <mergeCell ref="J105:L105"/>
    <mergeCell ref="M105:P105"/>
    <mergeCell ref="U105:V105"/>
    <mergeCell ref="W105:Y105"/>
    <mergeCell ref="E106:F106"/>
    <mergeCell ref="W109:Y109"/>
    <mergeCell ref="E110:F110"/>
    <mergeCell ref="G110:I110"/>
    <mergeCell ref="J110:L110"/>
    <mergeCell ref="M110:P110"/>
    <mergeCell ref="U110:V110"/>
    <mergeCell ref="W110:Y110"/>
    <mergeCell ref="G108:I108"/>
    <mergeCell ref="J108:L108"/>
    <mergeCell ref="M108:P108"/>
    <mergeCell ref="U108:V108"/>
    <mergeCell ref="W108:Y108"/>
    <mergeCell ref="E109:F109"/>
    <mergeCell ref="G109:I109"/>
    <mergeCell ref="J109:L109"/>
    <mergeCell ref="M109:P109"/>
    <mergeCell ref="U109:V109"/>
    <mergeCell ref="B111:D117"/>
    <mergeCell ref="E111:F111"/>
    <mergeCell ref="G111:I111"/>
    <mergeCell ref="J111:L111"/>
    <mergeCell ref="M111:P111"/>
    <mergeCell ref="Q111:S117"/>
    <mergeCell ref="G113:I113"/>
    <mergeCell ref="J113:L113"/>
    <mergeCell ref="M113:P113"/>
    <mergeCell ref="E115:F115"/>
    <mergeCell ref="U113:V113"/>
    <mergeCell ref="W113:Y113"/>
    <mergeCell ref="E114:F114"/>
    <mergeCell ref="G114:I114"/>
    <mergeCell ref="J114:L114"/>
    <mergeCell ref="M114:P114"/>
    <mergeCell ref="U114:V114"/>
    <mergeCell ref="W114:Y114"/>
    <mergeCell ref="T111:T117"/>
    <mergeCell ref="U111:V111"/>
    <mergeCell ref="W111:Y111"/>
    <mergeCell ref="E112:F112"/>
    <mergeCell ref="G112:I112"/>
    <mergeCell ref="J112:L112"/>
    <mergeCell ref="M112:P112"/>
    <mergeCell ref="U112:V112"/>
    <mergeCell ref="W112:Y112"/>
    <mergeCell ref="E113:F113"/>
    <mergeCell ref="W116:Y116"/>
    <mergeCell ref="E117:F117"/>
    <mergeCell ref="G117:I117"/>
    <mergeCell ref="J117:L117"/>
    <mergeCell ref="M117:P117"/>
    <mergeCell ref="U117:V117"/>
    <mergeCell ref="W117:Y117"/>
    <mergeCell ref="G115:I115"/>
    <mergeCell ref="J115:L115"/>
    <mergeCell ref="M115:P115"/>
    <mergeCell ref="U115:V115"/>
    <mergeCell ref="W115:Y115"/>
    <mergeCell ref="E116:F116"/>
    <mergeCell ref="G116:I116"/>
    <mergeCell ref="J116:L116"/>
    <mergeCell ref="M116:P116"/>
    <mergeCell ref="U116:V116"/>
    <mergeCell ref="B118:D124"/>
    <mergeCell ref="E118:F118"/>
    <mergeCell ref="G118:I118"/>
    <mergeCell ref="J118:L118"/>
    <mergeCell ref="M118:P118"/>
    <mergeCell ref="Q118:S124"/>
    <mergeCell ref="G120:I120"/>
    <mergeCell ref="J120:L120"/>
    <mergeCell ref="M120:P120"/>
    <mergeCell ref="E122:F122"/>
    <mergeCell ref="U120:V120"/>
    <mergeCell ref="W120:Y120"/>
    <mergeCell ref="E121:F121"/>
    <mergeCell ref="G121:I121"/>
    <mergeCell ref="J121:L121"/>
    <mergeCell ref="M121:P121"/>
    <mergeCell ref="U121:V121"/>
    <mergeCell ref="W121:Y121"/>
    <mergeCell ref="T118:T124"/>
    <mergeCell ref="U118:V118"/>
    <mergeCell ref="W118:Y118"/>
    <mergeCell ref="E119:F119"/>
    <mergeCell ref="G119:I119"/>
    <mergeCell ref="J119:L119"/>
    <mergeCell ref="M119:P119"/>
    <mergeCell ref="U119:V119"/>
    <mergeCell ref="W119:Y119"/>
    <mergeCell ref="E120:F120"/>
    <mergeCell ref="W123:Y123"/>
    <mergeCell ref="E124:F124"/>
    <mergeCell ref="G124:I124"/>
    <mergeCell ref="J124:L124"/>
    <mergeCell ref="M124:P124"/>
    <mergeCell ref="U124:V124"/>
    <mergeCell ref="W124:Y124"/>
    <mergeCell ref="G122:I122"/>
    <mergeCell ref="J122:L122"/>
    <mergeCell ref="M122:P122"/>
    <mergeCell ref="U122:V122"/>
    <mergeCell ref="W122:Y122"/>
    <mergeCell ref="E123:F123"/>
    <mergeCell ref="G123:I123"/>
    <mergeCell ref="J123:L123"/>
    <mergeCell ref="M123:P123"/>
    <mergeCell ref="U123:V123"/>
    <mergeCell ref="B125:D131"/>
    <mergeCell ref="E125:F125"/>
    <mergeCell ref="G125:I125"/>
    <mergeCell ref="J125:L125"/>
    <mergeCell ref="M125:P125"/>
    <mergeCell ref="Q125:S131"/>
    <mergeCell ref="G127:I127"/>
    <mergeCell ref="J127:L127"/>
    <mergeCell ref="M127:P127"/>
    <mergeCell ref="E129:F129"/>
    <mergeCell ref="E130:F130"/>
    <mergeCell ref="G130:I130"/>
    <mergeCell ref="J130:L130"/>
    <mergeCell ref="M130:P130"/>
    <mergeCell ref="E128:F128"/>
    <mergeCell ref="G128:I128"/>
    <mergeCell ref="J128:L128"/>
    <mergeCell ref="M128:P128"/>
    <mergeCell ref="U128:V128"/>
    <mergeCell ref="W128:Y128"/>
    <mergeCell ref="T125:T131"/>
    <mergeCell ref="U125:V125"/>
    <mergeCell ref="W125:Y125"/>
    <mergeCell ref="E126:F126"/>
    <mergeCell ref="G126:I126"/>
    <mergeCell ref="J126:L126"/>
    <mergeCell ref="M126:P126"/>
    <mergeCell ref="U126:V126"/>
    <mergeCell ref="W126:Y126"/>
    <mergeCell ref="E127:F127"/>
    <mergeCell ref="W130:Y130"/>
    <mergeCell ref="E131:F131"/>
    <mergeCell ref="G131:I131"/>
    <mergeCell ref="J131:L131"/>
    <mergeCell ref="M131:P131"/>
    <mergeCell ref="U131:V131"/>
    <mergeCell ref="U130:V130"/>
    <mergeCell ref="U127:V127"/>
    <mergeCell ref="W127:Y127"/>
    <mergeCell ref="G134:I134"/>
    <mergeCell ref="W131:Y131"/>
    <mergeCell ref="G129:I129"/>
    <mergeCell ref="J129:L129"/>
    <mergeCell ref="M129:P129"/>
    <mergeCell ref="U129:V129"/>
    <mergeCell ref="W129:Y129"/>
    <mergeCell ref="M137:P137"/>
    <mergeCell ref="U137:V137"/>
    <mergeCell ref="E136:F136"/>
    <mergeCell ref="U134:V134"/>
    <mergeCell ref="W134:Y134"/>
    <mergeCell ref="E135:F135"/>
    <mergeCell ref="G135:I135"/>
    <mergeCell ref="J135:L135"/>
    <mergeCell ref="M135:P135"/>
    <mergeCell ref="U135:V135"/>
    <mergeCell ref="W135:Y135"/>
    <mergeCell ref="T132:T138"/>
    <mergeCell ref="U132:V132"/>
    <mergeCell ref="W132:Y132"/>
    <mergeCell ref="E133:F133"/>
    <mergeCell ref="G133:I133"/>
    <mergeCell ref="J133:L133"/>
    <mergeCell ref="M133:P133"/>
    <mergeCell ref="U133:V133"/>
    <mergeCell ref="W133:Y133"/>
    <mergeCell ref="E134:F134"/>
    <mergeCell ref="E132:F132"/>
    <mergeCell ref="G132:I132"/>
    <mergeCell ref="J132:L132"/>
    <mergeCell ref="M132:P132"/>
    <mergeCell ref="Q132:S138"/>
    <mergeCell ref="B139:D139"/>
    <mergeCell ref="E139:I139"/>
    <mergeCell ref="J139:P139"/>
    <mergeCell ref="Q139:T139"/>
    <mergeCell ref="U139:Y139"/>
    <mergeCell ref="C141:Y141"/>
    <mergeCell ref="W137:Y137"/>
    <mergeCell ref="E138:F138"/>
    <mergeCell ref="G138:I138"/>
    <mergeCell ref="J138:L138"/>
    <mergeCell ref="M138:P138"/>
    <mergeCell ref="U138:V138"/>
    <mergeCell ref="W138:Y138"/>
    <mergeCell ref="B132:D138"/>
    <mergeCell ref="J134:L134"/>
    <mergeCell ref="M134:P134"/>
    <mergeCell ref="G136:I136"/>
    <mergeCell ref="J136:L136"/>
    <mergeCell ref="M136:P136"/>
    <mergeCell ref="U136:V136"/>
    <mergeCell ref="W136:Y136"/>
    <mergeCell ref="E137:F137"/>
    <mergeCell ref="G137:I137"/>
    <mergeCell ref="J137:L137"/>
    <mergeCell ref="B72:C72"/>
    <mergeCell ref="D72:H72"/>
    <mergeCell ref="I73:P73"/>
    <mergeCell ref="D73:H73"/>
    <mergeCell ref="Q72:S72"/>
    <mergeCell ref="Q73:S73"/>
    <mergeCell ref="B79:C79"/>
    <mergeCell ref="I72:P72"/>
    <mergeCell ref="B75:C75"/>
    <mergeCell ref="B73:C73"/>
    <mergeCell ref="B74:C74"/>
    <mergeCell ref="D75:H75"/>
    <mergeCell ref="B76:C76"/>
    <mergeCell ref="D76:H76"/>
    <mergeCell ref="B77:C77"/>
    <mergeCell ref="Q76:S76"/>
    <mergeCell ref="Q77:S77"/>
    <mergeCell ref="Q78:S78"/>
    <mergeCell ref="Q79:S79"/>
    <mergeCell ref="D74:H74"/>
    <mergeCell ref="C81:S81"/>
    <mergeCell ref="Q74:S74"/>
    <mergeCell ref="Q75:S75"/>
    <mergeCell ref="D77:H77"/>
    <mergeCell ref="D78:H78"/>
    <mergeCell ref="D79:H79"/>
    <mergeCell ref="I74:P74"/>
    <mergeCell ref="I75:P75"/>
    <mergeCell ref="I76:P76"/>
    <mergeCell ref="I77:P77"/>
    <mergeCell ref="I78:P78"/>
    <mergeCell ref="B78:C78"/>
    <mergeCell ref="I79:P79"/>
    <mergeCell ref="B15:C15"/>
    <mergeCell ref="B16:C16"/>
    <mergeCell ref="B17:C17"/>
    <mergeCell ref="B68:C68"/>
    <mergeCell ref="D68:V68"/>
    <mergeCell ref="W68:X68"/>
    <mergeCell ref="B64:C64"/>
    <mergeCell ref="D64:V64"/>
    <mergeCell ref="W64:X64"/>
    <mergeCell ref="B65:C65"/>
    <mergeCell ref="D65:V65"/>
    <mergeCell ref="W65:X65"/>
    <mergeCell ref="B66:C66"/>
    <mergeCell ref="D66:V66"/>
    <mergeCell ref="W66:X66"/>
    <mergeCell ref="X17:AA17"/>
    <mergeCell ref="X18:AA18"/>
    <mergeCell ref="X19:AA19"/>
    <mergeCell ref="W26:Z26"/>
    <mergeCell ref="W25:Z25"/>
    <mergeCell ref="H26:J26"/>
    <mergeCell ref="K26:M26"/>
    <mergeCell ref="N26:P26"/>
    <mergeCell ref="Q26:S26"/>
    <mergeCell ref="X14:AA14"/>
    <mergeCell ref="X15:AA15"/>
    <mergeCell ref="X16:AA16"/>
    <mergeCell ref="I15:M15"/>
    <mergeCell ref="I16:M16"/>
    <mergeCell ref="I17:M17"/>
    <mergeCell ref="B14:C14"/>
    <mergeCell ref="I18:M18"/>
    <mergeCell ref="B67:C67"/>
    <mergeCell ref="D67:V67"/>
    <mergeCell ref="W67:X67"/>
    <mergeCell ref="W63:X63"/>
    <mergeCell ref="B61:C61"/>
    <mergeCell ref="D61:V61"/>
    <mergeCell ref="W61:X61"/>
    <mergeCell ref="B62:C62"/>
    <mergeCell ref="D62:V62"/>
    <mergeCell ref="W62:X62"/>
    <mergeCell ref="B63:C63"/>
    <mergeCell ref="D63:V63"/>
    <mergeCell ref="B18:C18"/>
    <mergeCell ref="B19:C19"/>
    <mergeCell ref="B20:C20"/>
    <mergeCell ref="N15:R15"/>
    <mergeCell ref="I14:M14"/>
    <mergeCell ref="D14:H14"/>
    <mergeCell ref="D15:H15"/>
    <mergeCell ref="D16:H16"/>
    <mergeCell ref="D17:H17"/>
    <mergeCell ref="D18:H18"/>
    <mergeCell ref="S15:W15"/>
    <mergeCell ref="S16:W16"/>
    <mergeCell ref="S17:W17"/>
    <mergeCell ref="S14:W14"/>
    <mergeCell ref="N14:R14"/>
    <mergeCell ref="N18:R18"/>
    <mergeCell ref="S18:W18"/>
    <mergeCell ref="T26:V26"/>
    <mergeCell ref="Q24:S24"/>
    <mergeCell ref="T24:V24"/>
    <mergeCell ref="W24:Z24"/>
    <mergeCell ref="H25:J25"/>
    <mergeCell ref="K25:M25"/>
    <mergeCell ref="N25:P25"/>
    <mergeCell ref="Q25:S25"/>
    <mergeCell ref="T25:V25"/>
    <mergeCell ref="N20:R20"/>
    <mergeCell ref="X20:AA20"/>
    <mergeCell ref="S20:W20"/>
    <mergeCell ref="S19:W19"/>
    <mergeCell ref="I19:M19"/>
    <mergeCell ref="I20:M20"/>
    <mergeCell ref="N16:R16"/>
    <mergeCell ref="N17:R17"/>
    <mergeCell ref="D20:H20"/>
    <mergeCell ref="N19:R19"/>
    <mergeCell ref="D19:H19"/>
    <mergeCell ref="B27:C28"/>
    <mergeCell ref="D27:G28"/>
    <mergeCell ref="H27:J27"/>
    <mergeCell ref="K27:M27"/>
    <mergeCell ref="N27:P27"/>
    <mergeCell ref="Q27:S27"/>
    <mergeCell ref="B24:C24"/>
    <mergeCell ref="D24:G24"/>
    <mergeCell ref="H24:J24"/>
    <mergeCell ref="K24:M24"/>
    <mergeCell ref="N24:P24"/>
    <mergeCell ref="B25:C26"/>
    <mergeCell ref="D25:G26"/>
    <mergeCell ref="T27:V27"/>
    <mergeCell ref="W27:Z27"/>
    <mergeCell ref="H28:J28"/>
    <mergeCell ref="K28:M28"/>
    <mergeCell ref="N28:P28"/>
    <mergeCell ref="Q28:S28"/>
    <mergeCell ref="T28:V28"/>
    <mergeCell ref="W28:Z28"/>
    <mergeCell ref="T30:V30"/>
    <mergeCell ref="W30:Z30"/>
    <mergeCell ref="T31:V31"/>
    <mergeCell ref="W31:Z31"/>
    <mergeCell ref="H32:J32"/>
    <mergeCell ref="K32:M32"/>
    <mergeCell ref="T32:V32"/>
    <mergeCell ref="W32:Z32"/>
    <mergeCell ref="T29:V29"/>
    <mergeCell ref="W29:Z29"/>
    <mergeCell ref="H30:J30"/>
    <mergeCell ref="K30:M30"/>
    <mergeCell ref="N30:P30"/>
    <mergeCell ref="Q33:S33"/>
    <mergeCell ref="B29:C30"/>
    <mergeCell ref="D29:G30"/>
    <mergeCell ref="H29:J29"/>
    <mergeCell ref="K29:M29"/>
    <mergeCell ref="N29:P29"/>
    <mergeCell ref="Q31:S31"/>
    <mergeCell ref="B33:C34"/>
    <mergeCell ref="D33:G34"/>
    <mergeCell ref="H33:J33"/>
    <mergeCell ref="Q30:S30"/>
    <mergeCell ref="Q29:S29"/>
    <mergeCell ref="N32:P32"/>
    <mergeCell ref="Q32:S32"/>
    <mergeCell ref="B31:C32"/>
    <mergeCell ref="D31:G32"/>
    <mergeCell ref="H31:J31"/>
    <mergeCell ref="K31:M31"/>
    <mergeCell ref="N31:P31"/>
    <mergeCell ref="B35:C36"/>
    <mergeCell ref="D35:G36"/>
    <mergeCell ref="H35:J35"/>
    <mergeCell ref="K35:M35"/>
    <mergeCell ref="N35:P35"/>
    <mergeCell ref="T33:V33"/>
    <mergeCell ref="H34:J34"/>
    <mergeCell ref="T36:V36"/>
    <mergeCell ref="W36:Z36"/>
    <mergeCell ref="W33:Z33"/>
    <mergeCell ref="K33:M33"/>
    <mergeCell ref="N33:P33"/>
    <mergeCell ref="Q35:S35"/>
    <mergeCell ref="H36:J36"/>
    <mergeCell ref="K36:M36"/>
    <mergeCell ref="N36:P36"/>
    <mergeCell ref="Q36:S36"/>
    <mergeCell ref="K34:M34"/>
    <mergeCell ref="N34:P34"/>
    <mergeCell ref="Q34:S34"/>
    <mergeCell ref="T34:V34"/>
    <mergeCell ref="W34:Z34"/>
    <mergeCell ref="T35:V35"/>
    <mergeCell ref="W35:Z35"/>
    <mergeCell ref="I6:K6"/>
    <mergeCell ref="L6:O6"/>
    <mergeCell ref="I7:K7"/>
    <mergeCell ref="B3:H3"/>
    <mergeCell ref="B4:H4"/>
    <mergeCell ref="B5:H5"/>
    <mergeCell ref="B6:H6"/>
    <mergeCell ref="B7:H7"/>
    <mergeCell ref="L3:O3"/>
    <mergeCell ref="I4:K4"/>
    <mergeCell ref="L4:O4"/>
    <mergeCell ref="I5:K5"/>
    <mergeCell ref="L5:O5"/>
    <mergeCell ref="I3:K3"/>
    <mergeCell ref="B10:H10"/>
    <mergeCell ref="I10:K10"/>
    <mergeCell ref="L10:O10"/>
    <mergeCell ref="L7:O7"/>
    <mergeCell ref="B8:H8"/>
    <mergeCell ref="I8:K8"/>
    <mergeCell ref="L8:O8"/>
    <mergeCell ref="B9:H9"/>
    <mergeCell ref="I9:K9"/>
    <mergeCell ref="L9:O9"/>
    <mergeCell ref="AB51:AC51"/>
    <mergeCell ref="AB52:AC52"/>
    <mergeCell ref="AB53:AC53"/>
    <mergeCell ref="AB54:AC54"/>
    <mergeCell ref="AB55:AC55"/>
    <mergeCell ref="AB56:AC56"/>
    <mergeCell ref="T41:AC41"/>
    <mergeCell ref="AB42:AC42"/>
    <mergeCell ref="AB43:AC43"/>
    <mergeCell ref="AB44:AC44"/>
    <mergeCell ref="AB45:AC45"/>
    <mergeCell ref="AB46:AC46"/>
    <mergeCell ref="AB47:AC47"/>
    <mergeCell ref="AB48:AC48"/>
    <mergeCell ref="AB49:AC49"/>
    <mergeCell ref="AB50:AC50"/>
    <mergeCell ref="X42:Y42"/>
    <mergeCell ref="Z42:AA42"/>
    <mergeCell ref="X44:Y44"/>
    <mergeCell ref="Z44:AA44"/>
    <mergeCell ref="X46:Y46"/>
    <mergeCell ref="Z46:AA46"/>
    <mergeCell ref="X48:Y48"/>
    <mergeCell ref="Z48:AA48"/>
    <mergeCell ref="B43:D43"/>
    <mergeCell ref="E43:H43"/>
    <mergeCell ref="Q43:S43"/>
    <mergeCell ref="T43:U43"/>
    <mergeCell ref="V43:W43"/>
    <mergeCell ref="X43:Y43"/>
    <mergeCell ref="Z43:AA43"/>
    <mergeCell ref="T42:U42"/>
    <mergeCell ref="V42:W42"/>
    <mergeCell ref="E41:H42"/>
    <mergeCell ref="Q41:S42"/>
    <mergeCell ref="B41:D42"/>
    <mergeCell ref="I41:P42"/>
    <mergeCell ref="I43:P43"/>
    <mergeCell ref="B45:D45"/>
    <mergeCell ref="E45:H45"/>
    <mergeCell ref="Q45:S45"/>
    <mergeCell ref="T45:U45"/>
    <mergeCell ref="V45:W45"/>
    <mergeCell ref="X45:Y45"/>
    <mergeCell ref="Z45:AA45"/>
    <mergeCell ref="B44:D44"/>
    <mergeCell ref="E44:H44"/>
    <mergeCell ref="Q44:S44"/>
    <mergeCell ref="T44:U44"/>
    <mergeCell ref="V44:W44"/>
    <mergeCell ref="I44:P44"/>
    <mergeCell ref="I45:P45"/>
    <mergeCell ref="B47:D47"/>
    <mergeCell ref="E47:H47"/>
    <mergeCell ref="Q47:S47"/>
    <mergeCell ref="T47:U47"/>
    <mergeCell ref="V47:W47"/>
    <mergeCell ref="X47:Y47"/>
    <mergeCell ref="Z47:AA47"/>
    <mergeCell ref="B46:D46"/>
    <mergeCell ref="E46:H46"/>
    <mergeCell ref="Q46:S46"/>
    <mergeCell ref="T46:U46"/>
    <mergeCell ref="V46:W46"/>
    <mergeCell ref="I46:P46"/>
    <mergeCell ref="I47:P47"/>
    <mergeCell ref="B49:D49"/>
    <mergeCell ref="E49:H49"/>
    <mergeCell ref="Q49:S49"/>
    <mergeCell ref="T49:U49"/>
    <mergeCell ref="V49:W49"/>
    <mergeCell ref="X49:Y49"/>
    <mergeCell ref="Z49:AA49"/>
    <mergeCell ref="B48:D48"/>
    <mergeCell ref="E48:H48"/>
    <mergeCell ref="Q48:S48"/>
    <mergeCell ref="T48:U48"/>
    <mergeCell ref="V48:W48"/>
    <mergeCell ref="I48:P48"/>
    <mergeCell ref="I49:P49"/>
    <mergeCell ref="X50:Y50"/>
    <mergeCell ref="Z50:AA50"/>
    <mergeCell ref="B50:D50"/>
    <mergeCell ref="E50:H50"/>
    <mergeCell ref="Q50:S50"/>
    <mergeCell ref="T50:U50"/>
    <mergeCell ref="V50:W50"/>
    <mergeCell ref="E52:H52"/>
    <mergeCell ref="B51:D51"/>
    <mergeCell ref="B52:D52"/>
    <mergeCell ref="Z51:AA51"/>
    <mergeCell ref="Q51:S51"/>
    <mergeCell ref="I50:P50"/>
    <mergeCell ref="I51:P51"/>
    <mergeCell ref="I52:P52"/>
    <mergeCell ref="T51:U51"/>
    <mergeCell ref="V51:W51"/>
    <mergeCell ref="X51:Y51"/>
    <mergeCell ref="Q55:S55"/>
    <mergeCell ref="T55:U55"/>
    <mergeCell ref="B53:D53"/>
    <mergeCell ref="B54:D54"/>
    <mergeCell ref="B55:D55"/>
    <mergeCell ref="B56:D56"/>
    <mergeCell ref="E53:H53"/>
    <mergeCell ref="E54:H54"/>
    <mergeCell ref="E55:H55"/>
    <mergeCell ref="E56:H56"/>
    <mergeCell ref="Q54:S54"/>
    <mergeCell ref="T54:U54"/>
    <mergeCell ref="Q53:S53"/>
    <mergeCell ref="T53:U53"/>
    <mergeCell ref="V53:W53"/>
    <mergeCell ref="X53:Y53"/>
    <mergeCell ref="Q56:S56"/>
    <mergeCell ref="E51:H51"/>
    <mergeCell ref="V56:W56"/>
    <mergeCell ref="X56:Y56"/>
    <mergeCell ref="Z56:AA56"/>
    <mergeCell ref="Q52:S52"/>
    <mergeCell ref="T52:U52"/>
    <mergeCell ref="V52:W52"/>
    <mergeCell ref="X52:Y52"/>
    <mergeCell ref="Z52:AA52"/>
    <mergeCell ref="V55:W55"/>
    <mergeCell ref="X55:Y55"/>
    <mergeCell ref="Z55:AA55"/>
    <mergeCell ref="Z53:AA53"/>
    <mergeCell ref="V54:W54"/>
    <mergeCell ref="X54:Y54"/>
    <mergeCell ref="Z54:AA54"/>
    <mergeCell ref="I53:P53"/>
    <mergeCell ref="I54:P54"/>
    <mergeCell ref="I55:P55"/>
    <mergeCell ref="I56:P56"/>
    <mergeCell ref="T56:U56"/>
  </mergeCells>
  <phoneticPr fontId="3"/>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C5AD3-8299-4298-904C-B226445ED377}">
  <sheetPr codeName="Sheet16">
    <tabColor rgb="FFC00000"/>
  </sheetPr>
  <dimension ref="A1:ET686"/>
  <sheetViews>
    <sheetView showGridLines="0" zoomScale="55" zoomScaleNormal="55" workbookViewId="0">
      <pane xSplit="5" ySplit="6" topLeftCell="F7" activePane="bottomRight" state="frozen"/>
      <selection pane="topRight"/>
      <selection pane="bottomLeft"/>
      <selection pane="bottomRight" activeCell="Q224" sqref="Q224:S224"/>
    </sheetView>
  </sheetViews>
  <sheetFormatPr defaultColWidth="5.125" defaultRowHeight="15.75" x14ac:dyDescent="0.15"/>
  <cols>
    <col min="1" max="1" width="5.125" style="602" hidden="1" customWidth="1"/>
    <col min="2" max="4" width="6.875" style="602" hidden="1" customWidth="1"/>
    <col min="5" max="5" width="14.125" style="5" customWidth="1"/>
    <col min="6" max="6" width="8.375" style="5" customWidth="1"/>
    <col min="7" max="7" width="8.875" style="5" bestFit="1" customWidth="1"/>
    <col min="8" max="12" width="5.125" style="5"/>
    <col min="13" max="14" width="5.125" style="5" customWidth="1"/>
    <col min="15" max="18" width="5.125" style="5"/>
    <col min="19" max="19" width="8.125" style="5" bestFit="1" customWidth="1"/>
    <col min="20" max="20" width="7.875" style="5" bestFit="1" customWidth="1"/>
    <col min="21" max="23" width="5.125" style="5"/>
    <col min="24" max="24" width="11" style="5" bestFit="1" customWidth="1"/>
    <col min="25" max="25" width="5.125" style="5" customWidth="1"/>
    <col min="26" max="27" width="5.125" style="5"/>
    <col min="28" max="29" width="7.375" style="5" bestFit="1" customWidth="1"/>
    <col min="30" max="31" width="5.125" style="5"/>
    <col min="32" max="32" width="10.875" style="5" bestFit="1" customWidth="1"/>
    <col min="33" max="40" width="5.125" style="5"/>
    <col min="41" max="41" width="8" style="5" bestFit="1" customWidth="1"/>
    <col min="42" max="16384" width="5.125" style="5"/>
  </cols>
  <sheetData>
    <row r="1" spans="1:49" ht="29.25" customHeight="1" x14ac:dyDescent="0.15">
      <c r="A1" s="601" t="s">
        <v>1734</v>
      </c>
      <c r="B1" s="601" t="s">
        <v>1734</v>
      </c>
      <c r="C1" s="601"/>
      <c r="D1" s="601" t="s">
        <v>1734</v>
      </c>
      <c r="E1" s="865" t="s">
        <v>104</v>
      </c>
      <c r="AO1" s="17"/>
      <c r="AP1" s="17"/>
      <c r="AQ1" s="17"/>
      <c r="AR1" s="17"/>
      <c r="AS1" s="17"/>
      <c r="AT1" s="17"/>
      <c r="AU1" s="17"/>
      <c r="AV1" s="17"/>
      <c r="AW1" s="17"/>
    </row>
    <row r="2" spans="1:49" ht="25.5" customHeight="1" x14ac:dyDescent="0.25">
      <c r="A2" s="602" t="s">
        <v>1752</v>
      </c>
      <c r="B2" s="602" t="s">
        <v>1752</v>
      </c>
      <c r="D2" s="602" t="s">
        <v>1753</v>
      </c>
      <c r="E2" s="865"/>
      <c r="F2" s="139" t="s">
        <v>1963</v>
      </c>
      <c r="V2" s="603"/>
      <c r="W2" s="604" t="s">
        <v>37</v>
      </c>
      <c r="X2" s="603"/>
      <c r="Y2" s="605"/>
      <c r="Z2" s="605"/>
      <c r="AA2" s="605"/>
      <c r="AB2" s="605"/>
      <c r="AC2" s="605"/>
      <c r="AD2" s="605"/>
      <c r="AE2" s="605"/>
      <c r="AF2" s="603"/>
      <c r="AG2" s="80"/>
      <c r="AH2" s="606"/>
      <c r="AI2" s="607"/>
      <c r="AJ2" s="607"/>
      <c r="AK2" s="607"/>
      <c r="AL2" s="607"/>
      <c r="AM2" s="607"/>
      <c r="AN2" s="607"/>
      <c r="AO2" s="17"/>
      <c r="AP2" s="17"/>
      <c r="AQ2" s="17"/>
      <c r="AR2" s="17"/>
      <c r="AS2" s="17"/>
      <c r="AT2" s="17"/>
      <c r="AU2" s="17"/>
      <c r="AV2" s="17"/>
      <c r="AW2" s="17"/>
    </row>
    <row r="3" spans="1:49" ht="24.75" customHeight="1" x14ac:dyDescent="0.25">
      <c r="E3" s="36"/>
      <c r="F3" s="11"/>
      <c r="V3" s="603"/>
      <c r="W3" s="604"/>
      <c r="X3" s="603"/>
      <c r="Y3" s="605"/>
      <c r="Z3" s="605" t="s">
        <v>33</v>
      </c>
      <c r="AA3" s="605"/>
      <c r="AB3" s="605"/>
      <c r="AC3" s="605"/>
      <c r="AD3" s="605"/>
      <c r="AE3" s="605"/>
      <c r="AF3" s="603"/>
      <c r="AG3" s="80"/>
      <c r="AH3" s="606"/>
      <c r="AJ3" s="607"/>
      <c r="AK3" s="607"/>
      <c r="AL3" s="607"/>
      <c r="AM3" s="607"/>
      <c r="AN3" s="607"/>
      <c r="AO3" s="17"/>
      <c r="AP3" s="17"/>
      <c r="AQ3" s="17"/>
      <c r="AR3" s="17"/>
      <c r="AS3" s="17"/>
      <c r="AT3" s="17"/>
      <c r="AU3" s="17"/>
      <c r="AV3" s="17"/>
      <c r="AW3" s="17"/>
    </row>
    <row r="4" spans="1:49" ht="27.75" customHeight="1" x14ac:dyDescent="0.15">
      <c r="E4" s="36"/>
      <c r="F4" s="11"/>
      <c r="V4" s="603"/>
      <c r="W4" s="603"/>
      <c r="X4" s="603"/>
      <c r="Y4" s="605"/>
      <c r="Z4" s="605" t="s">
        <v>1846</v>
      </c>
      <c r="AA4" s="605"/>
      <c r="AB4" s="605"/>
      <c r="AC4" s="605"/>
      <c r="AD4" s="605"/>
      <c r="AE4" s="608"/>
      <c r="AF4" s="603"/>
      <c r="AG4" s="80"/>
      <c r="AI4" s="607"/>
      <c r="AJ4" s="607"/>
      <c r="AK4" s="607"/>
      <c r="AL4" s="607"/>
      <c r="AM4" s="607"/>
      <c r="AN4" s="607"/>
      <c r="AO4" s="17"/>
      <c r="AP4" s="17"/>
      <c r="AQ4" s="17"/>
      <c r="AR4" s="17"/>
      <c r="AS4" s="17"/>
      <c r="AT4" s="17"/>
      <c r="AU4" s="17"/>
      <c r="AV4" s="17"/>
      <c r="AW4" s="17"/>
    </row>
    <row r="5" spans="1:49" ht="27.75" customHeight="1" x14ac:dyDescent="0.15">
      <c r="E5" s="36"/>
      <c r="F5" s="11"/>
      <c r="V5" s="603"/>
      <c r="W5" s="603"/>
      <c r="X5" s="603"/>
      <c r="Y5" s="605"/>
      <c r="Z5" s="609" t="s">
        <v>1844</v>
      </c>
      <c r="AA5" s="605"/>
      <c r="AB5" s="605"/>
      <c r="AC5" s="605"/>
      <c r="AD5" s="605"/>
      <c r="AE5" s="608"/>
      <c r="AF5" s="603"/>
      <c r="AG5" s="80"/>
      <c r="AI5" s="607"/>
      <c r="AJ5" s="607"/>
      <c r="AK5" s="607"/>
      <c r="AL5" s="607"/>
      <c r="AM5" s="607"/>
      <c r="AN5" s="607"/>
      <c r="AO5" s="17"/>
      <c r="AP5" s="17"/>
      <c r="AQ5" s="17"/>
      <c r="AR5" s="17"/>
      <c r="AS5" s="17"/>
      <c r="AT5" s="17"/>
      <c r="AU5" s="17"/>
      <c r="AV5" s="17"/>
      <c r="AW5" s="17"/>
    </row>
    <row r="6" spans="1:49" ht="7.5" customHeight="1" x14ac:dyDescent="0.15">
      <c r="E6" s="38"/>
      <c r="F6" s="11"/>
      <c r="Y6" s="371"/>
      <c r="Z6" s="371"/>
      <c r="AA6" s="371"/>
      <c r="AB6" s="371"/>
      <c r="AC6" s="371"/>
      <c r="AD6" s="371"/>
      <c r="AE6" s="371"/>
      <c r="AF6" s="371"/>
      <c r="AG6" s="371"/>
      <c r="AL6" s="371"/>
      <c r="AM6" s="371"/>
      <c r="AN6" s="371"/>
      <c r="AO6" s="17"/>
      <c r="AP6" s="17"/>
      <c r="AQ6" s="17"/>
      <c r="AR6" s="17"/>
      <c r="AS6" s="17"/>
      <c r="AT6" s="17"/>
      <c r="AU6" s="17"/>
      <c r="AV6" s="17"/>
      <c r="AW6" s="17"/>
    </row>
    <row r="7" spans="1:49" ht="26.25" customHeight="1" x14ac:dyDescent="0.15">
      <c r="E7" s="38"/>
      <c r="F7" s="84"/>
      <c r="G7" s="22" t="s">
        <v>1772</v>
      </c>
      <c r="H7" s="84"/>
      <c r="I7" s="84"/>
      <c r="J7" s="84"/>
      <c r="K7" s="84"/>
      <c r="L7" s="84"/>
      <c r="M7" s="84"/>
      <c r="N7" s="84"/>
      <c r="O7" s="84"/>
      <c r="P7" s="84"/>
      <c r="Q7" s="84"/>
      <c r="R7" s="84"/>
      <c r="S7" s="84"/>
      <c r="T7" s="84"/>
      <c r="U7" s="84"/>
      <c r="V7" s="84"/>
      <c r="W7" s="84"/>
      <c r="X7" s="84"/>
      <c r="Y7" s="84"/>
      <c r="Z7" s="84"/>
      <c r="AA7" s="84"/>
      <c r="AB7" s="84"/>
      <c r="AC7" s="17"/>
      <c r="AD7" s="17"/>
      <c r="AE7" s="17"/>
      <c r="AF7" s="17"/>
      <c r="AG7" s="17"/>
      <c r="AH7" s="17"/>
      <c r="AI7" s="17"/>
      <c r="AJ7" s="17"/>
      <c r="AK7" s="17"/>
      <c r="AL7" s="17"/>
      <c r="AM7" s="17"/>
      <c r="AN7" s="17"/>
      <c r="AO7" s="17"/>
      <c r="AP7" s="17"/>
      <c r="AQ7" s="17"/>
      <c r="AR7" s="17"/>
      <c r="AS7" s="17"/>
      <c r="AT7" s="17"/>
      <c r="AU7" s="17"/>
      <c r="AV7" s="17"/>
      <c r="AW7" s="17"/>
    </row>
    <row r="8" spans="1:49" ht="26.25" customHeight="1" x14ac:dyDescent="0.15">
      <c r="E8" s="38"/>
      <c r="F8" s="84"/>
      <c r="G8" s="1448" t="s">
        <v>286</v>
      </c>
      <c r="H8" s="1498"/>
      <c r="I8" s="1498"/>
      <c r="J8" s="1498"/>
      <c r="K8" s="1498"/>
      <c r="L8" s="1498"/>
      <c r="M8" s="1498"/>
      <c r="N8" s="1449"/>
      <c r="O8" s="84"/>
      <c r="P8" s="84"/>
      <c r="Q8" s="84"/>
      <c r="R8" s="84"/>
      <c r="S8" s="84"/>
      <c r="T8" s="84"/>
      <c r="U8" s="84"/>
      <c r="V8" s="84"/>
      <c r="W8" s="84"/>
      <c r="X8" s="84"/>
      <c r="Y8" s="84"/>
      <c r="Z8" s="84"/>
      <c r="AA8" s="84"/>
      <c r="AB8" s="84"/>
      <c r="AC8" s="17"/>
      <c r="AD8" s="17"/>
      <c r="AE8" s="17"/>
      <c r="AF8" s="17"/>
      <c r="AG8" s="17"/>
      <c r="AH8" s="17"/>
      <c r="AI8" s="17"/>
      <c r="AJ8" s="17"/>
      <c r="AK8" s="17"/>
      <c r="AL8" s="17"/>
      <c r="AM8" s="17"/>
      <c r="AN8" s="17"/>
      <c r="AO8" s="5" t="s">
        <v>287</v>
      </c>
      <c r="AP8" s="17"/>
      <c r="AQ8" s="17"/>
      <c r="AR8" s="878" t="b">
        <f>+IF(G8=AO8,1)</f>
        <v>0</v>
      </c>
      <c r="AS8" s="878"/>
      <c r="AT8" s="878"/>
      <c r="AU8" s="17"/>
      <c r="AV8" s="17"/>
      <c r="AW8" s="17"/>
    </row>
    <row r="9" spans="1:49" ht="26.25" customHeight="1" x14ac:dyDescent="0.15">
      <c r="E9" s="38"/>
      <c r="F9" s="84"/>
      <c r="G9" s="84"/>
      <c r="H9" s="84"/>
      <c r="I9" s="84"/>
      <c r="J9" s="84"/>
      <c r="K9" s="84"/>
      <c r="L9" s="84"/>
      <c r="M9" s="84"/>
      <c r="N9" s="84"/>
      <c r="O9" s="84"/>
      <c r="P9" s="84"/>
      <c r="Q9" s="84"/>
      <c r="R9" s="84"/>
      <c r="S9" s="84"/>
      <c r="T9" s="84"/>
      <c r="U9" s="84"/>
      <c r="V9" s="84"/>
      <c r="W9" s="84"/>
      <c r="X9" s="84"/>
      <c r="Y9" s="84"/>
      <c r="Z9" s="84"/>
      <c r="AA9" s="84"/>
      <c r="AB9" s="84"/>
      <c r="AC9" s="17"/>
      <c r="AD9" s="17"/>
      <c r="AE9" s="17"/>
      <c r="AF9" s="17"/>
      <c r="AG9" s="17"/>
      <c r="AH9" s="17"/>
      <c r="AI9" s="17"/>
      <c r="AJ9" s="17"/>
      <c r="AK9" s="17"/>
      <c r="AL9" s="17"/>
      <c r="AM9" s="17"/>
      <c r="AN9" s="17"/>
      <c r="AO9" s="240" t="s">
        <v>286</v>
      </c>
      <c r="AP9" s="17"/>
      <c r="AQ9" s="17"/>
      <c r="AR9" s="17"/>
      <c r="AS9" s="17"/>
      <c r="AT9" s="17"/>
      <c r="AU9" s="17"/>
      <c r="AV9" s="17"/>
      <c r="AW9" s="17"/>
    </row>
    <row r="10" spans="1:49" ht="51.75" customHeight="1" x14ac:dyDescent="0.15">
      <c r="E10" s="38"/>
      <c r="F10" s="84"/>
      <c r="G10" s="1018" t="s">
        <v>288</v>
      </c>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018"/>
      <c r="AP10" s="17"/>
      <c r="AQ10" s="17"/>
      <c r="AR10" s="17"/>
      <c r="AS10" s="17"/>
      <c r="AT10" s="17"/>
      <c r="AU10" s="17"/>
      <c r="AV10" s="17"/>
      <c r="AW10" s="17"/>
    </row>
    <row r="11" spans="1:49" ht="15" customHeight="1" x14ac:dyDescent="0.15">
      <c r="E11" s="38"/>
      <c r="F11" s="84"/>
      <c r="G11" s="84"/>
      <c r="H11" s="84"/>
      <c r="I11" s="84"/>
      <c r="J11" s="84"/>
      <c r="K11" s="84"/>
      <c r="L11" s="84"/>
      <c r="M11" s="84"/>
      <c r="N11" s="84"/>
      <c r="O11" s="84"/>
      <c r="P11" s="84"/>
      <c r="Q11" s="84"/>
      <c r="R11" s="84"/>
      <c r="S11" s="84"/>
      <c r="T11" s="84"/>
      <c r="U11" s="84"/>
      <c r="V11" s="84"/>
      <c r="W11" s="84"/>
      <c r="X11" s="84"/>
      <c r="Y11" s="84"/>
      <c r="Z11" s="84"/>
      <c r="AA11" s="84"/>
      <c r="AB11" s="84"/>
      <c r="AC11" s="17"/>
      <c r="AD11" s="17"/>
      <c r="AE11" s="17"/>
      <c r="AF11" s="17"/>
      <c r="AG11" s="17"/>
      <c r="AH11" s="17"/>
      <c r="AI11" s="17"/>
      <c r="AJ11" s="17"/>
      <c r="AK11" s="17"/>
      <c r="AL11" s="17"/>
      <c r="AM11" s="17"/>
      <c r="AN11" s="17"/>
      <c r="AO11" s="17"/>
      <c r="AP11" s="17"/>
      <c r="AQ11" s="17"/>
      <c r="AR11" s="17"/>
      <c r="AS11" s="17"/>
      <c r="AT11" s="17"/>
      <c r="AU11" s="17"/>
      <c r="AV11" s="17"/>
      <c r="AW11" s="17"/>
    </row>
    <row r="12" spans="1:49" ht="15" customHeight="1" thickBot="1" x14ac:dyDescent="0.2">
      <c r="E12" s="38"/>
      <c r="F12" s="84"/>
      <c r="W12" s="84"/>
      <c r="X12" s="84"/>
      <c r="Y12" s="84"/>
      <c r="Z12" s="84"/>
      <c r="AA12" s="84"/>
      <c r="AB12" s="84"/>
      <c r="AC12" s="17"/>
      <c r="AD12" s="17"/>
      <c r="AE12" s="17"/>
      <c r="AF12" s="17"/>
      <c r="AG12" s="17"/>
      <c r="AH12" s="17"/>
      <c r="AI12" s="17"/>
      <c r="AJ12" s="17"/>
      <c r="AK12" s="17"/>
      <c r="AL12" s="17"/>
      <c r="AM12" s="17"/>
      <c r="AN12" s="17"/>
      <c r="AO12" s="17"/>
      <c r="AP12" s="17"/>
      <c r="AQ12" s="17"/>
      <c r="AR12" s="17"/>
      <c r="AS12" s="17"/>
      <c r="AT12" s="17"/>
      <c r="AU12" s="17"/>
      <c r="AV12" s="17"/>
      <c r="AW12" s="17"/>
    </row>
    <row r="13" spans="1:49" ht="25.5" customHeight="1" x14ac:dyDescent="0.15">
      <c r="E13" s="38"/>
      <c r="G13" s="1675" t="s">
        <v>153</v>
      </c>
      <c r="H13" s="1676"/>
      <c r="I13" s="1676"/>
      <c r="J13" s="1676"/>
      <c r="K13" s="1676"/>
      <c r="L13" s="1676"/>
      <c r="M13" s="1676"/>
      <c r="N13" s="1676"/>
      <c r="O13" s="1676"/>
      <c r="P13" s="1676"/>
      <c r="Q13" s="1676"/>
      <c r="R13" s="1676"/>
      <c r="S13" s="1676"/>
      <c r="T13" s="1676"/>
      <c r="U13" s="1676"/>
      <c r="V13" s="1676"/>
      <c r="W13" s="1676" t="s">
        <v>252</v>
      </c>
      <c r="X13" s="1676"/>
      <c r="Y13" s="1676"/>
      <c r="Z13" s="1676"/>
      <c r="AA13" s="1676"/>
      <c r="AB13" s="1676"/>
      <c r="AC13" s="1676"/>
      <c r="AD13" s="1676"/>
      <c r="AE13" s="1676"/>
      <c r="AF13" s="1676"/>
      <c r="AG13" s="1676"/>
      <c r="AH13" s="1676"/>
      <c r="AI13" s="1676"/>
      <c r="AJ13" s="1676"/>
      <c r="AK13" s="1676"/>
      <c r="AL13" s="1677"/>
      <c r="AM13" s="17"/>
      <c r="AN13" s="17"/>
    </row>
    <row r="14" spans="1:49" ht="57" customHeight="1" x14ac:dyDescent="0.15">
      <c r="E14" s="38"/>
      <c r="G14" s="1032" t="s">
        <v>474</v>
      </c>
      <c r="H14" s="1028"/>
      <c r="I14" s="1028"/>
      <c r="J14" s="1028"/>
      <c r="K14" s="1028"/>
      <c r="L14" s="1028"/>
      <c r="M14" s="1028"/>
      <c r="N14" s="1028"/>
      <c r="O14" s="1028"/>
      <c r="P14" s="1028"/>
      <c r="Q14" s="1028"/>
      <c r="R14" s="1028"/>
      <c r="S14" s="1028"/>
      <c r="T14" s="1028"/>
      <c r="U14" s="1028"/>
      <c r="V14" s="1028"/>
      <c r="W14" s="1028" t="s">
        <v>473</v>
      </c>
      <c r="X14" s="1028"/>
      <c r="Y14" s="1028"/>
      <c r="Z14" s="1028"/>
      <c r="AA14" s="1028"/>
      <c r="AB14" s="1028"/>
      <c r="AC14" s="1028"/>
      <c r="AD14" s="1028"/>
      <c r="AE14" s="1028"/>
      <c r="AF14" s="1028"/>
      <c r="AG14" s="1028"/>
      <c r="AH14" s="1028"/>
      <c r="AI14" s="1028"/>
      <c r="AJ14" s="1028"/>
      <c r="AK14" s="1028"/>
      <c r="AL14" s="1029"/>
      <c r="AM14" s="17"/>
      <c r="AN14" s="17"/>
    </row>
    <row r="15" spans="1:49" ht="57" customHeight="1" thickBot="1" x14ac:dyDescent="0.2">
      <c r="E15" s="38"/>
      <c r="G15" s="1005" t="s">
        <v>1901</v>
      </c>
      <c r="H15" s="1006"/>
      <c r="I15" s="1006"/>
      <c r="J15" s="1006"/>
      <c r="K15" s="1006"/>
      <c r="L15" s="1006"/>
      <c r="M15" s="1006"/>
      <c r="N15" s="1006"/>
      <c r="O15" s="1006"/>
      <c r="P15" s="1006"/>
      <c r="Q15" s="1006"/>
      <c r="R15" s="1006"/>
      <c r="S15" s="1006"/>
      <c r="T15" s="1006"/>
      <c r="U15" s="1006"/>
      <c r="V15" s="1006"/>
      <c r="W15" s="1006" t="s">
        <v>1902</v>
      </c>
      <c r="X15" s="1006"/>
      <c r="Y15" s="1006"/>
      <c r="Z15" s="1006"/>
      <c r="AA15" s="1006"/>
      <c r="AB15" s="1006"/>
      <c r="AC15" s="1006"/>
      <c r="AD15" s="1006"/>
      <c r="AE15" s="1006"/>
      <c r="AF15" s="1006"/>
      <c r="AG15" s="1006"/>
      <c r="AH15" s="1006"/>
      <c r="AI15" s="1006"/>
      <c r="AJ15" s="1006"/>
      <c r="AK15" s="1006"/>
      <c r="AL15" s="1030"/>
      <c r="AM15" s="17"/>
      <c r="AN15" s="17"/>
    </row>
    <row r="16" spans="1:49" ht="18.75" customHeight="1" thickBot="1" x14ac:dyDescent="0.2">
      <c r="E16" s="38"/>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row>
    <row r="17" spans="5:41" ht="59.1" customHeight="1" x14ac:dyDescent="0.15">
      <c r="E17" s="38"/>
      <c r="F17" s="1684" t="s">
        <v>327</v>
      </c>
      <c r="G17" s="1685"/>
      <c r="H17" s="1685"/>
      <c r="I17" s="1685"/>
      <c r="J17" s="1685"/>
      <c r="K17" s="1685"/>
      <c r="L17" s="1685"/>
      <c r="M17" s="1685"/>
      <c r="N17" s="1685"/>
      <c r="O17" s="1685"/>
      <c r="P17" s="1685"/>
      <c r="Q17" s="1685"/>
      <c r="R17" s="1685"/>
      <c r="S17" s="1685"/>
      <c r="T17" s="1685"/>
      <c r="U17" s="1685"/>
      <c r="V17" s="1685"/>
      <c r="W17" s="1685"/>
      <c r="X17" s="1685"/>
      <c r="Y17" s="1685"/>
      <c r="Z17" s="1685"/>
      <c r="AA17" s="1685"/>
      <c r="AB17" s="1685"/>
      <c r="AC17" s="1685"/>
      <c r="AD17" s="1685"/>
      <c r="AE17" s="1685"/>
      <c r="AF17" s="1685"/>
      <c r="AG17" s="1685"/>
      <c r="AH17" s="1685"/>
      <c r="AI17" s="1685"/>
      <c r="AJ17" s="1685"/>
      <c r="AK17" s="1685"/>
      <c r="AL17" s="1685"/>
      <c r="AM17" s="1685"/>
      <c r="AN17" s="1686"/>
    </row>
    <row r="18" spans="5:41" ht="13.5" customHeight="1" x14ac:dyDescent="0.15">
      <c r="E18" s="38"/>
      <c r="F18" s="610"/>
      <c r="G18" s="85"/>
      <c r="H18" s="85"/>
      <c r="I18" s="85"/>
      <c r="J18" s="85"/>
      <c r="K18" s="85"/>
      <c r="L18" s="85"/>
      <c r="M18" s="85"/>
      <c r="N18" s="85"/>
      <c r="O18" s="85"/>
      <c r="P18" s="85"/>
      <c r="Q18" s="85"/>
      <c r="R18" s="85"/>
      <c r="S18" s="85"/>
      <c r="T18" s="85"/>
      <c r="U18" s="85"/>
      <c r="V18" s="85"/>
      <c r="W18" s="85"/>
      <c r="X18" s="85"/>
      <c r="Y18" s="85"/>
      <c r="Z18" s="85"/>
      <c r="AA18" s="85"/>
      <c r="AB18" s="85"/>
      <c r="AC18" s="85"/>
      <c r="AD18" s="85"/>
      <c r="AE18" s="85"/>
      <c r="AF18" s="85"/>
      <c r="AG18" s="85"/>
      <c r="AH18" s="100"/>
      <c r="AI18" s="273"/>
      <c r="AJ18" s="100"/>
      <c r="AK18" s="100"/>
      <c r="AL18" s="86"/>
      <c r="AM18" s="86"/>
      <c r="AN18" s="276"/>
    </row>
    <row r="19" spans="5:41" ht="25.5" customHeight="1" x14ac:dyDescent="0.15">
      <c r="E19" s="38"/>
      <c r="F19" s="37"/>
      <c r="G19" s="5" t="s">
        <v>1368</v>
      </c>
      <c r="H19" s="84"/>
      <c r="I19" s="87"/>
      <c r="J19" s="87"/>
      <c r="K19" s="87"/>
      <c r="L19" s="87"/>
      <c r="M19" s="10"/>
      <c r="N19" s="10"/>
      <c r="O19" s="10"/>
      <c r="P19" s="10"/>
      <c r="Q19" s="10"/>
      <c r="R19" s="10"/>
      <c r="S19" s="10"/>
      <c r="T19" s="10"/>
      <c r="U19" s="10"/>
      <c r="V19" s="10"/>
      <c r="AN19" s="590"/>
    </row>
    <row r="20" spans="5:41" ht="14.25" customHeight="1" thickBot="1" x14ac:dyDescent="0.2">
      <c r="E20" s="38"/>
      <c r="F20" s="37"/>
      <c r="G20" s="87"/>
      <c r="H20" s="84"/>
      <c r="I20" s="87"/>
      <c r="J20" s="611" t="s">
        <v>1802</v>
      </c>
      <c r="K20" s="87"/>
      <c r="L20" s="87"/>
      <c r="M20" s="10"/>
      <c r="N20" s="10"/>
      <c r="O20" s="10"/>
      <c r="P20" s="10"/>
      <c r="Q20" s="10"/>
      <c r="R20" s="10"/>
      <c r="S20" s="10"/>
      <c r="T20" s="10"/>
      <c r="U20" s="10"/>
      <c r="V20" s="10"/>
      <c r="AN20" s="590"/>
    </row>
    <row r="21" spans="5:41" ht="32.25" customHeight="1" thickBot="1" x14ac:dyDescent="0.2">
      <c r="E21" s="38"/>
      <c r="F21" s="37"/>
      <c r="J21" s="1556"/>
      <c r="K21" s="1557"/>
      <c r="L21" s="586" t="s">
        <v>1369</v>
      </c>
      <c r="M21" s="1557"/>
      <c r="N21" s="1557"/>
      <c r="O21" s="1557"/>
      <c r="P21" s="1557"/>
      <c r="Q21" s="1558"/>
      <c r="AN21" s="590"/>
    </row>
    <row r="22" spans="5:41" ht="12.75" customHeight="1" x14ac:dyDescent="0.15">
      <c r="E22" s="38"/>
      <c r="F22" s="612"/>
      <c r="G22" s="88"/>
      <c r="H22" s="89"/>
      <c r="I22" s="89"/>
      <c r="J22" s="89"/>
      <c r="K22" s="89"/>
      <c r="L22" s="90"/>
      <c r="M22" s="613" t="s">
        <v>1803</v>
      </c>
      <c r="N22" s="90"/>
      <c r="O22" s="90"/>
      <c r="P22" s="90"/>
      <c r="Q22" s="90"/>
      <c r="R22" s="90"/>
      <c r="S22" s="90"/>
      <c r="T22" s="90"/>
      <c r="U22" s="90"/>
      <c r="V22" s="91"/>
      <c r="W22" s="91"/>
      <c r="X22" s="91"/>
      <c r="Y22" s="1691"/>
      <c r="Z22" s="1691"/>
      <c r="AA22" s="1691"/>
      <c r="AB22" s="1691"/>
      <c r="AC22" s="1691"/>
      <c r="AD22" s="1691"/>
      <c r="AE22" s="1691"/>
      <c r="AF22" s="1691"/>
      <c r="AG22" s="1691"/>
      <c r="AH22" s="90"/>
      <c r="AI22" s="90"/>
      <c r="AJ22" s="614"/>
      <c r="AK22" s="90"/>
      <c r="AL22" s="93"/>
      <c r="AM22" s="93"/>
      <c r="AN22" s="279"/>
    </row>
    <row r="23" spans="5:41" ht="31.5" customHeight="1" x14ac:dyDescent="0.15">
      <c r="E23" s="38"/>
      <c r="F23" s="275" t="s">
        <v>160</v>
      </c>
      <c r="G23" s="94"/>
      <c r="H23" s="94"/>
      <c r="I23" s="94"/>
      <c r="J23" s="94"/>
      <c r="K23" s="94"/>
      <c r="L23" s="94"/>
      <c r="M23" s="94"/>
      <c r="N23" s="94"/>
      <c r="O23" s="94"/>
      <c r="P23" s="94"/>
      <c r="Q23" s="94"/>
      <c r="R23" s="94"/>
      <c r="S23" s="94"/>
      <c r="T23" s="94"/>
      <c r="U23" s="94"/>
      <c r="V23" s="94"/>
      <c r="W23" s="94"/>
      <c r="X23" s="94"/>
      <c r="Y23" s="94"/>
      <c r="Z23" s="94"/>
      <c r="AA23" s="94"/>
      <c r="AB23" s="94"/>
      <c r="AC23" s="94"/>
      <c r="AD23" s="94"/>
      <c r="AE23" s="94"/>
      <c r="AF23" s="94"/>
      <c r="AG23" s="94"/>
      <c r="AH23" s="94"/>
      <c r="AI23" s="94"/>
      <c r="AJ23" s="94"/>
      <c r="AK23" s="94"/>
      <c r="AL23" s="94"/>
      <c r="AM23" s="94"/>
      <c r="AN23" s="615"/>
    </row>
    <row r="24" spans="5:41" ht="16.5" customHeight="1" thickBot="1" x14ac:dyDescent="0.2">
      <c r="E24" s="38"/>
      <c r="F24" s="616"/>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95"/>
      <c r="AM24" s="95"/>
      <c r="AN24" s="617"/>
    </row>
    <row r="25" spans="5:41" ht="24" customHeight="1" thickBot="1" x14ac:dyDescent="0.2">
      <c r="E25" s="38"/>
      <c r="F25" s="618"/>
      <c r="G25" s="5" t="s">
        <v>52</v>
      </c>
      <c r="I25" s="1680"/>
      <c r="J25" s="1681"/>
      <c r="K25" s="1681"/>
      <c r="L25" s="1681"/>
      <c r="M25" s="1681"/>
      <c r="N25" s="1681"/>
      <c r="O25" s="1681"/>
      <c r="P25" s="1681"/>
      <c r="Q25" s="1681"/>
      <c r="R25" s="1681"/>
      <c r="S25" s="1681"/>
      <c r="T25" s="1681"/>
      <c r="U25" s="1682"/>
      <c r="AN25" s="619"/>
    </row>
    <row r="26" spans="5:41" ht="23.25" customHeight="1" thickBot="1" x14ac:dyDescent="0.2">
      <c r="E26" s="38"/>
      <c r="F26" s="618"/>
      <c r="I26" s="1667"/>
      <c r="J26" s="1668"/>
      <c r="K26" s="5" t="s">
        <v>5</v>
      </c>
      <c r="L26" s="1667"/>
      <c r="M26" s="1668"/>
      <c r="N26" s="5" t="s">
        <v>19</v>
      </c>
      <c r="AN26" s="619"/>
    </row>
    <row r="27" spans="5:41" ht="15.75" customHeight="1" thickBot="1" x14ac:dyDescent="0.2">
      <c r="E27" s="38"/>
      <c r="F27" s="620"/>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621"/>
      <c r="AM27" s="621"/>
      <c r="AN27" s="622"/>
    </row>
    <row r="28" spans="5:41" ht="31.5" customHeight="1" x14ac:dyDescent="0.15">
      <c r="E28" s="38"/>
      <c r="F28" s="331" t="s">
        <v>486</v>
      </c>
      <c r="G28" s="623"/>
      <c r="H28" s="332"/>
      <c r="I28" s="332"/>
      <c r="J28" s="332"/>
      <c r="K28" s="332"/>
      <c r="L28" s="332"/>
      <c r="M28" s="332"/>
      <c r="N28" s="332"/>
      <c r="O28" s="332"/>
      <c r="P28" s="332"/>
      <c r="Q28" s="332"/>
      <c r="R28" s="332"/>
      <c r="S28" s="332"/>
      <c r="T28" s="332"/>
      <c r="U28" s="332"/>
      <c r="V28" s="332"/>
      <c r="W28" s="332"/>
      <c r="X28" s="332"/>
      <c r="Y28" s="332"/>
      <c r="Z28" s="332"/>
      <c r="AA28" s="332"/>
      <c r="AB28" s="332"/>
      <c r="AC28" s="332"/>
      <c r="AD28" s="332"/>
      <c r="AE28" s="332"/>
      <c r="AF28" s="332"/>
      <c r="AG28" s="332"/>
      <c r="AH28" s="332"/>
      <c r="AI28" s="332"/>
      <c r="AJ28" s="332"/>
      <c r="AK28" s="332"/>
      <c r="AL28" s="332"/>
      <c r="AM28" s="1678" t="s">
        <v>1452</v>
      </c>
      <c r="AN28" s="1679"/>
    </row>
    <row r="29" spans="5:41" ht="52.5" customHeight="1" x14ac:dyDescent="0.15">
      <c r="E29" s="38"/>
      <c r="F29" s="624"/>
      <c r="G29" s="1588" t="s">
        <v>1528</v>
      </c>
      <c r="H29" s="1588"/>
      <c r="I29" s="1588"/>
      <c r="J29" s="1588"/>
      <c r="K29" s="1588"/>
      <c r="L29" s="1588"/>
      <c r="M29" s="1588"/>
      <c r="N29" s="1588"/>
      <c r="O29" s="1588"/>
      <c r="P29" s="1588"/>
      <c r="Q29" s="1588"/>
      <c r="R29" s="1588"/>
      <c r="S29" s="1588"/>
      <c r="T29" s="1588"/>
      <c r="U29" s="1588"/>
      <c r="V29" s="1588"/>
      <c r="W29" s="1588"/>
      <c r="X29" s="1588"/>
      <c r="Y29" s="1588"/>
      <c r="Z29" s="1588"/>
      <c r="AA29" s="1588"/>
      <c r="AB29" s="1588"/>
      <c r="AC29" s="1588"/>
      <c r="AD29" s="1588"/>
      <c r="AE29" s="1588"/>
      <c r="AF29" s="1588"/>
      <c r="AG29" s="1588"/>
      <c r="AH29" s="1588"/>
      <c r="AI29" s="1588"/>
      <c r="AJ29" s="1588"/>
      <c r="AK29" s="1588"/>
      <c r="AL29" s="1588"/>
      <c r="AM29" s="235"/>
      <c r="AN29" s="625"/>
    </row>
    <row r="30" spans="5:41" ht="12.95" customHeight="1" x14ac:dyDescent="0.15">
      <c r="E30" s="38"/>
      <c r="F30" s="37"/>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N30" s="277"/>
    </row>
    <row r="31" spans="5:41" ht="75.95" customHeight="1" x14ac:dyDescent="0.15">
      <c r="F31" s="37"/>
      <c r="H31" s="17"/>
      <c r="I31" s="1584"/>
      <c r="J31" s="1584"/>
      <c r="K31" s="1584"/>
      <c r="L31" s="1584"/>
      <c r="M31" s="1584"/>
      <c r="N31" s="1584"/>
      <c r="O31" s="1584"/>
      <c r="P31" s="1584"/>
      <c r="Q31" s="1584"/>
      <c r="R31" s="1584"/>
      <c r="S31" s="1584"/>
      <c r="T31" s="1584"/>
      <c r="U31" s="1584"/>
      <c r="V31" s="1584"/>
      <c r="W31" s="1584"/>
      <c r="X31" s="1584"/>
      <c r="Y31" s="1584"/>
      <c r="Z31" s="1584"/>
      <c r="AA31" s="1584"/>
      <c r="AB31" s="1584"/>
      <c r="AC31" s="1584"/>
      <c r="AD31" s="1584"/>
      <c r="AE31" s="1584"/>
      <c r="AF31" s="1584"/>
      <c r="AG31" s="1584"/>
      <c r="AH31" s="17"/>
      <c r="AI31" s="17"/>
      <c r="AJ31" s="17"/>
      <c r="AK31" s="17"/>
      <c r="AL31" s="17"/>
      <c r="AN31" s="277"/>
      <c r="AO31" s="52"/>
    </row>
    <row r="32" spans="5:41" ht="21.95" customHeight="1" x14ac:dyDescent="0.25">
      <c r="F32" s="37"/>
      <c r="H32" s="336"/>
      <c r="I32" s="1687"/>
      <c r="J32" s="1688"/>
      <c r="K32" s="1688"/>
      <c r="L32" s="1688"/>
      <c r="M32" s="1688"/>
      <c r="N32" s="1688"/>
      <c r="O32" s="1688"/>
      <c r="P32" s="1688"/>
      <c r="Q32" s="1688"/>
      <c r="R32" s="1688"/>
      <c r="S32" s="1688"/>
      <c r="T32" s="1688"/>
      <c r="U32" s="1688"/>
      <c r="V32" s="1688"/>
      <c r="W32" s="1688"/>
      <c r="X32" s="1688"/>
      <c r="Y32" s="1688"/>
      <c r="Z32" s="1688"/>
      <c r="AA32" s="1688"/>
      <c r="AB32" s="1688"/>
      <c r="AC32" s="1688"/>
      <c r="AD32" s="1688"/>
      <c r="AE32" s="1688"/>
      <c r="AF32" s="1688"/>
      <c r="AG32" s="1689"/>
      <c r="AH32" s="84"/>
      <c r="AI32" s="84"/>
      <c r="AJ32" s="84"/>
      <c r="AK32" s="84"/>
      <c r="AL32" s="84"/>
      <c r="AN32" s="277"/>
      <c r="AO32" s="37"/>
    </row>
    <row r="33" spans="5:40" ht="21.95" customHeight="1" x14ac:dyDescent="0.25">
      <c r="F33" s="37"/>
      <c r="H33" s="336"/>
      <c r="I33" s="1690"/>
      <c r="J33" s="1690"/>
      <c r="K33" s="1690"/>
      <c r="L33" s="1690"/>
      <c r="M33" s="1690"/>
      <c r="N33" s="1690"/>
      <c r="O33" s="1690"/>
      <c r="P33" s="1690"/>
      <c r="Q33" s="1690"/>
      <c r="R33" s="1690"/>
      <c r="S33" s="1690"/>
      <c r="T33" s="1690"/>
      <c r="U33" s="1690"/>
      <c r="V33" s="1690"/>
      <c r="W33" s="1690"/>
      <c r="X33" s="1690"/>
      <c r="Y33" s="1690"/>
      <c r="Z33" s="1690"/>
      <c r="AA33" s="1690"/>
      <c r="AB33" s="1690"/>
      <c r="AC33" s="1690"/>
      <c r="AD33" s="1690"/>
      <c r="AE33" s="1690"/>
      <c r="AF33" s="1690"/>
      <c r="AG33" s="1690"/>
      <c r="AH33" s="84"/>
      <c r="AI33" s="84"/>
      <c r="AJ33" s="84"/>
      <c r="AK33" s="84"/>
      <c r="AL33" s="84"/>
      <c r="AN33" s="277"/>
    </row>
    <row r="34" spans="5:40" ht="21.95" customHeight="1" x14ac:dyDescent="0.25">
      <c r="F34" s="37"/>
      <c r="H34" s="336"/>
      <c r="I34" s="1690"/>
      <c r="J34" s="1690"/>
      <c r="K34" s="1690"/>
      <c r="L34" s="1690"/>
      <c r="M34" s="1690"/>
      <c r="N34" s="1690"/>
      <c r="O34" s="1690"/>
      <c r="P34" s="1690"/>
      <c r="Q34" s="1690"/>
      <c r="R34" s="1690"/>
      <c r="S34" s="1690"/>
      <c r="T34" s="1690"/>
      <c r="U34" s="1690"/>
      <c r="V34" s="1690"/>
      <c r="W34" s="1690"/>
      <c r="X34" s="1690"/>
      <c r="Y34" s="1690"/>
      <c r="Z34" s="1690"/>
      <c r="AA34" s="1690"/>
      <c r="AB34" s="1690"/>
      <c r="AC34" s="1690"/>
      <c r="AD34" s="1690"/>
      <c r="AE34" s="1690"/>
      <c r="AF34" s="1690"/>
      <c r="AG34" s="1690"/>
      <c r="AH34" s="84"/>
      <c r="AI34" s="84"/>
      <c r="AJ34" s="84"/>
      <c r="AK34" s="84"/>
      <c r="AL34" s="84"/>
      <c r="AN34" s="277"/>
    </row>
    <row r="35" spans="5:40" ht="21.95" customHeight="1" x14ac:dyDescent="0.25">
      <c r="F35" s="37"/>
      <c r="H35" s="336"/>
      <c r="I35" s="1690"/>
      <c r="J35" s="1690"/>
      <c r="K35" s="1690"/>
      <c r="L35" s="1690"/>
      <c r="M35" s="1690"/>
      <c r="N35" s="1690"/>
      <c r="O35" s="1690"/>
      <c r="P35" s="1690"/>
      <c r="Q35" s="1690"/>
      <c r="R35" s="1690"/>
      <c r="S35" s="1690"/>
      <c r="T35" s="1690"/>
      <c r="U35" s="1690"/>
      <c r="V35" s="1690"/>
      <c r="W35" s="1690"/>
      <c r="X35" s="1690"/>
      <c r="Y35" s="1690"/>
      <c r="Z35" s="1690"/>
      <c r="AA35" s="1690"/>
      <c r="AB35" s="1690"/>
      <c r="AC35" s="1690"/>
      <c r="AD35" s="1690"/>
      <c r="AE35" s="1690"/>
      <c r="AF35" s="1690"/>
      <c r="AG35" s="1690"/>
      <c r="AH35" s="84"/>
      <c r="AI35" s="84"/>
      <c r="AJ35" s="84"/>
      <c r="AK35" s="84"/>
      <c r="AL35" s="84"/>
      <c r="AN35" s="277"/>
    </row>
    <row r="36" spans="5:40" ht="21.95" customHeight="1" x14ac:dyDescent="0.25">
      <c r="F36" s="37"/>
      <c r="H36" s="336"/>
      <c r="I36" s="1690"/>
      <c r="J36" s="1690"/>
      <c r="K36" s="1690"/>
      <c r="L36" s="1690"/>
      <c r="M36" s="1690"/>
      <c r="N36" s="1690"/>
      <c r="O36" s="1690"/>
      <c r="P36" s="1690"/>
      <c r="Q36" s="1690"/>
      <c r="R36" s="1690"/>
      <c r="S36" s="1690"/>
      <c r="T36" s="1690"/>
      <c r="U36" s="1690"/>
      <c r="V36" s="1690"/>
      <c r="W36" s="1690"/>
      <c r="X36" s="1690"/>
      <c r="Y36" s="1690"/>
      <c r="Z36" s="1690"/>
      <c r="AA36" s="1690"/>
      <c r="AB36" s="1690"/>
      <c r="AC36" s="1690"/>
      <c r="AD36" s="1690"/>
      <c r="AE36" s="1690"/>
      <c r="AF36" s="1690"/>
      <c r="AG36" s="1690"/>
      <c r="AH36" s="84"/>
      <c r="AI36" s="84"/>
      <c r="AJ36" s="84"/>
      <c r="AK36" s="84"/>
      <c r="AL36" s="84"/>
      <c r="AN36" s="277"/>
    </row>
    <row r="37" spans="5:40" ht="21.95" customHeight="1" x14ac:dyDescent="0.25">
      <c r="F37" s="37"/>
      <c r="H37" s="336"/>
      <c r="I37" s="1690"/>
      <c r="J37" s="1690"/>
      <c r="K37" s="1690"/>
      <c r="L37" s="1690"/>
      <c r="M37" s="1690"/>
      <c r="N37" s="1690"/>
      <c r="O37" s="1690"/>
      <c r="P37" s="1690"/>
      <c r="Q37" s="1690"/>
      <c r="R37" s="1690"/>
      <c r="S37" s="1690"/>
      <c r="T37" s="1690"/>
      <c r="U37" s="1690"/>
      <c r="V37" s="1690"/>
      <c r="W37" s="1690"/>
      <c r="X37" s="1690"/>
      <c r="Y37" s="1690"/>
      <c r="Z37" s="1690"/>
      <c r="AA37" s="1690"/>
      <c r="AB37" s="1690"/>
      <c r="AC37" s="1690"/>
      <c r="AD37" s="1690"/>
      <c r="AE37" s="1690"/>
      <c r="AF37" s="1690"/>
      <c r="AG37" s="1690"/>
      <c r="AH37" s="84"/>
      <c r="AI37" s="84"/>
      <c r="AJ37" s="84"/>
      <c r="AK37" s="84"/>
      <c r="AL37" s="84"/>
      <c r="AN37" s="277"/>
    </row>
    <row r="38" spans="5:40" ht="13.5" customHeight="1" x14ac:dyDescent="0.25">
      <c r="F38" s="37"/>
      <c r="H38" s="336"/>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84"/>
      <c r="AI38" s="84"/>
      <c r="AJ38" s="84"/>
      <c r="AK38" s="84"/>
      <c r="AL38" s="84"/>
      <c r="AN38" s="277"/>
    </row>
    <row r="39" spans="5:40" ht="13.5" customHeight="1" thickBot="1" x14ac:dyDescent="0.2">
      <c r="E39" s="38"/>
      <c r="F39" s="37"/>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277"/>
    </row>
    <row r="40" spans="5:40" ht="31.5" customHeight="1" x14ac:dyDescent="0.15">
      <c r="E40" s="38"/>
      <c r="F40" s="331" t="s">
        <v>495</v>
      </c>
      <c r="G40" s="332"/>
      <c r="H40" s="332"/>
      <c r="I40" s="332"/>
      <c r="J40" s="332"/>
      <c r="K40" s="332"/>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1295" t="s">
        <v>1452</v>
      </c>
      <c r="AN40" s="1296"/>
    </row>
    <row r="41" spans="5:40" ht="57.6" customHeight="1" x14ac:dyDescent="0.15">
      <c r="E41" s="38"/>
      <c r="F41" s="333"/>
      <c r="G41" s="1588" t="s">
        <v>1827</v>
      </c>
      <c r="H41" s="1588"/>
      <c r="I41" s="1588"/>
      <c r="J41" s="1588"/>
      <c r="K41" s="1588"/>
      <c r="L41" s="1588"/>
      <c r="M41" s="1588"/>
      <c r="N41" s="1588"/>
      <c r="O41" s="1588"/>
      <c r="P41" s="1588"/>
      <c r="Q41" s="1588"/>
      <c r="R41" s="1588"/>
      <c r="S41" s="1588"/>
      <c r="T41" s="1588"/>
      <c r="U41" s="1588"/>
      <c r="V41" s="1588"/>
      <c r="W41" s="1588"/>
      <c r="X41" s="1588"/>
      <c r="Y41" s="1588"/>
      <c r="Z41" s="1588"/>
      <c r="AA41" s="1588"/>
      <c r="AB41" s="1588"/>
      <c r="AC41" s="1588"/>
      <c r="AD41" s="1588"/>
      <c r="AE41" s="1588"/>
      <c r="AF41" s="1588"/>
      <c r="AG41" s="1588"/>
      <c r="AH41" s="1588"/>
      <c r="AI41" s="1588"/>
      <c r="AJ41" s="1588"/>
      <c r="AK41" s="1588"/>
      <c r="AL41" s="626"/>
      <c r="AM41" s="626"/>
      <c r="AN41" s="625"/>
    </row>
    <row r="42" spans="5:40" ht="12.95" customHeight="1" x14ac:dyDescent="0.15">
      <c r="E42" s="38"/>
      <c r="F42" s="281"/>
      <c r="G42" s="84"/>
      <c r="H42" s="84"/>
      <c r="I42" s="84"/>
      <c r="J42" s="84"/>
      <c r="K42" s="84"/>
      <c r="L42" s="84"/>
      <c r="M42" s="84"/>
      <c r="N42" s="84"/>
      <c r="O42" s="84"/>
      <c r="P42" s="84"/>
      <c r="Q42" s="84"/>
      <c r="R42" s="84"/>
      <c r="S42" s="84"/>
      <c r="T42" s="84"/>
      <c r="U42" s="84"/>
      <c r="V42" s="84"/>
      <c r="W42" s="84"/>
      <c r="X42" s="84"/>
      <c r="Y42" s="84"/>
      <c r="Z42" s="84"/>
      <c r="AA42" s="84"/>
      <c r="AL42" s="102"/>
      <c r="AM42" s="102"/>
      <c r="AN42" s="277"/>
    </row>
    <row r="43" spans="5:40" ht="36.950000000000003" customHeight="1" x14ac:dyDescent="0.15">
      <c r="E43" s="38"/>
      <c r="F43" s="281"/>
      <c r="G43" s="84"/>
      <c r="H43" s="84"/>
      <c r="I43" s="1041" t="s">
        <v>496</v>
      </c>
      <c r="J43" s="1042"/>
      <c r="K43" s="1042"/>
      <c r="L43" s="1042"/>
      <c r="M43" s="1042"/>
      <c r="N43" s="1042"/>
      <c r="O43" s="1042"/>
      <c r="P43" s="1042"/>
      <c r="Q43" s="1043"/>
      <c r="R43" s="1041" t="s">
        <v>497</v>
      </c>
      <c r="S43" s="1042"/>
      <c r="T43" s="1043"/>
      <c r="U43" s="1041" t="s">
        <v>207</v>
      </c>
      <c r="V43" s="1042"/>
      <c r="W43" s="1043"/>
      <c r="X43" s="1044" t="s">
        <v>498</v>
      </c>
      <c r="Y43" s="1044"/>
      <c r="Z43" s="1044"/>
      <c r="AA43" s="1044"/>
      <c r="AB43" s="1044"/>
      <c r="AC43" s="1044"/>
      <c r="AD43" s="52"/>
      <c r="AL43" s="102"/>
      <c r="AM43" s="102"/>
      <c r="AN43" s="277"/>
    </row>
    <row r="44" spans="5:40" ht="36.950000000000003" customHeight="1" x14ac:dyDescent="0.15">
      <c r="E44" s="38"/>
      <c r="F44" s="281"/>
      <c r="G44" s="84"/>
      <c r="H44" s="84"/>
      <c r="I44" s="1372" t="s">
        <v>500</v>
      </c>
      <c r="J44" s="1299"/>
      <c r="K44" s="1299"/>
      <c r="L44" s="1299"/>
      <c r="M44" s="1299"/>
      <c r="N44" s="1299"/>
      <c r="O44" s="1299"/>
      <c r="P44" s="1299"/>
      <c r="Q44" s="1373"/>
      <c r="R44" s="1041" t="str">
        <f>IFERROR(IF(VLOOKUP($X44,名簿!$C:$E,2,FALSE)=0,"",VLOOKUP(X44,名簿!$C:$E,2,FALSE)),"")</f>
        <v/>
      </c>
      <c r="S44" s="1042"/>
      <c r="T44" s="1043"/>
      <c r="U44" s="1041" t="str">
        <f>IFERROR(IF(VLOOKUP($X44,名簿!$C:$E,3,FALSE)=0,"",VLOOKUP($X44,名簿!$C:$E,3,FALSE)),"")</f>
        <v/>
      </c>
      <c r="V44" s="1042"/>
      <c r="W44" s="1043"/>
      <c r="X44" s="1448"/>
      <c r="Y44" s="1498"/>
      <c r="Z44" s="1498"/>
      <c r="AA44" s="1498"/>
      <c r="AB44" s="1498"/>
      <c r="AC44" s="1498"/>
      <c r="AD44" s="52"/>
      <c r="AL44" s="102"/>
      <c r="AM44" s="102"/>
      <c r="AN44" s="277"/>
    </row>
    <row r="45" spans="5:40" ht="37.5" customHeight="1" x14ac:dyDescent="0.15">
      <c r="E45" s="38"/>
      <c r="F45" s="37"/>
      <c r="H45" s="17"/>
      <c r="I45" s="1254" t="s">
        <v>501</v>
      </c>
      <c r="J45" s="1255"/>
      <c r="K45" s="1255"/>
      <c r="L45" s="1255"/>
      <c r="M45" s="1255"/>
      <c r="N45" s="1255"/>
      <c r="O45" s="1255"/>
      <c r="P45" s="1255"/>
      <c r="Q45" s="1256"/>
      <c r="R45" s="1041" t="str">
        <f>IFERROR(IF(VLOOKUP($X45,名簿!$C:$E,2,FALSE)=0,"",VLOOKUP(X45,名簿!$C:$E,2,FALSE)),"")</f>
        <v/>
      </c>
      <c r="S45" s="1042"/>
      <c r="T45" s="1043"/>
      <c r="U45" s="1041" t="str">
        <f>IFERROR(IF(VLOOKUP($X45,名簿!$C:$E,3,FALSE)=0,"",VLOOKUP($X45,名簿!$C:$E,3,FALSE)),"")</f>
        <v/>
      </c>
      <c r="V45" s="1042"/>
      <c r="W45" s="1043"/>
      <c r="X45" s="1448"/>
      <c r="Y45" s="1498"/>
      <c r="Z45" s="1498"/>
      <c r="AA45" s="1498"/>
      <c r="AB45" s="1498"/>
      <c r="AC45" s="1498"/>
      <c r="AD45" s="52"/>
      <c r="AL45" s="102"/>
      <c r="AM45" s="102"/>
      <c r="AN45" s="277"/>
    </row>
    <row r="46" spans="5:40" ht="37.5" customHeight="1" x14ac:dyDescent="0.2">
      <c r="E46" s="38"/>
      <c r="F46" s="37"/>
      <c r="H46" s="336"/>
      <c r="I46" s="1254" t="s">
        <v>502</v>
      </c>
      <c r="J46" s="1255"/>
      <c r="K46" s="1255"/>
      <c r="L46" s="1255"/>
      <c r="M46" s="1255"/>
      <c r="N46" s="1255"/>
      <c r="O46" s="1255"/>
      <c r="P46" s="1255"/>
      <c r="Q46" s="1256"/>
      <c r="R46" s="1041" t="str">
        <f>IFERROR(IF(VLOOKUP($X46,名簿!$C:$E,2,FALSE)=0,"",VLOOKUP(X46,名簿!$C:$E,2,FALSE)),"")</f>
        <v/>
      </c>
      <c r="S46" s="1042"/>
      <c r="T46" s="1043"/>
      <c r="U46" s="1041" t="str">
        <f>IFERROR(IF(VLOOKUP($X46,名簿!$C:$E,3,FALSE)=0,"",VLOOKUP($X46,名簿!$C:$E,3,FALSE)),"")</f>
        <v/>
      </c>
      <c r="V46" s="1042"/>
      <c r="W46" s="1043"/>
      <c r="X46" s="1448"/>
      <c r="Y46" s="1498"/>
      <c r="Z46" s="1498"/>
      <c r="AA46" s="1498"/>
      <c r="AB46" s="1498"/>
      <c r="AC46" s="1498"/>
      <c r="AD46" s="52"/>
      <c r="AL46" s="102"/>
      <c r="AM46" s="102"/>
      <c r="AN46" s="277"/>
    </row>
    <row r="47" spans="5:40" ht="37.5" customHeight="1" x14ac:dyDescent="0.2">
      <c r="E47" s="38"/>
      <c r="F47" s="37"/>
      <c r="H47" s="336"/>
      <c r="I47" s="1254" t="s">
        <v>503</v>
      </c>
      <c r="J47" s="1255"/>
      <c r="K47" s="1255"/>
      <c r="L47" s="1255"/>
      <c r="M47" s="1255"/>
      <c r="N47" s="1255"/>
      <c r="O47" s="1255"/>
      <c r="P47" s="1255"/>
      <c r="Q47" s="1256"/>
      <c r="R47" s="1041" t="str">
        <f>IFERROR(IF(VLOOKUP($X47,名簿!$C:$E,2,FALSE)=0,"",VLOOKUP(X47,名簿!$C:$E,2,FALSE)),"")</f>
        <v/>
      </c>
      <c r="S47" s="1042"/>
      <c r="T47" s="1043"/>
      <c r="U47" s="1041" t="str">
        <f>IFERROR(IF(VLOOKUP($X47,名簿!$C:$E,3,FALSE)=0,"",VLOOKUP($X47,名簿!$C:$E,3,FALSE)),"")</f>
        <v/>
      </c>
      <c r="V47" s="1042"/>
      <c r="W47" s="1043"/>
      <c r="X47" s="1448"/>
      <c r="Y47" s="1498"/>
      <c r="Z47" s="1498"/>
      <c r="AA47" s="1498"/>
      <c r="AB47" s="1498"/>
      <c r="AC47" s="1498"/>
      <c r="AD47" s="52"/>
      <c r="AL47" s="102"/>
      <c r="AM47" s="102"/>
      <c r="AN47" s="277"/>
    </row>
    <row r="48" spans="5:40" ht="37.5" customHeight="1" x14ac:dyDescent="0.2">
      <c r="E48" s="38"/>
      <c r="F48" s="37"/>
      <c r="H48" s="336"/>
      <c r="I48" s="1254" t="s">
        <v>504</v>
      </c>
      <c r="J48" s="1255"/>
      <c r="K48" s="1255"/>
      <c r="L48" s="1255"/>
      <c r="M48" s="1255"/>
      <c r="N48" s="1255"/>
      <c r="O48" s="1255"/>
      <c r="P48" s="1255"/>
      <c r="Q48" s="1256"/>
      <c r="R48" s="1041" t="str">
        <f>IFERROR(IF(VLOOKUP($X48,名簿!$C:$E,2,FALSE)=0,"",VLOOKUP(X48,名簿!$C:$E,2,FALSE)),"")</f>
        <v/>
      </c>
      <c r="S48" s="1042"/>
      <c r="T48" s="1043"/>
      <c r="U48" s="1041" t="str">
        <f>IFERROR(IF(VLOOKUP($X48,名簿!$C:$E,3,FALSE)=0,"",VLOOKUP($X48,名簿!$C:$E,3,FALSE)),"")</f>
        <v/>
      </c>
      <c r="V48" s="1042"/>
      <c r="W48" s="1043"/>
      <c r="X48" s="1448"/>
      <c r="Y48" s="1498"/>
      <c r="Z48" s="1498"/>
      <c r="AA48" s="1498"/>
      <c r="AB48" s="1498"/>
      <c r="AC48" s="1498"/>
      <c r="AD48" s="52"/>
      <c r="AL48" s="102"/>
      <c r="AM48" s="102"/>
      <c r="AN48" s="277"/>
    </row>
    <row r="49" spans="1:40" ht="37.5" customHeight="1" x14ac:dyDescent="0.2">
      <c r="E49" s="38"/>
      <c r="F49" s="37"/>
      <c r="H49" s="336"/>
      <c r="I49" s="1254" t="s">
        <v>505</v>
      </c>
      <c r="J49" s="1255"/>
      <c r="K49" s="1255"/>
      <c r="L49" s="1255"/>
      <c r="M49" s="1255"/>
      <c r="N49" s="1255"/>
      <c r="O49" s="1255"/>
      <c r="P49" s="1255"/>
      <c r="Q49" s="1256"/>
      <c r="R49" s="1041" t="str">
        <f>IFERROR(IF(VLOOKUP($X49,名簿!$C:$E,2,FALSE)=0,"",VLOOKUP(X49,名簿!$C:$E,2,FALSE)),"")</f>
        <v/>
      </c>
      <c r="S49" s="1042"/>
      <c r="T49" s="1043"/>
      <c r="U49" s="1041" t="str">
        <f>IFERROR(IF(VLOOKUP($X49,名簿!$C:$E,3,FALSE)=0,"",VLOOKUP($X49,名簿!$C:$E,3,FALSE)),"")</f>
        <v/>
      </c>
      <c r="V49" s="1042"/>
      <c r="W49" s="1043"/>
      <c r="X49" s="1448"/>
      <c r="Y49" s="1498"/>
      <c r="Z49" s="1498"/>
      <c r="AA49" s="1498"/>
      <c r="AB49" s="1498"/>
      <c r="AC49" s="1498"/>
      <c r="AD49" s="52"/>
      <c r="AL49" s="102"/>
      <c r="AM49" s="102"/>
      <c r="AN49" s="277"/>
    </row>
    <row r="50" spans="1:40" ht="37.5" customHeight="1" x14ac:dyDescent="0.2">
      <c r="E50" s="38"/>
      <c r="F50" s="37"/>
      <c r="H50" s="336"/>
      <c r="I50" s="1254" t="s">
        <v>506</v>
      </c>
      <c r="J50" s="1255"/>
      <c r="K50" s="1255"/>
      <c r="L50" s="1255"/>
      <c r="M50" s="1255"/>
      <c r="N50" s="1255"/>
      <c r="O50" s="1255"/>
      <c r="P50" s="1255"/>
      <c r="Q50" s="1256"/>
      <c r="R50" s="1041" t="str">
        <f>IFERROR(IF(VLOOKUP($X50,名簿!$C:$E,2,FALSE)=0,"",VLOOKUP(X50,名簿!$C:$E,2,FALSE)),"")</f>
        <v/>
      </c>
      <c r="S50" s="1042"/>
      <c r="T50" s="1043"/>
      <c r="U50" s="1041" t="str">
        <f>IFERROR(IF(VLOOKUP($X50,名簿!$C:$E,3,FALSE)=0,"",VLOOKUP($X50,名簿!$C:$E,3,FALSE)),"")</f>
        <v/>
      </c>
      <c r="V50" s="1042"/>
      <c r="W50" s="1043"/>
      <c r="X50" s="1448"/>
      <c r="Y50" s="1498"/>
      <c r="Z50" s="1498"/>
      <c r="AA50" s="1498"/>
      <c r="AB50" s="1498"/>
      <c r="AC50" s="1498"/>
      <c r="AD50" s="52"/>
      <c r="AL50" s="102"/>
      <c r="AM50" s="102"/>
      <c r="AN50" s="277"/>
    </row>
    <row r="51" spans="1:40" ht="13.5" customHeight="1" x14ac:dyDescent="0.2">
      <c r="E51" s="38"/>
      <c r="F51" s="37"/>
      <c r="H51" s="336"/>
      <c r="I51" s="38"/>
      <c r="J51" s="38"/>
      <c r="K51" s="38"/>
      <c r="L51" s="38"/>
      <c r="M51" s="38"/>
      <c r="N51" s="38"/>
      <c r="O51" s="38"/>
      <c r="P51" s="38"/>
      <c r="Q51" s="38"/>
      <c r="R51" s="361"/>
      <c r="S51" s="361"/>
      <c r="T51" s="361"/>
      <c r="U51" s="361"/>
      <c r="V51" s="361"/>
      <c r="W51" s="361"/>
      <c r="X51" s="361"/>
      <c r="Y51" s="361"/>
      <c r="Z51" s="361"/>
      <c r="AA51" s="361"/>
      <c r="AB51" s="361"/>
      <c r="AC51" s="361"/>
      <c r="AL51" s="102"/>
      <c r="AM51" s="102"/>
      <c r="AN51" s="277"/>
    </row>
    <row r="52" spans="1:40" ht="13.5" customHeight="1" thickBot="1" x14ac:dyDescent="0.2">
      <c r="E52" s="38"/>
      <c r="F52" s="627"/>
      <c r="G52" s="628"/>
      <c r="H52" s="628"/>
      <c r="I52" s="628"/>
      <c r="J52" s="628"/>
      <c r="K52" s="628"/>
      <c r="L52" s="628"/>
      <c r="M52" s="628"/>
      <c r="N52" s="628"/>
      <c r="O52" s="628"/>
      <c r="P52" s="628"/>
      <c r="Q52" s="628"/>
      <c r="R52" s="628"/>
      <c r="S52" s="628"/>
      <c r="T52" s="628"/>
      <c r="U52" s="628"/>
      <c r="V52" s="628"/>
      <c r="W52" s="628"/>
      <c r="X52" s="628"/>
      <c r="Y52" s="628"/>
      <c r="Z52" s="628"/>
      <c r="AA52" s="628"/>
      <c r="AB52" s="628"/>
      <c r="AC52" s="628"/>
      <c r="AD52" s="628"/>
      <c r="AE52" s="628"/>
      <c r="AF52" s="628"/>
      <c r="AG52" s="628"/>
      <c r="AH52" s="628"/>
      <c r="AI52" s="628"/>
      <c r="AJ52" s="628"/>
      <c r="AK52" s="628"/>
      <c r="AL52" s="629"/>
      <c r="AM52" s="629"/>
      <c r="AN52" s="630"/>
    </row>
    <row r="53" spans="1:40" ht="31.5" customHeight="1" x14ac:dyDescent="0.15">
      <c r="E53" s="38"/>
      <c r="F53" s="331" t="s">
        <v>1370</v>
      </c>
      <c r="G53" s="332"/>
      <c r="H53" s="332"/>
      <c r="I53" s="332"/>
      <c r="J53" s="332"/>
      <c r="K53" s="332"/>
      <c r="L53" s="332"/>
      <c r="M53" s="332"/>
      <c r="N53" s="332"/>
      <c r="O53" s="332"/>
      <c r="P53" s="332"/>
      <c r="Q53" s="332"/>
      <c r="R53" s="332"/>
      <c r="S53" s="332"/>
      <c r="T53" s="332"/>
      <c r="U53" s="332"/>
      <c r="V53" s="332"/>
      <c r="W53" s="332"/>
      <c r="X53" s="332"/>
      <c r="Y53" s="332"/>
      <c r="Z53" s="332"/>
      <c r="AA53" s="332"/>
      <c r="AB53" s="332"/>
      <c r="AC53" s="332"/>
      <c r="AD53" s="332"/>
      <c r="AE53" s="332"/>
      <c r="AF53" s="332"/>
      <c r="AG53" s="332"/>
      <c r="AH53" s="332"/>
      <c r="AI53" s="332"/>
      <c r="AJ53" s="332"/>
      <c r="AK53" s="332"/>
      <c r="AL53" s="332"/>
      <c r="AM53" s="1295" t="s">
        <v>1422</v>
      </c>
      <c r="AN53" s="1296"/>
    </row>
    <row r="54" spans="1:40" ht="48.6" customHeight="1" x14ac:dyDescent="0.15">
      <c r="E54" s="38"/>
      <c r="F54" s="333"/>
      <c r="G54" s="1588" t="s">
        <v>1683</v>
      </c>
      <c r="H54" s="1588"/>
      <c r="I54" s="1588"/>
      <c r="J54" s="1588"/>
      <c r="K54" s="1588"/>
      <c r="L54" s="1588"/>
      <c r="M54" s="1588"/>
      <c r="N54" s="1588"/>
      <c r="O54" s="1588"/>
      <c r="P54" s="1588"/>
      <c r="Q54" s="1588"/>
      <c r="R54" s="1588"/>
      <c r="S54" s="1588"/>
      <c r="T54" s="1588"/>
      <c r="U54" s="1588"/>
      <c r="V54" s="1588"/>
      <c r="W54" s="1588"/>
      <c r="X54" s="1588"/>
      <c r="Y54" s="1588"/>
      <c r="Z54" s="1588"/>
      <c r="AA54" s="1588"/>
      <c r="AB54" s="1588"/>
      <c r="AC54" s="1588"/>
      <c r="AD54" s="1588"/>
      <c r="AE54" s="1588"/>
      <c r="AF54" s="1588"/>
      <c r="AG54" s="1588"/>
      <c r="AH54" s="1588"/>
      <c r="AI54" s="1588"/>
      <c r="AJ54" s="1588"/>
      <c r="AK54" s="1588"/>
      <c r="AL54" s="626"/>
      <c r="AM54" s="626"/>
      <c r="AN54" s="625"/>
    </row>
    <row r="55" spans="1:40" x14ac:dyDescent="0.15">
      <c r="F55" s="37"/>
      <c r="AN55" s="590"/>
    </row>
    <row r="56" spans="1:40" x14ac:dyDescent="0.15">
      <c r="F56" s="37"/>
      <c r="I56" s="5" t="s">
        <v>556</v>
      </c>
      <c r="AN56" s="590"/>
    </row>
    <row r="57" spans="1:40" x14ac:dyDescent="0.15">
      <c r="F57" s="37"/>
      <c r="I57" s="5" t="s">
        <v>557</v>
      </c>
      <c r="AN57" s="590"/>
    </row>
    <row r="58" spans="1:40" ht="18" customHeight="1" x14ac:dyDescent="0.15">
      <c r="F58" s="37"/>
      <c r="H58" s="631"/>
      <c r="AN58" s="590"/>
    </row>
    <row r="59" spans="1:40" ht="26.1" customHeight="1" x14ac:dyDescent="0.15">
      <c r="F59" s="37"/>
      <c r="H59" s="1381" t="s">
        <v>548</v>
      </c>
      <c r="I59" s="1383"/>
      <c r="J59" s="1374" t="s">
        <v>549</v>
      </c>
      <c r="K59" s="1374"/>
      <c r="L59" s="1374"/>
      <c r="M59" s="1374"/>
      <c r="N59" s="1374"/>
      <c r="O59" s="1374" t="s">
        <v>1773</v>
      </c>
      <c r="P59" s="1374"/>
      <c r="Q59" s="1374"/>
      <c r="R59" s="1374"/>
      <c r="S59" s="1374"/>
      <c r="T59" s="1241" t="s">
        <v>1681</v>
      </c>
      <c r="U59" s="1241"/>
      <c r="V59" s="1241"/>
      <c r="W59" s="1241"/>
      <c r="X59" s="1241"/>
      <c r="Y59" s="1241" t="s">
        <v>1682</v>
      </c>
      <c r="Z59" s="1241"/>
      <c r="AA59" s="1241"/>
      <c r="AB59" s="1241"/>
      <c r="AC59" s="1241"/>
      <c r="AD59" s="1374" t="s">
        <v>550</v>
      </c>
      <c r="AE59" s="1374"/>
      <c r="AF59" s="1374" t="s">
        <v>551</v>
      </c>
      <c r="AG59" s="1241"/>
      <c r="AH59" s="1241"/>
      <c r="AN59" s="590"/>
    </row>
    <row r="60" spans="1:40" ht="50.1" customHeight="1" x14ac:dyDescent="0.15">
      <c r="A60" s="602">
        <f>AF60</f>
        <v>0</v>
      </c>
      <c r="F60" s="37"/>
      <c r="G60" s="5">
        <v>1</v>
      </c>
      <c r="H60" s="1448"/>
      <c r="I60" s="1449"/>
      <c r="J60" s="1433"/>
      <c r="K60" s="1433"/>
      <c r="L60" s="1433"/>
      <c r="M60" s="1433"/>
      <c r="N60" s="1433"/>
      <c r="O60" s="1534"/>
      <c r="P60" s="1535"/>
      <c r="Q60" s="1535"/>
      <c r="R60" s="1535"/>
      <c r="S60" s="1536"/>
      <c r="T60" s="1433"/>
      <c r="U60" s="1433"/>
      <c r="V60" s="1433"/>
      <c r="W60" s="1433"/>
      <c r="X60" s="1433"/>
      <c r="Y60" s="1433"/>
      <c r="Z60" s="1433"/>
      <c r="AA60" s="1433"/>
      <c r="AB60" s="1433"/>
      <c r="AC60" s="1433"/>
      <c r="AD60" s="1475"/>
      <c r="AE60" s="1475"/>
      <c r="AF60" s="1475"/>
      <c r="AG60" s="1475"/>
      <c r="AH60" s="1475"/>
      <c r="AN60" s="590"/>
    </row>
    <row r="61" spans="1:40" ht="50.1" customHeight="1" x14ac:dyDescent="0.15">
      <c r="A61" s="602">
        <f>AF61</f>
        <v>0</v>
      </c>
      <c r="F61" s="37"/>
      <c r="G61" s="5">
        <v>2</v>
      </c>
      <c r="H61" s="1448"/>
      <c r="I61" s="1449"/>
      <c r="J61" s="1433"/>
      <c r="K61" s="1433"/>
      <c r="L61" s="1433"/>
      <c r="M61" s="1433"/>
      <c r="N61" s="1433"/>
      <c r="O61" s="1433"/>
      <c r="P61" s="1433"/>
      <c r="Q61" s="1433"/>
      <c r="R61" s="1433"/>
      <c r="S61" s="1433"/>
      <c r="T61" s="1433"/>
      <c r="U61" s="1433"/>
      <c r="V61" s="1433"/>
      <c r="W61" s="1433"/>
      <c r="X61" s="1433"/>
      <c r="Y61" s="1433"/>
      <c r="Z61" s="1433"/>
      <c r="AA61" s="1433"/>
      <c r="AB61" s="1433"/>
      <c r="AC61" s="1433"/>
      <c r="AD61" s="1475"/>
      <c r="AE61" s="1475"/>
      <c r="AF61" s="1475"/>
      <c r="AG61" s="1475"/>
      <c r="AH61" s="1475"/>
      <c r="AN61" s="590"/>
    </row>
    <row r="62" spans="1:40" ht="50.1" customHeight="1" x14ac:dyDescent="0.15">
      <c r="A62" s="602">
        <f>AF62</f>
        <v>0</v>
      </c>
      <c r="F62" s="37"/>
      <c r="G62" s="5">
        <v>3</v>
      </c>
      <c r="H62" s="1448"/>
      <c r="I62" s="1449"/>
      <c r="J62" s="1433"/>
      <c r="K62" s="1433"/>
      <c r="L62" s="1433"/>
      <c r="M62" s="1433"/>
      <c r="N62" s="1433"/>
      <c r="O62" s="1433"/>
      <c r="P62" s="1433"/>
      <c r="Q62" s="1433"/>
      <c r="R62" s="1433"/>
      <c r="S62" s="1433"/>
      <c r="T62" s="1433"/>
      <c r="U62" s="1433"/>
      <c r="V62" s="1433"/>
      <c r="W62" s="1433"/>
      <c r="X62" s="1433"/>
      <c r="Y62" s="1433"/>
      <c r="Z62" s="1433"/>
      <c r="AA62" s="1433"/>
      <c r="AB62" s="1433"/>
      <c r="AC62" s="1433"/>
      <c r="AD62" s="1475"/>
      <c r="AE62" s="1475"/>
      <c r="AF62" s="1475"/>
      <c r="AG62" s="1475"/>
      <c r="AH62" s="1475"/>
      <c r="AN62" s="590"/>
    </row>
    <row r="63" spans="1:40" ht="50.1" customHeight="1" x14ac:dyDescent="0.15">
      <c r="A63" s="602">
        <f>AF63</f>
        <v>0</v>
      </c>
      <c r="F63" s="37"/>
      <c r="G63" s="5">
        <v>4</v>
      </c>
      <c r="H63" s="1448"/>
      <c r="I63" s="1449"/>
      <c r="J63" s="1433"/>
      <c r="K63" s="1433"/>
      <c r="L63" s="1433"/>
      <c r="M63" s="1433"/>
      <c r="N63" s="1433"/>
      <c r="O63" s="1433"/>
      <c r="P63" s="1433"/>
      <c r="Q63" s="1433"/>
      <c r="R63" s="1433"/>
      <c r="S63" s="1433"/>
      <c r="T63" s="1433"/>
      <c r="U63" s="1433"/>
      <c r="V63" s="1433"/>
      <c r="W63" s="1433"/>
      <c r="X63" s="1433"/>
      <c r="Y63" s="1433"/>
      <c r="Z63" s="1433"/>
      <c r="AA63" s="1433"/>
      <c r="AB63" s="1433"/>
      <c r="AC63" s="1433"/>
      <c r="AD63" s="1475"/>
      <c r="AE63" s="1475"/>
      <c r="AF63" s="1475"/>
      <c r="AG63" s="1475"/>
      <c r="AH63" s="1475"/>
      <c r="AN63" s="590"/>
    </row>
    <row r="64" spans="1:40" ht="50.1" customHeight="1" x14ac:dyDescent="0.15">
      <c r="A64" s="602">
        <f>AF64</f>
        <v>0</v>
      </c>
      <c r="F64" s="37"/>
      <c r="G64" s="5">
        <v>5</v>
      </c>
      <c r="H64" s="1448"/>
      <c r="I64" s="1449"/>
      <c r="J64" s="1433"/>
      <c r="K64" s="1433"/>
      <c r="L64" s="1433"/>
      <c r="M64" s="1433"/>
      <c r="N64" s="1433"/>
      <c r="O64" s="1433"/>
      <c r="P64" s="1433"/>
      <c r="Q64" s="1433"/>
      <c r="R64" s="1433"/>
      <c r="S64" s="1433"/>
      <c r="T64" s="1433"/>
      <c r="U64" s="1433"/>
      <c r="V64" s="1433"/>
      <c r="W64" s="1433"/>
      <c r="X64" s="1433"/>
      <c r="Y64" s="1433"/>
      <c r="Z64" s="1433"/>
      <c r="AA64" s="1433"/>
      <c r="AB64" s="1433"/>
      <c r="AC64" s="1433"/>
      <c r="AD64" s="1475"/>
      <c r="AE64" s="1475"/>
      <c r="AF64" s="1475"/>
      <c r="AG64" s="1475"/>
      <c r="AH64" s="1475"/>
      <c r="AN64" s="590"/>
    </row>
    <row r="65" spans="6:40" ht="35.1" customHeight="1" x14ac:dyDescent="0.15">
      <c r="F65" s="37"/>
      <c r="H65" s="1539" t="s">
        <v>544</v>
      </c>
      <c r="I65" s="1540"/>
      <c r="J65" s="1540"/>
      <c r="K65" s="1540"/>
      <c r="L65" s="1540"/>
      <c r="M65" s="1540"/>
      <c r="N65" s="1541"/>
      <c r="O65" s="1041" t="str">
        <f>IFERROR(VLOOKUP("●",A60:I60,8,FALSE),"")&amp;"　"&amp;IFERROR(VLOOKUP("●",A61:I61,8,FALSE),"")&amp;"　"&amp;IFERROR(VLOOKUP("●",A62:I62,8,FALSE),"")&amp;"　"&amp;IFERROR(VLOOKUP("●",A63:I63,8,FALSE),"")&amp;"　"&amp;IFERROR(VLOOKUP("●",A64:I64,8,FALSE),"")</f>
        <v>　　　　</v>
      </c>
      <c r="P65" s="1042"/>
      <c r="Q65" s="1042"/>
      <c r="R65" s="1042"/>
      <c r="S65" s="1042"/>
      <c r="T65" s="1042"/>
      <c r="U65" s="1042"/>
      <c r="V65" s="1042"/>
      <c r="W65" s="1042"/>
      <c r="X65" s="1042"/>
      <c r="Y65" s="1042"/>
      <c r="Z65" s="1042"/>
      <c r="AA65" s="1042"/>
      <c r="AB65" s="1042"/>
      <c r="AC65" s="1042"/>
      <c r="AD65" s="1042"/>
      <c r="AE65" s="1042"/>
      <c r="AF65" s="1042"/>
      <c r="AG65" s="1042"/>
      <c r="AH65" s="1043"/>
      <c r="AN65" s="590"/>
    </row>
    <row r="66" spans="6:40" x14ac:dyDescent="0.15">
      <c r="F66" s="37"/>
      <c r="AN66" s="590"/>
    </row>
    <row r="67" spans="6:40" x14ac:dyDescent="0.15">
      <c r="F67" s="37"/>
      <c r="AN67" s="590"/>
    </row>
    <row r="68" spans="6:40" ht="65.099999999999994" customHeight="1" x14ac:dyDescent="0.15">
      <c r="F68" s="37"/>
      <c r="H68" s="1544" t="s">
        <v>1733</v>
      </c>
      <c r="I68" s="1544"/>
      <c r="J68" s="1544"/>
      <c r="K68" s="1544"/>
      <c r="L68" s="1544"/>
      <c r="M68" s="1544"/>
      <c r="N68" s="1544"/>
      <c r="O68" s="1544"/>
      <c r="P68" s="1544"/>
      <c r="Q68" s="1544"/>
      <c r="R68" s="1544"/>
      <c r="S68" s="1544"/>
      <c r="T68" s="1544"/>
      <c r="U68" s="1544"/>
      <c r="V68" s="1544"/>
      <c r="W68" s="1544"/>
      <c r="X68" s="1544"/>
      <c r="Y68" s="1544"/>
      <c r="Z68" s="1544"/>
      <c r="AA68" s="1544"/>
      <c r="AB68" s="1544"/>
      <c r="AC68" s="1544"/>
      <c r="AD68" s="1544"/>
      <c r="AE68" s="1544"/>
      <c r="AF68" s="632"/>
      <c r="AG68" s="632"/>
      <c r="AN68" s="590"/>
    </row>
    <row r="69" spans="6:40" ht="16.5" thickBot="1" x14ac:dyDescent="0.2">
      <c r="F69" s="37"/>
      <c r="H69" s="631" t="s">
        <v>1504</v>
      </c>
      <c r="AN69" s="590"/>
    </row>
    <row r="70" spans="6:40" ht="20.100000000000001" customHeight="1" x14ac:dyDescent="0.15">
      <c r="F70" s="37"/>
      <c r="H70" s="633" t="str">
        <f>"上記の内、事業継続計画の対象とする災害は、「"&amp;TRIM(O65)&amp;"」とする"</f>
        <v>上記の内、事業継続計画の対象とする災害は、「」とする</v>
      </c>
      <c r="I70" s="634"/>
      <c r="J70" s="634"/>
      <c r="K70" s="634"/>
      <c r="L70" s="634"/>
      <c r="M70" s="634"/>
      <c r="N70" s="634"/>
      <c r="O70" s="634"/>
      <c r="P70" s="634"/>
      <c r="Q70" s="634"/>
      <c r="R70" s="634"/>
      <c r="S70" s="634"/>
      <c r="T70" s="634"/>
      <c r="U70" s="634"/>
      <c r="V70" s="634"/>
      <c r="W70" s="634"/>
      <c r="X70" s="634"/>
      <c r="Y70" s="634"/>
      <c r="Z70" s="634"/>
      <c r="AA70" s="634"/>
      <c r="AB70" s="634"/>
      <c r="AC70" s="634"/>
      <c r="AD70" s="634"/>
      <c r="AE70" s="635"/>
      <c r="AN70" s="590"/>
    </row>
    <row r="71" spans="6:40" ht="20.100000000000001" customHeight="1" x14ac:dyDescent="0.15">
      <c r="F71" s="37"/>
      <c r="H71" s="636" t="s">
        <v>1514</v>
      </c>
      <c r="I71" s="121"/>
      <c r="J71" s="121"/>
      <c r="K71" s="121"/>
      <c r="L71" s="121"/>
      <c r="M71" s="121"/>
      <c r="N71" s="121"/>
      <c r="O71" s="121"/>
      <c r="P71" s="121"/>
      <c r="Q71" s="121"/>
      <c r="R71" s="121"/>
      <c r="S71" s="121"/>
      <c r="T71" s="121"/>
      <c r="U71" s="121"/>
      <c r="V71" s="121"/>
      <c r="W71" s="121"/>
      <c r="X71" s="121"/>
      <c r="Y71" s="121"/>
      <c r="Z71" s="121"/>
      <c r="AA71" s="121"/>
      <c r="AB71" s="121"/>
      <c r="AC71" s="121"/>
      <c r="AD71" s="121"/>
      <c r="AE71" s="637"/>
      <c r="AN71" s="590"/>
    </row>
    <row r="72" spans="6:40" ht="12.95" customHeight="1" x14ac:dyDescent="0.15">
      <c r="F72" s="37"/>
      <c r="H72" s="1669"/>
      <c r="I72" s="1670"/>
      <c r="J72" s="1670"/>
      <c r="K72" s="1670"/>
      <c r="L72" s="1670"/>
      <c r="M72" s="1670"/>
      <c r="N72" s="1670"/>
      <c r="O72" s="1670"/>
      <c r="P72" s="1670"/>
      <c r="Q72" s="1670"/>
      <c r="R72" s="1670"/>
      <c r="S72" s="1670"/>
      <c r="T72" s="1670"/>
      <c r="U72" s="1670"/>
      <c r="V72" s="1670"/>
      <c r="W72" s="1670"/>
      <c r="X72" s="1670"/>
      <c r="Y72" s="1670"/>
      <c r="Z72" s="1670"/>
      <c r="AA72" s="1670"/>
      <c r="AB72" s="1670"/>
      <c r="AC72" s="1670"/>
      <c r="AD72" s="1670"/>
      <c r="AE72" s="1671"/>
      <c r="AN72" s="590"/>
    </row>
    <row r="73" spans="6:40" ht="12.95" customHeight="1" x14ac:dyDescent="0.15">
      <c r="F73" s="37"/>
      <c r="H73" s="1669"/>
      <c r="I73" s="1670"/>
      <c r="J73" s="1670"/>
      <c r="K73" s="1670"/>
      <c r="L73" s="1670"/>
      <c r="M73" s="1670"/>
      <c r="N73" s="1670"/>
      <c r="O73" s="1670"/>
      <c r="P73" s="1670"/>
      <c r="Q73" s="1670"/>
      <c r="R73" s="1670"/>
      <c r="S73" s="1670"/>
      <c r="T73" s="1670"/>
      <c r="U73" s="1670"/>
      <c r="V73" s="1670"/>
      <c r="W73" s="1670"/>
      <c r="X73" s="1670"/>
      <c r="Y73" s="1670"/>
      <c r="Z73" s="1670"/>
      <c r="AA73" s="1670"/>
      <c r="AB73" s="1670"/>
      <c r="AC73" s="1670"/>
      <c r="AD73" s="1670"/>
      <c r="AE73" s="1671"/>
      <c r="AN73" s="590"/>
    </row>
    <row r="74" spans="6:40" ht="12.95" customHeight="1" x14ac:dyDescent="0.15">
      <c r="F74" s="37"/>
      <c r="H74" s="1669"/>
      <c r="I74" s="1670"/>
      <c r="J74" s="1670"/>
      <c r="K74" s="1670"/>
      <c r="L74" s="1670"/>
      <c r="M74" s="1670"/>
      <c r="N74" s="1670"/>
      <c r="O74" s="1670"/>
      <c r="P74" s="1670"/>
      <c r="Q74" s="1670"/>
      <c r="R74" s="1670"/>
      <c r="S74" s="1670"/>
      <c r="T74" s="1670"/>
      <c r="U74" s="1670"/>
      <c r="V74" s="1670"/>
      <c r="W74" s="1670"/>
      <c r="X74" s="1670"/>
      <c r="Y74" s="1670"/>
      <c r="Z74" s="1670"/>
      <c r="AA74" s="1670"/>
      <c r="AB74" s="1670"/>
      <c r="AC74" s="1670"/>
      <c r="AD74" s="1670"/>
      <c r="AE74" s="1671"/>
      <c r="AN74" s="590"/>
    </row>
    <row r="75" spans="6:40" ht="12.95" customHeight="1" x14ac:dyDescent="0.15">
      <c r="F75" s="37"/>
      <c r="H75" s="1669"/>
      <c r="I75" s="1670"/>
      <c r="J75" s="1670"/>
      <c r="K75" s="1670"/>
      <c r="L75" s="1670"/>
      <c r="M75" s="1670"/>
      <c r="N75" s="1670"/>
      <c r="O75" s="1670"/>
      <c r="P75" s="1670"/>
      <c r="Q75" s="1670"/>
      <c r="R75" s="1670"/>
      <c r="S75" s="1670"/>
      <c r="T75" s="1670"/>
      <c r="U75" s="1670"/>
      <c r="V75" s="1670"/>
      <c r="W75" s="1670"/>
      <c r="X75" s="1670"/>
      <c r="Y75" s="1670"/>
      <c r="Z75" s="1670"/>
      <c r="AA75" s="1670"/>
      <c r="AB75" s="1670"/>
      <c r="AC75" s="1670"/>
      <c r="AD75" s="1670"/>
      <c r="AE75" s="1671"/>
      <c r="AN75" s="590"/>
    </row>
    <row r="76" spans="6:40" ht="12.95" customHeight="1" x14ac:dyDescent="0.15">
      <c r="F76" s="37"/>
      <c r="H76" s="1669"/>
      <c r="I76" s="1670"/>
      <c r="J76" s="1670"/>
      <c r="K76" s="1670"/>
      <c r="L76" s="1670"/>
      <c r="M76" s="1670"/>
      <c r="N76" s="1670"/>
      <c r="O76" s="1670"/>
      <c r="P76" s="1670"/>
      <c r="Q76" s="1670"/>
      <c r="R76" s="1670"/>
      <c r="S76" s="1670"/>
      <c r="T76" s="1670"/>
      <c r="U76" s="1670"/>
      <c r="V76" s="1670"/>
      <c r="W76" s="1670"/>
      <c r="X76" s="1670"/>
      <c r="Y76" s="1670"/>
      <c r="Z76" s="1670"/>
      <c r="AA76" s="1670"/>
      <c r="AB76" s="1670"/>
      <c r="AC76" s="1670"/>
      <c r="AD76" s="1670"/>
      <c r="AE76" s="1671"/>
      <c r="AN76" s="590"/>
    </row>
    <row r="77" spans="6:40" ht="12.95" customHeight="1" x14ac:dyDescent="0.15">
      <c r="F77" s="37"/>
      <c r="H77" s="1669"/>
      <c r="I77" s="1670"/>
      <c r="J77" s="1670"/>
      <c r="K77" s="1670"/>
      <c r="L77" s="1670"/>
      <c r="M77" s="1670"/>
      <c r="N77" s="1670"/>
      <c r="O77" s="1670"/>
      <c r="P77" s="1670"/>
      <c r="Q77" s="1670"/>
      <c r="R77" s="1670"/>
      <c r="S77" s="1670"/>
      <c r="T77" s="1670"/>
      <c r="U77" s="1670"/>
      <c r="V77" s="1670"/>
      <c r="W77" s="1670"/>
      <c r="X77" s="1670"/>
      <c r="Y77" s="1670"/>
      <c r="Z77" s="1670"/>
      <c r="AA77" s="1670"/>
      <c r="AB77" s="1670"/>
      <c r="AC77" s="1670"/>
      <c r="AD77" s="1670"/>
      <c r="AE77" s="1671"/>
      <c r="AN77" s="590"/>
    </row>
    <row r="78" spans="6:40" ht="12.95" customHeight="1" x14ac:dyDescent="0.15">
      <c r="F78" s="37"/>
      <c r="H78" s="1669"/>
      <c r="I78" s="1670"/>
      <c r="J78" s="1670"/>
      <c r="K78" s="1670"/>
      <c r="L78" s="1670"/>
      <c r="M78" s="1670"/>
      <c r="N78" s="1670"/>
      <c r="O78" s="1670"/>
      <c r="P78" s="1670"/>
      <c r="Q78" s="1670"/>
      <c r="R78" s="1670"/>
      <c r="S78" s="1670"/>
      <c r="T78" s="1670"/>
      <c r="U78" s="1670"/>
      <c r="V78" s="1670"/>
      <c r="W78" s="1670"/>
      <c r="X78" s="1670"/>
      <c r="Y78" s="1670"/>
      <c r="Z78" s="1670"/>
      <c r="AA78" s="1670"/>
      <c r="AB78" s="1670"/>
      <c r="AC78" s="1670"/>
      <c r="AD78" s="1670"/>
      <c r="AE78" s="1671"/>
      <c r="AN78" s="590"/>
    </row>
    <row r="79" spans="6:40" ht="12.95" customHeight="1" x14ac:dyDescent="0.15">
      <c r="F79" s="37"/>
      <c r="H79" s="1669"/>
      <c r="I79" s="1670"/>
      <c r="J79" s="1670"/>
      <c r="K79" s="1670"/>
      <c r="L79" s="1670"/>
      <c r="M79" s="1670"/>
      <c r="N79" s="1670"/>
      <c r="O79" s="1670"/>
      <c r="P79" s="1670"/>
      <c r="Q79" s="1670"/>
      <c r="R79" s="1670"/>
      <c r="S79" s="1670"/>
      <c r="T79" s="1670"/>
      <c r="U79" s="1670"/>
      <c r="V79" s="1670"/>
      <c r="W79" s="1670"/>
      <c r="X79" s="1670"/>
      <c r="Y79" s="1670"/>
      <c r="Z79" s="1670"/>
      <c r="AA79" s="1670"/>
      <c r="AB79" s="1670"/>
      <c r="AC79" s="1670"/>
      <c r="AD79" s="1670"/>
      <c r="AE79" s="1671"/>
      <c r="AN79" s="590"/>
    </row>
    <row r="80" spans="6:40" ht="13.5" customHeight="1" thickBot="1" x14ac:dyDescent="0.2">
      <c r="F80" s="37"/>
      <c r="H80" s="1672"/>
      <c r="I80" s="1673"/>
      <c r="J80" s="1673"/>
      <c r="K80" s="1673"/>
      <c r="L80" s="1673"/>
      <c r="M80" s="1673"/>
      <c r="N80" s="1673"/>
      <c r="O80" s="1673"/>
      <c r="P80" s="1673"/>
      <c r="Q80" s="1673"/>
      <c r="R80" s="1673"/>
      <c r="S80" s="1673"/>
      <c r="T80" s="1673"/>
      <c r="U80" s="1673"/>
      <c r="V80" s="1673"/>
      <c r="W80" s="1673"/>
      <c r="X80" s="1673"/>
      <c r="Y80" s="1673"/>
      <c r="Z80" s="1673"/>
      <c r="AA80" s="1673"/>
      <c r="AB80" s="1673"/>
      <c r="AC80" s="1673"/>
      <c r="AD80" s="1673"/>
      <c r="AE80" s="1674"/>
      <c r="AN80" s="590"/>
    </row>
    <row r="81" spans="5:92" x14ac:dyDescent="0.15">
      <c r="F81" s="37"/>
      <c r="AN81" s="590"/>
    </row>
    <row r="82" spans="5:92" ht="16.5" thickBot="1" x14ac:dyDescent="0.2">
      <c r="F82" s="638"/>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639"/>
    </row>
    <row r="83" spans="5:92" ht="31.5" customHeight="1" x14ac:dyDescent="0.15">
      <c r="E83" s="38"/>
      <c r="F83" s="331" t="s">
        <v>1961</v>
      </c>
      <c r="G83" s="332"/>
      <c r="H83" s="332"/>
      <c r="I83" s="332"/>
      <c r="J83" s="332"/>
      <c r="K83" s="332"/>
      <c r="L83" s="332"/>
      <c r="M83" s="332"/>
      <c r="N83" s="332"/>
      <c r="O83" s="332"/>
      <c r="P83" s="332"/>
      <c r="Q83" s="332"/>
      <c r="R83" s="332"/>
      <c r="S83" s="332"/>
      <c r="T83" s="332"/>
      <c r="U83" s="332"/>
      <c r="V83" s="332"/>
      <c r="W83" s="332"/>
      <c r="X83" s="332"/>
      <c r="Y83" s="332"/>
      <c r="Z83" s="332"/>
      <c r="AA83" s="332"/>
      <c r="AB83" s="332"/>
      <c r="AC83" s="332"/>
      <c r="AD83" s="332"/>
      <c r="AE83" s="332"/>
      <c r="AF83" s="332"/>
      <c r="AG83" s="332"/>
      <c r="AH83" s="332"/>
      <c r="AI83" s="332"/>
      <c r="AJ83" s="332"/>
      <c r="AK83" s="332"/>
      <c r="AL83" s="332"/>
      <c r="AM83" s="1295" t="s">
        <v>1422</v>
      </c>
      <c r="AN83" s="1296"/>
    </row>
    <row r="84" spans="5:92" ht="65.099999999999994" customHeight="1" x14ac:dyDescent="0.15">
      <c r="E84" s="38"/>
      <c r="F84" s="333"/>
      <c r="G84" s="640"/>
      <c r="H84" s="1299" t="s">
        <v>1845</v>
      </c>
      <c r="I84" s="1299"/>
      <c r="J84" s="1299"/>
      <c r="K84" s="1299"/>
      <c r="L84" s="1299"/>
      <c r="M84" s="1299"/>
      <c r="N84" s="1299"/>
      <c r="O84" s="1299"/>
      <c r="P84" s="1299"/>
      <c r="Q84" s="1299"/>
      <c r="R84" s="1299"/>
      <c r="S84" s="1299"/>
      <c r="T84" s="1299"/>
      <c r="U84" s="1299"/>
      <c r="V84" s="1299"/>
      <c r="W84" s="1299"/>
      <c r="X84" s="1299"/>
      <c r="Y84" s="1299"/>
      <c r="Z84" s="1299"/>
      <c r="AA84" s="1299"/>
      <c r="AB84" s="1299"/>
      <c r="AC84" s="1299"/>
      <c r="AD84" s="1299"/>
      <c r="AE84" s="1299"/>
      <c r="AF84" s="1299"/>
      <c r="AG84" s="1299"/>
      <c r="AH84" s="1299"/>
      <c r="AI84" s="1299"/>
      <c r="AJ84" s="1299"/>
      <c r="AK84" s="235"/>
      <c r="AL84" s="626"/>
      <c r="AM84" s="626"/>
      <c r="AN84" s="625"/>
      <c r="AP84" s="641" t="s">
        <v>1508</v>
      </c>
    </row>
    <row r="85" spans="5:92" ht="20.100000000000001" customHeight="1" thickBot="1" x14ac:dyDescent="0.2">
      <c r="F85" s="37"/>
      <c r="H85" s="366"/>
      <c r="I85" s="366"/>
      <c r="J85" s="366"/>
      <c r="K85" s="366"/>
      <c r="L85" s="366"/>
      <c r="AC85" s="642"/>
      <c r="AN85" s="590"/>
      <c r="AP85" s="5">
        <v>2</v>
      </c>
      <c r="BP85" s="5">
        <v>3</v>
      </c>
    </row>
    <row r="86" spans="5:92" ht="399.95" customHeight="1" thickBot="1" x14ac:dyDescent="0.2">
      <c r="F86" s="37"/>
      <c r="H86" s="1556"/>
      <c r="I86" s="1557"/>
      <c r="J86" s="1557"/>
      <c r="K86" s="1557"/>
      <c r="L86" s="1557"/>
      <c r="M86" s="1557"/>
      <c r="N86" s="1557"/>
      <c r="O86" s="1557"/>
      <c r="P86" s="1557"/>
      <c r="Q86" s="1557"/>
      <c r="R86" s="1557"/>
      <c r="S86" s="1557"/>
      <c r="T86" s="1557"/>
      <c r="U86" s="1557"/>
      <c r="V86" s="1557"/>
      <c r="W86" s="1557"/>
      <c r="X86" s="1557"/>
      <c r="Y86" s="1557"/>
      <c r="Z86" s="1557"/>
      <c r="AA86" s="1557"/>
      <c r="AB86" s="1557"/>
      <c r="AC86" s="1557"/>
      <c r="AD86" s="1557"/>
      <c r="AE86" s="1557"/>
      <c r="AF86" s="1558"/>
      <c r="AN86" s="590"/>
      <c r="AP86" s="1556"/>
      <c r="AQ86" s="1557"/>
      <c r="AR86" s="1557"/>
      <c r="AS86" s="1557"/>
      <c r="AT86" s="1557"/>
      <c r="AU86" s="1557"/>
      <c r="AV86" s="1557"/>
      <c r="AW86" s="1557"/>
      <c r="AX86" s="1557"/>
      <c r="AY86" s="1557"/>
      <c r="AZ86" s="1557"/>
      <c r="BA86" s="1557"/>
      <c r="BB86" s="1557"/>
      <c r="BC86" s="1557"/>
      <c r="BD86" s="1557"/>
      <c r="BE86" s="1557"/>
      <c r="BF86" s="1557"/>
      <c r="BG86" s="1557"/>
      <c r="BH86" s="1557"/>
      <c r="BI86" s="1557"/>
      <c r="BJ86" s="1557"/>
      <c r="BK86" s="1557"/>
      <c r="BL86" s="1557"/>
      <c r="BM86" s="1557"/>
      <c r="BN86" s="1558"/>
      <c r="BP86" s="1556"/>
      <c r="BQ86" s="1557"/>
      <c r="BR86" s="1557"/>
      <c r="BS86" s="1557"/>
      <c r="BT86" s="1557"/>
      <c r="BU86" s="1557"/>
      <c r="BV86" s="1557"/>
      <c r="BW86" s="1557"/>
      <c r="BX86" s="1557"/>
      <c r="BY86" s="1557"/>
      <c r="BZ86" s="1557"/>
      <c r="CA86" s="1557"/>
      <c r="CB86" s="1557"/>
      <c r="CC86" s="1557"/>
      <c r="CD86" s="1557"/>
      <c r="CE86" s="1557"/>
      <c r="CF86" s="1557"/>
      <c r="CG86" s="1557"/>
      <c r="CH86" s="1557"/>
      <c r="CI86" s="1557"/>
      <c r="CJ86" s="1557"/>
      <c r="CK86" s="1557"/>
      <c r="CL86" s="1557"/>
      <c r="CM86" s="1557"/>
      <c r="CN86" s="1558"/>
    </row>
    <row r="87" spans="5:92" ht="30" customHeight="1" thickBot="1" x14ac:dyDescent="0.2">
      <c r="F87" s="37"/>
      <c r="I87" s="38" t="s">
        <v>1371</v>
      </c>
      <c r="J87" s="1559"/>
      <c r="K87" s="1560"/>
      <c r="L87" s="1560"/>
      <c r="M87" s="1560"/>
      <c r="N87" s="1560"/>
      <c r="O87" s="1560"/>
      <c r="P87" s="1560"/>
      <c r="Q87" s="1560"/>
      <c r="R87" s="1560"/>
      <c r="S87" s="1560"/>
      <c r="T87" s="1560"/>
      <c r="U87" s="1560"/>
      <c r="V87" s="1561"/>
      <c r="W87" s="38"/>
      <c r="X87" s="38"/>
      <c r="Y87" s="38"/>
      <c r="Z87" s="38"/>
      <c r="AA87" s="38"/>
      <c r="AB87" s="38"/>
      <c r="AC87" s="38"/>
      <c r="AD87" s="38"/>
      <c r="AE87" s="38"/>
      <c r="AF87" s="38"/>
      <c r="AN87" s="590"/>
      <c r="AQ87" s="38" t="s">
        <v>1371</v>
      </c>
      <c r="AR87" s="1559"/>
      <c r="AS87" s="1560"/>
      <c r="AT87" s="1560"/>
      <c r="AU87" s="1560"/>
      <c r="AV87" s="1560"/>
      <c r="AW87" s="1560"/>
      <c r="AX87" s="1560"/>
      <c r="AY87" s="1560"/>
      <c r="AZ87" s="1560"/>
      <c r="BA87" s="1560"/>
      <c r="BB87" s="1560"/>
      <c r="BC87" s="1560"/>
      <c r="BD87" s="1561"/>
      <c r="BE87" s="38"/>
      <c r="BF87" s="38"/>
      <c r="BG87" s="38"/>
      <c r="BH87" s="38"/>
      <c r="BI87" s="38"/>
      <c r="BJ87" s="38"/>
      <c r="BK87" s="38"/>
      <c r="BL87" s="38"/>
      <c r="BM87" s="38"/>
      <c r="BN87" s="38"/>
      <c r="BQ87" s="38" t="s">
        <v>1371</v>
      </c>
      <c r="BR87" s="1559"/>
      <c r="BS87" s="1560"/>
      <c r="BT87" s="1560"/>
      <c r="BU87" s="1560"/>
      <c r="BV87" s="1560"/>
      <c r="BW87" s="1560"/>
      <c r="BX87" s="1560"/>
      <c r="BY87" s="1560"/>
      <c r="BZ87" s="1560"/>
      <c r="CA87" s="1560"/>
      <c r="CB87" s="1560"/>
      <c r="CC87" s="1560"/>
      <c r="CD87" s="1561"/>
      <c r="CE87" s="38"/>
      <c r="CF87" s="38"/>
      <c r="CG87" s="38"/>
      <c r="CH87" s="38"/>
      <c r="CI87" s="38"/>
      <c r="CJ87" s="38"/>
      <c r="CK87" s="38"/>
      <c r="CL87" s="38"/>
      <c r="CM87" s="38"/>
      <c r="CN87" s="38"/>
    </row>
    <row r="88" spans="5:92" ht="12" customHeight="1" x14ac:dyDescent="0.15">
      <c r="F88" s="37"/>
      <c r="H88" s="965" t="s">
        <v>1515</v>
      </c>
      <c r="I88" s="965"/>
      <c r="J88" s="5" t="s">
        <v>1874</v>
      </c>
      <c r="T88" s="38"/>
      <c r="U88" s="38"/>
      <c r="V88" s="38"/>
      <c r="W88" s="38"/>
      <c r="X88" s="38"/>
      <c r="Y88" s="38"/>
      <c r="Z88" s="38"/>
      <c r="AA88" s="38"/>
      <c r="AB88" s="38"/>
      <c r="AC88" s="38"/>
      <c r="AD88" s="38"/>
      <c r="AE88" s="38"/>
      <c r="AF88" s="38"/>
      <c r="AN88" s="590"/>
      <c r="AP88" s="965" t="s">
        <v>1515</v>
      </c>
      <c r="AQ88" s="965"/>
      <c r="AR88" s="5" t="s">
        <v>1874</v>
      </c>
      <c r="BB88" s="38"/>
      <c r="BC88" s="38"/>
      <c r="BD88" s="38"/>
      <c r="BE88" s="38"/>
      <c r="BF88" s="38"/>
      <c r="BG88" s="38"/>
      <c r="BH88" s="38"/>
      <c r="BI88" s="38"/>
      <c r="BJ88" s="38"/>
      <c r="BK88" s="38"/>
      <c r="BL88" s="38"/>
      <c r="BM88" s="38"/>
      <c r="BN88" s="38"/>
      <c r="BP88" s="965" t="s">
        <v>1515</v>
      </c>
      <c r="BQ88" s="965"/>
      <c r="BR88" s="5" t="s">
        <v>1874</v>
      </c>
      <c r="CB88" s="38"/>
      <c r="CC88" s="38"/>
      <c r="CD88" s="38"/>
      <c r="CE88" s="38"/>
      <c r="CF88" s="38"/>
      <c r="CG88" s="38"/>
      <c r="CH88" s="38"/>
      <c r="CI88" s="38"/>
      <c r="CJ88" s="38"/>
      <c r="CK88" s="38"/>
      <c r="CL88" s="38"/>
      <c r="CM88" s="38"/>
      <c r="CN88" s="38"/>
    </row>
    <row r="89" spans="5:92" ht="16.5" thickBot="1" x14ac:dyDescent="0.2">
      <c r="F89" s="638"/>
      <c r="G89" s="39"/>
      <c r="H89" s="39"/>
      <c r="I89" s="39"/>
      <c r="J89" s="39"/>
      <c r="K89" s="39"/>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639"/>
    </row>
    <row r="90" spans="5:92" x14ac:dyDescent="0.15">
      <c r="F90" s="643"/>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44"/>
    </row>
    <row r="91" spans="5:92" x14ac:dyDescent="0.15">
      <c r="F91" s="37"/>
      <c r="H91" s="366" t="s">
        <v>1388</v>
      </c>
      <c r="AN91" s="590"/>
    </row>
    <row r="92" spans="5:92" ht="36.6" customHeight="1" x14ac:dyDescent="0.15">
      <c r="E92" s="38"/>
      <c r="F92" s="281"/>
      <c r="H92" s="936" t="s">
        <v>1735</v>
      </c>
      <c r="I92" s="936"/>
      <c r="J92" s="936"/>
      <c r="K92" s="936"/>
      <c r="L92" s="936"/>
      <c r="M92" s="936"/>
      <c r="N92" s="936"/>
      <c r="O92" s="936"/>
      <c r="P92" s="936"/>
      <c r="Q92" s="936"/>
      <c r="R92" s="936"/>
      <c r="S92" s="936"/>
      <c r="T92" s="936"/>
      <c r="U92" s="936"/>
      <c r="V92" s="936"/>
      <c r="W92" s="936"/>
      <c r="X92" s="936"/>
      <c r="Y92" s="936"/>
      <c r="Z92" s="936"/>
      <c r="AA92" s="936"/>
      <c r="AB92" s="936"/>
      <c r="AC92" s="936"/>
      <c r="AD92" s="936"/>
      <c r="AE92" s="936"/>
      <c r="AL92" s="102"/>
      <c r="AM92" s="102"/>
      <c r="AN92" s="277"/>
    </row>
    <row r="93" spans="5:92" ht="52.5" customHeight="1" x14ac:dyDescent="0.15">
      <c r="E93" s="38"/>
      <c r="F93" s="281"/>
      <c r="G93" s="84"/>
      <c r="H93" s="936" t="s">
        <v>1736</v>
      </c>
      <c r="I93" s="936"/>
      <c r="J93" s="936"/>
      <c r="K93" s="936"/>
      <c r="L93" s="936"/>
      <c r="M93" s="936"/>
      <c r="N93" s="936"/>
      <c r="O93" s="936"/>
      <c r="P93" s="936"/>
      <c r="Q93" s="936"/>
      <c r="R93" s="936"/>
      <c r="S93" s="936"/>
      <c r="T93" s="936"/>
      <c r="U93" s="936"/>
      <c r="V93" s="936"/>
      <c r="W93" s="936"/>
      <c r="X93" s="936"/>
      <c r="Y93" s="936"/>
      <c r="Z93" s="936"/>
      <c r="AA93" s="936"/>
      <c r="AB93" s="936"/>
      <c r="AC93" s="936"/>
      <c r="AD93" s="936"/>
      <c r="AE93" s="936"/>
      <c r="AL93" s="102"/>
      <c r="AM93" s="102"/>
      <c r="AN93" s="277"/>
    </row>
    <row r="94" spans="5:92" x14ac:dyDescent="0.15">
      <c r="F94" s="37"/>
      <c r="I94" s="366"/>
      <c r="J94" s="366"/>
      <c r="K94" s="366"/>
      <c r="L94" s="366"/>
      <c r="AN94" s="590"/>
    </row>
    <row r="95" spans="5:92" ht="30.95" customHeight="1" x14ac:dyDescent="0.15">
      <c r="F95" s="37"/>
      <c r="H95" s="1381" t="s">
        <v>529</v>
      </c>
      <c r="I95" s="1382"/>
      <c r="J95" s="1383"/>
      <c r="K95" s="1374" t="s">
        <v>568</v>
      </c>
      <c r="L95" s="1374"/>
      <c r="M95" s="1374"/>
      <c r="N95" s="1374" t="s">
        <v>569</v>
      </c>
      <c r="O95" s="1374"/>
      <c r="P95" s="1374"/>
      <c r="Q95" s="1374" t="s">
        <v>570</v>
      </c>
      <c r="R95" s="1374"/>
      <c r="S95" s="1374"/>
      <c r="T95" s="1374" t="s">
        <v>1768</v>
      </c>
      <c r="U95" s="1374"/>
      <c r="V95" s="1374"/>
      <c r="W95" s="1374" t="s">
        <v>572</v>
      </c>
      <c r="X95" s="1374"/>
      <c r="Y95" s="1374"/>
      <c r="Z95" s="1374" t="s">
        <v>574</v>
      </c>
      <c r="AA95" s="1374"/>
      <c r="AB95" s="1374"/>
      <c r="AC95" s="1374" t="s">
        <v>573</v>
      </c>
      <c r="AD95" s="1374"/>
      <c r="AE95" s="1374"/>
      <c r="AF95" s="1374"/>
      <c r="AG95" s="1374"/>
      <c r="AN95" s="590"/>
    </row>
    <row r="96" spans="5:92" ht="30" customHeight="1" x14ac:dyDescent="0.15">
      <c r="F96" s="37"/>
      <c r="H96" s="1041" t="s">
        <v>1509</v>
      </c>
      <c r="I96" s="1042"/>
      <c r="J96" s="1043"/>
      <c r="K96" s="1475"/>
      <c r="L96" s="1475"/>
      <c r="M96" s="1475"/>
      <c r="N96" s="1475"/>
      <c r="O96" s="1475"/>
      <c r="P96" s="1475"/>
      <c r="Q96" s="1477"/>
      <c r="R96" s="1477"/>
      <c r="S96" s="1477"/>
      <c r="T96" s="1475"/>
      <c r="U96" s="1475"/>
      <c r="V96" s="1475"/>
      <c r="W96" s="1475"/>
      <c r="X96" s="1475"/>
      <c r="Y96" s="1475"/>
      <c r="Z96" s="1475"/>
      <c r="AA96" s="1475"/>
      <c r="AB96" s="1475"/>
      <c r="AC96" s="1475"/>
      <c r="AD96" s="1475"/>
      <c r="AE96" s="1475"/>
      <c r="AF96" s="1475"/>
      <c r="AG96" s="1475"/>
      <c r="AN96" s="590"/>
    </row>
    <row r="97" spans="5:112" ht="30" customHeight="1" x14ac:dyDescent="0.15">
      <c r="F97" s="37"/>
      <c r="H97" s="1478"/>
      <c r="I97" s="1479"/>
      <c r="J97" s="1480"/>
      <c r="K97" s="1475"/>
      <c r="L97" s="1475"/>
      <c r="M97" s="1475"/>
      <c r="N97" s="1475"/>
      <c r="O97" s="1475"/>
      <c r="P97" s="1475"/>
      <c r="Q97" s="1477"/>
      <c r="R97" s="1477"/>
      <c r="S97" s="1477"/>
      <c r="T97" s="1475"/>
      <c r="U97" s="1475"/>
      <c r="V97" s="1475"/>
      <c r="W97" s="1475"/>
      <c r="X97" s="1475"/>
      <c r="Y97" s="1475"/>
      <c r="Z97" s="1475"/>
      <c r="AA97" s="1475"/>
      <c r="AB97" s="1475"/>
      <c r="AC97" s="1475"/>
      <c r="AD97" s="1475"/>
      <c r="AE97" s="1475"/>
      <c r="AF97" s="1475"/>
      <c r="AG97" s="1475"/>
      <c r="AN97" s="590"/>
    </row>
    <row r="98" spans="5:112" ht="30" customHeight="1" x14ac:dyDescent="0.15">
      <c r="F98" s="37"/>
      <c r="H98" s="1478"/>
      <c r="I98" s="1479"/>
      <c r="J98" s="1480"/>
      <c r="K98" s="1475"/>
      <c r="L98" s="1475"/>
      <c r="M98" s="1475"/>
      <c r="N98" s="1475"/>
      <c r="O98" s="1475"/>
      <c r="P98" s="1475"/>
      <c r="Q98" s="1477"/>
      <c r="R98" s="1477"/>
      <c r="S98" s="1477"/>
      <c r="T98" s="1475"/>
      <c r="U98" s="1475"/>
      <c r="V98" s="1475"/>
      <c r="W98" s="1475"/>
      <c r="X98" s="1475"/>
      <c r="Y98" s="1475"/>
      <c r="Z98" s="1475"/>
      <c r="AA98" s="1475"/>
      <c r="AB98" s="1475"/>
      <c r="AC98" s="1475"/>
      <c r="AD98" s="1475"/>
      <c r="AE98" s="1475"/>
      <c r="AF98" s="1475"/>
      <c r="AG98" s="1475"/>
      <c r="AN98" s="590"/>
    </row>
    <row r="99" spans="5:112" ht="30" customHeight="1" x14ac:dyDescent="0.15">
      <c r="F99" s="37"/>
      <c r="H99" s="1478"/>
      <c r="I99" s="1479"/>
      <c r="J99" s="1480"/>
      <c r="K99" s="1475"/>
      <c r="L99" s="1475"/>
      <c r="M99" s="1475"/>
      <c r="N99" s="1475"/>
      <c r="O99" s="1475"/>
      <c r="P99" s="1475"/>
      <c r="Q99" s="1477"/>
      <c r="R99" s="1477"/>
      <c r="S99" s="1477"/>
      <c r="T99" s="1475"/>
      <c r="U99" s="1475"/>
      <c r="V99" s="1475"/>
      <c r="W99" s="1475"/>
      <c r="X99" s="1475"/>
      <c r="Y99" s="1475"/>
      <c r="Z99" s="1475"/>
      <c r="AA99" s="1475"/>
      <c r="AB99" s="1475"/>
      <c r="AC99" s="1475"/>
      <c r="AD99" s="1475"/>
      <c r="AE99" s="1475"/>
      <c r="AF99" s="1475"/>
      <c r="AG99" s="1475"/>
      <c r="AN99" s="590"/>
    </row>
    <row r="100" spans="5:112" ht="30" customHeight="1" x14ac:dyDescent="0.15">
      <c r="F100" s="37"/>
      <c r="H100" s="1475"/>
      <c r="I100" s="1475"/>
      <c r="J100" s="1475"/>
      <c r="K100" s="1475"/>
      <c r="L100" s="1475"/>
      <c r="M100" s="1475"/>
      <c r="N100" s="1475"/>
      <c r="O100" s="1475"/>
      <c r="P100" s="1475"/>
      <c r="Q100" s="1477"/>
      <c r="R100" s="1477"/>
      <c r="S100" s="1477"/>
      <c r="T100" s="1475"/>
      <c r="U100" s="1475"/>
      <c r="V100" s="1475"/>
      <c r="W100" s="1475"/>
      <c r="X100" s="1475"/>
      <c r="Y100" s="1475"/>
      <c r="Z100" s="1475"/>
      <c r="AA100" s="1475"/>
      <c r="AB100" s="1475"/>
      <c r="AC100" s="1475"/>
      <c r="AD100" s="1475"/>
      <c r="AE100" s="1475"/>
      <c r="AF100" s="1475"/>
      <c r="AG100" s="1475"/>
      <c r="AN100" s="590"/>
    </row>
    <row r="101" spans="5:112" x14ac:dyDescent="0.15">
      <c r="F101" s="37"/>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N101" s="590"/>
    </row>
    <row r="102" spans="5:112" ht="16.5" thickBot="1" x14ac:dyDescent="0.2">
      <c r="F102" s="638"/>
      <c r="G102" s="39"/>
      <c r="H102" s="39"/>
      <c r="I102" s="39"/>
      <c r="J102" s="39"/>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639"/>
    </row>
    <row r="103" spans="5:112" ht="31.5" customHeight="1" x14ac:dyDescent="0.15">
      <c r="E103" s="38"/>
      <c r="F103" s="331" t="s">
        <v>1376</v>
      </c>
      <c r="G103" s="332"/>
      <c r="H103" s="332"/>
      <c r="I103" s="332"/>
      <c r="J103" s="332"/>
      <c r="K103" s="332"/>
      <c r="L103" s="332"/>
      <c r="M103" s="332"/>
      <c r="N103" s="332"/>
      <c r="O103" s="332"/>
      <c r="P103" s="332"/>
      <c r="Q103" s="332"/>
      <c r="R103" s="332"/>
      <c r="S103" s="332"/>
      <c r="T103" s="332"/>
      <c r="U103" s="332"/>
      <c r="V103" s="332"/>
      <c r="W103" s="332"/>
      <c r="X103" s="332"/>
      <c r="Y103" s="332"/>
      <c r="Z103" s="332"/>
      <c r="AA103" s="332"/>
      <c r="AB103" s="332"/>
      <c r="AC103" s="332"/>
      <c r="AD103" s="332"/>
      <c r="AE103" s="332"/>
      <c r="AF103" s="332"/>
      <c r="AG103" s="332"/>
      <c r="AH103" s="332"/>
      <c r="AI103" s="332"/>
      <c r="AJ103" s="332"/>
      <c r="AK103" s="332"/>
      <c r="AL103" s="332"/>
      <c r="AM103" s="1295" t="s">
        <v>1422</v>
      </c>
      <c r="AN103" s="1296"/>
    </row>
    <row r="104" spans="5:112" ht="36.6" customHeight="1" x14ac:dyDescent="0.15">
      <c r="E104" s="38"/>
      <c r="F104" s="333"/>
      <c r="G104" s="1588" t="s">
        <v>1913</v>
      </c>
      <c r="H104" s="1588"/>
      <c r="I104" s="1588"/>
      <c r="J104" s="1588"/>
      <c r="K104" s="1588"/>
      <c r="L104" s="1588"/>
      <c r="M104" s="1588"/>
      <c r="N104" s="1588"/>
      <c r="O104" s="1588"/>
      <c r="P104" s="1588"/>
      <c r="Q104" s="1588"/>
      <c r="R104" s="1588"/>
      <c r="S104" s="1588"/>
      <c r="T104" s="1588"/>
      <c r="U104" s="1588"/>
      <c r="V104" s="1588"/>
      <c r="W104" s="1588"/>
      <c r="X104" s="1588"/>
      <c r="Y104" s="1588"/>
      <c r="Z104" s="1588"/>
      <c r="AA104" s="1588"/>
      <c r="AB104" s="1588"/>
      <c r="AC104" s="1588"/>
      <c r="AD104" s="1588"/>
      <c r="AE104" s="1588"/>
      <c r="AF104" s="1588"/>
      <c r="AG104" s="1588"/>
      <c r="AH104" s="235"/>
      <c r="AI104" s="235"/>
      <c r="AJ104" s="235"/>
      <c r="AK104" s="235"/>
      <c r="AL104" s="626"/>
      <c r="AM104" s="626"/>
      <c r="AN104" s="625"/>
    </row>
    <row r="105" spans="5:112" ht="21.6" customHeight="1" x14ac:dyDescent="0.15">
      <c r="F105" s="3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N105" s="590"/>
      <c r="AP105" s="641" t="s">
        <v>1508</v>
      </c>
    </row>
    <row r="106" spans="5:112" ht="23.45" customHeight="1" x14ac:dyDescent="0.15">
      <c r="F106" s="37"/>
      <c r="H106" s="366"/>
      <c r="J106" s="366"/>
      <c r="K106" s="366"/>
      <c r="L106" s="366"/>
      <c r="AN106" s="590"/>
      <c r="AP106" s="5">
        <v>2</v>
      </c>
      <c r="BH106" s="5">
        <v>3</v>
      </c>
      <c r="BZ106" s="5">
        <v>4</v>
      </c>
      <c r="CR106" s="5">
        <v>5</v>
      </c>
    </row>
    <row r="107" spans="5:112" ht="33.6" customHeight="1" x14ac:dyDescent="0.15">
      <c r="F107" s="37"/>
      <c r="H107" s="1552" t="s">
        <v>1377</v>
      </c>
      <c r="I107" s="1553"/>
      <c r="J107" s="1554"/>
      <c r="K107" s="1555" t="str">
        <f>IF($H60&lt;&gt;"",$H60,"")</f>
        <v/>
      </c>
      <c r="L107" s="1555"/>
      <c r="M107" s="1555"/>
      <c r="O107" s="645" t="s">
        <v>1698</v>
      </c>
      <c r="AN107" s="590"/>
      <c r="AP107" s="1552" t="s">
        <v>1377</v>
      </c>
      <c r="AQ107" s="1553"/>
      <c r="AR107" s="1554"/>
      <c r="AS107" s="1555" t="str">
        <f>IF($H61&lt;&gt;"",$H61,"")</f>
        <v/>
      </c>
      <c r="AT107" s="1555"/>
      <c r="AU107" s="1555"/>
      <c r="BH107" s="1552" t="s">
        <v>1377</v>
      </c>
      <c r="BI107" s="1553"/>
      <c r="BJ107" s="1554"/>
      <c r="BK107" s="1555" t="str">
        <f>IF($H62&lt;&gt;"",$H62,"")</f>
        <v/>
      </c>
      <c r="BL107" s="1555"/>
      <c r="BM107" s="1555"/>
      <c r="BZ107" s="1552" t="s">
        <v>1377</v>
      </c>
      <c r="CA107" s="1553"/>
      <c r="CB107" s="1554"/>
      <c r="CC107" s="1555" t="str">
        <f>IF($H63&lt;&gt;"",$H63,"")</f>
        <v/>
      </c>
      <c r="CD107" s="1555"/>
      <c r="CE107" s="1555"/>
      <c r="CR107" s="1552" t="s">
        <v>1377</v>
      </c>
      <c r="CS107" s="1553"/>
      <c r="CT107" s="1554"/>
      <c r="CU107" s="1555" t="str">
        <f>IF($H64&lt;&gt;"",$H64,"")</f>
        <v/>
      </c>
      <c r="CV107" s="1555"/>
      <c r="CW107" s="1555"/>
    </row>
    <row r="108" spans="5:112" ht="26.1" customHeight="1" x14ac:dyDescent="0.15">
      <c r="F108" s="37"/>
      <c r="H108" s="1257" t="s">
        <v>529</v>
      </c>
      <c r="I108" s="1258"/>
      <c r="J108" s="1259"/>
      <c r="K108" s="1241" t="s">
        <v>584</v>
      </c>
      <c r="L108" s="1241"/>
      <c r="M108" s="1241"/>
      <c r="N108" s="1241"/>
      <c r="O108" s="1241"/>
      <c r="P108" s="1257" t="s">
        <v>1609</v>
      </c>
      <c r="Q108" s="1258"/>
      <c r="R108" s="1258"/>
      <c r="S108" s="1258"/>
      <c r="T108" s="1258"/>
      <c r="U108" s="1258"/>
      <c r="V108" s="1258"/>
      <c r="W108" s="1258"/>
      <c r="X108" s="1259"/>
      <c r="Y108" s="38"/>
      <c r="Z108" s="38"/>
      <c r="AA108" s="38"/>
      <c r="AB108" s="38"/>
      <c r="AC108" s="38"/>
      <c r="AD108" s="38"/>
      <c r="AE108" s="38"/>
      <c r="AN108" s="590"/>
      <c r="AP108" s="1257" t="s">
        <v>529</v>
      </c>
      <c r="AQ108" s="1258"/>
      <c r="AR108" s="1259"/>
      <c r="AS108" s="1241" t="s">
        <v>584</v>
      </c>
      <c r="AT108" s="1241"/>
      <c r="AU108" s="1241"/>
      <c r="AV108" s="1241"/>
      <c r="AW108" s="1241"/>
      <c r="AX108" s="1257" t="s">
        <v>1609</v>
      </c>
      <c r="AY108" s="1258"/>
      <c r="AZ108" s="1258"/>
      <c r="BA108" s="1258"/>
      <c r="BB108" s="1258"/>
      <c r="BC108" s="1258"/>
      <c r="BD108" s="1258"/>
      <c r="BE108" s="1258"/>
      <c r="BF108" s="1259"/>
      <c r="BH108" s="1257" t="s">
        <v>529</v>
      </c>
      <c r="BI108" s="1258"/>
      <c r="BJ108" s="1259"/>
      <c r="BK108" s="1241" t="s">
        <v>584</v>
      </c>
      <c r="BL108" s="1241"/>
      <c r="BM108" s="1241"/>
      <c r="BN108" s="1241"/>
      <c r="BO108" s="1241"/>
      <c r="BP108" s="1257" t="s">
        <v>1609</v>
      </c>
      <c r="BQ108" s="1258"/>
      <c r="BR108" s="1258"/>
      <c r="BS108" s="1258"/>
      <c r="BT108" s="1258"/>
      <c r="BU108" s="1258"/>
      <c r="BV108" s="1258"/>
      <c r="BW108" s="1258"/>
      <c r="BX108" s="1259"/>
      <c r="BZ108" s="1257" t="s">
        <v>529</v>
      </c>
      <c r="CA108" s="1258"/>
      <c r="CB108" s="1259"/>
      <c r="CC108" s="1241" t="s">
        <v>584</v>
      </c>
      <c r="CD108" s="1241"/>
      <c r="CE108" s="1241"/>
      <c r="CF108" s="1241"/>
      <c r="CG108" s="1241"/>
      <c r="CH108" s="1257" t="s">
        <v>1609</v>
      </c>
      <c r="CI108" s="1258"/>
      <c r="CJ108" s="1258"/>
      <c r="CK108" s="1258"/>
      <c r="CL108" s="1258"/>
      <c r="CM108" s="1258"/>
      <c r="CN108" s="1258"/>
      <c r="CO108" s="1258"/>
      <c r="CP108" s="1259"/>
      <c r="CR108" s="1257" t="s">
        <v>529</v>
      </c>
      <c r="CS108" s="1258"/>
      <c r="CT108" s="1259"/>
      <c r="CU108" s="1241" t="s">
        <v>584</v>
      </c>
      <c r="CV108" s="1241"/>
      <c r="CW108" s="1241"/>
      <c r="CX108" s="1241"/>
      <c r="CY108" s="1241"/>
      <c r="CZ108" s="1257" t="s">
        <v>1609</v>
      </c>
      <c r="DA108" s="1258"/>
      <c r="DB108" s="1258"/>
      <c r="DC108" s="1258"/>
      <c r="DD108" s="1258"/>
      <c r="DE108" s="1258"/>
      <c r="DF108" s="1258"/>
      <c r="DG108" s="1258"/>
      <c r="DH108" s="1259"/>
    </row>
    <row r="109" spans="5:112" ht="30" customHeight="1" x14ac:dyDescent="0.15">
      <c r="F109" s="37"/>
      <c r="H109" s="1260" t="s">
        <v>638</v>
      </c>
      <c r="I109" s="1261"/>
      <c r="J109" s="1262"/>
      <c r="K109" s="1242" t="s">
        <v>587</v>
      </c>
      <c r="L109" s="1242"/>
      <c r="M109" s="1242"/>
      <c r="N109" s="1242"/>
      <c r="O109" s="1242"/>
      <c r="P109" s="1534"/>
      <c r="Q109" s="1535"/>
      <c r="R109" s="1535"/>
      <c r="S109" s="1535"/>
      <c r="T109" s="1535"/>
      <c r="U109" s="1535"/>
      <c r="V109" s="1535"/>
      <c r="W109" s="1535"/>
      <c r="X109" s="1536"/>
      <c r="Y109" s="22"/>
      <c r="Z109" s="22"/>
      <c r="AA109" s="22"/>
      <c r="AB109" s="22"/>
      <c r="AC109" s="22"/>
      <c r="AD109" s="22"/>
      <c r="AE109" s="22"/>
      <c r="AN109" s="590"/>
      <c r="AP109" s="1260" t="s">
        <v>638</v>
      </c>
      <c r="AQ109" s="1261"/>
      <c r="AR109" s="1262"/>
      <c r="AS109" s="1242" t="s">
        <v>587</v>
      </c>
      <c r="AT109" s="1242"/>
      <c r="AU109" s="1242"/>
      <c r="AV109" s="1242"/>
      <c r="AW109" s="1242"/>
      <c r="AX109" s="1310"/>
      <c r="AY109" s="1311"/>
      <c r="AZ109" s="1311"/>
      <c r="BA109" s="1311"/>
      <c r="BB109" s="1311"/>
      <c r="BC109" s="1311"/>
      <c r="BD109" s="1311"/>
      <c r="BE109" s="1311"/>
      <c r="BF109" s="1312"/>
      <c r="BH109" s="1260" t="s">
        <v>638</v>
      </c>
      <c r="BI109" s="1261"/>
      <c r="BJ109" s="1262"/>
      <c r="BK109" s="1242" t="s">
        <v>587</v>
      </c>
      <c r="BL109" s="1242"/>
      <c r="BM109" s="1242"/>
      <c r="BN109" s="1242"/>
      <c r="BO109" s="1242"/>
      <c r="BP109" s="1310"/>
      <c r="BQ109" s="1311"/>
      <c r="BR109" s="1311"/>
      <c r="BS109" s="1311"/>
      <c r="BT109" s="1311"/>
      <c r="BU109" s="1311"/>
      <c r="BV109" s="1311"/>
      <c r="BW109" s="1311"/>
      <c r="BX109" s="1312"/>
      <c r="BZ109" s="1260" t="s">
        <v>638</v>
      </c>
      <c r="CA109" s="1261"/>
      <c r="CB109" s="1262"/>
      <c r="CC109" s="1242" t="s">
        <v>587</v>
      </c>
      <c r="CD109" s="1242"/>
      <c r="CE109" s="1242"/>
      <c r="CF109" s="1242"/>
      <c r="CG109" s="1242"/>
      <c r="CH109" s="1310"/>
      <c r="CI109" s="1311"/>
      <c r="CJ109" s="1311"/>
      <c r="CK109" s="1311"/>
      <c r="CL109" s="1311"/>
      <c r="CM109" s="1311"/>
      <c r="CN109" s="1311"/>
      <c r="CO109" s="1311"/>
      <c r="CP109" s="1312"/>
      <c r="CR109" s="1260" t="s">
        <v>638</v>
      </c>
      <c r="CS109" s="1261"/>
      <c r="CT109" s="1262"/>
      <c r="CU109" s="1242" t="s">
        <v>587</v>
      </c>
      <c r="CV109" s="1242"/>
      <c r="CW109" s="1242"/>
      <c r="CX109" s="1242"/>
      <c r="CY109" s="1242"/>
      <c r="CZ109" s="1310"/>
      <c r="DA109" s="1311"/>
      <c r="DB109" s="1311"/>
      <c r="DC109" s="1311"/>
      <c r="DD109" s="1311"/>
      <c r="DE109" s="1311"/>
      <c r="DF109" s="1311"/>
      <c r="DG109" s="1311"/>
      <c r="DH109" s="1312"/>
    </row>
    <row r="110" spans="5:112" ht="30" customHeight="1" x14ac:dyDescent="0.15">
      <c r="F110" s="37"/>
      <c r="H110" s="1263"/>
      <c r="I110" s="965"/>
      <c r="J110" s="1264"/>
      <c r="K110" s="1242" t="s">
        <v>1529</v>
      </c>
      <c r="L110" s="1242"/>
      <c r="M110" s="1242"/>
      <c r="N110" s="1242"/>
      <c r="O110" s="1242"/>
      <c r="P110" s="1534"/>
      <c r="Q110" s="1535"/>
      <c r="R110" s="1535"/>
      <c r="S110" s="1535"/>
      <c r="T110" s="1535"/>
      <c r="U110" s="1535"/>
      <c r="V110" s="1535"/>
      <c r="W110" s="1535"/>
      <c r="X110" s="1536"/>
      <c r="Y110" s="22"/>
      <c r="Z110" s="22"/>
      <c r="AA110" s="22"/>
      <c r="AB110" s="22"/>
      <c r="AC110" s="22"/>
      <c r="AD110" s="22"/>
      <c r="AE110" s="22"/>
      <c r="AN110" s="590"/>
      <c r="AP110" s="1263"/>
      <c r="AQ110" s="965"/>
      <c r="AR110" s="1264"/>
      <c r="AS110" s="1242" t="s">
        <v>1529</v>
      </c>
      <c r="AT110" s="1242"/>
      <c r="AU110" s="1242"/>
      <c r="AV110" s="1242"/>
      <c r="AW110" s="1242"/>
      <c r="AX110" s="1310"/>
      <c r="AY110" s="1311"/>
      <c r="AZ110" s="1311"/>
      <c r="BA110" s="1311"/>
      <c r="BB110" s="1311"/>
      <c r="BC110" s="1311"/>
      <c r="BD110" s="1311"/>
      <c r="BE110" s="1311"/>
      <c r="BF110" s="1312"/>
      <c r="BH110" s="1263"/>
      <c r="BI110" s="965"/>
      <c r="BJ110" s="1264"/>
      <c r="BK110" s="1242" t="s">
        <v>1529</v>
      </c>
      <c r="BL110" s="1242"/>
      <c r="BM110" s="1242"/>
      <c r="BN110" s="1242"/>
      <c r="BO110" s="1242"/>
      <c r="BP110" s="1310"/>
      <c r="BQ110" s="1311"/>
      <c r="BR110" s="1311"/>
      <c r="BS110" s="1311"/>
      <c r="BT110" s="1311"/>
      <c r="BU110" s="1311"/>
      <c r="BV110" s="1311"/>
      <c r="BW110" s="1311"/>
      <c r="BX110" s="1312"/>
      <c r="BZ110" s="1263"/>
      <c r="CA110" s="965"/>
      <c r="CB110" s="1264"/>
      <c r="CC110" s="1242" t="s">
        <v>1529</v>
      </c>
      <c r="CD110" s="1242"/>
      <c r="CE110" s="1242"/>
      <c r="CF110" s="1242"/>
      <c r="CG110" s="1242"/>
      <c r="CH110" s="1310"/>
      <c r="CI110" s="1311"/>
      <c r="CJ110" s="1311"/>
      <c r="CK110" s="1311"/>
      <c r="CL110" s="1311"/>
      <c r="CM110" s="1311"/>
      <c r="CN110" s="1311"/>
      <c r="CO110" s="1311"/>
      <c r="CP110" s="1312"/>
      <c r="CR110" s="1263"/>
      <c r="CS110" s="965"/>
      <c r="CT110" s="1264"/>
      <c r="CU110" s="1242" t="s">
        <v>1529</v>
      </c>
      <c r="CV110" s="1242"/>
      <c r="CW110" s="1242"/>
      <c r="CX110" s="1242"/>
      <c r="CY110" s="1242"/>
      <c r="CZ110" s="1310"/>
      <c r="DA110" s="1311"/>
      <c r="DB110" s="1311"/>
      <c r="DC110" s="1311"/>
      <c r="DD110" s="1311"/>
      <c r="DE110" s="1311"/>
      <c r="DF110" s="1311"/>
      <c r="DG110" s="1311"/>
      <c r="DH110" s="1312"/>
    </row>
    <row r="111" spans="5:112" ht="30" customHeight="1" x14ac:dyDescent="0.15">
      <c r="F111" s="37"/>
      <c r="H111" s="1263"/>
      <c r="I111" s="965"/>
      <c r="J111" s="1264"/>
      <c r="K111" s="1254" t="s">
        <v>590</v>
      </c>
      <c r="L111" s="1255"/>
      <c r="M111" s="1255"/>
      <c r="N111" s="1255"/>
      <c r="O111" s="1256"/>
      <c r="P111" s="1534"/>
      <c r="Q111" s="1535"/>
      <c r="R111" s="1535"/>
      <c r="S111" s="1535"/>
      <c r="T111" s="1535"/>
      <c r="U111" s="1535"/>
      <c r="V111" s="1535"/>
      <c r="W111" s="1535"/>
      <c r="X111" s="1536"/>
      <c r="Y111" s="22"/>
      <c r="Z111" s="22"/>
      <c r="AA111" s="22"/>
      <c r="AB111" s="22"/>
      <c r="AC111" s="22"/>
      <c r="AD111" s="22"/>
      <c r="AE111" s="22"/>
      <c r="AN111" s="590"/>
      <c r="AP111" s="1263"/>
      <c r="AQ111" s="965"/>
      <c r="AR111" s="1264"/>
      <c r="AS111" s="1242" t="s">
        <v>590</v>
      </c>
      <c r="AT111" s="1242"/>
      <c r="AU111" s="1242"/>
      <c r="AV111" s="1242"/>
      <c r="AW111" s="1242"/>
      <c r="AX111" s="1310"/>
      <c r="AY111" s="1311"/>
      <c r="AZ111" s="1311"/>
      <c r="BA111" s="1311"/>
      <c r="BB111" s="1311"/>
      <c r="BC111" s="1311"/>
      <c r="BD111" s="1311"/>
      <c r="BE111" s="1311"/>
      <c r="BF111" s="1312"/>
      <c r="BH111" s="1263"/>
      <c r="BI111" s="965"/>
      <c r="BJ111" s="1264"/>
      <c r="BK111" s="1242" t="s">
        <v>590</v>
      </c>
      <c r="BL111" s="1242"/>
      <c r="BM111" s="1242"/>
      <c r="BN111" s="1242"/>
      <c r="BO111" s="1242"/>
      <c r="BP111" s="1310"/>
      <c r="BQ111" s="1311"/>
      <c r="BR111" s="1311"/>
      <c r="BS111" s="1311"/>
      <c r="BT111" s="1311"/>
      <c r="BU111" s="1311"/>
      <c r="BV111" s="1311"/>
      <c r="BW111" s="1311"/>
      <c r="BX111" s="1312"/>
      <c r="BZ111" s="1263"/>
      <c r="CA111" s="965"/>
      <c r="CB111" s="1264"/>
      <c r="CC111" s="1242" t="s">
        <v>590</v>
      </c>
      <c r="CD111" s="1242"/>
      <c r="CE111" s="1242"/>
      <c r="CF111" s="1242"/>
      <c r="CG111" s="1242"/>
      <c r="CH111" s="1310"/>
      <c r="CI111" s="1311"/>
      <c r="CJ111" s="1311"/>
      <c r="CK111" s="1311"/>
      <c r="CL111" s="1311"/>
      <c r="CM111" s="1311"/>
      <c r="CN111" s="1311"/>
      <c r="CO111" s="1311"/>
      <c r="CP111" s="1312"/>
      <c r="CR111" s="1263"/>
      <c r="CS111" s="965"/>
      <c r="CT111" s="1264"/>
      <c r="CU111" s="1242" t="s">
        <v>590</v>
      </c>
      <c r="CV111" s="1242"/>
      <c r="CW111" s="1242"/>
      <c r="CX111" s="1242"/>
      <c r="CY111" s="1242"/>
      <c r="CZ111" s="1310"/>
      <c r="DA111" s="1311"/>
      <c r="DB111" s="1311"/>
      <c r="DC111" s="1311"/>
      <c r="DD111" s="1311"/>
      <c r="DE111" s="1311"/>
      <c r="DF111" s="1311"/>
      <c r="DG111" s="1311"/>
      <c r="DH111" s="1312"/>
    </row>
    <row r="112" spans="5:112" ht="30" customHeight="1" x14ac:dyDescent="0.15">
      <c r="F112" s="37"/>
      <c r="H112" s="1263"/>
      <c r="I112" s="965"/>
      <c r="J112" s="1264"/>
      <c r="K112" s="1242" t="s">
        <v>1530</v>
      </c>
      <c r="L112" s="1242"/>
      <c r="M112" s="1242"/>
      <c r="N112" s="1242"/>
      <c r="O112" s="1242"/>
      <c r="P112" s="1534"/>
      <c r="Q112" s="1535"/>
      <c r="R112" s="1535"/>
      <c r="S112" s="1535"/>
      <c r="T112" s="1535"/>
      <c r="U112" s="1535"/>
      <c r="V112" s="1535"/>
      <c r="W112" s="1535"/>
      <c r="X112" s="1536"/>
      <c r="Y112" s="22"/>
      <c r="Z112" s="22"/>
      <c r="AA112" s="22"/>
      <c r="AB112" s="22"/>
      <c r="AC112" s="22"/>
      <c r="AD112" s="22"/>
      <c r="AE112" s="22"/>
      <c r="AN112" s="590"/>
      <c r="AP112" s="1263"/>
      <c r="AQ112" s="965"/>
      <c r="AR112" s="1264"/>
      <c r="AS112" s="1242" t="s">
        <v>1530</v>
      </c>
      <c r="AT112" s="1242"/>
      <c r="AU112" s="1242"/>
      <c r="AV112" s="1242"/>
      <c r="AW112" s="1242"/>
      <c r="AX112" s="1310"/>
      <c r="AY112" s="1311"/>
      <c r="AZ112" s="1311"/>
      <c r="BA112" s="1311"/>
      <c r="BB112" s="1311"/>
      <c r="BC112" s="1311"/>
      <c r="BD112" s="1311"/>
      <c r="BE112" s="1311"/>
      <c r="BF112" s="1312"/>
      <c r="BH112" s="1263"/>
      <c r="BI112" s="965"/>
      <c r="BJ112" s="1264"/>
      <c r="BK112" s="1242" t="s">
        <v>1530</v>
      </c>
      <c r="BL112" s="1242"/>
      <c r="BM112" s="1242"/>
      <c r="BN112" s="1242"/>
      <c r="BO112" s="1242"/>
      <c r="BP112" s="1310"/>
      <c r="BQ112" s="1311"/>
      <c r="BR112" s="1311"/>
      <c r="BS112" s="1311"/>
      <c r="BT112" s="1311"/>
      <c r="BU112" s="1311"/>
      <c r="BV112" s="1311"/>
      <c r="BW112" s="1311"/>
      <c r="BX112" s="1312"/>
      <c r="BZ112" s="1263"/>
      <c r="CA112" s="965"/>
      <c r="CB112" s="1264"/>
      <c r="CC112" s="1242" t="s">
        <v>1530</v>
      </c>
      <c r="CD112" s="1242"/>
      <c r="CE112" s="1242"/>
      <c r="CF112" s="1242"/>
      <c r="CG112" s="1242"/>
      <c r="CH112" s="1310"/>
      <c r="CI112" s="1311"/>
      <c r="CJ112" s="1311"/>
      <c r="CK112" s="1311"/>
      <c r="CL112" s="1311"/>
      <c r="CM112" s="1311"/>
      <c r="CN112" s="1311"/>
      <c r="CO112" s="1311"/>
      <c r="CP112" s="1312"/>
      <c r="CR112" s="1263"/>
      <c r="CS112" s="965"/>
      <c r="CT112" s="1264"/>
      <c r="CU112" s="1242" t="s">
        <v>1530</v>
      </c>
      <c r="CV112" s="1242"/>
      <c r="CW112" s="1242"/>
      <c r="CX112" s="1242"/>
      <c r="CY112" s="1242"/>
      <c r="CZ112" s="1310"/>
      <c r="DA112" s="1311"/>
      <c r="DB112" s="1311"/>
      <c r="DC112" s="1311"/>
      <c r="DD112" s="1311"/>
      <c r="DE112" s="1311"/>
      <c r="DF112" s="1311"/>
      <c r="DG112" s="1311"/>
      <c r="DH112" s="1312"/>
    </row>
    <row r="113" spans="1:112" ht="30" customHeight="1" x14ac:dyDescent="0.15">
      <c r="F113" s="37"/>
      <c r="H113" s="1263"/>
      <c r="I113" s="965"/>
      <c r="J113" s="1264"/>
      <c r="K113" s="1242" t="s">
        <v>57</v>
      </c>
      <c r="L113" s="1242"/>
      <c r="M113" s="1242"/>
      <c r="N113" s="1242"/>
      <c r="O113" s="1242"/>
      <c r="P113" s="1534"/>
      <c r="Q113" s="1535"/>
      <c r="R113" s="1535"/>
      <c r="S113" s="1535"/>
      <c r="T113" s="1535"/>
      <c r="U113" s="1535"/>
      <c r="V113" s="1535"/>
      <c r="W113" s="1535"/>
      <c r="X113" s="1536"/>
      <c r="Y113" s="22"/>
      <c r="Z113" s="22"/>
      <c r="AA113" s="22"/>
      <c r="AB113" s="22"/>
      <c r="AC113" s="22"/>
      <c r="AD113" s="22"/>
      <c r="AE113" s="22"/>
      <c r="AN113" s="590"/>
      <c r="AP113" s="1263"/>
      <c r="AQ113" s="965"/>
      <c r="AR113" s="1264"/>
      <c r="AS113" s="1242" t="s">
        <v>57</v>
      </c>
      <c r="AT113" s="1242"/>
      <c r="AU113" s="1242"/>
      <c r="AV113" s="1242"/>
      <c r="AW113" s="1242"/>
      <c r="AX113" s="1310"/>
      <c r="AY113" s="1311"/>
      <c r="AZ113" s="1311"/>
      <c r="BA113" s="1311"/>
      <c r="BB113" s="1311"/>
      <c r="BC113" s="1311"/>
      <c r="BD113" s="1311"/>
      <c r="BE113" s="1311"/>
      <c r="BF113" s="1312"/>
      <c r="BH113" s="1263"/>
      <c r="BI113" s="965"/>
      <c r="BJ113" s="1264"/>
      <c r="BK113" s="1242" t="s">
        <v>57</v>
      </c>
      <c r="BL113" s="1242"/>
      <c r="BM113" s="1242"/>
      <c r="BN113" s="1242"/>
      <c r="BO113" s="1242"/>
      <c r="BP113" s="1310"/>
      <c r="BQ113" s="1311"/>
      <c r="BR113" s="1311"/>
      <c r="BS113" s="1311"/>
      <c r="BT113" s="1311"/>
      <c r="BU113" s="1311"/>
      <c r="BV113" s="1311"/>
      <c r="BW113" s="1311"/>
      <c r="BX113" s="1312"/>
      <c r="BZ113" s="1263"/>
      <c r="CA113" s="965"/>
      <c r="CB113" s="1264"/>
      <c r="CC113" s="1242" t="s">
        <v>57</v>
      </c>
      <c r="CD113" s="1242"/>
      <c r="CE113" s="1242"/>
      <c r="CF113" s="1242"/>
      <c r="CG113" s="1242"/>
      <c r="CH113" s="1310"/>
      <c r="CI113" s="1311"/>
      <c r="CJ113" s="1311"/>
      <c r="CK113" s="1311"/>
      <c r="CL113" s="1311"/>
      <c r="CM113" s="1311"/>
      <c r="CN113" s="1311"/>
      <c r="CO113" s="1311"/>
      <c r="CP113" s="1312"/>
      <c r="CR113" s="1263"/>
      <c r="CS113" s="965"/>
      <c r="CT113" s="1264"/>
      <c r="CU113" s="1242" t="s">
        <v>57</v>
      </c>
      <c r="CV113" s="1242"/>
      <c r="CW113" s="1242"/>
      <c r="CX113" s="1242"/>
      <c r="CY113" s="1242"/>
      <c r="CZ113" s="1310"/>
      <c r="DA113" s="1311"/>
      <c r="DB113" s="1311"/>
      <c r="DC113" s="1311"/>
      <c r="DD113" s="1311"/>
      <c r="DE113" s="1311"/>
      <c r="DF113" s="1311"/>
      <c r="DG113" s="1311"/>
      <c r="DH113" s="1312"/>
    </row>
    <row r="114" spans="1:112" ht="30" customHeight="1" x14ac:dyDescent="0.15">
      <c r="F114" s="37"/>
      <c r="H114" s="1398"/>
      <c r="I114" s="1399"/>
      <c r="J114" s="1400"/>
      <c r="K114" s="1242" t="s">
        <v>587</v>
      </c>
      <c r="L114" s="1242"/>
      <c r="M114" s="1242"/>
      <c r="N114" s="1242"/>
      <c r="O114" s="1242"/>
      <c r="P114" s="1534"/>
      <c r="Q114" s="1535"/>
      <c r="R114" s="1535"/>
      <c r="S114" s="1535"/>
      <c r="T114" s="1535"/>
      <c r="U114" s="1535"/>
      <c r="V114" s="1535"/>
      <c r="W114" s="1535"/>
      <c r="X114" s="1536"/>
      <c r="Y114" s="22"/>
      <c r="Z114" s="22"/>
      <c r="AA114" s="22"/>
      <c r="AB114" s="22"/>
      <c r="AC114" s="22"/>
      <c r="AD114" s="22"/>
      <c r="AE114" s="22"/>
      <c r="AN114" s="590"/>
      <c r="AP114" s="1260"/>
      <c r="AQ114" s="1261"/>
      <c r="AR114" s="1262"/>
      <c r="AS114" s="1242" t="s">
        <v>587</v>
      </c>
      <c r="AT114" s="1242"/>
      <c r="AU114" s="1242"/>
      <c r="AV114" s="1242"/>
      <c r="AW114" s="1242"/>
      <c r="AX114" s="1310"/>
      <c r="AY114" s="1311"/>
      <c r="AZ114" s="1311"/>
      <c r="BA114" s="1311"/>
      <c r="BB114" s="1311"/>
      <c r="BC114" s="1311"/>
      <c r="BD114" s="1311"/>
      <c r="BE114" s="1311"/>
      <c r="BF114" s="1312"/>
      <c r="BH114" s="1260"/>
      <c r="BI114" s="1261"/>
      <c r="BJ114" s="1262"/>
      <c r="BK114" s="1242" t="s">
        <v>587</v>
      </c>
      <c r="BL114" s="1242"/>
      <c r="BM114" s="1242"/>
      <c r="BN114" s="1242"/>
      <c r="BO114" s="1242"/>
      <c r="BP114" s="1310"/>
      <c r="BQ114" s="1311"/>
      <c r="BR114" s="1311"/>
      <c r="BS114" s="1311"/>
      <c r="BT114" s="1311"/>
      <c r="BU114" s="1311"/>
      <c r="BV114" s="1311"/>
      <c r="BW114" s="1311"/>
      <c r="BX114" s="1312"/>
      <c r="BZ114" s="1260"/>
      <c r="CA114" s="1261"/>
      <c r="CB114" s="1262"/>
      <c r="CC114" s="1242" t="s">
        <v>587</v>
      </c>
      <c r="CD114" s="1242"/>
      <c r="CE114" s="1242"/>
      <c r="CF114" s="1242"/>
      <c r="CG114" s="1242"/>
      <c r="CH114" s="1310"/>
      <c r="CI114" s="1311"/>
      <c r="CJ114" s="1311"/>
      <c r="CK114" s="1311"/>
      <c r="CL114" s="1311"/>
      <c r="CM114" s="1311"/>
      <c r="CN114" s="1311"/>
      <c r="CO114" s="1311"/>
      <c r="CP114" s="1312"/>
      <c r="CR114" s="1260"/>
      <c r="CS114" s="1261"/>
      <c r="CT114" s="1262"/>
      <c r="CU114" s="1242" t="s">
        <v>587</v>
      </c>
      <c r="CV114" s="1242"/>
      <c r="CW114" s="1242"/>
      <c r="CX114" s="1242"/>
      <c r="CY114" s="1242"/>
      <c r="CZ114" s="1310"/>
      <c r="DA114" s="1311"/>
      <c r="DB114" s="1311"/>
      <c r="DC114" s="1311"/>
      <c r="DD114" s="1311"/>
      <c r="DE114" s="1311"/>
      <c r="DF114" s="1311"/>
      <c r="DG114" s="1311"/>
      <c r="DH114" s="1312"/>
    </row>
    <row r="115" spans="1:112" ht="30" customHeight="1" x14ac:dyDescent="0.15">
      <c r="F115" s="37"/>
      <c r="H115" s="1401"/>
      <c r="I115" s="878"/>
      <c r="J115" s="894"/>
      <c r="K115" s="1242" t="s">
        <v>1529</v>
      </c>
      <c r="L115" s="1242"/>
      <c r="M115" s="1242"/>
      <c r="N115" s="1242"/>
      <c r="O115" s="1242"/>
      <c r="P115" s="1534"/>
      <c r="Q115" s="1535"/>
      <c r="R115" s="1535"/>
      <c r="S115" s="1535"/>
      <c r="T115" s="1535"/>
      <c r="U115" s="1535"/>
      <c r="V115" s="1535"/>
      <c r="W115" s="1535"/>
      <c r="X115" s="1536"/>
      <c r="Y115" s="22"/>
      <c r="Z115" s="22"/>
      <c r="AA115" s="22"/>
      <c r="AB115" s="22"/>
      <c r="AC115" s="22"/>
      <c r="AD115" s="22"/>
      <c r="AE115" s="22"/>
      <c r="AN115" s="590"/>
      <c r="AP115" s="1263"/>
      <c r="AQ115" s="965"/>
      <c r="AR115" s="1264"/>
      <c r="AS115" s="1242" t="s">
        <v>1529</v>
      </c>
      <c r="AT115" s="1242"/>
      <c r="AU115" s="1242"/>
      <c r="AV115" s="1242"/>
      <c r="AW115" s="1242"/>
      <c r="AX115" s="1310"/>
      <c r="AY115" s="1311"/>
      <c r="AZ115" s="1311"/>
      <c r="BA115" s="1311"/>
      <c r="BB115" s="1311"/>
      <c r="BC115" s="1311"/>
      <c r="BD115" s="1311"/>
      <c r="BE115" s="1311"/>
      <c r="BF115" s="1312"/>
      <c r="BH115" s="1263"/>
      <c r="BI115" s="965"/>
      <c r="BJ115" s="1264"/>
      <c r="BK115" s="1242" t="s">
        <v>1529</v>
      </c>
      <c r="BL115" s="1242"/>
      <c r="BM115" s="1242"/>
      <c r="BN115" s="1242"/>
      <c r="BO115" s="1242"/>
      <c r="BP115" s="1310"/>
      <c r="BQ115" s="1311"/>
      <c r="BR115" s="1311"/>
      <c r="BS115" s="1311"/>
      <c r="BT115" s="1311"/>
      <c r="BU115" s="1311"/>
      <c r="BV115" s="1311"/>
      <c r="BW115" s="1311"/>
      <c r="BX115" s="1312"/>
      <c r="BZ115" s="1263"/>
      <c r="CA115" s="965"/>
      <c r="CB115" s="1264"/>
      <c r="CC115" s="1242" t="s">
        <v>1529</v>
      </c>
      <c r="CD115" s="1242"/>
      <c r="CE115" s="1242"/>
      <c r="CF115" s="1242"/>
      <c r="CG115" s="1242"/>
      <c r="CH115" s="1310"/>
      <c r="CI115" s="1311"/>
      <c r="CJ115" s="1311"/>
      <c r="CK115" s="1311"/>
      <c r="CL115" s="1311"/>
      <c r="CM115" s="1311"/>
      <c r="CN115" s="1311"/>
      <c r="CO115" s="1311"/>
      <c r="CP115" s="1312"/>
      <c r="CR115" s="1263"/>
      <c r="CS115" s="965"/>
      <c r="CT115" s="1264"/>
      <c r="CU115" s="1242" t="s">
        <v>1529</v>
      </c>
      <c r="CV115" s="1242"/>
      <c r="CW115" s="1242"/>
      <c r="CX115" s="1242"/>
      <c r="CY115" s="1242"/>
      <c r="CZ115" s="1310"/>
      <c r="DA115" s="1311"/>
      <c r="DB115" s="1311"/>
      <c r="DC115" s="1311"/>
      <c r="DD115" s="1311"/>
      <c r="DE115" s="1311"/>
      <c r="DF115" s="1311"/>
      <c r="DG115" s="1311"/>
      <c r="DH115" s="1312"/>
    </row>
    <row r="116" spans="1:112" ht="30" customHeight="1" x14ac:dyDescent="0.15">
      <c r="F116" s="37"/>
      <c r="H116" s="1401"/>
      <c r="I116" s="878"/>
      <c r="J116" s="894"/>
      <c r="K116" s="1254" t="s">
        <v>590</v>
      </c>
      <c r="L116" s="1255"/>
      <c r="M116" s="1255"/>
      <c r="N116" s="1255"/>
      <c r="O116" s="1256"/>
      <c r="P116" s="1534"/>
      <c r="Q116" s="1535"/>
      <c r="R116" s="1535"/>
      <c r="S116" s="1535"/>
      <c r="T116" s="1535"/>
      <c r="U116" s="1535"/>
      <c r="V116" s="1535"/>
      <c r="W116" s="1535"/>
      <c r="X116" s="1536"/>
      <c r="Y116" s="22"/>
      <c r="Z116" s="22"/>
      <c r="AA116" s="22"/>
      <c r="AB116" s="22"/>
      <c r="AC116" s="22"/>
      <c r="AD116" s="22"/>
      <c r="AE116" s="22"/>
      <c r="AN116" s="590"/>
      <c r="AP116" s="1263"/>
      <c r="AQ116" s="965"/>
      <c r="AR116" s="1264"/>
      <c r="AS116" s="1242" t="s">
        <v>590</v>
      </c>
      <c r="AT116" s="1242"/>
      <c r="AU116" s="1242"/>
      <c r="AV116" s="1242"/>
      <c r="AW116" s="1242"/>
      <c r="AX116" s="1310"/>
      <c r="AY116" s="1311"/>
      <c r="AZ116" s="1311"/>
      <c r="BA116" s="1311"/>
      <c r="BB116" s="1311"/>
      <c r="BC116" s="1311"/>
      <c r="BD116" s="1311"/>
      <c r="BE116" s="1311"/>
      <c r="BF116" s="1312"/>
      <c r="BH116" s="1263"/>
      <c r="BI116" s="965"/>
      <c r="BJ116" s="1264"/>
      <c r="BK116" s="1242" t="s">
        <v>590</v>
      </c>
      <c r="BL116" s="1242"/>
      <c r="BM116" s="1242"/>
      <c r="BN116" s="1242"/>
      <c r="BO116" s="1242"/>
      <c r="BP116" s="1310"/>
      <c r="BQ116" s="1311"/>
      <c r="BR116" s="1311"/>
      <c r="BS116" s="1311"/>
      <c r="BT116" s="1311"/>
      <c r="BU116" s="1311"/>
      <c r="BV116" s="1311"/>
      <c r="BW116" s="1311"/>
      <c r="BX116" s="1312"/>
      <c r="BZ116" s="1263"/>
      <c r="CA116" s="965"/>
      <c r="CB116" s="1264"/>
      <c r="CC116" s="1242" t="s">
        <v>590</v>
      </c>
      <c r="CD116" s="1242"/>
      <c r="CE116" s="1242"/>
      <c r="CF116" s="1242"/>
      <c r="CG116" s="1242"/>
      <c r="CH116" s="1310"/>
      <c r="CI116" s="1311"/>
      <c r="CJ116" s="1311"/>
      <c r="CK116" s="1311"/>
      <c r="CL116" s="1311"/>
      <c r="CM116" s="1311"/>
      <c r="CN116" s="1311"/>
      <c r="CO116" s="1311"/>
      <c r="CP116" s="1312"/>
      <c r="CR116" s="1263"/>
      <c r="CS116" s="965"/>
      <c r="CT116" s="1264"/>
      <c r="CU116" s="1242" t="s">
        <v>590</v>
      </c>
      <c r="CV116" s="1242"/>
      <c r="CW116" s="1242"/>
      <c r="CX116" s="1242"/>
      <c r="CY116" s="1242"/>
      <c r="CZ116" s="1310"/>
      <c r="DA116" s="1311"/>
      <c r="DB116" s="1311"/>
      <c r="DC116" s="1311"/>
      <c r="DD116" s="1311"/>
      <c r="DE116" s="1311"/>
      <c r="DF116" s="1311"/>
      <c r="DG116" s="1311"/>
      <c r="DH116" s="1312"/>
    </row>
    <row r="117" spans="1:112" ht="30" customHeight="1" x14ac:dyDescent="0.15">
      <c r="F117" s="37"/>
      <c r="H117" s="1401"/>
      <c r="I117" s="878"/>
      <c r="J117" s="894"/>
      <c r="K117" s="1242" t="s">
        <v>1530</v>
      </c>
      <c r="L117" s="1242"/>
      <c r="M117" s="1242"/>
      <c r="N117" s="1242"/>
      <c r="O117" s="1242"/>
      <c r="P117" s="1534"/>
      <c r="Q117" s="1535"/>
      <c r="R117" s="1535"/>
      <c r="S117" s="1535"/>
      <c r="T117" s="1535"/>
      <c r="U117" s="1535"/>
      <c r="V117" s="1535"/>
      <c r="W117" s="1535"/>
      <c r="X117" s="1536"/>
      <c r="Y117" s="22"/>
      <c r="Z117" s="22"/>
      <c r="AA117" s="22"/>
      <c r="AB117" s="22"/>
      <c r="AC117" s="22"/>
      <c r="AD117" s="22"/>
      <c r="AE117" s="22"/>
      <c r="AN117" s="590"/>
      <c r="AP117" s="1263"/>
      <c r="AQ117" s="965"/>
      <c r="AR117" s="1264"/>
      <c r="AS117" s="1242" t="s">
        <v>1530</v>
      </c>
      <c r="AT117" s="1242"/>
      <c r="AU117" s="1242"/>
      <c r="AV117" s="1242"/>
      <c r="AW117" s="1242"/>
      <c r="AX117" s="1310"/>
      <c r="AY117" s="1311"/>
      <c r="AZ117" s="1311"/>
      <c r="BA117" s="1311"/>
      <c r="BB117" s="1311"/>
      <c r="BC117" s="1311"/>
      <c r="BD117" s="1311"/>
      <c r="BE117" s="1311"/>
      <c r="BF117" s="1312"/>
      <c r="BH117" s="1263"/>
      <c r="BI117" s="965"/>
      <c r="BJ117" s="1264"/>
      <c r="BK117" s="1242" t="s">
        <v>1530</v>
      </c>
      <c r="BL117" s="1242"/>
      <c r="BM117" s="1242"/>
      <c r="BN117" s="1242"/>
      <c r="BO117" s="1242"/>
      <c r="BP117" s="1310"/>
      <c r="BQ117" s="1311"/>
      <c r="BR117" s="1311"/>
      <c r="BS117" s="1311"/>
      <c r="BT117" s="1311"/>
      <c r="BU117" s="1311"/>
      <c r="BV117" s="1311"/>
      <c r="BW117" s="1311"/>
      <c r="BX117" s="1312"/>
      <c r="BZ117" s="1263"/>
      <c r="CA117" s="965"/>
      <c r="CB117" s="1264"/>
      <c r="CC117" s="1242" t="s">
        <v>1530</v>
      </c>
      <c r="CD117" s="1242"/>
      <c r="CE117" s="1242"/>
      <c r="CF117" s="1242"/>
      <c r="CG117" s="1242"/>
      <c r="CH117" s="1310"/>
      <c r="CI117" s="1311"/>
      <c r="CJ117" s="1311"/>
      <c r="CK117" s="1311"/>
      <c r="CL117" s="1311"/>
      <c r="CM117" s="1311"/>
      <c r="CN117" s="1311"/>
      <c r="CO117" s="1311"/>
      <c r="CP117" s="1312"/>
      <c r="CR117" s="1263"/>
      <c r="CS117" s="965"/>
      <c r="CT117" s="1264"/>
      <c r="CU117" s="1242" t="s">
        <v>1530</v>
      </c>
      <c r="CV117" s="1242"/>
      <c r="CW117" s="1242"/>
      <c r="CX117" s="1242"/>
      <c r="CY117" s="1242"/>
      <c r="CZ117" s="1310"/>
      <c r="DA117" s="1311"/>
      <c r="DB117" s="1311"/>
      <c r="DC117" s="1311"/>
      <c r="DD117" s="1311"/>
      <c r="DE117" s="1311"/>
      <c r="DF117" s="1311"/>
      <c r="DG117" s="1311"/>
      <c r="DH117" s="1312"/>
    </row>
    <row r="118" spans="1:112" ht="30" customHeight="1" x14ac:dyDescent="0.15">
      <c r="F118" s="37"/>
      <c r="H118" s="1402"/>
      <c r="I118" s="1403"/>
      <c r="J118" s="1404"/>
      <c r="K118" s="1242" t="s">
        <v>57</v>
      </c>
      <c r="L118" s="1242"/>
      <c r="M118" s="1242"/>
      <c r="N118" s="1242"/>
      <c r="O118" s="1242"/>
      <c r="P118" s="1534"/>
      <c r="Q118" s="1535"/>
      <c r="R118" s="1535"/>
      <c r="S118" s="1535"/>
      <c r="T118" s="1535"/>
      <c r="U118" s="1535"/>
      <c r="V118" s="1535"/>
      <c r="W118" s="1535"/>
      <c r="X118" s="1536"/>
      <c r="Y118" s="22"/>
      <c r="Z118" s="22"/>
      <c r="AA118" s="22"/>
      <c r="AB118" s="22"/>
      <c r="AC118" s="22"/>
      <c r="AD118" s="22"/>
      <c r="AE118" s="22"/>
      <c r="AN118" s="590"/>
      <c r="AP118" s="1265"/>
      <c r="AQ118" s="1266"/>
      <c r="AR118" s="1267"/>
      <c r="AS118" s="1242" t="s">
        <v>57</v>
      </c>
      <c r="AT118" s="1242"/>
      <c r="AU118" s="1242"/>
      <c r="AV118" s="1242"/>
      <c r="AW118" s="1242"/>
      <c r="AX118" s="1310"/>
      <c r="AY118" s="1311"/>
      <c r="AZ118" s="1311"/>
      <c r="BA118" s="1311"/>
      <c r="BB118" s="1311"/>
      <c r="BC118" s="1311"/>
      <c r="BD118" s="1311"/>
      <c r="BE118" s="1311"/>
      <c r="BF118" s="1312"/>
      <c r="BH118" s="1265"/>
      <c r="BI118" s="1266"/>
      <c r="BJ118" s="1267"/>
      <c r="BK118" s="1242" t="s">
        <v>57</v>
      </c>
      <c r="BL118" s="1242"/>
      <c r="BM118" s="1242"/>
      <c r="BN118" s="1242"/>
      <c r="BO118" s="1242"/>
      <c r="BP118" s="1310"/>
      <c r="BQ118" s="1311"/>
      <c r="BR118" s="1311"/>
      <c r="BS118" s="1311"/>
      <c r="BT118" s="1311"/>
      <c r="BU118" s="1311"/>
      <c r="BV118" s="1311"/>
      <c r="BW118" s="1311"/>
      <c r="BX118" s="1312"/>
      <c r="BZ118" s="1265"/>
      <c r="CA118" s="1266"/>
      <c r="CB118" s="1267"/>
      <c r="CC118" s="1242" t="s">
        <v>57</v>
      </c>
      <c r="CD118" s="1242"/>
      <c r="CE118" s="1242"/>
      <c r="CF118" s="1242"/>
      <c r="CG118" s="1242"/>
      <c r="CH118" s="1310"/>
      <c r="CI118" s="1311"/>
      <c r="CJ118" s="1311"/>
      <c r="CK118" s="1311"/>
      <c r="CL118" s="1311"/>
      <c r="CM118" s="1311"/>
      <c r="CN118" s="1311"/>
      <c r="CO118" s="1311"/>
      <c r="CP118" s="1312"/>
      <c r="CR118" s="1265"/>
      <c r="CS118" s="1266"/>
      <c r="CT118" s="1267"/>
      <c r="CU118" s="1242" t="s">
        <v>57</v>
      </c>
      <c r="CV118" s="1242"/>
      <c r="CW118" s="1242"/>
      <c r="CX118" s="1242"/>
      <c r="CY118" s="1242"/>
      <c r="CZ118" s="1310"/>
      <c r="DA118" s="1311"/>
      <c r="DB118" s="1311"/>
      <c r="DC118" s="1311"/>
      <c r="DD118" s="1311"/>
      <c r="DE118" s="1311"/>
      <c r="DF118" s="1311"/>
      <c r="DG118" s="1311"/>
      <c r="DH118" s="1312"/>
    </row>
    <row r="119" spans="1:112" x14ac:dyDescent="0.15">
      <c r="F119" s="37"/>
      <c r="AN119" s="590"/>
    </row>
    <row r="120" spans="1:112" ht="16.5" thickBot="1" x14ac:dyDescent="0.2">
      <c r="F120" s="638"/>
      <c r="G120" s="39"/>
      <c r="H120" s="39"/>
      <c r="I120" s="39"/>
      <c r="J120" s="39"/>
      <c r="K120" s="39"/>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639"/>
    </row>
    <row r="121" spans="1:112" ht="31.5" customHeight="1" x14ac:dyDescent="0.15">
      <c r="E121" s="38"/>
      <c r="F121" s="331" t="s">
        <v>1378</v>
      </c>
      <c r="G121" s="332"/>
      <c r="H121" s="332"/>
      <c r="I121" s="332"/>
      <c r="J121" s="332"/>
      <c r="K121" s="332"/>
      <c r="L121" s="332"/>
      <c r="M121" s="332"/>
      <c r="N121" s="332"/>
      <c r="O121" s="332"/>
      <c r="P121" s="332"/>
      <c r="Q121" s="332"/>
      <c r="R121" s="332"/>
      <c r="S121" s="332"/>
      <c r="T121" s="332"/>
      <c r="U121" s="332"/>
      <c r="V121" s="332"/>
      <c r="W121" s="332"/>
      <c r="X121" s="332"/>
      <c r="Y121" s="332"/>
      <c r="Z121" s="332"/>
      <c r="AA121" s="332"/>
      <c r="AB121" s="332"/>
      <c r="AC121" s="332"/>
      <c r="AD121" s="332"/>
      <c r="AE121" s="332"/>
      <c r="AF121" s="332"/>
      <c r="AG121" s="332"/>
      <c r="AH121" s="332"/>
      <c r="AI121" s="332"/>
      <c r="AJ121" s="332"/>
      <c r="AK121" s="332"/>
      <c r="AL121" s="332"/>
      <c r="AM121" s="1295" t="s">
        <v>1450</v>
      </c>
      <c r="AN121" s="1296"/>
    </row>
    <row r="122" spans="1:112" ht="165.6" customHeight="1" x14ac:dyDescent="0.15">
      <c r="E122" s="38"/>
      <c r="F122" s="333"/>
      <c r="G122" s="1588" t="s">
        <v>1924</v>
      </c>
      <c r="H122" s="1588"/>
      <c r="I122" s="1588"/>
      <c r="J122" s="1588"/>
      <c r="K122" s="1588"/>
      <c r="L122" s="1588"/>
      <c r="M122" s="1588"/>
      <c r="N122" s="1588"/>
      <c r="O122" s="1588"/>
      <c r="P122" s="1588"/>
      <c r="Q122" s="1588"/>
      <c r="R122" s="1588"/>
      <c r="S122" s="1588"/>
      <c r="T122" s="1588"/>
      <c r="U122" s="1588"/>
      <c r="V122" s="1588"/>
      <c r="W122" s="1588"/>
      <c r="X122" s="1588"/>
      <c r="Y122" s="1588"/>
      <c r="Z122" s="1588"/>
      <c r="AA122" s="1588"/>
      <c r="AB122" s="1588"/>
      <c r="AC122" s="1588"/>
      <c r="AD122" s="1588"/>
      <c r="AE122" s="1588"/>
      <c r="AF122" s="1588"/>
      <c r="AG122" s="1588"/>
      <c r="AH122" s="1588"/>
      <c r="AI122" s="1588"/>
      <c r="AJ122" s="1588"/>
      <c r="AK122" s="1588"/>
      <c r="AL122" s="1588"/>
      <c r="AM122" s="1588"/>
      <c r="AN122" s="625"/>
    </row>
    <row r="123" spans="1:112" x14ac:dyDescent="0.15">
      <c r="F123" s="37"/>
      <c r="AN123" s="590"/>
    </row>
    <row r="124" spans="1:112" x14ac:dyDescent="0.15">
      <c r="F124" s="37"/>
      <c r="H124" s="631"/>
      <c r="J124" s="631"/>
      <c r="K124" s="631"/>
      <c r="L124" s="631"/>
      <c r="AN124" s="590"/>
    </row>
    <row r="125" spans="1:112" ht="15" customHeight="1" x14ac:dyDescent="0.15">
      <c r="F125" s="37"/>
      <c r="H125" s="1589" t="s">
        <v>884</v>
      </c>
      <c r="I125" s="1590"/>
      <c r="J125" s="1590"/>
      <c r="K125" s="1590"/>
      <c r="L125" s="1590"/>
      <c r="M125" s="1591"/>
      <c r="N125" s="1476" t="s">
        <v>1375</v>
      </c>
      <c r="O125" s="1476"/>
      <c r="P125" s="1476"/>
      <c r="Q125" s="1476"/>
      <c r="R125" s="1476"/>
      <c r="S125" s="1476"/>
      <c r="T125" s="1476"/>
      <c r="U125" s="1476"/>
      <c r="V125" s="1476"/>
      <c r="W125" s="1374" t="s">
        <v>1532</v>
      </c>
      <c r="X125" s="1241"/>
      <c r="Y125" s="1241"/>
      <c r="Z125" s="1537" t="s">
        <v>1625</v>
      </c>
      <c r="AA125" s="1538"/>
      <c r="AB125" s="1538"/>
      <c r="AN125" s="590"/>
    </row>
    <row r="126" spans="1:112" ht="35.1" customHeight="1" x14ac:dyDescent="0.15">
      <c r="A126" s="602" t="s">
        <v>1557</v>
      </c>
      <c r="B126" s="602" t="s">
        <v>1556</v>
      </c>
      <c r="F126" s="37"/>
      <c r="H126" s="1592"/>
      <c r="I126" s="1593"/>
      <c r="J126" s="1593"/>
      <c r="K126" s="1593"/>
      <c r="L126" s="1593"/>
      <c r="M126" s="1594"/>
      <c r="N126" s="1374" t="s">
        <v>609</v>
      </c>
      <c r="O126" s="1374"/>
      <c r="P126" s="1374"/>
      <c r="Q126" s="1595" t="s">
        <v>610</v>
      </c>
      <c r="R126" s="1595"/>
      <c r="S126" s="1595"/>
      <c r="T126" s="1374" t="s">
        <v>611</v>
      </c>
      <c r="U126" s="1374"/>
      <c r="V126" s="1374"/>
      <c r="W126" s="1241"/>
      <c r="X126" s="1241"/>
      <c r="Y126" s="1241"/>
      <c r="Z126" s="1538"/>
      <c r="AA126" s="1538"/>
      <c r="AB126" s="1538"/>
      <c r="AN126" s="590"/>
    </row>
    <row r="127" spans="1:112" ht="30" customHeight="1" x14ac:dyDescent="0.15">
      <c r="A127" s="602" t="str">
        <f>Z127</f>
        <v/>
      </c>
      <c r="B127" s="602" t="str">
        <f>H127</f>
        <v>安否確認</v>
      </c>
      <c r="C127" s="646" t="str">
        <f>W127</f>
        <v/>
      </c>
      <c r="F127" s="37"/>
      <c r="G127" s="5">
        <v>1</v>
      </c>
      <c r="H127" s="1372" t="s">
        <v>1531</v>
      </c>
      <c r="I127" s="1299"/>
      <c r="J127" s="1299"/>
      <c r="K127" s="1299"/>
      <c r="L127" s="1299"/>
      <c r="M127" s="1373"/>
      <c r="N127" s="1542"/>
      <c r="O127" s="1542"/>
      <c r="P127" s="1542"/>
      <c r="Q127" s="1542"/>
      <c r="R127" s="1542"/>
      <c r="S127" s="1542"/>
      <c r="T127" s="1542"/>
      <c r="U127" s="1542"/>
      <c r="V127" s="1542"/>
      <c r="W127" s="1543" t="str">
        <f>IFERROR(AVERAGE(N127:V127),"")</f>
        <v/>
      </c>
      <c r="X127" s="1543"/>
      <c r="Y127" s="1543"/>
      <c r="Z127" s="1301" t="str">
        <f>IF(SUM(N127:V127)&gt;0,IF(W127&gt;=2.5,"●",""),"")</f>
        <v/>
      </c>
      <c r="AA127" s="1301"/>
      <c r="AB127" s="1301"/>
      <c r="AN127" s="590"/>
    </row>
    <row r="128" spans="1:112" ht="30" customHeight="1" x14ac:dyDescent="0.15">
      <c r="A128" s="602" t="str">
        <f t="shared" ref="A128:A139" si="0">Z128</f>
        <v/>
      </c>
      <c r="B128" s="602" t="str">
        <f t="shared" ref="B128:B139" si="1">H128</f>
        <v>施工中の現場の被害状況の確認</v>
      </c>
      <c r="C128" s="646" t="str">
        <f t="shared" ref="C128:C139" si="2">W128</f>
        <v/>
      </c>
      <c r="F128" s="37"/>
      <c r="G128" s="5">
        <v>2</v>
      </c>
      <c r="H128" s="1372" t="s">
        <v>1535</v>
      </c>
      <c r="I128" s="1299"/>
      <c r="J128" s="1299"/>
      <c r="K128" s="1299"/>
      <c r="L128" s="1299"/>
      <c r="M128" s="1373"/>
      <c r="N128" s="1542"/>
      <c r="O128" s="1542"/>
      <c r="P128" s="1542"/>
      <c r="Q128" s="1542"/>
      <c r="R128" s="1542"/>
      <c r="S128" s="1542"/>
      <c r="T128" s="1542"/>
      <c r="U128" s="1542"/>
      <c r="V128" s="1542"/>
      <c r="W128" s="1543" t="str">
        <f t="shared" ref="W128:W139" si="3">IFERROR(AVERAGE(N128:V128),"")</f>
        <v/>
      </c>
      <c r="X128" s="1543"/>
      <c r="Y128" s="1543"/>
      <c r="Z128" s="1301" t="str">
        <f>IF(SUM(N128:V128)&gt;0,IF(W128&gt;=2.5,"●",""),"")</f>
        <v/>
      </c>
      <c r="AA128" s="1301"/>
      <c r="AB128" s="1301"/>
      <c r="AN128" s="590"/>
    </row>
    <row r="129" spans="1:40" ht="30" customHeight="1" x14ac:dyDescent="0.15">
      <c r="A129" s="602" t="str">
        <f t="shared" si="0"/>
        <v/>
      </c>
      <c r="B129" s="602" t="str">
        <f t="shared" si="1"/>
        <v>重要取引先との連絡と調整</v>
      </c>
      <c r="C129" s="646" t="str">
        <f t="shared" si="2"/>
        <v/>
      </c>
      <c r="F129" s="37"/>
      <c r="G129" s="5">
        <v>3</v>
      </c>
      <c r="H129" s="1372" t="s">
        <v>1534</v>
      </c>
      <c r="I129" s="1299"/>
      <c r="J129" s="1299"/>
      <c r="K129" s="1299"/>
      <c r="L129" s="1299"/>
      <c r="M129" s="1373"/>
      <c r="N129" s="1542"/>
      <c r="O129" s="1542"/>
      <c r="P129" s="1542"/>
      <c r="Q129" s="1542"/>
      <c r="R129" s="1542"/>
      <c r="S129" s="1542"/>
      <c r="T129" s="1542"/>
      <c r="U129" s="1542"/>
      <c r="V129" s="1542"/>
      <c r="W129" s="1543" t="str">
        <f t="shared" si="3"/>
        <v/>
      </c>
      <c r="X129" s="1543"/>
      <c r="Y129" s="1543"/>
      <c r="Z129" s="1301" t="str">
        <f t="shared" ref="Z129:Z137" si="4">IF(SUM(N129:V129)&gt;0,IF(W129&gt;=2.5,"●",""),"")</f>
        <v/>
      </c>
      <c r="AA129" s="1301"/>
      <c r="AB129" s="1301"/>
      <c r="AN129" s="590"/>
    </row>
    <row r="130" spans="1:40" ht="30" customHeight="1" thickBot="1" x14ac:dyDescent="0.2">
      <c r="A130" s="602" t="str">
        <f t="shared" si="0"/>
        <v/>
      </c>
      <c r="B130" s="602" t="str">
        <f t="shared" si="1"/>
        <v>災害協定業務、その他の応急・復旧業務</v>
      </c>
      <c r="C130" s="646" t="str">
        <f t="shared" si="2"/>
        <v/>
      </c>
      <c r="F130" s="37"/>
      <c r="G130" s="5">
        <v>4</v>
      </c>
      <c r="H130" s="1463" t="s">
        <v>1533</v>
      </c>
      <c r="I130" s="850"/>
      <c r="J130" s="850"/>
      <c r="K130" s="850"/>
      <c r="L130" s="850"/>
      <c r="M130" s="1464"/>
      <c r="N130" s="1290"/>
      <c r="O130" s="1290"/>
      <c r="P130" s="1290"/>
      <c r="Q130" s="1290"/>
      <c r="R130" s="1290"/>
      <c r="S130" s="1290"/>
      <c r="T130" s="1290"/>
      <c r="U130" s="1290"/>
      <c r="V130" s="1290"/>
      <c r="W130" s="1543" t="str">
        <f t="shared" si="3"/>
        <v/>
      </c>
      <c r="X130" s="1543"/>
      <c r="Y130" s="1543"/>
      <c r="Z130" s="1301" t="str">
        <f t="shared" si="4"/>
        <v/>
      </c>
      <c r="AA130" s="1301"/>
      <c r="AB130" s="1301"/>
      <c r="AN130" s="590"/>
    </row>
    <row r="131" spans="1:40" ht="30" customHeight="1" thickTop="1" x14ac:dyDescent="0.15">
      <c r="A131" s="602" t="str">
        <f t="shared" si="0"/>
        <v/>
      </c>
      <c r="B131" s="602">
        <f t="shared" si="1"/>
        <v>0</v>
      </c>
      <c r="C131" s="646" t="str">
        <f t="shared" si="2"/>
        <v/>
      </c>
      <c r="F131" s="647"/>
      <c r="G131" s="648">
        <v>5</v>
      </c>
      <c r="H131" s="1549"/>
      <c r="I131" s="1550"/>
      <c r="J131" s="1550"/>
      <c r="K131" s="1550"/>
      <c r="L131" s="1550"/>
      <c r="M131" s="1551"/>
      <c r="N131" s="1564"/>
      <c r="O131" s="1564"/>
      <c r="P131" s="1564"/>
      <c r="Q131" s="1564"/>
      <c r="R131" s="1564"/>
      <c r="S131" s="1564"/>
      <c r="T131" s="1564"/>
      <c r="U131" s="1564"/>
      <c r="V131" s="1564"/>
      <c r="W131" s="1543" t="str">
        <f t="shared" si="3"/>
        <v/>
      </c>
      <c r="X131" s="1543"/>
      <c r="Y131" s="1543"/>
      <c r="Z131" s="1301" t="str">
        <f t="shared" si="4"/>
        <v/>
      </c>
      <c r="AA131" s="1301"/>
      <c r="AB131" s="1301"/>
      <c r="AN131" s="590"/>
    </row>
    <row r="132" spans="1:40" ht="30" customHeight="1" x14ac:dyDescent="0.15">
      <c r="A132" s="602" t="str">
        <f t="shared" si="0"/>
        <v/>
      </c>
      <c r="B132" s="602">
        <f t="shared" si="1"/>
        <v>0</v>
      </c>
      <c r="C132" s="646" t="str">
        <f t="shared" si="2"/>
        <v/>
      </c>
      <c r="F132" s="37"/>
      <c r="G132" s="5">
        <v>6</v>
      </c>
      <c r="H132" s="1408"/>
      <c r="I132" s="1409"/>
      <c r="J132" s="1409"/>
      <c r="K132" s="1409"/>
      <c r="L132" s="1409"/>
      <c r="M132" s="1410"/>
      <c r="N132" s="1301"/>
      <c r="O132" s="1301"/>
      <c r="P132" s="1301"/>
      <c r="Q132" s="1301"/>
      <c r="R132" s="1301"/>
      <c r="S132" s="1301"/>
      <c r="T132" s="1301"/>
      <c r="U132" s="1301"/>
      <c r="V132" s="1301"/>
      <c r="W132" s="1543" t="str">
        <f t="shared" si="3"/>
        <v/>
      </c>
      <c r="X132" s="1543"/>
      <c r="Y132" s="1543"/>
      <c r="Z132" s="1301" t="str">
        <f t="shared" si="4"/>
        <v/>
      </c>
      <c r="AA132" s="1301"/>
      <c r="AB132" s="1301"/>
      <c r="AN132" s="590"/>
    </row>
    <row r="133" spans="1:40" ht="30" customHeight="1" x14ac:dyDescent="0.15">
      <c r="A133" s="602" t="str">
        <f t="shared" si="0"/>
        <v/>
      </c>
      <c r="B133" s="602">
        <f t="shared" si="1"/>
        <v>0</v>
      </c>
      <c r="C133" s="646" t="str">
        <f t="shared" si="2"/>
        <v/>
      </c>
      <c r="F133" s="37"/>
      <c r="G133" s="5">
        <v>7</v>
      </c>
      <c r="H133" s="1408"/>
      <c r="I133" s="1409"/>
      <c r="J133" s="1409"/>
      <c r="K133" s="1409"/>
      <c r="L133" s="1409"/>
      <c r="M133" s="1410"/>
      <c r="N133" s="1301"/>
      <c r="O133" s="1301"/>
      <c r="P133" s="1301"/>
      <c r="Q133" s="1301"/>
      <c r="R133" s="1301"/>
      <c r="S133" s="1301"/>
      <c r="T133" s="1301"/>
      <c r="U133" s="1301"/>
      <c r="V133" s="1301"/>
      <c r="W133" s="1543" t="str">
        <f t="shared" si="3"/>
        <v/>
      </c>
      <c r="X133" s="1543"/>
      <c r="Y133" s="1543"/>
      <c r="Z133" s="1301" t="str">
        <f t="shared" si="4"/>
        <v/>
      </c>
      <c r="AA133" s="1301"/>
      <c r="AB133" s="1301"/>
      <c r="AN133" s="590"/>
    </row>
    <row r="134" spans="1:40" ht="30" customHeight="1" x14ac:dyDescent="0.15">
      <c r="A134" s="602" t="str">
        <f t="shared" si="0"/>
        <v/>
      </c>
      <c r="B134" s="602">
        <f t="shared" si="1"/>
        <v>0</v>
      </c>
      <c r="C134" s="646" t="str">
        <f t="shared" si="2"/>
        <v/>
      </c>
      <c r="F134" s="37"/>
      <c r="G134" s="5">
        <v>8</v>
      </c>
      <c r="H134" s="1408"/>
      <c r="I134" s="1409"/>
      <c r="J134" s="1409"/>
      <c r="K134" s="1409"/>
      <c r="L134" s="1409"/>
      <c r="M134" s="1410"/>
      <c r="N134" s="1301"/>
      <c r="O134" s="1301"/>
      <c r="P134" s="1301"/>
      <c r="Q134" s="1301"/>
      <c r="R134" s="1301"/>
      <c r="S134" s="1301"/>
      <c r="T134" s="1301"/>
      <c r="U134" s="1301"/>
      <c r="V134" s="1301"/>
      <c r="W134" s="1543" t="str">
        <f t="shared" si="3"/>
        <v/>
      </c>
      <c r="X134" s="1543"/>
      <c r="Y134" s="1543"/>
      <c r="Z134" s="1301" t="str">
        <f t="shared" si="4"/>
        <v/>
      </c>
      <c r="AA134" s="1301"/>
      <c r="AB134" s="1301"/>
      <c r="AN134" s="590"/>
    </row>
    <row r="135" spans="1:40" ht="30" customHeight="1" x14ac:dyDescent="0.15">
      <c r="A135" s="602" t="str">
        <f t="shared" si="0"/>
        <v/>
      </c>
      <c r="B135" s="602">
        <f t="shared" si="1"/>
        <v>0</v>
      </c>
      <c r="C135" s="646" t="str">
        <f t="shared" si="2"/>
        <v/>
      </c>
      <c r="F135" s="37"/>
      <c r="G135" s="5">
        <v>9</v>
      </c>
      <c r="H135" s="1408"/>
      <c r="I135" s="1409"/>
      <c r="J135" s="1409"/>
      <c r="K135" s="1409"/>
      <c r="L135" s="1409"/>
      <c r="M135" s="1410"/>
      <c r="N135" s="1301"/>
      <c r="O135" s="1301"/>
      <c r="P135" s="1301"/>
      <c r="Q135" s="1301"/>
      <c r="R135" s="1301"/>
      <c r="S135" s="1301"/>
      <c r="T135" s="1301"/>
      <c r="U135" s="1301"/>
      <c r="V135" s="1301"/>
      <c r="W135" s="1543" t="str">
        <f t="shared" si="3"/>
        <v/>
      </c>
      <c r="X135" s="1543"/>
      <c r="Y135" s="1543"/>
      <c r="Z135" s="1301" t="str">
        <f t="shared" si="4"/>
        <v/>
      </c>
      <c r="AA135" s="1301"/>
      <c r="AB135" s="1301"/>
      <c r="AN135" s="590"/>
    </row>
    <row r="136" spans="1:40" ht="30" customHeight="1" x14ac:dyDescent="0.15">
      <c r="A136" s="602" t="str">
        <f t="shared" si="0"/>
        <v/>
      </c>
      <c r="B136" s="602">
        <f t="shared" si="1"/>
        <v>0</v>
      </c>
      <c r="C136" s="646" t="str">
        <f t="shared" si="2"/>
        <v/>
      </c>
      <c r="F136" s="37"/>
      <c r="G136" s="5">
        <v>10</v>
      </c>
      <c r="H136" s="1408"/>
      <c r="I136" s="1409"/>
      <c r="J136" s="1409"/>
      <c r="K136" s="1409"/>
      <c r="L136" s="1409"/>
      <c r="M136" s="1410"/>
      <c r="N136" s="1301"/>
      <c r="O136" s="1301"/>
      <c r="P136" s="1301"/>
      <c r="Q136" s="1301"/>
      <c r="R136" s="1301"/>
      <c r="S136" s="1301"/>
      <c r="T136" s="1301"/>
      <c r="U136" s="1301"/>
      <c r="V136" s="1301"/>
      <c r="W136" s="1543" t="str">
        <f t="shared" si="3"/>
        <v/>
      </c>
      <c r="X136" s="1543"/>
      <c r="Y136" s="1543"/>
      <c r="Z136" s="1301" t="str">
        <f t="shared" si="4"/>
        <v/>
      </c>
      <c r="AA136" s="1301"/>
      <c r="AB136" s="1301"/>
      <c r="AN136" s="590"/>
    </row>
    <row r="137" spans="1:40" ht="30" customHeight="1" x14ac:dyDescent="0.15">
      <c r="A137" s="602" t="str">
        <f t="shared" si="0"/>
        <v/>
      </c>
      <c r="B137" s="602">
        <f t="shared" si="1"/>
        <v>0</v>
      </c>
      <c r="C137" s="646" t="str">
        <f t="shared" si="2"/>
        <v/>
      </c>
      <c r="F137" s="37"/>
      <c r="G137" s="5">
        <v>11</v>
      </c>
      <c r="H137" s="1408"/>
      <c r="I137" s="1409"/>
      <c r="J137" s="1409"/>
      <c r="K137" s="1409"/>
      <c r="L137" s="1409"/>
      <c r="M137" s="1410"/>
      <c r="N137" s="1301"/>
      <c r="O137" s="1301"/>
      <c r="P137" s="1301"/>
      <c r="Q137" s="1301"/>
      <c r="R137" s="1301"/>
      <c r="S137" s="1301"/>
      <c r="T137" s="1301"/>
      <c r="U137" s="1301"/>
      <c r="V137" s="1301"/>
      <c r="W137" s="1543" t="str">
        <f t="shared" si="3"/>
        <v/>
      </c>
      <c r="X137" s="1543"/>
      <c r="Y137" s="1543"/>
      <c r="Z137" s="1301" t="str">
        <f t="shared" si="4"/>
        <v/>
      </c>
      <c r="AA137" s="1301"/>
      <c r="AB137" s="1301"/>
      <c r="AN137" s="590"/>
    </row>
    <row r="138" spans="1:40" ht="30" customHeight="1" x14ac:dyDescent="0.15">
      <c r="A138" s="602" t="str">
        <f t="shared" si="0"/>
        <v/>
      </c>
      <c r="B138" s="602">
        <f t="shared" si="1"/>
        <v>0</v>
      </c>
      <c r="C138" s="646" t="str">
        <f t="shared" si="2"/>
        <v/>
      </c>
      <c r="F138" s="37"/>
      <c r="G138" s="5">
        <v>12</v>
      </c>
      <c r="H138" s="1408"/>
      <c r="I138" s="1409"/>
      <c r="J138" s="1409"/>
      <c r="K138" s="1409"/>
      <c r="L138" s="1409"/>
      <c r="M138" s="1410"/>
      <c r="N138" s="1301"/>
      <c r="O138" s="1301"/>
      <c r="P138" s="1301"/>
      <c r="Q138" s="1301"/>
      <c r="R138" s="1301"/>
      <c r="S138" s="1301"/>
      <c r="T138" s="1301"/>
      <c r="U138" s="1301"/>
      <c r="V138" s="1301"/>
      <c r="W138" s="1543" t="str">
        <f t="shared" si="3"/>
        <v/>
      </c>
      <c r="X138" s="1543"/>
      <c r="Y138" s="1543"/>
      <c r="Z138" s="1301" t="str">
        <f>IF(SUM(N138:V138)&gt;0,IF(W138&gt;=2.5,"●",""),"")</f>
        <v/>
      </c>
      <c r="AA138" s="1301"/>
      <c r="AB138" s="1301"/>
      <c r="AN138" s="590"/>
    </row>
    <row r="139" spans="1:40" ht="30" customHeight="1" x14ac:dyDescent="0.15">
      <c r="A139" s="602" t="str">
        <f t="shared" si="0"/>
        <v/>
      </c>
      <c r="B139" s="602">
        <f t="shared" si="1"/>
        <v>0</v>
      </c>
      <c r="C139" s="646" t="str">
        <f t="shared" si="2"/>
        <v/>
      </c>
      <c r="F139" s="37"/>
      <c r="G139" s="5">
        <v>13</v>
      </c>
      <c r="H139" s="1408"/>
      <c r="I139" s="1409"/>
      <c r="J139" s="1409"/>
      <c r="K139" s="1409"/>
      <c r="L139" s="1409"/>
      <c r="M139" s="1410"/>
      <c r="N139" s="1301"/>
      <c r="O139" s="1301"/>
      <c r="P139" s="1301"/>
      <c r="Q139" s="1301"/>
      <c r="R139" s="1301"/>
      <c r="S139" s="1301"/>
      <c r="T139" s="1301"/>
      <c r="U139" s="1301"/>
      <c r="V139" s="1301"/>
      <c r="W139" s="1543" t="str">
        <f t="shared" si="3"/>
        <v/>
      </c>
      <c r="X139" s="1543"/>
      <c r="Y139" s="1543"/>
      <c r="Z139" s="1301" t="str">
        <f>IF(SUM(N139:V139)&gt;0,IF(W139&gt;=2.5,"●",""),"")</f>
        <v/>
      </c>
      <c r="AA139" s="1301"/>
      <c r="AB139" s="1301"/>
      <c r="AE139" s="360"/>
      <c r="AF139" s="649"/>
      <c r="AG139" s="360"/>
      <c r="AH139" s="360"/>
      <c r="AI139" s="360"/>
      <c r="AJ139" s="360"/>
      <c r="AK139" s="360"/>
      <c r="AL139" s="360"/>
      <c r="AN139" s="590"/>
    </row>
    <row r="140" spans="1:40" ht="24.95" customHeight="1" x14ac:dyDescent="0.15">
      <c r="F140" s="37"/>
      <c r="H140" s="1463" t="s">
        <v>607</v>
      </c>
      <c r="I140" s="850"/>
      <c r="J140" s="850"/>
      <c r="K140" s="850"/>
      <c r="L140" s="850"/>
      <c r="M140" s="1464"/>
      <c r="N140" s="1693"/>
      <c r="O140" s="1247"/>
      <c r="P140" s="1247"/>
      <c r="Q140" s="1247"/>
      <c r="R140" s="1247"/>
      <c r="S140" s="1247"/>
      <c r="T140" s="1247"/>
      <c r="U140" s="1247"/>
      <c r="V140" s="1247"/>
      <c r="W140" s="1247"/>
      <c r="X140" s="1247"/>
      <c r="Y140" s="1247"/>
      <c r="Z140" s="1247"/>
      <c r="AA140" s="1247"/>
      <c r="AB140" s="1248"/>
      <c r="AN140" s="590"/>
    </row>
    <row r="141" spans="1:40" ht="24.95" customHeight="1" x14ac:dyDescent="0.15">
      <c r="F141" s="37"/>
      <c r="H141" s="1465"/>
      <c r="I141" s="936"/>
      <c r="J141" s="936"/>
      <c r="K141" s="936"/>
      <c r="L141" s="936"/>
      <c r="M141" s="1466"/>
      <c r="N141" s="1465" t="s">
        <v>1828</v>
      </c>
      <c r="O141" s="936"/>
      <c r="P141" s="936"/>
      <c r="Q141" s="936"/>
      <c r="R141" s="936"/>
      <c r="S141" s="936"/>
      <c r="T141" s="936"/>
      <c r="U141" s="936"/>
      <c r="V141" s="936"/>
      <c r="W141" s="936"/>
      <c r="X141" s="936"/>
      <c r="Y141" s="936"/>
      <c r="Z141" s="936"/>
      <c r="AA141" s="936"/>
      <c r="AB141" s="1466"/>
      <c r="AN141" s="590"/>
    </row>
    <row r="142" spans="1:40" ht="29.45" customHeight="1" x14ac:dyDescent="0.15">
      <c r="F142" s="37"/>
      <c r="H142" s="1467"/>
      <c r="I142" s="1468"/>
      <c r="J142" s="1468"/>
      <c r="K142" s="1468"/>
      <c r="L142" s="1468"/>
      <c r="M142" s="1469"/>
      <c r="N142" s="1467"/>
      <c r="O142" s="1468"/>
      <c r="P142" s="1468"/>
      <c r="Q142" s="1468"/>
      <c r="R142" s="1468"/>
      <c r="S142" s="1468"/>
      <c r="T142" s="1468"/>
      <c r="U142" s="1468"/>
      <c r="V142" s="1468"/>
      <c r="W142" s="1468"/>
      <c r="X142" s="1468"/>
      <c r="Y142" s="1468"/>
      <c r="Z142" s="1468"/>
      <c r="AA142" s="1468"/>
      <c r="AB142" s="1469"/>
      <c r="AN142" s="590"/>
    </row>
    <row r="143" spans="1:40" x14ac:dyDescent="0.15">
      <c r="F143" s="37"/>
      <c r="W143" s="365"/>
      <c r="AN143" s="590"/>
    </row>
    <row r="144" spans="1:40" ht="16.5" thickBot="1" x14ac:dyDescent="0.2">
      <c r="F144" s="638"/>
      <c r="G144" s="39"/>
      <c r="H144" s="39"/>
      <c r="I144" s="39"/>
      <c r="J144" s="39"/>
      <c r="K144" s="39"/>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639"/>
    </row>
    <row r="145" spans="1:40" ht="31.5" customHeight="1" x14ac:dyDescent="0.15">
      <c r="E145" s="38"/>
      <c r="F145" s="331" t="s">
        <v>1379</v>
      </c>
      <c r="G145" s="332"/>
      <c r="H145" s="332"/>
      <c r="I145" s="332"/>
      <c r="J145" s="332"/>
      <c r="K145" s="332"/>
      <c r="L145" s="332"/>
      <c r="M145" s="332"/>
      <c r="N145" s="332"/>
      <c r="O145" s="332"/>
      <c r="P145" s="332"/>
      <c r="Q145" s="332"/>
      <c r="R145" s="332"/>
      <c r="S145" s="332"/>
      <c r="T145" s="332"/>
      <c r="U145" s="332"/>
      <c r="V145" s="332"/>
      <c r="W145" s="332"/>
      <c r="X145" s="332"/>
      <c r="Y145" s="332"/>
      <c r="Z145" s="332"/>
      <c r="AA145" s="332"/>
      <c r="AB145" s="332"/>
      <c r="AC145" s="332"/>
      <c r="AD145" s="332"/>
      <c r="AE145" s="332"/>
      <c r="AF145" s="332"/>
      <c r="AG145" s="332"/>
      <c r="AH145" s="332"/>
      <c r="AI145" s="332"/>
      <c r="AJ145" s="332"/>
      <c r="AK145" s="332"/>
      <c r="AL145" s="332"/>
      <c r="AM145" s="1295" t="s">
        <v>1449</v>
      </c>
      <c r="AN145" s="1296"/>
    </row>
    <row r="146" spans="1:40" ht="50.45" customHeight="1" x14ac:dyDescent="0.15">
      <c r="E146" s="38"/>
      <c r="F146" s="333"/>
      <c r="G146" s="1299" t="s">
        <v>1881</v>
      </c>
      <c r="H146" s="1299"/>
      <c r="I146" s="1299"/>
      <c r="J146" s="1299"/>
      <c r="K146" s="1299"/>
      <c r="L146" s="1299"/>
      <c r="M146" s="1299"/>
      <c r="N146" s="1299"/>
      <c r="O146" s="1299"/>
      <c r="P146" s="1299"/>
      <c r="Q146" s="1299"/>
      <c r="R146" s="1299"/>
      <c r="S146" s="1299"/>
      <c r="T146" s="1299"/>
      <c r="U146" s="1299"/>
      <c r="V146" s="1299"/>
      <c r="W146" s="1299"/>
      <c r="X146" s="1299"/>
      <c r="Y146" s="1299"/>
      <c r="Z146" s="1299"/>
      <c r="AA146" s="1299"/>
      <c r="AB146" s="235"/>
      <c r="AC146" s="235"/>
      <c r="AD146" s="235"/>
      <c r="AE146" s="235"/>
      <c r="AF146" s="235"/>
      <c r="AG146" s="235"/>
      <c r="AH146" s="235"/>
      <c r="AI146" s="235"/>
      <c r="AJ146" s="235"/>
      <c r="AK146" s="235"/>
      <c r="AL146" s="626"/>
      <c r="AM146" s="626"/>
      <c r="AN146" s="625"/>
    </row>
    <row r="147" spans="1:40" x14ac:dyDescent="0.15">
      <c r="F147" s="37"/>
      <c r="AN147" s="590"/>
    </row>
    <row r="148" spans="1:40" x14ac:dyDescent="0.15">
      <c r="F148" s="37"/>
      <c r="I148" s="652"/>
      <c r="AN148" s="590"/>
    </row>
    <row r="149" spans="1:40" x14ac:dyDescent="0.15">
      <c r="F149" s="37"/>
      <c r="I149" s="5" t="s">
        <v>631</v>
      </c>
      <c r="AN149" s="590"/>
    </row>
    <row r="150" spans="1:40" x14ac:dyDescent="0.15">
      <c r="F150" s="37"/>
      <c r="AN150" s="590"/>
    </row>
    <row r="151" spans="1:40" ht="26.1" customHeight="1" x14ac:dyDescent="0.15">
      <c r="F151" s="37"/>
      <c r="H151" s="1257" t="s">
        <v>620</v>
      </c>
      <c r="I151" s="1258"/>
      <c r="J151" s="1259"/>
      <c r="K151" s="1448"/>
      <c r="L151" s="1498"/>
      <c r="M151" s="1498"/>
      <c r="N151" s="1498"/>
      <c r="O151" s="1498"/>
      <c r="P151" s="1498"/>
      <c r="Q151" s="1498"/>
      <c r="R151" s="1498"/>
      <c r="S151" s="1498"/>
      <c r="T151" s="1498"/>
      <c r="U151" s="1498"/>
      <c r="V151" s="1449"/>
      <c r="AN151" s="590"/>
    </row>
    <row r="152" spans="1:40" ht="30" customHeight="1" x14ac:dyDescent="0.15">
      <c r="F152" s="37"/>
      <c r="H152" s="1257" t="s">
        <v>1556</v>
      </c>
      <c r="I152" s="1258"/>
      <c r="J152" s="1258"/>
      <c r="K152" s="1258"/>
      <c r="L152" s="1258"/>
      <c r="M152" s="1258"/>
      <c r="N152" s="1258"/>
      <c r="O152" s="1259"/>
      <c r="P152" s="1241" t="s">
        <v>622</v>
      </c>
      <c r="Q152" s="1241"/>
      <c r="R152" s="1241" t="s">
        <v>623</v>
      </c>
      <c r="S152" s="1241"/>
      <c r="T152" s="1241"/>
      <c r="U152" s="1241"/>
      <c r="V152" s="1241"/>
      <c r="W152" s="38"/>
      <c r="X152" s="38"/>
      <c r="Y152" s="38"/>
      <c r="Z152" s="38"/>
      <c r="AN152" s="590"/>
    </row>
    <row r="153" spans="1:40" ht="30" customHeight="1" x14ac:dyDescent="0.15">
      <c r="A153" s="602" t="e" cm="1">
        <f t="array" ref="A153">_xlfn._xlws.SORT(_xlfn._xlws.FILTER(A127:C139,A127:A139="●",""),3,-1)</f>
        <v>#VALUE!</v>
      </c>
      <c r="B153" s="653"/>
      <c r="C153" s="653"/>
      <c r="D153" s="653"/>
      <c r="F153" s="37"/>
      <c r="G153" s="5">
        <v>1</v>
      </c>
      <c r="H153" s="1254" t="str">
        <f t="shared" ref="H153:H165" si="5">IF(B153&lt;&gt;"",B153,"")</f>
        <v/>
      </c>
      <c r="I153" s="1255"/>
      <c r="J153" s="1255"/>
      <c r="K153" s="1255"/>
      <c r="L153" s="1255"/>
      <c r="M153" s="1255"/>
      <c r="N153" s="1255"/>
      <c r="O153" s="1256"/>
      <c r="P153" s="1543" t="str">
        <f t="shared" ref="P153:P165" si="6">IF(H153&lt;&gt;"",VLOOKUP($H153,$H$127:$Y$139,16,FALSE),"")</f>
        <v/>
      </c>
      <c r="Q153" s="1543"/>
      <c r="R153" s="1301"/>
      <c r="S153" s="1301"/>
      <c r="T153" s="1301"/>
      <c r="U153" s="1301"/>
      <c r="V153" s="1301"/>
      <c r="W153" s="38"/>
      <c r="X153" s="38"/>
      <c r="Y153" s="38"/>
      <c r="Z153" s="38"/>
      <c r="AN153" s="590"/>
    </row>
    <row r="154" spans="1:40" ht="30" customHeight="1" x14ac:dyDescent="0.15">
      <c r="E154" s="654"/>
      <c r="F154" s="37"/>
      <c r="G154" s="5">
        <v>2</v>
      </c>
      <c r="H154" s="1372" t="str">
        <f t="shared" si="5"/>
        <v/>
      </c>
      <c r="I154" s="1299"/>
      <c r="J154" s="1299"/>
      <c r="K154" s="1299"/>
      <c r="L154" s="1299"/>
      <c r="M154" s="1299"/>
      <c r="N154" s="1299"/>
      <c r="O154" s="1373"/>
      <c r="P154" s="1543" t="str">
        <f t="shared" si="6"/>
        <v/>
      </c>
      <c r="Q154" s="1543"/>
      <c r="R154" s="1301"/>
      <c r="S154" s="1301"/>
      <c r="T154" s="1301"/>
      <c r="U154" s="1301"/>
      <c r="V154" s="1301"/>
      <c r="W154" s="38"/>
      <c r="X154" s="38"/>
      <c r="Y154" s="38"/>
      <c r="Z154" s="38"/>
      <c r="AN154" s="590"/>
    </row>
    <row r="155" spans="1:40" ht="30" customHeight="1" x14ac:dyDescent="0.15">
      <c r="E155" s="654"/>
      <c r="F155" s="37"/>
      <c r="G155" s="5">
        <v>3</v>
      </c>
      <c r="H155" s="1372" t="str">
        <f t="shared" si="5"/>
        <v/>
      </c>
      <c r="I155" s="1299"/>
      <c r="J155" s="1299"/>
      <c r="K155" s="1299"/>
      <c r="L155" s="1299"/>
      <c r="M155" s="1299"/>
      <c r="N155" s="1299"/>
      <c r="O155" s="1373"/>
      <c r="P155" s="1543" t="str">
        <f t="shared" si="6"/>
        <v/>
      </c>
      <c r="Q155" s="1543"/>
      <c r="R155" s="1301"/>
      <c r="S155" s="1301"/>
      <c r="T155" s="1301"/>
      <c r="U155" s="1301"/>
      <c r="V155" s="1301"/>
      <c r="W155" s="38"/>
      <c r="X155" s="38"/>
      <c r="Y155" s="38"/>
      <c r="Z155" s="38"/>
      <c r="AN155" s="590"/>
    </row>
    <row r="156" spans="1:40" ht="30" customHeight="1" x14ac:dyDescent="0.15">
      <c r="E156" s="654"/>
      <c r="F156" s="37"/>
      <c r="G156" s="5">
        <v>4</v>
      </c>
      <c r="H156" s="1372" t="str">
        <f t="shared" si="5"/>
        <v/>
      </c>
      <c r="I156" s="1299"/>
      <c r="J156" s="1299"/>
      <c r="K156" s="1299"/>
      <c r="L156" s="1299"/>
      <c r="M156" s="1299"/>
      <c r="N156" s="1299"/>
      <c r="O156" s="1373"/>
      <c r="P156" s="1543" t="str">
        <f t="shared" si="6"/>
        <v/>
      </c>
      <c r="Q156" s="1543"/>
      <c r="R156" s="1301"/>
      <c r="S156" s="1301"/>
      <c r="T156" s="1301"/>
      <c r="U156" s="1301"/>
      <c r="V156" s="1301"/>
      <c r="W156" s="38"/>
      <c r="X156" s="38"/>
      <c r="Y156" s="38"/>
      <c r="Z156" s="38"/>
      <c r="AN156" s="590"/>
    </row>
    <row r="157" spans="1:40" ht="30" customHeight="1" x14ac:dyDescent="0.15">
      <c r="E157" s="654"/>
      <c r="F157" s="37"/>
      <c r="G157" s="5">
        <v>5</v>
      </c>
      <c r="H157" s="1372" t="str">
        <f t="shared" si="5"/>
        <v/>
      </c>
      <c r="I157" s="1299"/>
      <c r="J157" s="1299"/>
      <c r="K157" s="1299"/>
      <c r="L157" s="1299"/>
      <c r="M157" s="1299"/>
      <c r="N157" s="1299"/>
      <c r="O157" s="1373"/>
      <c r="P157" s="1543" t="str">
        <f t="shared" si="6"/>
        <v/>
      </c>
      <c r="Q157" s="1543"/>
      <c r="R157" s="1301"/>
      <c r="S157" s="1301"/>
      <c r="T157" s="1301"/>
      <c r="U157" s="1301"/>
      <c r="V157" s="1301"/>
      <c r="W157" s="38"/>
      <c r="X157" s="38"/>
      <c r="Y157" s="38"/>
      <c r="Z157" s="38"/>
      <c r="AN157" s="590"/>
    </row>
    <row r="158" spans="1:40" ht="30" customHeight="1" x14ac:dyDescent="0.15">
      <c r="E158" s="654"/>
      <c r="F158" s="37"/>
      <c r="G158" s="5">
        <v>6</v>
      </c>
      <c r="H158" s="1372" t="str">
        <f t="shared" si="5"/>
        <v/>
      </c>
      <c r="I158" s="1299"/>
      <c r="J158" s="1299"/>
      <c r="K158" s="1299"/>
      <c r="L158" s="1299"/>
      <c r="M158" s="1299"/>
      <c r="N158" s="1299"/>
      <c r="O158" s="1373"/>
      <c r="P158" s="1543" t="str">
        <f t="shared" si="6"/>
        <v/>
      </c>
      <c r="Q158" s="1543"/>
      <c r="R158" s="1301"/>
      <c r="S158" s="1301"/>
      <c r="T158" s="1301"/>
      <c r="U158" s="1301"/>
      <c r="V158" s="1301"/>
      <c r="W158" s="38"/>
      <c r="X158" s="38"/>
      <c r="Y158" s="38"/>
      <c r="Z158" s="38"/>
      <c r="AN158" s="590"/>
    </row>
    <row r="159" spans="1:40" ht="30" customHeight="1" x14ac:dyDescent="0.15">
      <c r="E159" s="654"/>
      <c r="F159" s="37"/>
      <c r="G159" s="5">
        <v>7</v>
      </c>
      <c r="H159" s="1372" t="str">
        <f t="shared" si="5"/>
        <v/>
      </c>
      <c r="I159" s="1299"/>
      <c r="J159" s="1299"/>
      <c r="K159" s="1299"/>
      <c r="L159" s="1299"/>
      <c r="M159" s="1299"/>
      <c r="N159" s="1299"/>
      <c r="O159" s="1373"/>
      <c r="P159" s="1543" t="str">
        <f t="shared" si="6"/>
        <v/>
      </c>
      <c r="Q159" s="1543"/>
      <c r="R159" s="1301"/>
      <c r="S159" s="1301"/>
      <c r="T159" s="1301"/>
      <c r="U159" s="1301"/>
      <c r="V159" s="1301"/>
      <c r="W159" s="38"/>
      <c r="X159" s="38"/>
      <c r="Y159" s="38"/>
      <c r="Z159" s="38"/>
      <c r="AN159" s="590"/>
    </row>
    <row r="160" spans="1:40" ht="30" customHeight="1" x14ac:dyDescent="0.15">
      <c r="E160" s="654"/>
      <c r="F160" s="37"/>
      <c r="G160" s="5">
        <v>8</v>
      </c>
      <c r="H160" s="1372" t="str">
        <f t="shared" si="5"/>
        <v/>
      </c>
      <c r="I160" s="1299"/>
      <c r="J160" s="1299"/>
      <c r="K160" s="1299"/>
      <c r="L160" s="1299"/>
      <c r="M160" s="1299"/>
      <c r="N160" s="1299"/>
      <c r="O160" s="1373"/>
      <c r="P160" s="1543" t="str">
        <f t="shared" si="6"/>
        <v/>
      </c>
      <c r="Q160" s="1543"/>
      <c r="R160" s="1301"/>
      <c r="S160" s="1301"/>
      <c r="T160" s="1301"/>
      <c r="U160" s="1301"/>
      <c r="V160" s="1301"/>
      <c r="W160" s="38"/>
      <c r="X160" s="38"/>
      <c r="Y160" s="38"/>
      <c r="Z160" s="38"/>
      <c r="AN160" s="590"/>
    </row>
    <row r="161" spans="5:40" ht="30" customHeight="1" x14ac:dyDescent="0.15">
      <c r="E161" s="654"/>
      <c r="F161" s="37"/>
      <c r="G161" s="5">
        <v>9</v>
      </c>
      <c r="H161" s="1372" t="str">
        <f t="shared" si="5"/>
        <v/>
      </c>
      <c r="I161" s="1299"/>
      <c r="J161" s="1299"/>
      <c r="K161" s="1299"/>
      <c r="L161" s="1299"/>
      <c r="M161" s="1299"/>
      <c r="N161" s="1299"/>
      <c r="O161" s="1373"/>
      <c r="P161" s="1543" t="str">
        <f t="shared" si="6"/>
        <v/>
      </c>
      <c r="Q161" s="1543"/>
      <c r="R161" s="1301"/>
      <c r="S161" s="1301"/>
      <c r="T161" s="1301"/>
      <c r="U161" s="1301"/>
      <c r="V161" s="1301"/>
      <c r="W161" s="38"/>
      <c r="X161" s="38"/>
      <c r="Y161" s="38"/>
      <c r="Z161" s="38"/>
      <c r="AN161" s="590"/>
    </row>
    <row r="162" spans="5:40" ht="30" customHeight="1" x14ac:dyDescent="0.15">
      <c r="E162" s="654"/>
      <c r="F162" s="37"/>
      <c r="G162" s="5">
        <v>10</v>
      </c>
      <c r="H162" s="1372" t="str">
        <f t="shared" si="5"/>
        <v/>
      </c>
      <c r="I162" s="1299"/>
      <c r="J162" s="1299"/>
      <c r="K162" s="1299"/>
      <c r="L162" s="1299"/>
      <c r="M162" s="1299"/>
      <c r="N162" s="1299"/>
      <c r="O162" s="1373"/>
      <c r="P162" s="1543" t="str">
        <f t="shared" si="6"/>
        <v/>
      </c>
      <c r="Q162" s="1543"/>
      <c r="R162" s="1301"/>
      <c r="S162" s="1301"/>
      <c r="T162" s="1301"/>
      <c r="U162" s="1301"/>
      <c r="V162" s="1301"/>
      <c r="W162" s="38"/>
      <c r="X162" s="38"/>
      <c r="Y162" s="38"/>
      <c r="Z162" s="38"/>
      <c r="AN162" s="590"/>
    </row>
    <row r="163" spans="5:40" ht="30" customHeight="1" x14ac:dyDescent="0.15">
      <c r="E163" s="654"/>
      <c r="F163" s="37"/>
      <c r="G163" s="5">
        <v>11</v>
      </c>
      <c r="H163" s="1372" t="str">
        <f t="shared" si="5"/>
        <v/>
      </c>
      <c r="I163" s="1299"/>
      <c r="J163" s="1299"/>
      <c r="K163" s="1299"/>
      <c r="L163" s="1299"/>
      <c r="M163" s="1299"/>
      <c r="N163" s="1299"/>
      <c r="O163" s="1373"/>
      <c r="P163" s="1543" t="str">
        <f t="shared" si="6"/>
        <v/>
      </c>
      <c r="Q163" s="1543"/>
      <c r="R163" s="1301"/>
      <c r="S163" s="1301"/>
      <c r="T163" s="1301"/>
      <c r="U163" s="1301"/>
      <c r="V163" s="1301"/>
      <c r="W163" s="38"/>
      <c r="X163" s="38"/>
      <c r="Y163" s="38"/>
      <c r="Z163" s="38"/>
      <c r="AN163" s="590"/>
    </row>
    <row r="164" spans="5:40" ht="30" customHeight="1" x14ac:dyDescent="0.15">
      <c r="E164" s="654"/>
      <c r="F164" s="37"/>
      <c r="G164" s="5">
        <v>12</v>
      </c>
      <c r="H164" s="1372" t="str">
        <f t="shared" si="5"/>
        <v/>
      </c>
      <c r="I164" s="1299"/>
      <c r="J164" s="1299"/>
      <c r="K164" s="1299"/>
      <c r="L164" s="1299"/>
      <c r="M164" s="1299"/>
      <c r="N164" s="1299"/>
      <c r="O164" s="1373"/>
      <c r="P164" s="1543" t="str">
        <f t="shared" si="6"/>
        <v/>
      </c>
      <c r="Q164" s="1543"/>
      <c r="R164" s="1301"/>
      <c r="S164" s="1301"/>
      <c r="T164" s="1301"/>
      <c r="U164" s="1301"/>
      <c r="V164" s="1301"/>
      <c r="W164" s="38"/>
      <c r="X164" s="38"/>
      <c r="Y164" s="38"/>
      <c r="Z164" s="38"/>
      <c r="AN164" s="590"/>
    </row>
    <row r="165" spans="5:40" ht="30" customHeight="1" x14ac:dyDescent="0.15">
      <c r="E165" s="654"/>
      <c r="F165" s="37"/>
      <c r="G165" s="5">
        <v>13</v>
      </c>
      <c r="H165" s="1372" t="str">
        <f t="shared" si="5"/>
        <v/>
      </c>
      <c r="I165" s="1299"/>
      <c r="J165" s="1299"/>
      <c r="K165" s="1299"/>
      <c r="L165" s="1299"/>
      <c r="M165" s="1299"/>
      <c r="N165" s="1299"/>
      <c r="O165" s="1373"/>
      <c r="P165" s="1543" t="str">
        <f t="shared" si="6"/>
        <v/>
      </c>
      <c r="Q165" s="1543"/>
      <c r="R165" s="1301"/>
      <c r="S165" s="1301"/>
      <c r="T165" s="1301"/>
      <c r="U165" s="1301"/>
      <c r="V165" s="1301"/>
      <c r="W165" s="38"/>
      <c r="X165" s="38"/>
      <c r="Y165" s="38"/>
      <c r="Z165" s="38"/>
      <c r="AN165" s="590"/>
    </row>
    <row r="166" spans="5:40" x14ac:dyDescent="0.15">
      <c r="F166" s="37"/>
      <c r="U166" s="365"/>
      <c r="AN166" s="590"/>
    </row>
    <row r="167" spans="5:40" x14ac:dyDescent="0.15">
      <c r="F167" s="37"/>
      <c r="AN167" s="590"/>
    </row>
    <row r="168" spans="5:40" ht="31.5" customHeight="1" x14ac:dyDescent="0.15">
      <c r="E168" s="38"/>
      <c r="F168" s="275" t="s">
        <v>1423</v>
      </c>
      <c r="G168" s="76"/>
      <c r="H168" s="76"/>
      <c r="I168" s="76"/>
      <c r="J168" s="76"/>
      <c r="K168" s="76"/>
      <c r="L168" s="76"/>
      <c r="M168" s="76"/>
      <c r="N168" s="76"/>
      <c r="O168" s="76"/>
      <c r="P168" s="76"/>
      <c r="Q168" s="76"/>
      <c r="R168" s="76"/>
      <c r="S168" s="76"/>
      <c r="T168" s="76"/>
      <c r="U168" s="76"/>
      <c r="V168" s="76"/>
      <c r="W168" s="76"/>
      <c r="X168" s="76"/>
      <c r="Y168" s="76"/>
      <c r="Z168" s="76"/>
      <c r="AA168" s="76"/>
      <c r="AB168" s="76"/>
      <c r="AC168" s="76"/>
      <c r="AD168" s="76"/>
      <c r="AE168" s="76"/>
      <c r="AF168" s="76"/>
      <c r="AG168" s="76"/>
      <c r="AH168" s="76"/>
      <c r="AI168" s="76"/>
      <c r="AJ168" s="76"/>
      <c r="AK168" s="76"/>
      <c r="AL168" s="76"/>
      <c r="AM168" s="866" t="s">
        <v>1449</v>
      </c>
      <c r="AN168" s="1040"/>
    </row>
    <row r="169" spans="5:40" ht="12.95" customHeight="1" x14ac:dyDescent="0.15">
      <c r="E169" s="38"/>
      <c r="F169" s="655"/>
      <c r="G169" s="656"/>
      <c r="H169" s="656"/>
      <c r="I169" s="656"/>
      <c r="J169" s="656"/>
      <c r="K169" s="656"/>
      <c r="L169" s="656"/>
      <c r="M169" s="656"/>
      <c r="N169" s="656"/>
      <c r="O169" s="656"/>
      <c r="P169" s="656"/>
      <c r="Q169" s="656"/>
      <c r="R169" s="656"/>
      <c r="S169" s="656"/>
      <c r="T169" s="656"/>
      <c r="U169" s="656"/>
      <c r="V169" s="656"/>
      <c r="W169" s="656"/>
      <c r="X169" s="656"/>
      <c r="Y169" s="656"/>
      <c r="Z169" s="656"/>
      <c r="AA169" s="656"/>
      <c r="AB169" s="656"/>
      <c r="AC169" s="656"/>
      <c r="AD169" s="656"/>
      <c r="AE169" s="656"/>
      <c r="AF169" s="656"/>
      <c r="AG169" s="656"/>
      <c r="AH169" s="656"/>
      <c r="AI169" s="656"/>
      <c r="AJ169" s="656"/>
      <c r="AK169" s="656"/>
      <c r="AL169" s="656"/>
      <c r="AM169" s="657"/>
      <c r="AN169" s="658"/>
    </row>
    <row r="170" spans="5:40" x14ac:dyDescent="0.15">
      <c r="F170" s="37"/>
      <c r="H170" s="5" t="s">
        <v>1759</v>
      </c>
      <c r="AN170" s="590"/>
    </row>
    <row r="171" spans="5:40" ht="15" customHeight="1" x14ac:dyDescent="0.15">
      <c r="F171" s="37"/>
      <c r="H171" s="1375" t="s">
        <v>510</v>
      </c>
      <c r="I171" s="1376"/>
      <c r="J171" s="1377"/>
      <c r="K171" s="1375" t="s">
        <v>498</v>
      </c>
      <c r="L171" s="1376"/>
      <c r="M171" s="1376"/>
      <c r="N171" s="1376"/>
      <c r="O171" s="1377"/>
      <c r="P171" s="1375" t="s">
        <v>640</v>
      </c>
      <c r="Q171" s="1376"/>
      <c r="R171" s="1376"/>
      <c r="S171" s="1376"/>
      <c r="T171" s="1376"/>
      <c r="U171" s="1376"/>
      <c r="V171" s="1377"/>
      <c r="W171" s="1374" t="s">
        <v>641</v>
      </c>
      <c r="X171" s="1374"/>
      <c r="Y171" s="1374"/>
      <c r="Z171" s="1381" t="s">
        <v>664</v>
      </c>
      <c r="AA171" s="1382"/>
      <c r="AB171" s="1382"/>
      <c r="AC171" s="1382"/>
      <c r="AD171" s="1382"/>
      <c r="AE171" s="1382"/>
      <c r="AF171" s="1382"/>
      <c r="AG171" s="1382"/>
      <c r="AH171" s="1382"/>
      <c r="AI171" s="1382"/>
      <c r="AJ171" s="1383"/>
      <c r="AN171" s="590"/>
    </row>
    <row r="172" spans="5:40" ht="30" customHeight="1" x14ac:dyDescent="0.15">
      <c r="F172" s="37"/>
      <c r="H172" s="1378"/>
      <c r="I172" s="1379"/>
      <c r="J172" s="1380"/>
      <c r="K172" s="1378"/>
      <c r="L172" s="1379"/>
      <c r="M172" s="1379"/>
      <c r="N172" s="1379"/>
      <c r="O172" s="1380"/>
      <c r="P172" s="1378"/>
      <c r="Q172" s="1379"/>
      <c r="R172" s="1379"/>
      <c r="S172" s="1379"/>
      <c r="T172" s="1379"/>
      <c r="U172" s="1379"/>
      <c r="V172" s="1380"/>
      <c r="W172" s="1374"/>
      <c r="X172" s="1374"/>
      <c r="Y172" s="1374"/>
      <c r="Z172" s="1374" t="s">
        <v>642</v>
      </c>
      <c r="AA172" s="1374"/>
      <c r="AB172" s="1374" t="s">
        <v>643</v>
      </c>
      <c r="AC172" s="1374"/>
      <c r="AD172" s="1374" t="s">
        <v>1770</v>
      </c>
      <c r="AE172" s="1374"/>
      <c r="AF172" s="1374" t="s">
        <v>1785</v>
      </c>
      <c r="AG172" s="1374"/>
      <c r="AH172" s="1374" t="s">
        <v>1786</v>
      </c>
      <c r="AI172" s="1374"/>
      <c r="AJ172" s="1374"/>
      <c r="AN172" s="590"/>
    </row>
    <row r="173" spans="5:40" ht="30" customHeight="1" x14ac:dyDescent="0.15">
      <c r="F173" s="37"/>
      <c r="H173" s="1045" t="str">
        <f>IFERROR(IF(IF($K173&lt;&gt;"",VLOOKUP($K173,名簿!$C:$R,3,FALSE),"")=0,"",VLOOKUP($K173,名簿!$C:$R,3,FALSE)),"")</f>
        <v/>
      </c>
      <c r="I173" s="1046"/>
      <c r="J173" s="1047"/>
      <c r="K173" s="1045"/>
      <c r="L173" s="1046"/>
      <c r="M173" s="1046"/>
      <c r="N173" s="1046"/>
      <c r="O173" s="1047"/>
      <c r="P173" s="1484" t="str">
        <f>IFERROR(IF($K173&lt;&gt;"",VLOOKUP($K173,名簿!$C:$R,6,FALSE),""),"")</f>
        <v/>
      </c>
      <c r="Q173" s="1485"/>
      <c r="R173" s="1485"/>
      <c r="S173" s="1485"/>
      <c r="T173" s="1485"/>
      <c r="U173" s="1485"/>
      <c r="V173" s="1486"/>
      <c r="W173" s="1565" t="str">
        <f>IFERROR(IF($K173&lt;&gt;"",VLOOKUP($K173,名簿!$C:$R,18,FALSE),""),"")</f>
        <v/>
      </c>
      <c r="X173" s="1574"/>
      <c r="Y173" s="1566"/>
      <c r="Z173" s="1301" t="str">
        <f t="shared" ref="Z173:Z186" si="7">IF($K173&lt;&gt;"","自宅","")</f>
        <v/>
      </c>
      <c r="AA173" s="1301"/>
      <c r="AB173" s="1565" t="str">
        <f>IFERROR(IF($K173&lt;&gt;"",VLOOKUP($K173,名簿!$C:$R,11,FALSE),""),"")</f>
        <v/>
      </c>
      <c r="AC173" s="1566"/>
      <c r="AD173" s="1545" t="str">
        <f>IFERROR(IF($K173&lt;&gt;"",VLOOKUP($K173,名簿!$C:$R,12,FALSE),""),"")</f>
        <v/>
      </c>
      <c r="AE173" s="1546"/>
      <c r="AF173" s="1545" t="str">
        <f>IFERROR(IF($K173&lt;&gt;"",VLOOKUP($K173,名簿!$C:$R,13,FALSE),""),"")</f>
        <v/>
      </c>
      <c r="AG173" s="1546"/>
      <c r="AH173" s="1692" t="str">
        <f>IFERROR(IF($K173&lt;&gt;"",VLOOKUP($K173,名簿!$C:$R,14,FALSE),""),"")</f>
        <v/>
      </c>
      <c r="AI173" s="1692"/>
      <c r="AJ173" s="1692"/>
      <c r="AN173" s="590"/>
    </row>
    <row r="174" spans="5:40" ht="30" customHeight="1" x14ac:dyDescent="0.15">
      <c r="F174" s="37"/>
      <c r="H174" s="1045" t="str">
        <f>IFERROR(IF(IF($K174&lt;&gt;"",VLOOKUP($K174,名簿!$C:$R,3,FALSE),"")=0,"",VLOOKUP($K174,名簿!$C:$R,3,FALSE)),"")</f>
        <v/>
      </c>
      <c r="I174" s="1046"/>
      <c r="J174" s="1047"/>
      <c r="K174" s="1045"/>
      <c r="L174" s="1046"/>
      <c r="M174" s="1046"/>
      <c r="N174" s="1046"/>
      <c r="O174" s="1047"/>
      <c r="P174" s="1484" t="str">
        <f>IFERROR(IF($K174&lt;&gt;"",VLOOKUP($K174,名簿!$C:$R,6,FALSE),""),"")</f>
        <v/>
      </c>
      <c r="Q174" s="1485"/>
      <c r="R174" s="1485"/>
      <c r="S174" s="1485"/>
      <c r="T174" s="1485"/>
      <c r="U174" s="1485"/>
      <c r="V174" s="1486"/>
      <c r="W174" s="1565" t="str">
        <f>IFERROR(IF($K174&lt;&gt;"",VLOOKUP($K174,名簿!$C:$R,18,FALSE),""),"")</f>
        <v/>
      </c>
      <c r="X174" s="1574"/>
      <c r="Y174" s="1566"/>
      <c r="Z174" s="1301" t="str">
        <f t="shared" si="7"/>
        <v/>
      </c>
      <c r="AA174" s="1301"/>
      <c r="AB174" s="1565" t="str">
        <f>IFERROR(IF($K174&lt;&gt;"",VLOOKUP($K174,名簿!$C:$R,11,FALSE),""),"")</f>
        <v/>
      </c>
      <c r="AC174" s="1566"/>
      <c r="AD174" s="1545" t="str">
        <f>IFERROR(IF($K174&lt;&gt;"",VLOOKUP($K174,名簿!$C:$R,12,FALSE),""),"")</f>
        <v/>
      </c>
      <c r="AE174" s="1546"/>
      <c r="AF174" s="1545" t="str">
        <f>IFERROR(IF($K174&lt;&gt;"",VLOOKUP($K174,名簿!$C:$R,13,FALSE),""),"")</f>
        <v/>
      </c>
      <c r="AG174" s="1546"/>
      <c r="AH174" s="1692" t="str">
        <f>IFERROR(IF($K174&lt;&gt;"",VLOOKUP($K174,名簿!$C:$R,14,FALSE),""),"")</f>
        <v/>
      </c>
      <c r="AI174" s="1692"/>
      <c r="AJ174" s="1692"/>
      <c r="AN174" s="590"/>
    </row>
    <row r="175" spans="5:40" ht="30" customHeight="1" x14ac:dyDescent="0.15">
      <c r="F175" s="37"/>
      <c r="H175" s="1045" t="str">
        <f>IFERROR(IF(IF($K175&lt;&gt;"",VLOOKUP($K175,名簿!$C:$R,3,FALSE),"")=0,"",VLOOKUP($K175,名簿!$C:$R,3,FALSE)),"")</f>
        <v/>
      </c>
      <c r="I175" s="1046"/>
      <c r="J175" s="1047"/>
      <c r="K175" s="1045"/>
      <c r="L175" s="1046"/>
      <c r="M175" s="1046"/>
      <c r="N175" s="1046"/>
      <c r="O175" s="1047"/>
      <c r="P175" s="1484" t="str">
        <f>IFERROR(IF($K175&lt;&gt;"",VLOOKUP($K175,名簿!$C:$R,6,FALSE),""),"")</f>
        <v/>
      </c>
      <c r="Q175" s="1485"/>
      <c r="R175" s="1485"/>
      <c r="S175" s="1485"/>
      <c r="T175" s="1485"/>
      <c r="U175" s="1485"/>
      <c r="V175" s="1486"/>
      <c r="W175" s="1565" t="str">
        <f>IFERROR(IF($K175&lt;&gt;"",VLOOKUP($K175,名簿!$C:$R,18,FALSE),""),"")</f>
        <v/>
      </c>
      <c r="X175" s="1574"/>
      <c r="Y175" s="1566"/>
      <c r="Z175" s="1301" t="str">
        <f t="shared" si="7"/>
        <v/>
      </c>
      <c r="AA175" s="1301"/>
      <c r="AB175" s="1565" t="str">
        <f>IFERROR(IF($K175&lt;&gt;"",VLOOKUP($K175,名簿!$C:$R,11,FALSE),""),"")</f>
        <v/>
      </c>
      <c r="AC175" s="1566"/>
      <c r="AD175" s="1545" t="str">
        <f>IFERROR(IF($K175&lt;&gt;"",VLOOKUP($K175,名簿!$C:$R,12,FALSE),""),"")</f>
        <v/>
      </c>
      <c r="AE175" s="1546"/>
      <c r="AF175" s="1545" t="str">
        <f>IFERROR(IF($K175&lt;&gt;"",VLOOKUP($K175,名簿!$C:$R,13,FALSE),""),"")</f>
        <v/>
      </c>
      <c r="AG175" s="1546"/>
      <c r="AH175" s="1692" t="str">
        <f>IFERROR(IF($K175&lt;&gt;"",VLOOKUP($K175,名簿!$C:$R,14,FALSE),""),"")</f>
        <v/>
      </c>
      <c r="AI175" s="1692"/>
      <c r="AJ175" s="1692"/>
      <c r="AN175" s="590"/>
    </row>
    <row r="176" spans="5:40" ht="30" customHeight="1" x14ac:dyDescent="0.15">
      <c r="F176" s="37"/>
      <c r="H176" s="1045" t="str">
        <f>IFERROR(IF(IF($K176&lt;&gt;"",VLOOKUP($K176,名簿!$C:$R,3,FALSE),"")=0,"",VLOOKUP($K176,名簿!$C:$R,3,FALSE)),"")</f>
        <v/>
      </c>
      <c r="I176" s="1046"/>
      <c r="J176" s="1047"/>
      <c r="K176" s="1045"/>
      <c r="L176" s="1046"/>
      <c r="M176" s="1046"/>
      <c r="N176" s="1046"/>
      <c r="O176" s="1047"/>
      <c r="P176" s="1484" t="str">
        <f>IFERROR(IF($K176&lt;&gt;"",VLOOKUP($K176,名簿!$C:$R,6,FALSE),""),"")</f>
        <v/>
      </c>
      <c r="Q176" s="1485"/>
      <c r="R176" s="1485"/>
      <c r="S176" s="1485"/>
      <c r="T176" s="1485"/>
      <c r="U176" s="1485"/>
      <c r="V176" s="1486"/>
      <c r="W176" s="1565" t="str">
        <f>IFERROR(IF($K176&lt;&gt;"",VLOOKUP($K176,名簿!$C:$R,18,FALSE),""),"")</f>
        <v/>
      </c>
      <c r="X176" s="1574"/>
      <c r="Y176" s="1566"/>
      <c r="Z176" s="1301" t="str">
        <f t="shared" si="7"/>
        <v/>
      </c>
      <c r="AA176" s="1301"/>
      <c r="AB176" s="1565" t="str">
        <f>IFERROR(IF($K176&lt;&gt;"",VLOOKUP($K176,名簿!$C:$R,11,FALSE),""),"")</f>
        <v/>
      </c>
      <c r="AC176" s="1566"/>
      <c r="AD176" s="1545" t="str">
        <f>IFERROR(IF($K176&lt;&gt;"",VLOOKUP($K176,名簿!$C:$R,12,FALSE),""),"")</f>
        <v/>
      </c>
      <c r="AE176" s="1546"/>
      <c r="AF176" s="1545" t="str">
        <f>IFERROR(IF($K176&lt;&gt;"",VLOOKUP($K176,名簿!$C:$R,13,FALSE),""),"")</f>
        <v/>
      </c>
      <c r="AG176" s="1546"/>
      <c r="AH176" s="1692" t="str">
        <f>IFERROR(IF($K176&lt;&gt;"",VLOOKUP($K176,名簿!$C:$R,14,FALSE),""),"")</f>
        <v/>
      </c>
      <c r="AI176" s="1692"/>
      <c r="AJ176" s="1692"/>
      <c r="AN176" s="590"/>
    </row>
    <row r="177" spans="6:40" ht="30" customHeight="1" x14ac:dyDescent="0.15">
      <c r="F177" s="37"/>
      <c r="H177" s="1045" t="str">
        <f>IFERROR(IF(IF($K177&lt;&gt;"",VLOOKUP($K177,名簿!$C:$R,3,FALSE),"")=0,"",VLOOKUP($K177,名簿!$C:$R,3,FALSE)),"")</f>
        <v/>
      </c>
      <c r="I177" s="1046"/>
      <c r="J177" s="1047"/>
      <c r="K177" s="1045"/>
      <c r="L177" s="1046"/>
      <c r="M177" s="1046"/>
      <c r="N177" s="1046"/>
      <c r="O177" s="1047"/>
      <c r="P177" s="1484" t="str">
        <f>IFERROR(IF($K177&lt;&gt;"",VLOOKUP($K177,名簿!$C:$R,6,FALSE),""),"")</f>
        <v/>
      </c>
      <c r="Q177" s="1485"/>
      <c r="R177" s="1485"/>
      <c r="S177" s="1485"/>
      <c r="T177" s="1485"/>
      <c r="U177" s="1485"/>
      <c r="V177" s="1486"/>
      <c r="W177" s="1565" t="str">
        <f>IFERROR(IF($K177&lt;&gt;"",VLOOKUP($K177,名簿!$C:$R,18,FALSE),""),"")</f>
        <v/>
      </c>
      <c r="X177" s="1574"/>
      <c r="Y177" s="1566"/>
      <c r="Z177" s="1301" t="str">
        <f t="shared" si="7"/>
        <v/>
      </c>
      <c r="AA177" s="1301"/>
      <c r="AB177" s="1565" t="str">
        <f>IFERROR(IF($K177&lt;&gt;"",VLOOKUP($K177,名簿!$C:$R,11,FALSE),""),"")</f>
        <v/>
      </c>
      <c r="AC177" s="1566"/>
      <c r="AD177" s="1545" t="str">
        <f>IFERROR(IF($K177&lt;&gt;"",VLOOKUP($K177,名簿!$C:$R,12,FALSE),""),"")</f>
        <v/>
      </c>
      <c r="AE177" s="1546"/>
      <c r="AF177" s="1545" t="str">
        <f>IFERROR(IF($K177&lt;&gt;"",VLOOKUP($K177,名簿!$C:$R,13,FALSE),""),"")</f>
        <v/>
      </c>
      <c r="AG177" s="1546"/>
      <c r="AH177" s="1692" t="str">
        <f>IFERROR(IF($K177&lt;&gt;"",VLOOKUP($K177,名簿!$C:$R,14,FALSE),""),"")</f>
        <v/>
      </c>
      <c r="AI177" s="1692"/>
      <c r="AJ177" s="1692"/>
      <c r="AN177" s="590"/>
    </row>
    <row r="178" spans="6:40" ht="30" customHeight="1" x14ac:dyDescent="0.15">
      <c r="F178" s="37"/>
      <c r="H178" s="1045" t="str">
        <f>IFERROR(IF(IF($K178&lt;&gt;"",VLOOKUP($K178,名簿!$C:$R,3,FALSE),"")=0,"",VLOOKUP($K178,名簿!$C:$R,3,FALSE)),"")</f>
        <v/>
      </c>
      <c r="I178" s="1046"/>
      <c r="J178" s="1047"/>
      <c r="K178" s="1045"/>
      <c r="L178" s="1046"/>
      <c r="M178" s="1046"/>
      <c r="N178" s="1046"/>
      <c r="O178" s="1047"/>
      <c r="P178" s="1484" t="str">
        <f>IFERROR(IF($K178&lt;&gt;"",VLOOKUP($K178,名簿!$C:$R,6,FALSE),""),"")</f>
        <v/>
      </c>
      <c r="Q178" s="1485"/>
      <c r="R178" s="1485"/>
      <c r="S178" s="1485"/>
      <c r="T178" s="1485"/>
      <c r="U178" s="1485"/>
      <c r="V178" s="1486"/>
      <c r="W178" s="1565" t="str">
        <f>IFERROR(IF($K178&lt;&gt;"",VLOOKUP($K178,名簿!$C:$R,18,FALSE),""),"")</f>
        <v/>
      </c>
      <c r="X178" s="1574"/>
      <c r="Y178" s="1566"/>
      <c r="Z178" s="1301" t="str">
        <f t="shared" si="7"/>
        <v/>
      </c>
      <c r="AA178" s="1301"/>
      <c r="AB178" s="1565" t="str">
        <f>IFERROR(IF($K178&lt;&gt;"",VLOOKUP($K178,名簿!$C:$R,11,FALSE),""),"")</f>
        <v/>
      </c>
      <c r="AC178" s="1566"/>
      <c r="AD178" s="1545" t="str">
        <f>IFERROR(IF($K178&lt;&gt;"",VLOOKUP($K178,名簿!$C:$R,12,FALSE),""),"")</f>
        <v/>
      </c>
      <c r="AE178" s="1546"/>
      <c r="AF178" s="1545" t="str">
        <f>IFERROR(IF($K178&lt;&gt;"",VLOOKUP($K178,名簿!$C:$R,13,FALSE),""),"")</f>
        <v/>
      </c>
      <c r="AG178" s="1546"/>
      <c r="AH178" s="1692" t="str">
        <f>IFERROR(IF($K178&lt;&gt;"",VLOOKUP($K178,名簿!$C:$R,14,FALSE),""),"")</f>
        <v/>
      </c>
      <c r="AI178" s="1692"/>
      <c r="AJ178" s="1692"/>
      <c r="AN178" s="590"/>
    </row>
    <row r="179" spans="6:40" ht="30" customHeight="1" x14ac:dyDescent="0.15">
      <c r="F179" s="37"/>
      <c r="H179" s="1045" t="str">
        <f>IFERROR(IF(IF($K179&lt;&gt;"",VLOOKUP($K179,名簿!$C:$R,3,FALSE),"")=0,"",VLOOKUP($K179,名簿!$C:$R,3,FALSE)),"")</f>
        <v/>
      </c>
      <c r="I179" s="1046"/>
      <c r="J179" s="1047"/>
      <c r="K179" s="1045"/>
      <c r="L179" s="1046"/>
      <c r="M179" s="1046"/>
      <c r="N179" s="1046"/>
      <c r="O179" s="1047"/>
      <c r="P179" s="1484" t="str">
        <f>IFERROR(IF($K179&lt;&gt;"",VLOOKUP($K179,名簿!$C:$R,6,FALSE),""),"")</f>
        <v/>
      </c>
      <c r="Q179" s="1485"/>
      <c r="R179" s="1485"/>
      <c r="S179" s="1485"/>
      <c r="T179" s="1485"/>
      <c r="U179" s="1485"/>
      <c r="V179" s="1486"/>
      <c r="W179" s="1565" t="str">
        <f>IFERROR(IF($K179&lt;&gt;"",VLOOKUP($K179,名簿!$C:$R,18,FALSE),""),"")</f>
        <v/>
      </c>
      <c r="X179" s="1574"/>
      <c r="Y179" s="1566"/>
      <c r="Z179" s="1301" t="str">
        <f t="shared" si="7"/>
        <v/>
      </c>
      <c r="AA179" s="1301"/>
      <c r="AB179" s="1565" t="str">
        <f>IFERROR(IF($K179&lt;&gt;"",VLOOKUP($K179,名簿!$C:$R,11,FALSE),""),"")</f>
        <v/>
      </c>
      <c r="AC179" s="1566"/>
      <c r="AD179" s="1545" t="str">
        <f>IFERROR(IF($K179&lt;&gt;"",VLOOKUP($K179,名簿!$C:$R,12,FALSE),""),"")</f>
        <v/>
      </c>
      <c r="AE179" s="1546"/>
      <c r="AF179" s="1545" t="str">
        <f>IFERROR(IF($K179&lt;&gt;"",VLOOKUP($K179,名簿!$C:$R,13,FALSE),""),"")</f>
        <v/>
      </c>
      <c r="AG179" s="1546"/>
      <c r="AH179" s="1692" t="str">
        <f>IFERROR(IF($K179&lt;&gt;"",VLOOKUP($K179,名簿!$C:$R,14,FALSE),""),"")</f>
        <v/>
      </c>
      <c r="AI179" s="1692"/>
      <c r="AJ179" s="1692"/>
      <c r="AN179" s="590"/>
    </row>
    <row r="180" spans="6:40" ht="30" customHeight="1" x14ac:dyDescent="0.15">
      <c r="F180" s="37"/>
      <c r="H180" s="1045" t="str">
        <f>IFERROR(IF(IF($K180&lt;&gt;"",VLOOKUP($K180,名簿!$C:$R,3,FALSE),"")=0,"",VLOOKUP($K180,名簿!$C:$R,3,FALSE)),"")</f>
        <v/>
      </c>
      <c r="I180" s="1046"/>
      <c r="J180" s="1047"/>
      <c r="K180" s="1045"/>
      <c r="L180" s="1046"/>
      <c r="M180" s="1046"/>
      <c r="N180" s="1046"/>
      <c r="O180" s="1047"/>
      <c r="P180" s="1484" t="str">
        <f>IFERROR(IF($K180&lt;&gt;"",VLOOKUP($K180,名簿!$C:$R,6,FALSE),""),"")</f>
        <v/>
      </c>
      <c r="Q180" s="1485"/>
      <c r="R180" s="1485"/>
      <c r="S180" s="1485"/>
      <c r="T180" s="1485"/>
      <c r="U180" s="1485"/>
      <c r="V180" s="1486"/>
      <c r="W180" s="1565" t="str">
        <f>IFERROR(IF($K180&lt;&gt;"",VLOOKUP($K180,名簿!$C:$R,18,FALSE),""),"")</f>
        <v/>
      </c>
      <c r="X180" s="1574"/>
      <c r="Y180" s="1566"/>
      <c r="Z180" s="1301" t="str">
        <f t="shared" si="7"/>
        <v/>
      </c>
      <c r="AA180" s="1301"/>
      <c r="AB180" s="1565" t="str">
        <f>IFERROR(IF($K180&lt;&gt;"",VLOOKUP($K180,名簿!$C:$R,11,FALSE),""),"")</f>
        <v/>
      </c>
      <c r="AC180" s="1566"/>
      <c r="AD180" s="1545" t="str">
        <f>IFERROR(IF($K180&lt;&gt;"",VLOOKUP($K180,名簿!$C:$R,12,FALSE),""),"")</f>
        <v/>
      </c>
      <c r="AE180" s="1546"/>
      <c r="AF180" s="1545" t="str">
        <f>IFERROR(IF($K180&lt;&gt;"",VLOOKUP($K180,名簿!$C:$R,13,FALSE),""),"")</f>
        <v/>
      </c>
      <c r="AG180" s="1546"/>
      <c r="AH180" s="1692" t="str">
        <f>IFERROR(IF($K180&lt;&gt;"",VLOOKUP($K180,名簿!$C:$R,14,FALSE),""),"")</f>
        <v/>
      </c>
      <c r="AI180" s="1692"/>
      <c r="AJ180" s="1692"/>
      <c r="AN180" s="590"/>
    </row>
    <row r="181" spans="6:40" ht="30" customHeight="1" x14ac:dyDescent="0.15">
      <c r="F181" s="37"/>
      <c r="H181" s="1045" t="str">
        <f>IFERROR(IF(IF($K181&lt;&gt;"",VLOOKUP($K181,名簿!$C:$R,3,FALSE),"")=0,"",VLOOKUP($K181,名簿!$C:$R,3,FALSE)),"")</f>
        <v/>
      </c>
      <c r="I181" s="1046"/>
      <c r="J181" s="1047"/>
      <c r="K181" s="1045"/>
      <c r="L181" s="1046"/>
      <c r="M181" s="1046"/>
      <c r="N181" s="1046"/>
      <c r="O181" s="1047"/>
      <c r="P181" s="1484" t="str">
        <f>IFERROR(IF($K181&lt;&gt;"",VLOOKUP($K181,名簿!$C:$R,6,FALSE),""),"")</f>
        <v/>
      </c>
      <c r="Q181" s="1485"/>
      <c r="R181" s="1485"/>
      <c r="S181" s="1485"/>
      <c r="T181" s="1485"/>
      <c r="U181" s="1485"/>
      <c r="V181" s="1486"/>
      <c r="W181" s="1565" t="str">
        <f>IFERROR(IF($K181&lt;&gt;"",VLOOKUP($K181,名簿!$C:$R,18,FALSE),""),"")</f>
        <v/>
      </c>
      <c r="X181" s="1574"/>
      <c r="Y181" s="1566"/>
      <c r="Z181" s="1301" t="str">
        <f t="shared" si="7"/>
        <v/>
      </c>
      <c r="AA181" s="1301"/>
      <c r="AB181" s="1565" t="str">
        <f>IFERROR(IF($K181&lt;&gt;"",VLOOKUP($K181,名簿!$C:$R,11,FALSE),""),"")</f>
        <v/>
      </c>
      <c r="AC181" s="1566"/>
      <c r="AD181" s="1545" t="str">
        <f>IFERROR(IF($K181&lt;&gt;"",VLOOKUP($K181,名簿!$C:$R,12,FALSE),""),"")</f>
        <v/>
      </c>
      <c r="AE181" s="1546"/>
      <c r="AF181" s="1545" t="str">
        <f>IFERROR(IF($K181&lt;&gt;"",VLOOKUP($K181,名簿!$C:$R,13,FALSE),""),"")</f>
        <v/>
      </c>
      <c r="AG181" s="1546"/>
      <c r="AH181" s="1692" t="str">
        <f>IFERROR(IF($K181&lt;&gt;"",VLOOKUP($K181,名簿!$C:$R,14,FALSE),""),"")</f>
        <v/>
      </c>
      <c r="AI181" s="1692"/>
      <c r="AJ181" s="1692"/>
      <c r="AN181" s="590"/>
    </row>
    <row r="182" spans="6:40" ht="30" customHeight="1" x14ac:dyDescent="0.15">
      <c r="F182" s="37"/>
      <c r="H182" s="1045" t="str">
        <f>IFERROR(IF(IF($K182&lt;&gt;"",VLOOKUP($K182,名簿!$C:$R,3,FALSE),"")=0,"",VLOOKUP($K182,名簿!$C:$R,3,FALSE)),"")</f>
        <v/>
      </c>
      <c r="I182" s="1046"/>
      <c r="J182" s="1047"/>
      <c r="K182" s="1045"/>
      <c r="L182" s="1046"/>
      <c r="M182" s="1046"/>
      <c r="N182" s="1046"/>
      <c r="O182" s="1047"/>
      <c r="P182" s="1484" t="str">
        <f>IFERROR(IF($K182&lt;&gt;"",VLOOKUP($K182,名簿!$C:$R,6,FALSE),""),"")</f>
        <v/>
      </c>
      <c r="Q182" s="1485"/>
      <c r="R182" s="1485"/>
      <c r="S182" s="1485"/>
      <c r="T182" s="1485"/>
      <c r="U182" s="1485"/>
      <c r="V182" s="1486"/>
      <c r="W182" s="1565" t="str">
        <f>IFERROR(IF($K182&lt;&gt;"",VLOOKUP($K182,名簿!$C:$R,18,FALSE),""),"")</f>
        <v/>
      </c>
      <c r="X182" s="1574"/>
      <c r="Y182" s="1566"/>
      <c r="Z182" s="1301" t="str">
        <f t="shared" si="7"/>
        <v/>
      </c>
      <c r="AA182" s="1301"/>
      <c r="AB182" s="1565" t="str">
        <f>IFERROR(IF($K182&lt;&gt;"",VLOOKUP($K182,名簿!$C:$R,11,FALSE),""),"")</f>
        <v/>
      </c>
      <c r="AC182" s="1566"/>
      <c r="AD182" s="1545" t="str">
        <f>IFERROR(IF($K182&lt;&gt;"",VLOOKUP($K182,名簿!$C:$R,12,FALSE),""),"")</f>
        <v/>
      </c>
      <c r="AE182" s="1546"/>
      <c r="AF182" s="1545" t="str">
        <f>IFERROR(IF($K182&lt;&gt;"",VLOOKUP($K182,名簿!$C:$R,13,FALSE),""),"")</f>
        <v/>
      </c>
      <c r="AG182" s="1546"/>
      <c r="AH182" s="1692" t="str">
        <f>IFERROR(IF($K182&lt;&gt;"",VLOOKUP($K182,名簿!$C:$R,14,FALSE),""),"")</f>
        <v/>
      </c>
      <c r="AI182" s="1692"/>
      <c r="AJ182" s="1692"/>
      <c r="AN182" s="590"/>
    </row>
    <row r="183" spans="6:40" ht="30" customHeight="1" x14ac:dyDescent="0.15">
      <c r="F183" s="37"/>
      <c r="H183" s="1045" t="str">
        <f>IFERROR(IF(IF($K183&lt;&gt;"",VLOOKUP($K183,名簿!$C:$R,3,FALSE),"")=0,"",VLOOKUP($K183,名簿!$C:$R,3,FALSE)),"")</f>
        <v/>
      </c>
      <c r="I183" s="1046"/>
      <c r="J183" s="1047"/>
      <c r="K183" s="1045"/>
      <c r="L183" s="1046"/>
      <c r="M183" s="1046"/>
      <c r="N183" s="1046"/>
      <c r="O183" s="1047"/>
      <c r="P183" s="1484" t="str">
        <f>IFERROR(IF($K183&lt;&gt;"",VLOOKUP($K183,名簿!$C:$R,6,FALSE),""),"")</f>
        <v/>
      </c>
      <c r="Q183" s="1485"/>
      <c r="R183" s="1485"/>
      <c r="S183" s="1485"/>
      <c r="T183" s="1485"/>
      <c r="U183" s="1485"/>
      <c r="V183" s="1486"/>
      <c r="W183" s="1565" t="str">
        <f>IFERROR(IF($K183&lt;&gt;"",VLOOKUP($K183,名簿!$C:$R,18,FALSE),""),"")</f>
        <v/>
      </c>
      <c r="X183" s="1574"/>
      <c r="Y183" s="1566"/>
      <c r="Z183" s="1301" t="str">
        <f t="shared" si="7"/>
        <v/>
      </c>
      <c r="AA183" s="1301"/>
      <c r="AB183" s="1565" t="str">
        <f>IFERROR(IF($K183&lt;&gt;"",VLOOKUP($K183,名簿!$C:$R,11,FALSE),""),"")</f>
        <v/>
      </c>
      <c r="AC183" s="1566"/>
      <c r="AD183" s="1545" t="str">
        <f>IFERROR(IF($K183&lt;&gt;"",VLOOKUP($K183,名簿!$C:$R,12,FALSE),""),"")</f>
        <v/>
      </c>
      <c r="AE183" s="1546"/>
      <c r="AF183" s="1545" t="str">
        <f>IFERROR(IF($K183&lt;&gt;"",VLOOKUP($K183,名簿!$C:$R,13,FALSE),""),"")</f>
        <v/>
      </c>
      <c r="AG183" s="1546"/>
      <c r="AH183" s="1692" t="str">
        <f>IFERROR(IF($K183&lt;&gt;"",VLOOKUP($K183,名簿!$C:$R,14,FALSE),""),"")</f>
        <v/>
      </c>
      <c r="AI183" s="1692"/>
      <c r="AJ183" s="1692"/>
      <c r="AN183" s="590"/>
    </row>
    <row r="184" spans="6:40" ht="30" customHeight="1" x14ac:dyDescent="0.15">
      <c r="F184" s="37"/>
      <c r="H184" s="1045" t="str">
        <f>IFERROR(IF(IF($K184&lt;&gt;"",VLOOKUP($K184,名簿!$C:$R,3,FALSE),"")=0,"",VLOOKUP($K184,名簿!$C:$R,3,FALSE)),"")</f>
        <v/>
      </c>
      <c r="I184" s="1046"/>
      <c r="J184" s="1047"/>
      <c r="K184" s="1045"/>
      <c r="L184" s="1046"/>
      <c r="M184" s="1046"/>
      <c r="N184" s="1046"/>
      <c r="O184" s="1047"/>
      <c r="P184" s="1484" t="str">
        <f>IFERROR(IF($K184&lt;&gt;"",VLOOKUP($K184,名簿!$C:$R,6,FALSE),""),"")</f>
        <v/>
      </c>
      <c r="Q184" s="1485"/>
      <c r="R184" s="1485"/>
      <c r="S184" s="1485"/>
      <c r="T184" s="1485"/>
      <c r="U184" s="1485"/>
      <c r="V184" s="1486"/>
      <c r="W184" s="1565" t="str">
        <f>IFERROR(IF($K184&lt;&gt;"",VLOOKUP($K184,名簿!$C:$R,18,FALSE),""),"")</f>
        <v/>
      </c>
      <c r="X184" s="1574"/>
      <c r="Y184" s="1566"/>
      <c r="Z184" s="1301" t="str">
        <f t="shared" si="7"/>
        <v/>
      </c>
      <c r="AA184" s="1301"/>
      <c r="AB184" s="1565" t="str">
        <f>IFERROR(IF($K184&lt;&gt;"",VLOOKUP($K184,名簿!$C:$R,11,FALSE),""),"")</f>
        <v/>
      </c>
      <c r="AC184" s="1566"/>
      <c r="AD184" s="1545" t="str">
        <f>IFERROR(IF($K184&lt;&gt;"",VLOOKUP($K184,名簿!$C:$R,12,FALSE),""),"")</f>
        <v/>
      </c>
      <c r="AE184" s="1546"/>
      <c r="AF184" s="1545" t="str">
        <f>IFERROR(IF($K184&lt;&gt;"",VLOOKUP($K184,名簿!$C:$R,13,FALSE),""),"")</f>
        <v/>
      </c>
      <c r="AG184" s="1546"/>
      <c r="AH184" s="1692" t="str">
        <f>IFERROR(IF($K184&lt;&gt;"",VLOOKUP($K184,名簿!$C:$R,14,FALSE),""),"")</f>
        <v/>
      </c>
      <c r="AI184" s="1692"/>
      <c r="AJ184" s="1692"/>
      <c r="AN184" s="590"/>
    </row>
    <row r="185" spans="6:40" ht="30" customHeight="1" x14ac:dyDescent="0.15">
      <c r="F185" s="37"/>
      <c r="H185" s="1045" t="str">
        <f>IFERROR(IF(IF($K185&lt;&gt;"",VLOOKUP($K185,名簿!$C:$R,3,FALSE),"")=0,"",VLOOKUP($K185,名簿!$C:$R,3,FALSE)),"")</f>
        <v/>
      </c>
      <c r="I185" s="1046"/>
      <c r="J185" s="1047"/>
      <c r="K185" s="1045"/>
      <c r="L185" s="1046"/>
      <c r="M185" s="1046"/>
      <c r="N185" s="1046"/>
      <c r="O185" s="1047"/>
      <c r="P185" s="1484" t="str">
        <f>IFERROR(IF($K185&lt;&gt;"",VLOOKUP($K185,名簿!$C:$R,6,FALSE),""),"")</f>
        <v/>
      </c>
      <c r="Q185" s="1485"/>
      <c r="R185" s="1485"/>
      <c r="S185" s="1485"/>
      <c r="T185" s="1485"/>
      <c r="U185" s="1485"/>
      <c r="V185" s="1486"/>
      <c r="W185" s="1565" t="str">
        <f>IFERROR(IF($K185&lt;&gt;"",VLOOKUP($K185,名簿!$C:$R,18,FALSE),""),"")</f>
        <v/>
      </c>
      <c r="X185" s="1574"/>
      <c r="Y185" s="1566"/>
      <c r="Z185" s="1301" t="str">
        <f t="shared" si="7"/>
        <v/>
      </c>
      <c r="AA185" s="1301"/>
      <c r="AB185" s="1565" t="str">
        <f>IFERROR(IF($K185&lt;&gt;"",VLOOKUP($K185,名簿!$C:$R,11,FALSE),""),"")</f>
        <v/>
      </c>
      <c r="AC185" s="1566"/>
      <c r="AD185" s="1545" t="str">
        <f>IFERROR(IF($K185&lt;&gt;"",VLOOKUP($K185,名簿!$C:$R,12,FALSE),""),"")</f>
        <v/>
      </c>
      <c r="AE185" s="1546"/>
      <c r="AF185" s="1545" t="str">
        <f>IFERROR(IF($K185&lt;&gt;"",VLOOKUP($K185,名簿!$C:$R,13,FALSE),""),"")</f>
        <v/>
      </c>
      <c r="AG185" s="1546"/>
      <c r="AH185" s="1692" t="str">
        <f>IFERROR(IF($K185&lt;&gt;"",VLOOKUP($K185,名簿!$C:$R,14,FALSE),""),"")</f>
        <v/>
      </c>
      <c r="AI185" s="1692"/>
      <c r="AJ185" s="1692"/>
      <c r="AN185" s="590"/>
    </row>
    <row r="186" spans="6:40" ht="30" customHeight="1" x14ac:dyDescent="0.15">
      <c r="F186" s="37"/>
      <c r="H186" s="1045" t="str">
        <f>IFERROR(IF(IF($K186&lt;&gt;"",VLOOKUP($K186,名簿!$C:$R,3,FALSE),"")=0,"",VLOOKUP($K186,名簿!$C:$R,3,FALSE)),"")</f>
        <v/>
      </c>
      <c r="I186" s="1046"/>
      <c r="J186" s="1047"/>
      <c r="K186" s="1045"/>
      <c r="L186" s="1046"/>
      <c r="M186" s="1046"/>
      <c r="N186" s="1046"/>
      <c r="O186" s="1047"/>
      <c r="P186" s="1484" t="str">
        <f>IFERROR(IF($K186&lt;&gt;"",VLOOKUP($K186,名簿!$C:$R,6,FALSE),""),"")</f>
        <v/>
      </c>
      <c r="Q186" s="1485"/>
      <c r="R186" s="1485"/>
      <c r="S186" s="1485"/>
      <c r="T186" s="1485"/>
      <c r="U186" s="1485"/>
      <c r="V186" s="1486"/>
      <c r="W186" s="1565" t="str">
        <f>IFERROR(IF($K186&lt;&gt;"",VLOOKUP($K186,名簿!$C:$R,18,FALSE),""),"")</f>
        <v/>
      </c>
      <c r="X186" s="1574"/>
      <c r="Y186" s="1566"/>
      <c r="Z186" s="1301" t="str">
        <f t="shared" si="7"/>
        <v/>
      </c>
      <c r="AA186" s="1301"/>
      <c r="AB186" s="1565" t="str">
        <f>IFERROR(IF($K186&lt;&gt;"",VLOOKUP($K186,名簿!$C:$R,11,FALSE),""),"")</f>
        <v/>
      </c>
      <c r="AC186" s="1566"/>
      <c r="AD186" s="1545" t="str">
        <f>IFERROR(IF($K186&lt;&gt;"",VLOOKUP($K186,名簿!$C:$R,12,FALSE),""),"")</f>
        <v/>
      </c>
      <c r="AE186" s="1546"/>
      <c r="AF186" s="1545" t="str">
        <f>IFERROR(IF($K186&lt;&gt;"",VLOOKUP($K186,名簿!$C:$R,13,FALSE),""),"")</f>
        <v/>
      </c>
      <c r="AG186" s="1546"/>
      <c r="AH186" s="1692" t="str">
        <f>IFERROR(IF($K186&lt;&gt;"",VLOOKUP($K186,名簿!$C:$R,14,FALSE),""),"")</f>
        <v/>
      </c>
      <c r="AI186" s="1692"/>
      <c r="AJ186" s="1692"/>
      <c r="AN186" s="590"/>
    </row>
    <row r="187" spans="6:40" x14ac:dyDescent="0.15">
      <c r="F187" s="37"/>
      <c r="AE187" s="365"/>
      <c r="AN187" s="590"/>
    </row>
    <row r="188" spans="6:40" x14ac:dyDescent="0.15">
      <c r="F188" s="37"/>
      <c r="AN188" s="590"/>
    </row>
    <row r="189" spans="6:40" x14ac:dyDescent="0.15">
      <c r="F189" s="37"/>
      <c r="H189" s="5" t="s">
        <v>646</v>
      </c>
      <c r="AN189" s="590"/>
    </row>
    <row r="190" spans="6:40" x14ac:dyDescent="0.15">
      <c r="F190" s="37"/>
      <c r="H190" s="5" t="s">
        <v>1384</v>
      </c>
      <c r="AN190" s="590"/>
    </row>
    <row r="191" spans="6:40" x14ac:dyDescent="0.15">
      <c r="F191" s="37"/>
      <c r="H191" s="5" t="s">
        <v>647</v>
      </c>
      <c r="Z191" s="5" t="s">
        <v>885</v>
      </c>
      <c r="AN191" s="590"/>
    </row>
    <row r="192" spans="6:40" ht="26.1" customHeight="1" x14ac:dyDescent="0.15">
      <c r="F192" s="37"/>
      <c r="H192" s="1257"/>
      <c r="I192" s="1259"/>
      <c r="J192" s="1241" t="s">
        <v>650</v>
      </c>
      <c r="K192" s="1241"/>
      <c r="L192" s="1241" t="s">
        <v>653</v>
      </c>
      <c r="M192" s="1241"/>
      <c r="N192" s="1241"/>
      <c r="O192" s="1241" t="s">
        <v>654</v>
      </c>
      <c r="P192" s="1241"/>
      <c r="Q192" s="1241"/>
      <c r="R192" s="1241" t="s">
        <v>655</v>
      </c>
      <c r="S192" s="1241"/>
      <c r="T192" s="1241"/>
      <c r="U192" s="1241" t="s">
        <v>656</v>
      </c>
      <c r="V192" s="1241"/>
      <c r="W192" s="1241"/>
      <c r="X192" s="1241" t="s">
        <v>657</v>
      </c>
      <c r="Y192" s="1241"/>
      <c r="Z192" s="1241"/>
      <c r="AA192" s="1241" t="s">
        <v>658</v>
      </c>
      <c r="AB192" s="1241"/>
      <c r="AC192" s="1241"/>
      <c r="AN192" s="590"/>
    </row>
    <row r="193" spans="6:40" ht="30" customHeight="1" x14ac:dyDescent="0.15">
      <c r="F193" s="37"/>
      <c r="H193" s="1260" t="s">
        <v>649</v>
      </c>
      <c r="I193" s="1262"/>
      <c r="J193" s="1301" t="str">
        <f>M305</f>
        <v>対外班</v>
      </c>
      <c r="K193" s="1301"/>
      <c r="L193" s="1567">
        <f>COUNTIFS(名簿!$S:$S,$J193,名簿!$O:$O,"&lt;=60")</f>
        <v>0</v>
      </c>
      <c r="M193" s="1567"/>
      <c r="N193" s="1567"/>
      <c r="O193" s="1567">
        <f>COUNTIFS(名簿!$S:$S,$J193,名簿!$O:$O,"&lt;=120",名簿!$O:$O,"&gt;60")</f>
        <v>0</v>
      </c>
      <c r="P193" s="1567"/>
      <c r="Q193" s="1567"/>
      <c r="R193" s="1567">
        <f>COUNTIFS(名簿!$S:$S,$J193,名簿!$O:$O,"&lt;=180",名簿!$O:$O,"&gt;120")</f>
        <v>0</v>
      </c>
      <c r="S193" s="1567"/>
      <c r="T193" s="1567"/>
      <c r="U193" s="1567">
        <f>COUNTIFS(名簿!$S:$S,$J193,名簿!$O:$O,"&lt;=360",名簿!$O:$O,"&gt;180")</f>
        <v>0</v>
      </c>
      <c r="V193" s="1567"/>
      <c r="W193" s="1567"/>
      <c r="X193" s="1567">
        <f>COUNTIFS(名簿!$S:$S,$J193,名簿!$O:$O,"&lt;=720",名簿!$O:$O,"&gt;360")</f>
        <v>0</v>
      </c>
      <c r="Y193" s="1567"/>
      <c r="Z193" s="1567"/>
      <c r="AA193" s="1567">
        <f>COUNTIFS(名簿!$S:$S,$J193,名簿!$O:$O,"&lt;=1440",名簿!$O:$O,"&gt;720")</f>
        <v>0</v>
      </c>
      <c r="AB193" s="1567"/>
      <c r="AC193" s="1567"/>
      <c r="AN193" s="590"/>
    </row>
    <row r="194" spans="6:40" ht="30" customHeight="1" x14ac:dyDescent="0.15">
      <c r="F194" s="37"/>
      <c r="H194" s="1263"/>
      <c r="I194" s="1264"/>
      <c r="J194" s="1301" t="str">
        <f>M306</f>
        <v>安否確認班</v>
      </c>
      <c r="K194" s="1301"/>
      <c r="L194" s="1567">
        <f>COUNTIFS(名簿!$S:$S,$J194,名簿!$O:$O,"&lt;=60")</f>
        <v>0</v>
      </c>
      <c r="M194" s="1567"/>
      <c r="N194" s="1567"/>
      <c r="O194" s="1567">
        <f>COUNTIFS(名簿!$S:$S,$J194,名簿!$O:$O,"&lt;=120",名簿!$O:$O,"&gt;60")</f>
        <v>0</v>
      </c>
      <c r="P194" s="1567"/>
      <c r="Q194" s="1567"/>
      <c r="R194" s="1567">
        <f>COUNTIFS(名簿!$S:$S,$J194,名簿!$O:$O,"&lt;=180",名簿!$O:$O,"&gt;120")</f>
        <v>0</v>
      </c>
      <c r="S194" s="1567"/>
      <c r="T194" s="1567"/>
      <c r="U194" s="1567">
        <f>COUNTIFS(名簿!$S:$S,$J194,名簿!$O:$O,"&lt;=360",名簿!$O:$O,"&gt;180")</f>
        <v>0</v>
      </c>
      <c r="V194" s="1567"/>
      <c r="W194" s="1567"/>
      <c r="X194" s="1567">
        <f>COUNTIFS(名簿!$S:$S,$J194,名簿!$O:$O,"&lt;=720",名簿!$O:$O,"&gt;360")</f>
        <v>0</v>
      </c>
      <c r="Y194" s="1567"/>
      <c r="Z194" s="1567"/>
      <c r="AA194" s="1567">
        <f>COUNTIFS(名簿!$S:$S,$J194,名簿!$O:$O,"&lt;=1440",名簿!$O:$O,"&gt;720")</f>
        <v>0</v>
      </c>
      <c r="AB194" s="1567"/>
      <c r="AC194" s="1567"/>
      <c r="AN194" s="590"/>
    </row>
    <row r="195" spans="6:40" ht="30" customHeight="1" x14ac:dyDescent="0.15">
      <c r="F195" s="37"/>
      <c r="H195" s="1263"/>
      <c r="I195" s="1264"/>
      <c r="J195" s="1301" t="str">
        <f>M307</f>
        <v>設備班</v>
      </c>
      <c r="K195" s="1301"/>
      <c r="L195" s="1567">
        <f>COUNTIFS(名簿!$S:$S,$J195,名簿!$O:$O,"&lt;=60")</f>
        <v>0</v>
      </c>
      <c r="M195" s="1567"/>
      <c r="N195" s="1567"/>
      <c r="O195" s="1567">
        <f>COUNTIFS(名簿!$S:$S,$J195,名簿!$O:$O,"&lt;=120",名簿!$O:$O,"&gt;60")</f>
        <v>0</v>
      </c>
      <c r="P195" s="1567"/>
      <c r="Q195" s="1567"/>
      <c r="R195" s="1567">
        <f>COUNTIFS(名簿!$S:$S,$J195,名簿!$O:$O,"&lt;=180",名簿!$O:$O,"&gt;120")</f>
        <v>0</v>
      </c>
      <c r="S195" s="1567"/>
      <c r="T195" s="1567"/>
      <c r="U195" s="1567">
        <f>COUNTIFS(名簿!$S:$S,$J195,名簿!$O:$O,"&lt;=360",名簿!$O:$O,"&gt;180")</f>
        <v>0</v>
      </c>
      <c r="V195" s="1567"/>
      <c r="W195" s="1567"/>
      <c r="X195" s="1567">
        <f>COUNTIFS(名簿!$S:$S,$J195,名簿!$O:$O,"&lt;=720",名簿!$O:$O,"&gt;360")</f>
        <v>0</v>
      </c>
      <c r="Y195" s="1567"/>
      <c r="Z195" s="1567"/>
      <c r="AA195" s="1567">
        <f>COUNTIFS(名簿!$S:$S,$J195,名簿!$O:$O,"&lt;=1440",名簿!$O:$O,"&gt;720")</f>
        <v>0</v>
      </c>
      <c r="AB195" s="1567"/>
      <c r="AC195" s="1567"/>
      <c r="AN195" s="590"/>
    </row>
    <row r="196" spans="6:40" ht="30" customHeight="1" x14ac:dyDescent="0.15">
      <c r="F196" s="37"/>
      <c r="H196" s="1263"/>
      <c r="I196" s="1264"/>
      <c r="J196" s="1301" t="str">
        <f>M308</f>
        <v>救護班</v>
      </c>
      <c r="K196" s="1301"/>
      <c r="L196" s="1567">
        <f>COUNTIFS(名簿!$S:$S,$J196,名簿!$O:$O,"&lt;=60")</f>
        <v>0</v>
      </c>
      <c r="M196" s="1567"/>
      <c r="N196" s="1567"/>
      <c r="O196" s="1567">
        <f>COUNTIFS(名簿!$S:$S,$J196,名簿!$O:$O,"&lt;=120",名簿!$O:$O,"&gt;60")</f>
        <v>0</v>
      </c>
      <c r="P196" s="1567"/>
      <c r="Q196" s="1567"/>
      <c r="R196" s="1567">
        <f>COUNTIFS(名簿!$S:$S,$J196,名簿!$O:$O,"&lt;=180",名簿!$O:$O,"&gt;120")</f>
        <v>0</v>
      </c>
      <c r="S196" s="1567"/>
      <c r="T196" s="1567"/>
      <c r="U196" s="1567">
        <f>COUNTIFS(名簿!$S:$S,$J196,名簿!$O:$O,"&lt;=360",名簿!$O:$O,"&gt;180")</f>
        <v>0</v>
      </c>
      <c r="V196" s="1567"/>
      <c r="W196" s="1567"/>
      <c r="X196" s="1567">
        <f>COUNTIFS(名簿!$S:$S,$J196,名簿!$O:$O,"&lt;=720",名簿!$O:$O,"&gt;360")</f>
        <v>0</v>
      </c>
      <c r="Y196" s="1567"/>
      <c r="Z196" s="1567"/>
      <c r="AA196" s="1567">
        <f>COUNTIFS(名簿!$S:$S,$J196,名簿!$O:$O,"&lt;=1440",名簿!$O:$O,"&gt;720")</f>
        <v>0</v>
      </c>
      <c r="AB196" s="1567"/>
      <c r="AC196" s="1567"/>
      <c r="AN196" s="590"/>
    </row>
    <row r="197" spans="6:40" ht="30" customHeight="1" x14ac:dyDescent="0.15">
      <c r="F197" s="37"/>
      <c r="H197" s="1263"/>
      <c r="I197" s="1264"/>
      <c r="J197" s="1301" t="s">
        <v>651</v>
      </c>
      <c r="K197" s="1301"/>
      <c r="L197" s="1567">
        <f>SUM(L193:N196)</f>
        <v>0</v>
      </c>
      <c r="M197" s="1567"/>
      <c r="N197" s="1567"/>
      <c r="O197" s="1567">
        <f>SUM(O193:Q196)</f>
        <v>0</v>
      </c>
      <c r="P197" s="1567"/>
      <c r="Q197" s="1567"/>
      <c r="R197" s="1567">
        <f>SUM(R193:T196)</f>
        <v>0</v>
      </c>
      <c r="S197" s="1567"/>
      <c r="T197" s="1567"/>
      <c r="U197" s="1567">
        <f>SUM(U193:W196)</f>
        <v>0</v>
      </c>
      <c r="V197" s="1567"/>
      <c r="W197" s="1567"/>
      <c r="X197" s="1567">
        <f>SUM(X193:Z196)</f>
        <v>0</v>
      </c>
      <c r="Y197" s="1567"/>
      <c r="Z197" s="1567"/>
      <c r="AA197" s="1567">
        <f>SUM(AA193:AC196)</f>
        <v>0</v>
      </c>
      <c r="AB197" s="1567"/>
      <c r="AC197" s="1567"/>
      <c r="AN197" s="590"/>
    </row>
    <row r="198" spans="6:40" ht="30" customHeight="1" x14ac:dyDescent="0.15">
      <c r="F198" s="37"/>
      <c r="H198" s="1265"/>
      <c r="I198" s="1267"/>
      <c r="J198" s="1301" t="s">
        <v>652</v>
      </c>
      <c r="K198" s="1301"/>
      <c r="L198" s="1567">
        <f>L197</f>
        <v>0</v>
      </c>
      <c r="M198" s="1567"/>
      <c r="N198" s="1567"/>
      <c r="O198" s="1567">
        <f>L198+O197</f>
        <v>0</v>
      </c>
      <c r="P198" s="1567"/>
      <c r="Q198" s="1567"/>
      <c r="R198" s="1567">
        <f>O198+R197</f>
        <v>0</v>
      </c>
      <c r="S198" s="1567"/>
      <c r="T198" s="1567"/>
      <c r="U198" s="1567">
        <f>R198+U197</f>
        <v>0</v>
      </c>
      <c r="V198" s="1567"/>
      <c r="W198" s="1567"/>
      <c r="X198" s="1567">
        <f>U198+X197</f>
        <v>0</v>
      </c>
      <c r="Y198" s="1567"/>
      <c r="Z198" s="1567"/>
      <c r="AA198" s="1567">
        <f>X198+AA197</f>
        <v>0</v>
      </c>
      <c r="AB198" s="1567"/>
      <c r="AC198" s="1567"/>
      <c r="AN198" s="590"/>
    </row>
    <row r="199" spans="6:40" ht="50.1" customHeight="1" x14ac:dyDescent="0.15">
      <c r="F199" s="37"/>
      <c r="H199" s="1041" t="s">
        <v>659</v>
      </c>
      <c r="I199" s="1042"/>
      <c r="J199" s="1042"/>
      <c r="K199" s="1043"/>
      <c r="L199" s="1301"/>
      <c r="M199" s="1301"/>
      <c r="N199" s="1301"/>
      <c r="O199" s="1547" t="s">
        <v>660</v>
      </c>
      <c r="P199" s="1548"/>
      <c r="Q199" s="1548"/>
      <c r="R199" s="1301"/>
      <c r="S199" s="1301"/>
      <c r="T199" s="1301"/>
      <c r="U199" s="1598" t="s">
        <v>661</v>
      </c>
      <c r="V199" s="1599"/>
      <c r="W199" s="1599"/>
      <c r="X199" s="1301"/>
      <c r="Y199" s="1301"/>
      <c r="Z199" s="1301"/>
      <c r="AA199" s="1596" t="s">
        <v>662</v>
      </c>
      <c r="AB199" s="1597"/>
      <c r="AC199" s="1597"/>
      <c r="AN199" s="590"/>
    </row>
    <row r="200" spans="6:40" x14ac:dyDescent="0.15">
      <c r="F200" s="37"/>
      <c r="Y200" s="365"/>
      <c r="AN200" s="590"/>
    </row>
    <row r="201" spans="6:40" x14ac:dyDescent="0.15">
      <c r="F201" s="37"/>
      <c r="L201" s="5" t="s">
        <v>1382</v>
      </c>
      <c r="AN201" s="590"/>
    </row>
    <row r="202" spans="6:40" ht="24" customHeight="1" x14ac:dyDescent="0.15">
      <c r="F202" s="37"/>
      <c r="L202" s="1301" t="s">
        <v>1380</v>
      </c>
      <c r="M202" s="1301"/>
      <c r="N202" s="1542"/>
      <c r="O202" s="1542"/>
      <c r="P202" s="1542"/>
      <c r="Q202" s="1542"/>
      <c r="AN202" s="590"/>
    </row>
    <row r="203" spans="6:40" ht="24" customHeight="1" x14ac:dyDescent="0.15">
      <c r="F203" s="37"/>
      <c r="L203" s="1301" t="s">
        <v>1380</v>
      </c>
      <c r="M203" s="1301"/>
      <c r="N203" s="1542"/>
      <c r="O203" s="1542"/>
      <c r="P203" s="1542"/>
      <c r="Q203" s="1542"/>
      <c r="AN203" s="590"/>
    </row>
    <row r="204" spans="6:40" ht="24" customHeight="1" x14ac:dyDescent="0.15">
      <c r="F204" s="37"/>
      <c r="L204" s="1301" t="s">
        <v>1380</v>
      </c>
      <c r="M204" s="1301"/>
      <c r="N204" s="1294"/>
      <c r="O204" s="1294"/>
      <c r="P204" s="1294"/>
      <c r="Q204" s="1294"/>
      <c r="AN204" s="590"/>
    </row>
    <row r="205" spans="6:40" ht="24" customHeight="1" x14ac:dyDescent="0.15">
      <c r="F205" s="37"/>
      <c r="L205" s="1301" t="s">
        <v>1380</v>
      </c>
      <c r="M205" s="1301"/>
      <c r="N205" s="1294"/>
      <c r="O205" s="1294"/>
      <c r="P205" s="1294"/>
      <c r="Q205" s="1294"/>
      <c r="R205" s="1600" t="s">
        <v>1381</v>
      </c>
      <c r="S205" s="1601"/>
      <c r="T205" s="1601"/>
      <c r="U205" s="1601"/>
      <c r="V205" s="1601"/>
      <c r="AN205" s="590"/>
    </row>
    <row r="206" spans="6:40" ht="27.6" customHeight="1" x14ac:dyDescent="0.15">
      <c r="F206" s="37"/>
      <c r="L206" s="1301" t="s">
        <v>1380</v>
      </c>
      <c r="M206" s="1301"/>
      <c r="N206" s="1294"/>
      <c r="O206" s="1294"/>
      <c r="P206" s="1294"/>
      <c r="Q206" s="1294"/>
      <c r="R206" s="1045" t="s">
        <v>1380</v>
      </c>
      <c r="S206" s="1047"/>
      <c r="T206" s="1411"/>
      <c r="U206" s="1412"/>
      <c r="V206" s="1412"/>
      <c r="W206" s="1413"/>
      <c r="AN206" s="590"/>
    </row>
    <row r="207" spans="6:40" ht="24" customHeight="1" x14ac:dyDescent="0.15">
      <c r="F207" s="37"/>
      <c r="H207" s="40"/>
      <c r="R207" s="1045" t="s">
        <v>1380</v>
      </c>
      <c r="S207" s="1047"/>
      <c r="T207" s="1411"/>
      <c r="U207" s="1412"/>
      <c r="V207" s="1412"/>
      <c r="W207" s="1413"/>
      <c r="Y207" s="1712" t="s">
        <v>1383</v>
      </c>
      <c r="Z207" s="1712"/>
      <c r="AA207" s="1712"/>
      <c r="AB207" s="1712"/>
      <c r="AN207" s="590"/>
    </row>
    <row r="208" spans="6:40" ht="24" customHeight="1" x14ac:dyDescent="0.15">
      <c r="F208" s="37"/>
      <c r="R208" s="1045" t="s">
        <v>1380</v>
      </c>
      <c r="S208" s="1047"/>
      <c r="T208" s="1411"/>
      <c r="U208" s="1412"/>
      <c r="V208" s="1412"/>
      <c r="W208" s="1413"/>
      <c r="Y208" s="1301" t="s">
        <v>1380</v>
      </c>
      <c r="Z208" s="1301"/>
      <c r="AA208" s="1542"/>
      <c r="AB208" s="1542"/>
      <c r="AC208" s="1542"/>
      <c r="AD208" s="1542"/>
      <c r="AN208" s="590"/>
    </row>
    <row r="209" spans="6:49" ht="24" customHeight="1" x14ac:dyDescent="0.15">
      <c r="F209" s="37"/>
      <c r="R209" s="1045" t="s">
        <v>1380</v>
      </c>
      <c r="S209" s="1047"/>
      <c r="T209" s="728"/>
      <c r="U209" s="729"/>
      <c r="V209" s="729"/>
      <c r="W209" s="768"/>
      <c r="Y209" s="1301" t="s">
        <v>1380</v>
      </c>
      <c r="Z209" s="1301"/>
      <c r="AA209" s="1542"/>
      <c r="AB209" s="1542"/>
      <c r="AC209" s="1542"/>
      <c r="AD209" s="1542"/>
      <c r="AN209" s="590"/>
    </row>
    <row r="210" spans="6:49" ht="24" customHeight="1" x14ac:dyDescent="0.15">
      <c r="F210" s="37"/>
      <c r="R210" s="1045" t="s">
        <v>1380</v>
      </c>
      <c r="S210" s="1047"/>
      <c r="T210" s="728"/>
      <c r="U210" s="729"/>
      <c r="V210" s="729"/>
      <c r="W210" s="768"/>
      <c r="Y210" s="1301" t="s">
        <v>1380</v>
      </c>
      <c r="Z210" s="1301"/>
      <c r="AA210" s="1542"/>
      <c r="AB210" s="1542"/>
      <c r="AC210" s="1542"/>
      <c r="AD210" s="1542"/>
      <c r="AN210" s="590"/>
    </row>
    <row r="211" spans="6:49" ht="24" customHeight="1" x14ac:dyDescent="0.15">
      <c r="F211" s="37"/>
      <c r="Y211" s="1301" t="s">
        <v>1380</v>
      </c>
      <c r="Z211" s="1301"/>
      <c r="AA211" s="1294"/>
      <c r="AB211" s="1294"/>
      <c r="AC211" s="1294"/>
      <c r="AD211" s="1294"/>
      <c r="AN211" s="590"/>
    </row>
    <row r="212" spans="6:49" ht="24" customHeight="1" x14ac:dyDescent="0.15">
      <c r="F212" s="37"/>
      <c r="Y212" s="1301" t="s">
        <v>1380</v>
      </c>
      <c r="Z212" s="1301"/>
      <c r="AA212" s="1294"/>
      <c r="AB212" s="1294"/>
      <c r="AC212" s="1294"/>
      <c r="AD212" s="1294"/>
      <c r="AN212" s="590"/>
    </row>
    <row r="213" spans="6:49" x14ac:dyDescent="0.15">
      <c r="F213" s="37"/>
      <c r="AN213" s="590"/>
    </row>
    <row r="214" spans="6:49" x14ac:dyDescent="0.15">
      <c r="F214" s="37"/>
      <c r="AN214" s="590"/>
    </row>
    <row r="215" spans="6:49" x14ac:dyDescent="0.15">
      <c r="F215" s="37"/>
      <c r="AN215" s="590"/>
    </row>
    <row r="216" spans="6:49" x14ac:dyDescent="0.15">
      <c r="F216" s="37"/>
      <c r="AN216" s="590"/>
    </row>
    <row r="217" spans="6:49" x14ac:dyDescent="0.15">
      <c r="F217" s="37"/>
      <c r="H217" s="5" t="s">
        <v>1878</v>
      </c>
      <c r="AN217" s="590"/>
    </row>
    <row r="218" spans="6:49" x14ac:dyDescent="0.15">
      <c r="F218" s="37"/>
      <c r="H218" s="5" t="s">
        <v>1600</v>
      </c>
      <c r="AN218" s="590"/>
    </row>
    <row r="219" spans="6:49" x14ac:dyDescent="0.15">
      <c r="F219" s="37"/>
      <c r="W219" s="91"/>
      <c r="X219" s="91"/>
      <c r="Y219" s="91"/>
      <c r="AA219" s="17"/>
      <c r="AB219" s="17"/>
      <c r="AC219" s="38"/>
      <c r="AD219" s="38"/>
      <c r="AE219" s="38"/>
      <c r="AF219" s="38"/>
      <c r="AG219" s="38"/>
      <c r="AH219" s="38"/>
      <c r="AI219" s="38"/>
      <c r="AJ219" s="38"/>
      <c r="AK219" s="38"/>
      <c r="AL219" s="38"/>
      <c r="AN219" s="590"/>
      <c r="AW219" s="38"/>
    </row>
    <row r="220" spans="6:49" ht="54" customHeight="1" x14ac:dyDescent="0.15">
      <c r="F220" s="37"/>
      <c r="H220" s="1257" t="s">
        <v>671</v>
      </c>
      <c r="I220" s="1258"/>
      <c r="J220" s="1258"/>
      <c r="K220" s="1258"/>
      <c r="L220" s="1259"/>
      <c r="M220" s="1241" t="s">
        <v>673</v>
      </c>
      <c r="N220" s="1241"/>
      <c r="O220" s="1241"/>
      <c r="P220" s="1241"/>
      <c r="Q220" s="1241" t="s">
        <v>675</v>
      </c>
      <c r="R220" s="1241"/>
      <c r="S220" s="1241"/>
      <c r="T220" s="1241" t="s">
        <v>511</v>
      </c>
      <c r="U220" s="1241"/>
      <c r="V220" s="1241"/>
      <c r="W220" s="1374" t="s">
        <v>678</v>
      </c>
      <c r="X220" s="1241"/>
      <c r="Y220" s="1241"/>
      <c r="Z220" s="1381" t="s">
        <v>1918</v>
      </c>
      <c r="AA220" s="1382"/>
      <c r="AB220" s="1383"/>
      <c r="AC220" s="1381" t="s">
        <v>1653</v>
      </c>
      <c r="AD220" s="1382"/>
      <c r="AE220" s="1383"/>
      <c r="AF220" s="361"/>
      <c r="AG220" s="361"/>
      <c r="AH220" s="361"/>
      <c r="AI220" s="361"/>
      <c r="AJ220" s="361"/>
      <c r="AK220" s="361"/>
      <c r="AL220" s="361"/>
      <c r="AM220" s="361"/>
      <c r="AN220" s="361"/>
      <c r="AO220" s="37"/>
    </row>
    <row r="221" spans="6:49" ht="20.100000000000001" customHeight="1" x14ac:dyDescent="0.15">
      <c r="F221" s="37"/>
      <c r="H221" s="1275"/>
      <c r="I221" s="1276"/>
      <c r="J221" s="1276"/>
      <c r="K221" s="1276"/>
      <c r="L221" s="1277"/>
      <c r="M221" s="1463" t="str">
        <f>IFERROR(IF($H221&lt;&gt;"",VLOOKUP($H221,現場!$C:$I,2,FALSE),""),"")</f>
        <v/>
      </c>
      <c r="N221" s="850"/>
      <c r="O221" s="850"/>
      <c r="P221" s="1464"/>
      <c r="Q221" s="1242" t="s">
        <v>676</v>
      </c>
      <c r="R221" s="1242"/>
      <c r="S221" s="1242"/>
      <c r="T221" s="1565" t="str">
        <f>IFERROR(IF($H221&lt;&gt;"",VLOOKUP($H221,現場!$C:$I,6,FALSE),""),"")</f>
        <v/>
      </c>
      <c r="U221" s="1574"/>
      <c r="V221" s="1566"/>
      <c r="W221" s="1301"/>
      <c r="X221" s="1301"/>
      <c r="Y221" s="1301"/>
      <c r="Z221" s="1602" t="str">
        <f>IF($H221&lt;&gt;"",$W221/2,"")</f>
        <v/>
      </c>
      <c r="AA221" s="1602"/>
      <c r="AB221" s="1602"/>
      <c r="AC221" s="1415" t="str">
        <f>IF($H221&lt;&gt;"",$W221/6,"")</f>
        <v/>
      </c>
      <c r="AD221" s="1416"/>
      <c r="AE221" s="1417"/>
      <c r="AF221" s="659"/>
      <c r="AG221" s="659"/>
      <c r="AH221" s="659"/>
      <c r="AI221" s="659"/>
      <c r="AJ221" s="659"/>
      <c r="AK221" s="659"/>
      <c r="AL221" s="659"/>
      <c r="AM221" s="659"/>
      <c r="AN221" s="659"/>
      <c r="AO221" s="37"/>
    </row>
    <row r="222" spans="6:49" ht="20.100000000000001" customHeight="1" x14ac:dyDescent="0.15">
      <c r="F222" s="37"/>
      <c r="H222" s="1281"/>
      <c r="I222" s="1282"/>
      <c r="J222" s="1282"/>
      <c r="K222" s="1282"/>
      <c r="L222" s="1283"/>
      <c r="M222" s="1467"/>
      <c r="N222" s="1468"/>
      <c r="O222" s="1468"/>
      <c r="P222" s="1469"/>
      <c r="Q222" s="1242" t="s">
        <v>677</v>
      </c>
      <c r="R222" s="1242"/>
      <c r="S222" s="1242"/>
      <c r="T222" s="1565" t="str">
        <f>IFERROR(IF($H221&lt;&gt;"",VLOOKUP($H221,現場!$C:$I,7,FALSE),""),"")</f>
        <v/>
      </c>
      <c r="U222" s="1574"/>
      <c r="V222" s="1566"/>
      <c r="W222" s="1301"/>
      <c r="X222" s="1301"/>
      <c r="Y222" s="1301"/>
      <c r="Z222" s="1602" t="str">
        <f>IF($H221&lt;&gt;"",$W222/2,"")</f>
        <v/>
      </c>
      <c r="AA222" s="1602"/>
      <c r="AB222" s="1602"/>
      <c r="AC222" s="1415" t="str">
        <f>IF($H221&lt;&gt;"",$W222/6,"")</f>
        <v/>
      </c>
      <c r="AD222" s="1416"/>
      <c r="AE222" s="1417"/>
      <c r="AF222" s="659"/>
      <c r="AG222" s="659"/>
      <c r="AH222" s="659"/>
      <c r="AI222" s="659"/>
      <c r="AJ222" s="659"/>
      <c r="AK222" s="659"/>
      <c r="AL222" s="659"/>
      <c r="AM222" s="659"/>
      <c r="AN222" s="659"/>
      <c r="AO222" s="37"/>
    </row>
    <row r="223" spans="6:49" ht="20.100000000000001" customHeight="1" x14ac:dyDescent="0.15">
      <c r="F223" s="37"/>
      <c r="H223" s="1275"/>
      <c r="I223" s="1276"/>
      <c r="J223" s="1276"/>
      <c r="K223" s="1276"/>
      <c r="L223" s="1277"/>
      <c r="M223" s="1463" t="str">
        <f>IFERROR(IF($H223&lt;&gt;"",VLOOKUP($H223,現場!$C:$I,2,FALSE),""),"")</f>
        <v/>
      </c>
      <c r="N223" s="850"/>
      <c r="O223" s="850"/>
      <c r="P223" s="1464"/>
      <c r="Q223" s="1242" t="s">
        <v>676</v>
      </c>
      <c r="R223" s="1242"/>
      <c r="S223" s="1242"/>
      <c r="T223" s="1565" t="str">
        <f>IFERROR(IF($H223&lt;&gt;"",VLOOKUP($H223,現場!$C:$I,6,FALSE),""),"")</f>
        <v/>
      </c>
      <c r="U223" s="1574"/>
      <c r="V223" s="1566"/>
      <c r="W223" s="1301"/>
      <c r="X223" s="1301"/>
      <c r="Y223" s="1301"/>
      <c r="Z223" s="1602" t="str">
        <f>IF($H223&lt;&gt;"",$W223/2,"")</f>
        <v/>
      </c>
      <c r="AA223" s="1602"/>
      <c r="AB223" s="1602"/>
      <c r="AC223" s="1415" t="str">
        <f>IF($H223&lt;&gt;"",$W223/6,"")</f>
        <v/>
      </c>
      <c r="AD223" s="1416"/>
      <c r="AE223" s="1417"/>
      <c r="AF223" s="659"/>
      <c r="AG223" s="659"/>
      <c r="AH223" s="659"/>
      <c r="AI223" s="659"/>
      <c r="AJ223" s="659"/>
      <c r="AK223" s="659"/>
      <c r="AL223" s="659"/>
      <c r="AM223" s="659"/>
      <c r="AN223" s="659"/>
      <c r="AO223" s="37"/>
    </row>
    <row r="224" spans="6:49" ht="20.100000000000001" customHeight="1" x14ac:dyDescent="0.15">
      <c r="F224" s="37"/>
      <c r="H224" s="1281"/>
      <c r="I224" s="1282"/>
      <c r="J224" s="1282"/>
      <c r="K224" s="1282"/>
      <c r="L224" s="1283"/>
      <c r="M224" s="1467"/>
      <c r="N224" s="1468"/>
      <c r="O224" s="1468"/>
      <c r="P224" s="1469"/>
      <c r="Q224" s="1242" t="s">
        <v>677</v>
      </c>
      <c r="R224" s="1242"/>
      <c r="S224" s="1242"/>
      <c r="T224" s="1565" t="str">
        <f>IFERROR(IF($H223&lt;&gt;"",VLOOKUP($H223,現場!$C:$I,7,FALSE),""),"")</f>
        <v/>
      </c>
      <c r="U224" s="1574"/>
      <c r="V224" s="1566"/>
      <c r="W224" s="1301"/>
      <c r="X224" s="1301"/>
      <c r="Y224" s="1301"/>
      <c r="Z224" s="1602" t="str">
        <f>IF($H223&lt;&gt;"",$W224/2,"")</f>
        <v/>
      </c>
      <c r="AA224" s="1602"/>
      <c r="AB224" s="1602"/>
      <c r="AC224" s="1415" t="str">
        <f>IF($H223&lt;&gt;"",$W224/6,"")</f>
        <v/>
      </c>
      <c r="AD224" s="1416"/>
      <c r="AE224" s="1417"/>
      <c r="AF224" s="659"/>
      <c r="AG224" s="659"/>
      <c r="AH224" s="659"/>
      <c r="AI224" s="659"/>
      <c r="AJ224" s="659"/>
      <c r="AK224" s="659"/>
      <c r="AL224" s="659"/>
      <c r="AM224" s="659"/>
      <c r="AN224" s="659"/>
      <c r="AO224" s="37"/>
    </row>
    <row r="225" spans="6:41" ht="20.100000000000001" customHeight="1" x14ac:dyDescent="0.15">
      <c r="F225" s="37"/>
      <c r="H225" s="1275"/>
      <c r="I225" s="1276"/>
      <c r="J225" s="1276"/>
      <c r="K225" s="1276"/>
      <c r="L225" s="1277"/>
      <c r="M225" s="1463" t="str">
        <f>IFERROR(IF($H225&lt;&gt;"",VLOOKUP($H225,現場!$C:$I,2,FALSE),""),"")</f>
        <v/>
      </c>
      <c r="N225" s="850"/>
      <c r="O225" s="850"/>
      <c r="P225" s="1464"/>
      <c r="Q225" s="1242" t="s">
        <v>676</v>
      </c>
      <c r="R225" s="1242"/>
      <c r="S225" s="1242"/>
      <c r="T225" s="1565" t="str">
        <f>IFERROR(IF($H225&lt;&gt;"",VLOOKUP($H225,現場!$C:$I,6,FALSE),""),"")</f>
        <v/>
      </c>
      <c r="U225" s="1574"/>
      <c r="V225" s="1566"/>
      <c r="W225" s="1301"/>
      <c r="X225" s="1301"/>
      <c r="Y225" s="1301"/>
      <c r="Z225" s="1602" t="str">
        <f>IF($H225&lt;&gt;"",$W225/2,"")</f>
        <v/>
      </c>
      <c r="AA225" s="1602"/>
      <c r="AB225" s="1602"/>
      <c r="AC225" s="1415" t="str">
        <f>IF($H225&lt;&gt;"",$W225/6,"")</f>
        <v/>
      </c>
      <c r="AD225" s="1416"/>
      <c r="AE225" s="1417"/>
      <c r="AF225" s="659"/>
      <c r="AG225" s="659"/>
      <c r="AH225" s="659"/>
      <c r="AI225" s="659"/>
      <c r="AJ225" s="659"/>
      <c r="AK225" s="659"/>
      <c r="AL225" s="659"/>
      <c r="AM225" s="659"/>
      <c r="AN225" s="659"/>
      <c r="AO225" s="37"/>
    </row>
    <row r="226" spans="6:41" ht="20.100000000000001" customHeight="1" x14ac:dyDescent="0.15">
      <c r="F226" s="37"/>
      <c r="H226" s="1281"/>
      <c r="I226" s="1282"/>
      <c r="J226" s="1282"/>
      <c r="K226" s="1282"/>
      <c r="L226" s="1283"/>
      <c r="M226" s="1467"/>
      <c r="N226" s="1468"/>
      <c r="O226" s="1468"/>
      <c r="P226" s="1469"/>
      <c r="Q226" s="1242" t="s">
        <v>677</v>
      </c>
      <c r="R226" s="1242"/>
      <c r="S226" s="1242"/>
      <c r="T226" s="1565" t="str">
        <f>IFERROR(IF($H225&lt;&gt;"",VLOOKUP($H225,現場!$C:$I,7,FALSE),""),"")</f>
        <v/>
      </c>
      <c r="U226" s="1574"/>
      <c r="V226" s="1566"/>
      <c r="W226" s="1301"/>
      <c r="X226" s="1301"/>
      <c r="Y226" s="1301"/>
      <c r="Z226" s="1602" t="str">
        <f>IF($H225&lt;&gt;"",$W226/2,"")</f>
        <v/>
      </c>
      <c r="AA226" s="1602"/>
      <c r="AB226" s="1602"/>
      <c r="AC226" s="1415" t="str">
        <f>IF($H225&lt;&gt;"",$W226/6,"")</f>
        <v/>
      </c>
      <c r="AD226" s="1416"/>
      <c r="AE226" s="1417"/>
      <c r="AF226" s="659"/>
      <c r="AG226" s="659"/>
      <c r="AH226" s="659"/>
      <c r="AI226" s="659"/>
      <c r="AJ226" s="659"/>
      <c r="AK226" s="659"/>
      <c r="AL226" s="659"/>
      <c r="AM226" s="659"/>
      <c r="AN226" s="659"/>
      <c r="AO226" s="37"/>
    </row>
    <row r="227" spans="6:41" ht="20.100000000000001" customHeight="1" x14ac:dyDescent="0.15">
      <c r="F227" s="37"/>
      <c r="H227" s="1275"/>
      <c r="I227" s="1276"/>
      <c r="J227" s="1276"/>
      <c r="K227" s="1276"/>
      <c r="L227" s="1277"/>
      <c r="M227" s="1463" t="str">
        <f>IFERROR(IF($H227&lt;&gt;"",VLOOKUP($H227,現場!$C:$I,2,FALSE),""),"")</f>
        <v/>
      </c>
      <c r="N227" s="850"/>
      <c r="O227" s="850"/>
      <c r="P227" s="1464"/>
      <c r="Q227" s="1242" t="s">
        <v>676</v>
      </c>
      <c r="R227" s="1242"/>
      <c r="S227" s="1242"/>
      <c r="T227" s="1565" t="str">
        <f>IFERROR(IF($H227&lt;&gt;"",VLOOKUP($H227,現場!$C:$I,6,FALSE),""),"")</f>
        <v/>
      </c>
      <c r="U227" s="1574"/>
      <c r="V227" s="1566"/>
      <c r="W227" s="1301"/>
      <c r="X227" s="1301"/>
      <c r="Y227" s="1301"/>
      <c r="Z227" s="1602" t="str">
        <f>IF($H227&lt;&gt;"",$W227/2,"")</f>
        <v/>
      </c>
      <c r="AA227" s="1602"/>
      <c r="AB227" s="1602"/>
      <c r="AC227" s="1415" t="str">
        <f>IF($H227&lt;&gt;"",$W227/6,"")</f>
        <v/>
      </c>
      <c r="AD227" s="1416"/>
      <c r="AE227" s="1417"/>
      <c r="AF227" s="659"/>
      <c r="AG227" s="659"/>
      <c r="AH227" s="659"/>
      <c r="AI227" s="659"/>
      <c r="AJ227" s="659"/>
      <c r="AK227" s="659"/>
      <c r="AL227" s="659"/>
      <c r="AM227" s="659"/>
      <c r="AN227" s="659"/>
      <c r="AO227" s="37"/>
    </row>
    <row r="228" spans="6:41" ht="20.100000000000001" customHeight="1" x14ac:dyDescent="0.15">
      <c r="F228" s="37"/>
      <c r="H228" s="1281"/>
      <c r="I228" s="1282"/>
      <c r="J228" s="1282"/>
      <c r="K228" s="1282"/>
      <c r="L228" s="1283"/>
      <c r="M228" s="1467"/>
      <c r="N228" s="1468"/>
      <c r="O228" s="1468"/>
      <c r="P228" s="1469"/>
      <c r="Q228" s="1242" t="s">
        <v>677</v>
      </c>
      <c r="R228" s="1242"/>
      <c r="S228" s="1242"/>
      <c r="T228" s="1565" t="str">
        <f>IFERROR(IF($H227&lt;&gt;"",VLOOKUP($H227,現場!$C:$I,7,FALSE),""),"")</f>
        <v/>
      </c>
      <c r="U228" s="1574"/>
      <c r="V228" s="1566"/>
      <c r="W228" s="1301"/>
      <c r="X228" s="1301"/>
      <c r="Y228" s="1301"/>
      <c r="Z228" s="1602" t="str">
        <f>IF($H227&lt;&gt;"",$W228/2,"")</f>
        <v/>
      </c>
      <c r="AA228" s="1602"/>
      <c r="AB228" s="1602"/>
      <c r="AC228" s="1415" t="str">
        <f>IF($H227&lt;&gt;"",$W228/6,"")</f>
        <v/>
      </c>
      <c r="AD228" s="1416"/>
      <c r="AE228" s="1417"/>
      <c r="AF228" s="659"/>
      <c r="AG228" s="659"/>
      <c r="AH228" s="659"/>
      <c r="AI228" s="659"/>
      <c r="AJ228" s="659"/>
      <c r="AK228" s="659"/>
      <c r="AL228" s="659"/>
      <c r="AM228" s="659"/>
      <c r="AN228" s="659"/>
      <c r="AO228" s="37"/>
    </row>
    <row r="229" spans="6:41" ht="20.100000000000001" customHeight="1" x14ac:dyDescent="0.15">
      <c r="F229" s="37"/>
      <c r="H229" s="1275"/>
      <c r="I229" s="1276"/>
      <c r="J229" s="1276"/>
      <c r="K229" s="1276"/>
      <c r="L229" s="1277"/>
      <c r="M229" s="1463" t="str">
        <f>IFERROR(IF($H229&lt;&gt;"",VLOOKUP($H229,現場!$C:$I,2,FALSE),""),"")</f>
        <v/>
      </c>
      <c r="N229" s="850"/>
      <c r="O229" s="850"/>
      <c r="P229" s="1464"/>
      <c r="Q229" s="1242" t="s">
        <v>676</v>
      </c>
      <c r="R229" s="1242"/>
      <c r="S229" s="1242"/>
      <c r="T229" s="1565" t="str">
        <f>IFERROR(IF($H229&lt;&gt;"",VLOOKUP($H229,現場!$C:$I,6,FALSE),""),"")</f>
        <v/>
      </c>
      <c r="U229" s="1574"/>
      <c r="V229" s="1566"/>
      <c r="W229" s="1301"/>
      <c r="X229" s="1301"/>
      <c r="Y229" s="1301"/>
      <c r="Z229" s="1602" t="str">
        <f>IF($H229&lt;&gt;"",$W229/2,"")</f>
        <v/>
      </c>
      <c r="AA229" s="1602"/>
      <c r="AB229" s="1602"/>
      <c r="AC229" s="1415" t="str">
        <f>IF($H229&lt;&gt;"",$W229/6,"")</f>
        <v/>
      </c>
      <c r="AD229" s="1416"/>
      <c r="AE229" s="1417"/>
      <c r="AF229" s="659"/>
      <c r="AG229" s="659"/>
      <c r="AH229" s="659"/>
      <c r="AI229" s="659"/>
      <c r="AJ229" s="659"/>
      <c r="AK229" s="659"/>
      <c r="AL229" s="659"/>
      <c r="AM229" s="659"/>
      <c r="AN229" s="659"/>
      <c r="AO229" s="37"/>
    </row>
    <row r="230" spans="6:41" ht="20.100000000000001" customHeight="1" x14ac:dyDescent="0.15">
      <c r="F230" s="37"/>
      <c r="H230" s="1281"/>
      <c r="I230" s="1282"/>
      <c r="J230" s="1282"/>
      <c r="K230" s="1282"/>
      <c r="L230" s="1283"/>
      <c r="M230" s="1467"/>
      <c r="N230" s="1468"/>
      <c r="O230" s="1468"/>
      <c r="P230" s="1469"/>
      <c r="Q230" s="1242" t="s">
        <v>677</v>
      </c>
      <c r="R230" s="1242"/>
      <c r="S230" s="1242"/>
      <c r="T230" s="1565" t="str">
        <f>IFERROR(IF($H229&lt;&gt;"",VLOOKUP($H229,現場!$C:$I,7,FALSE),""),"")</f>
        <v/>
      </c>
      <c r="U230" s="1574"/>
      <c r="V230" s="1566"/>
      <c r="W230" s="1301"/>
      <c r="X230" s="1301"/>
      <c r="Y230" s="1301"/>
      <c r="Z230" s="1602" t="str">
        <f>IF($H229&lt;&gt;"",$W230/2,"")</f>
        <v/>
      </c>
      <c r="AA230" s="1602"/>
      <c r="AB230" s="1602"/>
      <c r="AC230" s="1415" t="str">
        <f>IF($H229&lt;&gt;"",$W230/6,"")</f>
        <v/>
      </c>
      <c r="AD230" s="1416"/>
      <c r="AE230" s="1417"/>
      <c r="AF230" s="659"/>
      <c r="AG230" s="659"/>
      <c r="AH230" s="659"/>
      <c r="AI230" s="659"/>
      <c r="AJ230" s="659"/>
      <c r="AK230" s="659"/>
      <c r="AL230" s="659"/>
      <c r="AM230" s="659"/>
      <c r="AN230" s="659"/>
      <c r="AO230" s="37"/>
    </row>
    <row r="231" spans="6:41" ht="20.100000000000001" customHeight="1" x14ac:dyDescent="0.15">
      <c r="F231" s="37"/>
      <c r="H231" s="1275"/>
      <c r="I231" s="1276"/>
      <c r="J231" s="1276"/>
      <c r="K231" s="1276"/>
      <c r="L231" s="1277"/>
      <c r="M231" s="1463" t="str">
        <f>IFERROR(IF($H231&lt;&gt;"",VLOOKUP($H231,現場!$C:$I,2,FALSE),""),"")</f>
        <v/>
      </c>
      <c r="N231" s="850"/>
      <c r="O231" s="850"/>
      <c r="P231" s="1464"/>
      <c r="Q231" s="1242" t="s">
        <v>676</v>
      </c>
      <c r="R231" s="1242"/>
      <c r="S231" s="1242"/>
      <c r="T231" s="1565" t="str">
        <f>IFERROR(IF($H231&lt;&gt;"",VLOOKUP($H231,現場!$C:$I,6,FALSE),""),"")</f>
        <v/>
      </c>
      <c r="U231" s="1574"/>
      <c r="V231" s="1566"/>
      <c r="W231" s="1301"/>
      <c r="X231" s="1301"/>
      <c r="Y231" s="1301"/>
      <c r="Z231" s="1602" t="str">
        <f>IF($H231&lt;&gt;"",$W231/2,"")</f>
        <v/>
      </c>
      <c r="AA231" s="1602"/>
      <c r="AB231" s="1602"/>
      <c r="AC231" s="1415" t="str">
        <f>IF($H231&lt;&gt;"",$W231/6,"")</f>
        <v/>
      </c>
      <c r="AD231" s="1416"/>
      <c r="AE231" s="1417"/>
      <c r="AF231" s="659"/>
      <c r="AG231" s="659"/>
      <c r="AH231" s="659"/>
      <c r="AI231" s="659"/>
      <c r="AJ231" s="659"/>
      <c r="AK231" s="659"/>
      <c r="AL231" s="659"/>
      <c r="AM231" s="659"/>
      <c r="AN231" s="659"/>
      <c r="AO231" s="37"/>
    </row>
    <row r="232" spans="6:41" ht="20.100000000000001" customHeight="1" x14ac:dyDescent="0.15">
      <c r="F232" s="37"/>
      <c r="H232" s="1281"/>
      <c r="I232" s="1282"/>
      <c r="J232" s="1282"/>
      <c r="K232" s="1282"/>
      <c r="L232" s="1283"/>
      <c r="M232" s="1467"/>
      <c r="N232" s="1468"/>
      <c r="O232" s="1468"/>
      <c r="P232" s="1469"/>
      <c r="Q232" s="1242" t="s">
        <v>677</v>
      </c>
      <c r="R232" s="1242"/>
      <c r="S232" s="1242"/>
      <c r="T232" s="1565" t="str">
        <f>IFERROR(IF($H231&lt;&gt;"",VLOOKUP($H231,現場!$C:$I,7,FALSE),""),"")</f>
        <v/>
      </c>
      <c r="U232" s="1574"/>
      <c r="V232" s="1566"/>
      <c r="W232" s="1301"/>
      <c r="X232" s="1301"/>
      <c r="Y232" s="1301"/>
      <c r="Z232" s="1602" t="str">
        <f>IF($H231&lt;&gt;"",$W232/2,"")</f>
        <v/>
      </c>
      <c r="AA232" s="1602"/>
      <c r="AB232" s="1602"/>
      <c r="AC232" s="1415" t="str">
        <f>IF($H231&lt;&gt;"",$W232/6,"")</f>
        <v/>
      </c>
      <c r="AD232" s="1416"/>
      <c r="AE232" s="1417"/>
      <c r="AF232" s="659"/>
      <c r="AG232" s="659"/>
      <c r="AH232" s="659"/>
      <c r="AI232" s="659"/>
      <c r="AJ232" s="659"/>
      <c r="AK232" s="659"/>
      <c r="AL232" s="659"/>
      <c r="AM232" s="659"/>
      <c r="AN232" s="659"/>
      <c r="AO232" s="37"/>
    </row>
    <row r="233" spans="6:41" x14ac:dyDescent="0.15">
      <c r="F233" s="37"/>
      <c r="AA233" s="365"/>
      <c r="AN233" s="590"/>
    </row>
    <row r="234" spans="6:41" ht="16.5" thickBot="1" x14ac:dyDescent="0.2">
      <c r="F234" s="638"/>
      <c r="G234" s="39"/>
      <c r="H234" s="39"/>
      <c r="I234" s="39"/>
      <c r="J234" s="39"/>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639"/>
    </row>
    <row r="235" spans="6:41" ht="33" customHeight="1" x14ac:dyDescent="0.25">
      <c r="F235" s="37"/>
      <c r="H235" s="660" t="s">
        <v>1879</v>
      </c>
      <c r="AN235" s="590"/>
    </row>
    <row r="236" spans="6:41" x14ac:dyDescent="0.15">
      <c r="F236" s="37"/>
      <c r="J236" s="5" t="s">
        <v>1925</v>
      </c>
      <c r="AN236" s="590"/>
    </row>
    <row r="237" spans="6:41" x14ac:dyDescent="0.15">
      <c r="F237" s="37"/>
      <c r="J237" s="5" t="s">
        <v>1880</v>
      </c>
      <c r="AN237" s="590"/>
    </row>
    <row r="238" spans="6:41" ht="26.1" customHeight="1" x14ac:dyDescent="0.15">
      <c r="F238" s="37"/>
      <c r="H238" s="1257" t="s">
        <v>688</v>
      </c>
      <c r="I238" s="1259"/>
      <c r="J238" s="1257" t="s">
        <v>1631</v>
      </c>
      <c r="K238" s="1258"/>
      <c r="L238" s="1258"/>
      <c r="M238" s="1258"/>
      <c r="N238" s="1258"/>
      <c r="O238" s="1258"/>
      <c r="P238" s="1258"/>
      <c r="Q238" s="1258"/>
      <c r="R238" s="1258"/>
      <c r="S238" s="1258"/>
      <c r="T238" s="1258"/>
      <c r="U238" s="1258"/>
      <c r="V238" s="1258"/>
      <c r="W238" s="1258"/>
      <c r="X238" s="1258"/>
      <c r="Y238" s="1258"/>
      <c r="Z238" s="1258"/>
      <c r="AA238" s="1258"/>
      <c r="AB238" s="1259"/>
      <c r="AC238" s="1241" t="s">
        <v>533</v>
      </c>
      <c r="AD238" s="1241"/>
      <c r="AN238" s="590"/>
    </row>
    <row r="239" spans="6:41" ht="62.45" customHeight="1" x14ac:dyDescent="0.15">
      <c r="F239" s="37"/>
      <c r="G239" s="40" t="s">
        <v>1884</v>
      </c>
      <c r="H239" s="1372" t="s">
        <v>1882</v>
      </c>
      <c r="I239" s="1373"/>
      <c r="J239" s="1651" t="s">
        <v>1883</v>
      </c>
      <c r="K239" s="1652"/>
      <c r="L239" s="1652"/>
      <c r="M239" s="1652"/>
      <c r="N239" s="1652"/>
      <c r="O239" s="1652"/>
      <c r="P239" s="1652"/>
      <c r="Q239" s="1652"/>
      <c r="R239" s="1652"/>
      <c r="S239" s="1652"/>
      <c r="T239" s="1652"/>
      <c r="U239" s="1652"/>
      <c r="V239" s="1652"/>
      <c r="W239" s="1652"/>
      <c r="X239" s="1652"/>
      <c r="Y239" s="1652"/>
      <c r="Z239" s="1652"/>
      <c r="AA239" s="1652"/>
      <c r="AB239" s="1653"/>
      <c r="AC239" s="1294"/>
      <c r="AD239" s="1294"/>
      <c r="AN239" s="590"/>
    </row>
    <row r="240" spans="6:41" ht="46.5" customHeight="1" x14ac:dyDescent="0.15">
      <c r="F240" s="37"/>
      <c r="H240" s="1307"/>
      <c r="I240" s="1308"/>
      <c r="J240" s="1307"/>
      <c r="K240" s="1309"/>
      <c r="L240" s="1309"/>
      <c r="M240" s="1309"/>
      <c r="N240" s="1309"/>
      <c r="O240" s="1309"/>
      <c r="P240" s="1309"/>
      <c r="Q240" s="1309"/>
      <c r="R240" s="1309"/>
      <c r="S240" s="1309"/>
      <c r="T240" s="1309"/>
      <c r="U240" s="1309"/>
      <c r="V240" s="1309"/>
      <c r="W240" s="1309"/>
      <c r="X240" s="1309"/>
      <c r="Y240" s="1309"/>
      <c r="Z240" s="1309"/>
      <c r="AA240" s="1309"/>
      <c r="AB240" s="1308"/>
      <c r="AC240" s="1294"/>
      <c r="AD240" s="1294"/>
      <c r="AN240" s="590"/>
    </row>
    <row r="241" spans="5:40" ht="46.5" customHeight="1" x14ac:dyDescent="0.15">
      <c r="F241" s="37"/>
      <c r="H241" s="1307"/>
      <c r="I241" s="1308"/>
      <c r="J241" s="1307"/>
      <c r="K241" s="1309"/>
      <c r="L241" s="1309"/>
      <c r="M241" s="1309"/>
      <c r="N241" s="1309"/>
      <c r="O241" s="1309"/>
      <c r="P241" s="1309"/>
      <c r="Q241" s="1309"/>
      <c r="R241" s="1309"/>
      <c r="S241" s="1309"/>
      <c r="T241" s="1309"/>
      <c r="U241" s="1309"/>
      <c r="V241" s="1309"/>
      <c r="W241" s="1309"/>
      <c r="X241" s="1309"/>
      <c r="Y241" s="1309"/>
      <c r="Z241" s="1309"/>
      <c r="AA241" s="1309"/>
      <c r="AB241" s="1308"/>
      <c r="AC241" s="1294"/>
      <c r="AD241" s="1294"/>
      <c r="AN241" s="590"/>
    </row>
    <row r="242" spans="5:40" ht="46.5" customHeight="1" x14ac:dyDescent="0.15">
      <c r="F242" s="37"/>
      <c r="H242" s="1307"/>
      <c r="I242" s="1308"/>
      <c r="J242" s="1307"/>
      <c r="K242" s="1309"/>
      <c r="L242" s="1309"/>
      <c r="M242" s="1309"/>
      <c r="N242" s="1309"/>
      <c r="O242" s="1309"/>
      <c r="P242" s="1309"/>
      <c r="Q242" s="1309"/>
      <c r="R242" s="1309"/>
      <c r="S242" s="1309"/>
      <c r="T242" s="1309"/>
      <c r="U242" s="1309"/>
      <c r="V242" s="1309"/>
      <c r="W242" s="1309"/>
      <c r="X242" s="1309"/>
      <c r="Y242" s="1309"/>
      <c r="Z242" s="1309"/>
      <c r="AA242" s="1309"/>
      <c r="AB242" s="1308"/>
      <c r="AC242" s="1294"/>
      <c r="AD242" s="1294"/>
      <c r="AN242" s="590"/>
    </row>
    <row r="243" spans="5:40" ht="46.5" customHeight="1" x14ac:dyDescent="0.15">
      <c r="F243" s="37"/>
      <c r="H243" s="1307"/>
      <c r="I243" s="1308"/>
      <c r="J243" s="1307"/>
      <c r="K243" s="1309"/>
      <c r="L243" s="1309"/>
      <c r="M243" s="1309"/>
      <c r="N243" s="1309"/>
      <c r="O243" s="1309"/>
      <c r="P243" s="1309"/>
      <c r="Q243" s="1309"/>
      <c r="R243" s="1309"/>
      <c r="S243" s="1309"/>
      <c r="T243" s="1309"/>
      <c r="U243" s="1309"/>
      <c r="V243" s="1309"/>
      <c r="W243" s="1309"/>
      <c r="X243" s="1309"/>
      <c r="Y243" s="1309"/>
      <c r="Z243" s="1309"/>
      <c r="AA243" s="1309"/>
      <c r="AB243" s="1308"/>
      <c r="AC243" s="1294"/>
      <c r="AD243" s="1294"/>
      <c r="AN243" s="590"/>
    </row>
    <row r="244" spans="5:40" ht="46.5" customHeight="1" x14ac:dyDescent="0.15">
      <c r="F244" s="37"/>
      <c r="H244" s="1307"/>
      <c r="I244" s="1308"/>
      <c r="J244" s="1307"/>
      <c r="K244" s="1309"/>
      <c r="L244" s="1309"/>
      <c r="M244" s="1309"/>
      <c r="N244" s="1309"/>
      <c r="O244" s="1309"/>
      <c r="P244" s="1309"/>
      <c r="Q244" s="1309"/>
      <c r="R244" s="1309"/>
      <c r="S244" s="1309"/>
      <c r="T244" s="1309"/>
      <c r="U244" s="1309"/>
      <c r="V244" s="1309"/>
      <c r="W244" s="1309"/>
      <c r="X244" s="1309"/>
      <c r="Y244" s="1309"/>
      <c r="Z244" s="1309"/>
      <c r="AA244" s="1309"/>
      <c r="AB244" s="1308"/>
      <c r="AC244" s="1294"/>
      <c r="AD244" s="1294"/>
      <c r="AN244" s="590"/>
    </row>
    <row r="245" spans="5:40" ht="46.5" customHeight="1" x14ac:dyDescent="0.15">
      <c r="F245" s="37"/>
      <c r="H245" s="1307"/>
      <c r="I245" s="1308"/>
      <c r="J245" s="1307"/>
      <c r="K245" s="1309"/>
      <c r="L245" s="1309"/>
      <c r="M245" s="1309"/>
      <c r="N245" s="1309"/>
      <c r="O245" s="1309"/>
      <c r="P245" s="1309"/>
      <c r="Q245" s="1309"/>
      <c r="R245" s="1309"/>
      <c r="S245" s="1309"/>
      <c r="T245" s="1309"/>
      <c r="U245" s="1309"/>
      <c r="V245" s="1309"/>
      <c r="W245" s="1309"/>
      <c r="X245" s="1309"/>
      <c r="Y245" s="1309"/>
      <c r="Z245" s="1309"/>
      <c r="AA245" s="1309"/>
      <c r="AB245" s="1308"/>
      <c r="AC245" s="1294"/>
      <c r="AD245" s="1294"/>
      <c r="AN245" s="590"/>
    </row>
    <row r="246" spans="5:40" ht="13.5" customHeight="1" x14ac:dyDescent="0.15">
      <c r="F246" s="37"/>
      <c r="H246" s="600"/>
      <c r="I246" s="600"/>
      <c r="J246" s="600"/>
      <c r="K246" s="600"/>
      <c r="L246" s="600"/>
      <c r="M246" s="600"/>
      <c r="N246" s="600"/>
      <c r="O246" s="600"/>
      <c r="P246" s="600"/>
      <c r="Q246" s="600"/>
      <c r="R246" s="600"/>
      <c r="S246" s="600"/>
      <c r="T246" s="600"/>
      <c r="U246" s="600"/>
      <c r="V246" s="600"/>
      <c r="W246" s="600"/>
      <c r="X246" s="600"/>
      <c r="Y246" s="600"/>
      <c r="Z246" s="600"/>
      <c r="AA246" s="600"/>
      <c r="AB246" s="600"/>
      <c r="AC246" s="38"/>
      <c r="AD246" s="38"/>
      <c r="AN246" s="590"/>
    </row>
    <row r="247" spans="5:40" ht="13.5" customHeight="1" thickBot="1" x14ac:dyDescent="0.2">
      <c r="F247" s="638"/>
      <c r="G247" s="39"/>
      <c r="H247" s="39"/>
      <c r="I247" s="39"/>
      <c r="J247" s="39"/>
      <c r="K247" s="39"/>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639"/>
    </row>
    <row r="248" spans="5:40" ht="31.5" customHeight="1" x14ac:dyDescent="0.15">
      <c r="E248" s="38"/>
      <c r="F248" s="331" t="s">
        <v>1386</v>
      </c>
      <c r="G248" s="332"/>
      <c r="H248" s="332"/>
      <c r="I248" s="332"/>
      <c r="J248" s="332"/>
      <c r="K248" s="332"/>
      <c r="L248" s="332"/>
      <c r="M248" s="332"/>
      <c r="N248" s="332"/>
      <c r="O248" s="332"/>
      <c r="P248" s="332"/>
      <c r="Q248" s="332"/>
      <c r="R248" s="332"/>
      <c r="S248" s="332"/>
      <c r="T248" s="332"/>
      <c r="U248" s="332"/>
      <c r="V248" s="332"/>
      <c r="W248" s="332"/>
      <c r="X248" s="332"/>
      <c r="Y248" s="332"/>
      <c r="Z248" s="332"/>
      <c r="AA248" s="332"/>
      <c r="AB248" s="332"/>
      <c r="AC248" s="332"/>
      <c r="AD248" s="332"/>
      <c r="AE248" s="332"/>
      <c r="AF248" s="332"/>
      <c r="AG248" s="332"/>
      <c r="AH248" s="332"/>
      <c r="AI248" s="332"/>
      <c r="AJ248" s="332"/>
      <c r="AK248" s="332"/>
      <c r="AL248" s="332"/>
      <c r="AM248" s="1295" t="s">
        <v>1448</v>
      </c>
      <c r="AN248" s="1296"/>
    </row>
    <row r="249" spans="5:40" ht="35.1" customHeight="1" x14ac:dyDescent="0.15">
      <c r="E249" s="38"/>
      <c r="F249" s="333"/>
      <c r="G249" s="1299" t="s">
        <v>1387</v>
      </c>
      <c r="H249" s="1299"/>
      <c r="I249" s="1299"/>
      <c r="J249" s="1299"/>
      <c r="K249" s="1299"/>
      <c r="L249" s="1299"/>
      <c r="M249" s="1299"/>
      <c r="N249" s="1299"/>
      <c r="O249" s="1299"/>
      <c r="P249" s="1299"/>
      <c r="Q249" s="1299"/>
      <c r="R249" s="1299"/>
      <c r="S249" s="1299"/>
      <c r="T249" s="1299"/>
      <c r="U249" s="1299"/>
      <c r="V249" s="1299"/>
      <c r="W249" s="1299"/>
      <c r="X249" s="1299"/>
      <c r="Y249" s="1299"/>
      <c r="Z249" s="1299"/>
      <c r="AA249" s="1299"/>
      <c r="AB249" s="235"/>
      <c r="AC249" s="235"/>
      <c r="AD249" s="235"/>
      <c r="AE249" s="235"/>
      <c r="AF249" s="235"/>
      <c r="AG249" s="235"/>
      <c r="AH249" s="235"/>
      <c r="AI249" s="235"/>
      <c r="AJ249" s="235"/>
      <c r="AK249" s="235"/>
      <c r="AL249" s="626"/>
      <c r="AM249" s="626"/>
      <c r="AN249" s="625"/>
    </row>
    <row r="250" spans="5:40" x14ac:dyDescent="0.15">
      <c r="F250" s="37"/>
      <c r="AN250" s="590"/>
    </row>
    <row r="251" spans="5:40" ht="26.1" customHeight="1" x14ac:dyDescent="0.15">
      <c r="F251" s="37"/>
      <c r="H251" s="1257" t="s">
        <v>702</v>
      </c>
      <c r="I251" s="1258"/>
      <c r="J251" s="1258"/>
      <c r="K251" s="1259"/>
      <c r="L251" s="1241" t="s">
        <v>719</v>
      </c>
      <c r="M251" s="1241"/>
      <c r="N251" s="1241"/>
      <c r="O251" s="1241"/>
      <c r="P251" s="1241"/>
      <c r="Q251" s="1241"/>
      <c r="R251" s="1241"/>
      <c r="S251" s="1241"/>
      <c r="T251" s="1241"/>
      <c r="U251" s="1241"/>
      <c r="V251" s="1241"/>
      <c r="W251" s="1241"/>
      <c r="X251" s="1241"/>
      <c r="Y251" s="1241"/>
      <c r="Z251" s="1241"/>
      <c r="AA251" s="1241"/>
      <c r="AB251" s="1241"/>
      <c r="AC251" s="1241"/>
      <c r="AD251" s="1241"/>
      <c r="AN251" s="590"/>
    </row>
    <row r="252" spans="5:40" ht="30" customHeight="1" x14ac:dyDescent="0.15">
      <c r="F252" s="37"/>
      <c r="H252" s="1041" t="s">
        <v>703</v>
      </c>
      <c r="I252" s="1042"/>
      <c r="J252" s="1042"/>
      <c r="K252" s="1043"/>
      <c r="L252" s="1045" t="s">
        <v>1572</v>
      </c>
      <c r="M252" s="1046"/>
      <c r="N252" s="1411"/>
      <c r="O252" s="1412"/>
      <c r="P252" s="1412"/>
      <c r="Q252" s="1412"/>
      <c r="R252" s="1412"/>
      <c r="S252" s="1412"/>
      <c r="T252" s="1413"/>
      <c r="U252" s="235"/>
      <c r="V252" s="1046" t="s">
        <v>1571</v>
      </c>
      <c r="W252" s="1046"/>
      <c r="X252" s="1411"/>
      <c r="Y252" s="1412"/>
      <c r="Z252" s="1412"/>
      <c r="AA252" s="1412"/>
      <c r="AB252" s="1412"/>
      <c r="AC252" s="1412"/>
      <c r="AD252" s="1413"/>
      <c r="AN252" s="590"/>
    </row>
    <row r="253" spans="5:40" ht="30" customHeight="1" x14ac:dyDescent="0.15">
      <c r="F253" s="37"/>
      <c r="H253" s="1041" t="s">
        <v>704</v>
      </c>
      <c r="I253" s="1042"/>
      <c r="J253" s="1042"/>
      <c r="K253" s="1043"/>
      <c r="L253" s="1045" t="s">
        <v>1603</v>
      </c>
      <c r="M253" s="1047"/>
      <c r="N253" s="1411"/>
      <c r="O253" s="1412"/>
      <c r="P253" s="1412"/>
      <c r="Q253" s="1412"/>
      <c r="R253" s="1413"/>
      <c r="S253" s="661" t="s">
        <v>1601</v>
      </c>
      <c r="T253" s="1411"/>
      <c r="U253" s="1412"/>
      <c r="V253" s="1412"/>
      <c r="W253" s="1412"/>
      <c r="X253" s="1045" t="s">
        <v>1602</v>
      </c>
      <c r="Y253" s="1047"/>
      <c r="Z253" s="1411"/>
      <c r="AA253" s="1412"/>
      <c r="AB253" s="1412"/>
      <c r="AC253" s="1412"/>
      <c r="AD253" s="1413"/>
      <c r="AN253" s="590"/>
    </row>
    <row r="254" spans="5:40" ht="59.45" customHeight="1" x14ac:dyDescent="0.15">
      <c r="F254" s="37"/>
      <c r="H254" s="1041" t="s">
        <v>706</v>
      </c>
      <c r="I254" s="1042"/>
      <c r="J254" s="1042"/>
      <c r="K254" s="1043"/>
      <c r="L254" s="1603"/>
      <c r="M254" s="1603"/>
      <c r="N254" s="1603"/>
      <c r="O254" s="1603"/>
      <c r="P254" s="1603"/>
      <c r="Q254" s="1603"/>
      <c r="R254" s="1603"/>
      <c r="S254" s="1603"/>
      <c r="T254" s="1603"/>
      <c r="U254" s="1603"/>
      <c r="V254" s="1603"/>
      <c r="W254" s="1603"/>
      <c r="X254" s="1603"/>
      <c r="Y254" s="1603"/>
      <c r="Z254" s="1603"/>
      <c r="AA254" s="1603"/>
      <c r="AB254" s="1603"/>
      <c r="AC254" s="1603"/>
      <c r="AD254" s="1603"/>
      <c r="AN254" s="590"/>
    </row>
    <row r="255" spans="5:40" ht="59.45" customHeight="1" x14ac:dyDescent="0.15">
      <c r="F255" s="37"/>
      <c r="H255" s="1041" t="s">
        <v>707</v>
      </c>
      <c r="I255" s="1042"/>
      <c r="J255" s="1042"/>
      <c r="K255" s="1043"/>
      <c r="L255" s="1603"/>
      <c r="M255" s="1603"/>
      <c r="N255" s="1603"/>
      <c r="O255" s="1603"/>
      <c r="P255" s="1603"/>
      <c r="Q255" s="1603"/>
      <c r="R255" s="1603"/>
      <c r="S255" s="1603"/>
      <c r="T255" s="1603"/>
      <c r="U255" s="1603"/>
      <c r="V255" s="1603"/>
      <c r="W255" s="1603"/>
      <c r="X255" s="1603"/>
      <c r="Y255" s="1603"/>
      <c r="Z255" s="1603"/>
      <c r="AA255" s="1603"/>
      <c r="AB255" s="1603"/>
      <c r="AC255" s="1603"/>
      <c r="AD255" s="1603"/>
      <c r="AN255" s="590"/>
    </row>
    <row r="256" spans="5:40" ht="59.45" customHeight="1" x14ac:dyDescent="0.15">
      <c r="F256" s="37"/>
      <c r="H256" s="1604" t="s">
        <v>1761</v>
      </c>
      <c r="I256" s="1605"/>
      <c r="J256" s="1605"/>
      <c r="K256" s="1606"/>
      <c r="L256" s="1603"/>
      <c r="M256" s="1603"/>
      <c r="N256" s="1603"/>
      <c r="O256" s="1603"/>
      <c r="P256" s="1603"/>
      <c r="Q256" s="1603"/>
      <c r="R256" s="1603"/>
      <c r="S256" s="1603"/>
      <c r="T256" s="1603"/>
      <c r="U256" s="1603"/>
      <c r="V256" s="1603"/>
      <c r="W256" s="1603"/>
      <c r="X256" s="1603"/>
      <c r="Y256" s="1603"/>
      <c r="Z256" s="1603"/>
      <c r="AA256" s="1603"/>
      <c r="AB256" s="1603"/>
      <c r="AC256" s="1603"/>
      <c r="AD256" s="1603"/>
      <c r="AN256" s="590"/>
    </row>
    <row r="257" spans="6:40" ht="59.45" customHeight="1" x14ac:dyDescent="0.15">
      <c r="F257" s="37"/>
      <c r="H257" s="1041" t="s">
        <v>709</v>
      </c>
      <c r="I257" s="1042"/>
      <c r="J257" s="1042"/>
      <c r="K257" s="1043"/>
      <c r="L257" s="1603"/>
      <c r="M257" s="1603"/>
      <c r="N257" s="1603"/>
      <c r="O257" s="1603"/>
      <c r="P257" s="1603"/>
      <c r="Q257" s="1603"/>
      <c r="R257" s="1603"/>
      <c r="S257" s="1603"/>
      <c r="T257" s="1603"/>
      <c r="U257" s="1603"/>
      <c r="V257" s="1603"/>
      <c r="W257" s="1603"/>
      <c r="X257" s="1603"/>
      <c r="Y257" s="1603"/>
      <c r="Z257" s="1603"/>
      <c r="AA257" s="1603"/>
      <c r="AB257" s="1603"/>
      <c r="AC257" s="1603"/>
      <c r="AD257" s="1603"/>
      <c r="AN257" s="590"/>
    </row>
    <row r="258" spans="6:40" ht="16.5" thickBot="1" x14ac:dyDescent="0.2">
      <c r="F258" s="37"/>
      <c r="AN258" s="590"/>
    </row>
    <row r="259" spans="6:40" x14ac:dyDescent="0.15">
      <c r="F259" s="643"/>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44"/>
    </row>
    <row r="260" spans="6:40" ht="20.100000000000001" customHeight="1" x14ac:dyDescent="0.15">
      <c r="F260" s="37"/>
      <c r="H260" s="5" t="s">
        <v>1771</v>
      </c>
      <c r="AN260" s="590"/>
    </row>
    <row r="261" spans="6:40" ht="20.100000000000001" customHeight="1" x14ac:dyDescent="0.15">
      <c r="F261" s="37"/>
      <c r="H261" s="5" t="s">
        <v>734</v>
      </c>
      <c r="AN261" s="590"/>
    </row>
    <row r="262" spans="6:40" ht="20.100000000000001" customHeight="1" x14ac:dyDescent="0.15">
      <c r="F262" s="37"/>
      <c r="H262" s="5" t="s">
        <v>736</v>
      </c>
      <c r="AN262" s="590"/>
    </row>
    <row r="263" spans="6:40" ht="20.100000000000001" customHeight="1" x14ac:dyDescent="0.15">
      <c r="F263" s="37"/>
      <c r="H263" s="5" t="s">
        <v>1805</v>
      </c>
      <c r="AN263" s="590"/>
    </row>
    <row r="264" spans="6:40" ht="20.100000000000001" customHeight="1" x14ac:dyDescent="0.15">
      <c r="F264" s="37"/>
      <c r="H264" s="5" t="s">
        <v>735</v>
      </c>
      <c r="AN264" s="590"/>
    </row>
    <row r="265" spans="6:40" ht="20.100000000000001" customHeight="1" x14ac:dyDescent="0.15">
      <c r="F265" s="37"/>
      <c r="H265" s="1607" t="s">
        <v>511</v>
      </c>
      <c r="I265" s="1608"/>
      <c r="J265" s="1241" t="s">
        <v>725</v>
      </c>
      <c r="K265" s="1241"/>
      <c r="L265" s="1241"/>
      <c r="M265" s="1241"/>
      <c r="N265" s="1241"/>
      <c r="O265" s="1241"/>
      <c r="P265" s="1241" t="s">
        <v>726</v>
      </c>
      <c r="Q265" s="1241"/>
      <c r="R265" s="1241"/>
      <c r="S265" s="1241"/>
      <c r="T265" s="1241"/>
      <c r="U265" s="1241"/>
      <c r="V265" s="1241" t="s">
        <v>727</v>
      </c>
      <c r="W265" s="1241"/>
      <c r="X265" s="1241"/>
      <c r="Y265" s="1241"/>
      <c r="Z265" s="1241"/>
      <c r="AA265" s="1241"/>
      <c r="AB265" s="1241" t="s">
        <v>728</v>
      </c>
      <c r="AC265" s="1241"/>
      <c r="AD265" s="1241"/>
      <c r="AE265" s="1241" t="s">
        <v>729</v>
      </c>
      <c r="AF265" s="1241"/>
      <c r="AG265" s="1241"/>
      <c r="AN265" s="590"/>
    </row>
    <row r="266" spans="6:40" ht="20.100000000000001" customHeight="1" x14ac:dyDescent="0.15">
      <c r="F266" s="37"/>
      <c r="H266" s="1609"/>
      <c r="I266" s="1610"/>
      <c r="J266" s="1241" t="s">
        <v>724</v>
      </c>
      <c r="K266" s="1241"/>
      <c r="L266" s="1241"/>
      <c r="M266" s="1241" t="s">
        <v>722</v>
      </c>
      <c r="N266" s="1241"/>
      <c r="O266" s="1241"/>
      <c r="P266" s="1241" t="s">
        <v>724</v>
      </c>
      <c r="Q266" s="1241"/>
      <c r="R266" s="1241"/>
      <c r="S266" s="1241" t="s">
        <v>722</v>
      </c>
      <c r="T266" s="1241"/>
      <c r="U266" s="1241"/>
      <c r="V266" s="1241" t="s">
        <v>724</v>
      </c>
      <c r="W266" s="1241"/>
      <c r="X266" s="1241"/>
      <c r="Y266" s="1241" t="s">
        <v>722</v>
      </c>
      <c r="Z266" s="1241"/>
      <c r="AA266" s="1241"/>
      <c r="AB266" s="1241"/>
      <c r="AC266" s="1241"/>
      <c r="AD266" s="1241"/>
      <c r="AE266" s="1241"/>
      <c r="AF266" s="1241"/>
      <c r="AG266" s="1241"/>
      <c r="AN266" s="590"/>
    </row>
    <row r="267" spans="6:40" ht="27.95" customHeight="1" x14ac:dyDescent="0.15">
      <c r="F267" s="37"/>
      <c r="H267" s="1045"/>
      <c r="I267" s="1047"/>
      <c r="J267" s="1611" t="str">
        <f>IF(IFERROR(IF($H267&lt;&gt;"",VLOOKUP($H267,名簿!$C:$L,13,FALSE),""),"")=0,"",IFERROR(IF($H267&lt;&gt;"",VLOOKUP($H267,名簿!$C:$L,13,FALSE),""),""))</f>
        <v/>
      </c>
      <c r="K267" s="1611"/>
      <c r="L267" s="1611"/>
      <c r="M267" s="1611" t="str">
        <f>IF(IFERROR(IF($H267&lt;&gt;"",VLOOKUP($H267,名簿!$C:$L,14,FALSE),""),"")=0,"",IFERROR(IF($H267&lt;&gt;"",VLOOKUP($H267,名簿!$C:$L,14,FALSE),""),""))</f>
        <v/>
      </c>
      <c r="N267" s="1611"/>
      <c r="O267" s="1611"/>
      <c r="P267" s="1611" t="str">
        <f>IF(IFERROR(IF($H267&lt;&gt;"",VLOOKUP($H267,名簿!$C:$L,17,FALSE),""),"")=0,"",IFERROR(IF($H267&lt;&gt;"",VLOOKUP($H267,名簿!$C:$L,17,FALSE),""),""))</f>
        <v/>
      </c>
      <c r="Q267" s="1611"/>
      <c r="R267" s="1611"/>
      <c r="S267" s="1611" t="str">
        <f>IF(IFERROR(IF($H267&lt;&gt;"",VLOOKUP($H267,名簿!$C:$L,18,FALSE),""),"")=0,"",IFERROR(IF($H267&lt;&gt;"",VLOOKUP($H267,名簿!$C:$L,18,FALSE),""),""))</f>
        <v/>
      </c>
      <c r="T267" s="1611"/>
      <c r="U267" s="1611"/>
      <c r="V267" s="1611" t="str">
        <f>IF(IFERROR(IF($H267&lt;&gt;"",VLOOKUP($H267,名簿!$C:$L,16,FALSE),""),"")=0,"",IFERROR(IF($H267&lt;&gt;"",VLOOKUP($H267,名簿!$C:$L,16,FALSE),""),""))</f>
        <v/>
      </c>
      <c r="W267" s="1611"/>
      <c r="X267" s="1611"/>
      <c r="Y267" s="1611" t="str">
        <f>IF(IFERROR(IF($H267&lt;&gt;"",VLOOKUP($H267,名簿!$C:$L,19,FALSE),""),"")=0,"",IFERROR(IF($H267&lt;&gt;"",VLOOKUP($H267,名簿!$C:$L,19,FALSE),""),""))</f>
        <v/>
      </c>
      <c r="Z267" s="1611"/>
      <c r="AA267" s="1611"/>
      <c r="AB267" s="1611" t="str">
        <f>IF(IFERROR(IF($H267&lt;&gt;"",VLOOKUP($H267,名簿!$C:$L,18,FALSE),""),"")=0,"",IFERROR(IF($H267&lt;&gt;"",VLOOKUP($H267,名簿!$C:$L,18,FALSE),""),""))</f>
        <v/>
      </c>
      <c r="AC267" s="1611"/>
      <c r="AD267" s="1611"/>
      <c r="AE267" s="1611" t="str">
        <f>IF(IFERROR(IF($H267&lt;&gt;"",VLOOKUP($H267,名簿!$C:$L,4,FALSE),""),"")=0,"",IFERROR(IF($H267&lt;&gt;"",VLOOKUP($H267,名簿!$C:$L,4,FALSE),""),""))</f>
        <v/>
      </c>
      <c r="AF267" s="1611"/>
      <c r="AG267" s="1611"/>
      <c r="AN267" s="590"/>
    </row>
    <row r="268" spans="6:40" ht="27.95" customHeight="1" x14ac:dyDescent="0.15">
      <c r="F268" s="37"/>
      <c r="H268" s="1045"/>
      <c r="I268" s="1047"/>
      <c r="J268" s="1611" t="str">
        <f>IF(IFERROR(IF($H268&lt;&gt;"",VLOOKUP($H268,名簿!$C:$L,13,FALSE),""),"")=0,"",IFERROR(IF($H268&lt;&gt;"",VLOOKUP($H268,名簿!$C:$L,13,FALSE),""),""))</f>
        <v/>
      </c>
      <c r="K268" s="1611"/>
      <c r="L268" s="1611"/>
      <c r="M268" s="1611" t="str">
        <f>IF(IFERROR(IF($H268&lt;&gt;"",VLOOKUP($H268,名簿!$C:$L,14,FALSE),""),"")=0,"",IFERROR(IF($H268&lt;&gt;"",VLOOKUP($H268,名簿!$C:$L,14,FALSE),""),""))</f>
        <v/>
      </c>
      <c r="N268" s="1611"/>
      <c r="O268" s="1611"/>
      <c r="P268" s="1611" t="str">
        <f>IF(IFERROR(IF($H268&lt;&gt;"",VLOOKUP($H268,名簿!$C:$L,17,FALSE),""),"")=0,"",IFERROR(IF($H268&lt;&gt;"",VLOOKUP($H268,名簿!$C:$L,17,FALSE),""),""))</f>
        <v/>
      </c>
      <c r="Q268" s="1611"/>
      <c r="R268" s="1611"/>
      <c r="S268" s="1611" t="str">
        <f>IF(IFERROR(IF($H268&lt;&gt;"",VLOOKUP($H268,名簿!$C:$L,18,FALSE),""),"")=0,"",IFERROR(IF($H268&lt;&gt;"",VLOOKUP($H268,名簿!$C:$L,18,FALSE),""),""))</f>
        <v/>
      </c>
      <c r="T268" s="1611"/>
      <c r="U268" s="1611"/>
      <c r="V268" s="1611" t="str">
        <f>IF(IFERROR(IF($H268&lt;&gt;"",VLOOKUP($H268,名簿!$C:$L,16,FALSE),""),"")=0,"",IFERROR(IF($H268&lt;&gt;"",VLOOKUP($H268,名簿!$C:$L,16,FALSE),""),""))</f>
        <v/>
      </c>
      <c r="W268" s="1611"/>
      <c r="X268" s="1611"/>
      <c r="Y268" s="1611" t="str">
        <f>IF(IFERROR(IF($H268&lt;&gt;"",VLOOKUP($H268,名簿!$C:$L,19,FALSE),""),"")=0,"",IFERROR(IF($H268&lt;&gt;"",VLOOKUP($H268,名簿!$C:$L,19,FALSE),""),""))</f>
        <v/>
      </c>
      <c r="Z268" s="1611"/>
      <c r="AA268" s="1611"/>
      <c r="AB268" s="1611" t="str">
        <f>IF(IFERROR(IF($H268&lt;&gt;"",VLOOKUP($H268,名簿!$C:$L,18,FALSE),""),"")=0,"",IFERROR(IF($H268&lt;&gt;"",VLOOKUP($H268,名簿!$C:$L,18,FALSE),""),""))</f>
        <v/>
      </c>
      <c r="AC268" s="1611"/>
      <c r="AD268" s="1611"/>
      <c r="AE268" s="1611" t="str">
        <f>IF(IFERROR(IF($H268&lt;&gt;"",VLOOKUP($H268,名簿!$C:$L,4,FALSE),""),"")=0,"",IFERROR(IF($H268&lt;&gt;"",VLOOKUP($H268,名簿!$C:$L,4,FALSE),""),""))</f>
        <v/>
      </c>
      <c r="AF268" s="1611"/>
      <c r="AG268" s="1611"/>
      <c r="AN268" s="590"/>
    </row>
    <row r="269" spans="6:40" ht="27.95" customHeight="1" x14ac:dyDescent="0.15">
      <c r="F269" s="37"/>
      <c r="H269" s="1045"/>
      <c r="I269" s="1047"/>
      <c r="J269" s="1611" t="str">
        <f>IF(IFERROR(IF($H269&lt;&gt;"",VLOOKUP($H269,名簿!$C:$L,13,FALSE),""),"")=0,"",IFERROR(IF($H269&lt;&gt;"",VLOOKUP($H269,名簿!$C:$L,13,FALSE),""),""))</f>
        <v/>
      </c>
      <c r="K269" s="1611"/>
      <c r="L269" s="1611"/>
      <c r="M269" s="1611" t="str">
        <f>IF(IFERROR(IF($H269&lt;&gt;"",VLOOKUP($H269,名簿!$C:$L,14,FALSE),""),"")=0,"",IFERROR(IF($H269&lt;&gt;"",VLOOKUP($H269,名簿!$C:$L,14,FALSE),""),""))</f>
        <v/>
      </c>
      <c r="N269" s="1611"/>
      <c r="O269" s="1611"/>
      <c r="P269" s="1611" t="str">
        <f>IF(IFERROR(IF($H269&lt;&gt;"",VLOOKUP($H269,名簿!$C:$L,17,FALSE),""),"")=0,"",IFERROR(IF($H269&lt;&gt;"",VLOOKUP($H269,名簿!$C:$L,17,FALSE),""),""))</f>
        <v/>
      </c>
      <c r="Q269" s="1611"/>
      <c r="R269" s="1611"/>
      <c r="S269" s="1611" t="str">
        <f>IF(IFERROR(IF($H269&lt;&gt;"",VLOOKUP($H269,名簿!$C:$L,18,FALSE),""),"")=0,"",IFERROR(IF($H269&lt;&gt;"",VLOOKUP($H269,名簿!$C:$L,18,FALSE),""),""))</f>
        <v/>
      </c>
      <c r="T269" s="1611"/>
      <c r="U269" s="1611"/>
      <c r="V269" s="1611" t="str">
        <f>IF(IFERROR(IF($H269&lt;&gt;"",VLOOKUP($H269,名簿!$C:$L,16,FALSE),""),"")=0,"",IFERROR(IF($H269&lt;&gt;"",VLOOKUP($H269,名簿!$C:$L,16,FALSE),""),""))</f>
        <v/>
      </c>
      <c r="W269" s="1611"/>
      <c r="X269" s="1611"/>
      <c r="Y269" s="1611" t="str">
        <f>IF(IFERROR(IF($H269&lt;&gt;"",VLOOKUP($H269,名簿!$C:$L,19,FALSE),""),"")=0,"",IFERROR(IF($H269&lt;&gt;"",VLOOKUP($H269,名簿!$C:$L,19,FALSE),""),""))</f>
        <v/>
      </c>
      <c r="Z269" s="1611"/>
      <c r="AA269" s="1611"/>
      <c r="AB269" s="1611" t="str">
        <f>IF(IFERROR(IF($H269&lt;&gt;"",VLOOKUP($H269,名簿!$C:$L,18,FALSE),""),"")=0,"",IFERROR(IF($H269&lt;&gt;"",VLOOKUP($H269,名簿!$C:$L,18,FALSE),""),""))</f>
        <v/>
      </c>
      <c r="AC269" s="1611"/>
      <c r="AD269" s="1611"/>
      <c r="AE269" s="1611" t="str">
        <f>IF(IFERROR(IF($H269&lt;&gt;"",VLOOKUP($H269,名簿!$C:$L,4,FALSE),""),"")=0,"",IFERROR(IF($H269&lt;&gt;"",VLOOKUP($H269,名簿!$C:$L,4,FALSE),""),""))</f>
        <v/>
      </c>
      <c r="AF269" s="1611"/>
      <c r="AG269" s="1611"/>
      <c r="AN269" s="590"/>
    </row>
    <row r="270" spans="6:40" ht="27.95" customHeight="1" x14ac:dyDescent="0.15">
      <c r="F270" s="37"/>
      <c r="H270" s="1045"/>
      <c r="I270" s="1047"/>
      <c r="J270" s="1611" t="str">
        <f>IF(IFERROR(IF($H270&lt;&gt;"",VLOOKUP($H270,名簿!$C:$L,13,FALSE),""),"")=0,"",IFERROR(IF($H270&lt;&gt;"",VLOOKUP($H270,名簿!$C:$L,13,FALSE),""),""))</f>
        <v/>
      </c>
      <c r="K270" s="1611"/>
      <c r="L270" s="1611"/>
      <c r="M270" s="1611" t="str">
        <f>IF(IFERROR(IF($H270&lt;&gt;"",VLOOKUP($H270,名簿!$C:$L,14,FALSE),""),"")=0,"",IFERROR(IF($H270&lt;&gt;"",VLOOKUP($H270,名簿!$C:$L,14,FALSE),""),""))</f>
        <v/>
      </c>
      <c r="N270" s="1611"/>
      <c r="O270" s="1611"/>
      <c r="P270" s="1611" t="str">
        <f>IF(IFERROR(IF($H270&lt;&gt;"",VLOOKUP($H270,名簿!$C:$L,17,FALSE),""),"")=0,"",IFERROR(IF($H270&lt;&gt;"",VLOOKUP($H270,名簿!$C:$L,17,FALSE),""),""))</f>
        <v/>
      </c>
      <c r="Q270" s="1611"/>
      <c r="R270" s="1611"/>
      <c r="S270" s="1611" t="str">
        <f>IF(IFERROR(IF($H270&lt;&gt;"",VLOOKUP($H270,名簿!$C:$L,18,FALSE),""),"")=0,"",IFERROR(IF($H270&lt;&gt;"",VLOOKUP($H270,名簿!$C:$L,18,FALSE),""),""))</f>
        <v/>
      </c>
      <c r="T270" s="1611"/>
      <c r="U270" s="1611"/>
      <c r="V270" s="1611" t="str">
        <f>IF(IFERROR(IF($H270&lt;&gt;"",VLOOKUP($H270,名簿!$C:$L,16,FALSE),""),"")=0,"",IFERROR(IF($H270&lt;&gt;"",VLOOKUP($H270,名簿!$C:$L,16,FALSE),""),""))</f>
        <v/>
      </c>
      <c r="W270" s="1611"/>
      <c r="X270" s="1611"/>
      <c r="Y270" s="1611" t="str">
        <f>IF(IFERROR(IF($H270&lt;&gt;"",VLOOKUP($H270,名簿!$C:$L,19,FALSE),""),"")=0,"",IFERROR(IF($H270&lt;&gt;"",VLOOKUP($H270,名簿!$C:$L,19,FALSE),""),""))</f>
        <v/>
      </c>
      <c r="Z270" s="1611"/>
      <c r="AA270" s="1611"/>
      <c r="AB270" s="1611" t="str">
        <f>IF(IFERROR(IF($H270&lt;&gt;"",VLOOKUP($H270,名簿!$C:$L,18,FALSE),""),"")=0,"",IFERROR(IF($H270&lt;&gt;"",VLOOKUP($H270,名簿!$C:$L,18,FALSE),""),""))</f>
        <v/>
      </c>
      <c r="AC270" s="1611"/>
      <c r="AD270" s="1611"/>
      <c r="AE270" s="1611" t="str">
        <f>IF(IFERROR(IF($H270&lt;&gt;"",VLOOKUP($H270,名簿!$C:$L,4,FALSE),""),"")=0,"",IFERROR(IF($H270&lt;&gt;"",VLOOKUP($H270,名簿!$C:$L,4,FALSE),""),""))</f>
        <v/>
      </c>
      <c r="AF270" s="1611"/>
      <c r="AG270" s="1611"/>
      <c r="AN270" s="590"/>
    </row>
    <row r="271" spans="6:40" ht="27.95" customHeight="1" x14ac:dyDescent="0.15">
      <c r="F271" s="37"/>
      <c r="H271" s="1045"/>
      <c r="I271" s="1047"/>
      <c r="J271" s="1611" t="str">
        <f>IF(IFERROR(IF($H271&lt;&gt;"",VLOOKUP($H271,名簿!$C:$L,13,FALSE),""),"")=0,"",IFERROR(IF($H271&lt;&gt;"",VLOOKUP($H271,名簿!$C:$L,13,FALSE),""),""))</f>
        <v/>
      </c>
      <c r="K271" s="1611"/>
      <c r="L271" s="1611"/>
      <c r="M271" s="1611" t="str">
        <f>IF(IFERROR(IF($H271&lt;&gt;"",VLOOKUP($H271,名簿!$C:$L,14,FALSE),""),"")=0,"",IFERROR(IF($H271&lt;&gt;"",VLOOKUP($H271,名簿!$C:$L,14,FALSE),""),""))</f>
        <v/>
      </c>
      <c r="N271" s="1611"/>
      <c r="O271" s="1611"/>
      <c r="P271" s="1611" t="str">
        <f>IF(IFERROR(IF($H271&lt;&gt;"",VLOOKUP($H271,名簿!$C:$L,17,FALSE),""),"")=0,"",IFERROR(IF($H271&lt;&gt;"",VLOOKUP($H271,名簿!$C:$L,17,FALSE),""),""))</f>
        <v/>
      </c>
      <c r="Q271" s="1611"/>
      <c r="R271" s="1611"/>
      <c r="S271" s="1611" t="str">
        <f>IF(IFERROR(IF($H271&lt;&gt;"",VLOOKUP($H271,名簿!$C:$L,18,FALSE),""),"")=0,"",IFERROR(IF($H271&lt;&gt;"",VLOOKUP($H271,名簿!$C:$L,18,FALSE),""),""))</f>
        <v/>
      </c>
      <c r="T271" s="1611"/>
      <c r="U271" s="1611"/>
      <c r="V271" s="1611" t="str">
        <f>IF(IFERROR(IF($H271&lt;&gt;"",VLOOKUP($H271,名簿!$C:$L,16,FALSE),""),"")=0,"",IFERROR(IF($H271&lt;&gt;"",VLOOKUP($H271,名簿!$C:$L,16,FALSE),""),""))</f>
        <v/>
      </c>
      <c r="W271" s="1611"/>
      <c r="X271" s="1611"/>
      <c r="Y271" s="1611" t="str">
        <f>IF(IFERROR(IF($H271&lt;&gt;"",VLOOKUP($H271,名簿!$C:$L,19,FALSE),""),"")=0,"",IFERROR(IF($H271&lt;&gt;"",VLOOKUP($H271,名簿!$C:$L,19,FALSE),""),""))</f>
        <v/>
      </c>
      <c r="Z271" s="1611"/>
      <c r="AA271" s="1611"/>
      <c r="AB271" s="1611" t="str">
        <f>IF(IFERROR(IF($H271&lt;&gt;"",VLOOKUP($H271,名簿!$C:$L,18,FALSE),""),"")=0,"",IFERROR(IF($H271&lt;&gt;"",VLOOKUP($H271,名簿!$C:$L,18,FALSE),""),""))</f>
        <v/>
      </c>
      <c r="AC271" s="1611"/>
      <c r="AD271" s="1611"/>
      <c r="AE271" s="1611" t="str">
        <f>IF(IFERROR(IF($H271&lt;&gt;"",VLOOKUP($H271,名簿!$C:$L,4,FALSE),""),"")=0,"",IFERROR(IF($H271&lt;&gt;"",VLOOKUP($H271,名簿!$C:$L,4,FALSE),""),""))</f>
        <v/>
      </c>
      <c r="AF271" s="1611"/>
      <c r="AG271" s="1611"/>
      <c r="AN271" s="590"/>
    </row>
    <row r="272" spans="6:40" ht="27.95" customHeight="1" x14ac:dyDescent="0.15">
      <c r="F272" s="37"/>
      <c r="H272" s="1045"/>
      <c r="I272" s="1047"/>
      <c r="J272" s="1611" t="str">
        <f>IF(IFERROR(IF($H272&lt;&gt;"",VLOOKUP($H272,名簿!$C:$L,13,FALSE),""),"")=0,"",IFERROR(IF($H272&lt;&gt;"",VLOOKUP($H272,名簿!$C:$L,13,FALSE),""),""))</f>
        <v/>
      </c>
      <c r="K272" s="1611"/>
      <c r="L272" s="1611"/>
      <c r="M272" s="1611" t="str">
        <f>IF(IFERROR(IF($H272&lt;&gt;"",VLOOKUP($H272,名簿!$C:$L,14,FALSE),""),"")=0,"",IFERROR(IF($H272&lt;&gt;"",VLOOKUP($H272,名簿!$C:$L,14,FALSE),""),""))</f>
        <v/>
      </c>
      <c r="N272" s="1611"/>
      <c r="O272" s="1611"/>
      <c r="P272" s="1611" t="str">
        <f>IF(IFERROR(IF($H272&lt;&gt;"",VLOOKUP($H272,名簿!$C:$L,17,FALSE),""),"")=0,"",IFERROR(IF($H272&lt;&gt;"",VLOOKUP($H272,名簿!$C:$L,17,FALSE),""),""))</f>
        <v/>
      </c>
      <c r="Q272" s="1611"/>
      <c r="R272" s="1611"/>
      <c r="S272" s="1611" t="str">
        <f>IF(IFERROR(IF($H272&lt;&gt;"",VLOOKUP($H272,名簿!$C:$L,18,FALSE),""),"")=0,"",IFERROR(IF($H272&lt;&gt;"",VLOOKUP($H272,名簿!$C:$L,18,FALSE),""),""))</f>
        <v/>
      </c>
      <c r="T272" s="1611"/>
      <c r="U272" s="1611"/>
      <c r="V272" s="1611" t="str">
        <f>IF(IFERROR(IF($H272&lt;&gt;"",VLOOKUP($H272,名簿!$C:$L,16,FALSE),""),"")=0,"",IFERROR(IF($H272&lt;&gt;"",VLOOKUP($H272,名簿!$C:$L,16,FALSE),""),""))</f>
        <v/>
      </c>
      <c r="W272" s="1611"/>
      <c r="X272" s="1611"/>
      <c r="Y272" s="1611" t="str">
        <f>IF(IFERROR(IF($H272&lt;&gt;"",VLOOKUP($H272,名簿!$C:$L,19,FALSE),""),"")=0,"",IFERROR(IF($H272&lt;&gt;"",VLOOKUP($H272,名簿!$C:$L,19,FALSE),""),""))</f>
        <v/>
      </c>
      <c r="Z272" s="1611"/>
      <c r="AA272" s="1611"/>
      <c r="AB272" s="1611" t="str">
        <f>IF(IFERROR(IF($H272&lt;&gt;"",VLOOKUP($H272,名簿!$C:$L,18,FALSE),""),"")=0,"",IFERROR(IF($H272&lt;&gt;"",VLOOKUP($H272,名簿!$C:$L,18,FALSE),""),""))</f>
        <v/>
      </c>
      <c r="AC272" s="1611"/>
      <c r="AD272" s="1611"/>
      <c r="AE272" s="1611" t="str">
        <f>IF(IFERROR(IF($H272&lt;&gt;"",VLOOKUP($H272,名簿!$C:$L,4,FALSE),""),"")=0,"",IFERROR(IF($H272&lt;&gt;"",VLOOKUP($H272,名簿!$C:$L,4,FALSE),""),""))</f>
        <v/>
      </c>
      <c r="AF272" s="1611"/>
      <c r="AG272" s="1611"/>
      <c r="AN272" s="590"/>
    </row>
    <row r="273" spans="5:40" ht="27.95" customHeight="1" x14ac:dyDescent="0.15">
      <c r="F273" s="37"/>
      <c r="H273" s="1045"/>
      <c r="I273" s="1047"/>
      <c r="J273" s="1611" t="str">
        <f>IF(IFERROR(IF($H273&lt;&gt;"",VLOOKUP($H273,名簿!$C:$L,13,FALSE),""),"")=0,"",IFERROR(IF($H273&lt;&gt;"",VLOOKUP($H273,名簿!$C:$L,13,FALSE),""),""))</f>
        <v/>
      </c>
      <c r="K273" s="1611"/>
      <c r="L273" s="1611"/>
      <c r="M273" s="1611" t="str">
        <f>IF(IFERROR(IF($H273&lt;&gt;"",VLOOKUP($H273,名簿!$C:$L,14,FALSE),""),"")=0,"",IFERROR(IF($H273&lt;&gt;"",VLOOKUP($H273,名簿!$C:$L,14,FALSE),""),""))</f>
        <v/>
      </c>
      <c r="N273" s="1611"/>
      <c r="O273" s="1611"/>
      <c r="P273" s="1611" t="str">
        <f>IF(IFERROR(IF($H273&lt;&gt;"",VLOOKUP($H273,名簿!$C:$L,17,FALSE),""),"")=0,"",IFERROR(IF($H273&lt;&gt;"",VLOOKUP($H273,名簿!$C:$L,17,FALSE),""),""))</f>
        <v/>
      </c>
      <c r="Q273" s="1611"/>
      <c r="R273" s="1611"/>
      <c r="S273" s="1611" t="str">
        <f>IF(IFERROR(IF($H273&lt;&gt;"",VLOOKUP($H273,名簿!$C:$L,18,FALSE),""),"")=0,"",IFERROR(IF($H273&lt;&gt;"",VLOOKUP($H273,名簿!$C:$L,18,FALSE),""),""))</f>
        <v/>
      </c>
      <c r="T273" s="1611"/>
      <c r="U273" s="1611"/>
      <c r="V273" s="1611" t="str">
        <f>IF(IFERROR(IF($H273&lt;&gt;"",VLOOKUP($H273,名簿!$C:$L,16,FALSE),""),"")=0,"",IFERROR(IF($H273&lt;&gt;"",VLOOKUP($H273,名簿!$C:$L,16,FALSE),""),""))</f>
        <v/>
      </c>
      <c r="W273" s="1611"/>
      <c r="X273" s="1611"/>
      <c r="Y273" s="1611" t="str">
        <f>IF(IFERROR(IF($H273&lt;&gt;"",VLOOKUP($H273,名簿!$C:$L,19,FALSE),""),"")=0,"",IFERROR(IF($H273&lt;&gt;"",VLOOKUP($H273,名簿!$C:$L,19,FALSE),""),""))</f>
        <v/>
      </c>
      <c r="Z273" s="1611"/>
      <c r="AA273" s="1611"/>
      <c r="AB273" s="1611" t="str">
        <f>IF(IFERROR(IF($H273&lt;&gt;"",VLOOKUP($H273,名簿!$C:$L,18,FALSE),""),"")=0,"",IFERROR(IF($H273&lt;&gt;"",VLOOKUP($H273,名簿!$C:$L,18,FALSE),""),""))</f>
        <v/>
      </c>
      <c r="AC273" s="1611"/>
      <c r="AD273" s="1611"/>
      <c r="AE273" s="1611" t="str">
        <f>IF(IFERROR(IF($H273&lt;&gt;"",VLOOKUP($H273,名簿!$C:$L,4,FALSE),""),"")=0,"",IFERROR(IF($H273&lt;&gt;"",VLOOKUP($H273,名簿!$C:$L,4,FALSE),""),""))</f>
        <v/>
      </c>
      <c r="AF273" s="1611"/>
      <c r="AG273" s="1611"/>
      <c r="AN273" s="590"/>
    </row>
    <row r="274" spans="5:40" ht="27.95" customHeight="1" x14ac:dyDescent="0.15">
      <c r="F274" s="37"/>
      <c r="H274" s="1045"/>
      <c r="I274" s="1047"/>
      <c r="J274" s="1611" t="str">
        <f>IF(IFERROR(IF($H274&lt;&gt;"",VLOOKUP($H274,名簿!$C:$L,13,FALSE),""),"")=0,"",IFERROR(IF($H274&lt;&gt;"",VLOOKUP($H274,名簿!$C:$L,13,FALSE),""),""))</f>
        <v/>
      </c>
      <c r="K274" s="1611"/>
      <c r="L274" s="1611"/>
      <c r="M274" s="1611" t="str">
        <f>IF(IFERROR(IF($H274&lt;&gt;"",VLOOKUP($H274,名簿!$C:$L,14,FALSE),""),"")=0,"",IFERROR(IF($H274&lt;&gt;"",VLOOKUP($H274,名簿!$C:$L,14,FALSE),""),""))</f>
        <v/>
      </c>
      <c r="N274" s="1611"/>
      <c r="O274" s="1611"/>
      <c r="P274" s="1611" t="str">
        <f>IF(IFERROR(IF($H274&lt;&gt;"",VLOOKUP($H274,名簿!$C:$L,17,FALSE),""),"")=0,"",IFERROR(IF($H274&lt;&gt;"",VLOOKUP($H274,名簿!$C:$L,17,FALSE),""),""))</f>
        <v/>
      </c>
      <c r="Q274" s="1611"/>
      <c r="R274" s="1611"/>
      <c r="S274" s="1611" t="str">
        <f>IF(IFERROR(IF($H274&lt;&gt;"",VLOOKUP($H274,名簿!$C:$L,18,FALSE),""),"")=0,"",IFERROR(IF($H274&lt;&gt;"",VLOOKUP($H274,名簿!$C:$L,18,FALSE),""),""))</f>
        <v/>
      </c>
      <c r="T274" s="1611"/>
      <c r="U274" s="1611"/>
      <c r="V274" s="1611" t="str">
        <f>IF(IFERROR(IF($H274&lt;&gt;"",VLOOKUP($H274,名簿!$C:$L,16,FALSE),""),"")=0,"",IFERROR(IF($H274&lt;&gt;"",VLOOKUP($H274,名簿!$C:$L,16,FALSE),""),""))</f>
        <v/>
      </c>
      <c r="W274" s="1611"/>
      <c r="X274" s="1611"/>
      <c r="Y274" s="1611" t="str">
        <f>IF(IFERROR(IF($H274&lt;&gt;"",VLOOKUP($H274,名簿!$C:$L,19,FALSE),""),"")=0,"",IFERROR(IF($H274&lt;&gt;"",VLOOKUP($H274,名簿!$C:$L,19,FALSE),""),""))</f>
        <v/>
      </c>
      <c r="Z274" s="1611"/>
      <c r="AA274" s="1611"/>
      <c r="AB274" s="1611" t="str">
        <f>IF(IFERROR(IF($H274&lt;&gt;"",VLOOKUP($H274,名簿!$C:$L,18,FALSE),""),"")=0,"",IFERROR(IF($H274&lt;&gt;"",VLOOKUP($H274,名簿!$C:$L,18,FALSE),""),""))</f>
        <v/>
      </c>
      <c r="AC274" s="1611"/>
      <c r="AD274" s="1611"/>
      <c r="AE274" s="1611" t="str">
        <f>IF(IFERROR(IF($H274&lt;&gt;"",VLOOKUP($H274,名簿!$C:$L,4,FALSE),""),"")=0,"",IFERROR(IF($H274&lt;&gt;"",VLOOKUP($H274,名簿!$C:$L,4,FALSE),""),""))</f>
        <v/>
      </c>
      <c r="AF274" s="1611"/>
      <c r="AG274" s="1611"/>
      <c r="AN274" s="590"/>
    </row>
    <row r="275" spans="5:40" x14ac:dyDescent="0.15">
      <c r="F275" s="37"/>
      <c r="AE275" s="365"/>
      <c r="AN275" s="590"/>
    </row>
    <row r="276" spans="5:40" ht="16.5" thickBot="1" x14ac:dyDescent="0.2">
      <c r="F276" s="638"/>
      <c r="G276" s="39"/>
      <c r="H276" s="39"/>
      <c r="I276" s="39"/>
      <c r="J276" s="39"/>
      <c r="K276" s="39"/>
      <c r="L276" s="39"/>
      <c r="M276" s="39"/>
      <c r="N276" s="39"/>
      <c r="O276" s="39"/>
      <c r="P276" s="39"/>
      <c r="Q276" s="39"/>
      <c r="R276" s="39"/>
      <c r="S276" s="39"/>
      <c r="T276" s="39"/>
      <c r="U276" s="39"/>
      <c r="V276" s="39"/>
      <c r="W276" s="39"/>
      <c r="X276" s="39"/>
      <c r="Y276" s="39"/>
      <c r="Z276" s="39"/>
      <c r="AA276" s="39"/>
      <c r="AB276" s="662"/>
      <c r="AC276" s="39"/>
      <c r="AD276" s="39"/>
      <c r="AE276" s="39"/>
      <c r="AF276" s="39"/>
      <c r="AG276" s="39"/>
      <c r="AH276" s="39"/>
      <c r="AI276" s="39"/>
      <c r="AJ276" s="39"/>
      <c r="AK276" s="39"/>
      <c r="AL276" s="39"/>
      <c r="AM276" s="39"/>
      <c r="AN276" s="639"/>
    </row>
    <row r="277" spans="5:40" ht="31.5" customHeight="1" x14ac:dyDescent="0.15">
      <c r="E277" s="38"/>
      <c r="F277" s="331" t="s">
        <v>1389</v>
      </c>
      <c r="G277" s="332"/>
      <c r="H277" s="332"/>
      <c r="I277" s="332"/>
      <c r="J277" s="332"/>
      <c r="K277" s="332"/>
      <c r="L277" s="332"/>
      <c r="M277" s="332"/>
      <c r="N277" s="332"/>
      <c r="O277" s="332"/>
      <c r="P277" s="332"/>
      <c r="Q277" s="332"/>
      <c r="R277" s="332"/>
      <c r="S277" s="332"/>
      <c r="T277" s="332"/>
      <c r="U277" s="332"/>
      <c r="V277" s="332"/>
      <c r="W277" s="332"/>
      <c r="X277" s="332"/>
      <c r="Y277" s="332"/>
      <c r="Z277" s="332"/>
      <c r="AA277" s="332"/>
      <c r="AB277" s="332"/>
      <c r="AC277" s="332"/>
      <c r="AD277" s="332"/>
      <c r="AE277" s="332"/>
      <c r="AF277" s="332"/>
      <c r="AG277" s="332"/>
      <c r="AH277" s="332"/>
      <c r="AI277" s="332"/>
      <c r="AJ277" s="332"/>
      <c r="AK277" s="332"/>
      <c r="AL277" s="332"/>
      <c r="AM277" s="1295" t="s">
        <v>1446</v>
      </c>
      <c r="AN277" s="1296"/>
    </row>
    <row r="278" spans="5:40" ht="26.1" customHeight="1" x14ac:dyDescent="0.15">
      <c r="E278" s="38"/>
      <c r="F278" s="333"/>
      <c r="G278" s="1299" t="s">
        <v>1390</v>
      </c>
      <c r="H278" s="1299"/>
      <c r="I278" s="1299"/>
      <c r="J278" s="1299"/>
      <c r="K278" s="1299"/>
      <c r="L278" s="1299"/>
      <c r="M278" s="1299"/>
      <c r="N278" s="1299"/>
      <c r="O278" s="1299"/>
      <c r="P278" s="1299"/>
      <c r="Q278" s="1299"/>
      <c r="R278" s="1299"/>
      <c r="S278" s="1299"/>
      <c r="T278" s="1299"/>
      <c r="U278" s="1299"/>
      <c r="V278" s="1299"/>
      <c r="W278" s="1299"/>
      <c r="X278" s="1299"/>
      <c r="Y278" s="1299"/>
      <c r="Z278" s="1299"/>
      <c r="AA278" s="1299"/>
      <c r="AB278" s="235"/>
      <c r="AC278" s="235"/>
      <c r="AD278" s="235"/>
      <c r="AE278" s="235"/>
      <c r="AF278" s="235"/>
      <c r="AG278" s="235"/>
      <c r="AH278" s="235"/>
      <c r="AI278" s="235"/>
      <c r="AJ278" s="235"/>
      <c r="AK278" s="235"/>
      <c r="AL278" s="626"/>
      <c r="AM278" s="626"/>
      <c r="AN278" s="625"/>
    </row>
    <row r="279" spans="5:40" x14ac:dyDescent="0.15">
      <c r="F279" s="37"/>
      <c r="AN279" s="590"/>
    </row>
    <row r="280" spans="5:40" ht="20.100000000000001" customHeight="1" x14ac:dyDescent="0.15">
      <c r="F280" s="37"/>
      <c r="H280" s="5" t="s">
        <v>761</v>
      </c>
      <c r="AN280" s="590"/>
    </row>
    <row r="281" spans="5:40" ht="20.100000000000001" customHeight="1" x14ac:dyDescent="0.15">
      <c r="F281" s="37"/>
      <c r="H281" s="5" t="s">
        <v>762</v>
      </c>
      <c r="AN281" s="590"/>
    </row>
    <row r="282" spans="5:40" ht="20.100000000000001" customHeight="1" x14ac:dyDescent="0.15">
      <c r="F282" s="37"/>
      <c r="H282" s="5" t="s">
        <v>1737</v>
      </c>
      <c r="J282" s="17"/>
      <c r="K282" s="17"/>
      <c r="L282" s="17"/>
      <c r="M282" s="17"/>
      <c r="N282" s="17"/>
      <c r="O282" s="17"/>
      <c r="P282" s="17"/>
      <c r="Q282" s="17"/>
      <c r="R282" s="17"/>
      <c r="S282" s="17"/>
      <c r="T282" s="17"/>
      <c r="U282" s="17"/>
      <c r="V282" s="17"/>
      <c r="W282" s="17"/>
      <c r="X282" s="17"/>
      <c r="Y282" s="17"/>
      <c r="Z282" s="17"/>
      <c r="AN282" s="590"/>
    </row>
    <row r="283" spans="5:40" ht="20.100000000000001" customHeight="1" x14ac:dyDescent="0.15">
      <c r="F283" s="37"/>
      <c r="H283" s="5" t="s">
        <v>760</v>
      </c>
      <c r="AN283" s="590"/>
    </row>
    <row r="284" spans="5:40" ht="26.1" customHeight="1" x14ac:dyDescent="0.15">
      <c r="F284" s="37"/>
      <c r="H284" s="1257" t="s">
        <v>758</v>
      </c>
      <c r="I284" s="1258"/>
      <c r="J284" s="1258"/>
      <c r="K284" s="1258"/>
      <c r="L284" s="1259"/>
      <c r="M284" s="1241" t="s">
        <v>759</v>
      </c>
      <c r="N284" s="1241"/>
      <c r="O284" s="1241"/>
      <c r="P284" s="1241"/>
      <c r="Q284" s="1241"/>
      <c r="R284" s="1241"/>
      <c r="S284" s="1241"/>
      <c r="T284" s="1241"/>
      <c r="U284" s="1241"/>
      <c r="V284" s="1241"/>
      <c r="W284" s="1241"/>
      <c r="X284" s="1241"/>
      <c r="Y284" s="1241"/>
      <c r="Z284" s="1241"/>
      <c r="AN284" s="590"/>
    </row>
    <row r="285" spans="5:40" ht="30" customHeight="1" x14ac:dyDescent="0.15">
      <c r="F285" s="37"/>
      <c r="H285" s="1301">
        <v>1</v>
      </c>
      <c r="I285" s="1242" t="s">
        <v>1801</v>
      </c>
      <c r="J285" s="1242"/>
      <c r="K285" s="1242"/>
      <c r="L285" s="1242"/>
      <c r="M285" s="1694"/>
      <c r="N285" s="1695"/>
      <c r="O285" s="1695"/>
      <c r="P285" s="1695"/>
      <c r="Q285" s="1695"/>
      <c r="R285" s="1695"/>
      <c r="S285" s="1695"/>
      <c r="T285" s="1695"/>
      <c r="U285" s="1695"/>
      <c r="V285" s="1695"/>
      <c r="W285" s="1695"/>
      <c r="X285" s="1695"/>
      <c r="Y285" s="1695"/>
      <c r="Z285" s="1696"/>
      <c r="AN285" s="590"/>
    </row>
    <row r="286" spans="5:40" ht="20.100000000000001" customHeight="1" x14ac:dyDescent="0.15">
      <c r="F286" s="37"/>
      <c r="H286" s="1301"/>
      <c r="I286" s="1242"/>
      <c r="J286" s="1242"/>
      <c r="K286" s="1242"/>
      <c r="L286" s="1242"/>
      <c r="M286" s="1697"/>
      <c r="N286" s="1698"/>
      <c r="O286" s="1698"/>
      <c r="P286" s="1698"/>
      <c r="Q286" s="1698"/>
      <c r="R286" s="1698"/>
      <c r="S286" s="1698"/>
      <c r="T286" s="1698"/>
      <c r="U286" s="1698"/>
      <c r="V286" s="1698"/>
      <c r="W286" s="1698"/>
      <c r="X286" s="1698"/>
      <c r="Y286" s="1698"/>
      <c r="Z286" s="1699"/>
      <c r="AN286" s="590"/>
    </row>
    <row r="287" spans="5:40" ht="18.95" customHeight="1" x14ac:dyDescent="0.15">
      <c r="F287" s="37"/>
      <c r="H287" s="1405">
        <v>2</v>
      </c>
      <c r="I287" s="1700" t="s">
        <v>740</v>
      </c>
      <c r="J287" s="1701"/>
      <c r="K287" s="1701"/>
      <c r="L287" s="1702"/>
      <c r="M287" s="1615" t="s">
        <v>1516</v>
      </c>
      <c r="N287" s="1616"/>
      <c r="O287" s="1706" t="s">
        <v>1606</v>
      </c>
      <c r="P287" s="1706"/>
      <c r="Q287" s="1706"/>
      <c r="R287" s="1706"/>
      <c r="S287" s="1706"/>
      <c r="T287" s="1706" t="str">
        <f>_xlfn.XLOOKUP("災害対策本部○",名簿!$Q:$Q,名簿!$C:$C,"")</f>
        <v/>
      </c>
      <c r="U287" s="1706"/>
      <c r="V287" s="1706"/>
      <c r="W287" s="1706"/>
      <c r="X287" s="1706"/>
      <c r="Y287" s="1706"/>
      <c r="Z287" s="1707"/>
      <c r="AN287" s="590"/>
    </row>
    <row r="288" spans="5:40" ht="18.95" customHeight="1" x14ac:dyDescent="0.15">
      <c r="F288" s="37"/>
      <c r="H288" s="1407"/>
      <c r="I288" s="1703"/>
      <c r="J288" s="1704"/>
      <c r="K288" s="1704"/>
      <c r="L288" s="1705"/>
      <c r="M288" s="1613" t="s">
        <v>1517</v>
      </c>
      <c r="N288" s="1614"/>
      <c r="O288" s="1562"/>
      <c r="P288" s="1562"/>
      <c r="Q288" s="1562"/>
      <c r="R288" s="1562"/>
      <c r="S288" s="1562"/>
      <c r="T288" s="1562"/>
      <c r="U288" s="1562"/>
      <c r="V288" s="1562"/>
      <c r="W288" s="1562"/>
      <c r="X288" s="1562"/>
      <c r="Y288" s="1562"/>
      <c r="Z288" s="1563"/>
      <c r="AN288" s="590"/>
    </row>
    <row r="289" spans="6:40" ht="38.1" customHeight="1" x14ac:dyDescent="0.15">
      <c r="F289" s="37"/>
      <c r="H289" s="1405">
        <v>3</v>
      </c>
      <c r="I289" s="1463" t="s">
        <v>741</v>
      </c>
      <c r="J289" s="850"/>
      <c r="K289" s="850"/>
      <c r="L289" s="1464"/>
      <c r="M289" s="1448"/>
      <c r="N289" s="1498"/>
      <c r="O289" s="1498"/>
      <c r="P289" s="1498"/>
      <c r="Q289" s="1449"/>
      <c r="R289" s="591"/>
      <c r="S289" s="1448"/>
      <c r="T289" s="1498"/>
      <c r="U289" s="1498"/>
      <c r="V289" s="1449"/>
      <c r="W289" s="591"/>
      <c r="X289" s="1448"/>
      <c r="Y289" s="1498"/>
      <c r="Z289" s="1449"/>
      <c r="AN289" s="590"/>
    </row>
    <row r="290" spans="6:40" ht="38.1" customHeight="1" x14ac:dyDescent="0.15">
      <c r="F290" s="37"/>
      <c r="H290" s="1406"/>
      <c r="I290" s="1465"/>
      <c r="J290" s="936"/>
      <c r="K290" s="936"/>
      <c r="L290" s="1466"/>
      <c r="M290" s="1448"/>
      <c r="N290" s="1498"/>
      <c r="O290" s="1498"/>
      <c r="P290" s="1498"/>
      <c r="Q290" s="1449"/>
      <c r="R290" s="591"/>
      <c r="S290" s="1448"/>
      <c r="T290" s="1498"/>
      <c r="U290" s="1498"/>
      <c r="V290" s="1449"/>
      <c r="W290" s="591"/>
      <c r="X290" s="1448"/>
      <c r="Y290" s="1498"/>
      <c r="Z290" s="1449"/>
      <c r="AN290" s="590"/>
    </row>
    <row r="291" spans="6:40" ht="38.1" customHeight="1" x14ac:dyDescent="0.15">
      <c r="F291" s="37"/>
      <c r="H291" s="1407"/>
      <c r="I291" s="1467"/>
      <c r="J291" s="1468"/>
      <c r="K291" s="1468"/>
      <c r="L291" s="1469"/>
      <c r="M291" s="1448"/>
      <c r="N291" s="1498"/>
      <c r="O291" s="1498"/>
      <c r="P291" s="1498"/>
      <c r="Q291" s="1449"/>
      <c r="R291" s="591"/>
      <c r="S291" s="1448"/>
      <c r="T291" s="1498"/>
      <c r="U291" s="1498"/>
      <c r="V291" s="1449"/>
      <c r="W291" s="591"/>
      <c r="X291" s="1448"/>
      <c r="Y291" s="1498"/>
      <c r="Z291" s="1449"/>
      <c r="AN291" s="590"/>
    </row>
    <row r="292" spans="6:40" ht="30" customHeight="1" x14ac:dyDescent="0.15">
      <c r="F292" s="37"/>
      <c r="H292" s="592">
        <v>4</v>
      </c>
      <c r="I292" s="1300" t="s">
        <v>1652</v>
      </c>
      <c r="J292" s="1300"/>
      <c r="K292" s="1300"/>
      <c r="L292" s="1300"/>
      <c r="M292" s="1448"/>
      <c r="N292" s="1498"/>
      <c r="O292" s="1449"/>
      <c r="P292" s="1372" t="str">
        <f>IF($M$292&lt;&gt;"",VLOOKUP(記入シート!$M$292,自社拠点!$C:$F,2,FALSE),"")</f>
        <v/>
      </c>
      <c r="Q292" s="1299"/>
      <c r="R292" s="1299"/>
      <c r="S292" s="1299"/>
      <c r="T292" s="1299"/>
      <c r="U292" s="1299"/>
      <c r="V292" s="1299"/>
      <c r="W292" s="1299"/>
      <c r="X292" s="1299"/>
      <c r="Y292" s="1299"/>
      <c r="Z292" s="1373"/>
      <c r="AN292" s="590"/>
    </row>
    <row r="293" spans="6:40" ht="15" customHeight="1" x14ac:dyDescent="0.15">
      <c r="F293" s="37"/>
      <c r="H293" s="1405">
        <v>5</v>
      </c>
      <c r="I293" s="1630" t="s">
        <v>1656</v>
      </c>
      <c r="J293" s="1631"/>
      <c r="K293" s="1631"/>
      <c r="L293" s="1632"/>
      <c r="M293" s="1625"/>
      <c r="N293" s="1626"/>
      <c r="O293" s="1627"/>
      <c r="P293" s="1372" t="str">
        <f>IFERROR(IF(IF($M$292&lt;&gt;"",INDEX(自社拠点!$A:$K,MATCH($M$292,自社拠点!$C:$C,0),MATCH($M293,自社拠点!$2:$2,0)),"")=0,"",IF($M$292&lt;&gt;"",INDEX(自社拠点!$A:$K,MATCH($M$292,自社拠点!$C:$C,0),MATCH($M293,自社拠点!$2:$2,0)),"")),"")</f>
        <v/>
      </c>
      <c r="Q293" s="1299"/>
      <c r="R293" s="1299"/>
      <c r="S293" s="1299"/>
      <c r="T293" s="1299"/>
      <c r="U293" s="1299"/>
      <c r="V293" s="1299"/>
      <c r="W293" s="1299"/>
      <c r="X293" s="1299"/>
      <c r="Y293" s="1299"/>
      <c r="Z293" s="1373"/>
      <c r="AN293" s="590"/>
    </row>
    <row r="294" spans="6:40" ht="15" customHeight="1" x14ac:dyDescent="0.15">
      <c r="F294" s="37"/>
      <c r="H294" s="1406"/>
      <c r="I294" s="1645"/>
      <c r="J294" s="1646"/>
      <c r="K294" s="1646"/>
      <c r="L294" s="1647"/>
      <c r="M294" s="1625"/>
      <c r="N294" s="1626"/>
      <c r="O294" s="1627"/>
      <c r="P294" s="1372" t="str">
        <f>IFERROR(IF(IF($M$292&lt;&gt;"",INDEX(自社拠点!$A:$K,MATCH($M$292,自社拠点!$C:$C,0),MATCH($M294,自社拠点!$2:$2,0)),"")=0,"",IF($M$292&lt;&gt;"",INDEX(自社拠点!$A:$K,MATCH($M$292,自社拠点!$C:$C,0),MATCH($M294,自社拠点!$2:$2,0)),"")),"")</f>
        <v/>
      </c>
      <c r="Q294" s="1299"/>
      <c r="R294" s="1299"/>
      <c r="S294" s="1299"/>
      <c r="T294" s="1299"/>
      <c r="U294" s="1299"/>
      <c r="V294" s="1299"/>
      <c r="W294" s="1299"/>
      <c r="X294" s="1299"/>
      <c r="Y294" s="1299"/>
      <c r="Z294" s="1373"/>
      <c r="AN294" s="590"/>
    </row>
    <row r="295" spans="6:40" ht="15" customHeight="1" x14ac:dyDescent="0.15">
      <c r="F295" s="37"/>
      <c r="H295" s="1406"/>
      <c r="I295" s="1645"/>
      <c r="J295" s="1646"/>
      <c r="K295" s="1646"/>
      <c r="L295" s="1647"/>
      <c r="M295" s="1625"/>
      <c r="N295" s="1626"/>
      <c r="O295" s="1627"/>
      <c r="P295" s="1372" t="str">
        <f>IFERROR(IF(IF($M$292&lt;&gt;"",INDEX(自社拠点!$A:$K,MATCH($M$292,自社拠点!$C:$C,0),MATCH($M295,自社拠点!$2:$2,0)),"")=0,"",IF($M$292&lt;&gt;"",INDEX(自社拠点!$A:$K,MATCH($M$292,自社拠点!$C:$C,0),MATCH($M295,自社拠点!$2:$2,0)),"")),"")</f>
        <v/>
      </c>
      <c r="Q295" s="1299"/>
      <c r="R295" s="1299"/>
      <c r="S295" s="1299"/>
      <c r="T295" s="1299"/>
      <c r="U295" s="1299"/>
      <c r="V295" s="1299"/>
      <c r="W295" s="1299"/>
      <c r="X295" s="1299"/>
      <c r="Y295" s="1299"/>
      <c r="Z295" s="1373"/>
      <c r="AN295" s="590"/>
    </row>
    <row r="296" spans="6:40" ht="15" customHeight="1" x14ac:dyDescent="0.15">
      <c r="F296" s="37"/>
      <c r="H296" s="1406"/>
      <c r="I296" s="1645"/>
      <c r="J296" s="1646"/>
      <c r="K296" s="1646"/>
      <c r="L296" s="1647"/>
      <c r="M296" s="1625"/>
      <c r="N296" s="1626"/>
      <c r="O296" s="1627"/>
      <c r="P296" s="1372" t="str">
        <f>IFERROR(IF(IF($M$292&lt;&gt;"",INDEX(自社拠点!$A:$K,MATCH($M$292,自社拠点!$C:$C,0),MATCH($M296,自社拠点!$2:$2,0)),"")=0,"",IF($M$292&lt;&gt;"",INDEX(自社拠点!$A:$K,MATCH($M$292,自社拠点!$C:$C,0),MATCH($M296,自社拠点!$2:$2,0)),"")),"")</f>
        <v/>
      </c>
      <c r="Q296" s="1299"/>
      <c r="R296" s="1299"/>
      <c r="S296" s="1299"/>
      <c r="T296" s="1299"/>
      <c r="U296" s="1299"/>
      <c r="V296" s="1299"/>
      <c r="W296" s="1299"/>
      <c r="X296" s="1299"/>
      <c r="Y296" s="1299"/>
      <c r="Z296" s="1373"/>
      <c r="AN296" s="590"/>
    </row>
    <row r="297" spans="6:40" ht="15" customHeight="1" x14ac:dyDescent="0.15">
      <c r="F297" s="37"/>
      <c r="H297" s="1406"/>
      <c r="I297" s="1645"/>
      <c r="J297" s="1646"/>
      <c r="K297" s="1646"/>
      <c r="L297" s="1647"/>
      <c r="M297" s="1625"/>
      <c r="N297" s="1626"/>
      <c r="O297" s="1627"/>
      <c r="P297" s="1372" t="str">
        <f>IFERROR(IF(IF($M$292&lt;&gt;"",INDEX(自社拠点!$A:$K,MATCH($M$292,自社拠点!$C:$C,0),MATCH($M297,自社拠点!$2:$2,0)),"")=0,"",IF($M$292&lt;&gt;"",INDEX(自社拠点!$A:$K,MATCH($M$292,自社拠点!$C:$C,0),MATCH($M297,自社拠点!$2:$2,0)),"")),"")</f>
        <v/>
      </c>
      <c r="Q297" s="1299"/>
      <c r="R297" s="1299"/>
      <c r="S297" s="1299"/>
      <c r="T297" s="1299"/>
      <c r="U297" s="1299"/>
      <c r="V297" s="1299"/>
      <c r="W297" s="1299"/>
      <c r="X297" s="1299"/>
      <c r="Y297" s="1299"/>
      <c r="Z297" s="1373"/>
      <c r="AN297" s="590"/>
    </row>
    <row r="298" spans="6:40" ht="15" customHeight="1" x14ac:dyDescent="0.15">
      <c r="F298" s="37"/>
      <c r="H298" s="1406"/>
      <c r="I298" s="1645"/>
      <c r="J298" s="1646"/>
      <c r="K298" s="1646"/>
      <c r="L298" s="1647"/>
      <c r="M298" s="1625"/>
      <c r="N298" s="1626"/>
      <c r="O298" s="1627"/>
      <c r="P298" s="1372" t="str">
        <f>IFERROR(IF(IF($M$292&lt;&gt;"",INDEX(自社拠点!$A:$K,MATCH($M$292,自社拠点!$C:$C,0),MATCH($M298,自社拠点!$2:$2,0)),"")=0,"",IF($M$292&lt;&gt;"",INDEX(自社拠点!$A:$K,MATCH($M$292,自社拠点!$C:$C,0),MATCH($M298,自社拠点!$2:$2,0)),"")),"")</f>
        <v/>
      </c>
      <c r="Q298" s="1299"/>
      <c r="R298" s="1299"/>
      <c r="S298" s="1299"/>
      <c r="T298" s="1299"/>
      <c r="U298" s="1299"/>
      <c r="V298" s="1299"/>
      <c r="W298" s="1299"/>
      <c r="X298" s="1299"/>
      <c r="Y298" s="1299"/>
      <c r="Z298" s="1373"/>
      <c r="AN298" s="590"/>
    </row>
    <row r="299" spans="6:40" ht="15" customHeight="1" x14ac:dyDescent="0.15">
      <c r="F299" s="37"/>
      <c r="H299" s="1406"/>
      <c r="I299" s="1645"/>
      <c r="J299" s="1646"/>
      <c r="K299" s="1646"/>
      <c r="L299" s="1647"/>
      <c r="M299" s="1625"/>
      <c r="N299" s="1626"/>
      <c r="O299" s="1627"/>
      <c r="P299" s="1372" t="str">
        <f>IFERROR(IF(IF($M$292&lt;&gt;"",INDEX(自社拠点!$A:$K,MATCH($M$292,自社拠点!$C:$C,0),MATCH($M299,自社拠点!$2:$2,0)),"")=0,"",IF($M$292&lt;&gt;"",INDEX(自社拠点!$A:$K,MATCH($M$292,自社拠点!$C:$C,0),MATCH($M299,自社拠点!$2:$2,0)),"")),"")</f>
        <v/>
      </c>
      <c r="Q299" s="1299"/>
      <c r="R299" s="1299"/>
      <c r="S299" s="1299"/>
      <c r="T299" s="1299"/>
      <c r="U299" s="1299"/>
      <c r="V299" s="1299"/>
      <c r="W299" s="1299"/>
      <c r="X299" s="1299"/>
      <c r="Y299" s="1299"/>
      <c r="Z299" s="1373"/>
      <c r="AN299" s="590"/>
    </row>
    <row r="300" spans="6:40" ht="39" customHeight="1" x14ac:dyDescent="0.15">
      <c r="F300" s="37"/>
      <c r="H300" s="1405">
        <v>6</v>
      </c>
      <c r="I300" s="1630" t="s">
        <v>1887</v>
      </c>
      <c r="J300" s="1631"/>
      <c r="K300" s="1631"/>
      <c r="L300" s="1632"/>
      <c r="M300" s="1372" t="s">
        <v>1885</v>
      </c>
      <c r="N300" s="1299"/>
      <c r="O300" s="1373"/>
      <c r="P300" s="1448"/>
      <c r="Q300" s="1449"/>
      <c r="R300" s="663"/>
      <c r="S300" s="640"/>
      <c r="T300" s="640"/>
      <c r="U300" s="640"/>
      <c r="V300" s="640"/>
      <c r="W300" s="640"/>
      <c r="X300" s="640"/>
      <c r="Y300" s="640"/>
      <c r="Z300" s="664"/>
      <c r="AN300" s="590"/>
    </row>
    <row r="301" spans="6:40" ht="39" customHeight="1" x14ac:dyDescent="0.15">
      <c r="F301" s="37"/>
      <c r="H301" s="1407"/>
      <c r="I301" s="1633"/>
      <c r="J301" s="1634"/>
      <c r="K301" s="1634"/>
      <c r="L301" s="1635"/>
      <c r="M301" s="1628" t="s">
        <v>1886</v>
      </c>
      <c r="N301" s="1588"/>
      <c r="O301" s="1629"/>
      <c r="P301" s="1499"/>
      <c r="Q301" s="1500"/>
      <c r="R301" s="1500"/>
      <c r="S301" s="1500"/>
      <c r="T301" s="1500"/>
      <c r="U301" s="1500"/>
      <c r="V301" s="1500"/>
      <c r="W301" s="1500"/>
      <c r="X301" s="1500"/>
      <c r="Y301" s="1500"/>
      <c r="Z301" s="1501"/>
      <c r="AN301" s="590"/>
    </row>
    <row r="302" spans="6:40" ht="38.450000000000003" customHeight="1" x14ac:dyDescent="0.15">
      <c r="F302" s="37"/>
      <c r="H302" s="592">
        <v>7</v>
      </c>
      <c r="I302" s="1718" t="s">
        <v>1888</v>
      </c>
      <c r="J302" s="1718"/>
      <c r="K302" s="1718"/>
      <c r="L302" s="1718"/>
      <c r="M302" s="1584"/>
      <c r="N302" s="1584"/>
      <c r="O302" s="1584"/>
      <c r="P302" s="1584"/>
      <c r="Q302" s="1584"/>
      <c r="R302" s="1584"/>
      <c r="S302" s="1584"/>
      <c r="T302" s="1584"/>
      <c r="U302" s="1584"/>
      <c r="V302" s="1584"/>
      <c r="W302" s="1584"/>
      <c r="X302" s="1584"/>
      <c r="Y302" s="1584"/>
      <c r="Z302" s="1584"/>
      <c r="AN302" s="590"/>
    </row>
    <row r="303" spans="6:40" ht="120.95" customHeight="1" x14ac:dyDescent="0.15">
      <c r="F303" s="37"/>
      <c r="H303" s="592">
        <v>8</v>
      </c>
      <c r="I303" s="1300" t="s">
        <v>746</v>
      </c>
      <c r="J303" s="1300"/>
      <c r="K303" s="1300"/>
      <c r="L303" s="1300"/>
      <c r="M303" s="1584"/>
      <c r="N303" s="1584"/>
      <c r="O303" s="1584"/>
      <c r="P303" s="1584"/>
      <c r="Q303" s="1584"/>
      <c r="R303" s="1584"/>
      <c r="S303" s="1584"/>
      <c r="T303" s="1584"/>
      <c r="U303" s="1584"/>
      <c r="V303" s="1584"/>
      <c r="W303" s="1584"/>
      <c r="X303" s="1584"/>
      <c r="Y303" s="1584"/>
      <c r="Z303" s="1584"/>
      <c r="AN303" s="590"/>
    </row>
    <row r="304" spans="6:40" ht="33.6" customHeight="1" x14ac:dyDescent="0.15">
      <c r="F304" s="37"/>
      <c r="H304" s="1405">
        <v>9</v>
      </c>
      <c r="I304" s="1463" t="s">
        <v>1876</v>
      </c>
      <c r="J304" s="850"/>
      <c r="K304" s="850"/>
      <c r="L304" s="1464"/>
      <c r="M304" s="1041" t="s">
        <v>1875</v>
      </c>
      <c r="N304" s="1043"/>
      <c r="O304" s="1372" t="s">
        <v>1787</v>
      </c>
      <c r="P304" s="1299"/>
      <c r="Q304" s="1299"/>
      <c r="R304" s="1299"/>
      <c r="S304" s="1299"/>
      <c r="T304" s="1299"/>
      <c r="U304" s="1299"/>
      <c r="V304" s="1299"/>
      <c r="W304" s="1299"/>
      <c r="X304" s="1299"/>
      <c r="Y304" s="1299"/>
      <c r="Z304" s="1373"/>
      <c r="AN304" s="590"/>
    </row>
    <row r="305" spans="5:40" ht="33.6" customHeight="1" x14ac:dyDescent="0.15">
      <c r="F305" s="37"/>
      <c r="H305" s="1406"/>
      <c r="I305" s="1465"/>
      <c r="J305" s="936"/>
      <c r="K305" s="936"/>
      <c r="L305" s="1466"/>
      <c r="M305" s="1041" t="str">
        <f>リスト!I5</f>
        <v>対外班</v>
      </c>
      <c r="N305" s="1043"/>
      <c r="O305" s="1372" t="s">
        <v>1790</v>
      </c>
      <c r="P305" s="1299"/>
      <c r="Q305" s="1299"/>
      <c r="R305" s="1299"/>
      <c r="S305" s="1299"/>
      <c r="T305" s="1299"/>
      <c r="U305" s="1299"/>
      <c r="V305" s="1299"/>
      <c r="W305" s="1299"/>
      <c r="X305" s="1299"/>
      <c r="Y305" s="1299"/>
      <c r="Z305" s="1373"/>
      <c r="AN305" s="590"/>
    </row>
    <row r="306" spans="5:40" ht="33.6" customHeight="1" x14ac:dyDescent="0.15">
      <c r="F306" s="37"/>
      <c r="H306" s="1406"/>
      <c r="I306" s="1465"/>
      <c r="J306" s="936"/>
      <c r="K306" s="936"/>
      <c r="L306" s="1466"/>
      <c r="M306" s="1041" t="str">
        <f>リスト!I6</f>
        <v>安否確認班</v>
      </c>
      <c r="N306" s="1043"/>
      <c r="O306" s="1372" t="s">
        <v>1788</v>
      </c>
      <c r="P306" s="1299"/>
      <c r="Q306" s="1299"/>
      <c r="R306" s="1299"/>
      <c r="S306" s="1299"/>
      <c r="T306" s="1299"/>
      <c r="U306" s="1299"/>
      <c r="V306" s="1299"/>
      <c r="W306" s="1299"/>
      <c r="X306" s="1299"/>
      <c r="Y306" s="1299"/>
      <c r="Z306" s="1373"/>
      <c r="AN306" s="590"/>
    </row>
    <row r="307" spans="5:40" ht="33.6" customHeight="1" x14ac:dyDescent="0.15">
      <c r="F307" s="37"/>
      <c r="H307" s="1406"/>
      <c r="I307" s="1465"/>
      <c r="J307" s="936"/>
      <c r="K307" s="936"/>
      <c r="L307" s="1466"/>
      <c r="M307" s="1041" t="str">
        <f>リスト!I7</f>
        <v>設備班</v>
      </c>
      <c r="N307" s="1043"/>
      <c r="O307" s="1372" t="s">
        <v>1789</v>
      </c>
      <c r="P307" s="1299"/>
      <c r="Q307" s="1299"/>
      <c r="R307" s="1299"/>
      <c r="S307" s="1299"/>
      <c r="T307" s="1299"/>
      <c r="U307" s="1299"/>
      <c r="V307" s="1299"/>
      <c r="W307" s="1299"/>
      <c r="X307" s="1299"/>
      <c r="Y307" s="1299"/>
      <c r="Z307" s="1373"/>
      <c r="AN307" s="590"/>
    </row>
    <row r="308" spans="5:40" ht="33.6" customHeight="1" x14ac:dyDescent="0.15">
      <c r="F308" s="37"/>
      <c r="H308" s="1407"/>
      <c r="I308" s="1467"/>
      <c r="J308" s="1468"/>
      <c r="K308" s="1468"/>
      <c r="L308" s="1469"/>
      <c r="M308" s="1041" t="str">
        <f>リスト!I8</f>
        <v>救護班</v>
      </c>
      <c r="N308" s="1043"/>
      <c r="O308" s="1372" t="s">
        <v>1791</v>
      </c>
      <c r="P308" s="1299"/>
      <c r="Q308" s="1299"/>
      <c r="R308" s="1299"/>
      <c r="S308" s="1299"/>
      <c r="T308" s="1299"/>
      <c r="U308" s="1299"/>
      <c r="V308" s="1299"/>
      <c r="W308" s="1299"/>
      <c r="X308" s="1299"/>
      <c r="Y308" s="1299"/>
      <c r="Z308" s="1373"/>
      <c r="AN308" s="590"/>
    </row>
    <row r="309" spans="5:40" ht="30" customHeight="1" x14ac:dyDescent="0.15">
      <c r="F309" s="37"/>
      <c r="H309" s="1301">
        <v>10</v>
      </c>
      <c r="I309" s="1300" t="s">
        <v>1614</v>
      </c>
      <c r="J309" s="1300"/>
      <c r="K309" s="1300"/>
      <c r="L309" s="1300"/>
      <c r="M309" s="1571" t="s">
        <v>1055</v>
      </c>
      <c r="N309" s="1571"/>
      <c r="O309" s="1571"/>
      <c r="P309" s="1571"/>
      <c r="Q309" s="1571"/>
      <c r="R309" s="665" t="s">
        <v>1618</v>
      </c>
      <c r="S309" s="666" t="s">
        <v>1619</v>
      </c>
      <c r="T309" s="1572" t="s">
        <v>1926</v>
      </c>
      <c r="U309" s="1572"/>
      <c r="V309" s="1572" t="s">
        <v>1620</v>
      </c>
      <c r="W309" s="1572"/>
      <c r="X309" s="667" t="s">
        <v>1621</v>
      </c>
      <c r="Y309" s="1572" t="s">
        <v>1615</v>
      </c>
      <c r="Z309" s="1572"/>
      <c r="AN309" s="590"/>
    </row>
    <row r="310" spans="5:40" ht="30" customHeight="1" x14ac:dyDescent="0.15">
      <c r="F310" s="37"/>
      <c r="H310" s="1301"/>
      <c r="I310" s="1300"/>
      <c r="J310" s="1300"/>
      <c r="K310" s="1300"/>
      <c r="L310" s="1300"/>
      <c r="M310" s="1573"/>
      <c r="N310" s="1573"/>
      <c r="O310" s="1573"/>
      <c r="P310" s="1573"/>
      <c r="Q310" s="1573"/>
      <c r="R310" s="668"/>
      <c r="S310" s="668"/>
      <c r="T310" s="1612"/>
      <c r="U310" s="1612"/>
      <c r="V310" s="1518"/>
      <c r="W310" s="1518"/>
      <c r="X310" s="669"/>
      <c r="Y310" s="1573"/>
      <c r="Z310" s="1573"/>
      <c r="AN310" s="590"/>
    </row>
    <row r="311" spans="5:40" ht="30" customHeight="1" x14ac:dyDescent="0.15">
      <c r="F311" s="37"/>
      <c r="H311" s="1301"/>
      <c r="I311" s="1300"/>
      <c r="J311" s="1300"/>
      <c r="K311" s="1300"/>
      <c r="L311" s="1300"/>
      <c r="M311" s="1573"/>
      <c r="N311" s="1573"/>
      <c r="O311" s="1573"/>
      <c r="P311" s="1573"/>
      <c r="Q311" s="1573"/>
      <c r="R311" s="668"/>
      <c r="S311" s="668"/>
      <c r="T311" s="1612"/>
      <c r="U311" s="1612"/>
      <c r="V311" s="1518"/>
      <c r="W311" s="1518"/>
      <c r="X311" s="669"/>
      <c r="Y311" s="1573"/>
      <c r="Z311" s="1573"/>
      <c r="AN311" s="590"/>
    </row>
    <row r="312" spans="5:40" ht="30" customHeight="1" x14ac:dyDescent="0.15">
      <c r="F312" s="37"/>
      <c r="H312" s="1301"/>
      <c r="I312" s="1300"/>
      <c r="J312" s="1300"/>
      <c r="K312" s="1300"/>
      <c r="L312" s="1300"/>
      <c r="M312" s="1573"/>
      <c r="N312" s="1573"/>
      <c r="O312" s="1573"/>
      <c r="P312" s="1573"/>
      <c r="Q312" s="1573"/>
      <c r="R312" s="668"/>
      <c r="S312" s="668"/>
      <c r="T312" s="1612"/>
      <c r="U312" s="1612"/>
      <c r="V312" s="1518"/>
      <c r="W312" s="1518"/>
      <c r="X312" s="669"/>
      <c r="Y312" s="1573"/>
      <c r="Z312" s="1573"/>
      <c r="AN312" s="590"/>
    </row>
    <row r="313" spans="5:40" ht="30" customHeight="1" x14ac:dyDescent="0.15">
      <c r="F313" s="37"/>
      <c r="H313" s="1301"/>
      <c r="I313" s="1300"/>
      <c r="J313" s="1300"/>
      <c r="K313" s="1300"/>
      <c r="L313" s="1300"/>
      <c r="M313" s="1573"/>
      <c r="N313" s="1573"/>
      <c r="O313" s="1573"/>
      <c r="P313" s="1573"/>
      <c r="Q313" s="1573"/>
      <c r="R313" s="668"/>
      <c r="S313" s="668"/>
      <c r="T313" s="1612"/>
      <c r="U313" s="1612"/>
      <c r="V313" s="1518"/>
      <c r="W313" s="1518"/>
      <c r="X313" s="669"/>
      <c r="Y313" s="1573"/>
      <c r="Z313" s="1573"/>
      <c r="AN313" s="590"/>
    </row>
    <row r="314" spans="5:40" ht="30" customHeight="1" x14ac:dyDescent="0.15">
      <c r="F314" s="37"/>
      <c r="H314" s="1301"/>
      <c r="I314" s="1300"/>
      <c r="J314" s="1300"/>
      <c r="K314" s="1300"/>
      <c r="L314" s="1300"/>
      <c r="M314" s="1573"/>
      <c r="N314" s="1573"/>
      <c r="O314" s="1573"/>
      <c r="P314" s="1573"/>
      <c r="Q314" s="1573"/>
      <c r="R314" s="668"/>
      <c r="S314" s="668"/>
      <c r="T314" s="1612"/>
      <c r="U314" s="1612"/>
      <c r="V314" s="1518"/>
      <c r="W314" s="1518"/>
      <c r="X314" s="669"/>
      <c r="Y314" s="1573"/>
      <c r="Z314" s="1573"/>
      <c r="AN314" s="590"/>
    </row>
    <row r="315" spans="5:40" ht="30" customHeight="1" x14ac:dyDescent="0.15">
      <c r="F315" s="37"/>
      <c r="H315" s="1301"/>
      <c r="I315" s="1300"/>
      <c r="J315" s="1300"/>
      <c r="K315" s="1300"/>
      <c r="L315" s="1300"/>
      <c r="M315" s="1624"/>
      <c r="N315" s="1624"/>
      <c r="O315" s="1624"/>
      <c r="P315" s="1624"/>
      <c r="Q315" s="1624"/>
      <c r="R315" s="670"/>
      <c r="S315" s="670"/>
      <c r="T315" s="1717"/>
      <c r="U315" s="1717"/>
      <c r="V315" s="1716"/>
      <c r="W315" s="1716"/>
      <c r="X315" s="671"/>
      <c r="Y315" s="1624"/>
      <c r="Z315" s="1624"/>
      <c r="AN315" s="590"/>
    </row>
    <row r="316" spans="5:40" ht="13.5" customHeight="1" x14ac:dyDescent="0.15">
      <c r="F316" s="37"/>
      <c r="H316" s="38"/>
      <c r="I316" s="84"/>
      <c r="J316" s="84"/>
      <c r="K316" s="84"/>
      <c r="L316" s="84"/>
      <c r="M316" s="84"/>
      <c r="N316" s="84"/>
      <c r="O316" s="84"/>
      <c r="P316" s="84"/>
      <c r="Q316" s="84"/>
      <c r="R316" s="84"/>
      <c r="S316" s="84"/>
      <c r="T316" s="84"/>
      <c r="U316" s="84"/>
      <c r="V316" s="84"/>
      <c r="W316" s="84"/>
      <c r="X316" s="84"/>
      <c r="Y316" s="84"/>
      <c r="Z316" s="84"/>
      <c r="AN316" s="590"/>
    </row>
    <row r="317" spans="5:40" ht="13.5" customHeight="1" thickBot="1" x14ac:dyDescent="0.2">
      <c r="F317" s="638"/>
      <c r="G317" s="39"/>
      <c r="H317" s="39"/>
      <c r="I317" s="39"/>
      <c r="J317" s="39"/>
      <c r="K317" s="39"/>
      <c r="L317" s="39"/>
      <c r="M317" s="39"/>
      <c r="N317" s="39"/>
      <c r="O317" s="39"/>
      <c r="P317" s="39"/>
      <c r="Q317" s="39"/>
      <c r="R317" s="39"/>
      <c r="S317" s="39"/>
      <c r="T317" s="39"/>
      <c r="U317" s="39"/>
      <c r="V317" s="39"/>
      <c r="W317" s="39"/>
      <c r="X317" s="39"/>
      <c r="Y317" s="39"/>
      <c r="Z317" s="39"/>
      <c r="AA317" s="39"/>
      <c r="AB317" s="39"/>
      <c r="AC317" s="39"/>
      <c r="AD317" s="39"/>
      <c r="AE317" s="39"/>
      <c r="AF317" s="39"/>
      <c r="AG317" s="39"/>
      <c r="AH317" s="39"/>
      <c r="AI317" s="39"/>
      <c r="AJ317" s="39"/>
      <c r="AK317" s="39"/>
      <c r="AL317" s="39"/>
      <c r="AM317" s="39"/>
      <c r="AN317" s="639"/>
    </row>
    <row r="318" spans="5:40" ht="31.5" customHeight="1" x14ac:dyDescent="0.15">
      <c r="E318" s="38"/>
      <c r="F318" s="331" t="s">
        <v>1447</v>
      </c>
      <c r="G318" s="332"/>
      <c r="H318" s="332"/>
      <c r="I318" s="332"/>
      <c r="J318" s="332"/>
      <c r="K318" s="332"/>
      <c r="L318" s="332"/>
      <c r="M318" s="332"/>
      <c r="N318" s="332"/>
      <c r="O318" s="332"/>
      <c r="P318" s="332"/>
      <c r="Q318" s="332"/>
      <c r="R318" s="332"/>
      <c r="S318" s="332"/>
      <c r="T318" s="332"/>
      <c r="U318" s="332"/>
      <c r="V318" s="332"/>
      <c r="W318" s="332"/>
      <c r="X318" s="332"/>
      <c r="Y318" s="332"/>
      <c r="Z318" s="332"/>
      <c r="AA318" s="332"/>
      <c r="AB318" s="332"/>
      <c r="AC318" s="332"/>
      <c r="AD318" s="332"/>
      <c r="AE318" s="332"/>
      <c r="AF318" s="332"/>
      <c r="AG318" s="332"/>
      <c r="AH318" s="332"/>
      <c r="AI318" s="332"/>
      <c r="AJ318" s="332"/>
      <c r="AK318" s="332"/>
      <c r="AL318" s="332"/>
      <c r="AM318" s="1295" t="s">
        <v>1446</v>
      </c>
      <c r="AN318" s="1296"/>
    </row>
    <row r="319" spans="5:40" ht="35.1" customHeight="1" x14ac:dyDescent="0.15">
      <c r="E319" s="38"/>
      <c r="F319" s="333"/>
      <c r="G319" s="1299" t="s">
        <v>1503</v>
      </c>
      <c r="H319" s="1299"/>
      <c r="I319" s="1299"/>
      <c r="J319" s="1299"/>
      <c r="K319" s="1299"/>
      <c r="L319" s="1299"/>
      <c r="M319" s="1299"/>
      <c r="N319" s="1299"/>
      <c r="O319" s="1299"/>
      <c r="P319" s="1299"/>
      <c r="Q319" s="1299"/>
      <c r="R319" s="1299"/>
      <c r="S319" s="1299"/>
      <c r="T319" s="1299"/>
      <c r="U319" s="1299"/>
      <c r="V319" s="1299"/>
      <c r="W319" s="1299"/>
      <c r="X319" s="1299"/>
      <c r="Y319" s="1299"/>
      <c r="Z319" s="1299"/>
      <c r="AA319" s="1299"/>
      <c r="AB319" s="235"/>
      <c r="AC319" s="235"/>
      <c r="AD319" s="235"/>
      <c r="AE319" s="235"/>
      <c r="AF319" s="235"/>
      <c r="AG319" s="235"/>
      <c r="AH319" s="235"/>
      <c r="AI319" s="235"/>
      <c r="AJ319" s="235"/>
      <c r="AK319" s="235"/>
      <c r="AL319" s="626"/>
      <c r="AM319" s="626"/>
      <c r="AN319" s="625"/>
    </row>
    <row r="320" spans="5:40" x14ac:dyDescent="0.15">
      <c r="F320" s="37"/>
      <c r="AN320" s="590"/>
    </row>
    <row r="321" spans="6:40" x14ac:dyDescent="0.15">
      <c r="F321" s="37"/>
      <c r="H321" s="1519" t="s">
        <v>934</v>
      </c>
      <c r="I321" s="1520"/>
      <c r="J321" s="1520"/>
      <c r="K321" s="1520"/>
      <c r="L321" s="1520"/>
      <c r="M321" s="1520"/>
      <c r="N321" s="1520"/>
      <c r="O321" s="1520"/>
      <c r="P321" s="1520"/>
      <c r="Q321" s="1520"/>
      <c r="R321" s="1520"/>
      <c r="S321" s="1520"/>
      <c r="T321" s="1520"/>
      <c r="U321" s="1520"/>
      <c r="V321" s="1520"/>
      <c r="W321" s="1520"/>
      <c r="X321" s="1520"/>
      <c r="Y321" s="1520"/>
      <c r="Z321" s="1520"/>
      <c r="AA321" s="1520"/>
      <c r="AB321" s="1520"/>
      <c r="AC321" s="1520"/>
      <c r="AD321" s="1521"/>
      <c r="AN321" s="590"/>
    </row>
    <row r="322" spans="6:40" x14ac:dyDescent="0.15">
      <c r="F322" s="37"/>
      <c r="H322" s="1617" t="str">
        <f>IF(M285&lt;&gt;"",M285,"")</f>
        <v/>
      </c>
      <c r="I322" s="1618"/>
      <c r="J322" s="1618"/>
      <c r="K322" s="1618"/>
      <c r="L322" s="1618"/>
      <c r="M322" s="1618"/>
      <c r="N322" s="1618"/>
      <c r="O322" s="1618"/>
      <c r="P322" s="1618"/>
      <c r="Q322" s="1618"/>
      <c r="R322" s="1618"/>
      <c r="S322" s="1618"/>
      <c r="T322" s="1618"/>
      <c r="U322" s="1618"/>
      <c r="V322" s="1618"/>
      <c r="W322" s="1618"/>
      <c r="X322" s="1618"/>
      <c r="Y322" s="1618"/>
      <c r="Z322" s="1618"/>
      <c r="AA322" s="1618"/>
      <c r="AB322" s="1618"/>
      <c r="AC322" s="1618"/>
      <c r="AD322" s="1619"/>
      <c r="AN322" s="590"/>
    </row>
    <row r="323" spans="6:40" x14ac:dyDescent="0.15">
      <c r="F323" s="37"/>
      <c r="H323" s="1508"/>
      <c r="I323" s="1509"/>
      <c r="J323" s="1509"/>
      <c r="K323" s="1509"/>
      <c r="L323" s="1509"/>
      <c r="M323" s="1509"/>
      <c r="N323" s="1509"/>
      <c r="O323" s="1509"/>
      <c r="P323" s="1509"/>
      <c r="Q323" s="1509"/>
      <c r="R323" s="1509"/>
      <c r="S323" s="1509"/>
      <c r="T323" s="1509"/>
      <c r="U323" s="1509"/>
      <c r="V323" s="1509"/>
      <c r="W323" s="1509"/>
      <c r="X323" s="1509"/>
      <c r="Y323" s="1509"/>
      <c r="Z323" s="1509"/>
      <c r="AA323" s="1509"/>
      <c r="AB323" s="1509"/>
      <c r="AC323" s="1509"/>
      <c r="AD323" s="1620"/>
      <c r="AN323" s="590"/>
    </row>
    <row r="324" spans="6:40" x14ac:dyDescent="0.15">
      <c r="F324" s="37"/>
      <c r="H324" s="1508"/>
      <c r="I324" s="1509"/>
      <c r="J324" s="1509"/>
      <c r="K324" s="1509"/>
      <c r="L324" s="1509"/>
      <c r="M324" s="1509"/>
      <c r="N324" s="1509"/>
      <c r="O324" s="1509"/>
      <c r="P324" s="1509"/>
      <c r="Q324" s="1509"/>
      <c r="R324" s="1509"/>
      <c r="S324" s="1509"/>
      <c r="T324" s="1509"/>
      <c r="U324" s="1509"/>
      <c r="V324" s="1509"/>
      <c r="W324" s="1509"/>
      <c r="X324" s="1509"/>
      <c r="Y324" s="1509"/>
      <c r="Z324" s="1509"/>
      <c r="AA324" s="1509"/>
      <c r="AB324" s="1509"/>
      <c r="AC324" s="1509"/>
      <c r="AD324" s="1620"/>
      <c r="AN324" s="590"/>
    </row>
    <row r="325" spans="6:40" ht="24.95" customHeight="1" x14ac:dyDescent="0.15">
      <c r="F325" s="37"/>
      <c r="H325" s="1621"/>
      <c r="I325" s="1622"/>
      <c r="J325" s="1622"/>
      <c r="K325" s="1622"/>
      <c r="L325" s="1622"/>
      <c r="M325" s="1622"/>
      <c r="N325" s="1622"/>
      <c r="O325" s="1622"/>
      <c r="P325" s="1622"/>
      <c r="Q325" s="1622"/>
      <c r="R325" s="1622"/>
      <c r="S325" s="1622"/>
      <c r="T325" s="1622"/>
      <c r="U325" s="1622"/>
      <c r="V325" s="1622"/>
      <c r="W325" s="1622"/>
      <c r="X325" s="1622"/>
      <c r="Y325" s="1622"/>
      <c r="Z325" s="1622"/>
      <c r="AA325" s="1622"/>
      <c r="AB325" s="1622"/>
      <c r="AC325" s="1622"/>
      <c r="AD325" s="1623"/>
      <c r="AN325" s="590"/>
    </row>
    <row r="326" spans="6:40" x14ac:dyDescent="0.15">
      <c r="F326" s="37"/>
      <c r="H326" s="366"/>
      <c r="I326" s="366"/>
      <c r="J326" s="366"/>
      <c r="K326" s="366"/>
      <c r="L326" s="366"/>
      <c r="AN326" s="590"/>
    </row>
    <row r="327" spans="6:40" x14ac:dyDescent="0.15">
      <c r="F327" s="37"/>
      <c r="M327" s="366"/>
      <c r="N327" s="366"/>
      <c r="X327" s="1511" t="s">
        <v>911</v>
      </c>
      <c r="Y327" s="1512"/>
      <c r="Z327" s="1512"/>
      <c r="AA327" s="1512"/>
      <c r="AB327" s="1512"/>
      <c r="AC327" s="1512"/>
      <c r="AD327" s="1512"/>
      <c r="AE327" s="1512"/>
      <c r="AF327" s="1512"/>
      <c r="AG327" s="1513"/>
      <c r="AH327" s="366"/>
      <c r="AI327" s="366"/>
      <c r="AJ327" s="366"/>
      <c r="AK327" s="366"/>
      <c r="AL327" s="366"/>
      <c r="AN327" s="590"/>
    </row>
    <row r="328" spans="6:40" x14ac:dyDescent="0.15">
      <c r="F328" s="37"/>
      <c r="M328" s="366"/>
      <c r="N328" s="366"/>
      <c r="P328" s="1257" t="s">
        <v>917</v>
      </c>
      <c r="Q328" s="1258"/>
      <c r="R328" s="1258"/>
      <c r="S328" s="1258"/>
      <c r="T328" s="1258"/>
      <c r="U328" s="1258"/>
      <c r="V328" s="1259"/>
      <c r="X328" s="672" t="s">
        <v>912</v>
      </c>
      <c r="Y328" s="366"/>
      <c r="Z328" s="366"/>
      <c r="AA328" s="366"/>
      <c r="AB328" s="673"/>
      <c r="AC328" s="674" t="s">
        <v>241</v>
      </c>
      <c r="AD328" s="675"/>
      <c r="AE328" s="676"/>
      <c r="AF328" s="366"/>
      <c r="AG328" s="673"/>
      <c r="AH328" s="1508"/>
      <c r="AI328" s="1509"/>
      <c r="AJ328" s="366"/>
      <c r="AK328" s="366"/>
      <c r="AL328" s="366"/>
      <c r="AN328" s="590"/>
    </row>
    <row r="329" spans="6:40" x14ac:dyDescent="0.15">
      <c r="F329" s="37"/>
      <c r="M329" s="366"/>
      <c r="N329" s="366"/>
      <c r="P329" s="1260" t="str">
        <f>_xlfn.XLOOKUP("災害対策本部"&amp;"○",名簿!$Q:$Q,名簿!$C:$C,"")</f>
        <v/>
      </c>
      <c r="Q329" s="1261"/>
      <c r="R329" s="1261"/>
      <c r="S329" s="1261"/>
      <c r="T329" s="1261"/>
      <c r="U329" s="1261"/>
      <c r="V329" s="1262"/>
      <c r="X329" s="672" t="s">
        <v>925</v>
      </c>
      <c r="Y329" s="366"/>
      <c r="Z329" s="1510">
        <f>O288</f>
        <v>0</v>
      </c>
      <c r="AA329" s="1510"/>
      <c r="AB329" s="1510"/>
      <c r="AC329" s="672" t="s">
        <v>925</v>
      </c>
      <c r="AD329" s="366"/>
      <c r="AE329" s="1517"/>
      <c r="AF329" s="1517"/>
      <c r="AG329" s="1517"/>
      <c r="AH329" s="672"/>
      <c r="AI329" s="366"/>
      <c r="AJ329" s="1509"/>
      <c r="AK329" s="1509"/>
      <c r="AL329" s="1509"/>
      <c r="AN329" s="590"/>
    </row>
    <row r="330" spans="6:40" x14ac:dyDescent="0.15">
      <c r="F330" s="37"/>
      <c r="M330" s="366"/>
      <c r="N330" s="366"/>
      <c r="P330" s="52" t="s">
        <v>919</v>
      </c>
      <c r="R330" s="907" t="str">
        <f>IFERROR(IF(VLOOKUP($P$329,名簿!$C:$L,6,FALSE)=0,"",VLOOKUP($P$329,名簿!$C:$L,6,FALSE)),"")</f>
        <v/>
      </c>
      <c r="S330" s="907"/>
      <c r="T330" s="907"/>
      <c r="U330" s="907"/>
      <c r="V330" s="1250"/>
      <c r="X330" s="672" t="s">
        <v>926</v>
      </c>
      <c r="Y330" s="366"/>
      <c r="Z330" s="1510">
        <f>S288</f>
        <v>0</v>
      </c>
      <c r="AA330" s="1510"/>
      <c r="AB330" s="1510"/>
      <c r="AC330" s="672" t="s">
        <v>926</v>
      </c>
      <c r="AD330" s="366"/>
      <c r="AE330" s="1517"/>
      <c r="AF330" s="1517"/>
      <c r="AG330" s="1517"/>
      <c r="AH330" s="672"/>
      <c r="AI330" s="366"/>
      <c r="AJ330" s="1509"/>
      <c r="AK330" s="1509"/>
      <c r="AL330" s="1509"/>
      <c r="AN330" s="590"/>
    </row>
    <row r="331" spans="6:40" x14ac:dyDescent="0.15">
      <c r="F331" s="37"/>
      <c r="M331" s="366"/>
      <c r="N331" s="366"/>
      <c r="P331" s="52" t="s">
        <v>921</v>
      </c>
      <c r="R331" s="907" t="str">
        <f>IFERROR(IF(VLOOKUP($P$329,名簿!$C:$L,7,FALSE)=0,"",VLOOKUP($P$329,名簿!$C:$L,7,FALSE)),"")</f>
        <v/>
      </c>
      <c r="S331" s="907"/>
      <c r="T331" s="907"/>
      <c r="U331" s="907"/>
      <c r="V331" s="1250"/>
      <c r="X331" s="672" t="s">
        <v>928</v>
      </c>
      <c r="Y331" s="366"/>
      <c r="Z331" s="1510">
        <f>W288</f>
        <v>0</v>
      </c>
      <c r="AA331" s="1510"/>
      <c r="AB331" s="1510"/>
      <c r="AC331" s="672" t="s">
        <v>928</v>
      </c>
      <c r="AD331" s="366"/>
      <c r="AE331" s="1568"/>
      <c r="AF331" s="1569"/>
      <c r="AG331" s="1570"/>
      <c r="AH331" s="672"/>
      <c r="AI331" s="366"/>
      <c r="AJ331" s="1509"/>
      <c r="AK331" s="1509"/>
      <c r="AL331" s="1509"/>
      <c r="AN331" s="590"/>
    </row>
    <row r="332" spans="6:40" x14ac:dyDescent="0.15">
      <c r="F332" s="37"/>
      <c r="M332" s="366"/>
      <c r="N332" s="366"/>
      <c r="P332" s="52" t="s">
        <v>923</v>
      </c>
      <c r="R332" s="907" t="str">
        <f>IFERROR(IF(VLOOKUP($P$329,名簿!$C:$L,8,FALSE)=0,"",VLOOKUP($P$329,名簿!$C:$L,8,FALSE)),"")</f>
        <v/>
      </c>
      <c r="S332" s="907"/>
      <c r="T332" s="907"/>
      <c r="U332" s="907"/>
      <c r="V332" s="1250"/>
      <c r="X332" s="674" t="str">
        <f>$H$344&amp;"長"</f>
        <v>対外班長</v>
      </c>
      <c r="Y332" s="675"/>
      <c r="Z332" s="676"/>
      <c r="AA332" s="366"/>
      <c r="AB332" s="673"/>
      <c r="AC332" s="674" t="str">
        <f>$O$344&amp;"長"</f>
        <v>安否確認班長</v>
      </c>
      <c r="AD332" s="675"/>
      <c r="AE332" s="676"/>
      <c r="AF332" s="366"/>
      <c r="AG332" s="673"/>
      <c r="AH332" s="1508"/>
      <c r="AI332" s="1509"/>
      <c r="AJ332" s="366"/>
      <c r="AK332" s="366"/>
      <c r="AL332" s="366"/>
      <c r="AN332" s="590"/>
    </row>
    <row r="333" spans="6:40" x14ac:dyDescent="0.15">
      <c r="F333" s="37"/>
      <c r="M333" s="366"/>
      <c r="N333" s="366"/>
      <c r="P333" s="677" t="s">
        <v>924</v>
      </c>
      <c r="Q333" s="96"/>
      <c r="R333" s="1252" t="str">
        <f>IFERROR(IF(VLOOKUP($P$329,名簿!$C:$L,10,FALSE)=0,"",VLOOKUP($P$329,名簿!$C:$L,10,FALSE)),"")</f>
        <v/>
      </c>
      <c r="S333" s="1252"/>
      <c r="T333" s="1252"/>
      <c r="U333" s="1252"/>
      <c r="V333" s="1253"/>
      <c r="X333" s="672" t="s">
        <v>925</v>
      </c>
      <c r="Y333" s="366"/>
      <c r="Z333" s="1510" t="str">
        <f>_xlfn.XLOOKUP($H$344&amp;"①",'C-1-2、E-1-2、B-3-1作成用'!$AN:$AN,名簿!$C:$C,"")</f>
        <v/>
      </c>
      <c r="AA333" s="1510"/>
      <c r="AB333" s="1510"/>
      <c r="AC333" s="672" t="s">
        <v>925</v>
      </c>
      <c r="AD333" s="366"/>
      <c r="AE333" s="1510" t="str">
        <f>_xlfn.XLOOKUP($O$344&amp;"①",'C-1-2、E-1-2、B-3-1作成用'!$AN:$AN,名簿!$C:$C,"")</f>
        <v/>
      </c>
      <c r="AF333" s="1510"/>
      <c r="AG333" s="1510"/>
      <c r="AH333" s="672"/>
      <c r="AI333" s="366"/>
      <c r="AJ333" s="1509"/>
      <c r="AK333" s="1509"/>
      <c r="AL333" s="1509"/>
      <c r="AN333" s="590"/>
    </row>
    <row r="334" spans="6:40" x14ac:dyDescent="0.15">
      <c r="F334" s="37"/>
      <c r="M334" s="366"/>
      <c r="N334" s="366"/>
      <c r="X334" s="672" t="s">
        <v>926</v>
      </c>
      <c r="Y334" s="366"/>
      <c r="Z334" s="1510" t="str">
        <f>_xlfn.XLOOKUP($H$344&amp;"②",'C-1-2、E-1-2、B-3-1作成用'!$AN:$AN,名簿!$C:$C,"")</f>
        <v/>
      </c>
      <c r="AA334" s="1510"/>
      <c r="AB334" s="1510"/>
      <c r="AC334" s="672" t="s">
        <v>926</v>
      </c>
      <c r="AD334" s="366"/>
      <c r="AE334" s="1510" t="str">
        <f>_xlfn.XLOOKUP($O$344&amp;"②",'C-1-2、E-1-2、B-3-1作成用'!$AN:$AN,名簿!$C:$C,"")</f>
        <v/>
      </c>
      <c r="AF334" s="1510"/>
      <c r="AG334" s="1510"/>
      <c r="AH334" s="672"/>
      <c r="AI334" s="366"/>
      <c r="AJ334" s="1509"/>
      <c r="AK334" s="1509"/>
      <c r="AL334" s="1509"/>
      <c r="AN334" s="590"/>
    </row>
    <row r="335" spans="6:40" x14ac:dyDescent="0.15">
      <c r="F335" s="37"/>
      <c r="M335" s="366"/>
      <c r="N335" s="366"/>
      <c r="P335" s="1257" t="s">
        <v>241</v>
      </c>
      <c r="Q335" s="1258"/>
      <c r="R335" s="1258"/>
      <c r="S335" s="1258"/>
      <c r="T335" s="1258"/>
      <c r="U335" s="1258"/>
      <c r="V335" s="1259"/>
      <c r="X335" s="672" t="s">
        <v>928</v>
      </c>
      <c r="Y335" s="366"/>
      <c r="Z335" s="1511" t="str">
        <f>_xlfn.XLOOKUP($H$344&amp;"③",'C-1-2、E-1-2、B-3-1作成用'!$AN:$AN,名簿!$C:$C,"")</f>
        <v/>
      </c>
      <c r="AA335" s="1512"/>
      <c r="AB335" s="1513"/>
      <c r="AC335" s="672" t="s">
        <v>928</v>
      </c>
      <c r="AD335" s="366"/>
      <c r="AE335" s="1511" t="str">
        <f>_xlfn.XLOOKUP($O$344&amp;"③",'C-1-2、E-1-2、B-3-1作成用'!$AN:$AN,名簿!$C:$C,"")</f>
        <v/>
      </c>
      <c r="AF335" s="1512"/>
      <c r="AG335" s="1513"/>
      <c r="AH335" s="672"/>
      <c r="AI335" s="366"/>
      <c r="AJ335" s="1509"/>
      <c r="AK335" s="1509"/>
      <c r="AL335" s="1509"/>
      <c r="AN335" s="590"/>
    </row>
    <row r="336" spans="6:40" x14ac:dyDescent="0.15">
      <c r="F336" s="37"/>
      <c r="M336" s="366"/>
      <c r="N336" s="366"/>
      <c r="P336" s="1713"/>
      <c r="Q336" s="1714"/>
      <c r="R336" s="1714"/>
      <c r="S336" s="1714"/>
      <c r="T336" s="1714"/>
      <c r="U336" s="1714"/>
      <c r="V336" s="1715"/>
      <c r="X336" s="674" t="str">
        <f>$V$344&amp;"長"</f>
        <v>設備班長</v>
      </c>
      <c r="Y336" s="675"/>
      <c r="Z336" s="676"/>
      <c r="AA336" s="366"/>
      <c r="AB336" s="673"/>
      <c r="AC336" s="674" t="str">
        <f>$AC$344&amp;"長"</f>
        <v>救護班長</v>
      </c>
      <c r="AD336" s="675"/>
      <c r="AE336" s="676"/>
      <c r="AF336" s="366"/>
      <c r="AG336" s="673"/>
      <c r="AH336" s="1508"/>
      <c r="AI336" s="1509"/>
      <c r="AJ336" s="366"/>
      <c r="AK336" s="366"/>
      <c r="AL336" s="366"/>
      <c r="AN336" s="590"/>
    </row>
    <row r="337" spans="6:41" x14ac:dyDescent="0.15">
      <c r="F337" s="37"/>
      <c r="M337" s="366"/>
      <c r="N337" s="366"/>
      <c r="P337" s="52" t="s">
        <v>919</v>
      </c>
      <c r="R337" s="907" t="str">
        <f>IFERROR(IF(VLOOKUP($P$336,名簿!$C:$L,6,FALSE)=0,"",VLOOKUP($P$336,名簿!$C:$L,6,FALSE)),"")</f>
        <v/>
      </c>
      <c r="S337" s="907"/>
      <c r="T337" s="907"/>
      <c r="U337" s="907"/>
      <c r="V337" s="1250"/>
      <c r="X337" s="672" t="s">
        <v>925</v>
      </c>
      <c r="Y337" s="366"/>
      <c r="Z337" s="1511" t="str">
        <f>_xlfn.XLOOKUP($V$344&amp;"①",'C-1-2、E-1-2、B-3-1作成用'!$AN:$AN,名簿!$C:$C,"")</f>
        <v/>
      </c>
      <c r="AA337" s="1512"/>
      <c r="AB337" s="1513"/>
      <c r="AC337" s="672" t="s">
        <v>925</v>
      </c>
      <c r="AD337" s="366"/>
      <c r="AE337" s="1511" t="str">
        <f>_xlfn.XLOOKUP($AC$344&amp;"①",'C-1-2、E-1-2、B-3-1作成用'!$AN:$AN,名簿!$C:$C,"")</f>
        <v/>
      </c>
      <c r="AF337" s="1512"/>
      <c r="AG337" s="1513"/>
      <c r="AH337" s="672"/>
      <c r="AI337" s="366"/>
      <c r="AJ337" s="1509"/>
      <c r="AK337" s="1509"/>
      <c r="AL337" s="1509"/>
      <c r="AN337" s="590"/>
    </row>
    <row r="338" spans="6:41" x14ac:dyDescent="0.15">
      <c r="F338" s="37"/>
      <c r="M338" s="366"/>
      <c r="N338" s="366"/>
      <c r="P338" s="52" t="s">
        <v>921</v>
      </c>
      <c r="R338" s="907" t="str">
        <f>IFERROR(IF(VLOOKUP($P$336,名簿!$C:$L,7,FALSE)=0,"",VLOOKUP($P$336,名簿!$C:$L,7,FALSE)),"")</f>
        <v/>
      </c>
      <c r="S338" s="907"/>
      <c r="T338" s="907"/>
      <c r="U338" s="907"/>
      <c r="V338" s="1250"/>
      <c r="X338" s="672" t="s">
        <v>926</v>
      </c>
      <c r="Y338" s="366"/>
      <c r="Z338" s="1511" t="str">
        <f>_xlfn.XLOOKUP($V$344&amp;"②",'C-1-2、E-1-2、B-3-1作成用'!$AN:$AN,名簿!$C:$C,"")</f>
        <v/>
      </c>
      <c r="AA338" s="1512"/>
      <c r="AB338" s="1513"/>
      <c r="AC338" s="672" t="s">
        <v>926</v>
      </c>
      <c r="AD338" s="366"/>
      <c r="AE338" s="1511" t="str">
        <f>_xlfn.XLOOKUP($AC$344&amp;"②",'C-1-2、E-1-2、B-3-1作成用'!$AN:$AN,名簿!$C:$C,"")</f>
        <v/>
      </c>
      <c r="AF338" s="1512"/>
      <c r="AG338" s="1513"/>
      <c r="AH338" s="672"/>
      <c r="AI338" s="366"/>
      <c r="AJ338" s="1509"/>
      <c r="AK338" s="1509"/>
      <c r="AL338" s="1509"/>
      <c r="AN338" s="590"/>
    </row>
    <row r="339" spans="6:41" x14ac:dyDescent="0.15">
      <c r="F339" s="37"/>
      <c r="M339" s="366"/>
      <c r="N339" s="366"/>
      <c r="P339" s="52" t="s">
        <v>923</v>
      </c>
      <c r="R339" s="907" t="str">
        <f>IFERROR(IF(VLOOKUP($P$336,名簿!$C:$L,8,FALSE)=0,"",VLOOKUP($P$336,名簿!$C:$L,8,FALSE)),"")</f>
        <v/>
      </c>
      <c r="S339" s="907"/>
      <c r="T339" s="907"/>
      <c r="U339" s="907"/>
      <c r="V339" s="1250"/>
      <c r="X339" s="678" t="s">
        <v>928</v>
      </c>
      <c r="Y339" s="679"/>
      <c r="Z339" s="1511" t="str">
        <f>_xlfn.XLOOKUP($V$344&amp;"③",'C-1-2、E-1-2、B-3-1作成用'!$AN:$AN,名簿!$C:$C,"")</f>
        <v/>
      </c>
      <c r="AA339" s="1512"/>
      <c r="AB339" s="1513"/>
      <c r="AC339" s="678" t="s">
        <v>928</v>
      </c>
      <c r="AD339" s="679"/>
      <c r="AE339" s="1511" t="str">
        <f>_xlfn.XLOOKUP($AC$344&amp;"③",'C-1-2、E-1-2、B-3-1作成用'!$AN:$AN,名簿!$C:$C,"")</f>
        <v/>
      </c>
      <c r="AF339" s="1512"/>
      <c r="AG339" s="1513"/>
      <c r="AH339" s="672"/>
      <c r="AI339" s="366"/>
      <c r="AJ339" s="1509"/>
      <c r="AK339" s="1509"/>
      <c r="AL339" s="1509"/>
      <c r="AN339" s="590"/>
    </row>
    <row r="340" spans="6:41" x14ac:dyDescent="0.15">
      <c r="F340" s="37"/>
      <c r="M340" s="366"/>
      <c r="N340" s="366"/>
      <c r="P340" s="677" t="s">
        <v>924</v>
      </c>
      <c r="Q340" s="96"/>
      <c r="R340" s="1252" t="str">
        <f>IFERROR(IF(VLOOKUP($P$336,名簿!$C:$L,10,FALSE)=0,"",VLOOKUP($P$336,名簿!$C:$L,10,FALSE)),"")</f>
        <v/>
      </c>
      <c r="S340" s="1252"/>
      <c r="T340" s="1252"/>
      <c r="U340" s="1252"/>
      <c r="V340" s="1253"/>
      <c r="X340" s="366"/>
      <c r="Y340" s="366"/>
      <c r="Z340" s="366"/>
      <c r="AA340" s="366"/>
      <c r="AB340" s="366"/>
      <c r="AN340" s="590"/>
    </row>
    <row r="341" spans="6:41" x14ac:dyDescent="0.15">
      <c r="F341" s="37"/>
      <c r="X341" s="366"/>
      <c r="Y341" s="366"/>
      <c r="Z341" s="366"/>
      <c r="AA341" s="366"/>
      <c r="AB341" s="366"/>
      <c r="AN341" s="590"/>
    </row>
    <row r="342" spans="6:41" x14ac:dyDescent="0.15">
      <c r="F342" s="37"/>
      <c r="AN342" s="590"/>
    </row>
    <row r="343" spans="6:41" x14ac:dyDescent="0.15">
      <c r="F343" s="37"/>
      <c r="AN343" s="590"/>
    </row>
    <row r="344" spans="6:41" x14ac:dyDescent="0.15">
      <c r="F344" s="37"/>
      <c r="H344" s="1045" t="str">
        <f>リスト!I5</f>
        <v>対外班</v>
      </c>
      <c r="I344" s="1046"/>
      <c r="J344" s="1046"/>
      <c r="K344" s="1046"/>
      <c r="L344" s="1046"/>
      <c r="M344" s="1047"/>
      <c r="O344" s="1045" t="str">
        <f>リスト!I6</f>
        <v>安否確認班</v>
      </c>
      <c r="P344" s="1046"/>
      <c r="Q344" s="1046"/>
      <c r="R344" s="1046"/>
      <c r="S344" s="1046"/>
      <c r="T344" s="1047"/>
      <c r="V344" s="1045" t="str">
        <f>リスト!I7</f>
        <v>設備班</v>
      </c>
      <c r="W344" s="1046"/>
      <c r="X344" s="1046"/>
      <c r="Y344" s="1046"/>
      <c r="Z344" s="1046"/>
      <c r="AA344" s="1047"/>
      <c r="AC344" s="1045" t="str">
        <f>リスト!I8</f>
        <v>救護班</v>
      </c>
      <c r="AD344" s="1046"/>
      <c r="AE344" s="1046"/>
      <c r="AF344" s="1046"/>
      <c r="AG344" s="1046"/>
      <c r="AH344" s="1047"/>
      <c r="AO344" s="37"/>
    </row>
    <row r="345" spans="6:41" x14ac:dyDescent="0.15">
      <c r="F345" s="37"/>
      <c r="H345" s="1532" t="s">
        <v>1568</v>
      </c>
      <c r="I345" s="1533"/>
      <c r="J345" s="1522" t="str">
        <f>_xlfn.XLOOKUP(H344&amp;"○",'C-1-2、E-1-2、B-3-1作成用'!$AQ:$AQ,名簿!$C:$C,"")</f>
        <v/>
      </c>
      <c r="K345" s="1523"/>
      <c r="L345" s="1523"/>
      <c r="M345" s="1524"/>
      <c r="O345" s="1532" t="s">
        <v>1568</v>
      </c>
      <c r="P345" s="1533"/>
      <c r="Q345" s="1522" t="str">
        <f>_xlfn.XLOOKUP(O344&amp;"○",'C-1-2、E-1-2、B-3-1作成用'!$AQ:$AQ,名簿!$C:$C,"")</f>
        <v/>
      </c>
      <c r="R345" s="1523"/>
      <c r="S345" s="1523"/>
      <c r="T345" s="1524"/>
      <c r="V345" s="1532" t="s">
        <v>1568</v>
      </c>
      <c r="W345" s="1533"/>
      <c r="X345" s="1522" t="str">
        <f>_xlfn.XLOOKUP(V344&amp;"○",'C-1-2、E-1-2、B-3-1作成用'!$AQ:$AQ,名簿!$C:$C,"")</f>
        <v/>
      </c>
      <c r="Y345" s="1523"/>
      <c r="Z345" s="1523"/>
      <c r="AA345" s="1524"/>
      <c r="AC345" s="1532" t="s">
        <v>1568</v>
      </c>
      <c r="AD345" s="1533"/>
      <c r="AE345" s="1522" t="str">
        <f>_xlfn.XLOOKUP(AC344&amp;"○",'C-1-2、E-1-2、B-3-1作成用'!$AQ:$AQ,名簿!$C:$C,"")</f>
        <v/>
      </c>
      <c r="AF345" s="1523"/>
      <c r="AG345" s="1523"/>
      <c r="AH345" s="1524"/>
      <c r="AO345" s="37"/>
    </row>
    <row r="346" spans="6:41" x14ac:dyDescent="0.15">
      <c r="F346" s="37"/>
      <c r="H346" s="680" t="s">
        <v>892</v>
      </c>
      <c r="I346" s="681"/>
      <c r="J346" s="1514" t="str">
        <f>IF($J$345&lt;&gt;"",VLOOKUP($J$345,名簿!$C:$L,6,FALSE),"")</f>
        <v/>
      </c>
      <c r="K346" s="1515"/>
      <c r="L346" s="1515"/>
      <c r="M346" s="1516"/>
      <c r="O346" s="680" t="s">
        <v>892</v>
      </c>
      <c r="P346" s="681"/>
      <c r="Q346" s="1514" t="str">
        <f>IF($Q$345&lt;&gt;"",VLOOKUP($Q$345,名簿!$C:$L,6,FALSE),"")</f>
        <v/>
      </c>
      <c r="R346" s="1515"/>
      <c r="S346" s="1515"/>
      <c r="T346" s="1516"/>
      <c r="V346" s="680" t="s">
        <v>892</v>
      </c>
      <c r="W346" s="681"/>
      <c r="X346" s="1514" t="str">
        <f>IF($X$345&lt;&gt;"",VLOOKUP($X$345,名簿!$C:$L,6,FALSE),"")</f>
        <v/>
      </c>
      <c r="Y346" s="1515"/>
      <c r="Z346" s="1515"/>
      <c r="AA346" s="1516"/>
      <c r="AC346" s="680" t="s">
        <v>892</v>
      </c>
      <c r="AD346" s="681"/>
      <c r="AE346" s="1514" t="str">
        <f>IF($AE$345&lt;&gt;"",VLOOKUP($AE$345,名簿!$C:$L,6,FALSE),"")</f>
        <v/>
      </c>
      <c r="AF346" s="1515"/>
      <c r="AG346" s="1515"/>
      <c r="AH346" s="1516"/>
      <c r="AO346" s="37"/>
    </row>
    <row r="347" spans="6:41" x14ac:dyDescent="0.15">
      <c r="F347" s="37"/>
      <c r="H347" s="680" t="s">
        <v>893</v>
      </c>
      <c r="I347" s="681"/>
      <c r="J347" s="1514" t="str">
        <f>IF($J$345&lt;&gt;"",VLOOKUP($J$345,名簿!$C:$L,7,FALSE),"")</f>
        <v/>
      </c>
      <c r="K347" s="1515"/>
      <c r="L347" s="1515"/>
      <c r="M347" s="1516"/>
      <c r="O347" s="680" t="s">
        <v>893</v>
      </c>
      <c r="P347" s="681"/>
      <c r="Q347" s="1514" t="str">
        <f>IF($Q$345&lt;&gt;"",VLOOKUP($Q$345,名簿!$C:$L,7,FALSE),"")</f>
        <v/>
      </c>
      <c r="R347" s="1515"/>
      <c r="S347" s="1515"/>
      <c r="T347" s="1516"/>
      <c r="V347" s="680" t="s">
        <v>893</v>
      </c>
      <c r="W347" s="681"/>
      <c r="X347" s="1514" t="str">
        <f>IF($X$345&lt;&gt;"",VLOOKUP($X$345,名簿!$C:$L,7,FALSE),"")</f>
        <v/>
      </c>
      <c r="Y347" s="1515"/>
      <c r="Z347" s="1515"/>
      <c r="AA347" s="1516"/>
      <c r="AC347" s="680" t="s">
        <v>893</v>
      </c>
      <c r="AD347" s="681"/>
      <c r="AE347" s="1514" t="str">
        <f>IF($AE$345&lt;&gt;"",VLOOKUP($AE$345,名簿!$C:$L,7,FALSE),"")</f>
        <v/>
      </c>
      <c r="AF347" s="1515"/>
      <c r="AG347" s="1515"/>
      <c r="AH347" s="1516"/>
      <c r="AO347" s="37"/>
    </row>
    <row r="348" spans="6:41" x14ac:dyDescent="0.15">
      <c r="F348" s="37"/>
      <c r="H348" s="680" t="s">
        <v>894</v>
      </c>
      <c r="I348" s="681"/>
      <c r="J348" s="1514" t="str">
        <f>IF($J$345&lt;&gt;"",VLOOKUP($J$345,名簿!$C:$L,8,FALSE),"")</f>
        <v/>
      </c>
      <c r="K348" s="1515"/>
      <c r="L348" s="1515"/>
      <c r="M348" s="1516"/>
      <c r="O348" s="680" t="s">
        <v>894</v>
      </c>
      <c r="P348" s="681"/>
      <c r="Q348" s="1514" t="str">
        <f>IF($Q$345&lt;&gt;"",VLOOKUP($Q$345,名簿!$C:$L,8,FALSE),"")</f>
        <v/>
      </c>
      <c r="R348" s="1515"/>
      <c r="S348" s="1515"/>
      <c r="T348" s="1516"/>
      <c r="V348" s="680" t="s">
        <v>894</v>
      </c>
      <c r="W348" s="681"/>
      <c r="X348" s="1514" t="str">
        <f>IF($X$345&lt;&gt;"",VLOOKUP($X$345,名簿!$C:$L,8,FALSE),"")</f>
        <v/>
      </c>
      <c r="Y348" s="1515"/>
      <c r="Z348" s="1515"/>
      <c r="AA348" s="1516"/>
      <c r="AC348" s="680" t="s">
        <v>894</v>
      </c>
      <c r="AD348" s="681"/>
      <c r="AE348" s="1514" t="str">
        <f>IF($AE$345&lt;&gt;"",VLOOKUP($AE$345,名簿!$C:$L,8,FALSE),"")</f>
        <v/>
      </c>
      <c r="AF348" s="1515"/>
      <c r="AG348" s="1515"/>
      <c r="AH348" s="1516"/>
      <c r="AO348" s="37"/>
    </row>
    <row r="349" spans="6:41" ht="26.45" customHeight="1" x14ac:dyDescent="0.15">
      <c r="F349" s="37"/>
      <c r="H349" s="1423" t="s">
        <v>898</v>
      </c>
      <c r="I349" s="1424"/>
      <c r="J349" s="1418" t="str">
        <f>IF($J$345&lt;&gt;"",VLOOKUP($J$345,名簿!$C:$L,10,FALSE),"")</f>
        <v/>
      </c>
      <c r="K349" s="1419"/>
      <c r="L349" s="1419"/>
      <c r="M349" s="1420"/>
      <c r="O349" s="1423" t="s">
        <v>898</v>
      </c>
      <c r="P349" s="1424"/>
      <c r="Q349" s="1418" t="str">
        <f>IF($Q$345&lt;&gt;"",VLOOKUP($Q$345,名簿!$C:$L,10,FALSE),"")</f>
        <v/>
      </c>
      <c r="R349" s="1419"/>
      <c r="S349" s="1419"/>
      <c r="T349" s="1420"/>
      <c r="V349" s="1423" t="s">
        <v>898</v>
      </c>
      <c r="W349" s="1424"/>
      <c r="X349" s="1418" t="str">
        <f>IF($X$345&lt;&gt;"",VLOOKUP($X$345,名簿!$C:$L,10,FALSE),"")</f>
        <v/>
      </c>
      <c r="Y349" s="1419"/>
      <c r="Z349" s="1419"/>
      <c r="AA349" s="1420"/>
      <c r="AC349" s="1423" t="s">
        <v>898</v>
      </c>
      <c r="AD349" s="1424"/>
      <c r="AE349" s="1418" t="str">
        <f>IF($AE$345&lt;&gt;"",VLOOKUP($AE$345,名簿!$C:$L,10,FALSE),"")</f>
        <v/>
      </c>
      <c r="AF349" s="1419"/>
      <c r="AG349" s="1419"/>
      <c r="AH349" s="1420"/>
      <c r="AO349" s="37"/>
    </row>
    <row r="350" spans="6:41" ht="12.6" customHeight="1" x14ac:dyDescent="0.15">
      <c r="F350" s="37"/>
      <c r="AO350" s="37"/>
    </row>
    <row r="351" spans="6:41" x14ac:dyDescent="0.15">
      <c r="F351" s="37"/>
      <c r="H351" s="1045" t="str">
        <f>H344</f>
        <v>対外班</v>
      </c>
      <c r="I351" s="1046"/>
      <c r="J351" s="1046"/>
      <c r="K351" s="1046"/>
      <c r="L351" s="1046"/>
      <c r="M351" s="1047"/>
      <c r="O351" s="1045" t="str">
        <f>O344</f>
        <v>安否確認班</v>
      </c>
      <c r="P351" s="1046"/>
      <c r="Q351" s="1046"/>
      <c r="R351" s="1046"/>
      <c r="S351" s="1046"/>
      <c r="T351" s="1047"/>
      <c r="V351" s="1045" t="str">
        <f>V344</f>
        <v>設備班</v>
      </c>
      <c r="W351" s="1046"/>
      <c r="X351" s="1046"/>
      <c r="Y351" s="1046"/>
      <c r="Z351" s="1046"/>
      <c r="AA351" s="1047"/>
      <c r="AC351" s="1045" t="str">
        <f>AC344</f>
        <v>救護班</v>
      </c>
      <c r="AD351" s="1046"/>
      <c r="AE351" s="1046"/>
      <c r="AF351" s="1046"/>
      <c r="AG351" s="1046"/>
      <c r="AH351" s="1047"/>
      <c r="AO351" s="37"/>
    </row>
    <row r="352" spans="6:41" x14ac:dyDescent="0.15">
      <c r="F352" s="37"/>
      <c r="H352" s="682" t="s">
        <v>1754</v>
      </c>
      <c r="I352" s="683"/>
      <c r="J352" s="1522" t="str">
        <f>Z333</f>
        <v/>
      </c>
      <c r="K352" s="1523"/>
      <c r="L352" s="1523"/>
      <c r="M352" s="1524"/>
      <c r="O352" s="682" t="s">
        <v>1754</v>
      </c>
      <c r="P352" s="683"/>
      <c r="Q352" s="1522" t="str">
        <f>AE333</f>
        <v/>
      </c>
      <c r="R352" s="1523"/>
      <c r="S352" s="1523"/>
      <c r="T352" s="1524"/>
      <c r="V352" s="682" t="s">
        <v>1754</v>
      </c>
      <c r="W352" s="683"/>
      <c r="X352" s="1522" t="str">
        <f>Z337</f>
        <v/>
      </c>
      <c r="Y352" s="1523"/>
      <c r="Z352" s="1523"/>
      <c r="AA352" s="1524"/>
      <c r="AC352" s="682" t="s">
        <v>1754</v>
      </c>
      <c r="AD352" s="683"/>
      <c r="AE352" s="1522" t="str">
        <f>AE337</f>
        <v/>
      </c>
      <c r="AF352" s="1523"/>
      <c r="AG352" s="1523"/>
      <c r="AH352" s="1524"/>
      <c r="AO352" s="37"/>
    </row>
    <row r="353" spans="6:41" x14ac:dyDescent="0.15">
      <c r="F353" s="37"/>
      <c r="H353" s="680" t="s">
        <v>892</v>
      </c>
      <c r="I353" s="681"/>
      <c r="J353" s="1514" t="str">
        <f>IF($J$352&lt;&gt;"",VLOOKUP($J$352,名簿!$C:$L,6,FALSE),"")</f>
        <v/>
      </c>
      <c r="K353" s="1515"/>
      <c r="L353" s="1515"/>
      <c r="M353" s="1516"/>
      <c r="O353" s="680" t="s">
        <v>892</v>
      </c>
      <c r="P353" s="681"/>
      <c r="Q353" s="1514" t="str">
        <f>IF($Q$352&lt;&gt;"",VLOOKUP($Q$352,名簿!$C:$L,6,FALSE),"")</f>
        <v/>
      </c>
      <c r="R353" s="1515"/>
      <c r="S353" s="1515"/>
      <c r="T353" s="1516"/>
      <c r="V353" s="680" t="s">
        <v>892</v>
      </c>
      <c r="W353" s="681"/>
      <c r="X353" s="1514" t="str">
        <f>IF($X$352&lt;&gt;"",VLOOKUP($X$352,名簿!$C:$L,6,FALSE),"")</f>
        <v/>
      </c>
      <c r="Y353" s="1515"/>
      <c r="Z353" s="1515"/>
      <c r="AA353" s="1516"/>
      <c r="AC353" s="680" t="s">
        <v>892</v>
      </c>
      <c r="AD353" s="681"/>
      <c r="AE353" s="1514" t="str">
        <f>IF($AE$352&lt;&gt;"",VLOOKUP($AE$352,名簿!$C:$L,6,FALSE),"")</f>
        <v/>
      </c>
      <c r="AF353" s="1515"/>
      <c r="AG353" s="1515"/>
      <c r="AH353" s="1516"/>
      <c r="AO353" s="37"/>
    </row>
    <row r="354" spans="6:41" x14ac:dyDescent="0.15">
      <c r="F354" s="37"/>
      <c r="H354" s="680" t="s">
        <v>893</v>
      </c>
      <c r="I354" s="681"/>
      <c r="J354" s="1514" t="str">
        <f>IF($J$352&lt;&gt;"",VLOOKUP($J$352,名簿!$C:$L,7,FALSE),"")</f>
        <v/>
      </c>
      <c r="K354" s="1515"/>
      <c r="L354" s="1515"/>
      <c r="M354" s="1516"/>
      <c r="O354" s="680" t="s">
        <v>893</v>
      </c>
      <c r="P354" s="681"/>
      <c r="Q354" s="1514" t="str">
        <f>IF($Q$352&lt;&gt;"",VLOOKUP($Q$352,名簿!$C:$L,7,FALSE),"")</f>
        <v/>
      </c>
      <c r="R354" s="1515"/>
      <c r="S354" s="1515"/>
      <c r="T354" s="1516"/>
      <c r="V354" s="680" t="s">
        <v>893</v>
      </c>
      <c r="W354" s="681"/>
      <c r="X354" s="1514" t="str">
        <f>IF($X$352&lt;&gt;"",VLOOKUP($X$352,名簿!$C:$L,7,FALSE),"")</f>
        <v/>
      </c>
      <c r="Y354" s="1515"/>
      <c r="Z354" s="1515"/>
      <c r="AA354" s="1516"/>
      <c r="AC354" s="680" t="s">
        <v>893</v>
      </c>
      <c r="AD354" s="681"/>
      <c r="AE354" s="1514" t="str">
        <f>IF($AE$352&lt;&gt;"",VLOOKUP($AE$352,名簿!$C:$L,7,FALSE),"")</f>
        <v/>
      </c>
      <c r="AF354" s="1515"/>
      <c r="AG354" s="1515"/>
      <c r="AH354" s="1516"/>
      <c r="AO354" s="37"/>
    </row>
    <row r="355" spans="6:41" x14ac:dyDescent="0.15">
      <c r="F355" s="37"/>
      <c r="H355" s="680" t="s">
        <v>894</v>
      </c>
      <c r="I355" s="681"/>
      <c r="J355" s="1514" t="str">
        <f>IF($J$352&lt;&gt;"",VLOOKUP($J$352,名簿!$C:$L,8,FALSE),"")</f>
        <v/>
      </c>
      <c r="K355" s="1515"/>
      <c r="L355" s="1515"/>
      <c r="M355" s="1516"/>
      <c r="O355" s="680" t="s">
        <v>894</v>
      </c>
      <c r="P355" s="681"/>
      <c r="Q355" s="1514" t="str">
        <f>IF($Q$352&lt;&gt;"",VLOOKUP($Q$352,名簿!$C:$L,8,FALSE),"")</f>
        <v/>
      </c>
      <c r="R355" s="1515"/>
      <c r="S355" s="1515"/>
      <c r="T355" s="1516"/>
      <c r="V355" s="680" t="s">
        <v>894</v>
      </c>
      <c r="W355" s="681"/>
      <c r="X355" s="1514" t="str">
        <f>IF($X$352&lt;&gt;"",VLOOKUP($X$352,名簿!$C:$L,8,FALSE),"")</f>
        <v/>
      </c>
      <c r="Y355" s="1515"/>
      <c r="Z355" s="1515"/>
      <c r="AA355" s="1516"/>
      <c r="AC355" s="680" t="s">
        <v>894</v>
      </c>
      <c r="AD355" s="681"/>
      <c r="AE355" s="1514" t="str">
        <f>IF($AE$352&lt;&gt;"",VLOOKUP($AE$352,名簿!$C:$L,8,FALSE),"")</f>
        <v/>
      </c>
      <c r="AF355" s="1515"/>
      <c r="AG355" s="1515"/>
      <c r="AH355" s="1516"/>
      <c r="AO355" s="37"/>
    </row>
    <row r="356" spans="6:41" ht="26.45" customHeight="1" x14ac:dyDescent="0.15">
      <c r="F356" s="37"/>
      <c r="H356" s="1423" t="s">
        <v>898</v>
      </c>
      <c r="I356" s="1424"/>
      <c r="J356" s="1418" t="str">
        <f>IF($J$352&lt;&gt;"",VLOOKUP($J$352,名簿!$C:$L,10,FALSE),"")</f>
        <v/>
      </c>
      <c r="K356" s="1419"/>
      <c r="L356" s="1419"/>
      <c r="M356" s="1420"/>
      <c r="O356" s="1423" t="s">
        <v>898</v>
      </c>
      <c r="P356" s="1424"/>
      <c r="Q356" s="1418" t="str">
        <f>IF($Q$352&lt;&gt;"",VLOOKUP($Q$352,名簿!$C:$L,10,FALSE),"")</f>
        <v/>
      </c>
      <c r="R356" s="1419"/>
      <c r="S356" s="1419"/>
      <c r="T356" s="1420"/>
      <c r="V356" s="1423" t="s">
        <v>898</v>
      </c>
      <c r="W356" s="1424"/>
      <c r="X356" s="1418" t="str">
        <f>IF($X$352&lt;&gt;"",VLOOKUP($X$352,名簿!$C:$L,10,FALSE),"")</f>
        <v/>
      </c>
      <c r="Y356" s="1419"/>
      <c r="Z356" s="1419"/>
      <c r="AA356" s="1420"/>
      <c r="AC356" s="1423" t="s">
        <v>898</v>
      </c>
      <c r="AD356" s="1424"/>
      <c r="AE356" s="1418" t="str">
        <f>IF($AE$352&lt;&gt;"",VLOOKUP($AE$352,名簿!$C:$L,10,FALSE),"")</f>
        <v/>
      </c>
      <c r="AF356" s="1419"/>
      <c r="AG356" s="1419"/>
      <c r="AH356" s="1420"/>
      <c r="AO356" s="37"/>
    </row>
    <row r="357" spans="6:41" x14ac:dyDescent="0.15">
      <c r="F357" s="37"/>
      <c r="AO357" s="37"/>
    </row>
    <row r="358" spans="6:41" x14ac:dyDescent="0.15">
      <c r="F358" s="37"/>
      <c r="H358" s="1525" t="str">
        <f>H344</f>
        <v>対外班</v>
      </c>
      <c r="I358" s="1526"/>
      <c r="J358" s="1526"/>
      <c r="K358" s="1526"/>
      <c r="L358" s="1526"/>
      <c r="M358" s="1527"/>
      <c r="O358" s="1525" t="str">
        <f>O344</f>
        <v>安否確認班</v>
      </c>
      <c r="P358" s="1526"/>
      <c r="Q358" s="1526"/>
      <c r="R358" s="1526"/>
      <c r="S358" s="1526"/>
      <c r="T358" s="1527"/>
      <c r="V358" s="1525" t="str">
        <f>V344</f>
        <v>設備班</v>
      </c>
      <c r="W358" s="1526"/>
      <c r="X358" s="1526"/>
      <c r="Y358" s="1526"/>
      <c r="Z358" s="1526"/>
      <c r="AA358" s="1527"/>
      <c r="AC358" s="1525" t="str">
        <f>AC344</f>
        <v>救護班</v>
      </c>
      <c r="AD358" s="1526"/>
      <c r="AE358" s="1526"/>
      <c r="AF358" s="1526"/>
      <c r="AG358" s="1526"/>
      <c r="AH358" s="1527"/>
      <c r="AO358" s="37"/>
    </row>
    <row r="359" spans="6:41" ht="24.95" customHeight="1" x14ac:dyDescent="0.15">
      <c r="F359" s="37"/>
      <c r="H359" s="1425" t="s">
        <v>1755</v>
      </c>
      <c r="I359" s="1426"/>
      <c r="J359" s="684" t="str">
        <f>Z334</f>
        <v/>
      </c>
      <c r="K359" s="685"/>
      <c r="L359" s="686"/>
      <c r="M359" s="687"/>
      <c r="N359" s="688"/>
      <c r="O359" s="1425" t="s">
        <v>1755</v>
      </c>
      <c r="P359" s="1426"/>
      <c r="Q359" s="684" t="str">
        <f>AE334</f>
        <v/>
      </c>
      <c r="R359" s="685"/>
      <c r="S359" s="686"/>
      <c r="T359" s="687"/>
      <c r="U359" s="688"/>
      <c r="V359" s="1425" t="s">
        <v>1755</v>
      </c>
      <c r="W359" s="1426"/>
      <c r="X359" s="684" t="str">
        <f>Z338</f>
        <v/>
      </c>
      <c r="Y359" s="685"/>
      <c r="Z359" s="686"/>
      <c r="AA359" s="687"/>
      <c r="AB359" s="688"/>
      <c r="AC359" s="1425" t="s">
        <v>1755</v>
      </c>
      <c r="AD359" s="1426"/>
      <c r="AE359" s="684" t="str">
        <f>AE338</f>
        <v/>
      </c>
      <c r="AF359" s="685"/>
      <c r="AG359" s="686"/>
      <c r="AH359" s="687"/>
      <c r="AO359" s="37"/>
    </row>
    <row r="360" spans="6:41" ht="24.95" customHeight="1" x14ac:dyDescent="0.15">
      <c r="F360" s="37"/>
      <c r="H360" s="1427" t="s">
        <v>1756</v>
      </c>
      <c r="I360" s="1428"/>
      <c r="J360" s="689" t="str">
        <f>Z335</f>
        <v/>
      </c>
      <c r="K360" s="690"/>
      <c r="L360" s="691"/>
      <c r="M360" s="692"/>
      <c r="N360" s="688"/>
      <c r="O360" s="1427" t="s">
        <v>1756</v>
      </c>
      <c r="P360" s="1428"/>
      <c r="Q360" s="689" t="str">
        <f>AE335</f>
        <v/>
      </c>
      <c r="R360" s="690"/>
      <c r="S360" s="691"/>
      <c r="T360" s="692"/>
      <c r="U360" s="688"/>
      <c r="V360" s="1427" t="s">
        <v>1756</v>
      </c>
      <c r="W360" s="1428"/>
      <c r="X360" s="689" t="str">
        <f>Z339</f>
        <v/>
      </c>
      <c r="Y360" s="690"/>
      <c r="Z360" s="691"/>
      <c r="AA360" s="692"/>
      <c r="AB360" s="688"/>
      <c r="AC360" s="1427" t="s">
        <v>1756</v>
      </c>
      <c r="AD360" s="1428"/>
      <c r="AE360" s="689" t="str">
        <f>AE339</f>
        <v/>
      </c>
      <c r="AF360" s="690"/>
      <c r="AG360" s="691"/>
      <c r="AH360" s="692"/>
      <c r="AO360" s="37"/>
    </row>
    <row r="361" spans="6:41" ht="24.95" customHeight="1" x14ac:dyDescent="0.15">
      <c r="F361" s="37"/>
      <c r="H361" s="693"/>
      <c r="I361" s="694"/>
      <c r="J361" s="695" t="str" cm="1">
        <f t="array" ref="J361">IFERROR(INDEX(_xlfn._xlws.FILTER(名簿!$Q:$R,名簿!$Q:$Q=H344),_xlfn.SEQUENCE(MIN(15,ROWS(_xlfn._xlws.FILTER(名簿!$Q:$R,名簿!$Q:$Q=H344)))),{2}),"")</f>
        <v/>
      </c>
      <c r="K361" s="696"/>
      <c r="L361" s="696"/>
      <c r="M361" s="697"/>
      <c r="N361" s="688"/>
      <c r="O361" s="693"/>
      <c r="P361" s="694"/>
      <c r="Q361" s="695" t="str" cm="1">
        <f t="array" ref="Q361">IFERROR(INDEX(_xlfn._xlws.FILTER(名簿!$Q:$R,名簿!$Q:$Q=O344),_xlfn.SEQUENCE(MIN(15,ROWS(_xlfn._xlws.FILTER(名簿!$Q:$R,名簿!$Q:$Q=O344)))),{2}),"")</f>
        <v/>
      </c>
      <c r="R361" s="696"/>
      <c r="S361" s="696"/>
      <c r="T361" s="697"/>
      <c r="U361" s="688"/>
      <c r="V361" s="693"/>
      <c r="W361" s="694"/>
      <c r="X361" s="695" t="str" cm="1">
        <f t="array" ref="X361">IFERROR(INDEX(_xlfn._xlws.FILTER(名簿!$Q:$R,名簿!$Q:$Q=V344),_xlfn.SEQUENCE(MIN(15,ROWS(_xlfn._xlws.FILTER(名簿!$Q:$R,名簿!$Q:$Q=V344)))),{2}),"")</f>
        <v/>
      </c>
      <c r="Y361" s="696"/>
      <c r="Z361" s="696"/>
      <c r="AA361" s="697"/>
      <c r="AB361" s="688"/>
      <c r="AC361" s="693"/>
      <c r="AD361" s="694"/>
      <c r="AE361" s="695" t="str" cm="1">
        <f t="array" ref="AE361">IFERROR(INDEX(_xlfn._xlws.FILTER(名簿!$Q:$R,名簿!$Q:$Q=AC344),_xlfn.SEQUENCE(MIN(15,ROWS(_xlfn._xlws.FILTER(名簿!$Q:$R,名簿!$Q:$Q=AC344)))),{2}),"")</f>
        <v/>
      </c>
      <c r="AF361" s="696"/>
      <c r="AG361" s="696"/>
      <c r="AH361" s="697"/>
      <c r="AO361" s="37"/>
    </row>
    <row r="362" spans="6:41" ht="24.95" customHeight="1" x14ac:dyDescent="0.15">
      <c r="F362" s="37"/>
      <c r="H362" s="213"/>
      <c r="I362" s="698"/>
      <c r="J362" s="699"/>
      <c r="K362" s="587"/>
      <c r="L362" s="587"/>
      <c r="M362" s="588"/>
      <c r="N362" s="688"/>
      <c r="O362" s="213"/>
      <c r="P362" s="698"/>
      <c r="Q362" s="699"/>
      <c r="R362" s="587"/>
      <c r="S362" s="587"/>
      <c r="T362" s="588"/>
      <c r="U362" s="688"/>
      <c r="V362" s="213"/>
      <c r="W362" s="698"/>
      <c r="X362" s="699"/>
      <c r="Y362" s="587"/>
      <c r="Z362" s="587"/>
      <c r="AA362" s="588"/>
      <c r="AB362" s="688"/>
      <c r="AC362" s="213"/>
      <c r="AD362" s="698"/>
      <c r="AE362" s="699"/>
      <c r="AF362" s="587"/>
      <c r="AG362" s="587"/>
      <c r="AH362" s="588"/>
      <c r="AO362" s="37"/>
    </row>
    <row r="363" spans="6:41" ht="24.95" customHeight="1" x14ac:dyDescent="0.15">
      <c r="F363" s="37"/>
      <c r="H363" s="213"/>
      <c r="I363" s="698"/>
      <c r="J363" s="699"/>
      <c r="K363" s="587"/>
      <c r="L363" s="587"/>
      <c r="M363" s="588"/>
      <c r="N363" s="688"/>
      <c r="O363" s="213"/>
      <c r="P363" s="698"/>
      <c r="Q363" s="699"/>
      <c r="R363" s="587"/>
      <c r="S363" s="587"/>
      <c r="T363" s="588"/>
      <c r="U363" s="688"/>
      <c r="V363" s="213"/>
      <c r="W363" s="698"/>
      <c r="X363" s="699"/>
      <c r="Y363" s="587"/>
      <c r="Z363" s="587"/>
      <c r="AA363" s="588"/>
      <c r="AB363" s="688"/>
      <c r="AC363" s="213"/>
      <c r="AD363" s="698"/>
      <c r="AE363" s="699"/>
      <c r="AF363" s="587"/>
      <c r="AG363" s="587"/>
      <c r="AH363" s="588"/>
      <c r="AO363" s="37"/>
    </row>
    <row r="364" spans="6:41" ht="24.95" customHeight="1" x14ac:dyDescent="0.15">
      <c r="F364" s="37"/>
      <c r="H364" s="213"/>
      <c r="I364" s="698"/>
      <c r="J364" s="699"/>
      <c r="K364" s="587"/>
      <c r="L364" s="587"/>
      <c r="M364" s="588"/>
      <c r="N364" s="688"/>
      <c r="O364" s="213"/>
      <c r="P364" s="698"/>
      <c r="Q364" s="699"/>
      <c r="R364" s="587"/>
      <c r="S364" s="587"/>
      <c r="T364" s="588"/>
      <c r="U364" s="688"/>
      <c r="V364" s="213"/>
      <c r="W364" s="698"/>
      <c r="X364" s="699"/>
      <c r="Y364" s="587"/>
      <c r="Z364" s="587"/>
      <c r="AA364" s="588"/>
      <c r="AB364" s="688"/>
      <c r="AC364" s="213"/>
      <c r="AD364" s="698"/>
      <c r="AE364" s="699"/>
      <c r="AF364" s="587"/>
      <c r="AG364" s="587"/>
      <c r="AH364" s="588"/>
      <c r="AO364" s="37"/>
    </row>
    <row r="365" spans="6:41" ht="24.95" customHeight="1" x14ac:dyDescent="0.15">
      <c r="F365" s="37"/>
      <c r="H365" s="213"/>
      <c r="I365" s="698"/>
      <c r="J365" s="699"/>
      <c r="K365" s="587"/>
      <c r="L365" s="587"/>
      <c r="M365" s="588"/>
      <c r="N365" s="688"/>
      <c r="O365" s="213"/>
      <c r="P365" s="698"/>
      <c r="Q365" s="699"/>
      <c r="R365" s="587"/>
      <c r="S365" s="587"/>
      <c r="T365" s="588"/>
      <c r="U365" s="688"/>
      <c r="V365" s="213"/>
      <c r="W365" s="698"/>
      <c r="X365" s="699"/>
      <c r="Y365" s="587"/>
      <c r="Z365" s="587"/>
      <c r="AA365" s="588"/>
      <c r="AB365" s="688"/>
      <c r="AC365" s="213"/>
      <c r="AD365" s="698"/>
      <c r="AE365" s="699"/>
      <c r="AF365" s="587"/>
      <c r="AG365" s="587"/>
      <c r="AH365" s="588"/>
      <c r="AO365" s="37"/>
    </row>
    <row r="366" spans="6:41" ht="24.95" customHeight="1" x14ac:dyDescent="0.15">
      <c r="F366" s="37"/>
      <c r="H366" s="213"/>
      <c r="I366" s="698"/>
      <c r="J366" s="699"/>
      <c r="K366" s="587"/>
      <c r="L366" s="587"/>
      <c r="M366" s="588"/>
      <c r="N366" s="688"/>
      <c r="O366" s="213"/>
      <c r="P366" s="698"/>
      <c r="Q366" s="699"/>
      <c r="R366" s="587"/>
      <c r="S366" s="587"/>
      <c r="T366" s="588"/>
      <c r="U366" s="688"/>
      <c r="V366" s="213"/>
      <c r="W366" s="698"/>
      <c r="X366" s="699"/>
      <c r="Y366" s="587"/>
      <c r="Z366" s="587"/>
      <c r="AA366" s="588"/>
      <c r="AB366" s="688"/>
      <c r="AC366" s="213"/>
      <c r="AD366" s="698"/>
      <c r="AE366" s="699"/>
      <c r="AF366" s="587"/>
      <c r="AG366" s="587"/>
      <c r="AH366" s="588"/>
      <c r="AO366" s="37"/>
    </row>
    <row r="367" spans="6:41" ht="24.95" customHeight="1" x14ac:dyDescent="0.15">
      <c r="F367" s="37"/>
      <c r="H367" s="213"/>
      <c r="I367" s="698"/>
      <c r="J367" s="699"/>
      <c r="K367" s="587"/>
      <c r="L367" s="587"/>
      <c r="M367" s="588"/>
      <c r="N367" s="688"/>
      <c r="O367" s="213"/>
      <c r="P367" s="698"/>
      <c r="Q367" s="699"/>
      <c r="R367" s="587"/>
      <c r="S367" s="587"/>
      <c r="T367" s="588"/>
      <c r="U367" s="688"/>
      <c r="V367" s="213"/>
      <c r="W367" s="698"/>
      <c r="X367" s="699"/>
      <c r="Y367" s="587"/>
      <c r="Z367" s="587"/>
      <c r="AA367" s="588"/>
      <c r="AB367" s="688"/>
      <c r="AC367" s="213"/>
      <c r="AD367" s="698"/>
      <c r="AE367" s="699"/>
      <c r="AF367" s="587"/>
      <c r="AG367" s="587"/>
      <c r="AH367" s="588"/>
      <c r="AO367" s="37"/>
    </row>
    <row r="368" spans="6:41" ht="24.95" customHeight="1" x14ac:dyDescent="0.15">
      <c r="F368" s="37"/>
      <c r="H368" s="213"/>
      <c r="I368" s="698"/>
      <c r="J368" s="699"/>
      <c r="K368" s="587"/>
      <c r="L368" s="587"/>
      <c r="M368" s="588"/>
      <c r="N368" s="688"/>
      <c r="O368" s="213"/>
      <c r="P368" s="698"/>
      <c r="Q368" s="699"/>
      <c r="R368" s="587"/>
      <c r="S368" s="587"/>
      <c r="T368" s="588"/>
      <c r="U368" s="688"/>
      <c r="V368" s="213"/>
      <c r="W368" s="698"/>
      <c r="X368" s="699"/>
      <c r="Y368" s="587"/>
      <c r="Z368" s="587"/>
      <c r="AA368" s="588"/>
      <c r="AB368" s="688"/>
      <c r="AC368" s="213"/>
      <c r="AD368" s="698"/>
      <c r="AE368" s="699"/>
      <c r="AF368" s="587"/>
      <c r="AG368" s="587"/>
      <c r="AH368" s="588"/>
      <c r="AO368" s="37"/>
    </row>
    <row r="369" spans="6:41" ht="24.95" customHeight="1" x14ac:dyDescent="0.15">
      <c r="F369" s="37"/>
      <c r="H369" s="213"/>
      <c r="I369" s="698"/>
      <c r="J369" s="699"/>
      <c r="K369" s="587"/>
      <c r="L369" s="587"/>
      <c r="M369" s="588"/>
      <c r="N369" s="688"/>
      <c r="O369" s="213"/>
      <c r="P369" s="698"/>
      <c r="Q369" s="699"/>
      <c r="R369" s="587"/>
      <c r="S369" s="587"/>
      <c r="T369" s="588"/>
      <c r="U369" s="688"/>
      <c r="V369" s="213"/>
      <c r="W369" s="698"/>
      <c r="X369" s="699"/>
      <c r="Y369" s="587"/>
      <c r="Z369" s="587"/>
      <c r="AA369" s="588"/>
      <c r="AB369" s="688"/>
      <c r="AC369" s="213"/>
      <c r="AD369" s="698"/>
      <c r="AE369" s="699"/>
      <c r="AF369" s="587"/>
      <c r="AG369" s="587"/>
      <c r="AH369" s="588"/>
      <c r="AO369" s="37"/>
    </row>
    <row r="370" spans="6:41" ht="24.95" customHeight="1" x14ac:dyDescent="0.15">
      <c r="F370" s="37"/>
      <c r="H370" s="213"/>
      <c r="I370" s="698"/>
      <c r="J370" s="699"/>
      <c r="K370" s="587"/>
      <c r="L370" s="587"/>
      <c r="M370" s="588"/>
      <c r="N370" s="688"/>
      <c r="O370" s="213"/>
      <c r="P370" s="698"/>
      <c r="Q370" s="699"/>
      <c r="R370" s="587"/>
      <c r="S370" s="587"/>
      <c r="T370" s="588"/>
      <c r="U370" s="688"/>
      <c r="V370" s="213"/>
      <c r="W370" s="698"/>
      <c r="X370" s="699"/>
      <c r="Y370" s="587"/>
      <c r="Z370" s="587"/>
      <c r="AA370" s="588"/>
      <c r="AB370" s="688"/>
      <c r="AC370" s="213"/>
      <c r="AD370" s="698"/>
      <c r="AE370" s="699"/>
      <c r="AF370" s="587"/>
      <c r="AG370" s="587"/>
      <c r="AH370" s="588"/>
      <c r="AO370" s="37"/>
    </row>
    <row r="371" spans="6:41" ht="24.95" customHeight="1" x14ac:dyDescent="0.15">
      <c r="F371" s="37"/>
      <c r="H371" s="213"/>
      <c r="I371" s="698"/>
      <c r="J371" s="699"/>
      <c r="K371" s="700"/>
      <c r="L371" s="700"/>
      <c r="M371" s="701"/>
      <c r="N371" s="688"/>
      <c r="O371" s="213"/>
      <c r="P371" s="698"/>
      <c r="Q371" s="699"/>
      <c r="R371" s="700"/>
      <c r="S371" s="700"/>
      <c r="T371" s="701"/>
      <c r="U371" s="688"/>
      <c r="V371" s="213"/>
      <c r="W371" s="698"/>
      <c r="X371" s="699"/>
      <c r="Y371" s="700"/>
      <c r="Z371" s="700"/>
      <c r="AA371" s="701"/>
      <c r="AB371" s="688"/>
      <c r="AC371" s="213"/>
      <c r="AD371" s="698"/>
      <c r="AE371" s="699"/>
      <c r="AF371" s="700"/>
      <c r="AG371" s="700"/>
      <c r="AH371" s="701"/>
      <c r="AO371" s="37"/>
    </row>
    <row r="372" spans="6:41" ht="24.95" customHeight="1" x14ac:dyDescent="0.15">
      <c r="F372" s="37"/>
      <c r="H372" s="213"/>
      <c r="I372" s="698"/>
      <c r="J372" s="699"/>
      <c r="K372" s="700"/>
      <c r="L372" s="700"/>
      <c r="M372" s="701"/>
      <c r="N372" s="688"/>
      <c r="O372" s="213"/>
      <c r="P372" s="698"/>
      <c r="Q372" s="699"/>
      <c r="R372" s="700"/>
      <c r="S372" s="700"/>
      <c r="T372" s="701"/>
      <c r="U372" s="688"/>
      <c r="V372" s="213"/>
      <c r="W372" s="698"/>
      <c r="X372" s="699"/>
      <c r="Y372" s="700"/>
      <c r="Z372" s="700"/>
      <c r="AA372" s="701"/>
      <c r="AB372" s="688"/>
      <c r="AC372" s="213"/>
      <c r="AD372" s="698"/>
      <c r="AE372" s="699"/>
      <c r="AF372" s="700"/>
      <c r="AG372" s="700"/>
      <c r="AH372" s="701"/>
      <c r="AO372" s="37"/>
    </row>
    <row r="373" spans="6:41" ht="24.95" customHeight="1" x14ac:dyDescent="0.15">
      <c r="F373" s="37"/>
      <c r="H373" s="213"/>
      <c r="I373" s="698"/>
      <c r="J373" s="699"/>
      <c r="K373" s="700"/>
      <c r="L373" s="700"/>
      <c r="M373" s="701"/>
      <c r="N373" s="688"/>
      <c r="O373" s="213"/>
      <c r="P373" s="698"/>
      <c r="Q373" s="699"/>
      <c r="R373" s="700"/>
      <c r="S373" s="700"/>
      <c r="T373" s="701"/>
      <c r="U373" s="688"/>
      <c r="V373" s="213"/>
      <c r="W373" s="698"/>
      <c r="X373" s="699"/>
      <c r="Y373" s="700"/>
      <c r="Z373" s="700"/>
      <c r="AA373" s="701"/>
      <c r="AB373" s="688"/>
      <c r="AC373" s="213"/>
      <c r="AD373" s="698"/>
      <c r="AE373" s="699"/>
      <c r="AF373" s="700"/>
      <c r="AG373" s="700"/>
      <c r="AH373" s="701"/>
      <c r="AO373" s="37"/>
    </row>
    <row r="374" spans="6:41" ht="24.95" customHeight="1" x14ac:dyDescent="0.15">
      <c r="F374" s="37"/>
      <c r="H374" s="213"/>
      <c r="I374" s="698"/>
      <c r="J374" s="699"/>
      <c r="K374" s="700"/>
      <c r="L374" s="700"/>
      <c r="M374" s="701"/>
      <c r="N374" s="688"/>
      <c r="O374" s="213"/>
      <c r="P374" s="698"/>
      <c r="Q374" s="699"/>
      <c r="R374" s="700"/>
      <c r="S374" s="700"/>
      <c r="T374" s="701"/>
      <c r="U374" s="688"/>
      <c r="V374" s="213"/>
      <c r="W374" s="698"/>
      <c r="X374" s="699"/>
      <c r="Y374" s="700"/>
      <c r="Z374" s="700"/>
      <c r="AA374" s="701"/>
      <c r="AB374" s="688"/>
      <c r="AC374" s="213"/>
      <c r="AD374" s="698"/>
      <c r="AE374" s="699"/>
      <c r="AF374" s="700"/>
      <c r="AG374" s="700"/>
      <c r="AH374" s="701"/>
      <c r="AO374" s="37"/>
    </row>
    <row r="375" spans="6:41" ht="24.95" customHeight="1" x14ac:dyDescent="0.15">
      <c r="F375" s="37"/>
      <c r="H375" s="702"/>
      <c r="I375" s="703"/>
      <c r="J375" s="704"/>
      <c r="K375" s="691"/>
      <c r="L375" s="691"/>
      <c r="M375" s="692"/>
      <c r="N375" s="688"/>
      <c r="O375" s="702"/>
      <c r="P375" s="703"/>
      <c r="Q375" s="704"/>
      <c r="R375" s="691"/>
      <c r="S375" s="691"/>
      <c r="T375" s="692"/>
      <c r="U375" s="688"/>
      <c r="V375" s="702"/>
      <c r="W375" s="703"/>
      <c r="X375" s="704"/>
      <c r="Y375" s="691"/>
      <c r="Z375" s="691"/>
      <c r="AA375" s="692"/>
      <c r="AB375" s="688"/>
      <c r="AC375" s="702"/>
      <c r="AD375" s="703"/>
      <c r="AE375" s="704"/>
      <c r="AF375" s="691"/>
      <c r="AG375" s="691"/>
      <c r="AH375" s="692"/>
      <c r="AO375" s="37"/>
    </row>
    <row r="376" spans="6:41" x14ac:dyDescent="0.15">
      <c r="F376" s="37"/>
      <c r="AE376" s="365"/>
      <c r="AN376" s="590"/>
    </row>
    <row r="377" spans="6:41" ht="16.5" thickBot="1" x14ac:dyDescent="0.2">
      <c r="F377" s="638"/>
      <c r="G377" s="39"/>
      <c r="H377" s="39"/>
      <c r="I377" s="39"/>
      <c r="J377" s="39"/>
      <c r="K377" s="39"/>
      <c r="L377" s="39"/>
      <c r="M377" s="39"/>
      <c r="N377" s="39"/>
      <c r="O377" s="39"/>
      <c r="P377" s="39"/>
      <c r="Q377" s="39"/>
      <c r="R377" s="39"/>
      <c r="S377" s="39"/>
      <c r="T377" s="39"/>
      <c r="U377" s="39"/>
      <c r="V377" s="39"/>
      <c r="W377" s="39"/>
      <c r="X377" s="39"/>
      <c r="Y377" s="39"/>
      <c r="Z377" s="39"/>
      <c r="AA377" s="39"/>
      <c r="AB377" s="39"/>
      <c r="AC377" s="39"/>
      <c r="AD377" s="39"/>
      <c r="AE377" s="39"/>
      <c r="AF377" s="39"/>
      <c r="AG377" s="39"/>
      <c r="AH377" s="39"/>
      <c r="AI377" s="39"/>
      <c r="AJ377" s="39"/>
      <c r="AK377" s="39"/>
      <c r="AL377" s="39"/>
      <c r="AM377" s="39"/>
      <c r="AN377" s="639"/>
    </row>
    <row r="378" spans="6:41" x14ac:dyDescent="0.15">
      <c r="F378" s="643"/>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44"/>
    </row>
    <row r="379" spans="6:41" x14ac:dyDescent="0.15">
      <c r="F379" s="37"/>
      <c r="H379" s="5" t="s">
        <v>764</v>
      </c>
      <c r="AN379" s="590"/>
    </row>
    <row r="380" spans="6:41" x14ac:dyDescent="0.15">
      <c r="F380" s="37"/>
      <c r="AN380" s="590"/>
    </row>
    <row r="381" spans="6:41" ht="20.100000000000001" customHeight="1" x14ac:dyDescent="0.15">
      <c r="F381" s="37"/>
      <c r="H381" s="5" t="s">
        <v>778</v>
      </c>
      <c r="AN381" s="590"/>
    </row>
    <row r="382" spans="6:41" ht="20.100000000000001" customHeight="1" x14ac:dyDescent="0.15">
      <c r="F382" s="37"/>
      <c r="H382" s="5" t="s">
        <v>1927</v>
      </c>
      <c r="J382" s="17"/>
      <c r="K382" s="17"/>
      <c r="L382" s="17"/>
      <c r="M382" s="17"/>
      <c r="N382" s="17"/>
      <c r="O382" s="17"/>
      <c r="P382" s="17"/>
      <c r="Q382" s="17"/>
      <c r="R382" s="17"/>
      <c r="S382" s="17"/>
      <c r="T382" s="17"/>
      <c r="U382" s="17"/>
      <c r="V382" s="17"/>
      <c r="W382" s="17"/>
      <c r="X382" s="17"/>
      <c r="Y382" s="17"/>
      <c r="Z382" s="17"/>
      <c r="AN382" s="590"/>
    </row>
    <row r="383" spans="6:41" ht="26.1" customHeight="1" x14ac:dyDescent="0.15">
      <c r="F383" s="37"/>
      <c r="H383" s="1374" t="s">
        <v>1825</v>
      </c>
      <c r="I383" s="1374"/>
      <c r="J383" s="1374"/>
      <c r="K383" s="1374"/>
      <c r="L383" s="1374"/>
      <c r="M383" s="1374"/>
      <c r="N383" s="1241" t="s">
        <v>772</v>
      </c>
      <c r="O383" s="1241"/>
      <c r="P383" s="1241"/>
      <c r="Q383" s="1241"/>
      <c r="R383" s="1241"/>
      <c r="S383" s="1241"/>
      <c r="T383" s="1241"/>
      <c r="U383" s="1241"/>
      <c r="V383" s="1241"/>
      <c r="W383" s="1241"/>
      <c r="X383" s="1241"/>
      <c r="Y383" s="1241"/>
      <c r="Z383" s="1241"/>
      <c r="AN383" s="590"/>
    </row>
    <row r="384" spans="6:41" ht="21" customHeight="1" x14ac:dyDescent="0.15">
      <c r="F384" s="37"/>
      <c r="H384" s="1300" t="s">
        <v>765</v>
      </c>
      <c r="I384" s="1300"/>
      <c r="J384" s="1300"/>
      <c r="K384" s="1300"/>
      <c r="L384" s="1300"/>
      <c r="M384" s="1300"/>
      <c r="N384" s="1433"/>
      <c r="O384" s="1433"/>
      <c r="P384" s="1433"/>
      <c r="Q384" s="1433"/>
      <c r="R384" s="1433"/>
      <c r="S384" s="1433"/>
      <c r="T384" s="1433"/>
      <c r="U384" s="1433"/>
      <c r="V384" s="1433"/>
      <c r="W384" s="1433"/>
      <c r="X384" s="1433"/>
      <c r="Y384" s="1433"/>
      <c r="Z384" s="1433"/>
      <c r="AN384" s="590"/>
    </row>
    <row r="385" spans="6:40" ht="20.100000000000001" customHeight="1" x14ac:dyDescent="0.15">
      <c r="F385" s="37"/>
      <c r="H385" s="1300" t="s">
        <v>1611</v>
      </c>
      <c r="I385" s="1300"/>
      <c r="J385" s="1300"/>
      <c r="K385" s="1300"/>
      <c r="L385" s="1300"/>
      <c r="M385" s="1300"/>
      <c r="N385" s="1433"/>
      <c r="O385" s="1433"/>
      <c r="P385" s="1433"/>
      <c r="Q385" s="1433"/>
      <c r="R385" s="1433"/>
      <c r="S385" s="1433"/>
      <c r="T385" s="1433"/>
      <c r="U385" s="1433"/>
      <c r="V385" s="1433"/>
      <c r="W385" s="1433"/>
      <c r="X385" s="1433"/>
      <c r="Y385" s="1433"/>
      <c r="Z385" s="1433"/>
      <c r="AN385" s="590"/>
    </row>
    <row r="386" spans="6:40" ht="20.100000000000001" customHeight="1" x14ac:dyDescent="0.15">
      <c r="F386" s="37"/>
      <c r="H386" s="1300" t="s">
        <v>1610</v>
      </c>
      <c r="I386" s="1300"/>
      <c r="J386" s="1300"/>
      <c r="K386" s="1300"/>
      <c r="L386" s="1300"/>
      <c r="M386" s="1300"/>
      <c r="N386" s="1433"/>
      <c r="O386" s="1433"/>
      <c r="P386" s="1433"/>
      <c r="Q386" s="1433"/>
      <c r="R386" s="1433"/>
      <c r="S386" s="1433"/>
      <c r="T386" s="1433"/>
      <c r="U386" s="1433"/>
      <c r="V386" s="1433"/>
      <c r="W386" s="1433"/>
      <c r="X386" s="1433"/>
      <c r="Y386" s="1433"/>
      <c r="Z386" s="1433"/>
      <c r="AN386" s="590"/>
    </row>
    <row r="387" spans="6:40" ht="20.100000000000001" customHeight="1" x14ac:dyDescent="0.15">
      <c r="F387" s="37"/>
      <c r="H387" s="1491" t="s">
        <v>1762</v>
      </c>
      <c r="I387" s="1300"/>
      <c r="J387" s="1300"/>
      <c r="K387" s="1300"/>
      <c r="L387" s="1300"/>
      <c r="M387" s="1300"/>
      <c r="N387" s="1433"/>
      <c r="O387" s="1433"/>
      <c r="P387" s="1433"/>
      <c r="Q387" s="1433"/>
      <c r="R387" s="1433"/>
      <c r="S387" s="1433"/>
      <c r="T387" s="1433"/>
      <c r="U387" s="1433"/>
      <c r="V387" s="1433"/>
      <c r="W387" s="1433"/>
      <c r="X387" s="1433"/>
      <c r="Y387" s="1433"/>
      <c r="Z387" s="1433"/>
      <c r="AN387" s="590"/>
    </row>
    <row r="388" spans="6:40" ht="16.5" thickBot="1" x14ac:dyDescent="0.2">
      <c r="F388" s="638"/>
      <c r="G388" s="39"/>
      <c r="H388" s="39"/>
      <c r="I388" s="39"/>
      <c r="J388" s="39"/>
      <c r="K388" s="39"/>
      <c r="L388" s="39"/>
      <c r="M388" s="39"/>
      <c r="N388" s="39"/>
      <c r="O388" s="39"/>
      <c r="P388" s="39"/>
      <c r="Q388" s="39"/>
      <c r="R388" s="39"/>
      <c r="S388" s="39"/>
      <c r="T388" s="39"/>
      <c r="U388" s="39"/>
      <c r="V388" s="39"/>
      <c r="W388" s="39"/>
      <c r="X388" s="39"/>
      <c r="Y388" s="39"/>
      <c r="Z388" s="39"/>
      <c r="AA388" s="39"/>
      <c r="AB388" s="39"/>
      <c r="AC388" s="39"/>
      <c r="AD388" s="39"/>
      <c r="AE388" s="39"/>
      <c r="AF388" s="39"/>
      <c r="AG388" s="39"/>
      <c r="AH388" s="39"/>
      <c r="AI388" s="39"/>
      <c r="AJ388" s="39"/>
      <c r="AK388" s="39"/>
      <c r="AL388" s="39"/>
      <c r="AM388" s="39"/>
      <c r="AN388" s="639"/>
    </row>
    <row r="389" spans="6:40" x14ac:dyDescent="0.15">
      <c r="F389" s="643"/>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44"/>
    </row>
    <row r="390" spans="6:40" x14ac:dyDescent="0.15">
      <c r="F390" s="37"/>
      <c r="H390" s="5" t="s">
        <v>780</v>
      </c>
      <c r="AN390" s="590"/>
    </row>
    <row r="391" spans="6:40" ht="26.1" customHeight="1" x14ac:dyDescent="0.15">
      <c r="F391" s="37"/>
      <c r="H391" s="5" t="s">
        <v>1813</v>
      </c>
      <c r="AN391" s="590"/>
    </row>
    <row r="392" spans="6:40" ht="20.100000000000001" customHeight="1" x14ac:dyDescent="0.15">
      <c r="F392" s="37"/>
      <c r="H392" s="1241" t="s">
        <v>781</v>
      </c>
      <c r="I392" s="1241"/>
      <c r="J392" s="1257" t="s">
        <v>802</v>
      </c>
      <c r="K392" s="1258"/>
      <c r="L392" s="1259"/>
      <c r="M392" s="1257" t="s">
        <v>803</v>
      </c>
      <c r="N392" s="1258"/>
      <c r="O392" s="1259"/>
      <c r="P392" s="1241" t="s">
        <v>785</v>
      </c>
      <c r="Q392" s="1241"/>
      <c r="R392" s="1241"/>
      <c r="S392" s="1241"/>
      <c r="T392" s="1241"/>
      <c r="U392" s="1241"/>
      <c r="V392" s="1241"/>
      <c r="W392" s="1241" t="s">
        <v>791</v>
      </c>
      <c r="X392" s="1241"/>
      <c r="Y392" s="1241"/>
      <c r="AN392" s="590"/>
    </row>
    <row r="393" spans="6:40" ht="20.100000000000001" customHeight="1" x14ac:dyDescent="0.15">
      <c r="F393" s="37"/>
      <c r="H393" s="728"/>
      <c r="I393" s="768"/>
      <c r="J393" s="1293"/>
      <c r="K393" s="1293"/>
      <c r="L393" s="1293"/>
      <c r="M393" s="1293"/>
      <c r="N393" s="1293"/>
      <c r="O393" s="1293"/>
      <c r="P393" s="1293"/>
      <c r="Q393" s="1293"/>
      <c r="R393" s="1293"/>
      <c r="S393" s="1293"/>
      <c r="T393" s="1293"/>
      <c r="U393" s="1293"/>
      <c r="V393" s="1293"/>
      <c r="W393" s="1294"/>
      <c r="X393" s="1294"/>
      <c r="Y393" s="1294"/>
      <c r="AN393" s="590"/>
    </row>
    <row r="394" spans="6:40" ht="20.100000000000001" customHeight="1" x14ac:dyDescent="0.15">
      <c r="F394" s="37"/>
      <c r="H394" s="728"/>
      <c r="I394" s="768"/>
      <c r="J394" s="1293"/>
      <c r="K394" s="1293"/>
      <c r="L394" s="1293"/>
      <c r="M394" s="1293"/>
      <c r="N394" s="1293"/>
      <c r="O394" s="1293"/>
      <c r="P394" s="1293"/>
      <c r="Q394" s="1293"/>
      <c r="R394" s="1293"/>
      <c r="S394" s="1293"/>
      <c r="T394" s="1293"/>
      <c r="U394" s="1293"/>
      <c r="V394" s="1293"/>
      <c r="W394" s="1294"/>
      <c r="X394" s="1294"/>
      <c r="Y394" s="1294"/>
      <c r="AN394" s="590"/>
    </row>
    <row r="395" spans="6:40" ht="20.100000000000001" customHeight="1" x14ac:dyDescent="0.15">
      <c r="F395" s="37"/>
      <c r="H395" s="728"/>
      <c r="I395" s="768"/>
      <c r="J395" s="1293"/>
      <c r="K395" s="1293"/>
      <c r="L395" s="1293"/>
      <c r="M395" s="1293"/>
      <c r="N395" s="1293"/>
      <c r="O395" s="1293"/>
      <c r="P395" s="1293"/>
      <c r="Q395" s="1293"/>
      <c r="R395" s="1293"/>
      <c r="S395" s="1293"/>
      <c r="T395" s="1293"/>
      <c r="U395" s="1293"/>
      <c r="V395" s="1293"/>
      <c r="W395" s="1294"/>
      <c r="X395" s="1294"/>
      <c r="Y395" s="1294"/>
      <c r="AN395" s="590"/>
    </row>
    <row r="396" spans="6:40" ht="20.100000000000001" customHeight="1" x14ac:dyDescent="0.15">
      <c r="F396" s="37"/>
      <c r="H396" s="728"/>
      <c r="I396" s="768"/>
      <c r="J396" s="1293"/>
      <c r="K396" s="1293"/>
      <c r="L396" s="1293"/>
      <c r="M396" s="1293"/>
      <c r="N396" s="1293"/>
      <c r="O396" s="1293"/>
      <c r="P396" s="1293"/>
      <c r="Q396" s="1293"/>
      <c r="R396" s="1293"/>
      <c r="S396" s="1293"/>
      <c r="T396" s="1293"/>
      <c r="U396" s="1293"/>
      <c r="V396" s="1293"/>
      <c r="W396" s="1294"/>
      <c r="X396" s="1294"/>
      <c r="Y396" s="1294"/>
      <c r="AN396" s="590"/>
    </row>
    <row r="397" spans="6:40" ht="20.100000000000001" customHeight="1" x14ac:dyDescent="0.15">
      <c r="F397" s="37"/>
      <c r="H397" s="728"/>
      <c r="I397" s="768"/>
      <c r="J397" s="1293"/>
      <c r="K397" s="1293"/>
      <c r="L397" s="1293"/>
      <c r="M397" s="1293"/>
      <c r="N397" s="1293"/>
      <c r="O397" s="1293"/>
      <c r="P397" s="1293"/>
      <c r="Q397" s="1293"/>
      <c r="R397" s="1293"/>
      <c r="S397" s="1293"/>
      <c r="T397" s="1293"/>
      <c r="U397" s="1293"/>
      <c r="V397" s="1293"/>
      <c r="W397" s="1294"/>
      <c r="X397" s="1294"/>
      <c r="Y397" s="1294"/>
      <c r="AN397" s="590"/>
    </row>
    <row r="398" spans="6:40" ht="20.100000000000001" customHeight="1" x14ac:dyDescent="0.15">
      <c r="F398" s="37"/>
      <c r="H398" s="728"/>
      <c r="I398" s="768"/>
      <c r="J398" s="1293"/>
      <c r="K398" s="1293"/>
      <c r="L398" s="1293"/>
      <c r="M398" s="1293"/>
      <c r="N398" s="1293"/>
      <c r="O398" s="1293"/>
      <c r="P398" s="1293"/>
      <c r="Q398" s="1293"/>
      <c r="R398" s="1293"/>
      <c r="S398" s="1293"/>
      <c r="T398" s="1293"/>
      <c r="U398" s="1293"/>
      <c r="V398" s="1293"/>
      <c r="W398" s="1294"/>
      <c r="X398" s="1294"/>
      <c r="Y398" s="1294"/>
      <c r="AN398" s="590"/>
    </row>
    <row r="399" spans="6:40" ht="20.100000000000001" customHeight="1" x14ac:dyDescent="0.15">
      <c r="F399" s="37"/>
      <c r="H399" s="728"/>
      <c r="I399" s="768"/>
      <c r="J399" s="1293"/>
      <c r="K399" s="1293"/>
      <c r="L399" s="1293"/>
      <c r="M399" s="1293"/>
      <c r="N399" s="1293"/>
      <c r="O399" s="1293"/>
      <c r="P399" s="1293"/>
      <c r="Q399" s="1293"/>
      <c r="R399" s="1293"/>
      <c r="S399" s="1293"/>
      <c r="T399" s="1293"/>
      <c r="U399" s="1293"/>
      <c r="V399" s="1293"/>
      <c r="W399" s="1294"/>
      <c r="X399" s="1294"/>
      <c r="Y399" s="1294"/>
      <c r="AN399" s="590"/>
    </row>
    <row r="400" spans="6:40" ht="20.100000000000001" customHeight="1" x14ac:dyDescent="0.15">
      <c r="F400" s="37"/>
      <c r="H400" s="728"/>
      <c r="I400" s="768"/>
      <c r="J400" s="1293"/>
      <c r="K400" s="1293"/>
      <c r="L400" s="1293"/>
      <c r="M400" s="1293"/>
      <c r="N400" s="1293"/>
      <c r="O400" s="1293"/>
      <c r="P400" s="1293"/>
      <c r="Q400" s="1293"/>
      <c r="R400" s="1293"/>
      <c r="S400" s="1293"/>
      <c r="T400" s="1293"/>
      <c r="U400" s="1293"/>
      <c r="V400" s="1293"/>
      <c r="W400" s="1294"/>
      <c r="X400" s="1294"/>
      <c r="Y400" s="1294"/>
      <c r="AN400" s="590"/>
    </row>
    <row r="401" spans="5:40" ht="20.100000000000001" customHeight="1" x14ac:dyDescent="0.15">
      <c r="F401" s="37"/>
      <c r="H401" s="728"/>
      <c r="I401" s="768"/>
      <c r="J401" s="1293"/>
      <c r="K401" s="1293"/>
      <c r="L401" s="1293"/>
      <c r="M401" s="1293"/>
      <c r="N401" s="1293"/>
      <c r="O401" s="1293"/>
      <c r="P401" s="1293"/>
      <c r="Q401" s="1293"/>
      <c r="R401" s="1293"/>
      <c r="S401" s="1293"/>
      <c r="T401" s="1293"/>
      <c r="U401" s="1293"/>
      <c r="V401" s="1293"/>
      <c r="W401" s="1294"/>
      <c r="X401" s="1294"/>
      <c r="Y401" s="1294"/>
      <c r="AN401" s="590"/>
    </row>
    <row r="402" spans="5:40" ht="20.100000000000001" customHeight="1" x14ac:dyDescent="0.15">
      <c r="F402" s="37"/>
      <c r="H402" s="728"/>
      <c r="I402" s="768"/>
      <c r="J402" s="1293"/>
      <c r="K402" s="1293"/>
      <c r="L402" s="1293"/>
      <c r="M402" s="1293"/>
      <c r="N402" s="1293"/>
      <c r="O402" s="1293"/>
      <c r="P402" s="1293"/>
      <c r="Q402" s="1293"/>
      <c r="R402" s="1293"/>
      <c r="S402" s="1293"/>
      <c r="T402" s="1293"/>
      <c r="U402" s="1293"/>
      <c r="V402" s="1293"/>
      <c r="W402" s="1294"/>
      <c r="X402" s="1294"/>
      <c r="Y402" s="1294"/>
      <c r="AN402" s="590"/>
    </row>
    <row r="403" spans="5:40" ht="20.100000000000001" customHeight="1" x14ac:dyDescent="0.15">
      <c r="F403" s="37"/>
      <c r="H403" s="728"/>
      <c r="I403" s="768"/>
      <c r="J403" s="1293"/>
      <c r="K403" s="1293"/>
      <c r="L403" s="1293"/>
      <c r="M403" s="1293"/>
      <c r="N403" s="1293"/>
      <c r="O403" s="1293"/>
      <c r="P403" s="1293"/>
      <c r="Q403" s="1293"/>
      <c r="R403" s="1293"/>
      <c r="S403" s="1293"/>
      <c r="T403" s="1293"/>
      <c r="U403" s="1293"/>
      <c r="V403" s="1293"/>
      <c r="W403" s="1294"/>
      <c r="X403" s="1294"/>
      <c r="Y403" s="1294"/>
      <c r="AN403" s="590"/>
    </row>
    <row r="404" spans="5:40" ht="20.100000000000001" customHeight="1" x14ac:dyDescent="0.15">
      <c r="F404" s="37"/>
      <c r="H404" s="728"/>
      <c r="I404" s="768"/>
      <c r="J404" s="1293"/>
      <c r="K404" s="1293"/>
      <c r="L404" s="1293"/>
      <c r="M404" s="1293"/>
      <c r="N404" s="1293"/>
      <c r="O404" s="1293"/>
      <c r="P404" s="1293"/>
      <c r="Q404" s="1293"/>
      <c r="R404" s="1293"/>
      <c r="S404" s="1293"/>
      <c r="T404" s="1293"/>
      <c r="U404" s="1293"/>
      <c r="V404" s="1293"/>
      <c r="W404" s="1294"/>
      <c r="X404" s="1294"/>
      <c r="Y404" s="1294"/>
      <c r="AN404" s="590"/>
    </row>
    <row r="405" spans="5:40" ht="20.100000000000001" customHeight="1" x14ac:dyDescent="0.15">
      <c r="F405" s="37"/>
      <c r="H405" s="728"/>
      <c r="I405" s="768"/>
      <c r="J405" s="1293"/>
      <c r="K405" s="1293"/>
      <c r="L405" s="1293"/>
      <c r="M405" s="1293"/>
      <c r="N405" s="1293"/>
      <c r="O405" s="1293"/>
      <c r="P405" s="1293"/>
      <c r="Q405" s="1293"/>
      <c r="R405" s="1293"/>
      <c r="S405" s="1293"/>
      <c r="T405" s="1293"/>
      <c r="U405" s="1293"/>
      <c r="V405" s="1293"/>
      <c r="W405" s="1294"/>
      <c r="X405" s="1294"/>
      <c r="Y405" s="1294"/>
      <c r="AN405" s="590"/>
    </row>
    <row r="406" spans="5:40" ht="20.100000000000001" customHeight="1" x14ac:dyDescent="0.15">
      <c r="F406" s="37"/>
      <c r="H406" s="728"/>
      <c r="I406" s="768"/>
      <c r="J406" s="1293"/>
      <c r="K406" s="1293"/>
      <c r="L406" s="1293"/>
      <c r="M406" s="1293"/>
      <c r="N406" s="1293"/>
      <c r="O406" s="1293"/>
      <c r="P406" s="1293"/>
      <c r="Q406" s="1293"/>
      <c r="R406" s="1293"/>
      <c r="S406" s="1293"/>
      <c r="T406" s="1293"/>
      <c r="U406" s="1293"/>
      <c r="V406" s="1293"/>
      <c r="W406" s="1294"/>
      <c r="X406" s="1294"/>
      <c r="Y406" s="1294"/>
      <c r="AN406" s="590"/>
    </row>
    <row r="407" spans="5:40" ht="20.100000000000001" customHeight="1" x14ac:dyDescent="0.15">
      <c r="F407" s="37"/>
      <c r="H407" s="728"/>
      <c r="I407" s="768"/>
      <c r="J407" s="1293"/>
      <c r="K407" s="1293"/>
      <c r="L407" s="1293"/>
      <c r="M407" s="1293"/>
      <c r="N407" s="1293"/>
      <c r="O407" s="1293"/>
      <c r="P407" s="1293"/>
      <c r="Q407" s="1293"/>
      <c r="R407" s="1293"/>
      <c r="S407" s="1293"/>
      <c r="T407" s="1293"/>
      <c r="U407" s="1293"/>
      <c r="V407" s="1293"/>
      <c r="W407" s="1294"/>
      <c r="X407" s="1294"/>
      <c r="Y407" s="1294"/>
      <c r="AN407" s="590"/>
    </row>
    <row r="408" spans="5:40" x14ac:dyDescent="0.15">
      <c r="F408" s="37"/>
      <c r="AE408" s="365"/>
      <c r="AN408" s="590"/>
    </row>
    <row r="409" spans="5:40" ht="16.5" thickBot="1" x14ac:dyDescent="0.2">
      <c r="F409" s="638"/>
      <c r="G409" s="39"/>
      <c r="H409" s="39"/>
      <c r="I409" s="39"/>
      <c r="J409" s="39"/>
      <c r="K409" s="39"/>
      <c r="L409" s="39"/>
      <c r="M409" s="39"/>
      <c r="N409" s="39"/>
      <c r="O409" s="39"/>
      <c r="P409" s="39"/>
      <c r="Q409" s="39"/>
      <c r="R409" s="39"/>
      <c r="S409" s="39"/>
      <c r="T409" s="39"/>
      <c r="U409" s="39"/>
      <c r="V409" s="39"/>
      <c r="W409" s="39"/>
      <c r="X409" s="39"/>
      <c r="Y409" s="39"/>
      <c r="Z409" s="39"/>
      <c r="AA409" s="39"/>
      <c r="AB409" s="39"/>
      <c r="AC409" s="39"/>
      <c r="AD409" s="39"/>
      <c r="AE409" s="39"/>
      <c r="AF409" s="39"/>
      <c r="AG409" s="39"/>
      <c r="AH409" s="39"/>
      <c r="AI409" s="39"/>
      <c r="AJ409" s="39"/>
      <c r="AK409" s="39"/>
      <c r="AL409" s="39"/>
      <c r="AM409" s="39"/>
      <c r="AN409" s="639"/>
    </row>
    <row r="410" spans="5:40" ht="31.5" customHeight="1" x14ac:dyDescent="0.15">
      <c r="E410" s="38"/>
      <c r="F410" s="340" t="s">
        <v>1795</v>
      </c>
      <c r="G410" s="341"/>
      <c r="H410" s="341"/>
      <c r="I410" s="341"/>
      <c r="J410" s="341"/>
      <c r="K410" s="341"/>
      <c r="L410" s="341"/>
      <c r="M410" s="341"/>
      <c r="N410" s="341"/>
      <c r="O410" s="341"/>
      <c r="P410" s="341"/>
      <c r="Q410" s="341"/>
      <c r="R410" s="341"/>
      <c r="S410" s="341"/>
      <c r="T410" s="341"/>
      <c r="U410" s="341"/>
      <c r="V410" s="341"/>
      <c r="W410" s="341"/>
      <c r="X410" s="341"/>
      <c r="Y410" s="341"/>
      <c r="Z410" s="341"/>
      <c r="AA410" s="341"/>
      <c r="AB410" s="341"/>
      <c r="AC410" s="341"/>
      <c r="AD410" s="341"/>
      <c r="AE410" s="341"/>
      <c r="AF410" s="341"/>
      <c r="AG410" s="341"/>
      <c r="AH410" s="341"/>
      <c r="AI410" s="341"/>
      <c r="AJ410" s="341"/>
      <c r="AK410" s="341"/>
      <c r="AL410" s="341"/>
      <c r="AM410" s="1305" t="s">
        <v>1444</v>
      </c>
      <c r="AN410" s="1306"/>
    </row>
    <row r="411" spans="5:40" ht="32.450000000000003" customHeight="1" x14ac:dyDescent="0.15">
      <c r="F411" s="624"/>
      <c r="G411" s="1255" t="s">
        <v>1445</v>
      </c>
      <c r="H411" s="1255"/>
      <c r="I411" s="1255"/>
      <c r="J411" s="1255"/>
      <c r="K411" s="1255"/>
      <c r="L411" s="1255"/>
      <c r="M411" s="1255"/>
      <c r="N411" s="1255"/>
      <c r="O411" s="1255"/>
      <c r="P411" s="1255"/>
      <c r="Q411" s="1255"/>
      <c r="R411" s="1255"/>
      <c r="S411" s="1255"/>
      <c r="T411" s="1255"/>
      <c r="U411" s="1255"/>
      <c r="V411" s="1255"/>
      <c r="W411" s="1255"/>
      <c r="X411" s="1255"/>
      <c r="Y411" s="1255"/>
      <c r="Z411" s="1255"/>
      <c r="AA411" s="1255"/>
      <c r="AB411" s="1255"/>
      <c r="AC411" s="1255"/>
      <c r="AD411" s="1255"/>
      <c r="AE411" s="1255"/>
      <c r="AF411" s="1255"/>
      <c r="AG411" s="1255"/>
      <c r="AH411" s="1255"/>
      <c r="AI411" s="1255"/>
      <c r="AJ411" s="1255"/>
      <c r="AK411" s="1255"/>
      <c r="AL411" s="1255"/>
      <c r="AM411" s="1255"/>
      <c r="AN411" s="705"/>
    </row>
    <row r="412" spans="5:40" x14ac:dyDescent="0.15">
      <c r="F412" s="37"/>
      <c r="AN412" s="590"/>
    </row>
    <row r="413" spans="5:40" ht="32.1" customHeight="1" x14ac:dyDescent="0.15">
      <c r="F413" s="37"/>
      <c r="H413" s="1241" t="s">
        <v>823</v>
      </c>
      <c r="I413" s="1241"/>
      <c r="J413" s="1241"/>
      <c r="K413" s="1241"/>
      <c r="L413" s="1241" t="s">
        <v>831</v>
      </c>
      <c r="M413" s="1241"/>
      <c r="N413" s="1374" t="s">
        <v>835</v>
      </c>
      <c r="O413" s="1374"/>
      <c r="P413" s="1374"/>
      <c r="Q413" s="1374"/>
      <c r="R413" s="1374"/>
      <c r="S413" s="1374"/>
      <c r="T413" s="1374" t="s">
        <v>843</v>
      </c>
      <c r="U413" s="1374"/>
      <c r="V413" s="1374"/>
      <c r="W413" s="1374"/>
      <c r="X413" s="1374"/>
      <c r="Y413" s="1374"/>
      <c r="AN413" s="590"/>
    </row>
    <row r="414" spans="5:40" ht="30" customHeight="1" x14ac:dyDescent="0.15">
      <c r="F414" s="37"/>
      <c r="H414" s="1584"/>
      <c r="I414" s="1584"/>
      <c r="J414" s="1584"/>
      <c r="K414" s="1584"/>
      <c r="L414" s="1301"/>
      <c r="M414" s="1301"/>
      <c r="N414" s="1300"/>
      <c r="O414" s="1300"/>
      <c r="P414" s="1300"/>
      <c r="Q414" s="1300"/>
      <c r="R414" s="1300"/>
      <c r="S414" s="1300"/>
      <c r="T414" s="1300"/>
      <c r="U414" s="1242"/>
      <c r="V414" s="1242"/>
      <c r="W414" s="1242"/>
      <c r="X414" s="1242"/>
      <c r="Y414" s="1242"/>
      <c r="AN414" s="590"/>
    </row>
    <row r="415" spans="5:40" ht="30" customHeight="1" x14ac:dyDescent="0.15">
      <c r="F415" s="37"/>
      <c r="H415" s="1414"/>
      <c r="I415" s="1414"/>
      <c r="J415" s="1414"/>
      <c r="K415" s="1414"/>
      <c r="L415" s="1301"/>
      <c r="M415" s="1301"/>
      <c r="N415" s="1300"/>
      <c r="O415" s="1300"/>
      <c r="P415" s="1300"/>
      <c r="Q415" s="1300"/>
      <c r="R415" s="1300"/>
      <c r="S415" s="1300"/>
      <c r="T415" s="1300"/>
      <c r="U415" s="1242"/>
      <c r="V415" s="1242"/>
      <c r="W415" s="1242"/>
      <c r="X415" s="1242"/>
      <c r="Y415" s="1242"/>
      <c r="AN415" s="590"/>
    </row>
    <row r="416" spans="5:40" ht="30" customHeight="1" x14ac:dyDescent="0.15">
      <c r="F416" s="37"/>
      <c r="H416" s="1408"/>
      <c r="I416" s="1409"/>
      <c r="J416" s="1409"/>
      <c r="K416" s="1410"/>
      <c r="L416" s="1301"/>
      <c r="M416" s="1301"/>
      <c r="N416" s="1300"/>
      <c r="O416" s="1300"/>
      <c r="P416" s="1300"/>
      <c r="Q416" s="1300"/>
      <c r="R416" s="1300"/>
      <c r="S416" s="1300"/>
      <c r="T416" s="1300"/>
      <c r="U416" s="1242"/>
      <c r="V416" s="1242"/>
      <c r="W416" s="1242"/>
      <c r="X416" s="1242"/>
      <c r="Y416" s="1242"/>
      <c r="AN416" s="590"/>
    </row>
    <row r="417" spans="5:40" ht="30" customHeight="1" x14ac:dyDescent="0.15">
      <c r="F417" s="37"/>
      <c r="H417" s="1408"/>
      <c r="I417" s="1409"/>
      <c r="J417" s="1409"/>
      <c r="K417" s="1410"/>
      <c r="L417" s="1301"/>
      <c r="M417" s="1301"/>
      <c r="N417" s="1300"/>
      <c r="O417" s="1300"/>
      <c r="P417" s="1300"/>
      <c r="Q417" s="1300"/>
      <c r="R417" s="1300"/>
      <c r="S417" s="1300"/>
      <c r="T417" s="1300"/>
      <c r="U417" s="1242"/>
      <c r="V417" s="1242"/>
      <c r="W417" s="1242"/>
      <c r="X417" s="1242"/>
      <c r="Y417" s="1242"/>
      <c r="AN417" s="590"/>
    </row>
    <row r="418" spans="5:40" ht="30" customHeight="1" x14ac:dyDescent="0.15">
      <c r="F418" s="37"/>
      <c r="H418" s="1408"/>
      <c r="I418" s="1409"/>
      <c r="J418" s="1409"/>
      <c r="K418" s="1410"/>
      <c r="L418" s="1301"/>
      <c r="M418" s="1301"/>
      <c r="N418" s="1300"/>
      <c r="O418" s="1300"/>
      <c r="P418" s="1300"/>
      <c r="Q418" s="1300"/>
      <c r="R418" s="1300"/>
      <c r="S418" s="1300"/>
      <c r="T418" s="1300"/>
      <c r="U418" s="1242"/>
      <c r="V418" s="1242"/>
      <c r="W418" s="1242"/>
      <c r="X418" s="1242"/>
      <c r="Y418" s="1242"/>
      <c r="AN418" s="590"/>
    </row>
    <row r="419" spans="5:40" ht="30" customHeight="1" x14ac:dyDescent="0.15">
      <c r="F419" s="37"/>
      <c r="H419" s="1408"/>
      <c r="I419" s="1409"/>
      <c r="J419" s="1409"/>
      <c r="K419" s="1410"/>
      <c r="L419" s="1301"/>
      <c r="M419" s="1301"/>
      <c r="N419" s="1300"/>
      <c r="O419" s="1300"/>
      <c r="P419" s="1300"/>
      <c r="Q419" s="1300"/>
      <c r="R419" s="1300"/>
      <c r="S419" s="1300"/>
      <c r="T419" s="1300"/>
      <c r="U419" s="1242"/>
      <c r="V419" s="1242"/>
      <c r="W419" s="1242"/>
      <c r="X419" s="1242"/>
      <c r="Y419" s="1242"/>
      <c r="AN419" s="590"/>
    </row>
    <row r="420" spans="5:40" ht="30" customHeight="1" x14ac:dyDescent="0.15">
      <c r="F420" s="37"/>
      <c r="H420" s="1408"/>
      <c r="I420" s="1409"/>
      <c r="J420" s="1409"/>
      <c r="K420" s="1410"/>
      <c r="L420" s="1301"/>
      <c r="M420" s="1301"/>
      <c r="N420" s="1300"/>
      <c r="O420" s="1300"/>
      <c r="P420" s="1300"/>
      <c r="Q420" s="1300"/>
      <c r="R420" s="1300"/>
      <c r="S420" s="1300"/>
      <c r="T420" s="1300"/>
      <c r="U420" s="1242"/>
      <c r="V420" s="1242"/>
      <c r="W420" s="1242"/>
      <c r="X420" s="1242"/>
      <c r="Y420" s="1242"/>
      <c r="AN420" s="590"/>
    </row>
    <row r="421" spans="5:40" ht="30" customHeight="1" x14ac:dyDescent="0.15">
      <c r="F421" s="37"/>
      <c r="H421" s="1408"/>
      <c r="I421" s="1409"/>
      <c r="J421" s="1409"/>
      <c r="K421" s="1410"/>
      <c r="L421" s="1301"/>
      <c r="M421" s="1301"/>
      <c r="N421" s="1300"/>
      <c r="O421" s="1300"/>
      <c r="P421" s="1300"/>
      <c r="Q421" s="1300"/>
      <c r="R421" s="1300"/>
      <c r="S421" s="1300"/>
      <c r="T421" s="1300"/>
      <c r="U421" s="1242"/>
      <c r="V421" s="1242"/>
      <c r="W421" s="1242"/>
      <c r="X421" s="1242"/>
      <c r="Y421" s="1242"/>
      <c r="AN421" s="590"/>
    </row>
    <row r="422" spans="5:40" x14ac:dyDescent="0.15">
      <c r="F422" s="37"/>
      <c r="T422" s="365"/>
      <c r="AN422" s="590"/>
    </row>
    <row r="423" spans="5:40" x14ac:dyDescent="0.15">
      <c r="F423" s="37"/>
      <c r="AN423" s="590"/>
    </row>
    <row r="424" spans="5:40" ht="16.5" thickBot="1" x14ac:dyDescent="0.2">
      <c r="F424" s="638"/>
      <c r="G424" s="39"/>
      <c r="H424" s="39"/>
      <c r="I424" s="39"/>
      <c r="J424" s="39"/>
      <c r="K424" s="39"/>
      <c r="L424" s="39"/>
      <c r="M424" s="39"/>
      <c r="N424" s="39"/>
      <c r="O424" s="39"/>
      <c r="P424" s="39"/>
      <c r="Q424" s="39"/>
      <c r="R424" s="39"/>
      <c r="S424" s="39"/>
      <c r="T424" s="39"/>
      <c r="U424" s="39"/>
      <c r="V424" s="39"/>
      <c r="W424" s="39"/>
      <c r="X424" s="39"/>
      <c r="Y424" s="39"/>
      <c r="Z424" s="39"/>
      <c r="AA424" s="39"/>
      <c r="AB424" s="39"/>
      <c r="AC424" s="39"/>
      <c r="AD424" s="39"/>
      <c r="AE424" s="39"/>
      <c r="AF424" s="39"/>
      <c r="AG424" s="39"/>
      <c r="AH424" s="39"/>
      <c r="AI424" s="39"/>
      <c r="AJ424" s="39"/>
      <c r="AK424" s="39"/>
      <c r="AL424" s="39"/>
      <c r="AM424" s="39"/>
      <c r="AN424" s="639"/>
    </row>
    <row r="425" spans="5:40" ht="31.5" customHeight="1" x14ac:dyDescent="0.15">
      <c r="E425" s="38"/>
      <c r="F425" s="331" t="s">
        <v>1424</v>
      </c>
      <c r="G425" s="332"/>
      <c r="H425" s="332"/>
      <c r="I425" s="332"/>
      <c r="J425" s="332"/>
      <c r="K425" s="332"/>
      <c r="L425" s="332"/>
      <c r="M425" s="332"/>
      <c r="N425" s="332"/>
      <c r="O425" s="332"/>
      <c r="P425" s="332"/>
      <c r="Q425" s="332"/>
      <c r="R425" s="332"/>
      <c r="S425" s="332"/>
      <c r="T425" s="332"/>
      <c r="U425" s="332"/>
      <c r="V425" s="332"/>
      <c r="W425" s="332"/>
      <c r="X425" s="332"/>
      <c r="Y425" s="332"/>
      <c r="Z425" s="332"/>
      <c r="AA425" s="332"/>
      <c r="AB425" s="332"/>
      <c r="AC425" s="332"/>
      <c r="AD425" s="332"/>
      <c r="AE425" s="332"/>
      <c r="AF425" s="332"/>
      <c r="AG425" s="332"/>
      <c r="AH425" s="332"/>
      <c r="AI425" s="332"/>
      <c r="AJ425" s="332"/>
      <c r="AK425" s="332"/>
      <c r="AL425" s="332"/>
      <c r="AM425" s="1295" t="s">
        <v>1443</v>
      </c>
      <c r="AN425" s="1296"/>
    </row>
    <row r="426" spans="5:40" ht="33" customHeight="1" x14ac:dyDescent="0.15">
      <c r="F426" s="624"/>
      <c r="G426" s="1299" t="s">
        <v>1632</v>
      </c>
      <c r="H426" s="1255"/>
      <c r="I426" s="1255"/>
      <c r="J426" s="1255"/>
      <c r="K426" s="1255"/>
      <c r="L426" s="1255"/>
      <c r="M426" s="1255"/>
      <c r="N426" s="1255"/>
      <c r="O426" s="1255"/>
      <c r="P426" s="1255"/>
      <c r="Q426" s="1255"/>
      <c r="R426" s="1255"/>
      <c r="S426" s="1255"/>
      <c r="T426" s="1255"/>
      <c r="U426" s="1255"/>
      <c r="V426" s="1255"/>
      <c r="W426" s="1255"/>
      <c r="X426" s="1255"/>
      <c r="Y426" s="1255"/>
      <c r="Z426" s="1255"/>
      <c r="AA426" s="1255"/>
      <c r="AB426" s="1255"/>
      <c r="AC426" s="1255"/>
      <c r="AD426" s="1255"/>
      <c r="AE426" s="1255"/>
      <c r="AF426" s="1255"/>
      <c r="AG426" s="1255"/>
      <c r="AH426" s="1255"/>
      <c r="AI426" s="1255"/>
      <c r="AJ426" s="1255"/>
      <c r="AK426" s="1255"/>
      <c r="AL426" s="1255"/>
      <c r="AM426" s="1255"/>
      <c r="AN426" s="705"/>
    </row>
    <row r="427" spans="5:40" ht="13.5" customHeight="1" x14ac:dyDescent="0.15">
      <c r="F427" s="37"/>
      <c r="G427" s="84"/>
      <c r="H427" s="106"/>
      <c r="I427" s="106"/>
      <c r="J427" s="106"/>
      <c r="K427" s="106"/>
      <c r="L427" s="106"/>
      <c r="M427" s="106"/>
      <c r="N427" s="106"/>
      <c r="O427" s="106"/>
      <c r="P427" s="106"/>
      <c r="Q427" s="106"/>
      <c r="R427" s="106"/>
      <c r="S427" s="106"/>
      <c r="T427" s="106"/>
      <c r="U427" s="106"/>
      <c r="V427" s="106"/>
      <c r="W427" s="106"/>
      <c r="X427" s="106"/>
      <c r="Y427" s="106"/>
      <c r="Z427" s="106"/>
      <c r="AA427" s="106"/>
      <c r="AB427" s="106"/>
      <c r="AC427" s="106"/>
      <c r="AD427" s="106"/>
      <c r="AE427" s="106"/>
      <c r="AF427" s="22"/>
      <c r="AG427" s="22"/>
      <c r="AH427" s="22"/>
      <c r="AI427" s="22"/>
      <c r="AJ427" s="22"/>
      <c r="AK427" s="22"/>
      <c r="AL427" s="22"/>
      <c r="AM427" s="22"/>
      <c r="AN427" s="590"/>
    </row>
    <row r="428" spans="5:40" ht="26.1" customHeight="1" x14ac:dyDescent="0.15">
      <c r="F428" s="37"/>
      <c r="H428" s="1241" t="s">
        <v>939</v>
      </c>
      <c r="I428" s="1241"/>
      <c r="J428" s="1241"/>
      <c r="K428" s="1241" t="s">
        <v>944</v>
      </c>
      <c r="L428" s="1241"/>
      <c r="M428" s="1241"/>
      <c r="N428" s="1241"/>
      <c r="O428" s="1241"/>
      <c r="P428" s="1241" t="s">
        <v>946</v>
      </c>
      <c r="Q428" s="1241"/>
      <c r="R428" s="1241"/>
      <c r="S428" s="1241"/>
      <c r="T428" s="1241"/>
      <c r="U428" s="1241"/>
      <c r="V428" s="1241" t="s">
        <v>949</v>
      </c>
      <c r="W428" s="1241"/>
      <c r="X428" s="1241"/>
      <c r="Y428" s="1241"/>
      <c r="Z428" s="1241"/>
      <c r="AA428" s="1241" t="s">
        <v>950</v>
      </c>
      <c r="AB428" s="1241"/>
      <c r="AC428" s="1241"/>
      <c r="AD428" s="1241"/>
      <c r="AE428" s="1241"/>
      <c r="AN428" s="590"/>
    </row>
    <row r="429" spans="5:40" ht="30" customHeight="1" x14ac:dyDescent="0.15">
      <c r="F429" s="37"/>
      <c r="H429" s="1301" t="s">
        <v>940</v>
      </c>
      <c r="I429" s="1301"/>
      <c r="J429" s="1301"/>
      <c r="K429" s="1411"/>
      <c r="L429" s="1412"/>
      <c r="M429" s="1412"/>
      <c r="N429" s="1412"/>
      <c r="O429" s="1413"/>
      <c r="P429" s="1041" t="str">
        <f>IFERROR(IF($K429&lt;&gt;"",VLOOKUP($K429,自社拠点!$C:$F,2,FALSE),""),"")</f>
        <v/>
      </c>
      <c r="Q429" s="1042"/>
      <c r="R429" s="1042"/>
      <c r="S429" s="1042"/>
      <c r="T429" s="1042"/>
      <c r="U429" s="1043"/>
      <c r="V429" s="1045" t="str">
        <f>IFERROR(IF($K429&lt;&gt;"",VLOOKUP($K429,自社拠点!$C:$F,3,FALSE),""),"")</f>
        <v/>
      </c>
      <c r="W429" s="1046"/>
      <c r="X429" s="1046"/>
      <c r="Y429" s="1046"/>
      <c r="Z429" s="1047"/>
      <c r="AA429" s="1045" t="str">
        <f>IFERROR(IF($K429&lt;&gt;"",VLOOKUP($K429,自社拠点!$C:$F,4,FALSE),""),"")</f>
        <v/>
      </c>
      <c r="AB429" s="1046"/>
      <c r="AC429" s="1046"/>
      <c r="AD429" s="1046"/>
      <c r="AE429" s="1047"/>
      <c r="AN429" s="590"/>
    </row>
    <row r="430" spans="5:40" ht="30" customHeight="1" x14ac:dyDescent="0.15">
      <c r="F430" s="37"/>
      <c r="H430" s="1301" t="s">
        <v>941</v>
      </c>
      <c r="I430" s="1301"/>
      <c r="J430" s="1301"/>
      <c r="K430" s="1411"/>
      <c r="L430" s="1412"/>
      <c r="M430" s="1412"/>
      <c r="N430" s="1412"/>
      <c r="O430" s="1413"/>
      <c r="P430" s="1041" t="str">
        <f>IFERROR(IF($K430&lt;&gt;"",VLOOKUP($K430,自社拠点!$C:$F,2,FALSE),""),"")</f>
        <v/>
      </c>
      <c r="Q430" s="1042"/>
      <c r="R430" s="1042"/>
      <c r="S430" s="1042"/>
      <c r="T430" s="1042"/>
      <c r="U430" s="1043"/>
      <c r="V430" s="1045" t="str">
        <f>IFERROR(IF($K430&lt;&gt;"",VLOOKUP($K430,自社拠点!$C:$F,3,FALSE),""),"")</f>
        <v/>
      </c>
      <c r="W430" s="1046"/>
      <c r="X430" s="1046"/>
      <c r="Y430" s="1046"/>
      <c r="Z430" s="1047"/>
      <c r="AA430" s="1045" t="str">
        <f>IFERROR(IF($K430&lt;&gt;"",VLOOKUP($K430,自社拠点!$C:$F,4,FALSE),""),"")</f>
        <v/>
      </c>
      <c r="AB430" s="1046"/>
      <c r="AC430" s="1046"/>
      <c r="AD430" s="1046"/>
      <c r="AE430" s="1047"/>
      <c r="AN430" s="590"/>
    </row>
    <row r="431" spans="5:40" ht="30" customHeight="1" x14ac:dyDescent="0.15">
      <c r="F431" s="37"/>
      <c r="H431" s="1301" t="s">
        <v>942</v>
      </c>
      <c r="I431" s="1301"/>
      <c r="J431" s="1301"/>
      <c r="K431" s="1429"/>
      <c r="L431" s="1430"/>
      <c r="M431" s="1430"/>
      <c r="N431" s="1430"/>
      <c r="O431" s="1431"/>
      <c r="P431" s="1041" t="str">
        <f>IFERROR(IF($K431&lt;&gt;"",VLOOKUP($K431,自社拠点!$C:$F,2,FALSE),""),"")</f>
        <v/>
      </c>
      <c r="Q431" s="1042"/>
      <c r="R431" s="1042"/>
      <c r="S431" s="1042"/>
      <c r="T431" s="1042"/>
      <c r="U431" s="1043"/>
      <c r="V431" s="1045" t="str">
        <f>IFERROR(IF($K431&lt;&gt;"",VLOOKUP($K431,自社拠点!$C:$F,3,FALSE),""),"")</f>
        <v/>
      </c>
      <c r="W431" s="1046"/>
      <c r="X431" s="1046"/>
      <c r="Y431" s="1046"/>
      <c r="Z431" s="1047"/>
      <c r="AA431" s="1045" t="str">
        <f>IFERROR(IF($K431&lt;&gt;"",VLOOKUP($K431,自社拠点!$C:$F,4,FALSE),""),"")</f>
        <v/>
      </c>
      <c r="AB431" s="1046"/>
      <c r="AC431" s="1046"/>
      <c r="AD431" s="1046"/>
      <c r="AE431" s="1047"/>
      <c r="AN431" s="590"/>
    </row>
    <row r="432" spans="5:40" ht="30" customHeight="1" x14ac:dyDescent="0.15">
      <c r="F432" s="37"/>
      <c r="H432" s="1301" t="s">
        <v>943</v>
      </c>
      <c r="I432" s="1301"/>
      <c r="J432" s="1301"/>
      <c r="K432" s="1429"/>
      <c r="L432" s="1430"/>
      <c r="M432" s="1430"/>
      <c r="N432" s="1430"/>
      <c r="O432" s="1431"/>
      <c r="P432" s="1041" t="str">
        <f>IFERROR(IF($K432&lt;&gt;"",VLOOKUP($K432,自社拠点!$C:$F,2,FALSE),""),"")</f>
        <v/>
      </c>
      <c r="Q432" s="1042"/>
      <c r="R432" s="1042"/>
      <c r="S432" s="1042"/>
      <c r="T432" s="1042"/>
      <c r="U432" s="1043"/>
      <c r="V432" s="1045" t="str">
        <f>IFERROR(IF($K432&lt;&gt;"",VLOOKUP($K432,自社拠点!$C:$F,3,FALSE),""),"")</f>
        <v/>
      </c>
      <c r="W432" s="1046"/>
      <c r="X432" s="1046"/>
      <c r="Y432" s="1046"/>
      <c r="Z432" s="1047"/>
      <c r="AA432" s="1045" t="str">
        <f>IFERROR(IF($K432&lt;&gt;"",VLOOKUP($K432,自社拠点!$C:$F,4,FALSE),""),"")</f>
        <v/>
      </c>
      <c r="AB432" s="1046"/>
      <c r="AC432" s="1046"/>
      <c r="AD432" s="1046"/>
      <c r="AE432" s="1047"/>
      <c r="AN432" s="590"/>
    </row>
    <row r="433" spans="5:140" ht="30" customHeight="1" x14ac:dyDescent="0.15">
      <c r="F433" s="37"/>
      <c r="H433" s="1301" t="s">
        <v>1507</v>
      </c>
      <c r="I433" s="1301"/>
      <c r="J433" s="1301"/>
      <c r="K433" s="1429"/>
      <c r="L433" s="1430"/>
      <c r="M433" s="1430"/>
      <c r="N433" s="1430"/>
      <c r="O433" s="1431"/>
      <c r="P433" s="1041" t="str">
        <f>IFERROR(IF($K433&lt;&gt;"",VLOOKUP($K433,自社拠点!$C:$F,2,FALSE),""),"")</f>
        <v/>
      </c>
      <c r="Q433" s="1042"/>
      <c r="R433" s="1042"/>
      <c r="S433" s="1042"/>
      <c r="T433" s="1042"/>
      <c r="U433" s="1043"/>
      <c r="V433" s="1045" t="str">
        <f>IFERROR(IF($K433&lt;&gt;"",VLOOKUP($K433,自社拠点!$C:$F,3,FALSE),""),"")</f>
        <v/>
      </c>
      <c r="W433" s="1046"/>
      <c r="X433" s="1046"/>
      <c r="Y433" s="1046"/>
      <c r="Z433" s="1047"/>
      <c r="AA433" s="1045" t="str">
        <f>IFERROR(IF($K433&lt;&gt;"",VLOOKUP($K433,自社拠点!$C:$F,4,FALSE),""),"")</f>
        <v/>
      </c>
      <c r="AB433" s="1046"/>
      <c r="AC433" s="1046"/>
      <c r="AD433" s="1046"/>
      <c r="AE433" s="1047"/>
      <c r="AN433" s="590"/>
    </row>
    <row r="434" spans="5:140" ht="30" customHeight="1" x14ac:dyDescent="0.15">
      <c r="F434" s="37"/>
      <c r="H434" s="1301" t="s">
        <v>1799</v>
      </c>
      <c r="I434" s="1301"/>
      <c r="J434" s="1301"/>
      <c r="K434" s="1429"/>
      <c r="L434" s="1430"/>
      <c r="M434" s="1430"/>
      <c r="N434" s="1430"/>
      <c r="O434" s="1431"/>
      <c r="P434" s="1041" t="str">
        <f>IFERROR(IF($K434&lt;&gt;"",VLOOKUP($K434,自社拠点!$C:$F,2,FALSE),""),"")</f>
        <v/>
      </c>
      <c r="Q434" s="1042"/>
      <c r="R434" s="1042"/>
      <c r="S434" s="1042"/>
      <c r="T434" s="1042"/>
      <c r="U434" s="1043"/>
      <c r="V434" s="1045" t="str">
        <f>IFERROR(IF($K434&lt;&gt;"",VLOOKUP($K434,自社拠点!$C:$F,3,FALSE),""),"")</f>
        <v/>
      </c>
      <c r="W434" s="1046"/>
      <c r="X434" s="1046"/>
      <c r="Y434" s="1046"/>
      <c r="Z434" s="1047"/>
      <c r="AA434" s="1045" t="str">
        <f>IFERROR(IF($K434&lt;&gt;"",VLOOKUP($K434,自社拠点!$C:$F,4,FALSE),""),"")</f>
        <v/>
      </c>
      <c r="AB434" s="1046"/>
      <c r="AC434" s="1046"/>
      <c r="AD434" s="1046"/>
      <c r="AE434" s="1047"/>
      <c r="AN434" s="590"/>
    </row>
    <row r="435" spans="5:140" x14ac:dyDescent="0.15">
      <c r="F435" s="37"/>
      <c r="AN435" s="590"/>
    </row>
    <row r="436" spans="5:140" ht="16.5" thickBot="1" x14ac:dyDescent="0.2">
      <c r="F436" s="638"/>
      <c r="G436" s="39"/>
      <c r="H436" s="39"/>
      <c r="I436" s="39"/>
      <c r="J436" s="39"/>
      <c r="K436" s="39"/>
      <c r="L436" s="39"/>
      <c r="M436" s="39"/>
      <c r="N436" s="39"/>
      <c r="O436" s="39"/>
      <c r="P436" s="39"/>
      <c r="Q436" s="39"/>
      <c r="R436" s="39"/>
      <c r="S436" s="39"/>
      <c r="T436" s="39"/>
      <c r="U436" s="39"/>
      <c r="V436" s="39"/>
      <c r="W436" s="39"/>
      <c r="X436" s="39"/>
      <c r="Y436" s="39"/>
      <c r="Z436" s="39"/>
      <c r="AA436" s="39"/>
      <c r="AB436" s="39"/>
      <c r="AC436" s="39"/>
      <c r="AD436" s="39"/>
      <c r="AE436" s="39"/>
      <c r="AF436" s="39"/>
      <c r="AG436" s="39"/>
      <c r="AH436" s="39"/>
      <c r="AI436" s="39"/>
      <c r="AJ436" s="39"/>
      <c r="AK436" s="39"/>
      <c r="AL436" s="39"/>
      <c r="AM436" s="39"/>
      <c r="AN436" s="639"/>
    </row>
    <row r="437" spans="5:140" ht="31.5" customHeight="1" x14ac:dyDescent="0.15">
      <c r="E437" s="38"/>
      <c r="F437" s="331" t="s">
        <v>1425</v>
      </c>
      <c r="G437" s="332"/>
      <c r="H437" s="332"/>
      <c r="I437" s="332"/>
      <c r="J437" s="332"/>
      <c r="K437" s="332"/>
      <c r="L437" s="332"/>
      <c r="M437" s="332"/>
      <c r="N437" s="332"/>
      <c r="O437" s="332"/>
      <c r="P437" s="332"/>
      <c r="Q437" s="332"/>
      <c r="R437" s="332"/>
      <c r="S437" s="332"/>
      <c r="T437" s="332"/>
      <c r="U437" s="332"/>
      <c r="V437" s="332"/>
      <c r="W437" s="332"/>
      <c r="X437" s="332"/>
      <c r="Y437" s="332"/>
      <c r="Z437" s="332"/>
      <c r="AA437" s="332"/>
      <c r="AB437" s="332"/>
      <c r="AC437" s="332"/>
      <c r="AD437" s="332"/>
      <c r="AE437" s="332"/>
      <c r="AF437" s="332"/>
      <c r="AG437" s="332"/>
      <c r="AH437" s="332"/>
      <c r="AI437" s="332"/>
      <c r="AJ437" s="332"/>
      <c r="AK437" s="332"/>
      <c r="AL437" s="332"/>
      <c r="AM437" s="1295" t="s">
        <v>1443</v>
      </c>
      <c r="AN437" s="1296"/>
    </row>
    <row r="438" spans="5:140" ht="27.95" customHeight="1" x14ac:dyDescent="0.15">
      <c r="F438" s="624"/>
      <c r="G438" s="1299" t="s">
        <v>1738</v>
      </c>
      <c r="H438" s="1255"/>
      <c r="I438" s="1255"/>
      <c r="J438" s="1255"/>
      <c r="K438" s="1255"/>
      <c r="L438" s="1255"/>
      <c r="M438" s="1255"/>
      <c r="N438" s="1255"/>
      <c r="O438" s="1255"/>
      <c r="P438" s="1255"/>
      <c r="Q438" s="1255"/>
      <c r="R438" s="1255"/>
      <c r="S438" s="1255"/>
      <c r="T438" s="1255"/>
      <c r="U438" s="1255"/>
      <c r="V438" s="1255"/>
      <c r="W438" s="1255"/>
      <c r="X438" s="1255"/>
      <c r="Y438" s="1255"/>
      <c r="Z438" s="1255"/>
      <c r="AA438" s="1255"/>
      <c r="AB438" s="1255"/>
      <c r="AC438" s="1255"/>
      <c r="AD438" s="1255"/>
      <c r="AE438" s="1255"/>
      <c r="AF438" s="1255"/>
      <c r="AG438" s="1255"/>
      <c r="AH438" s="1255"/>
      <c r="AI438" s="1255"/>
      <c r="AJ438" s="1255"/>
      <c r="AK438" s="1255"/>
      <c r="AL438" s="1255"/>
      <c r="AM438" s="1255"/>
      <c r="AN438" s="705"/>
    </row>
    <row r="439" spans="5:140" x14ac:dyDescent="0.15">
      <c r="F439" s="37"/>
      <c r="AN439" s="590"/>
    </row>
    <row r="440" spans="5:140" ht="20.100000000000001" customHeight="1" x14ac:dyDescent="0.15">
      <c r="F440" s="37"/>
      <c r="H440" s="5" t="s">
        <v>1739</v>
      </c>
      <c r="AN440" s="590"/>
    </row>
    <row r="441" spans="5:140" ht="20.100000000000001" customHeight="1" x14ac:dyDescent="0.15">
      <c r="F441" s="37"/>
      <c r="H441" s="5" t="s">
        <v>1740</v>
      </c>
      <c r="AN441" s="590"/>
    </row>
    <row r="442" spans="5:140" ht="20.100000000000001" customHeight="1" x14ac:dyDescent="0.15">
      <c r="F442" s="37"/>
      <c r="H442" s="5" t="s">
        <v>1741</v>
      </c>
      <c r="AN442" s="590"/>
    </row>
    <row r="443" spans="5:140" ht="20.100000000000001" customHeight="1" x14ac:dyDescent="0.15">
      <c r="F443" s="37"/>
      <c r="H443" s="5" t="s">
        <v>1928</v>
      </c>
      <c r="AF443" s="17"/>
      <c r="AN443" s="590"/>
    </row>
    <row r="444" spans="5:140" ht="20.100000000000001" customHeight="1" x14ac:dyDescent="0.15">
      <c r="F444" s="37"/>
      <c r="H444" s="5" t="s">
        <v>1929</v>
      </c>
      <c r="AF444" s="17"/>
      <c r="AN444" s="590"/>
      <c r="AP444" s="641" t="s">
        <v>1508</v>
      </c>
    </row>
    <row r="445" spans="5:140" ht="20.100000000000001" customHeight="1" x14ac:dyDescent="0.15">
      <c r="F445" s="37"/>
      <c r="H445" s="5" t="s">
        <v>1742</v>
      </c>
      <c r="Y445" s="642" t="s">
        <v>1743</v>
      </c>
      <c r="AN445" s="590"/>
      <c r="AP445" s="5">
        <v>2</v>
      </c>
      <c r="BO445" s="5">
        <v>3</v>
      </c>
      <c r="CN445" s="5">
        <v>4</v>
      </c>
      <c r="DM445" s="5">
        <v>5</v>
      </c>
    </row>
    <row r="446" spans="5:140" ht="30" customHeight="1" x14ac:dyDescent="0.15">
      <c r="F446" s="37"/>
      <c r="H446" s="706"/>
      <c r="I446" s="1257" t="s">
        <v>963</v>
      </c>
      <c r="J446" s="1258"/>
      <c r="K446" s="1258"/>
      <c r="L446" s="1258"/>
      <c r="M446" s="1258"/>
      <c r="N446" s="1259"/>
      <c r="O446" s="1241" t="s">
        <v>1426</v>
      </c>
      <c r="P446" s="1241"/>
      <c r="Q446" s="1241"/>
      <c r="R446" s="1241"/>
      <c r="S446" s="1241"/>
      <c r="T446" s="1241"/>
      <c r="U446" s="1241"/>
      <c r="V446" s="1241"/>
      <c r="W446" s="1241"/>
      <c r="X446" s="1241"/>
      <c r="Y446" s="1241"/>
      <c r="Z446" s="1241"/>
      <c r="AA446" s="1241"/>
      <c r="AB446" s="1241"/>
      <c r="AC446" s="1241"/>
      <c r="AD446" s="1241"/>
      <c r="AE446" s="1241"/>
      <c r="AN446" s="590"/>
      <c r="AP446" s="706"/>
      <c r="AQ446" s="1257" t="s">
        <v>963</v>
      </c>
      <c r="AR446" s="1258"/>
      <c r="AS446" s="1258"/>
      <c r="AT446" s="1258"/>
      <c r="AU446" s="1258"/>
      <c r="AV446" s="1259"/>
      <c r="AW446" s="1241" t="s">
        <v>1426</v>
      </c>
      <c r="AX446" s="1241"/>
      <c r="AY446" s="1241"/>
      <c r="AZ446" s="1241"/>
      <c r="BA446" s="1241"/>
      <c r="BB446" s="1241"/>
      <c r="BC446" s="1241"/>
      <c r="BD446" s="1241"/>
      <c r="BE446" s="1241"/>
      <c r="BF446" s="1241"/>
      <c r="BG446" s="1241"/>
      <c r="BH446" s="1241"/>
      <c r="BI446" s="1241"/>
      <c r="BJ446" s="1241"/>
      <c r="BK446" s="1241"/>
      <c r="BL446" s="1241"/>
      <c r="BM446" s="1241"/>
      <c r="BO446" s="706"/>
      <c r="BP446" s="1257" t="s">
        <v>963</v>
      </c>
      <c r="BQ446" s="1258"/>
      <c r="BR446" s="1258"/>
      <c r="BS446" s="1258"/>
      <c r="BT446" s="1258"/>
      <c r="BU446" s="1259"/>
      <c r="BV446" s="1241" t="s">
        <v>1426</v>
      </c>
      <c r="BW446" s="1241"/>
      <c r="BX446" s="1241"/>
      <c r="BY446" s="1241"/>
      <c r="BZ446" s="1241"/>
      <c r="CA446" s="1241"/>
      <c r="CB446" s="1241"/>
      <c r="CC446" s="1241"/>
      <c r="CD446" s="1241"/>
      <c r="CE446" s="1241"/>
      <c r="CF446" s="1241"/>
      <c r="CG446" s="1241"/>
      <c r="CH446" s="1241"/>
      <c r="CI446" s="1241"/>
      <c r="CJ446" s="1241"/>
      <c r="CK446" s="1241"/>
      <c r="CL446" s="1241"/>
      <c r="CN446" s="706"/>
      <c r="CO446" s="1257" t="s">
        <v>963</v>
      </c>
      <c r="CP446" s="1258"/>
      <c r="CQ446" s="1258"/>
      <c r="CR446" s="1258"/>
      <c r="CS446" s="1258"/>
      <c r="CT446" s="1259"/>
      <c r="CU446" s="1241" t="s">
        <v>1426</v>
      </c>
      <c r="CV446" s="1241"/>
      <c r="CW446" s="1241"/>
      <c r="CX446" s="1241"/>
      <c r="CY446" s="1241"/>
      <c r="CZ446" s="1241"/>
      <c r="DA446" s="1241"/>
      <c r="DB446" s="1241"/>
      <c r="DC446" s="1241"/>
      <c r="DD446" s="1241"/>
      <c r="DE446" s="1241"/>
      <c r="DF446" s="1241"/>
      <c r="DG446" s="1241"/>
      <c r="DH446" s="1241"/>
      <c r="DI446" s="1241"/>
      <c r="DJ446" s="1241"/>
      <c r="DK446" s="1241"/>
      <c r="DM446" s="706"/>
      <c r="DN446" s="1257" t="s">
        <v>963</v>
      </c>
      <c r="DO446" s="1258"/>
      <c r="DP446" s="1258"/>
      <c r="DQ446" s="1258"/>
      <c r="DR446" s="1258"/>
      <c r="DS446" s="1259"/>
      <c r="DT446" s="1241" t="s">
        <v>1426</v>
      </c>
      <c r="DU446" s="1241"/>
      <c r="DV446" s="1241"/>
      <c r="DW446" s="1241"/>
      <c r="DX446" s="1241"/>
      <c r="DY446" s="1241"/>
      <c r="DZ446" s="1241"/>
      <c r="EA446" s="1241"/>
      <c r="EB446" s="1241"/>
      <c r="EC446" s="1241"/>
      <c r="ED446" s="1241"/>
      <c r="EE446" s="1241"/>
      <c r="EF446" s="1241"/>
      <c r="EG446" s="1241"/>
      <c r="EH446" s="1241"/>
      <c r="EI446" s="1241"/>
      <c r="EJ446" s="1241"/>
    </row>
    <row r="447" spans="5:140" ht="30" customHeight="1" x14ac:dyDescent="0.15">
      <c r="F447" s="37"/>
      <c r="H447" s="1453" t="s">
        <v>962</v>
      </c>
      <c r="I447" s="592">
        <v>1</v>
      </c>
      <c r="J447" s="1490" t="s">
        <v>952</v>
      </c>
      <c r="K447" s="1490"/>
      <c r="L447" s="1490"/>
      <c r="M447" s="1490"/>
      <c r="N447" s="1490"/>
      <c r="O447" s="1242" t="str">
        <f>IF(K430&lt;&gt;"",K430,"")</f>
        <v/>
      </c>
      <c r="P447" s="1242"/>
      <c r="Q447" s="1242"/>
      <c r="R447" s="1242"/>
      <c r="S447" s="1242"/>
      <c r="T447" s="1242"/>
      <c r="U447" s="1242"/>
      <c r="V447" s="1242"/>
      <c r="W447" s="1242"/>
      <c r="X447" s="1242"/>
      <c r="Y447" s="1242"/>
      <c r="Z447" s="1242"/>
      <c r="AA447" s="1242"/>
      <c r="AB447" s="1242"/>
      <c r="AC447" s="1242"/>
      <c r="AD447" s="1242"/>
      <c r="AE447" s="1242"/>
      <c r="AN447" s="590"/>
      <c r="AP447" s="1453" t="s">
        <v>1580</v>
      </c>
      <c r="AQ447" s="592">
        <v>1</v>
      </c>
      <c r="AR447" s="1490" t="s">
        <v>952</v>
      </c>
      <c r="AS447" s="1490"/>
      <c r="AT447" s="1490"/>
      <c r="AU447" s="1490"/>
      <c r="AV447" s="1490"/>
      <c r="AW447" s="1242" t="str">
        <f>IF(K431&lt;&gt;"",K431,"")</f>
        <v/>
      </c>
      <c r="AX447" s="1242"/>
      <c r="AY447" s="1242"/>
      <c r="AZ447" s="1242"/>
      <c r="BA447" s="1242"/>
      <c r="BB447" s="1242"/>
      <c r="BC447" s="1242"/>
      <c r="BD447" s="1242"/>
      <c r="BE447" s="1242"/>
      <c r="BF447" s="1242"/>
      <c r="BG447" s="1242"/>
      <c r="BH447" s="1242"/>
      <c r="BI447" s="1242"/>
      <c r="BJ447" s="1242"/>
      <c r="BK447" s="1242"/>
      <c r="BL447" s="1242"/>
      <c r="BM447" s="1242"/>
      <c r="BO447" s="1453" t="s">
        <v>1581</v>
      </c>
      <c r="BP447" s="592">
        <v>1</v>
      </c>
      <c r="BQ447" s="1490" t="s">
        <v>952</v>
      </c>
      <c r="BR447" s="1490"/>
      <c r="BS447" s="1490"/>
      <c r="BT447" s="1490"/>
      <c r="BU447" s="1490"/>
      <c r="BV447" s="1242" t="str">
        <f>IF(K432&lt;&gt;"",K432,"")</f>
        <v/>
      </c>
      <c r="BW447" s="1242"/>
      <c r="BX447" s="1242"/>
      <c r="BY447" s="1242"/>
      <c r="BZ447" s="1242"/>
      <c r="CA447" s="1242"/>
      <c r="CB447" s="1242"/>
      <c r="CC447" s="1242"/>
      <c r="CD447" s="1242"/>
      <c r="CE447" s="1242"/>
      <c r="CF447" s="1242"/>
      <c r="CG447" s="1242"/>
      <c r="CH447" s="1242"/>
      <c r="CI447" s="1242"/>
      <c r="CJ447" s="1242"/>
      <c r="CK447" s="1242"/>
      <c r="CL447" s="1242"/>
      <c r="CN447" s="1453" t="s">
        <v>1582</v>
      </c>
      <c r="CO447" s="592">
        <v>1</v>
      </c>
      <c r="CP447" s="1490" t="s">
        <v>952</v>
      </c>
      <c r="CQ447" s="1490"/>
      <c r="CR447" s="1490"/>
      <c r="CS447" s="1490"/>
      <c r="CT447" s="1490"/>
      <c r="CU447" s="1242" t="str">
        <f>IF(K433&lt;&gt;"",K433,"")</f>
        <v/>
      </c>
      <c r="CV447" s="1242"/>
      <c r="CW447" s="1242"/>
      <c r="CX447" s="1242"/>
      <c r="CY447" s="1242"/>
      <c r="CZ447" s="1242"/>
      <c r="DA447" s="1242"/>
      <c r="DB447" s="1242"/>
      <c r="DC447" s="1242"/>
      <c r="DD447" s="1242"/>
      <c r="DE447" s="1242"/>
      <c r="DF447" s="1242"/>
      <c r="DG447" s="1242"/>
      <c r="DH447" s="1242"/>
      <c r="DI447" s="1242"/>
      <c r="DJ447" s="1242"/>
      <c r="DK447" s="1242"/>
      <c r="DM447" s="1453" t="s">
        <v>1687</v>
      </c>
      <c r="DN447" s="592">
        <v>1</v>
      </c>
      <c r="DO447" s="1490" t="s">
        <v>952</v>
      </c>
      <c r="DP447" s="1490"/>
      <c r="DQ447" s="1490"/>
      <c r="DR447" s="1490"/>
      <c r="DS447" s="1490"/>
      <c r="DT447" s="1242" t="str">
        <f>IF(K434&lt;&gt;"",K434,"")</f>
        <v/>
      </c>
      <c r="DU447" s="1242"/>
      <c r="DV447" s="1242"/>
      <c r="DW447" s="1242"/>
      <c r="DX447" s="1242"/>
      <c r="DY447" s="1242"/>
      <c r="DZ447" s="1242"/>
      <c r="EA447" s="1242"/>
      <c r="EB447" s="1242"/>
      <c r="EC447" s="1242"/>
      <c r="ED447" s="1242"/>
      <c r="EE447" s="1242"/>
      <c r="EF447" s="1242"/>
      <c r="EG447" s="1242"/>
      <c r="EH447" s="1242"/>
      <c r="EI447" s="1242"/>
      <c r="EJ447" s="1242"/>
    </row>
    <row r="448" spans="5:140" ht="30" customHeight="1" x14ac:dyDescent="0.15">
      <c r="F448" s="37"/>
      <c r="H448" s="1454"/>
      <c r="I448" s="592">
        <v>2</v>
      </c>
      <c r="J448" s="1242" t="s">
        <v>953</v>
      </c>
      <c r="K448" s="1242"/>
      <c r="L448" s="1242"/>
      <c r="M448" s="1242"/>
      <c r="N448" s="1242"/>
      <c r="O448" s="1300" t="str">
        <f>P430</f>
        <v/>
      </c>
      <c r="P448" s="1300"/>
      <c r="Q448" s="1300"/>
      <c r="R448" s="1300"/>
      <c r="S448" s="1300"/>
      <c r="T448" s="1300"/>
      <c r="U448" s="1300"/>
      <c r="V448" s="1300"/>
      <c r="W448" s="1300"/>
      <c r="X448" s="1300"/>
      <c r="Y448" s="1300"/>
      <c r="Z448" s="1300"/>
      <c r="AA448" s="1300"/>
      <c r="AB448" s="1300"/>
      <c r="AC448" s="1300"/>
      <c r="AD448" s="1300"/>
      <c r="AE448" s="1300"/>
      <c r="AN448" s="590"/>
      <c r="AP448" s="1454"/>
      <c r="AQ448" s="592">
        <v>2</v>
      </c>
      <c r="AR448" s="1242" t="s">
        <v>953</v>
      </c>
      <c r="AS448" s="1242"/>
      <c r="AT448" s="1242"/>
      <c r="AU448" s="1242"/>
      <c r="AV448" s="1242"/>
      <c r="AW448" s="1242" t="str">
        <f>P434</f>
        <v/>
      </c>
      <c r="AX448" s="1242"/>
      <c r="AY448" s="1242"/>
      <c r="AZ448" s="1242"/>
      <c r="BA448" s="1242"/>
      <c r="BB448" s="1242"/>
      <c r="BC448" s="1242"/>
      <c r="BD448" s="1242"/>
      <c r="BE448" s="1242"/>
      <c r="BF448" s="1242"/>
      <c r="BG448" s="1242"/>
      <c r="BH448" s="1242"/>
      <c r="BI448" s="1242"/>
      <c r="BJ448" s="1242"/>
      <c r="BK448" s="1242"/>
      <c r="BL448" s="1242"/>
      <c r="BM448" s="1242"/>
      <c r="BO448" s="1454"/>
      <c r="BP448" s="592">
        <v>2</v>
      </c>
      <c r="BQ448" s="1242" t="s">
        <v>953</v>
      </c>
      <c r="BR448" s="1242"/>
      <c r="BS448" s="1242"/>
      <c r="BT448" s="1242"/>
      <c r="BU448" s="1242"/>
      <c r="BV448" s="1242" t="str">
        <f>P432</f>
        <v/>
      </c>
      <c r="BW448" s="1242"/>
      <c r="BX448" s="1242"/>
      <c r="BY448" s="1242"/>
      <c r="BZ448" s="1242"/>
      <c r="CA448" s="1242"/>
      <c r="CB448" s="1242"/>
      <c r="CC448" s="1242"/>
      <c r="CD448" s="1242"/>
      <c r="CE448" s="1242"/>
      <c r="CF448" s="1242"/>
      <c r="CG448" s="1242"/>
      <c r="CH448" s="1242"/>
      <c r="CI448" s="1242"/>
      <c r="CJ448" s="1242"/>
      <c r="CK448" s="1242"/>
      <c r="CL448" s="1242"/>
      <c r="CN448" s="1454"/>
      <c r="CO448" s="592">
        <v>2</v>
      </c>
      <c r="CP448" s="1242" t="s">
        <v>953</v>
      </c>
      <c r="CQ448" s="1242"/>
      <c r="CR448" s="1242"/>
      <c r="CS448" s="1242"/>
      <c r="CT448" s="1242"/>
      <c r="CU448" s="1242" t="str">
        <f>P$433</f>
        <v/>
      </c>
      <c r="CV448" s="1242"/>
      <c r="CW448" s="1242"/>
      <c r="CX448" s="1242"/>
      <c r="CY448" s="1242"/>
      <c r="CZ448" s="1242"/>
      <c r="DA448" s="1242"/>
      <c r="DB448" s="1242"/>
      <c r="DC448" s="1242"/>
      <c r="DD448" s="1242"/>
      <c r="DE448" s="1242"/>
      <c r="DF448" s="1242"/>
      <c r="DG448" s="1242"/>
      <c r="DH448" s="1242"/>
      <c r="DI448" s="1242"/>
      <c r="DJ448" s="1242"/>
      <c r="DK448" s="1242"/>
      <c r="DM448" s="1454"/>
      <c r="DN448" s="592">
        <v>2</v>
      </c>
      <c r="DO448" s="1242" t="s">
        <v>953</v>
      </c>
      <c r="DP448" s="1242"/>
      <c r="DQ448" s="1242"/>
      <c r="DR448" s="1242"/>
      <c r="DS448" s="1242"/>
      <c r="DT448" s="1300" t="str">
        <f>P434</f>
        <v/>
      </c>
      <c r="DU448" s="1300"/>
      <c r="DV448" s="1300"/>
      <c r="DW448" s="1300"/>
      <c r="DX448" s="1300"/>
      <c r="DY448" s="1300"/>
      <c r="DZ448" s="1300"/>
      <c r="EA448" s="1300"/>
      <c r="EB448" s="1300"/>
      <c r="EC448" s="1300"/>
      <c r="ED448" s="1300"/>
      <c r="EE448" s="1300"/>
      <c r="EF448" s="1300"/>
      <c r="EG448" s="1300"/>
      <c r="EH448" s="1300"/>
      <c r="EI448" s="1300"/>
      <c r="EJ448" s="1300"/>
    </row>
    <row r="449" spans="6:140" ht="30" customHeight="1" x14ac:dyDescent="0.15">
      <c r="F449" s="37"/>
      <c r="H449" s="1454"/>
      <c r="I449" s="592">
        <v>3</v>
      </c>
      <c r="J449" s="1300" t="s">
        <v>954</v>
      </c>
      <c r="K449" s="1300"/>
      <c r="L449" s="1300"/>
      <c r="M449" s="1300"/>
      <c r="N449" s="1300"/>
      <c r="O449" s="1433"/>
      <c r="P449" s="1433"/>
      <c r="Q449" s="1433"/>
      <c r="R449" s="1433"/>
      <c r="S449" s="1433"/>
      <c r="T449" s="1433"/>
      <c r="U449" s="1433"/>
      <c r="V449" s="1433"/>
      <c r="W449" s="1433"/>
      <c r="X449" s="1433"/>
      <c r="Y449" s="1433"/>
      <c r="Z449" s="1433"/>
      <c r="AA449" s="1433"/>
      <c r="AB449" s="1433"/>
      <c r="AC449" s="1433"/>
      <c r="AD449" s="1433"/>
      <c r="AE449" s="1433"/>
      <c r="AN449" s="590"/>
      <c r="AP449" s="1454"/>
      <c r="AQ449" s="592">
        <v>3</v>
      </c>
      <c r="AR449" s="1300" t="s">
        <v>954</v>
      </c>
      <c r="AS449" s="1300"/>
      <c r="AT449" s="1300"/>
      <c r="AU449" s="1300"/>
      <c r="AV449" s="1300"/>
      <c r="AW449" s="1433"/>
      <c r="AX449" s="1433"/>
      <c r="AY449" s="1433"/>
      <c r="AZ449" s="1433"/>
      <c r="BA449" s="1433"/>
      <c r="BB449" s="1433"/>
      <c r="BC449" s="1433"/>
      <c r="BD449" s="1433"/>
      <c r="BE449" s="1433"/>
      <c r="BF449" s="1433"/>
      <c r="BG449" s="1433"/>
      <c r="BH449" s="1433"/>
      <c r="BI449" s="1433"/>
      <c r="BJ449" s="1433"/>
      <c r="BK449" s="1433"/>
      <c r="BL449" s="1433"/>
      <c r="BM449" s="1433"/>
      <c r="BO449" s="1454"/>
      <c r="BP449" s="592">
        <v>3</v>
      </c>
      <c r="BQ449" s="1300" t="s">
        <v>954</v>
      </c>
      <c r="BR449" s="1300"/>
      <c r="BS449" s="1300"/>
      <c r="BT449" s="1300"/>
      <c r="BU449" s="1300"/>
      <c r="BV449" s="1433"/>
      <c r="BW449" s="1433"/>
      <c r="BX449" s="1433"/>
      <c r="BY449" s="1433"/>
      <c r="BZ449" s="1433"/>
      <c r="CA449" s="1433"/>
      <c r="CB449" s="1433"/>
      <c r="CC449" s="1433"/>
      <c r="CD449" s="1433"/>
      <c r="CE449" s="1433"/>
      <c r="CF449" s="1433"/>
      <c r="CG449" s="1433"/>
      <c r="CH449" s="1433"/>
      <c r="CI449" s="1433"/>
      <c r="CJ449" s="1433"/>
      <c r="CK449" s="1433"/>
      <c r="CL449" s="1433"/>
      <c r="CN449" s="1454"/>
      <c r="CO449" s="592">
        <v>3</v>
      </c>
      <c r="CP449" s="1300" t="s">
        <v>954</v>
      </c>
      <c r="CQ449" s="1300"/>
      <c r="CR449" s="1300"/>
      <c r="CS449" s="1300"/>
      <c r="CT449" s="1300"/>
      <c r="CU449" s="1433"/>
      <c r="CV449" s="1433"/>
      <c r="CW449" s="1433"/>
      <c r="CX449" s="1433"/>
      <c r="CY449" s="1433"/>
      <c r="CZ449" s="1433"/>
      <c r="DA449" s="1433"/>
      <c r="DB449" s="1433"/>
      <c r="DC449" s="1433"/>
      <c r="DD449" s="1433"/>
      <c r="DE449" s="1433"/>
      <c r="DF449" s="1433"/>
      <c r="DG449" s="1433"/>
      <c r="DH449" s="1433"/>
      <c r="DI449" s="1433"/>
      <c r="DJ449" s="1433"/>
      <c r="DK449" s="1433"/>
      <c r="DM449" s="1454"/>
      <c r="DN449" s="592">
        <v>3</v>
      </c>
      <c r="DO449" s="1300" t="s">
        <v>954</v>
      </c>
      <c r="DP449" s="1300"/>
      <c r="DQ449" s="1300"/>
      <c r="DR449" s="1300"/>
      <c r="DS449" s="1300"/>
      <c r="DT449" s="1433"/>
      <c r="DU449" s="1433"/>
      <c r="DV449" s="1433"/>
      <c r="DW449" s="1433"/>
      <c r="DX449" s="1433"/>
      <c r="DY449" s="1433"/>
      <c r="DZ449" s="1433"/>
      <c r="EA449" s="1433"/>
      <c r="EB449" s="1433"/>
      <c r="EC449" s="1433"/>
      <c r="ED449" s="1433"/>
      <c r="EE449" s="1433"/>
      <c r="EF449" s="1433"/>
      <c r="EG449" s="1433"/>
      <c r="EH449" s="1433"/>
      <c r="EI449" s="1433"/>
      <c r="EJ449" s="1433"/>
    </row>
    <row r="450" spans="6:140" ht="30" customHeight="1" x14ac:dyDescent="0.15">
      <c r="F450" s="37"/>
      <c r="H450" s="1454"/>
      <c r="I450" s="592">
        <v>4</v>
      </c>
      <c r="J450" s="1300" t="s">
        <v>1506</v>
      </c>
      <c r="K450" s="1300"/>
      <c r="L450" s="1300"/>
      <c r="M450" s="1300"/>
      <c r="N450" s="1300"/>
      <c r="O450" s="1372" t="str">
        <f>V430</f>
        <v/>
      </c>
      <c r="P450" s="1299"/>
      <c r="Q450" s="1299"/>
      <c r="R450" s="1299"/>
      <c r="S450" s="1299"/>
      <c r="T450" s="1299"/>
      <c r="U450" s="1299"/>
      <c r="V450" s="1299"/>
      <c r="W450" s="1299"/>
      <c r="X450" s="1299"/>
      <c r="Y450" s="1299"/>
      <c r="Z450" s="1299"/>
      <c r="AA450" s="1299"/>
      <c r="AB450" s="1299"/>
      <c r="AC450" s="1299"/>
      <c r="AD450" s="1299"/>
      <c r="AE450" s="1373"/>
      <c r="AN450" s="590"/>
      <c r="AP450" s="1454"/>
      <c r="AQ450" s="592">
        <v>4</v>
      </c>
      <c r="AR450" s="1300" t="s">
        <v>1506</v>
      </c>
      <c r="AS450" s="1300"/>
      <c r="AT450" s="1300"/>
      <c r="AU450" s="1300"/>
      <c r="AV450" s="1300"/>
      <c r="AW450" s="1372" t="str">
        <f>V434</f>
        <v/>
      </c>
      <c r="AX450" s="1299"/>
      <c r="AY450" s="1299"/>
      <c r="AZ450" s="1299"/>
      <c r="BA450" s="1299"/>
      <c r="BB450" s="1299"/>
      <c r="BC450" s="1299"/>
      <c r="BD450" s="1299"/>
      <c r="BE450" s="1299"/>
      <c r="BF450" s="1299"/>
      <c r="BG450" s="1299"/>
      <c r="BH450" s="1299"/>
      <c r="BI450" s="1299"/>
      <c r="BJ450" s="1299"/>
      <c r="BK450" s="1299"/>
      <c r="BL450" s="1299"/>
      <c r="BM450" s="1373"/>
      <c r="BO450" s="1454"/>
      <c r="BP450" s="592">
        <v>4</v>
      </c>
      <c r="BQ450" s="1300" t="s">
        <v>1506</v>
      </c>
      <c r="BR450" s="1300"/>
      <c r="BS450" s="1300"/>
      <c r="BT450" s="1300"/>
      <c r="BU450" s="1300"/>
      <c r="BV450" s="1372" t="str">
        <f>V432</f>
        <v/>
      </c>
      <c r="BW450" s="1299"/>
      <c r="BX450" s="1299"/>
      <c r="BY450" s="1299"/>
      <c r="BZ450" s="1299"/>
      <c r="CA450" s="1299"/>
      <c r="CB450" s="1299"/>
      <c r="CC450" s="1299"/>
      <c r="CD450" s="1299"/>
      <c r="CE450" s="1299"/>
      <c r="CF450" s="1299"/>
      <c r="CG450" s="1299"/>
      <c r="CH450" s="1299"/>
      <c r="CI450" s="1299"/>
      <c r="CJ450" s="1299"/>
      <c r="CK450" s="1299"/>
      <c r="CL450" s="1373"/>
      <c r="CN450" s="1454"/>
      <c r="CO450" s="592">
        <v>4</v>
      </c>
      <c r="CP450" s="1300" t="s">
        <v>1506</v>
      </c>
      <c r="CQ450" s="1300"/>
      <c r="CR450" s="1300"/>
      <c r="CS450" s="1300"/>
      <c r="CT450" s="1300"/>
      <c r="CU450" s="1372" t="str">
        <f>V433</f>
        <v/>
      </c>
      <c r="CV450" s="1299"/>
      <c r="CW450" s="1299"/>
      <c r="CX450" s="1299"/>
      <c r="CY450" s="1299"/>
      <c r="CZ450" s="1299"/>
      <c r="DA450" s="1299"/>
      <c r="DB450" s="1299"/>
      <c r="DC450" s="1299"/>
      <c r="DD450" s="1299"/>
      <c r="DE450" s="1299"/>
      <c r="DF450" s="1299"/>
      <c r="DG450" s="1299"/>
      <c r="DH450" s="1299"/>
      <c r="DI450" s="1299"/>
      <c r="DJ450" s="1299"/>
      <c r="DK450" s="1373"/>
      <c r="DM450" s="1454"/>
      <c r="DN450" s="592">
        <v>4</v>
      </c>
      <c r="DO450" s="1300" t="s">
        <v>1506</v>
      </c>
      <c r="DP450" s="1300"/>
      <c r="DQ450" s="1300"/>
      <c r="DR450" s="1300"/>
      <c r="DS450" s="1300"/>
      <c r="DT450" s="1372" t="str">
        <f>V434</f>
        <v/>
      </c>
      <c r="DU450" s="1299"/>
      <c r="DV450" s="1299"/>
      <c r="DW450" s="1299"/>
      <c r="DX450" s="1299"/>
      <c r="DY450" s="1299"/>
      <c r="DZ450" s="1299"/>
      <c r="EA450" s="1299"/>
      <c r="EB450" s="1299"/>
      <c r="EC450" s="1299"/>
      <c r="ED450" s="1299"/>
      <c r="EE450" s="1299"/>
      <c r="EF450" s="1299"/>
      <c r="EG450" s="1299"/>
      <c r="EH450" s="1299"/>
      <c r="EI450" s="1299"/>
      <c r="EJ450" s="1373"/>
    </row>
    <row r="451" spans="6:140" ht="30" customHeight="1" x14ac:dyDescent="0.15">
      <c r="F451" s="37"/>
      <c r="H451" s="1454"/>
      <c r="I451" s="592">
        <v>5</v>
      </c>
      <c r="J451" s="1300" t="s">
        <v>956</v>
      </c>
      <c r="K451" s="1300"/>
      <c r="L451" s="1300"/>
      <c r="M451" s="1300"/>
      <c r="N451" s="1300"/>
      <c r="O451" s="1433"/>
      <c r="P451" s="1433"/>
      <c r="Q451" s="1433"/>
      <c r="R451" s="1433"/>
      <c r="S451" s="1433"/>
      <c r="T451" s="1433"/>
      <c r="U451" s="1433"/>
      <c r="V451" s="1433"/>
      <c r="W451" s="1433"/>
      <c r="X451" s="1433"/>
      <c r="Y451" s="1433"/>
      <c r="Z451" s="1433"/>
      <c r="AA451" s="1433"/>
      <c r="AB451" s="1433"/>
      <c r="AC451" s="1433"/>
      <c r="AD451" s="1433"/>
      <c r="AE451" s="1433"/>
      <c r="AN451" s="590"/>
      <c r="AP451" s="1454"/>
      <c r="AQ451" s="592">
        <v>8</v>
      </c>
      <c r="AR451" s="1300" t="s">
        <v>956</v>
      </c>
      <c r="AS451" s="1300"/>
      <c r="AT451" s="1300"/>
      <c r="AU451" s="1300"/>
      <c r="AV451" s="1300"/>
      <c r="AW451" s="1433"/>
      <c r="AX451" s="1433"/>
      <c r="AY451" s="1433"/>
      <c r="AZ451" s="1433"/>
      <c r="BA451" s="1433"/>
      <c r="BB451" s="1433"/>
      <c r="BC451" s="1433"/>
      <c r="BD451" s="1433"/>
      <c r="BE451" s="1433"/>
      <c r="BF451" s="1433"/>
      <c r="BG451" s="1433"/>
      <c r="BH451" s="1433"/>
      <c r="BI451" s="1433"/>
      <c r="BJ451" s="1433"/>
      <c r="BK451" s="1433"/>
      <c r="BL451" s="1433"/>
      <c r="BM451" s="1433"/>
      <c r="BO451" s="1454"/>
      <c r="BP451" s="592">
        <v>8</v>
      </c>
      <c r="BQ451" s="1300" t="s">
        <v>956</v>
      </c>
      <c r="BR451" s="1300"/>
      <c r="BS451" s="1300"/>
      <c r="BT451" s="1300"/>
      <c r="BU451" s="1300"/>
      <c r="BV451" s="1433"/>
      <c r="BW451" s="1433"/>
      <c r="BX451" s="1433"/>
      <c r="BY451" s="1433"/>
      <c r="BZ451" s="1433"/>
      <c r="CA451" s="1433"/>
      <c r="CB451" s="1433"/>
      <c r="CC451" s="1433"/>
      <c r="CD451" s="1433"/>
      <c r="CE451" s="1433"/>
      <c r="CF451" s="1433"/>
      <c r="CG451" s="1433"/>
      <c r="CH451" s="1433"/>
      <c r="CI451" s="1433"/>
      <c r="CJ451" s="1433"/>
      <c r="CK451" s="1433"/>
      <c r="CL451" s="1433"/>
      <c r="CN451" s="1454"/>
      <c r="CO451" s="592">
        <v>8</v>
      </c>
      <c r="CP451" s="1300" t="s">
        <v>956</v>
      </c>
      <c r="CQ451" s="1300"/>
      <c r="CR451" s="1300"/>
      <c r="CS451" s="1300"/>
      <c r="CT451" s="1300"/>
      <c r="CU451" s="1433"/>
      <c r="CV451" s="1433"/>
      <c r="CW451" s="1433"/>
      <c r="CX451" s="1433"/>
      <c r="CY451" s="1433"/>
      <c r="CZ451" s="1433"/>
      <c r="DA451" s="1433"/>
      <c r="DB451" s="1433"/>
      <c r="DC451" s="1433"/>
      <c r="DD451" s="1433"/>
      <c r="DE451" s="1433"/>
      <c r="DF451" s="1433"/>
      <c r="DG451" s="1433"/>
      <c r="DH451" s="1433"/>
      <c r="DI451" s="1433"/>
      <c r="DJ451" s="1433"/>
      <c r="DK451" s="1433"/>
      <c r="DM451" s="1454"/>
      <c r="DN451" s="592">
        <v>8</v>
      </c>
      <c r="DO451" s="1300" t="s">
        <v>956</v>
      </c>
      <c r="DP451" s="1300"/>
      <c r="DQ451" s="1300"/>
      <c r="DR451" s="1300"/>
      <c r="DS451" s="1300"/>
      <c r="DT451" s="1433"/>
      <c r="DU451" s="1433"/>
      <c r="DV451" s="1433"/>
      <c r="DW451" s="1433"/>
      <c r="DX451" s="1433"/>
      <c r="DY451" s="1433"/>
      <c r="DZ451" s="1433"/>
      <c r="EA451" s="1433"/>
      <c r="EB451" s="1433"/>
      <c r="EC451" s="1433"/>
      <c r="ED451" s="1433"/>
      <c r="EE451" s="1433"/>
      <c r="EF451" s="1433"/>
      <c r="EG451" s="1433"/>
      <c r="EH451" s="1433"/>
      <c r="EI451" s="1433"/>
      <c r="EJ451" s="1433"/>
    </row>
    <row r="452" spans="6:140" ht="30" customHeight="1" x14ac:dyDescent="0.15">
      <c r="F452" s="37"/>
      <c r="H452" s="1454"/>
      <c r="I452" s="592">
        <v>6</v>
      </c>
      <c r="J452" s="1300" t="s">
        <v>957</v>
      </c>
      <c r="K452" s="1300"/>
      <c r="L452" s="1300"/>
      <c r="M452" s="1300"/>
      <c r="N452" s="1300"/>
      <c r="O452" s="1433"/>
      <c r="P452" s="1433"/>
      <c r="Q452" s="1433"/>
      <c r="R452" s="1433"/>
      <c r="S452" s="1433"/>
      <c r="T452" s="1433"/>
      <c r="U452" s="1433"/>
      <c r="V452" s="1433"/>
      <c r="W452" s="1433"/>
      <c r="X452" s="1433"/>
      <c r="Y452" s="1433"/>
      <c r="Z452" s="1433"/>
      <c r="AA452" s="1433"/>
      <c r="AB452" s="1433"/>
      <c r="AC452" s="1433"/>
      <c r="AD452" s="1433"/>
      <c r="AE452" s="1433"/>
      <c r="AN452" s="590"/>
      <c r="AP452" s="1454"/>
      <c r="AQ452" s="592">
        <v>6</v>
      </c>
      <c r="AR452" s="1300" t="s">
        <v>957</v>
      </c>
      <c r="AS452" s="1300"/>
      <c r="AT452" s="1300"/>
      <c r="AU452" s="1300"/>
      <c r="AV452" s="1300"/>
      <c r="AW452" s="1433"/>
      <c r="AX452" s="1433"/>
      <c r="AY452" s="1433"/>
      <c r="AZ452" s="1433"/>
      <c r="BA452" s="1433"/>
      <c r="BB452" s="1433"/>
      <c r="BC452" s="1433"/>
      <c r="BD452" s="1433"/>
      <c r="BE452" s="1433"/>
      <c r="BF452" s="1433"/>
      <c r="BG452" s="1433"/>
      <c r="BH452" s="1433"/>
      <c r="BI452" s="1433"/>
      <c r="BJ452" s="1433"/>
      <c r="BK452" s="1433"/>
      <c r="BL452" s="1433"/>
      <c r="BM452" s="1433"/>
      <c r="BO452" s="1454"/>
      <c r="BP452" s="592">
        <v>6</v>
      </c>
      <c r="BQ452" s="1300" t="s">
        <v>957</v>
      </c>
      <c r="BR452" s="1300"/>
      <c r="BS452" s="1300"/>
      <c r="BT452" s="1300"/>
      <c r="BU452" s="1300"/>
      <c r="BV452" s="1433"/>
      <c r="BW452" s="1433"/>
      <c r="BX452" s="1433"/>
      <c r="BY452" s="1433"/>
      <c r="BZ452" s="1433"/>
      <c r="CA452" s="1433"/>
      <c r="CB452" s="1433"/>
      <c r="CC452" s="1433"/>
      <c r="CD452" s="1433"/>
      <c r="CE452" s="1433"/>
      <c r="CF452" s="1433"/>
      <c r="CG452" s="1433"/>
      <c r="CH452" s="1433"/>
      <c r="CI452" s="1433"/>
      <c r="CJ452" s="1433"/>
      <c r="CK452" s="1433"/>
      <c r="CL452" s="1433"/>
      <c r="CN452" s="1454"/>
      <c r="CO452" s="592">
        <v>6</v>
      </c>
      <c r="CP452" s="1300" t="s">
        <v>957</v>
      </c>
      <c r="CQ452" s="1300"/>
      <c r="CR452" s="1300"/>
      <c r="CS452" s="1300"/>
      <c r="CT452" s="1300"/>
      <c r="CU452" s="1433"/>
      <c r="CV452" s="1433"/>
      <c r="CW452" s="1433"/>
      <c r="CX452" s="1433"/>
      <c r="CY452" s="1433"/>
      <c r="CZ452" s="1433"/>
      <c r="DA452" s="1433"/>
      <c r="DB452" s="1433"/>
      <c r="DC452" s="1433"/>
      <c r="DD452" s="1433"/>
      <c r="DE452" s="1433"/>
      <c r="DF452" s="1433"/>
      <c r="DG452" s="1433"/>
      <c r="DH452" s="1433"/>
      <c r="DI452" s="1433"/>
      <c r="DJ452" s="1433"/>
      <c r="DK452" s="1433"/>
      <c r="DM452" s="1454"/>
      <c r="DN452" s="592">
        <v>6</v>
      </c>
      <c r="DO452" s="1300" t="s">
        <v>957</v>
      </c>
      <c r="DP452" s="1300"/>
      <c r="DQ452" s="1300"/>
      <c r="DR452" s="1300"/>
      <c r="DS452" s="1300"/>
      <c r="DT452" s="1433"/>
      <c r="DU452" s="1433"/>
      <c r="DV452" s="1433"/>
      <c r="DW452" s="1433"/>
      <c r="DX452" s="1433"/>
      <c r="DY452" s="1433"/>
      <c r="DZ452" s="1433"/>
      <c r="EA452" s="1433"/>
      <c r="EB452" s="1433"/>
      <c r="EC452" s="1433"/>
      <c r="ED452" s="1433"/>
      <c r="EE452" s="1433"/>
      <c r="EF452" s="1433"/>
      <c r="EG452" s="1433"/>
      <c r="EH452" s="1433"/>
      <c r="EI452" s="1433"/>
      <c r="EJ452" s="1433"/>
    </row>
    <row r="453" spans="6:140" ht="30" customHeight="1" x14ac:dyDescent="0.15">
      <c r="F453" s="37"/>
      <c r="H453" s="1454"/>
      <c r="I453" s="592">
        <v>7</v>
      </c>
      <c r="J453" s="1491" t="s">
        <v>1660</v>
      </c>
      <c r="K453" s="1491"/>
      <c r="L453" s="1491"/>
      <c r="M453" s="1491"/>
      <c r="N453" s="1491"/>
      <c r="O453" s="1433"/>
      <c r="P453" s="1433"/>
      <c r="Q453" s="1433"/>
      <c r="R453" s="1433"/>
      <c r="S453" s="1433"/>
      <c r="T453" s="1433"/>
      <c r="U453" s="1433"/>
      <c r="V453" s="1433"/>
      <c r="W453" s="1433"/>
      <c r="X453" s="1433"/>
      <c r="Y453" s="1433"/>
      <c r="Z453" s="1433"/>
      <c r="AA453" s="1433"/>
      <c r="AB453" s="1433"/>
      <c r="AC453" s="1433"/>
      <c r="AD453" s="1433"/>
      <c r="AE453" s="1433"/>
      <c r="AN453" s="590"/>
      <c r="AP453" s="1454"/>
      <c r="AQ453" s="592">
        <v>7</v>
      </c>
      <c r="AR453" s="1491" t="s">
        <v>1660</v>
      </c>
      <c r="AS453" s="1491"/>
      <c r="AT453" s="1491"/>
      <c r="AU453" s="1491"/>
      <c r="AV453" s="1491"/>
      <c r="AW453" s="1433"/>
      <c r="AX453" s="1433"/>
      <c r="AY453" s="1433"/>
      <c r="AZ453" s="1433"/>
      <c r="BA453" s="1433"/>
      <c r="BB453" s="1433"/>
      <c r="BC453" s="1433"/>
      <c r="BD453" s="1433"/>
      <c r="BE453" s="1433"/>
      <c r="BF453" s="1433"/>
      <c r="BG453" s="1433"/>
      <c r="BH453" s="1433"/>
      <c r="BI453" s="1433"/>
      <c r="BJ453" s="1433"/>
      <c r="BK453" s="1433"/>
      <c r="BL453" s="1433"/>
      <c r="BM453" s="1433"/>
      <c r="BO453" s="1454"/>
      <c r="BP453" s="592">
        <v>7</v>
      </c>
      <c r="BQ453" s="1491" t="s">
        <v>1660</v>
      </c>
      <c r="BR453" s="1491"/>
      <c r="BS453" s="1491"/>
      <c r="BT453" s="1491"/>
      <c r="BU453" s="1491"/>
      <c r="BV453" s="1433"/>
      <c r="BW453" s="1433"/>
      <c r="BX453" s="1433"/>
      <c r="BY453" s="1433"/>
      <c r="BZ453" s="1433"/>
      <c r="CA453" s="1433"/>
      <c r="CB453" s="1433"/>
      <c r="CC453" s="1433"/>
      <c r="CD453" s="1433"/>
      <c r="CE453" s="1433"/>
      <c r="CF453" s="1433"/>
      <c r="CG453" s="1433"/>
      <c r="CH453" s="1433"/>
      <c r="CI453" s="1433"/>
      <c r="CJ453" s="1433"/>
      <c r="CK453" s="1433"/>
      <c r="CL453" s="1433"/>
      <c r="CN453" s="1454"/>
      <c r="CO453" s="592">
        <v>7</v>
      </c>
      <c r="CP453" s="1491" t="s">
        <v>1660</v>
      </c>
      <c r="CQ453" s="1491"/>
      <c r="CR453" s="1491"/>
      <c r="CS453" s="1491"/>
      <c r="CT453" s="1491"/>
      <c r="CU453" s="1433"/>
      <c r="CV453" s="1433"/>
      <c r="CW453" s="1433"/>
      <c r="CX453" s="1433"/>
      <c r="CY453" s="1433"/>
      <c r="CZ453" s="1433"/>
      <c r="DA453" s="1433"/>
      <c r="DB453" s="1433"/>
      <c r="DC453" s="1433"/>
      <c r="DD453" s="1433"/>
      <c r="DE453" s="1433"/>
      <c r="DF453" s="1433"/>
      <c r="DG453" s="1433"/>
      <c r="DH453" s="1433"/>
      <c r="DI453" s="1433"/>
      <c r="DJ453" s="1433"/>
      <c r="DK453" s="1433"/>
      <c r="DM453" s="1454"/>
      <c r="DN453" s="592">
        <v>7</v>
      </c>
      <c r="DO453" s="1491" t="s">
        <v>1660</v>
      </c>
      <c r="DP453" s="1491"/>
      <c r="DQ453" s="1491"/>
      <c r="DR453" s="1491"/>
      <c r="DS453" s="1491"/>
      <c r="DT453" s="1433"/>
      <c r="DU453" s="1433"/>
      <c r="DV453" s="1433"/>
      <c r="DW453" s="1433"/>
      <c r="DX453" s="1433"/>
      <c r="DY453" s="1433"/>
      <c r="DZ453" s="1433"/>
      <c r="EA453" s="1433"/>
      <c r="EB453" s="1433"/>
      <c r="EC453" s="1433"/>
      <c r="ED453" s="1433"/>
      <c r="EE453" s="1433"/>
      <c r="EF453" s="1433"/>
      <c r="EG453" s="1433"/>
      <c r="EH453" s="1433"/>
      <c r="EI453" s="1433"/>
      <c r="EJ453" s="1433"/>
    </row>
    <row r="454" spans="6:140" ht="30" customHeight="1" x14ac:dyDescent="0.15">
      <c r="F454" s="37"/>
      <c r="H454" s="1454"/>
      <c r="I454" s="592">
        <v>8</v>
      </c>
      <c r="J454" s="1300" t="s">
        <v>1889</v>
      </c>
      <c r="K454" s="1300"/>
      <c r="L454" s="1300"/>
      <c r="M454" s="1300"/>
      <c r="N454" s="1300"/>
      <c r="O454" s="1433"/>
      <c r="P454" s="1433"/>
      <c r="Q454" s="1433"/>
      <c r="R454" s="1433"/>
      <c r="S454" s="1433"/>
      <c r="T454" s="1433"/>
      <c r="U454" s="1433"/>
      <c r="V454" s="1433"/>
      <c r="W454" s="1433"/>
      <c r="X454" s="1433"/>
      <c r="Y454" s="1433"/>
      <c r="Z454" s="1433"/>
      <c r="AA454" s="1433"/>
      <c r="AB454" s="1433"/>
      <c r="AC454" s="1433"/>
      <c r="AD454" s="1433"/>
      <c r="AE454" s="1433"/>
      <c r="AN454" s="590"/>
      <c r="AP454" s="1454"/>
      <c r="AQ454" s="592">
        <v>8</v>
      </c>
      <c r="AR454" s="1300" t="s">
        <v>1889</v>
      </c>
      <c r="AS454" s="1300"/>
      <c r="AT454" s="1300"/>
      <c r="AU454" s="1300"/>
      <c r="AV454" s="1300"/>
      <c r="AW454" s="1433"/>
      <c r="AX454" s="1433"/>
      <c r="AY454" s="1433"/>
      <c r="AZ454" s="1433"/>
      <c r="BA454" s="1433"/>
      <c r="BB454" s="1433"/>
      <c r="BC454" s="1433"/>
      <c r="BD454" s="1433"/>
      <c r="BE454" s="1433"/>
      <c r="BF454" s="1433"/>
      <c r="BG454" s="1433"/>
      <c r="BH454" s="1433"/>
      <c r="BI454" s="1433"/>
      <c r="BJ454" s="1433"/>
      <c r="BK454" s="1433"/>
      <c r="BL454" s="1433"/>
      <c r="BM454" s="1433"/>
      <c r="BO454" s="1454"/>
      <c r="BP454" s="592">
        <v>8</v>
      </c>
      <c r="BQ454" s="1300" t="s">
        <v>1889</v>
      </c>
      <c r="BR454" s="1300"/>
      <c r="BS454" s="1300"/>
      <c r="BT454" s="1300"/>
      <c r="BU454" s="1300"/>
      <c r="BV454" s="1433"/>
      <c r="BW454" s="1433"/>
      <c r="BX454" s="1433"/>
      <c r="BY454" s="1433"/>
      <c r="BZ454" s="1433"/>
      <c r="CA454" s="1433"/>
      <c r="CB454" s="1433"/>
      <c r="CC454" s="1433"/>
      <c r="CD454" s="1433"/>
      <c r="CE454" s="1433"/>
      <c r="CF454" s="1433"/>
      <c r="CG454" s="1433"/>
      <c r="CH454" s="1433"/>
      <c r="CI454" s="1433"/>
      <c r="CJ454" s="1433"/>
      <c r="CK454" s="1433"/>
      <c r="CL454" s="1433"/>
      <c r="CN454" s="1454"/>
      <c r="CO454" s="592">
        <v>8</v>
      </c>
      <c r="CP454" s="1300" t="s">
        <v>1889</v>
      </c>
      <c r="CQ454" s="1300"/>
      <c r="CR454" s="1300"/>
      <c r="CS454" s="1300"/>
      <c r="CT454" s="1300"/>
      <c r="CU454" s="1433"/>
      <c r="CV454" s="1433"/>
      <c r="CW454" s="1433"/>
      <c r="CX454" s="1433"/>
      <c r="CY454" s="1433"/>
      <c r="CZ454" s="1433"/>
      <c r="DA454" s="1433"/>
      <c r="DB454" s="1433"/>
      <c r="DC454" s="1433"/>
      <c r="DD454" s="1433"/>
      <c r="DE454" s="1433"/>
      <c r="DF454" s="1433"/>
      <c r="DG454" s="1433"/>
      <c r="DH454" s="1433"/>
      <c r="DI454" s="1433"/>
      <c r="DJ454" s="1433"/>
      <c r="DK454" s="1433"/>
      <c r="DM454" s="1454"/>
      <c r="DN454" s="592">
        <v>8</v>
      </c>
      <c r="DO454" s="1300" t="s">
        <v>1889</v>
      </c>
      <c r="DP454" s="1300"/>
      <c r="DQ454" s="1300"/>
      <c r="DR454" s="1300"/>
      <c r="DS454" s="1300"/>
      <c r="DT454" s="1433"/>
      <c r="DU454" s="1433"/>
      <c r="DV454" s="1433"/>
      <c r="DW454" s="1433"/>
      <c r="DX454" s="1433"/>
      <c r="DY454" s="1433"/>
      <c r="DZ454" s="1433"/>
      <c r="EA454" s="1433"/>
      <c r="EB454" s="1433"/>
      <c r="EC454" s="1433"/>
      <c r="ED454" s="1433"/>
      <c r="EE454" s="1433"/>
      <c r="EF454" s="1433"/>
      <c r="EG454" s="1433"/>
      <c r="EH454" s="1433"/>
      <c r="EI454" s="1433"/>
      <c r="EJ454" s="1433"/>
    </row>
    <row r="455" spans="6:140" ht="30" customHeight="1" x14ac:dyDescent="0.15">
      <c r="F455" s="37"/>
      <c r="H455" s="1454"/>
      <c r="I455" s="592">
        <v>9</v>
      </c>
      <c r="J455" s="1300" t="s">
        <v>1661</v>
      </c>
      <c r="K455" s="1300"/>
      <c r="L455" s="1300"/>
      <c r="M455" s="1300"/>
      <c r="N455" s="1300"/>
      <c r="O455" s="1433"/>
      <c r="P455" s="1433"/>
      <c r="Q455" s="1433"/>
      <c r="R455" s="1433"/>
      <c r="S455" s="1433"/>
      <c r="T455" s="1433"/>
      <c r="U455" s="1433"/>
      <c r="V455" s="1433"/>
      <c r="W455" s="1433"/>
      <c r="X455" s="1433"/>
      <c r="Y455" s="1433"/>
      <c r="Z455" s="1433"/>
      <c r="AA455" s="1433"/>
      <c r="AB455" s="1433"/>
      <c r="AC455" s="1433"/>
      <c r="AD455" s="1433"/>
      <c r="AE455" s="1433"/>
      <c r="AN455" s="590"/>
      <c r="AP455" s="1454"/>
      <c r="AQ455" s="592">
        <v>9</v>
      </c>
      <c r="AR455" s="1300" t="s">
        <v>960</v>
      </c>
      <c r="AS455" s="1300"/>
      <c r="AT455" s="1300"/>
      <c r="AU455" s="1300"/>
      <c r="AV455" s="1300"/>
      <c r="AW455" s="1433"/>
      <c r="AX455" s="1433"/>
      <c r="AY455" s="1433"/>
      <c r="AZ455" s="1433"/>
      <c r="BA455" s="1433"/>
      <c r="BB455" s="1433"/>
      <c r="BC455" s="1433"/>
      <c r="BD455" s="1433"/>
      <c r="BE455" s="1433"/>
      <c r="BF455" s="1433"/>
      <c r="BG455" s="1433"/>
      <c r="BH455" s="1433"/>
      <c r="BI455" s="1433"/>
      <c r="BJ455" s="1433"/>
      <c r="BK455" s="1433"/>
      <c r="BL455" s="1433"/>
      <c r="BM455" s="1433"/>
      <c r="BO455" s="1454"/>
      <c r="BP455" s="592">
        <v>9</v>
      </c>
      <c r="BQ455" s="1300" t="s">
        <v>1661</v>
      </c>
      <c r="BR455" s="1300"/>
      <c r="BS455" s="1300"/>
      <c r="BT455" s="1300"/>
      <c r="BU455" s="1300"/>
      <c r="BV455" s="1433"/>
      <c r="BW455" s="1433"/>
      <c r="BX455" s="1433"/>
      <c r="BY455" s="1433"/>
      <c r="BZ455" s="1433"/>
      <c r="CA455" s="1433"/>
      <c r="CB455" s="1433"/>
      <c r="CC455" s="1433"/>
      <c r="CD455" s="1433"/>
      <c r="CE455" s="1433"/>
      <c r="CF455" s="1433"/>
      <c r="CG455" s="1433"/>
      <c r="CH455" s="1433"/>
      <c r="CI455" s="1433"/>
      <c r="CJ455" s="1433"/>
      <c r="CK455" s="1433"/>
      <c r="CL455" s="1433"/>
      <c r="CN455" s="1454"/>
      <c r="CO455" s="592">
        <v>9</v>
      </c>
      <c r="CP455" s="1300" t="s">
        <v>1661</v>
      </c>
      <c r="CQ455" s="1300"/>
      <c r="CR455" s="1300"/>
      <c r="CS455" s="1300"/>
      <c r="CT455" s="1300"/>
      <c r="CU455" s="1433"/>
      <c r="CV455" s="1433"/>
      <c r="CW455" s="1433"/>
      <c r="CX455" s="1433"/>
      <c r="CY455" s="1433"/>
      <c r="CZ455" s="1433"/>
      <c r="DA455" s="1433"/>
      <c r="DB455" s="1433"/>
      <c r="DC455" s="1433"/>
      <c r="DD455" s="1433"/>
      <c r="DE455" s="1433"/>
      <c r="DF455" s="1433"/>
      <c r="DG455" s="1433"/>
      <c r="DH455" s="1433"/>
      <c r="DI455" s="1433"/>
      <c r="DJ455" s="1433"/>
      <c r="DK455" s="1433"/>
      <c r="DM455" s="1454"/>
      <c r="DN455" s="592">
        <v>9</v>
      </c>
      <c r="DO455" s="1300" t="s">
        <v>1661</v>
      </c>
      <c r="DP455" s="1300"/>
      <c r="DQ455" s="1300"/>
      <c r="DR455" s="1300"/>
      <c r="DS455" s="1300"/>
      <c r="DT455" s="1433"/>
      <c r="DU455" s="1433"/>
      <c r="DV455" s="1433"/>
      <c r="DW455" s="1433"/>
      <c r="DX455" s="1433"/>
      <c r="DY455" s="1433"/>
      <c r="DZ455" s="1433"/>
      <c r="EA455" s="1433"/>
      <c r="EB455" s="1433"/>
      <c r="EC455" s="1433"/>
      <c r="ED455" s="1433"/>
      <c r="EE455" s="1433"/>
      <c r="EF455" s="1433"/>
      <c r="EG455" s="1433"/>
      <c r="EH455" s="1433"/>
      <c r="EI455" s="1433"/>
      <c r="EJ455" s="1433"/>
    </row>
    <row r="456" spans="6:140" ht="30" customHeight="1" x14ac:dyDescent="0.15">
      <c r="F456" s="37"/>
      <c r="H456" s="1454"/>
      <c r="I456" s="592">
        <v>10</v>
      </c>
      <c r="J456" s="1300" t="s">
        <v>961</v>
      </c>
      <c r="K456" s="1300"/>
      <c r="L456" s="1300"/>
      <c r="M456" s="1300"/>
      <c r="N456" s="1300"/>
      <c r="O456" s="1432"/>
      <c r="P456" s="1432"/>
      <c r="Q456" s="1432"/>
      <c r="R456" s="1432"/>
      <c r="S456" s="1432"/>
      <c r="T456" s="1432"/>
      <c r="U456" s="1432"/>
      <c r="V456" s="1432"/>
      <c r="W456" s="1432"/>
      <c r="X456" s="1432"/>
      <c r="Y456" s="1432"/>
      <c r="Z456" s="1432"/>
      <c r="AA456" s="1432"/>
      <c r="AB456" s="1432"/>
      <c r="AC456" s="1432"/>
      <c r="AD456" s="1432"/>
      <c r="AE456" s="1432"/>
      <c r="AN456" s="590"/>
      <c r="AP456" s="1454"/>
      <c r="AQ456" s="592">
        <v>10</v>
      </c>
      <c r="AR456" s="1300" t="s">
        <v>961</v>
      </c>
      <c r="AS456" s="1300"/>
      <c r="AT456" s="1300"/>
      <c r="AU456" s="1300"/>
      <c r="AV456" s="1300"/>
      <c r="AW456" s="1433"/>
      <c r="AX456" s="1433"/>
      <c r="AY456" s="1433"/>
      <c r="AZ456" s="1433"/>
      <c r="BA456" s="1433"/>
      <c r="BB456" s="1433"/>
      <c r="BC456" s="1433"/>
      <c r="BD456" s="1433"/>
      <c r="BE456" s="1433"/>
      <c r="BF456" s="1433"/>
      <c r="BG456" s="1433"/>
      <c r="BH456" s="1433"/>
      <c r="BI456" s="1433"/>
      <c r="BJ456" s="1433"/>
      <c r="BK456" s="1433"/>
      <c r="BL456" s="1433"/>
      <c r="BM456" s="1433"/>
      <c r="BO456" s="1454"/>
      <c r="BP456" s="592">
        <v>10</v>
      </c>
      <c r="BQ456" s="1300" t="s">
        <v>961</v>
      </c>
      <c r="BR456" s="1300"/>
      <c r="BS456" s="1300"/>
      <c r="BT456" s="1300"/>
      <c r="BU456" s="1300"/>
      <c r="BV456" s="1433"/>
      <c r="BW456" s="1433"/>
      <c r="BX456" s="1433"/>
      <c r="BY456" s="1433"/>
      <c r="BZ456" s="1433"/>
      <c r="CA456" s="1433"/>
      <c r="CB456" s="1433"/>
      <c r="CC456" s="1433"/>
      <c r="CD456" s="1433"/>
      <c r="CE456" s="1433"/>
      <c r="CF456" s="1433"/>
      <c r="CG456" s="1433"/>
      <c r="CH456" s="1433"/>
      <c r="CI456" s="1433"/>
      <c r="CJ456" s="1433"/>
      <c r="CK456" s="1433"/>
      <c r="CL456" s="1433"/>
      <c r="CN456" s="1454"/>
      <c r="CO456" s="592">
        <v>10</v>
      </c>
      <c r="CP456" s="1300" t="s">
        <v>961</v>
      </c>
      <c r="CQ456" s="1300"/>
      <c r="CR456" s="1300"/>
      <c r="CS456" s="1300"/>
      <c r="CT456" s="1300"/>
      <c r="CU456" s="1433"/>
      <c r="CV456" s="1433"/>
      <c r="CW456" s="1433"/>
      <c r="CX456" s="1433"/>
      <c r="CY456" s="1433"/>
      <c r="CZ456" s="1433"/>
      <c r="DA456" s="1433"/>
      <c r="DB456" s="1433"/>
      <c r="DC456" s="1433"/>
      <c r="DD456" s="1433"/>
      <c r="DE456" s="1433"/>
      <c r="DF456" s="1433"/>
      <c r="DG456" s="1433"/>
      <c r="DH456" s="1433"/>
      <c r="DI456" s="1433"/>
      <c r="DJ456" s="1433"/>
      <c r="DK456" s="1433"/>
      <c r="DM456" s="1454"/>
      <c r="DN456" s="592">
        <v>10</v>
      </c>
      <c r="DO456" s="1300" t="s">
        <v>961</v>
      </c>
      <c r="DP456" s="1300"/>
      <c r="DQ456" s="1300"/>
      <c r="DR456" s="1300"/>
      <c r="DS456" s="1300"/>
      <c r="DT456" s="1433"/>
      <c r="DU456" s="1433"/>
      <c r="DV456" s="1433"/>
      <c r="DW456" s="1433"/>
      <c r="DX456" s="1433"/>
      <c r="DY456" s="1433"/>
      <c r="DZ456" s="1433"/>
      <c r="EA456" s="1433"/>
      <c r="EB456" s="1433"/>
      <c r="EC456" s="1433"/>
      <c r="ED456" s="1433"/>
      <c r="EE456" s="1433"/>
      <c r="EF456" s="1433"/>
      <c r="EG456" s="1433"/>
      <c r="EH456" s="1433"/>
      <c r="EI456" s="1433"/>
      <c r="EJ456" s="1433"/>
    </row>
    <row r="457" spans="6:140" ht="30" customHeight="1" x14ac:dyDescent="0.15">
      <c r="F457" s="37"/>
      <c r="H457" s="1454"/>
      <c r="I457" s="1301">
        <v>11</v>
      </c>
      <c r="J457" s="1463" t="s">
        <v>1614</v>
      </c>
      <c r="K457" s="850"/>
      <c r="L457" s="850"/>
      <c r="M457" s="850"/>
      <c r="N457" s="850"/>
      <c r="O457" s="1260" t="s">
        <v>1055</v>
      </c>
      <c r="P457" s="1261"/>
      <c r="Q457" s="1261"/>
      <c r="R457" s="1261"/>
      <c r="S457" s="1262"/>
      <c r="T457" s="1260" t="s">
        <v>1618</v>
      </c>
      <c r="U457" s="1262"/>
      <c r="V457" s="1398" t="s">
        <v>1619</v>
      </c>
      <c r="W457" s="1400"/>
      <c r="X457" s="1398" t="s">
        <v>1617</v>
      </c>
      <c r="Y457" s="1400"/>
      <c r="Z457" s="1398" t="s">
        <v>1620</v>
      </c>
      <c r="AA457" s="1400"/>
      <c r="AB457" s="1398" t="s">
        <v>1621</v>
      </c>
      <c r="AC457" s="1400"/>
      <c r="AD457" s="1398" t="s">
        <v>1615</v>
      </c>
      <c r="AE457" s="1400"/>
      <c r="AN457" s="590"/>
      <c r="AP457" s="1454"/>
      <c r="AQ457" s="1301">
        <v>11</v>
      </c>
      <c r="AR457" s="1463" t="s">
        <v>1614</v>
      </c>
      <c r="AS457" s="850"/>
      <c r="AT457" s="850"/>
      <c r="AU457" s="850"/>
      <c r="AV457" s="1464"/>
      <c r="AW457" s="1260" t="s">
        <v>1055</v>
      </c>
      <c r="AX457" s="1261"/>
      <c r="AY457" s="1261"/>
      <c r="AZ457" s="1261"/>
      <c r="BA457" s="1262"/>
      <c r="BB457" s="1260" t="s">
        <v>1618</v>
      </c>
      <c r="BC457" s="1262"/>
      <c r="BD457" s="1398" t="s">
        <v>1619</v>
      </c>
      <c r="BE457" s="1400"/>
      <c r="BF457" s="1398" t="s">
        <v>1617</v>
      </c>
      <c r="BG457" s="1400"/>
      <c r="BH457" s="1398" t="s">
        <v>1620</v>
      </c>
      <c r="BI457" s="1400"/>
      <c r="BJ457" s="1398" t="s">
        <v>1616</v>
      </c>
      <c r="BK457" s="1400"/>
      <c r="BL457" s="1398" t="s">
        <v>1615</v>
      </c>
      <c r="BM457" s="1400"/>
      <c r="BO457" s="1454"/>
      <c r="BP457" s="1301">
        <v>11</v>
      </c>
      <c r="BQ457" s="1463" t="s">
        <v>1614</v>
      </c>
      <c r="BR457" s="850"/>
      <c r="BS457" s="850"/>
      <c r="BT457" s="850"/>
      <c r="BU457" s="1464"/>
      <c r="BV457" s="1260" t="s">
        <v>1055</v>
      </c>
      <c r="BW457" s="1261"/>
      <c r="BX457" s="1261"/>
      <c r="BY457" s="1261"/>
      <c r="BZ457" s="1262"/>
      <c r="CA457" s="1260" t="s">
        <v>1618</v>
      </c>
      <c r="CB457" s="1262"/>
      <c r="CC457" s="1398" t="s">
        <v>1619</v>
      </c>
      <c r="CD457" s="1400"/>
      <c r="CE457" s="1398" t="s">
        <v>1617</v>
      </c>
      <c r="CF457" s="1400"/>
      <c r="CG457" s="1398" t="s">
        <v>1620</v>
      </c>
      <c r="CH457" s="1400"/>
      <c r="CI457" s="1398" t="s">
        <v>1616</v>
      </c>
      <c r="CJ457" s="1400"/>
      <c r="CK457" s="1398" t="s">
        <v>1615</v>
      </c>
      <c r="CL457" s="1400"/>
      <c r="CN457" s="1454"/>
      <c r="CO457" s="1301">
        <v>11</v>
      </c>
      <c r="CP457" s="1463" t="s">
        <v>1614</v>
      </c>
      <c r="CQ457" s="850"/>
      <c r="CR457" s="850"/>
      <c r="CS457" s="850"/>
      <c r="CT457" s="1464"/>
      <c r="CU457" s="1260" t="s">
        <v>1055</v>
      </c>
      <c r="CV457" s="1261"/>
      <c r="CW457" s="1261"/>
      <c r="CX457" s="1261"/>
      <c r="CY457" s="1262"/>
      <c r="CZ457" s="1260" t="s">
        <v>1618</v>
      </c>
      <c r="DA457" s="1262"/>
      <c r="DB457" s="1398" t="s">
        <v>1619</v>
      </c>
      <c r="DC457" s="1400"/>
      <c r="DD457" s="1398" t="s">
        <v>1617</v>
      </c>
      <c r="DE457" s="1400"/>
      <c r="DF457" s="1398" t="s">
        <v>1620</v>
      </c>
      <c r="DG457" s="1400"/>
      <c r="DH457" s="1398" t="s">
        <v>1616</v>
      </c>
      <c r="DI457" s="1400"/>
      <c r="DJ457" s="1398" t="s">
        <v>1615</v>
      </c>
      <c r="DK457" s="1400"/>
      <c r="DM457" s="1454"/>
      <c r="DN457" s="1301">
        <v>11</v>
      </c>
      <c r="DO457" s="1463" t="s">
        <v>1614</v>
      </c>
      <c r="DP457" s="850"/>
      <c r="DQ457" s="850"/>
      <c r="DR457" s="850"/>
      <c r="DS457" s="1464"/>
      <c r="DT457" s="1260" t="s">
        <v>1055</v>
      </c>
      <c r="DU457" s="1261"/>
      <c r="DV457" s="1261"/>
      <c r="DW457" s="1261"/>
      <c r="DX457" s="1262"/>
      <c r="DY457" s="1260" t="s">
        <v>1618</v>
      </c>
      <c r="DZ457" s="1262"/>
      <c r="EA457" s="1398" t="s">
        <v>1619</v>
      </c>
      <c r="EB457" s="1400"/>
      <c r="EC457" s="1398" t="s">
        <v>1617</v>
      </c>
      <c r="ED457" s="1400"/>
      <c r="EE457" s="1398" t="s">
        <v>1620</v>
      </c>
      <c r="EF457" s="1400"/>
      <c r="EG457" s="1398" t="s">
        <v>1616</v>
      </c>
      <c r="EH457" s="1400"/>
      <c r="EI457" s="1398" t="s">
        <v>1615</v>
      </c>
      <c r="EJ457" s="1400"/>
    </row>
    <row r="458" spans="6:140" ht="30" customHeight="1" x14ac:dyDescent="0.15">
      <c r="F458" s="37"/>
      <c r="H458" s="1454"/>
      <c r="I458" s="1301"/>
      <c r="J458" s="1465"/>
      <c r="K458" s="936"/>
      <c r="L458" s="936"/>
      <c r="M458" s="936"/>
      <c r="N458" s="936"/>
      <c r="O458" s="1472"/>
      <c r="P458" s="1489"/>
      <c r="Q458" s="1489"/>
      <c r="R458" s="1489"/>
      <c r="S458" s="1473"/>
      <c r="T458" s="1487"/>
      <c r="U458" s="1488"/>
      <c r="V458" s="1487"/>
      <c r="W458" s="1488"/>
      <c r="X458" s="1487"/>
      <c r="Y458" s="1488"/>
      <c r="Z458" s="1506"/>
      <c r="AA458" s="1507"/>
      <c r="AB458" s="1494"/>
      <c r="AC458" s="1495"/>
      <c r="AD458" s="1472"/>
      <c r="AE458" s="1473"/>
      <c r="AN458" s="590"/>
      <c r="AP458" s="1454"/>
      <c r="AQ458" s="1301"/>
      <c r="AR458" s="1465"/>
      <c r="AS458" s="936"/>
      <c r="AT458" s="936"/>
      <c r="AU458" s="936"/>
      <c r="AV458" s="1466"/>
      <c r="AW458" s="1472"/>
      <c r="AX458" s="1489"/>
      <c r="AY458" s="1489"/>
      <c r="AZ458" s="1489"/>
      <c r="BA458" s="1473"/>
      <c r="BB458" s="1487"/>
      <c r="BC458" s="1488"/>
      <c r="BD458" s="1487"/>
      <c r="BE458" s="1488"/>
      <c r="BF458" s="1487"/>
      <c r="BG458" s="1488"/>
      <c r="BH458" s="1506"/>
      <c r="BI458" s="1507"/>
      <c r="BJ458" s="1494"/>
      <c r="BK458" s="1495"/>
      <c r="BL458" s="1472"/>
      <c r="BM458" s="1473"/>
      <c r="BO458" s="1454"/>
      <c r="BP458" s="1301"/>
      <c r="BQ458" s="1465"/>
      <c r="BR458" s="936"/>
      <c r="BS458" s="936"/>
      <c r="BT458" s="936"/>
      <c r="BU458" s="1466"/>
      <c r="BV458" s="1472"/>
      <c r="BW458" s="1489"/>
      <c r="BX458" s="1489"/>
      <c r="BY458" s="1489"/>
      <c r="BZ458" s="1473"/>
      <c r="CA458" s="1487"/>
      <c r="CB458" s="1488"/>
      <c r="CC458" s="1487"/>
      <c r="CD458" s="1488"/>
      <c r="CE458" s="1487"/>
      <c r="CF458" s="1488"/>
      <c r="CG458" s="1506"/>
      <c r="CH458" s="1507"/>
      <c r="CI458" s="1494"/>
      <c r="CJ458" s="1495"/>
      <c r="CK458" s="1472"/>
      <c r="CL458" s="1473"/>
      <c r="CN458" s="1454"/>
      <c r="CO458" s="1301"/>
      <c r="CP458" s="1465"/>
      <c r="CQ458" s="936"/>
      <c r="CR458" s="936"/>
      <c r="CS458" s="936"/>
      <c r="CT458" s="1466"/>
      <c r="CU458" s="1472"/>
      <c r="CV458" s="1489"/>
      <c r="CW458" s="1489"/>
      <c r="CX458" s="1489"/>
      <c r="CY458" s="1473"/>
      <c r="CZ458" s="1487"/>
      <c r="DA458" s="1488"/>
      <c r="DB458" s="1487"/>
      <c r="DC458" s="1488"/>
      <c r="DD458" s="1487"/>
      <c r="DE458" s="1488"/>
      <c r="DF458" s="1506"/>
      <c r="DG458" s="1507"/>
      <c r="DH458" s="1494"/>
      <c r="DI458" s="1495"/>
      <c r="DJ458" s="1472"/>
      <c r="DK458" s="1473"/>
      <c r="DM458" s="1454"/>
      <c r="DN458" s="1301"/>
      <c r="DO458" s="1465"/>
      <c r="DP458" s="936"/>
      <c r="DQ458" s="936"/>
      <c r="DR458" s="936"/>
      <c r="DS458" s="1466"/>
      <c r="DT458" s="1472"/>
      <c r="DU458" s="1489"/>
      <c r="DV458" s="1489"/>
      <c r="DW458" s="1489"/>
      <c r="DX458" s="1473"/>
      <c r="DY458" s="1487"/>
      <c r="DZ458" s="1488"/>
      <c r="EA458" s="1487"/>
      <c r="EB458" s="1488"/>
      <c r="EC458" s="1487"/>
      <c r="ED458" s="1488"/>
      <c r="EE458" s="1506"/>
      <c r="EF458" s="1507"/>
      <c r="EG458" s="1494"/>
      <c r="EH458" s="1495"/>
      <c r="EI458" s="1472"/>
      <c r="EJ458" s="1473"/>
    </row>
    <row r="459" spans="6:140" ht="30" customHeight="1" x14ac:dyDescent="0.15">
      <c r="F459" s="37"/>
      <c r="H459" s="1454"/>
      <c r="I459" s="1301"/>
      <c r="J459" s="1465"/>
      <c r="K459" s="936"/>
      <c r="L459" s="936"/>
      <c r="M459" s="936"/>
      <c r="N459" s="936"/>
      <c r="O459" s="1421"/>
      <c r="P459" s="1460"/>
      <c r="Q459" s="1460"/>
      <c r="R459" s="1460"/>
      <c r="S459" s="1422"/>
      <c r="T459" s="1458"/>
      <c r="U459" s="1459"/>
      <c r="V459" s="1458"/>
      <c r="W459" s="1459"/>
      <c r="X459" s="1458"/>
      <c r="Y459" s="1459"/>
      <c r="Z459" s="1502"/>
      <c r="AA459" s="1503"/>
      <c r="AB459" s="1456"/>
      <c r="AC459" s="1457"/>
      <c r="AD459" s="1421"/>
      <c r="AE459" s="1422"/>
      <c r="AN459" s="590"/>
      <c r="AP459" s="1454"/>
      <c r="AQ459" s="1301"/>
      <c r="AR459" s="1465"/>
      <c r="AS459" s="936"/>
      <c r="AT459" s="936"/>
      <c r="AU459" s="936"/>
      <c r="AV459" s="1466"/>
      <c r="AW459" s="1421"/>
      <c r="AX459" s="1460"/>
      <c r="AY459" s="1460"/>
      <c r="AZ459" s="1460"/>
      <c r="BA459" s="1422"/>
      <c r="BB459" s="1458"/>
      <c r="BC459" s="1459"/>
      <c r="BD459" s="1458"/>
      <c r="BE459" s="1459"/>
      <c r="BF459" s="1458"/>
      <c r="BG459" s="1459"/>
      <c r="BH459" s="1502"/>
      <c r="BI459" s="1503"/>
      <c r="BJ459" s="1456"/>
      <c r="BK459" s="1457"/>
      <c r="BL459" s="1421"/>
      <c r="BM459" s="1422"/>
      <c r="BO459" s="1454"/>
      <c r="BP459" s="1301"/>
      <c r="BQ459" s="1465"/>
      <c r="BR459" s="936"/>
      <c r="BS459" s="936"/>
      <c r="BT459" s="936"/>
      <c r="BU459" s="1466"/>
      <c r="BV459" s="1421"/>
      <c r="BW459" s="1460"/>
      <c r="BX459" s="1460"/>
      <c r="BY459" s="1460"/>
      <c r="BZ459" s="1422"/>
      <c r="CA459" s="1458"/>
      <c r="CB459" s="1459"/>
      <c r="CC459" s="1458"/>
      <c r="CD459" s="1459"/>
      <c r="CE459" s="1458"/>
      <c r="CF459" s="1459"/>
      <c r="CG459" s="1502"/>
      <c r="CH459" s="1503"/>
      <c r="CI459" s="1456"/>
      <c r="CJ459" s="1457"/>
      <c r="CK459" s="1421"/>
      <c r="CL459" s="1422"/>
      <c r="CN459" s="1454"/>
      <c r="CO459" s="1301"/>
      <c r="CP459" s="1465"/>
      <c r="CQ459" s="936"/>
      <c r="CR459" s="936"/>
      <c r="CS459" s="936"/>
      <c r="CT459" s="1466"/>
      <c r="CU459" s="1421"/>
      <c r="CV459" s="1460"/>
      <c r="CW459" s="1460"/>
      <c r="CX459" s="1460"/>
      <c r="CY459" s="1422"/>
      <c r="CZ459" s="1458"/>
      <c r="DA459" s="1459"/>
      <c r="DB459" s="1458"/>
      <c r="DC459" s="1459"/>
      <c r="DD459" s="1458"/>
      <c r="DE459" s="1459"/>
      <c r="DF459" s="1502"/>
      <c r="DG459" s="1503"/>
      <c r="DH459" s="1456"/>
      <c r="DI459" s="1457"/>
      <c r="DJ459" s="1421"/>
      <c r="DK459" s="1422"/>
      <c r="DM459" s="1454"/>
      <c r="DN459" s="1301"/>
      <c r="DO459" s="1465"/>
      <c r="DP459" s="936"/>
      <c r="DQ459" s="936"/>
      <c r="DR459" s="936"/>
      <c r="DS459" s="1466"/>
      <c r="DT459" s="1421"/>
      <c r="DU459" s="1460"/>
      <c r="DV459" s="1460"/>
      <c r="DW459" s="1460"/>
      <c r="DX459" s="1422"/>
      <c r="DY459" s="1458"/>
      <c r="DZ459" s="1459"/>
      <c r="EA459" s="1458"/>
      <c r="EB459" s="1459"/>
      <c r="EC459" s="1458"/>
      <c r="ED459" s="1459"/>
      <c r="EE459" s="1502"/>
      <c r="EF459" s="1503"/>
      <c r="EG459" s="1456"/>
      <c r="EH459" s="1457"/>
      <c r="EI459" s="1421"/>
      <c r="EJ459" s="1422"/>
    </row>
    <row r="460" spans="6:140" ht="30" customHeight="1" x14ac:dyDescent="0.15">
      <c r="F460" s="37"/>
      <c r="H460" s="1454"/>
      <c r="I460" s="1301"/>
      <c r="J460" s="1465"/>
      <c r="K460" s="936"/>
      <c r="L460" s="936"/>
      <c r="M460" s="936"/>
      <c r="N460" s="936"/>
      <c r="O460" s="1421"/>
      <c r="P460" s="1460"/>
      <c r="Q460" s="1460"/>
      <c r="R460" s="1460"/>
      <c r="S460" s="1422"/>
      <c r="T460" s="1458"/>
      <c r="U460" s="1459"/>
      <c r="V460" s="1458"/>
      <c r="W460" s="1459"/>
      <c r="X460" s="1458"/>
      <c r="Y460" s="1459"/>
      <c r="Z460" s="1502"/>
      <c r="AA460" s="1503"/>
      <c r="AB460" s="1456"/>
      <c r="AC460" s="1457"/>
      <c r="AD460" s="1421"/>
      <c r="AE460" s="1422"/>
      <c r="AN460" s="590"/>
      <c r="AP460" s="1454"/>
      <c r="AQ460" s="1301"/>
      <c r="AR460" s="1465"/>
      <c r="AS460" s="936"/>
      <c r="AT460" s="936"/>
      <c r="AU460" s="936"/>
      <c r="AV460" s="1466"/>
      <c r="AW460" s="1421"/>
      <c r="AX460" s="1460"/>
      <c r="AY460" s="1460"/>
      <c r="AZ460" s="1460"/>
      <c r="BA460" s="1422"/>
      <c r="BB460" s="1458"/>
      <c r="BC460" s="1459"/>
      <c r="BD460" s="1458"/>
      <c r="BE460" s="1459"/>
      <c r="BF460" s="1458"/>
      <c r="BG460" s="1459"/>
      <c r="BH460" s="1502"/>
      <c r="BI460" s="1503"/>
      <c r="BJ460" s="1456"/>
      <c r="BK460" s="1457"/>
      <c r="BL460" s="1421"/>
      <c r="BM460" s="1422"/>
      <c r="BO460" s="1454"/>
      <c r="BP460" s="1301"/>
      <c r="BQ460" s="1465"/>
      <c r="BR460" s="936"/>
      <c r="BS460" s="936"/>
      <c r="BT460" s="936"/>
      <c r="BU460" s="1466"/>
      <c r="BV460" s="1421"/>
      <c r="BW460" s="1460"/>
      <c r="BX460" s="1460"/>
      <c r="BY460" s="1460"/>
      <c r="BZ460" s="1422"/>
      <c r="CA460" s="1458"/>
      <c r="CB460" s="1459"/>
      <c r="CC460" s="1458"/>
      <c r="CD460" s="1459"/>
      <c r="CE460" s="1458"/>
      <c r="CF460" s="1459"/>
      <c r="CG460" s="1502"/>
      <c r="CH460" s="1503"/>
      <c r="CI460" s="1456"/>
      <c r="CJ460" s="1457"/>
      <c r="CK460" s="1421"/>
      <c r="CL460" s="1422"/>
      <c r="CN460" s="1454"/>
      <c r="CO460" s="1301"/>
      <c r="CP460" s="1465"/>
      <c r="CQ460" s="936"/>
      <c r="CR460" s="936"/>
      <c r="CS460" s="936"/>
      <c r="CT460" s="1466"/>
      <c r="CU460" s="1421"/>
      <c r="CV460" s="1460"/>
      <c r="CW460" s="1460"/>
      <c r="CX460" s="1460"/>
      <c r="CY460" s="1422"/>
      <c r="CZ460" s="1458"/>
      <c r="DA460" s="1459"/>
      <c r="DB460" s="1458"/>
      <c r="DC460" s="1459"/>
      <c r="DD460" s="1458"/>
      <c r="DE460" s="1459"/>
      <c r="DF460" s="1502"/>
      <c r="DG460" s="1503"/>
      <c r="DH460" s="1456"/>
      <c r="DI460" s="1457"/>
      <c r="DJ460" s="1421"/>
      <c r="DK460" s="1422"/>
      <c r="DM460" s="1454"/>
      <c r="DN460" s="1301"/>
      <c r="DO460" s="1465"/>
      <c r="DP460" s="936"/>
      <c r="DQ460" s="936"/>
      <c r="DR460" s="936"/>
      <c r="DS460" s="1466"/>
      <c r="DT460" s="1421"/>
      <c r="DU460" s="1460"/>
      <c r="DV460" s="1460"/>
      <c r="DW460" s="1460"/>
      <c r="DX460" s="1422"/>
      <c r="DY460" s="1458"/>
      <c r="DZ460" s="1459"/>
      <c r="EA460" s="1458"/>
      <c r="EB460" s="1459"/>
      <c r="EC460" s="1458"/>
      <c r="ED460" s="1459"/>
      <c r="EE460" s="1502"/>
      <c r="EF460" s="1503"/>
      <c r="EG460" s="1456"/>
      <c r="EH460" s="1457"/>
      <c r="EI460" s="1421"/>
      <c r="EJ460" s="1422"/>
    </row>
    <row r="461" spans="6:140" ht="30" customHeight="1" x14ac:dyDescent="0.15">
      <c r="F461" s="37"/>
      <c r="H461" s="1454"/>
      <c r="I461" s="1301"/>
      <c r="J461" s="1465"/>
      <c r="K461" s="936"/>
      <c r="L461" s="936"/>
      <c r="M461" s="936"/>
      <c r="N461" s="936"/>
      <c r="O461" s="1421"/>
      <c r="P461" s="1460"/>
      <c r="Q461" s="1460"/>
      <c r="R461" s="1460"/>
      <c r="S461" s="1422"/>
      <c r="T461" s="1458"/>
      <c r="U461" s="1459"/>
      <c r="V461" s="1458"/>
      <c r="W461" s="1459"/>
      <c r="X461" s="1458"/>
      <c r="Y461" s="1459"/>
      <c r="Z461" s="1502"/>
      <c r="AA461" s="1503"/>
      <c r="AB461" s="1456"/>
      <c r="AC461" s="1457"/>
      <c r="AD461" s="1421"/>
      <c r="AE461" s="1422"/>
      <c r="AN461" s="590"/>
      <c r="AP461" s="1454"/>
      <c r="AQ461" s="1301"/>
      <c r="AR461" s="1465"/>
      <c r="AS461" s="936"/>
      <c r="AT461" s="936"/>
      <c r="AU461" s="936"/>
      <c r="AV461" s="1466"/>
      <c r="AW461" s="1421"/>
      <c r="AX461" s="1460"/>
      <c r="AY461" s="1460"/>
      <c r="AZ461" s="1460"/>
      <c r="BA461" s="1422"/>
      <c r="BB461" s="1458"/>
      <c r="BC461" s="1459"/>
      <c r="BD461" s="1458"/>
      <c r="BE461" s="1459"/>
      <c r="BF461" s="1458"/>
      <c r="BG461" s="1459"/>
      <c r="BH461" s="1502"/>
      <c r="BI461" s="1503"/>
      <c r="BJ461" s="1456"/>
      <c r="BK461" s="1457"/>
      <c r="BL461" s="1421"/>
      <c r="BM461" s="1422"/>
      <c r="BO461" s="1454"/>
      <c r="BP461" s="1301"/>
      <c r="BQ461" s="1465"/>
      <c r="BR461" s="936"/>
      <c r="BS461" s="936"/>
      <c r="BT461" s="936"/>
      <c r="BU461" s="1466"/>
      <c r="BV461" s="1421"/>
      <c r="BW461" s="1460"/>
      <c r="BX461" s="1460"/>
      <c r="BY461" s="1460"/>
      <c r="BZ461" s="1422"/>
      <c r="CA461" s="1458"/>
      <c r="CB461" s="1459"/>
      <c r="CC461" s="1458"/>
      <c r="CD461" s="1459"/>
      <c r="CE461" s="1458"/>
      <c r="CF461" s="1459"/>
      <c r="CG461" s="1502"/>
      <c r="CH461" s="1503"/>
      <c r="CI461" s="1456"/>
      <c r="CJ461" s="1457"/>
      <c r="CK461" s="1421"/>
      <c r="CL461" s="1422"/>
      <c r="CN461" s="1454"/>
      <c r="CO461" s="1301"/>
      <c r="CP461" s="1465"/>
      <c r="CQ461" s="936"/>
      <c r="CR461" s="936"/>
      <c r="CS461" s="936"/>
      <c r="CT461" s="1466"/>
      <c r="CU461" s="1421"/>
      <c r="CV461" s="1460"/>
      <c r="CW461" s="1460"/>
      <c r="CX461" s="1460"/>
      <c r="CY461" s="1422"/>
      <c r="CZ461" s="1458"/>
      <c r="DA461" s="1459"/>
      <c r="DB461" s="1458"/>
      <c r="DC461" s="1459"/>
      <c r="DD461" s="1458"/>
      <c r="DE461" s="1459"/>
      <c r="DF461" s="1502"/>
      <c r="DG461" s="1503"/>
      <c r="DH461" s="1456"/>
      <c r="DI461" s="1457"/>
      <c r="DJ461" s="1421"/>
      <c r="DK461" s="1422"/>
      <c r="DM461" s="1454"/>
      <c r="DN461" s="1301"/>
      <c r="DO461" s="1465"/>
      <c r="DP461" s="936"/>
      <c r="DQ461" s="936"/>
      <c r="DR461" s="936"/>
      <c r="DS461" s="1466"/>
      <c r="DT461" s="1421"/>
      <c r="DU461" s="1460"/>
      <c r="DV461" s="1460"/>
      <c r="DW461" s="1460"/>
      <c r="DX461" s="1422"/>
      <c r="DY461" s="1458"/>
      <c r="DZ461" s="1459"/>
      <c r="EA461" s="1458"/>
      <c r="EB461" s="1459"/>
      <c r="EC461" s="1458"/>
      <c r="ED461" s="1459"/>
      <c r="EE461" s="1502"/>
      <c r="EF461" s="1503"/>
      <c r="EG461" s="1456"/>
      <c r="EH461" s="1457"/>
      <c r="EI461" s="1421"/>
      <c r="EJ461" s="1422"/>
    </row>
    <row r="462" spans="6:140" ht="30" customHeight="1" x14ac:dyDescent="0.15">
      <c r="F462" s="37"/>
      <c r="H462" s="1454"/>
      <c r="I462" s="1301"/>
      <c r="J462" s="1465"/>
      <c r="K462" s="936"/>
      <c r="L462" s="936"/>
      <c r="M462" s="936"/>
      <c r="N462" s="936"/>
      <c r="O462" s="1421"/>
      <c r="P462" s="1460"/>
      <c r="Q462" s="1460"/>
      <c r="R462" s="1460"/>
      <c r="S462" s="1422"/>
      <c r="T462" s="1458"/>
      <c r="U462" s="1459"/>
      <c r="V462" s="1458"/>
      <c r="W462" s="1459"/>
      <c r="X462" s="1458"/>
      <c r="Y462" s="1459"/>
      <c r="Z462" s="1502"/>
      <c r="AA462" s="1503"/>
      <c r="AB462" s="1456"/>
      <c r="AC462" s="1457"/>
      <c r="AD462" s="1421"/>
      <c r="AE462" s="1422"/>
      <c r="AN462" s="590"/>
      <c r="AP462" s="1454"/>
      <c r="AQ462" s="1301"/>
      <c r="AR462" s="1465"/>
      <c r="AS462" s="936"/>
      <c r="AT462" s="936"/>
      <c r="AU462" s="936"/>
      <c r="AV462" s="1466"/>
      <c r="AW462" s="1421"/>
      <c r="AX462" s="1460"/>
      <c r="AY462" s="1460"/>
      <c r="AZ462" s="1460"/>
      <c r="BA462" s="1422"/>
      <c r="BB462" s="1458"/>
      <c r="BC462" s="1459"/>
      <c r="BD462" s="1458"/>
      <c r="BE462" s="1459"/>
      <c r="BF462" s="1458"/>
      <c r="BG462" s="1459"/>
      <c r="BH462" s="1502"/>
      <c r="BI462" s="1503"/>
      <c r="BJ462" s="1456"/>
      <c r="BK462" s="1457"/>
      <c r="BL462" s="1421"/>
      <c r="BM462" s="1422"/>
      <c r="BO462" s="1454"/>
      <c r="BP462" s="1301"/>
      <c r="BQ462" s="1465"/>
      <c r="BR462" s="936"/>
      <c r="BS462" s="936"/>
      <c r="BT462" s="936"/>
      <c r="BU462" s="1466"/>
      <c r="BV462" s="1421"/>
      <c r="BW462" s="1460"/>
      <c r="BX462" s="1460"/>
      <c r="BY462" s="1460"/>
      <c r="BZ462" s="1422"/>
      <c r="CA462" s="1458"/>
      <c r="CB462" s="1459"/>
      <c r="CC462" s="1458"/>
      <c r="CD462" s="1459"/>
      <c r="CE462" s="1458"/>
      <c r="CF462" s="1459"/>
      <c r="CG462" s="1502"/>
      <c r="CH462" s="1503"/>
      <c r="CI462" s="1456"/>
      <c r="CJ462" s="1457"/>
      <c r="CK462" s="1421"/>
      <c r="CL462" s="1422"/>
      <c r="CN462" s="1454"/>
      <c r="CO462" s="1301"/>
      <c r="CP462" s="1465"/>
      <c r="CQ462" s="936"/>
      <c r="CR462" s="936"/>
      <c r="CS462" s="936"/>
      <c r="CT462" s="1466"/>
      <c r="CU462" s="1421"/>
      <c r="CV462" s="1460"/>
      <c r="CW462" s="1460"/>
      <c r="CX462" s="1460"/>
      <c r="CY462" s="1422"/>
      <c r="CZ462" s="1458"/>
      <c r="DA462" s="1459"/>
      <c r="DB462" s="1458"/>
      <c r="DC462" s="1459"/>
      <c r="DD462" s="1458"/>
      <c r="DE462" s="1459"/>
      <c r="DF462" s="1502"/>
      <c r="DG462" s="1503"/>
      <c r="DH462" s="1456"/>
      <c r="DI462" s="1457"/>
      <c r="DJ462" s="1421"/>
      <c r="DK462" s="1422"/>
      <c r="DM462" s="1454"/>
      <c r="DN462" s="1301"/>
      <c r="DO462" s="1465"/>
      <c r="DP462" s="936"/>
      <c r="DQ462" s="936"/>
      <c r="DR462" s="936"/>
      <c r="DS462" s="1466"/>
      <c r="DT462" s="1421"/>
      <c r="DU462" s="1460"/>
      <c r="DV462" s="1460"/>
      <c r="DW462" s="1460"/>
      <c r="DX462" s="1422"/>
      <c r="DY462" s="1458"/>
      <c r="DZ462" s="1459"/>
      <c r="EA462" s="1458"/>
      <c r="EB462" s="1459"/>
      <c r="EC462" s="1458"/>
      <c r="ED462" s="1459"/>
      <c r="EE462" s="1502"/>
      <c r="EF462" s="1503"/>
      <c r="EG462" s="1456"/>
      <c r="EH462" s="1457"/>
      <c r="EI462" s="1421"/>
      <c r="EJ462" s="1422"/>
    </row>
    <row r="463" spans="6:140" ht="30" customHeight="1" x14ac:dyDescent="0.15">
      <c r="F463" s="37"/>
      <c r="H463" s="1455"/>
      <c r="I463" s="1301"/>
      <c r="J463" s="1467"/>
      <c r="K463" s="1468"/>
      <c r="L463" s="1468"/>
      <c r="M463" s="1468"/>
      <c r="N463" s="1468"/>
      <c r="O463" s="1450"/>
      <c r="P463" s="1451"/>
      <c r="Q463" s="1451"/>
      <c r="R463" s="1451"/>
      <c r="S463" s="1452"/>
      <c r="T463" s="1470"/>
      <c r="U463" s="1471"/>
      <c r="V463" s="1470"/>
      <c r="W463" s="1471"/>
      <c r="X463" s="1470"/>
      <c r="Y463" s="1471"/>
      <c r="Z463" s="1492"/>
      <c r="AA463" s="1493"/>
      <c r="AB463" s="1461"/>
      <c r="AC463" s="1462"/>
      <c r="AD463" s="1450"/>
      <c r="AE463" s="1452"/>
      <c r="AN463" s="590"/>
      <c r="AP463" s="1455"/>
      <c r="AQ463" s="1301"/>
      <c r="AR463" s="1467"/>
      <c r="AS463" s="1468"/>
      <c r="AT463" s="1468"/>
      <c r="AU463" s="1468"/>
      <c r="AV463" s="1469"/>
      <c r="AW463" s="1450"/>
      <c r="AX463" s="1451"/>
      <c r="AY463" s="1451"/>
      <c r="AZ463" s="1451"/>
      <c r="BA463" s="1452"/>
      <c r="BB463" s="1470"/>
      <c r="BC463" s="1471"/>
      <c r="BD463" s="1470"/>
      <c r="BE463" s="1471"/>
      <c r="BF463" s="1470"/>
      <c r="BG463" s="1471"/>
      <c r="BH463" s="1492"/>
      <c r="BI463" s="1493"/>
      <c r="BJ463" s="1461"/>
      <c r="BK463" s="1462"/>
      <c r="BL463" s="1450"/>
      <c r="BM463" s="1452"/>
      <c r="BO463" s="1455"/>
      <c r="BP463" s="1301"/>
      <c r="BQ463" s="1467"/>
      <c r="BR463" s="1468"/>
      <c r="BS463" s="1468"/>
      <c r="BT463" s="1468"/>
      <c r="BU463" s="1469"/>
      <c r="BV463" s="1450"/>
      <c r="BW463" s="1451"/>
      <c r="BX463" s="1451"/>
      <c r="BY463" s="1451"/>
      <c r="BZ463" s="1452"/>
      <c r="CA463" s="1470"/>
      <c r="CB463" s="1471"/>
      <c r="CC463" s="1470"/>
      <c r="CD463" s="1471"/>
      <c r="CE463" s="1470"/>
      <c r="CF463" s="1471"/>
      <c r="CG463" s="1492"/>
      <c r="CH463" s="1493"/>
      <c r="CI463" s="1461"/>
      <c r="CJ463" s="1462"/>
      <c r="CK463" s="1450"/>
      <c r="CL463" s="1452"/>
      <c r="CN463" s="1455"/>
      <c r="CO463" s="1301"/>
      <c r="CP463" s="1467"/>
      <c r="CQ463" s="1468"/>
      <c r="CR463" s="1468"/>
      <c r="CS463" s="1468"/>
      <c r="CT463" s="1469"/>
      <c r="CU463" s="1450"/>
      <c r="CV463" s="1451"/>
      <c r="CW463" s="1451"/>
      <c r="CX463" s="1451"/>
      <c r="CY463" s="1452"/>
      <c r="CZ463" s="1470"/>
      <c r="DA463" s="1471"/>
      <c r="DB463" s="1470"/>
      <c r="DC463" s="1471"/>
      <c r="DD463" s="1470"/>
      <c r="DE463" s="1471"/>
      <c r="DF463" s="1492"/>
      <c r="DG463" s="1493"/>
      <c r="DH463" s="1461"/>
      <c r="DI463" s="1462"/>
      <c r="DJ463" s="1450"/>
      <c r="DK463" s="1452"/>
      <c r="DM463" s="1455"/>
      <c r="DN463" s="1301"/>
      <c r="DO463" s="1467"/>
      <c r="DP463" s="1468"/>
      <c r="DQ463" s="1468"/>
      <c r="DR463" s="1468"/>
      <c r="DS463" s="1469"/>
      <c r="DT463" s="1450"/>
      <c r="DU463" s="1451"/>
      <c r="DV463" s="1451"/>
      <c r="DW463" s="1451"/>
      <c r="DX463" s="1452"/>
      <c r="DY463" s="1470"/>
      <c r="DZ463" s="1471"/>
      <c r="EA463" s="1470"/>
      <c r="EB463" s="1471"/>
      <c r="EC463" s="1470"/>
      <c r="ED463" s="1471"/>
      <c r="EE463" s="1492"/>
      <c r="EF463" s="1493"/>
      <c r="EG463" s="1461"/>
      <c r="EH463" s="1462"/>
      <c r="EI463" s="1450"/>
      <c r="EJ463" s="1452"/>
    </row>
    <row r="464" spans="6:140" x14ac:dyDescent="0.15">
      <c r="F464" s="37"/>
      <c r="AN464" s="590"/>
    </row>
    <row r="465" spans="5:40" x14ac:dyDescent="0.15">
      <c r="F465" s="37"/>
      <c r="AN465" s="590"/>
    </row>
    <row r="466" spans="5:40" x14ac:dyDescent="0.15">
      <c r="F466" s="37"/>
      <c r="AN466" s="590"/>
    </row>
    <row r="467" spans="5:40" ht="16.5" thickBot="1" x14ac:dyDescent="0.2">
      <c r="F467" s="638"/>
      <c r="G467" s="39"/>
      <c r="H467" s="39"/>
      <c r="I467" s="39"/>
      <c r="J467" s="39"/>
      <c r="K467" s="39"/>
      <c r="L467" s="39"/>
      <c r="M467" s="39"/>
      <c r="N467" s="39"/>
      <c r="O467" s="39"/>
      <c r="P467" s="39"/>
      <c r="Q467" s="39"/>
      <c r="R467" s="39"/>
      <c r="S467" s="39"/>
      <c r="T467" s="39"/>
      <c r="U467" s="39"/>
      <c r="V467" s="39"/>
      <c r="W467" s="39"/>
      <c r="X467" s="39"/>
      <c r="Y467" s="39"/>
      <c r="Z467" s="39"/>
      <c r="AA467" s="39"/>
      <c r="AB467" s="39"/>
      <c r="AC467" s="39"/>
      <c r="AD467" s="39"/>
      <c r="AE467" s="39"/>
      <c r="AF467" s="39"/>
      <c r="AG467" s="39"/>
      <c r="AH467" s="39"/>
      <c r="AI467" s="39"/>
      <c r="AJ467" s="39"/>
      <c r="AK467" s="39"/>
      <c r="AL467" s="39"/>
      <c r="AM467" s="39"/>
      <c r="AN467" s="639"/>
    </row>
    <row r="468" spans="5:40" ht="31.5" customHeight="1" x14ac:dyDescent="0.15">
      <c r="E468" s="38"/>
      <c r="F468" s="331" t="s">
        <v>1427</v>
      </c>
      <c r="G468" s="332"/>
      <c r="H468" s="332"/>
      <c r="I468" s="332"/>
      <c r="J468" s="332"/>
      <c r="K468" s="332"/>
      <c r="L468" s="332"/>
      <c r="M468" s="332"/>
      <c r="N468" s="332"/>
      <c r="O468" s="332"/>
      <c r="P468" s="332"/>
      <c r="Q468" s="332"/>
      <c r="R468" s="332"/>
      <c r="S468" s="332"/>
      <c r="T468" s="332"/>
      <c r="U468" s="332"/>
      <c r="V468" s="332"/>
      <c r="W468" s="332"/>
      <c r="X468" s="332"/>
      <c r="Y468" s="332"/>
      <c r="Z468" s="332"/>
      <c r="AA468" s="332"/>
      <c r="AB468" s="332"/>
      <c r="AC468" s="332"/>
      <c r="AD468" s="332"/>
      <c r="AE468" s="332"/>
      <c r="AF468" s="332"/>
      <c r="AG468" s="332"/>
      <c r="AH468" s="332"/>
      <c r="AI468" s="332"/>
      <c r="AJ468" s="332"/>
      <c r="AK468" s="332"/>
      <c r="AL468" s="332"/>
      <c r="AM468" s="1295" t="s">
        <v>1442</v>
      </c>
      <c r="AN468" s="1296"/>
    </row>
    <row r="469" spans="5:40" ht="41.1" customHeight="1" x14ac:dyDescent="0.15">
      <c r="F469" s="624"/>
      <c r="G469" s="1299" t="s">
        <v>1744</v>
      </c>
      <c r="H469" s="1255"/>
      <c r="I469" s="1255"/>
      <c r="J469" s="1255"/>
      <c r="K469" s="1255"/>
      <c r="L469" s="1255"/>
      <c r="M469" s="1255"/>
      <c r="N469" s="1255"/>
      <c r="O469" s="1255"/>
      <c r="P469" s="1255"/>
      <c r="Q469" s="1255"/>
      <c r="R469" s="1255"/>
      <c r="S469" s="1255"/>
      <c r="T469" s="1255"/>
      <c r="U469" s="1255"/>
      <c r="V469" s="1255"/>
      <c r="W469" s="1255"/>
      <c r="X469" s="1255"/>
      <c r="Y469" s="1255"/>
      <c r="Z469" s="1255"/>
      <c r="AA469" s="1255"/>
      <c r="AB469" s="1255"/>
      <c r="AC469" s="1255"/>
      <c r="AD469" s="1255"/>
      <c r="AE469" s="1255"/>
      <c r="AF469" s="1255"/>
      <c r="AG469" s="1255"/>
      <c r="AH469" s="1255"/>
      <c r="AI469" s="1255"/>
      <c r="AJ469" s="1255"/>
      <c r="AK469" s="1255"/>
      <c r="AL469" s="1255"/>
      <c r="AM469" s="1255"/>
      <c r="AN469" s="705"/>
    </row>
    <row r="470" spans="5:40" x14ac:dyDescent="0.15">
      <c r="F470" s="37"/>
      <c r="AN470" s="590"/>
    </row>
    <row r="471" spans="5:40" x14ac:dyDescent="0.15">
      <c r="F471" s="37"/>
      <c r="H471" s="5" t="s">
        <v>1745</v>
      </c>
      <c r="AN471" s="590"/>
    </row>
    <row r="472" spans="5:40" x14ac:dyDescent="0.15">
      <c r="F472" s="37"/>
      <c r="H472" s="5" t="s">
        <v>1746</v>
      </c>
      <c r="AN472" s="590"/>
    </row>
    <row r="473" spans="5:40" x14ac:dyDescent="0.15">
      <c r="F473" s="37"/>
      <c r="H473" s="5" t="s">
        <v>1747</v>
      </c>
      <c r="AN473" s="590"/>
    </row>
    <row r="474" spans="5:40" ht="50.1" customHeight="1" x14ac:dyDescent="0.15">
      <c r="F474" s="37"/>
      <c r="H474" s="936" t="s">
        <v>1748</v>
      </c>
      <c r="I474" s="936"/>
      <c r="J474" s="936"/>
      <c r="K474" s="936"/>
      <c r="L474" s="936"/>
      <c r="M474" s="936"/>
      <c r="N474" s="936"/>
      <c r="O474" s="936"/>
      <c r="P474" s="936"/>
      <c r="Q474" s="936"/>
      <c r="R474" s="936"/>
      <c r="S474" s="936"/>
      <c r="T474" s="936"/>
      <c r="U474" s="936"/>
      <c r="V474" s="936"/>
      <c r="W474" s="936"/>
      <c r="X474" s="936"/>
      <c r="Y474" s="936"/>
      <c r="Z474" s="936"/>
      <c r="AA474" s="936"/>
      <c r="AB474" s="936"/>
      <c r="AC474" s="936"/>
      <c r="AD474" s="936"/>
      <c r="AE474" s="936"/>
      <c r="AF474" s="936"/>
      <c r="AG474" s="936"/>
      <c r="AN474" s="590"/>
    </row>
    <row r="475" spans="5:40" ht="24.6" customHeight="1" x14ac:dyDescent="0.15">
      <c r="F475" s="37"/>
      <c r="H475" s="5" t="s">
        <v>1930</v>
      </c>
      <c r="AN475" s="590"/>
    </row>
    <row r="476" spans="5:40" ht="26.1" customHeight="1" x14ac:dyDescent="0.15">
      <c r="F476" s="37"/>
      <c r="H476" s="1374" t="s">
        <v>983</v>
      </c>
      <c r="I476" s="1374"/>
      <c r="J476" s="1374"/>
      <c r="K476" s="1374" t="s">
        <v>989</v>
      </c>
      <c r="L476" s="1241"/>
      <c r="M476" s="1241"/>
      <c r="N476" s="1241"/>
      <c r="O476" s="1241"/>
      <c r="P476" s="1241" t="s">
        <v>992</v>
      </c>
      <c r="Q476" s="1241"/>
      <c r="R476" s="1241"/>
      <c r="S476" s="1241"/>
      <c r="T476" s="1241"/>
      <c r="U476" s="1241"/>
      <c r="V476" s="1241" t="s">
        <v>1774</v>
      </c>
      <c r="W476" s="1241"/>
      <c r="X476" s="1241"/>
      <c r="Y476" s="1241"/>
      <c r="Z476" s="1241"/>
      <c r="AA476" s="1241"/>
      <c r="AB476" s="1241"/>
      <c r="AC476" s="1241"/>
      <c r="AD476" s="1374" t="s">
        <v>997</v>
      </c>
      <c r="AE476" s="1374"/>
      <c r="AF476" s="1374"/>
      <c r="AG476" s="1374"/>
      <c r="AN476" s="590"/>
    </row>
    <row r="477" spans="5:40" ht="15" customHeight="1" x14ac:dyDescent="0.15">
      <c r="F477" s="37"/>
      <c r="H477" s="1636"/>
      <c r="I477" s="1637"/>
      <c r="J477" s="1638"/>
      <c r="K477" s="1446"/>
      <c r="L477" s="1496"/>
      <c r="M477" s="1496"/>
      <c r="N477" s="1496"/>
      <c r="O477" s="1443"/>
      <c r="P477" s="1585" t="s">
        <v>846</v>
      </c>
      <c r="Q477" s="1284"/>
      <c r="R477" s="1284"/>
      <c r="S477" s="1286" t="str">
        <f>IF($H$477&lt;&gt;"",VLOOKUP($H$477,取引先!$C:$O,6,FALSE),"")</f>
        <v/>
      </c>
      <c r="T477" s="1286"/>
      <c r="U477" s="1287"/>
      <c r="V477" s="1445"/>
      <c r="W477" s="1445"/>
      <c r="X477" s="1445"/>
      <c r="Y477" s="1445"/>
      <c r="Z477" s="1445"/>
      <c r="AA477" s="1445"/>
      <c r="AB477" s="1445"/>
      <c r="AC477" s="1445"/>
      <c r="AD477" s="1444"/>
      <c r="AE477" s="1446"/>
      <c r="AF477" s="1443"/>
      <c r="AG477" s="1444"/>
      <c r="AN477" s="590"/>
    </row>
    <row r="478" spans="5:40" x14ac:dyDescent="0.15">
      <c r="F478" s="37"/>
      <c r="H478" s="1639"/>
      <c r="I478" s="1640"/>
      <c r="J478" s="1641"/>
      <c r="K478" s="654"/>
      <c r="L478" s="654"/>
      <c r="M478" s="654"/>
      <c r="N478" s="654"/>
      <c r="O478" s="654"/>
      <c r="P478" s="1441" t="s">
        <v>847</v>
      </c>
      <c r="Q478" s="1286"/>
      <c r="R478" s="1286"/>
      <c r="S478" s="1286" t="str">
        <f>IF($H$477&lt;&gt;"",VLOOKUP($H$477,取引先!$C:$O,7,FALSE),"")</f>
        <v/>
      </c>
      <c r="T478" s="1286"/>
      <c r="U478" s="1287"/>
      <c r="V478" s="1437"/>
      <c r="W478" s="1437"/>
      <c r="X478" s="1437"/>
      <c r="Y478" s="1437"/>
      <c r="Z478" s="1437"/>
      <c r="AA478" s="1437"/>
      <c r="AB478" s="1437"/>
      <c r="AC478" s="1437"/>
      <c r="AD478" s="1438"/>
      <c r="AE478" s="1439"/>
      <c r="AF478" s="1439"/>
      <c r="AG478" s="1440"/>
      <c r="AN478" s="590"/>
    </row>
    <row r="479" spans="5:40" x14ac:dyDescent="0.15">
      <c r="F479" s="37"/>
      <c r="H479" s="1639"/>
      <c r="I479" s="1640"/>
      <c r="J479" s="1641"/>
      <c r="K479" s="1438" t="s">
        <v>1041</v>
      </c>
      <c r="L479" s="1439"/>
      <c r="M479" s="1439" t="str">
        <f>IF($H$477&lt;&gt;"",VLOOKUP($H$477,取引先!$C:$O,3,FALSE),"")</f>
        <v/>
      </c>
      <c r="N479" s="1439"/>
      <c r="O479" s="1440"/>
      <c r="P479" s="1441" t="s">
        <v>1042</v>
      </c>
      <c r="Q479" s="1286"/>
      <c r="R479" s="1286"/>
      <c r="S479" s="1286" t="str">
        <f>IF($H$477&lt;&gt;"",VLOOKUP($H$477,取引先!$C:$O,8,FALSE),"")</f>
        <v/>
      </c>
      <c r="T479" s="1286"/>
      <c r="U479" s="1287"/>
      <c r="V479" s="1437"/>
      <c r="W479" s="1437"/>
      <c r="X479" s="1437"/>
      <c r="Y479" s="1437"/>
      <c r="Z479" s="1437"/>
      <c r="AA479" s="1437"/>
      <c r="AB479" s="1437"/>
      <c r="AC479" s="1437"/>
      <c r="AD479" s="1438" t="s">
        <v>1038</v>
      </c>
      <c r="AE479" s="1439"/>
      <c r="AF479" s="1439" t="str">
        <f>IF($H$477&lt;&gt;"",VLOOKUP($H$477,取引先!$C:$O,12,FALSE),"")</f>
        <v/>
      </c>
      <c r="AG479" s="1440"/>
      <c r="AN479" s="590"/>
    </row>
    <row r="480" spans="5:40" x14ac:dyDescent="0.15">
      <c r="F480" s="37"/>
      <c r="H480" s="1639"/>
      <c r="I480" s="1640"/>
      <c r="J480" s="1641"/>
      <c r="K480" s="1438" t="s">
        <v>1038</v>
      </c>
      <c r="L480" s="1439"/>
      <c r="M480" s="1439" t="str">
        <f>IF($H$477&lt;&gt;"",VLOOKUP($H$477,取引先!$C:$O,4,FALSE),"")</f>
        <v/>
      </c>
      <c r="N480" s="1439"/>
      <c r="O480" s="1440"/>
      <c r="P480" s="1441" t="s">
        <v>1043</v>
      </c>
      <c r="Q480" s="1286"/>
      <c r="R480" s="1286"/>
      <c r="S480" s="1286" t="str">
        <f>IF($H$477&lt;&gt;"",VLOOKUP($H$477,取引先!$C:$O,9,FALSE),"")</f>
        <v/>
      </c>
      <c r="T480" s="1286"/>
      <c r="U480" s="1287"/>
      <c r="V480" s="1437"/>
      <c r="W480" s="1437"/>
      <c r="X480" s="1437"/>
      <c r="Y480" s="1437"/>
      <c r="Z480" s="1437"/>
      <c r="AA480" s="1437"/>
      <c r="AB480" s="1437"/>
      <c r="AC480" s="1437"/>
      <c r="AD480" s="1438" t="s">
        <v>1039</v>
      </c>
      <c r="AE480" s="1439"/>
      <c r="AF480" s="1439" t="str">
        <f>IF($H$477&lt;&gt;"",VLOOKUP($H$477,取引先!$C:$O,13,FALSE),"")</f>
        <v/>
      </c>
      <c r="AG480" s="1440"/>
      <c r="AN480" s="590"/>
    </row>
    <row r="481" spans="6:40" x14ac:dyDescent="0.15">
      <c r="F481" s="37"/>
      <c r="H481" s="1639"/>
      <c r="I481" s="1640"/>
      <c r="J481" s="1641"/>
      <c r="K481" s="1438" t="s">
        <v>1039</v>
      </c>
      <c r="L481" s="1439"/>
      <c r="M481" s="1439" t="str">
        <f>IF($H$477&lt;&gt;"",VLOOKUP($H$477,取引先!$C:$O,5,FALSE),"")</f>
        <v/>
      </c>
      <c r="N481" s="1439"/>
      <c r="O481" s="1440"/>
      <c r="P481" s="1441" t="s">
        <v>924</v>
      </c>
      <c r="Q481" s="1286"/>
      <c r="R481" s="1286"/>
      <c r="S481" s="1286" t="str">
        <f>IF($H$477&lt;&gt;"",VLOOKUP($H$477,取引先!$C:$O,10,FALSE),"")</f>
        <v/>
      </c>
      <c r="T481" s="1286"/>
      <c r="U481" s="1287"/>
      <c r="V481" s="1437"/>
      <c r="W481" s="1437"/>
      <c r="X481" s="1437"/>
      <c r="Y481" s="1437"/>
      <c r="Z481" s="1437"/>
      <c r="AA481" s="1437"/>
      <c r="AB481" s="1437"/>
      <c r="AC481" s="1437"/>
      <c r="AD481" s="1438"/>
      <c r="AE481" s="1439"/>
      <c r="AF481" s="1439"/>
      <c r="AG481" s="1440"/>
      <c r="AN481" s="590"/>
    </row>
    <row r="482" spans="6:40" ht="15" customHeight="1" x14ac:dyDescent="0.15">
      <c r="F482" s="37"/>
      <c r="H482" s="1642"/>
      <c r="I482" s="1643"/>
      <c r="J482" s="1644"/>
      <c r="K482" s="1531"/>
      <c r="L482" s="1587"/>
      <c r="M482" s="1587"/>
      <c r="N482" s="1587"/>
      <c r="O482" s="1504"/>
      <c r="P482" s="1586" t="s">
        <v>1612</v>
      </c>
      <c r="Q482" s="1288"/>
      <c r="R482" s="1288"/>
      <c r="S482" s="1288"/>
      <c r="T482" s="1288"/>
      <c r="U482" s="1289"/>
      <c r="V482" s="1442"/>
      <c r="W482" s="1442"/>
      <c r="X482" s="1442"/>
      <c r="Y482" s="1442"/>
      <c r="Z482" s="1442"/>
      <c r="AA482" s="1442"/>
      <c r="AB482" s="1442"/>
      <c r="AC482" s="1442"/>
      <c r="AD482" s="1447"/>
      <c r="AE482" s="1438"/>
      <c r="AF482" s="1440"/>
      <c r="AG482" s="1447"/>
      <c r="AN482" s="590"/>
    </row>
    <row r="483" spans="6:40" ht="15" customHeight="1" x14ac:dyDescent="0.15">
      <c r="F483" s="37"/>
      <c r="H483" s="1575"/>
      <c r="I483" s="1576"/>
      <c r="J483" s="1577"/>
      <c r="K483" s="1446"/>
      <c r="L483" s="1496"/>
      <c r="M483" s="1496"/>
      <c r="N483" s="1496"/>
      <c r="O483" s="1443"/>
      <c r="P483" s="1585" t="s">
        <v>846</v>
      </c>
      <c r="Q483" s="1284"/>
      <c r="R483" s="1284"/>
      <c r="S483" s="1286" t="str">
        <f>IF($H$483&lt;&gt;"",VLOOKUP($H$483,取引先!$C:$O,6,FALSE),"")</f>
        <v/>
      </c>
      <c r="T483" s="1286"/>
      <c r="U483" s="1287"/>
      <c r="V483" s="1445"/>
      <c r="W483" s="1445"/>
      <c r="X483" s="1445"/>
      <c r="Y483" s="1445"/>
      <c r="Z483" s="1445"/>
      <c r="AA483" s="1445"/>
      <c r="AB483" s="1445"/>
      <c r="AC483" s="1445"/>
      <c r="AD483" s="1444"/>
      <c r="AE483" s="1446"/>
      <c r="AF483" s="1443"/>
      <c r="AG483" s="1444"/>
      <c r="AN483" s="590"/>
    </row>
    <row r="484" spans="6:40" ht="15" customHeight="1" x14ac:dyDescent="0.15">
      <c r="F484" s="37"/>
      <c r="H484" s="1578"/>
      <c r="I484" s="1579"/>
      <c r="J484" s="1580"/>
      <c r="K484" s="654"/>
      <c r="L484" s="654"/>
      <c r="M484" s="654"/>
      <c r="N484" s="654"/>
      <c r="O484" s="654"/>
      <c r="P484" s="1441" t="s">
        <v>847</v>
      </c>
      <c r="Q484" s="1286"/>
      <c r="R484" s="1286"/>
      <c r="S484" s="1286" t="str">
        <f>IF($H$483&lt;&gt;"",VLOOKUP($H$483,取引先!$C:$O,7,FALSE),"")</f>
        <v/>
      </c>
      <c r="T484" s="1286"/>
      <c r="U484" s="1287"/>
      <c r="V484" s="1437"/>
      <c r="W484" s="1437"/>
      <c r="X484" s="1437"/>
      <c r="Y484" s="1437"/>
      <c r="Z484" s="1437"/>
      <c r="AA484" s="1437"/>
      <c r="AB484" s="1437"/>
      <c r="AC484" s="1437"/>
      <c r="AD484" s="1438"/>
      <c r="AE484" s="1439"/>
      <c r="AF484" s="1439"/>
      <c r="AG484" s="1440"/>
      <c r="AN484" s="590"/>
    </row>
    <row r="485" spans="6:40" ht="15" customHeight="1" x14ac:dyDescent="0.15">
      <c r="F485" s="37"/>
      <c r="H485" s="1578"/>
      <c r="I485" s="1579"/>
      <c r="J485" s="1580"/>
      <c r="K485" s="1438" t="s">
        <v>1041</v>
      </c>
      <c r="L485" s="1439"/>
      <c r="M485" s="1439" t="str">
        <f>IF($H$483&lt;&gt;"",VLOOKUP($H$483,取引先!$C:$O,3,FALSE),"")</f>
        <v/>
      </c>
      <c r="N485" s="1439"/>
      <c r="O485" s="1440"/>
      <c r="P485" s="1441" t="s">
        <v>1042</v>
      </c>
      <c r="Q485" s="1286"/>
      <c r="R485" s="1286"/>
      <c r="S485" s="1286" t="str">
        <f>IF($H$483&lt;&gt;"",VLOOKUP($H$483,取引先!$C:$O,8,FALSE),"")</f>
        <v/>
      </c>
      <c r="T485" s="1286"/>
      <c r="U485" s="1287"/>
      <c r="V485" s="1437"/>
      <c r="W485" s="1437"/>
      <c r="X485" s="1437"/>
      <c r="Y485" s="1437"/>
      <c r="Z485" s="1437"/>
      <c r="AA485" s="1437"/>
      <c r="AB485" s="1437"/>
      <c r="AC485" s="1437"/>
      <c r="AD485" s="1438" t="s">
        <v>1622</v>
      </c>
      <c r="AE485" s="1439"/>
      <c r="AF485" s="1439" t="str">
        <f>IF($H$483&lt;&gt;"",VLOOKUP($H$483,取引先!$C:$O,12,FALSE),"")</f>
        <v/>
      </c>
      <c r="AG485" s="1440"/>
      <c r="AN485" s="590"/>
    </row>
    <row r="486" spans="6:40" ht="15" customHeight="1" x14ac:dyDescent="0.15">
      <c r="F486" s="37"/>
      <c r="H486" s="1578"/>
      <c r="I486" s="1579"/>
      <c r="J486" s="1580"/>
      <c r="K486" s="1438" t="s">
        <v>1038</v>
      </c>
      <c r="L486" s="1439"/>
      <c r="M486" s="1439" t="str">
        <f>IF($H$483&lt;&gt;"",VLOOKUP($H$483,取引先!$C:$O,4,FALSE),"")</f>
        <v/>
      </c>
      <c r="N486" s="1439"/>
      <c r="O486" s="1440"/>
      <c r="P486" s="1441" t="s">
        <v>1043</v>
      </c>
      <c r="Q486" s="1286"/>
      <c r="R486" s="1286"/>
      <c r="S486" s="1286" t="str">
        <f>IF($H$483&lt;&gt;"",VLOOKUP($H$483,取引先!$C:$O,9,FALSE),"")</f>
        <v/>
      </c>
      <c r="T486" s="1286"/>
      <c r="U486" s="1287"/>
      <c r="V486" s="1437"/>
      <c r="W486" s="1437"/>
      <c r="X486" s="1437"/>
      <c r="Y486" s="1437"/>
      <c r="Z486" s="1437"/>
      <c r="AA486" s="1437"/>
      <c r="AB486" s="1437"/>
      <c r="AC486" s="1437"/>
      <c r="AD486" s="1438" t="s">
        <v>1623</v>
      </c>
      <c r="AE486" s="1439"/>
      <c r="AF486" s="1439" t="str">
        <f>IF($H$483&lt;&gt;"",VLOOKUP($H$483,取引先!$C:$O,13,FALSE),"")</f>
        <v/>
      </c>
      <c r="AG486" s="1440"/>
      <c r="AN486" s="590"/>
    </row>
    <row r="487" spans="6:40" ht="15" customHeight="1" x14ac:dyDescent="0.15">
      <c r="F487" s="37"/>
      <c r="H487" s="1578"/>
      <c r="I487" s="1579"/>
      <c r="J487" s="1580"/>
      <c r="K487" s="1438" t="s">
        <v>1039</v>
      </c>
      <c r="L487" s="1439"/>
      <c r="M487" s="1439" t="str">
        <f>IF($H$483&lt;&gt;"",VLOOKUP($H$483,取引先!$C:$O,5,FALSE),"")</f>
        <v/>
      </c>
      <c r="N487" s="1439"/>
      <c r="O487" s="1440"/>
      <c r="P487" s="1441" t="s">
        <v>924</v>
      </c>
      <c r="Q487" s="1286"/>
      <c r="R487" s="1286"/>
      <c r="S487" s="1286" t="str">
        <f>IF($H$483&lt;&gt;"",VLOOKUP($H$483,取引先!$C:$O,10,FALSE),"")</f>
        <v/>
      </c>
      <c r="T487" s="1286"/>
      <c r="U487" s="1287"/>
      <c r="V487" s="1437"/>
      <c r="W487" s="1437"/>
      <c r="X487" s="1437"/>
      <c r="Y487" s="1437"/>
      <c r="Z487" s="1437"/>
      <c r="AA487" s="1437"/>
      <c r="AB487" s="1437"/>
      <c r="AC487" s="1437"/>
      <c r="AD487" s="1438"/>
      <c r="AE487" s="1439"/>
      <c r="AF487" s="1439"/>
      <c r="AG487" s="1440"/>
      <c r="AN487" s="590"/>
    </row>
    <row r="488" spans="6:40" ht="15" customHeight="1" x14ac:dyDescent="0.15">
      <c r="F488" s="37"/>
      <c r="H488" s="1581"/>
      <c r="I488" s="1582"/>
      <c r="J488" s="1583"/>
      <c r="K488" s="1531"/>
      <c r="L488" s="1587"/>
      <c r="M488" s="1587"/>
      <c r="N488" s="1587"/>
      <c r="O488" s="1504"/>
      <c r="P488" s="1586" t="s">
        <v>1612</v>
      </c>
      <c r="Q488" s="1288"/>
      <c r="R488" s="1288"/>
      <c r="S488" s="1288"/>
      <c r="T488" s="1288"/>
      <c r="U488" s="1289"/>
      <c r="V488" s="1442"/>
      <c r="W488" s="1442"/>
      <c r="X488" s="1442"/>
      <c r="Y488" s="1442"/>
      <c r="Z488" s="1442"/>
      <c r="AA488" s="1442"/>
      <c r="AB488" s="1442"/>
      <c r="AC488" s="1442"/>
      <c r="AD488" s="1447"/>
      <c r="AE488" s="1438"/>
      <c r="AF488" s="1440"/>
      <c r="AG488" s="1447"/>
      <c r="AN488" s="590"/>
    </row>
    <row r="489" spans="6:40" ht="15" customHeight="1" x14ac:dyDescent="0.15">
      <c r="F489" s="37"/>
      <c r="H489" s="1575"/>
      <c r="I489" s="1576"/>
      <c r="J489" s="1577"/>
      <c r="K489" s="1446"/>
      <c r="L489" s="1496"/>
      <c r="M489" s="1496"/>
      <c r="N489" s="1496"/>
      <c r="O489" s="1443"/>
      <c r="P489" s="1585" t="s">
        <v>846</v>
      </c>
      <c r="Q489" s="1284"/>
      <c r="R489" s="1284"/>
      <c r="S489" s="1286" t="str">
        <f>IF($H$489&lt;&gt;"",VLOOKUP($H$489,取引先!$C:$O,6,FALSE),"")</f>
        <v/>
      </c>
      <c r="T489" s="1286"/>
      <c r="U489" s="1287"/>
      <c r="V489" s="1445"/>
      <c r="W489" s="1445"/>
      <c r="X489" s="1445"/>
      <c r="Y489" s="1445"/>
      <c r="Z489" s="1445"/>
      <c r="AA489" s="1445"/>
      <c r="AB489" s="1445"/>
      <c r="AC489" s="1445"/>
      <c r="AD489" s="1444"/>
      <c r="AE489" s="1446"/>
      <c r="AF489" s="1443"/>
      <c r="AG489" s="1444"/>
      <c r="AN489" s="590"/>
    </row>
    <row r="490" spans="6:40" ht="15" customHeight="1" x14ac:dyDescent="0.15">
      <c r="F490" s="37"/>
      <c r="H490" s="1578"/>
      <c r="I490" s="1579"/>
      <c r="J490" s="1580"/>
      <c r="K490" s="654"/>
      <c r="L490" s="654"/>
      <c r="M490" s="654"/>
      <c r="N490" s="654"/>
      <c r="O490" s="654"/>
      <c r="P490" s="1441" t="s">
        <v>847</v>
      </c>
      <c r="Q490" s="1286"/>
      <c r="R490" s="1286"/>
      <c r="S490" s="1286" t="str">
        <f>IF($H$489&lt;&gt;"",VLOOKUP($H$489,取引先!$C:$O,7,FALSE),"")</f>
        <v/>
      </c>
      <c r="T490" s="1286"/>
      <c r="U490" s="1287"/>
      <c r="V490" s="1437"/>
      <c r="W490" s="1437"/>
      <c r="X490" s="1437"/>
      <c r="Y490" s="1437"/>
      <c r="Z490" s="1437"/>
      <c r="AA490" s="1437"/>
      <c r="AB490" s="1437"/>
      <c r="AC490" s="1437"/>
      <c r="AD490" s="1438"/>
      <c r="AE490" s="1439"/>
      <c r="AF490" s="1439"/>
      <c r="AG490" s="1440"/>
      <c r="AN490" s="590"/>
    </row>
    <row r="491" spans="6:40" ht="15" customHeight="1" x14ac:dyDescent="0.15">
      <c r="F491" s="37"/>
      <c r="H491" s="1578"/>
      <c r="I491" s="1579"/>
      <c r="J491" s="1580"/>
      <c r="K491" s="1438" t="s">
        <v>1041</v>
      </c>
      <c r="L491" s="1439"/>
      <c r="M491" s="1439" t="str">
        <f>IF($H$489&lt;&gt;"",VLOOKUP($H$489,取引先!$C:$O,3,FALSE),"")</f>
        <v/>
      </c>
      <c r="N491" s="1439"/>
      <c r="O491" s="1440"/>
      <c r="P491" s="1441" t="s">
        <v>1042</v>
      </c>
      <c r="Q491" s="1286"/>
      <c r="R491" s="1286"/>
      <c r="S491" s="1286" t="str">
        <f>IF($H$489&lt;&gt;"",VLOOKUP($H$489,取引先!$C:$O,8,FALSE),"")</f>
        <v/>
      </c>
      <c r="T491" s="1286"/>
      <c r="U491" s="1287"/>
      <c r="V491" s="1437"/>
      <c r="W491" s="1437"/>
      <c r="X491" s="1437"/>
      <c r="Y491" s="1437"/>
      <c r="Z491" s="1437"/>
      <c r="AA491" s="1437"/>
      <c r="AB491" s="1437"/>
      <c r="AC491" s="1437"/>
      <c r="AD491" s="1438" t="s">
        <v>1622</v>
      </c>
      <c r="AE491" s="1439"/>
      <c r="AF491" s="1439" t="str">
        <f>IF($H$489&lt;&gt;"",VLOOKUP($H$489,取引先!$C:$O,12,FALSE),"")</f>
        <v/>
      </c>
      <c r="AG491" s="1440"/>
      <c r="AN491" s="590"/>
    </row>
    <row r="492" spans="6:40" ht="15" customHeight="1" x14ac:dyDescent="0.15">
      <c r="F492" s="37"/>
      <c r="H492" s="1578"/>
      <c r="I492" s="1579"/>
      <c r="J492" s="1580"/>
      <c r="K492" s="1438" t="s">
        <v>1038</v>
      </c>
      <c r="L492" s="1439"/>
      <c r="M492" s="1439" t="str">
        <f>IF($H$489&lt;&gt;"",VLOOKUP($H$489,取引先!$C:$O,4,FALSE),"")</f>
        <v/>
      </c>
      <c r="N492" s="1439"/>
      <c r="O492" s="1440"/>
      <c r="P492" s="1441" t="s">
        <v>1043</v>
      </c>
      <c r="Q492" s="1286"/>
      <c r="R492" s="1286"/>
      <c r="S492" s="1286" t="str">
        <f>IF($H$489&lt;&gt;"",VLOOKUP($H$489,取引先!$C:$O,9,FALSE),"")</f>
        <v/>
      </c>
      <c r="T492" s="1286"/>
      <c r="U492" s="1287"/>
      <c r="V492" s="1437"/>
      <c r="W492" s="1437"/>
      <c r="X492" s="1437"/>
      <c r="Y492" s="1437"/>
      <c r="Z492" s="1437"/>
      <c r="AA492" s="1437"/>
      <c r="AB492" s="1437"/>
      <c r="AC492" s="1437"/>
      <c r="AD492" s="1438" t="s">
        <v>1623</v>
      </c>
      <c r="AE492" s="1439"/>
      <c r="AF492" s="1439" t="str">
        <f>IF($H$489&lt;&gt;"",VLOOKUP($H$489,取引先!$C:$O,13,FALSE),"")</f>
        <v/>
      </c>
      <c r="AG492" s="1440"/>
      <c r="AN492" s="590"/>
    </row>
    <row r="493" spans="6:40" ht="15" customHeight="1" x14ac:dyDescent="0.15">
      <c r="F493" s="37"/>
      <c r="H493" s="1578"/>
      <c r="I493" s="1579"/>
      <c r="J493" s="1580"/>
      <c r="K493" s="1438" t="s">
        <v>1039</v>
      </c>
      <c r="L493" s="1439"/>
      <c r="M493" s="1439" t="str">
        <f>IF($H$489&lt;&gt;"",VLOOKUP($H$489,取引先!$C:$O,5,FALSE),"")</f>
        <v/>
      </c>
      <c r="N493" s="1439"/>
      <c r="O493" s="1440"/>
      <c r="P493" s="1441" t="s">
        <v>924</v>
      </c>
      <c r="Q493" s="1286"/>
      <c r="R493" s="1286"/>
      <c r="S493" s="1286" t="str">
        <f>IF($H$489&lt;&gt;"",VLOOKUP($H$489,取引先!$C:$O,10,FALSE),"")</f>
        <v/>
      </c>
      <c r="T493" s="1286"/>
      <c r="U493" s="1287"/>
      <c r="V493" s="1437"/>
      <c r="W493" s="1437"/>
      <c r="X493" s="1437"/>
      <c r="Y493" s="1437"/>
      <c r="Z493" s="1437"/>
      <c r="AA493" s="1437"/>
      <c r="AB493" s="1437"/>
      <c r="AC493" s="1437"/>
      <c r="AD493" s="1438"/>
      <c r="AE493" s="1439"/>
      <c r="AF493" s="1439"/>
      <c r="AG493" s="1440"/>
      <c r="AN493" s="590"/>
    </row>
    <row r="494" spans="6:40" ht="15" customHeight="1" x14ac:dyDescent="0.15">
      <c r="F494" s="37"/>
      <c r="H494" s="1581"/>
      <c r="I494" s="1582"/>
      <c r="J494" s="1583"/>
      <c r="K494" s="1531"/>
      <c r="L494" s="1587"/>
      <c r="M494" s="1587"/>
      <c r="N494" s="1587"/>
      <c r="O494" s="1504"/>
      <c r="P494" s="1586" t="s">
        <v>1612</v>
      </c>
      <c r="Q494" s="1288"/>
      <c r="R494" s="1288"/>
      <c r="S494" s="1288"/>
      <c r="T494" s="1288"/>
      <c r="U494" s="1289"/>
      <c r="V494" s="1442"/>
      <c r="W494" s="1442"/>
      <c r="X494" s="1442"/>
      <c r="Y494" s="1442"/>
      <c r="Z494" s="1442"/>
      <c r="AA494" s="1442"/>
      <c r="AB494" s="1442"/>
      <c r="AC494" s="1442"/>
      <c r="AD494" s="1447"/>
      <c r="AE494" s="1438"/>
      <c r="AF494" s="1440"/>
      <c r="AG494" s="1447"/>
      <c r="AN494" s="590"/>
    </row>
    <row r="495" spans="6:40" ht="15" customHeight="1" x14ac:dyDescent="0.15">
      <c r="F495" s="37"/>
      <c r="H495" s="1575"/>
      <c r="I495" s="1576"/>
      <c r="J495" s="1577"/>
      <c r="K495" s="1446"/>
      <c r="L495" s="1496"/>
      <c r="M495" s="1496"/>
      <c r="N495" s="1496"/>
      <c r="O495" s="1443"/>
      <c r="P495" s="1585" t="s">
        <v>846</v>
      </c>
      <c r="Q495" s="1284"/>
      <c r="R495" s="1284"/>
      <c r="S495" s="1286" t="str">
        <f>IF($H$495&lt;&gt;"",VLOOKUP($H$495,取引先!$C:$O,6,FALSE),"")</f>
        <v/>
      </c>
      <c r="T495" s="1286"/>
      <c r="U495" s="1287"/>
      <c r="V495" s="1445"/>
      <c r="W495" s="1445"/>
      <c r="X495" s="1445"/>
      <c r="Y495" s="1445"/>
      <c r="Z495" s="1445"/>
      <c r="AA495" s="1445"/>
      <c r="AB495" s="1445"/>
      <c r="AC495" s="1445"/>
      <c r="AD495" s="1444"/>
      <c r="AE495" s="1446"/>
      <c r="AF495" s="1443"/>
      <c r="AG495" s="1444"/>
      <c r="AN495" s="590"/>
    </row>
    <row r="496" spans="6:40" ht="15" customHeight="1" x14ac:dyDescent="0.15">
      <c r="F496" s="37"/>
      <c r="H496" s="1578"/>
      <c r="I496" s="1579"/>
      <c r="J496" s="1580"/>
      <c r="K496" s="654"/>
      <c r="L496" s="654"/>
      <c r="M496" s="654"/>
      <c r="N496" s="654"/>
      <c r="O496" s="654"/>
      <c r="P496" s="1441" t="s">
        <v>847</v>
      </c>
      <c r="Q496" s="1286"/>
      <c r="R496" s="1286"/>
      <c r="S496" s="1286" t="str">
        <f>IF($H$495&lt;&gt;"",VLOOKUP($H$495,取引先!$C:$O,7,FALSE),"")</f>
        <v/>
      </c>
      <c r="T496" s="1286"/>
      <c r="U496" s="1287"/>
      <c r="V496" s="1437"/>
      <c r="W496" s="1437"/>
      <c r="X496" s="1437"/>
      <c r="Y496" s="1437"/>
      <c r="Z496" s="1437"/>
      <c r="AA496" s="1437"/>
      <c r="AB496" s="1437"/>
      <c r="AC496" s="1437"/>
      <c r="AD496" s="1438"/>
      <c r="AE496" s="1439"/>
      <c r="AF496" s="1439"/>
      <c r="AG496" s="1440"/>
      <c r="AN496" s="590"/>
    </row>
    <row r="497" spans="6:51" ht="15" customHeight="1" x14ac:dyDescent="0.15">
      <c r="F497" s="37"/>
      <c r="H497" s="1578"/>
      <c r="I497" s="1579"/>
      <c r="J497" s="1580"/>
      <c r="K497" s="1438" t="s">
        <v>1041</v>
      </c>
      <c r="L497" s="1439"/>
      <c r="M497" s="1439" t="str">
        <f>IF($H$495&lt;&gt;"",VLOOKUP($H$495,取引先!$C:$O,3,FALSE),"")</f>
        <v/>
      </c>
      <c r="N497" s="1439"/>
      <c r="O497" s="1440"/>
      <c r="P497" s="1441" t="s">
        <v>1042</v>
      </c>
      <c r="Q497" s="1286"/>
      <c r="R497" s="1286"/>
      <c r="S497" s="1286" t="str">
        <f>IF($H$495&lt;&gt;"",VLOOKUP($H$495,取引先!$C:$O,8,FALSE),"")</f>
        <v/>
      </c>
      <c r="T497" s="1286"/>
      <c r="U497" s="1287"/>
      <c r="V497" s="1437"/>
      <c r="W497" s="1437"/>
      <c r="X497" s="1437"/>
      <c r="Y497" s="1437"/>
      <c r="Z497" s="1437"/>
      <c r="AA497" s="1437"/>
      <c r="AB497" s="1437"/>
      <c r="AC497" s="1437"/>
      <c r="AD497" s="1438" t="s">
        <v>1622</v>
      </c>
      <c r="AE497" s="1439"/>
      <c r="AF497" s="1439" t="str">
        <f>IF($H$495&lt;&gt;"",VLOOKUP($H$495,取引先!$C:$O,12,FALSE),"")</f>
        <v/>
      </c>
      <c r="AG497" s="1440"/>
      <c r="AN497" s="590"/>
    </row>
    <row r="498" spans="6:51" ht="15" customHeight="1" x14ac:dyDescent="0.15">
      <c r="F498" s="37"/>
      <c r="H498" s="1578"/>
      <c r="I498" s="1579"/>
      <c r="J498" s="1580"/>
      <c r="K498" s="1438" t="s">
        <v>1038</v>
      </c>
      <c r="L498" s="1439"/>
      <c r="M498" s="1439" t="str">
        <f>IF($H$495&lt;&gt;"",VLOOKUP($H$495,取引先!$C:$O,4,FALSE),"")</f>
        <v/>
      </c>
      <c r="N498" s="1439"/>
      <c r="O498" s="1440"/>
      <c r="P498" s="1441" t="s">
        <v>1043</v>
      </c>
      <c r="Q498" s="1286"/>
      <c r="R498" s="1286"/>
      <c r="S498" s="1286" t="str">
        <f>IF($H$495&lt;&gt;"",VLOOKUP($H$495,取引先!$C:$O,9,FALSE),"")</f>
        <v/>
      </c>
      <c r="T498" s="1286"/>
      <c r="U498" s="1287"/>
      <c r="V498" s="1437"/>
      <c r="W498" s="1437"/>
      <c r="X498" s="1437"/>
      <c r="Y498" s="1437"/>
      <c r="Z498" s="1437"/>
      <c r="AA498" s="1437"/>
      <c r="AB498" s="1437"/>
      <c r="AC498" s="1437"/>
      <c r="AD498" s="1438" t="s">
        <v>1623</v>
      </c>
      <c r="AE498" s="1439"/>
      <c r="AF498" s="1439" t="str">
        <f>IF($H$495&lt;&gt;"",VLOOKUP($H$495,取引先!$C:$O,13,FALSE),"")</f>
        <v/>
      </c>
      <c r="AG498" s="1440"/>
      <c r="AN498" s="590"/>
    </row>
    <row r="499" spans="6:51" ht="15" customHeight="1" x14ac:dyDescent="0.15">
      <c r="F499" s="37"/>
      <c r="H499" s="1578"/>
      <c r="I499" s="1579"/>
      <c r="J499" s="1580"/>
      <c r="K499" s="1438" t="s">
        <v>1039</v>
      </c>
      <c r="L499" s="1439"/>
      <c r="M499" s="1439" t="str">
        <f>IF($H$495&lt;&gt;"",VLOOKUP($H$495,取引先!$C:$O,5,FALSE),"")</f>
        <v/>
      </c>
      <c r="N499" s="1439"/>
      <c r="O499" s="1440"/>
      <c r="P499" s="1441" t="s">
        <v>924</v>
      </c>
      <c r="Q499" s="1286"/>
      <c r="R499" s="1286"/>
      <c r="S499" s="1286" t="str">
        <f>IF($H$495&lt;&gt;"",VLOOKUP($H$495,取引先!$C:$O,10,FALSE),"")</f>
        <v/>
      </c>
      <c r="T499" s="1286"/>
      <c r="U499" s="1287"/>
      <c r="V499" s="1437"/>
      <c r="W499" s="1437"/>
      <c r="X499" s="1437"/>
      <c r="Y499" s="1437"/>
      <c r="Z499" s="1437"/>
      <c r="AA499" s="1437"/>
      <c r="AB499" s="1437"/>
      <c r="AC499" s="1437"/>
      <c r="AD499" s="1438"/>
      <c r="AE499" s="1439"/>
      <c r="AF499" s="1439"/>
      <c r="AG499" s="1440"/>
      <c r="AN499" s="590"/>
    </row>
    <row r="500" spans="6:51" ht="15" customHeight="1" x14ac:dyDescent="0.15">
      <c r="F500" s="37"/>
      <c r="H500" s="1581"/>
      <c r="I500" s="1582"/>
      <c r="J500" s="1583"/>
      <c r="K500" s="1531"/>
      <c r="L500" s="1587"/>
      <c r="M500" s="1587"/>
      <c r="N500" s="1587"/>
      <c r="O500" s="1504"/>
      <c r="P500" s="1586" t="s">
        <v>1612</v>
      </c>
      <c r="Q500" s="1288"/>
      <c r="R500" s="1288"/>
      <c r="S500" s="1288"/>
      <c r="T500" s="1288"/>
      <c r="U500" s="1289"/>
      <c r="V500" s="1442"/>
      <c r="W500" s="1442"/>
      <c r="X500" s="1442"/>
      <c r="Y500" s="1442"/>
      <c r="Z500" s="1442"/>
      <c r="AA500" s="1442"/>
      <c r="AB500" s="1442"/>
      <c r="AC500" s="1442"/>
      <c r="AD500" s="1447"/>
      <c r="AE500" s="1438"/>
      <c r="AF500" s="1440"/>
      <c r="AG500" s="1447"/>
      <c r="AN500" s="590"/>
    </row>
    <row r="501" spans="6:51" ht="15" customHeight="1" x14ac:dyDescent="0.15">
      <c r="F501" s="37"/>
      <c r="H501" s="1575"/>
      <c r="I501" s="1576"/>
      <c r="J501" s="1577"/>
      <c r="K501" s="1446"/>
      <c r="L501" s="1496"/>
      <c r="M501" s="1496"/>
      <c r="N501" s="1496"/>
      <c r="O501" s="1443"/>
      <c r="P501" s="1585" t="s">
        <v>846</v>
      </c>
      <c r="Q501" s="1284"/>
      <c r="R501" s="1284"/>
      <c r="S501" s="1286" t="str">
        <f>IF($H$501&lt;&gt;"",VLOOKUP($H$501,取引先!$C:$O,6,FALSE),"")</f>
        <v/>
      </c>
      <c r="T501" s="1286"/>
      <c r="U501" s="1287"/>
      <c r="V501" s="1445"/>
      <c r="W501" s="1445"/>
      <c r="X501" s="1445"/>
      <c r="Y501" s="1445"/>
      <c r="Z501" s="1445"/>
      <c r="AA501" s="1445"/>
      <c r="AB501" s="1445"/>
      <c r="AC501" s="1445"/>
      <c r="AD501" s="1444"/>
      <c r="AE501" s="1446"/>
      <c r="AF501" s="1443"/>
      <c r="AG501" s="1444"/>
      <c r="AN501" s="590"/>
    </row>
    <row r="502" spans="6:51" ht="15" customHeight="1" x14ac:dyDescent="0.15">
      <c r="F502" s="37"/>
      <c r="H502" s="1578"/>
      <c r="I502" s="1579"/>
      <c r="J502" s="1580"/>
      <c r="K502" s="654"/>
      <c r="L502" s="654"/>
      <c r="M502" s="654"/>
      <c r="N502" s="654"/>
      <c r="O502" s="654"/>
      <c r="P502" s="1441" t="s">
        <v>847</v>
      </c>
      <c r="Q502" s="1286"/>
      <c r="R502" s="1286"/>
      <c r="S502" s="1286" t="str">
        <f>IF($H$501&lt;&gt;"",VLOOKUP($H$501,取引先!$C:$O,7,FALSE),"")</f>
        <v/>
      </c>
      <c r="T502" s="1286"/>
      <c r="U502" s="1287"/>
      <c r="V502" s="1437"/>
      <c r="W502" s="1437"/>
      <c r="X502" s="1437"/>
      <c r="Y502" s="1437"/>
      <c r="Z502" s="1437"/>
      <c r="AA502" s="1437"/>
      <c r="AB502" s="1437"/>
      <c r="AC502" s="1437"/>
      <c r="AD502" s="1438"/>
      <c r="AE502" s="1439"/>
      <c r="AF502" s="1439"/>
      <c r="AG502" s="1440"/>
      <c r="AN502" s="590"/>
    </row>
    <row r="503" spans="6:51" ht="15" customHeight="1" x14ac:dyDescent="0.15">
      <c r="F503" s="37"/>
      <c r="H503" s="1578"/>
      <c r="I503" s="1579"/>
      <c r="J503" s="1580"/>
      <c r="K503" s="1438" t="s">
        <v>1041</v>
      </c>
      <c r="L503" s="1439"/>
      <c r="M503" s="1439" t="str">
        <f>IF($H$501&lt;&gt;"",VLOOKUP($H$501,取引先!$C:$O,3,FALSE),"")</f>
        <v/>
      </c>
      <c r="N503" s="1439"/>
      <c r="O503" s="1440"/>
      <c r="P503" s="1441" t="s">
        <v>1042</v>
      </c>
      <c r="Q503" s="1286"/>
      <c r="R503" s="1286"/>
      <c r="S503" s="1286" t="str">
        <f>IF($H$501&lt;&gt;"",VLOOKUP($H$501,取引先!$C:$O,8,FALSE),"")</f>
        <v/>
      </c>
      <c r="T503" s="1286"/>
      <c r="U503" s="1287"/>
      <c r="V503" s="1437"/>
      <c r="W503" s="1437"/>
      <c r="X503" s="1437"/>
      <c r="Y503" s="1437"/>
      <c r="Z503" s="1437"/>
      <c r="AA503" s="1437"/>
      <c r="AB503" s="1437"/>
      <c r="AC503" s="1437"/>
      <c r="AD503" s="1438" t="s">
        <v>1622</v>
      </c>
      <c r="AE503" s="1439"/>
      <c r="AF503" s="1439" t="str">
        <f>IF($H$501&lt;&gt;"",VLOOKUP($H$501,取引先!$C:$O,12,FALSE),"")</f>
        <v/>
      </c>
      <c r="AG503" s="1440"/>
      <c r="AN503" s="590"/>
    </row>
    <row r="504" spans="6:51" ht="15" customHeight="1" x14ac:dyDescent="0.15">
      <c r="F504" s="37"/>
      <c r="H504" s="1578"/>
      <c r="I504" s="1579"/>
      <c r="J504" s="1580"/>
      <c r="K504" s="1438" t="s">
        <v>1038</v>
      </c>
      <c r="L504" s="1439"/>
      <c r="M504" s="1439" t="str">
        <f>IF($H$501&lt;&gt;"",VLOOKUP($H$501,取引先!$C:$O,4,FALSE),"")</f>
        <v/>
      </c>
      <c r="N504" s="1439"/>
      <c r="O504" s="1440"/>
      <c r="P504" s="1441" t="s">
        <v>1043</v>
      </c>
      <c r="Q504" s="1286"/>
      <c r="R504" s="1286"/>
      <c r="S504" s="1286" t="str">
        <f>IF($H$501&lt;&gt;"",VLOOKUP($H$501,取引先!$C:$O,9,FALSE),"")</f>
        <v/>
      </c>
      <c r="T504" s="1286"/>
      <c r="U504" s="1287"/>
      <c r="V504" s="1437"/>
      <c r="W504" s="1437"/>
      <c r="X504" s="1437"/>
      <c r="Y504" s="1437"/>
      <c r="Z504" s="1437"/>
      <c r="AA504" s="1437"/>
      <c r="AB504" s="1437"/>
      <c r="AC504" s="1437"/>
      <c r="AD504" s="1438" t="s">
        <v>1623</v>
      </c>
      <c r="AE504" s="1439"/>
      <c r="AF504" s="1439" t="str">
        <f>IF($H$501&lt;&gt;"",VLOOKUP($H$501,取引先!$C:$O,13,FALSE),"")</f>
        <v/>
      </c>
      <c r="AG504" s="1440"/>
      <c r="AN504" s="590"/>
    </row>
    <row r="505" spans="6:51" ht="15" customHeight="1" x14ac:dyDescent="0.15">
      <c r="F505" s="37"/>
      <c r="H505" s="1578"/>
      <c r="I505" s="1579"/>
      <c r="J505" s="1580"/>
      <c r="K505" s="1438" t="s">
        <v>1039</v>
      </c>
      <c r="L505" s="1439"/>
      <c r="M505" s="1439" t="str">
        <f>IF($H$501&lt;&gt;"",VLOOKUP($H$501,取引先!$C:$O,5,FALSE),"")</f>
        <v/>
      </c>
      <c r="N505" s="1439"/>
      <c r="O505" s="1440"/>
      <c r="P505" s="1441" t="s">
        <v>924</v>
      </c>
      <c r="Q505" s="1286"/>
      <c r="R505" s="1286"/>
      <c r="S505" s="1286" t="str">
        <f>IF($H$501&lt;&gt;"",VLOOKUP($H$501,取引先!$C:$O,10,FALSE),"")</f>
        <v/>
      </c>
      <c r="T505" s="1286"/>
      <c r="U505" s="1287"/>
      <c r="V505" s="1437"/>
      <c r="W505" s="1437"/>
      <c r="X505" s="1437"/>
      <c r="Y505" s="1437"/>
      <c r="Z505" s="1437"/>
      <c r="AA505" s="1437"/>
      <c r="AB505" s="1437"/>
      <c r="AC505" s="1437"/>
      <c r="AD505" s="1438"/>
      <c r="AE505" s="1439"/>
      <c r="AF505" s="1439"/>
      <c r="AG505" s="1440"/>
      <c r="AN505" s="590"/>
    </row>
    <row r="506" spans="6:51" ht="15" customHeight="1" x14ac:dyDescent="0.15">
      <c r="F506" s="37"/>
      <c r="H506" s="1581"/>
      <c r="I506" s="1582"/>
      <c r="J506" s="1583"/>
      <c r="K506" s="1531"/>
      <c r="L506" s="1587"/>
      <c r="M506" s="1587"/>
      <c r="N506" s="1587"/>
      <c r="O506" s="1504"/>
      <c r="P506" s="1586" t="s">
        <v>1612</v>
      </c>
      <c r="Q506" s="1288"/>
      <c r="R506" s="1288"/>
      <c r="S506" s="1288"/>
      <c r="T506" s="1288"/>
      <c r="U506" s="1289"/>
      <c r="V506" s="1442"/>
      <c r="W506" s="1442"/>
      <c r="X506" s="1442"/>
      <c r="Y506" s="1442"/>
      <c r="Z506" s="1442"/>
      <c r="AA506" s="1442"/>
      <c r="AB506" s="1442"/>
      <c r="AC506" s="1442"/>
      <c r="AD506" s="1505"/>
      <c r="AE506" s="1531"/>
      <c r="AF506" s="1504"/>
      <c r="AG506" s="1505"/>
      <c r="AN506" s="590"/>
    </row>
    <row r="507" spans="6:51" x14ac:dyDescent="0.15">
      <c r="F507" s="37"/>
      <c r="AB507" s="707"/>
      <c r="AN507" s="590"/>
    </row>
    <row r="508" spans="6:51" ht="16.5" thickBot="1" x14ac:dyDescent="0.2">
      <c r="F508" s="638"/>
      <c r="G508" s="39"/>
      <c r="H508" s="39"/>
      <c r="I508" s="39"/>
      <c r="J508" s="39"/>
      <c r="K508" s="39"/>
      <c r="L508" s="39"/>
      <c r="M508" s="39"/>
      <c r="N508" s="39"/>
      <c r="O508" s="39"/>
      <c r="P508" s="39"/>
      <c r="Q508" s="39"/>
      <c r="R508" s="39"/>
      <c r="S508" s="39"/>
      <c r="T508" s="39"/>
      <c r="U508" s="39"/>
      <c r="V508" s="39"/>
      <c r="W508" s="39"/>
      <c r="X508" s="39"/>
      <c r="Y508" s="39"/>
      <c r="Z508" s="39"/>
      <c r="AA508" s="39"/>
      <c r="AB508" s="39"/>
      <c r="AC508" s="39"/>
      <c r="AD508" s="39"/>
      <c r="AE508" s="39"/>
      <c r="AF508" s="39"/>
      <c r="AG508" s="39"/>
      <c r="AH508" s="39"/>
      <c r="AI508" s="39"/>
      <c r="AJ508" s="39"/>
      <c r="AK508" s="39"/>
      <c r="AL508" s="39"/>
      <c r="AM508" s="39"/>
      <c r="AN508" s="639"/>
    </row>
    <row r="509" spans="6:51" x14ac:dyDescent="0.15">
      <c r="F509" s="643"/>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44"/>
    </row>
    <row r="510" spans="6:51" x14ac:dyDescent="0.15">
      <c r="F510" s="37"/>
      <c r="H510" s="5" t="s">
        <v>1647</v>
      </c>
      <c r="AN510" s="590"/>
      <c r="AP510" s="16"/>
      <c r="AQ510" s="16"/>
      <c r="AR510" s="16"/>
      <c r="AS510" s="16"/>
      <c r="AT510" s="16"/>
      <c r="AU510" s="16"/>
      <c r="AV510" s="16"/>
      <c r="AW510" s="16"/>
      <c r="AX510" s="16"/>
      <c r="AY510" s="16"/>
    </row>
    <row r="511" spans="6:51" ht="48.6" customHeight="1" x14ac:dyDescent="0.15">
      <c r="F511" s="37"/>
      <c r="H511" s="1375" t="s">
        <v>1905</v>
      </c>
      <c r="I511" s="1711"/>
      <c r="J511" s="1711"/>
      <c r="K511" s="1711"/>
      <c r="L511" s="1711"/>
      <c r="M511" s="1711"/>
      <c r="N511" s="1608"/>
      <c r="O511" s="1376" t="s">
        <v>1909</v>
      </c>
      <c r="P511" s="1711"/>
      <c r="Q511" s="1608"/>
      <c r="R511" s="1711" t="s">
        <v>1904</v>
      </c>
      <c r="S511" s="1608"/>
      <c r="T511" s="593" t="s">
        <v>1910</v>
      </c>
      <c r="U511" s="1376" t="s">
        <v>1911</v>
      </c>
      <c r="V511" s="1608"/>
      <c r="W511" s="1711" t="s">
        <v>1590</v>
      </c>
      <c r="X511" s="1711"/>
      <c r="Y511" s="1608"/>
      <c r="Z511" s="1376" t="s">
        <v>1663</v>
      </c>
      <c r="AA511" s="1711"/>
      <c r="AB511" s="1608"/>
      <c r="AC511" s="1711" t="s">
        <v>1906</v>
      </c>
      <c r="AD511" s="1608"/>
      <c r="AE511" s="1376" t="s">
        <v>1912</v>
      </c>
      <c r="AF511" s="1608"/>
      <c r="AG511" s="1376" t="s">
        <v>1907</v>
      </c>
      <c r="AH511" s="1711"/>
      <c r="AI511" s="1608"/>
      <c r="AJ511" s="1376" t="s">
        <v>1908</v>
      </c>
      <c r="AK511" s="1711"/>
      <c r="AL511" s="1608"/>
      <c r="AN511" s="590"/>
    </row>
    <row r="512" spans="6:51" ht="15" customHeight="1" x14ac:dyDescent="0.15">
      <c r="F512" s="37"/>
      <c r="H512" s="594"/>
      <c r="I512" s="595"/>
      <c r="J512" s="595"/>
      <c r="K512" s="595"/>
      <c r="L512" s="595"/>
      <c r="M512" s="708"/>
      <c r="N512" s="709"/>
      <c r="O512" s="708"/>
      <c r="P512" s="708"/>
      <c r="Q512" s="599"/>
      <c r="R512" s="589"/>
      <c r="S512" s="599"/>
      <c r="T512" s="599"/>
      <c r="U512" s="589"/>
      <c r="V512" s="599"/>
      <c r="W512" s="589"/>
      <c r="X512" s="589"/>
      <c r="Y512" s="599"/>
      <c r="Z512" s="589"/>
      <c r="AA512" s="589"/>
      <c r="AB512" s="599"/>
      <c r="AC512" s="589"/>
      <c r="AD512" s="599"/>
      <c r="AE512" s="589"/>
      <c r="AF512" s="599"/>
      <c r="AG512" s="589"/>
      <c r="AH512" s="589"/>
      <c r="AI512" s="136"/>
      <c r="AJ512" s="100"/>
      <c r="AK512" s="100"/>
      <c r="AL512" s="136"/>
      <c r="AN512" s="590"/>
    </row>
    <row r="513" spans="6:40" ht="15" customHeight="1" x14ac:dyDescent="0.15">
      <c r="F513" s="37"/>
      <c r="H513" s="597"/>
      <c r="I513" s="598"/>
      <c r="J513" s="598"/>
      <c r="K513" s="598"/>
      <c r="L513" s="598"/>
      <c r="M513" s="710"/>
      <c r="N513" s="711"/>
      <c r="O513" s="710"/>
      <c r="P513" s="712"/>
      <c r="Q513" s="651"/>
      <c r="R513" s="88"/>
      <c r="S513" s="651"/>
      <c r="T513" s="651"/>
      <c r="U513" s="88"/>
      <c r="V513" s="651"/>
      <c r="W513" s="88"/>
      <c r="X513" s="88"/>
      <c r="Y513" s="651"/>
      <c r="Z513" s="88"/>
      <c r="AA513" s="88"/>
      <c r="AB513" s="651"/>
      <c r="AC513" s="88"/>
      <c r="AD513" s="651"/>
      <c r="AE513" s="88"/>
      <c r="AF513" s="651"/>
      <c r="AG513" s="88"/>
      <c r="AH513" s="88"/>
      <c r="AI513" s="118"/>
      <c r="AJ513" s="96"/>
      <c r="AK513" s="96"/>
      <c r="AL513" s="118"/>
      <c r="AN513" s="590"/>
    </row>
    <row r="514" spans="6:40" ht="15" customHeight="1" x14ac:dyDescent="0.15">
      <c r="F514" s="37"/>
      <c r="H514" s="596"/>
      <c r="I514" s="361"/>
      <c r="J514" s="361"/>
      <c r="K514" s="361"/>
      <c r="L514" s="361"/>
      <c r="M514" s="363"/>
      <c r="N514" s="713"/>
      <c r="O514" s="714"/>
      <c r="P514" s="714"/>
      <c r="Q514" s="650"/>
      <c r="R514" s="84"/>
      <c r="S514" s="650"/>
      <c r="T514" s="650"/>
      <c r="U514" s="84"/>
      <c r="V514" s="650"/>
      <c r="W514" s="84"/>
      <c r="X514" s="84"/>
      <c r="Y514" s="650"/>
      <c r="Z514" s="84"/>
      <c r="AA514" s="84"/>
      <c r="AB514" s="650"/>
      <c r="AC514" s="84"/>
      <c r="AD514" s="650"/>
      <c r="AE514" s="84"/>
      <c r="AF514" s="650"/>
      <c r="AG514" s="84"/>
      <c r="AH514" s="84"/>
      <c r="AI514" s="138"/>
      <c r="AL514" s="138"/>
      <c r="AN514" s="590"/>
    </row>
    <row r="515" spans="6:40" ht="15" customHeight="1" x14ac:dyDescent="0.15">
      <c r="F515" s="37"/>
      <c r="H515" s="597"/>
      <c r="I515" s="598"/>
      <c r="J515" s="598"/>
      <c r="K515" s="598"/>
      <c r="L515" s="598"/>
      <c r="M515" s="715"/>
      <c r="N515" s="716"/>
      <c r="O515" s="715"/>
      <c r="P515" s="715"/>
      <c r="Q515" s="651"/>
      <c r="R515" s="88"/>
      <c r="S515" s="651"/>
      <c r="T515" s="651"/>
      <c r="U515" s="88"/>
      <c r="V515" s="651"/>
      <c r="W515" s="88"/>
      <c r="X515" s="88"/>
      <c r="Y515" s="651"/>
      <c r="Z515" s="88"/>
      <c r="AA515" s="88"/>
      <c r="AB515" s="651"/>
      <c r="AC515" s="88"/>
      <c r="AD515" s="651"/>
      <c r="AE515" s="88"/>
      <c r="AF515" s="651"/>
      <c r="AG515" s="88"/>
      <c r="AH515" s="88"/>
      <c r="AI515" s="118"/>
      <c r="AJ515" s="96"/>
      <c r="AK515" s="96"/>
      <c r="AL515" s="118"/>
      <c r="AN515" s="590"/>
    </row>
    <row r="516" spans="6:40" ht="15" customHeight="1" x14ac:dyDescent="0.15">
      <c r="F516" s="37"/>
      <c r="H516" s="594"/>
      <c r="I516" s="595"/>
      <c r="J516" s="595"/>
      <c r="K516" s="595"/>
      <c r="L516" s="595"/>
      <c r="M516" s="708"/>
      <c r="N516" s="709"/>
      <c r="O516" s="708"/>
      <c r="P516" s="708"/>
      <c r="Q516" s="599"/>
      <c r="R516" s="589"/>
      <c r="S516" s="599"/>
      <c r="T516" s="599"/>
      <c r="U516" s="589"/>
      <c r="V516" s="599"/>
      <c r="W516" s="589"/>
      <c r="X516" s="589"/>
      <c r="Y516" s="599"/>
      <c r="Z516" s="589"/>
      <c r="AA516" s="589"/>
      <c r="AB516" s="599"/>
      <c r="AC516" s="589"/>
      <c r="AD516" s="599"/>
      <c r="AE516" s="589"/>
      <c r="AF516" s="599"/>
      <c r="AG516" s="589"/>
      <c r="AH516" s="589"/>
      <c r="AI516" s="136"/>
      <c r="AJ516" s="100"/>
      <c r="AK516" s="100"/>
      <c r="AL516" s="136"/>
      <c r="AN516" s="590"/>
    </row>
    <row r="517" spans="6:40" ht="15" customHeight="1" x14ac:dyDescent="0.15">
      <c r="F517" s="37"/>
      <c r="H517" s="597"/>
      <c r="I517" s="598"/>
      <c r="J517" s="598"/>
      <c r="K517" s="598"/>
      <c r="L517" s="598"/>
      <c r="M517" s="710"/>
      <c r="N517" s="711"/>
      <c r="O517" s="710"/>
      <c r="P517" s="712"/>
      <c r="Q517" s="651"/>
      <c r="R517" s="88"/>
      <c r="S517" s="651"/>
      <c r="T517" s="651"/>
      <c r="U517" s="88"/>
      <c r="V517" s="651"/>
      <c r="W517" s="88"/>
      <c r="X517" s="88"/>
      <c r="Y517" s="651"/>
      <c r="Z517" s="88"/>
      <c r="AA517" s="88"/>
      <c r="AB517" s="651"/>
      <c r="AC517" s="88"/>
      <c r="AD517" s="651"/>
      <c r="AE517" s="88"/>
      <c r="AF517" s="651"/>
      <c r="AG517" s="88"/>
      <c r="AH517" s="88"/>
      <c r="AI517" s="118"/>
      <c r="AJ517" s="96"/>
      <c r="AK517" s="96"/>
      <c r="AL517" s="118"/>
      <c r="AN517" s="590"/>
    </row>
    <row r="518" spans="6:40" ht="15" customHeight="1" x14ac:dyDescent="0.15">
      <c r="F518" s="37"/>
      <c r="H518" s="596"/>
      <c r="I518" s="361"/>
      <c r="J518" s="361"/>
      <c r="K518" s="361"/>
      <c r="L518" s="361"/>
      <c r="M518" s="363"/>
      <c r="N518" s="713"/>
      <c r="O518" s="714"/>
      <c r="P518" s="714"/>
      <c r="Q518" s="650"/>
      <c r="R518" s="84"/>
      <c r="S518" s="650"/>
      <c r="T518" s="650"/>
      <c r="U518" s="84"/>
      <c r="V518" s="650"/>
      <c r="W518" s="84"/>
      <c r="X518" s="84"/>
      <c r="Y518" s="650"/>
      <c r="Z518" s="84"/>
      <c r="AA518" s="84"/>
      <c r="AB518" s="650"/>
      <c r="AC518" s="84"/>
      <c r="AD518" s="650"/>
      <c r="AE518" s="84"/>
      <c r="AF518" s="650"/>
      <c r="AG518" s="84"/>
      <c r="AH518" s="84"/>
      <c r="AI518" s="138"/>
      <c r="AL518" s="138"/>
      <c r="AN518" s="590"/>
    </row>
    <row r="519" spans="6:40" ht="15" customHeight="1" x14ac:dyDescent="0.15">
      <c r="F519" s="37"/>
      <c r="H519" s="597"/>
      <c r="I519" s="598"/>
      <c r="J519" s="598"/>
      <c r="K519" s="598"/>
      <c r="L519" s="598"/>
      <c r="M519" s="715"/>
      <c r="N519" s="716"/>
      <c r="O519" s="715"/>
      <c r="P519" s="715"/>
      <c r="Q519" s="651"/>
      <c r="R519" s="88"/>
      <c r="S519" s="651"/>
      <c r="T519" s="651"/>
      <c r="U519" s="88"/>
      <c r="V519" s="651"/>
      <c r="W519" s="88"/>
      <c r="X519" s="88"/>
      <c r="Y519" s="651"/>
      <c r="Z519" s="88"/>
      <c r="AA519" s="88"/>
      <c r="AB519" s="651"/>
      <c r="AC519" s="88"/>
      <c r="AD519" s="651"/>
      <c r="AE519" s="88"/>
      <c r="AF519" s="651"/>
      <c r="AG519" s="88"/>
      <c r="AH519" s="88"/>
      <c r="AI519" s="118"/>
      <c r="AJ519" s="96"/>
      <c r="AK519" s="96"/>
      <c r="AL519" s="118"/>
      <c r="AN519" s="590"/>
    </row>
    <row r="520" spans="6:40" ht="15" customHeight="1" x14ac:dyDescent="0.15">
      <c r="F520" s="37"/>
      <c r="H520" s="594"/>
      <c r="I520" s="595"/>
      <c r="J520" s="595"/>
      <c r="K520" s="595"/>
      <c r="L520" s="595"/>
      <c r="M520" s="708"/>
      <c r="N520" s="709"/>
      <c r="O520" s="708"/>
      <c r="P520" s="708"/>
      <c r="Q520" s="599"/>
      <c r="R520" s="589"/>
      <c r="S520" s="599"/>
      <c r="T520" s="599"/>
      <c r="U520" s="589"/>
      <c r="V520" s="599"/>
      <c r="W520" s="589"/>
      <c r="X520" s="589"/>
      <c r="Y520" s="599"/>
      <c r="Z520" s="589"/>
      <c r="AA520" s="589"/>
      <c r="AB520" s="599"/>
      <c r="AC520" s="589"/>
      <c r="AD520" s="599"/>
      <c r="AE520" s="589"/>
      <c r="AF520" s="599"/>
      <c r="AG520" s="589"/>
      <c r="AH520" s="589"/>
      <c r="AI520" s="136"/>
      <c r="AJ520" s="100"/>
      <c r="AK520" s="100"/>
      <c r="AL520" s="136"/>
      <c r="AN520" s="590"/>
    </row>
    <row r="521" spans="6:40" ht="15" customHeight="1" x14ac:dyDescent="0.15">
      <c r="F521" s="37"/>
      <c r="H521" s="597"/>
      <c r="I521" s="598"/>
      <c r="J521" s="598"/>
      <c r="K521" s="598"/>
      <c r="L521" s="598"/>
      <c r="M521" s="710"/>
      <c r="N521" s="711"/>
      <c r="O521" s="710"/>
      <c r="P521" s="712"/>
      <c r="Q521" s="651"/>
      <c r="R521" s="88"/>
      <c r="S521" s="651"/>
      <c r="T521" s="651"/>
      <c r="U521" s="88"/>
      <c r="V521" s="651"/>
      <c r="W521" s="88"/>
      <c r="X521" s="88"/>
      <c r="Y521" s="651"/>
      <c r="Z521" s="88"/>
      <c r="AA521" s="88"/>
      <c r="AB521" s="651"/>
      <c r="AC521" s="88"/>
      <c r="AD521" s="651"/>
      <c r="AE521" s="88"/>
      <c r="AF521" s="651"/>
      <c r="AG521" s="88"/>
      <c r="AH521" s="88"/>
      <c r="AI521" s="118"/>
      <c r="AJ521" s="96"/>
      <c r="AK521" s="96"/>
      <c r="AL521" s="118"/>
      <c r="AN521" s="590"/>
    </row>
    <row r="522" spans="6:40" ht="15" customHeight="1" x14ac:dyDescent="0.15">
      <c r="F522" s="37"/>
      <c r="H522" s="596"/>
      <c r="I522" s="361"/>
      <c r="J522" s="361"/>
      <c r="K522" s="361"/>
      <c r="L522" s="361"/>
      <c r="M522" s="363"/>
      <c r="N522" s="713"/>
      <c r="O522" s="714"/>
      <c r="P522" s="714"/>
      <c r="Q522" s="650"/>
      <c r="R522" s="84"/>
      <c r="S522" s="650"/>
      <c r="T522" s="650"/>
      <c r="U522" s="84"/>
      <c r="V522" s="650"/>
      <c r="W522" s="84"/>
      <c r="X522" s="84"/>
      <c r="Y522" s="650"/>
      <c r="Z522" s="84"/>
      <c r="AA522" s="84"/>
      <c r="AB522" s="650"/>
      <c r="AC522" s="84"/>
      <c r="AD522" s="650"/>
      <c r="AE522" s="84"/>
      <c r="AF522" s="650"/>
      <c r="AG522" s="84"/>
      <c r="AH522" s="84"/>
      <c r="AI522" s="138"/>
      <c r="AL522" s="138"/>
      <c r="AN522" s="590"/>
    </row>
    <row r="523" spans="6:40" ht="15" customHeight="1" x14ac:dyDescent="0.15">
      <c r="F523" s="37"/>
      <c r="H523" s="597"/>
      <c r="I523" s="598"/>
      <c r="J523" s="598"/>
      <c r="K523" s="598"/>
      <c r="L523" s="598"/>
      <c r="M523" s="715"/>
      <c r="N523" s="716"/>
      <c r="O523" s="715"/>
      <c r="P523" s="715"/>
      <c r="Q523" s="651"/>
      <c r="R523" s="88"/>
      <c r="S523" s="651"/>
      <c r="T523" s="651"/>
      <c r="U523" s="88"/>
      <c r="V523" s="651"/>
      <c r="W523" s="88"/>
      <c r="X523" s="88"/>
      <c r="Y523" s="651"/>
      <c r="Z523" s="88"/>
      <c r="AA523" s="88"/>
      <c r="AB523" s="651"/>
      <c r="AC523" s="88"/>
      <c r="AD523" s="651"/>
      <c r="AE523" s="88"/>
      <c r="AF523" s="651"/>
      <c r="AG523" s="88"/>
      <c r="AH523" s="88"/>
      <c r="AI523" s="118"/>
      <c r="AJ523" s="96"/>
      <c r="AK523" s="96"/>
      <c r="AL523" s="118"/>
      <c r="AN523" s="590"/>
    </row>
    <row r="524" spans="6:40" ht="15" customHeight="1" x14ac:dyDescent="0.15">
      <c r="F524" s="37"/>
      <c r="H524" s="594"/>
      <c r="I524" s="595"/>
      <c r="J524" s="595"/>
      <c r="K524" s="595"/>
      <c r="L524" s="595"/>
      <c r="M524" s="708"/>
      <c r="N524" s="709"/>
      <c r="O524" s="708"/>
      <c r="P524" s="708"/>
      <c r="Q524" s="599"/>
      <c r="R524" s="589"/>
      <c r="S524" s="599"/>
      <c r="T524" s="599"/>
      <c r="U524" s="589"/>
      <c r="V524" s="599"/>
      <c r="W524" s="589"/>
      <c r="X524" s="589"/>
      <c r="Y524" s="599"/>
      <c r="Z524" s="589"/>
      <c r="AA524" s="589"/>
      <c r="AB524" s="599"/>
      <c r="AC524" s="589"/>
      <c r="AD524" s="599"/>
      <c r="AE524" s="589"/>
      <c r="AF524" s="599"/>
      <c r="AG524" s="589"/>
      <c r="AH524" s="589"/>
      <c r="AI524" s="136"/>
      <c r="AJ524" s="100"/>
      <c r="AK524" s="100"/>
      <c r="AL524" s="136"/>
      <c r="AN524" s="590"/>
    </row>
    <row r="525" spans="6:40" ht="15" customHeight="1" x14ac:dyDescent="0.15">
      <c r="F525" s="37"/>
      <c r="H525" s="597"/>
      <c r="I525" s="598"/>
      <c r="J525" s="598"/>
      <c r="K525" s="598"/>
      <c r="L525" s="598"/>
      <c r="M525" s="710"/>
      <c r="N525" s="711"/>
      <c r="O525" s="710"/>
      <c r="P525" s="712"/>
      <c r="Q525" s="651"/>
      <c r="R525" s="88"/>
      <c r="S525" s="651"/>
      <c r="T525" s="651"/>
      <c r="U525" s="88"/>
      <c r="V525" s="651"/>
      <c r="W525" s="88"/>
      <c r="X525" s="88"/>
      <c r="Y525" s="651"/>
      <c r="Z525" s="88"/>
      <c r="AA525" s="88"/>
      <c r="AB525" s="651"/>
      <c r="AC525" s="88"/>
      <c r="AD525" s="651"/>
      <c r="AE525" s="88"/>
      <c r="AF525" s="651"/>
      <c r="AG525" s="88"/>
      <c r="AH525" s="88"/>
      <c r="AI525" s="118"/>
      <c r="AJ525" s="96"/>
      <c r="AK525" s="96"/>
      <c r="AL525" s="118"/>
      <c r="AN525" s="590"/>
    </row>
    <row r="526" spans="6:40" ht="15" customHeight="1" x14ac:dyDescent="0.15">
      <c r="F526" s="37"/>
      <c r="H526" s="596"/>
      <c r="I526" s="361"/>
      <c r="J526" s="361"/>
      <c r="K526" s="361"/>
      <c r="L526" s="361"/>
      <c r="M526" s="363"/>
      <c r="N526" s="713"/>
      <c r="O526" s="714"/>
      <c r="P526" s="714"/>
      <c r="Q526" s="650"/>
      <c r="R526" s="84"/>
      <c r="S526" s="650"/>
      <c r="T526" s="650"/>
      <c r="U526" s="84"/>
      <c r="V526" s="650"/>
      <c r="W526" s="84"/>
      <c r="X526" s="84"/>
      <c r="Y526" s="650"/>
      <c r="Z526" s="84"/>
      <c r="AA526" s="84"/>
      <c r="AB526" s="650"/>
      <c r="AC526" s="84"/>
      <c r="AD526" s="650"/>
      <c r="AE526" s="84"/>
      <c r="AF526" s="650"/>
      <c r="AG526" s="84"/>
      <c r="AH526" s="84"/>
      <c r="AI526" s="138"/>
      <c r="AL526" s="138"/>
      <c r="AN526" s="590"/>
    </row>
    <row r="527" spans="6:40" ht="15" customHeight="1" x14ac:dyDescent="0.15">
      <c r="F527" s="37"/>
      <c r="H527" s="597"/>
      <c r="I527" s="598"/>
      <c r="J527" s="598"/>
      <c r="K527" s="598"/>
      <c r="L527" s="598"/>
      <c r="M527" s="715"/>
      <c r="N527" s="716"/>
      <c r="O527" s="715"/>
      <c r="P527" s="715"/>
      <c r="Q527" s="651"/>
      <c r="R527" s="88"/>
      <c r="S527" s="651"/>
      <c r="T527" s="651"/>
      <c r="U527" s="88"/>
      <c r="V527" s="651"/>
      <c r="W527" s="88"/>
      <c r="X527" s="88"/>
      <c r="Y527" s="651"/>
      <c r="Z527" s="88"/>
      <c r="AA527" s="88"/>
      <c r="AB527" s="651"/>
      <c r="AC527" s="88"/>
      <c r="AD527" s="651"/>
      <c r="AE527" s="88"/>
      <c r="AF527" s="651"/>
      <c r="AG527" s="88"/>
      <c r="AH527" s="88"/>
      <c r="AI527" s="118"/>
      <c r="AJ527" s="96"/>
      <c r="AK527" s="96"/>
      <c r="AL527" s="118"/>
      <c r="AN527" s="590"/>
    </row>
    <row r="528" spans="6:40" ht="15" customHeight="1" x14ac:dyDescent="0.15">
      <c r="F528" s="37"/>
      <c r="H528" s="594"/>
      <c r="I528" s="595"/>
      <c r="J528" s="595"/>
      <c r="K528" s="595"/>
      <c r="L528" s="595"/>
      <c r="M528" s="708"/>
      <c r="N528" s="709"/>
      <c r="O528" s="708"/>
      <c r="P528" s="708"/>
      <c r="Q528" s="599"/>
      <c r="R528" s="589"/>
      <c r="S528" s="599"/>
      <c r="T528" s="599"/>
      <c r="U528" s="589"/>
      <c r="V528" s="599"/>
      <c r="W528" s="589"/>
      <c r="X528" s="589"/>
      <c r="Y528" s="599"/>
      <c r="Z528" s="589"/>
      <c r="AA528" s="589"/>
      <c r="AB528" s="599"/>
      <c r="AC528" s="589"/>
      <c r="AD528" s="599"/>
      <c r="AE528" s="589"/>
      <c r="AF528" s="599"/>
      <c r="AG528" s="589"/>
      <c r="AH528" s="589"/>
      <c r="AI528" s="136"/>
      <c r="AJ528" s="100"/>
      <c r="AK528" s="100"/>
      <c r="AL528" s="136"/>
      <c r="AN528" s="590"/>
    </row>
    <row r="529" spans="5:40" ht="15" customHeight="1" x14ac:dyDescent="0.15">
      <c r="F529" s="37"/>
      <c r="H529" s="597"/>
      <c r="I529" s="598"/>
      <c r="J529" s="598"/>
      <c r="K529" s="598"/>
      <c r="L529" s="598"/>
      <c r="M529" s="710"/>
      <c r="N529" s="711"/>
      <c r="O529" s="710"/>
      <c r="P529" s="712"/>
      <c r="Q529" s="651"/>
      <c r="R529" s="88"/>
      <c r="S529" s="651"/>
      <c r="T529" s="651"/>
      <c r="U529" s="88"/>
      <c r="V529" s="651"/>
      <c r="W529" s="88"/>
      <c r="X529" s="88"/>
      <c r="Y529" s="651"/>
      <c r="Z529" s="88"/>
      <c r="AA529" s="88"/>
      <c r="AB529" s="651"/>
      <c r="AC529" s="88"/>
      <c r="AD529" s="651"/>
      <c r="AE529" s="88"/>
      <c r="AF529" s="651"/>
      <c r="AG529" s="88"/>
      <c r="AH529" s="88"/>
      <c r="AI529" s="118"/>
      <c r="AJ529" s="96"/>
      <c r="AK529" s="96"/>
      <c r="AL529" s="118"/>
      <c r="AN529" s="590"/>
    </row>
    <row r="530" spans="5:40" ht="15" customHeight="1" x14ac:dyDescent="0.15">
      <c r="F530" s="37"/>
      <c r="H530" s="596"/>
      <c r="I530" s="361"/>
      <c r="J530" s="361"/>
      <c r="K530" s="361"/>
      <c r="L530" s="361"/>
      <c r="M530" s="363"/>
      <c r="N530" s="713"/>
      <c r="O530" s="714"/>
      <c r="P530" s="714"/>
      <c r="Q530" s="650"/>
      <c r="R530" s="84"/>
      <c r="S530" s="650"/>
      <c r="T530" s="650"/>
      <c r="U530" s="84"/>
      <c r="V530" s="650"/>
      <c r="W530" s="84"/>
      <c r="X530" s="84"/>
      <c r="Y530" s="650"/>
      <c r="Z530" s="84"/>
      <c r="AA530" s="84"/>
      <c r="AB530" s="650"/>
      <c r="AC530" s="84"/>
      <c r="AD530" s="650"/>
      <c r="AE530" s="84"/>
      <c r="AF530" s="650"/>
      <c r="AG530" s="84"/>
      <c r="AH530" s="84"/>
      <c r="AI530" s="138"/>
      <c r="AL530" s="138"/>
      <c r="AN530" s="590"/>
    </row>
    <row r="531" spans="5:40" ht="15" customHeight="1" x14ac:dyDescent="0.15">
      <c r="F531" s="37"/>
      <c r="H531" s="597"/>
      <c r="I531" s="598"/>
      <c r="J531" s="598"/>
      <c r="K531" s="598"/>
      <c r="L531" s="598"/>
      <c r="M531" s="715"/>
      <c r="N531" s="716"/>
      <c r="O531" s="715"/>
      <c r="P531" s="715"/>
      <c r="Q531" s="651"/>
      <c r="R531" s="88"/>
      <c r="S531" s="651"/>
      <c r="T531" s="651"/>
      <c r="U531" s="88"/>
      <c r="V531" s="651"/>
      <c r="W531" s="88"/>
      <c r="X531" s="88"/>
      <c r="Y531" s="651"/>
      <c r="Z531" s="88"/>
      <c r="AA531" s="88"/>
      <c r="AB531" s="651"/>
      <c r="AC531" s="88"/>
      <c r="AD531" s="651"/>
      <c r="AE531" s="88"/>
      <c r="AF531" s="651"/>
      <c r="AG531" s="88"/>
      <c r="AH531" s="88"/>
      <c r="AI531" s="118"/>
      <c r="AJ531" s="96"/>
      <c r="AK531" s="96"/>
      <c r="AL531" s="118"/>
      <c r="AN531" s="590"/>
    </row>
    <row r="532" spans="5:40" x14ac:dyDescent="0.15">
      <c r="F532" s="37"/>
      <c r="AC532" s="707"/>
      <c r="AN532" s="590"/>
    </row>
    <row r="533" spans="5:40" ht="16.5" thickBot="1" x14ac:dyDescent="0.2">
      <c r="F533" s="638"/>
      <c r="G533" s="39"/>
      <c r="H533" s="39"/>
      <c r="I533" s="39"/>
      <c r="J533" s="39"/>
      <c r="K533" s="39"/>
      <c r="L533" s="39"/>
      <c r="M533" s="39"/>
      <c r="N533" s="39"/>
      <c r="O533" s="39"/>
      <c r="P533" s="39"/>
      <c r="Q533" s="39"/>
      <c r="R533" s="39"/>
      <c r="S533" s="39"/>
      <c r="T533" s="39"/>
      <c r="U533" s="39"/>
      <c r="V533" s="39"/>
      <c r="W533" s="39"/>
      <c r="X533" s="39"/>
      <c r="Y533" s="39"/>
      <c r="Z533" s="39"/>
      <c r="AA533" s="39"/>
      <c r="AB533" s="39"/>
      <c r="AC533" s="39"/>
      <c r="AD533" s="39"/>
      <c r="AE533" s="39"/>
      <c r="AF533" s="39"/>
      <c r="AG533" s="39"/>
      <c r="AH533" s="39"/>
      <c r="AI533" s="39"/>
      <c r="AJ533" s="39"/>
      <c r="AK533" s="39"/>
      <c r="AL533" s="39"/>
      <c r="AM533" s="39"/>
      <c r="AN533" s="639"/>
    </row>
    <row r="534" spans="5:40" ht="31.5" customHeight="1" x14ac:dyDescent="0.15">
      <c r="E534" s="38"/>
      <c r="F534" s="331" t="s">
        <v>1428</v>
      </c>
      <c r="G534" s="332"/>
      <c r="H534" s="332"/>
      <c r="I534" s="332"/>
      <c r="J534" s="332"/>
      <c r="K534" s="332"/>
      <c r="L534" s="332"/>
      <c r="M534" s="332"/>
      <c r="N534" s="332"/>
      <c r="O534" s="332"/>
      <c r="P534" s="332"/>
      <c r="Q534" s="332"/>
      <c r="R534" s="332"/>
      <c r="S534" s="332"/>
      <c r="T534" s="332"/>
      <c r="U534" s="332"/>
      <c r="V534" s="332"/>
      <c r="W534" s="332"/>
      <c r="X534" s="332"/>
      <c r="Y534" s="332"/>
      <c r="Z534" s="332"/>
      <c r="AA534" s="332"/>
      <c r="AB534" s="332"/>
      <c r="AC534" s="332"/>
      <c r="AD534" s="332"/>
      <c r="AE534" s="332"/>
      <c r="AF534" s="332"/>
      <c r="AG534" s="332"/>
      <c r="AH534" s="332"/>
      <c r="AI534" s="332"/>
      <c r="AJ534" s="332"/>
      <c r="AK534" s="332"/>
      <c r="AL534" s="332"/>
      <c r="AM534" s="1295" t="s">
        <v>1441</v>
      </c>
      <c r="AN534" s="1296"/>
    </row>
    <row r="535" spans="5:40" ht="26.45" customHeight="1" x14ac:dyDescent="0.15">
      <c r="F535" s="624"/>
      <c r="G535" s="1255" t="s">
        <v>1453</v>
      </c>
      <c r="H535" s="1255"/>
      <c r="I535" s="1255"/>
      <c r="J535" s="1255"/>
      <c r="K535" s="1255"/>
      <c r="L535" s="1255"/>
      <c r="M535" s="1255"/>
      <c r="N535" s="1255"/>
      <c r="O535" s="1255"/>
      <c r="P535" s="1255"/>
      <c r="Q535" s="1255"/>
      <c r="R535" s="1255"/>
      <c r="S535" s="1255"/>
      <c r="T535" s="1255"/>
      <c r="U535" s="1255"/>
      <c r="V535" s="1255"/>
      <c r="W535" s="1255"/>
      <c r="X535" s="1255"/>
      <c r="Y535" s="1255"/>
      <c r="Z535" s="1255"/>
      <c r="AA535" s="1255"/>
      <c r="AB535" s="1255"/>
      <c r="AC535" s="1255"/>
      <c r="AD535" s="1255"/>
      <c r="AE535" s="1255"/>
      <c r="AF535" s="1255"/>
      <c r="AG535" s="1255"/>
      <c r="AH535" s="1255"/>
      <c r="AI535" s="1255"/>
      <c r="AJ535" s="1255"/>
      <c r="AK535" s="1255"/>
      <c r="AL535" s="1255"/>
      <c r="AM535" s="1255"/>
      <c r="AN535" s="705"/>
    </row>
    <row r="536" spans="5:40" x14ac:dyDescent="0.15">
      <c r="F536" s="37"/>
      <c r="AN536" s="590"/>
    </row>
    <row r="537" spans="5:40" x14ac:dyDescent="0.15">
      <c r="F537" s="37"/>
      <c r="H537" s="5" t="s">
        <v>1052</v>
      </c>
      <c r="AN537" s="590"/>
    </row>
    <row r="538" spans="5:40" x14ac:dyDescent="0.15">
      <c r="F538" s="37"/>
      <c r="H538" s="5" t="s">
        <v>1053</v>
      </c>
      <c r="AN538" s="590"/>
    </row>
    <row r="539" spans="5:40" ht="26.1" customHeight="1" x14ac:dyDescent="0.15">
      <c r="F539" s="37"/>
      <c r="H539" s="1241" t="s">
        <v>1029</v>
      </c>
      <c r="I539" s="1241"/>
      <c r="J539" s="1241" t="s">
        <v>1019</v>
      </c>
      <c r="K539" s="1241"/>
      <c r="L539" s="1241"/>
      <c r="M539" s="1241"/>
      <c r="N539" s="1241"/>
      <c r="O539" s="1241"/>
      <c r="P539" s="1241" t="s">
        <v>1033</v>
      </c>
      <c r="Q539" s="1241"/>
      <c r="R539" s="1241"/>
      <c r="S539" s="1241"/>
      <c r="T539" s="1241" t="s">
        <v>1044</v>
      </c>
      <c r="U539" s="1241"/>
      <c r="V539" s="1241"/>
      <c r="W539" s="1241"/>
      <c r="X539" s="1241"/>
      <c r="Y539" s="1241" t="s">
        <v>1050</v>
      </c>
      <c r="Z539" s="1241"/>
      <c r="AA539" s="1241"/>
      <c r="AB539" s="1241"/>
      <c r="AC539" s="1241"/>
      <c r="AN539" s="590"/>
    </row>
    <row r="540" spans="5:40" ht="26.1" customHeight="1" x14ac:dyDescent="0.15">
      <c r="F540" s="37"/>
      <c r="H540" s="1648"/>
      <c r="I540" s="1649"/>
      <c r="J540" s="1603"/>
      <c r="K540" s="1603"/>
      <c r="L540" s="1603"/>
      <c r="M540" s="1603"/>
      <c r="N540" s="1603"/>
      <c r="O540" s="1603"/>
      <c r="P540" s="1603"/>
      <c r="Q540" s="1603"/>
      <c r="R540" s="1603"/>
      <c r="S540" s="1603"/>
      <c r="T540" s="1603"/>
      <c r="U540" s="1603"/>
      <c r="V540" s="1603"/>
      <c r="W540" s="1603"/>
      <c r="X540" s="1603"/>
      <c r="Y540" s="1650"/>
      <c r="Z540" s="1650"/>
      <c r="AA540" s="1650"/>
      <c r="AB540" s="1650"/>
      <c r="AC540" s="1650"/>
      <c r="AN540" s="590"/>
    </row>
    <row r="541" spans="5:40" ht="26.1" customHeight="1" x14ac:dyDescent="0.15">
      <c r="F541" s="37"/>
      <c r="H541" s="1648"/>
      <c r="I541" s="1649"/>
      <c r="J541" s="1603"/>
      <c r="K541" s="1603"/>
      <c r="L541" s="1603"/>
      <c r="M541" s="1603"/>
      <c r="N541" s="1603"/>
      <c r="O541" s="1603"/>
      <c r="P541" s="1603"/>
      <c r="Q541" s="1603"/>
      <c r="R541" s="1603"/>
      <c r="S541" s="1603"/>
      <c r="T541" s="1603"/>
      <c r="U541" s="1603"/>
      <c r="V541" s="1603"/>
      <c r="W541" s="1603"/>
      <c r="X541" s="1603"/>
      <c r="Y541" s="1650"/>
      <c r="Z541" s="1650"/>
      <c r="AA541" s="1650"/>
      <c r="AB541" s="1650"/>
      <c r="AC541" s="1650"/>
      <c r="AN541" s="590"/>
    </row>
    <row r="542" spans="5:40" ht="26.1" customHeight="1" x14ac:dyDescent="0.15">
      <c r="F542" s="37"/>
      <c r="H542" s="1648"/>
      <c r="I542" s="1649"/>
      <c r="J542" s="1603"/>
      <c r="K542" s="1603"/>
      <c r="L542" s="1603"/>
      <c r="M542" s="1603"/>
      <c r="N542" s="1603"/>
      <c r="O542" s="1603"/>
      <c r="P542" s="1603"/>
      <c r="Q542" s="1603"/>
      <c r="R542" s="1603"/>
      <c r="S542" s="1603"/>
      <c r="T542" s="1603"/>
      <c r="U542" s="1603"/>
      <c r="V542" s="1603"/>
      <c r="W542" s="1603"/>
      <c r="X542" s="1603"/>
      <c r="Y542" s="1650"/>
      <c r="Z542" s="1650"/>
      <c r="AA542" s="1650"/>
      <c r="AB542" s="1650"/>
      <c r="AC542" s="1650"/>
      <c r="AN542" s="590"/>
    </row>
    <row r="543" spans="5:40" ht="26.1" customHeight="1" x14ac:dyDescent="0.15">
      <c r="F543" s="37"/>
      <c r="H543" s="1648"/>
      <c r="I543" s="1649"/>
      <c r="J543" s="1603"/>
      <c r="K543" s="1603"/>
      <c r="L543" s="1603"/>
      <c r="M543" s="1603"/>
      <c r="N543" s="1603"/>
      <c r="O543" s="1603"/>
      <c r="P543" s="1603"/>
      <c r="Q543" s="1603"/>
      <c r="R543" s="1603"/>
      <c r="S543" s="1603"/>
      <c r="T543" s="1603"/>
      <c r="U543" s="1603"/>
      <c r="V543" s="1603"/>
      <c r="W543" s="1603"/>
      <c r="X543" s="1603"/>
      <c r="Y543" s="1650"/>
      <c r="Z543" s="1650"/>
      <c r="AA543" s="1650"/>
      <c r="AB543" s="1650"/>
      <c r="AC543" s="1650"/>
      <c r="AN543" s="590"/>
    </row>
    <row r="544" spans="5:40" ht="26.1" customHeight="1" x14ac:dyDescent="0.15">
      <c r="F544" s="37"/>
      <c r="H544" s="1648"/>
      <c r="I544" s="1649"/>
      <c r="J544" s="1603"/>
      <c r="K544" s="1603"/>
      <c r="L544" s="1603"/>
      <c r="M544" s="1603"/>
      <c r="N544" s="1603"/>
      <c r="O544" s="1603"/>
      <c r="P544" s="1603"/>
      <c r="Q544" s="1603"/>
      <c r="R544" s="1603"/>
      <c r="S544" s="1603"/>
      <c r="T544" s="1603"/>
      <c r="U544" s="1603"/>
      <c r="V544" s="1603"/>
      <c r="W544" s="1603"/>
      <c r="X544" s="1603"/>
      <c r="Y544" s="1650"/>
      <c r="Z544" s="1650"/>
      <c r="AA544" s="1650"/>
      <c r="AB544" s="1650"/>
      <c r="AC544" s="1650"/>
      <c r="AN544" s="590"/>
    </row>
    <row r="545" spans="5:40" ht="26.1" customHeight="1" x14ac:dyDescent="0.15">
      <c r="F545" s="37"/>
      <c r="H545" s="1648"/>
      <c r="I545" s="1649"/>
      <c r="J545" s="1603"/>
      <c r="K545" s="1603"/>
      <c r="L545" s="1603"/>
      <c r="M545" s="1603"/>
      <c r="N545" s="1603"/>
      <c r="O545" s="1603"/>
      <c r="P545" s="1603"/>
      <c r="Q545" s="1603"/>
      <c r="R545" s="1603"/>
      <c r="S545" s="1603"/>
      <c r="T545" s="1603"/>
      <c r="U545" s="1603"/>
      <c r="V545" s="1603"/>
      <c r="W545" s="1603"/>
      <c r="X545" s="1603"/>
      <c r="Y545" s="1650"/>
      <c r="Z545" s="1650"/>
      <c r="AA545" s="1650"/>
      <c r="AB545" s="1650"/>
      <c r="AC545" s="1650"/>
      <c r="AN545" s="590"/>
    </row>
    <row r="546" spans="5:40" ht="26.1" customHeight="1" x14ac:dyDescent="0.15">
      <c r="F546" s="37"/>
      <c r="H546" s="1648"/>
      <c r="I546" s="1649"/>
      <c r="J546" s="1603"/>
      <c r="K546" s="1603"/>
      <c r="L546" s="1603"/>
      <c r="M546" s="1603"/>
      <c r="N546" s="1603"/>
      <c r="O546" s="1603"/>
      <c r="P546" s="1603"/>
      <c r="Q546" s="1603"/>
      <c r="R546" s="1603"/>
      <c r="S546" s="1603"/>
      <c r="T546" s="1603"/>
      <c r="U546" s="1603"/>
      <c r="V546" s="1603"/>
      <c r="W546" s="1603"/>
      <c r="X546" s="1603"/>
      <c r="Y546" s="1650"/>
      <c r="Z546" s="1650"/>
      <c r="AA546" s="1650"/>
      <c r="AB546" s="1650"/>
      <c r="AC546" s="1650"/>
      <c r="AN546" s="590"/>
    </row>
    <row r="547" spans="5:40" ht="26.1" customHeight="1" x14ac:dyDescent="0.15">
      <c r="F547" s="37"/>
      <c r="H547" s="1648"/>
      <c r="I547" s="1649"/>
      <c r="J547" s="1603"/>
      <c r="K547" s="1603"/>
      <c r="L547" s="1603"/>
      <c r="M547" s="1603"/>
      <c r="N547" s="1603"/>
      <c r="O547" s="1603"/>
      <c r="P547" s="1603"/>
      <c r="Q547" s="1603"/>
      <c r="R547" s="1603"/>
      <c r="S547" s="1603"/>
      <c r="T547" s="1603"/>
      <c r="U547" s="1603"/>
      <c r="V547" s="1603"/>
      <c r="W547" s="1603"/>
      <c r="X547" s="1603"/>
      <c r="Y547" s="1650"/>
      <c r="Z547" s="1650"/>
      <c r="AA547" s="1650"/>
      <c r="AB547" s="1650"/>
      <c r="AC547" s="1650"/>
      <c r="AN547" s="590"/>
    </row>
    <row r="548" spans="5:40" ht="26.1" customHeight="1" x14ac:dyDescent="0.15">
      <c r="F548" s="37"/>
      <c r="H548" s="1648"/>
      <c r="I548" s="1649"/>
      <c r="J548" s="1603"/>
      <c r="K548" s="1603"/>
      <c r="L548" s="1603"/>
      <c r="M548" s="1603"/>
      <c r="N548" s="1603"/>
      <c r="O548" s="1603"/>
      <c r="P548" s="1603"/>
      <c r="Q548" s="1603"/>
      <c r="R548" s="1603"/>
      <c r="S548" s="1603"/>
      <c r="T548" s="1603"/>
      <c r="U548" s="1603"/>
      <c r="V548" s="1603"/>
      <c r="W548" s="1603"/>
      <c r="X548" s="1603"/>
      <c r="Y548" s="1650"/>
      <c r="Z548" s="1650"/>
      <c r="AA548" s="1650"/>
      <c r="AB548" s="1650"/>
      <c r="AC548" s="1650"/>
      <c r="AN548" s="590"/>
    </row>
    <row r="549" spans="5:40" ht="26.1" customHeight="1" x14ac:dyDescent="0.15">
      <c r="F549" s="37"/>
      <c r="H549" s="1648"/>
      <c r="I549" s="1649"/>
      <c r="J549" s="1603"/>
      <c r="K549" s="1603"/>
      <c r="L549" s="1603"/>
      <c r="M549" s="1603"/>
      <c r="N549" s="1603"/>
      <c r="O549" s="1603"/>
      <c r="P549" s="1603"/>
      <c r="Q549" s="1603"/>
      <c r="R549" s="1603"/>
      <c r="S549" s="1603"/>
      <c r="T549" s="1603"/>
      <c r="U549" s="1603"/>
      <c r="V549" s="1603"/>
      <c r="W549" s="1603"/>
      <c r="X549" s="1603"/>
      <c r="Y549" s="1650"/>
      <c r="Z549" s="1650"/>
      <c r="AA549" s="1650"/>
      <c r="AB549" s="1650"/>
      <c r="AC549" s="1650"/>
      <c r="AN549" s="590"/>
    </row>
    <row r="550" spans="5:40" ht="26.1" customHeight="1" x14ac:dyDescent="0.15">
      <c r="F550" s="37"/>
      <c r="H550" s="1648"/>
      <c r="I550" s="1649"/>
      <c r="J550" s="1603"/>
      <c r="K550" s="1603"/>
      <c r="L550" s="1603"/>
      <c r="M550" s="1603"/>
      <c r="N550" s="1603"/>
      <c r="O550" s="1603"/>
      <c r="P550" s="1603"/>
      <c r="Q550" s="1603"/>
      <c r="R550" s="1603"/>
      <c r="S550" s="1603"/>
      <c r="T550" s="1603"/>
      <c r="U550" s="1603"/>
      <c r="V550" s="1603"/>
      <c r="W550" s="1603"/>
      <c r="X550" s="1603"/>
      <c r="Y550" s="1650"/>
      <c r="Z550" s="1650"/>
      <c r="AA550" s="1650"/>
      <c r="AB550" s="1650"/>
      <c r="AC550" s="1650"/>
      <c r="AN550" s="590"/>
    </row>
    <row r="551" spans="5:40" ht="26.1" customHeight="1" x14ac:dyDescent="0.15">
      <c r="F551" s="37"/>
      <c r="H551" s="1648"/>
      <c r="I551" s="1649"/>
      <c r="J551" s="1603"/>
      <c r="K551" s="1603"/>
      <c r="L551" s="1603"/>
      <c r="M551" s="1603"/>
      <c r="N551" s="1603"/>
      <c r="O551" s="1603"/>
      <c r="P551" s="1603"/>
      <c r="Q551" s="1603"/>
      <c r="R551" s="1603"/>
      <c r="S551" s="1603"/>
      <c r="T551" s="1603"/>
      <c r="U551" s="1603"/>
      <c r="V551" s="1603"/>
      <c r="W551" s="1603"/>
      <c r="X551" s="1603"/>
      <c r="Y551" s="1650"/>
      <c r="Z551" s="1650"/>
      <c r="AA551" s="1650"/>
      <c r="AB551" s="1650"/>
      <c r="AC551" s="1650"/>
      <c r="AN551" s="590"/>
    </row>
    <row r="552" spans="5:40" ht="26.1" customHeight="1" x14ac:dyDescent="0.15">
      <c r="F552" s="37"/>
      <c r="H552" s="1648"/>
      <c r="I552" s="1649"/>
      <c r="J552" s="1603"/>
      <c r="K552" s="1603"/>
      <c r="L552" s="1603"/>
      <c r="M552" s="1603"/>
      <c r="N552" s="1603"/>
      <c r="O552" s="1603"/>
      <c r="P552" s="1603"/>
      <c r="Q552" s="1603"/>
      <c r="R552" s="1603"/>
      <c r="S552" s="1603"/>
      <c r="T552" s="1603"/>
      <c r="U552" s="1603"/>
      <c r="V552" s="1603"/>
      <c r="W552" s="1603"/>
      <c r="X552" s="1603"/>
      <c r="Y552" s="1650"/>
      <c r="Z552" s="1650"/>
      <c r="AA552" s="1650"/>
      <c r="AB552" s="1650"/>
      <c r="AC552" s="1650"/>
      <c r="AN552" s="590"/>
    </row>
    <row r="553" spans="5:40" ht="26.1" customHeight="1" x14ac:dyDescent="0.15">
      <c r="F553" s="37"/>
      <c r="H553" s="1648"/>
      <c r="I553" s="1649"/>
      <c r="J553" s="1603"/>
      <c r="K553" s="1603"/>
      <c r="L553" s="1603"/>
      <c r="M553" s="1603"/>
      <c r="N553" s="1603"/>
      <c r="O553" s="1603"/>
      <c r="P553" s="1603"/>
      <c r="Q553" s="1603"/>
      <c r="R553" s="1603"/>
      <c r="S553" s="1603"/>
      <c r="T553" s="1603"/>
      <c r="U553" s="1603"/>
      <c r="V553" s="1603"/>
      <c r="W553" s="1603"/>
      <c r="X553" s="1603"/>
      <c r="Y553" s="1650"/>
      <c r="Z553" s="1650"/>
      <c r="AA553" s="1650"/>
      <c r="AB553" s="1650"/>
      <c r="AC553" s="1650"/>
      <c r="AN553" s="590"/>
    </row>
    <row r="554" spans="5:40" ht="16.5" thickBot="1" x14ac:dyDescent="0.2">
      <c r="F554" s="638"/>
      <c r="G554" s="39"/>
      <c r="H554" s="39"/>
      <c r="I554" s="39"/>
      <c r="J554" s="39"/>
      <c r="K554" s="39"/>
      <c r="L554" s="39"/>
      <c r="M554" s="39"/>
      <c r="N554" s="39"/>
      <c r="O554" s="39"/>
      <c r="P554" s="39"/>
      <c r="Q554" s="39"/>
      <c r="R554" s="39"/>
      <c r="S554" s="39"/>
      <c r="T554" s="39"/>
      <c r="U554" s="39"/>
      <c r="V554" s="39"/>
      <c r="W554" s="39"/>
      <c r="X554" s="39"/>
      <c r="Y554" s="39"/>
      <c r="Z554" s="39"/>
      <c r="AA554" s="39"/>
      <c r="AB554" s="39"/>
      <c r="AC554" s="39"/>
      <c r="AD554" s="39"/>
      <c r="AE554" s="39"/>
      <c r="AF554" s="39"/>
      <c r="AG554" s="39"/>
      <c r="AH554" s="39"/>
      <c r="AI554" s="39"/>
      <c r="AJ554" s="39"/>
      <c r="AK554" s="39"/>
      <c r="AL554" s="39"/>
      <c r="AM554" s="39"/>
      <c r="AN554" s="639"/>
    </row>
    <row r="555" spans="5:40" ht="31.5" customHeight="1" x14ac:dyDescent="0.15">
      <c r="E555" s="38"/>
      <c r="F555" s="331" t="s">
        <v>1430</v>
      </c>
      <c r="G555" s="332"/>
      <c r="H555" s="332"/>
      <c r="I555" s="332"/>
      <c r="J555" s="332"/>
      <c r="K555" s="332"/>
      <c r="L555" s="332"/>
      <c r="M555" s="332"/>
      <c r="N555" s="332"/>
      <c r="O555" s="332"/>
      <c r="P555" s="332"/>
      <c r="Q555" s="332"/>
      <c r="R555" s="332"/>
      <c r="S555" s="332"/>
      <c r="T555" s="332"/>
      <c r="U555" s="332"/>
      <c r="V555" s="332"/>
      <c r="W555" s="332"/>
      <c r="X555" s="332"/>
      <c r="Y555" s="332"/>
      <c r="Z555" s="332"/>
      <c r="AA555" s="332"/>
      <c r="AB555" s="332"/>
      <c r="AC555" s="332"/>
      <c r="AD555" s="332"/>
      <c r="AE555" s="332"/>
      <c r="AF555" s="332"/>
      <c r="AG555" s="332"/>
      <c r="AH555" s="332"/>
      <c r="AI555" s="332"/>
      <c r="AJ555" s="332"/>
      <c r="AK555" s="332"/>
      <c r="AL555" s="332"/>
      <c r="AM555" s="1295" t="s">
        <v>1688</v>
      </c>
      <c r="AN555" s="1296"/>
    </row>
    <row r="556" spans="5:40" ht="48.6" customHeight="1" x14ac:dyDescent="0.15">
      <c r="F556" s="624"/>
      <c r="G556" s="1299" t="s">
        <v>1749</v>
      </c>
      <c r="H556" s="1255"/>
      <c r="I556" s="1255"/>
      <c r="J556" s="1255"/>
      <c r="K556" s="1255"/>
      <c r="L556" s="1255"/>
      <c r="M556" s="1255"/>
      <c r="N556" s="1255"/>
      <c r="O556" s="1255"/>
      <c r="P556" s="1255"/>
      <c r="Q556" s="1255"/>
      <c r="R556" s="1255"/>
      <c r="S556" s="1255"/>
      <c r="T556" s="1255"/>
      <c r="U556" s="1255"/>
      <c r="V556" s="1255"/>
      <c r="W556" s="1255"/>
      <c r="X556" s="1255"/>
      <c r="Y556" s="1255"/>
      <c r="Z556" s="1255"/>
      <c r="AA556" s="1255"/>
      <c r="AB556" s="1255"/>
      <c r="AC556" s="1255"/>
      <c r="AD556" s="1255"/>
      <c r="AE556" s="1255"/>
      <c r="AF556" s="1255"/>
      <c r="AG556" s="1255"/>
      <c r="AH556" s="1255"/>
      <c r="AI556" s="1255"/>
      <c r="AJ556" s="1255"/>
      <c r="AK556" s="1255"/>
      <c r="AL556" s="1255"/>
      <c r="AM556" s="1255"/>
      <c r="AN556" s="705"/>
    </row>
    <row r="557" spans="5:40" x14ac:dyDescent="0.15">
      <c r="F557" s="37"/>
      <c r="AN557" s="590"/>
    </row>
    <row r="558" spans="5:40" ht="31.5" customHeight="1" x14ac:dyDescent="0.15">
      <c r="F558" s="37"/>
      <c r="H558" s="1241" t="s">
        <v>1099</v>
      </c>
      <c r="I558" s="1241"/>
      <c r="J558" s="1241"/>
      <c r="K558" s="1241" t="s">
        <v>1100</v>
      </c>
      <c r="L558" s="1241"/>
      <c r="M558" s="1241"/>
      <c r="N558" s="1241"/>
      <c r="O558" s="1241"/>
      <c r="P558" s="1241"/>
      <c r="Q558" s="1241"/>
      <c r="R558" s="1241"/>
      <c r="S558" s="1241"/>
      <c r="T558" s="1241"/>
      <c r="U558" s="1257" t="s">
        <v>1635</v>
      </c>
      <c r="V558" s="1258"/>
      <c r="W558" s="1258"/>
      <c r="X558" s="1259"/>
      <c r="Y558" s="1374" t="s">
        <v>1104</v>
      </c>
      <c r="Z558" s="1374"/>
      <c r="AA558" s="1374"/>
      <c r="AB558" s="1241" t="s">
        <v>1105</v>
      </c>
      <c r="AC558" s="1241"/>
      <c r="AD558" s="1241"/>
      <c r="AE558" s="38"/>
      <c r="AF558" s="38"/>
      <c r="AG558" s="38"/>
      <c r="AH558" s="38"/>
      <c r="AI558" s="38"/>
      <c r="AJ558" s="38"/>
      <c r="AN558" s="590"/>
    </row>
    <row r="559" spans="5:40" ht="50.1" customHeight="1" x14ac:dyDescent="0.15">
      <c r="F559" s="37"/>
      <c r="H559" s="1300" t="s">
        <v>1931</v>
      </c>
      <c r="I559" s="1300"/>
      <c r="J559" s="1300"/>
      <c r="K559" s="1499"/>
      <c r="L559" s="1500"/>
      <c r="M559" s="1500"/>
      <c r="N559" s="1500"/>
      <c r="O559" s="1500"/>
      <c r="P559" s="1500"/>
      <c r="Q559" s="1500"/>
      <c r="R559" s="1500"/>
      <c r="S559" s="1500"/>
      <c r="T559" s="1501"/>
      <c r="U559" s="1499"/>
      <c r="V559" s="1500"/>
      <c r="W559" s="1500"/>
      <c r="X559" s="1501"/>
      <c r="Y559" s="1372" t="str">
        <f>IF('訓練実施記録 '!D6&lt;&gt;"",'訓練実施記録 '!D6,"")</f>
        <v/>
      </c>
      <c r="Z559" s="1299"/>
      <c r="AA559" s="1373"/>
      <c r="AB559" s="1499"/>
      <c r="AC559" s="1500"/>
      <c r="AD559" s="1501"/>
      <c r="AE559" s="22"/>
      <c r="AF559" s="22"/>
      <c r="AG559" s="22"/>
      <c r="AH559" s="22"/>
      <c r="AI559" s="22"/>
      <c r="AJ559" s="22"/>
      <c r="AN559" s="590"/>
    </row>
    <row r="560" spans="5:40" ht="50.1" customHeight="1" x14ac:dyDescent="0.15">
      <c r="F560" s="37"/>
      <c r="H560" s="1242" t="s">
        <v>1637</v>
      </c>
      <c r="I560" s="1242"/>
      <c r="J560" s="1242"/>
      <c r="K560" s="1499"/>
      <c r="L560" s="1500"/>
      <c r="M560" s="1500"/>
      <c r="N560" s="1500"/>
      <c r="O560" s="1500"/>
      <c r="P560" s="1500"/>
      <c r="Q560" s="1500"/>
      <c r="R560" s="1500"/>
      <c r="S560" s="1500"/>
      <c r="T560" s="1501"/>
      <c r="U560" s="1499"/>
      <c r="V560" s="1500"/>
      <c r="W560" s="1500"/>
      <c r="X560" s="1501"/>
      <c r="Y560" s="1372" t="str">
        <f>IF('訓練実施記録 '!D9&lt;&gt;"",'訓練実施記録 '!D9,"")</f>
        <v/>
      </c>
      <c r="Z560" s="1299"/>
      <c r="AA560" s="1373"/>
      <c r="AB560" s="1499"/>
      <c r="AC560" s="1500"/>
      <c r="AD560" s="1501"/>
      <c r="AE560" s="84"/>
      <c r="AF560" s="84"/>
      <c r="AG560" s="84"/>
      <c r="AH560" s="84"/>
      <c r="AI560" s="84"/>
      <c r="AJ560" s="84"/>
      <c r="AN560" s="590"/>
    </row>
    <row r="561" spans="5:41" ht="50.1" customHeight="1" x14ac:dyDescent="0.15">
      <c r="F561" s="37"/>
      <c r="H561" s="1242" t="s">
        <v>1692</v>
      </c>
      <c r="I561" s="1242"/>
      <c r="J561" s="1242"/>
      <c r="K561" s="1499"/>
      <c r="L561" s="1500"/>
      <c r="M561" s="1500"/>
      <c r="N561" s="1500"/>
      <c r="O561" s="1500"/>
      <c r="P561" s="1500"/>
      <c r="Q561" s="1500"/>
      <c r="R561" s="1500"/>
      <c r="S561" s="1500"/>
      <c r="T561" s="1501"/>
      <c r="U561" s="1499"/>
      <c r="V561" s="1500"/>
      <c r="W561" s="1500"/>
      <c r="X561" s="1501"/>
      <c r="Y561" s="1372" t="str">
        <f>IF('訓練実施記録 '!D12&lt;&gt;"",'訓練実施記録 '!D12,"")</f>
        <v/>
      </c>
      <c r="Z561" s="1299"/>
      <c r="AA561" s="1373"/>
      <c r="AB561" s="1499"/>
      <c r="AC561" s="1500"/>
      <c r="AD561" s="1501"/>
      <c r="AE561" s="84"/>
      <c r="AF561" s="84"/>
      <c r="AG561" s="84"/>
      <c r="AH561" s="84"/>
      <c r="AI561" s="84"/>
      <c r="AJ561" s="84"/>
      <c r="AN561" s="590"/>
    </row>
    <row r="562" spans="5:41" ht="50.1" customHeight="1" x14ac:dyDescent="0.15">
      <c r="F562" s="37"/>
      <c r="H562" s="1242" t="s">
        <v>27</v>
      </c>
      <c r="I562" s="1242"/>
      <c r="J562" s="1242"/>
      <c r="K562" s="1408"/>
      <c r="L562" s="1409"/>
      <c r="M562" s="1409"/>
      <c r="N562" s="1409"/>
      <c r="O562" s="1409"/>
      <c r="P562" s="1409"/>
      <c r="Q562" s="1409"/>
      <c r="R562" s="1409"/>
      <c r="S562" s="1409"/>
      <c r="T562" s="1410"/>
      <c r="U562" s="1408"/>
      <c r="V562" s="1409"/>
      <c r="W562" s="1409"/>
      <c r="X562" s="1410"/>
      <c r="Y562" s="1408"/>
      <c r="Z562" s="1409"/>
      <c r="AA562" s="1410"/>
      <c r="AB562" s="1408"/>
      <c r="AC562" s="1409"/>
      <c r="AD562" s="1410"/>
      <c r="AE562" s="84"/>
      <c r="AF562" s="84"/>
      <c r="AG562" s="84"/>
      <c r="AH562" s="84"/>
      <c r="AI562" s="84"/>
      <c r="AJ562" s="84"/>
      <c r="AN562" s="590"/>
    </row>
    <row r="563" spans="5:41" x14ac:dyDescent="0.15">
      <c r="F563" s="37"/>
      <c r="AE563" s="365"/>
      <c r="AN563" s="590"/>
    </row>
    <row r="564" spans="5:41" ht="16.5" thickBot="1" x14ac:dyDescent="0.2">
      <c r="F564" s="638"/>
      <c r="G564" s="39"/>
      <c r="H564" s="39"/>
      <c r="I564" s="39"/>
      <c r="J564" s="39"/>
      <c r="K564" s="39"/>
      <c r="L564" s="39"/>
      <c r="M564" s="39"/>
      <c r="N564" s="39"/>
      <c r="O564" s="39"/>
      <c r="P564" s="39"/>
      <c r="Q564" s="39"/>
      <c r="R564" s="39"/>
      <c r="S564" s="39"/>
      <c r="T564" s="39"/>
      <c r="U564" s="39"/>
      <c r="V564" s="39"/>
      <c r="W564" s="39"/>
      <c r="X564" s="39"/>
      <c r="Y564" s="39"/>
      <c r="Z564" s="39"/>
      <c r="AA564" s="39"/>
      <c r="AB564" s="39"/>
      <c r="AC564" s="39"/>
      <c r="AD564" s="39"/>
      <c r="AE564" s="39"/>
      <c r="AF564" s="39"/>
      <c r="AG564" s="39"/>
      <c r="AH564" s="39"/>
      <c r="AI564" s="39"/>
      <c r="AJ564" s="39"/>
      <c r="AK564" s="39"/>
      <c r="AL564" s="39"/>
      <c r="AM564" s="39"/>
      <c r="AN564" s="39"/>
      <c r="AO564" s="37"/>
    </row>
    <row r="565" spans="5:41" ht="31.5" customHeight="1" x14ac:dyDescent="0.15">
      <c r="E565" s="38"/>
      <c r="F565" s="331" t="s">
        <v>1431</v>
      </c>
      <c r="G565" s="332"/>
      <c r="H565" s="332"/>
      <c r="I565" s="332"/>
      <c r="J565" s="332"/>
      <c r="K565" s="332"/>
      <c r="L565" s="332"/>
      <c r="M565" s="332"/>
      <c r="N565" s="332"/>
      <c r="O565" s="332"/>
      <c r="P565" s="332"/>
      <c r="Q565" s="332"/>
      <c r="R565" s="332"/>
      <c r="S565" s="332"/>
      <c r="T565" s="332"/>
      <c r="U565" s="332"/>
      <c r="V565" s="332"/>
      <c r="W565" s="332"/>
      <c r="X565" s="332"/>
      <c r="Y565" s="332"/>
      <c r="Z565" s="332"/>
      <c r="AA565" s="332"/>
      <c r="AB565" s="332"/>
      <c r="AC565" s="332"/>
      <c r="AD565" s="332"/>
      <c r="AE565" s="332"/>
      <c r="AF565" s="332"/>
      <c r="AG565" s="332"/>
      <c r="AH565" s="332"/>
      <c r="AI565" s="332"/>
      <c r="AJ565" s="332"/>
      <c r="AK565" s="332"/>
      <c r="AL565" s="332"/>
      <c r="AM565" s="1295" t="s">
        <v>1689</v>
      </c>
      <c r="AN565" s="1296"/>
    </row>
    <row r="566" spans="5:41" ht="26.45" customHeight="1" x14ac:dyDescent="0.15">
      <c r="F566" s="624"/>
      <c r="G566" s="235" t="s">
        <v>1439</v>
      </c>
      <c r="H566" s="235"/>
      <c r="I566" s="235"/>
      <c r="J566" s="235"/>
      <c r="K566" s="235"/>
      <c r="L566" s="235"/>
      <c r="M566" s="235"/>
      <c r="N566" s="235"/>
      <c r="O566" s="235"/>
      <c r="P566" s="235"/>
      <c r="Q566" s="235"/>
      <c r="R566" s="235"/>
      <c r="S566" s="235"/>
      <c r="T566" s="235"/>
      <c r="U566" s="235"/>
      <c r="V566" s="235"/>
      <c r="W566" s="235"/>
      <c r="X566" s="235"/>
      <c r="Y566" s="235"/>
      <c r="Z566" s="235"/>
      <c r="AA566" s="235"/>
      <c r="AB566" s="235"/>
      <c r="AC566" s="235"/>
      <c r="AD566" s="235"/>
      <c r="AE566" s="235"/>
      <c r="AF566" s="235"/>
      <c r="AG566" s="235"/>
      <c r="AH566" s="235"/>
      <c r="AI566" s="717"/>
      <c r="AJ566" s="717"/>
      <c r="AK566" s="717"/>
      <c r="AL566" s="717"/>
      <c r="AM566" s="717"/>
      <c r="AN566" s="718"/>
    </row>
    <row r="567" spans="5:41" x14ac:dyDescent="0.15">
      <c r="F567" s="37"/>
      <c r="AN567" s="719"/>
    </row>
    <row r="568" spans="5:41" ht="26.1" customHeight="1" x14ac:dyDescent="0.15">
      <c r="F568" s="37"/>
      <c r="H568" s="1257" t="s">
        <v>1141</v>
      </c>
      <c r="I568" s="1258"/>
      <c r="J568" s="1258"/>
      <c r="K568" s="1258"/>
      <c r="L568" s="1258"/>
      <c r="M568" s="1258"/>
      <c r="N568" s="1258"/>
      <c r="O568" s="1258"/>
      <c r="P568" s="1258"/>
      <c r="Q568" s="1258"/>
      <c r="R568" s="1259"/>
      <c r="S568" s="1257" t="s">
        <v>1636</v>
      </c>
      <c r="T568" s="1258"/>
      <c r="U568" s="1259"/>
      <c r="V568" s="1257" t="s">
        <v>1826</v>
      </c>
      <c r="W568" s="1258"/>
      <c r="X568" s="1259"/>
      <c r="Y568" s="1257" t="s">
        <v>1892</v>
      </c>
      <c r="Z568" s="1258"/>
      <c r="AA568" s="1258"/>
      <c r="AB568" s="1259"/>
      <c r="AC568" s="1241" t="s">
        <v>1574</v>
      </c>
      <c r="AD568" s="1241"/>
      <c r="AE568" s="1241"/>
      <c r="AF568" s="1241"/>
      <c r="AG568" s="1241"/>
      <c r="AH568" s="1241"/>
      <c r="AI568" s="1257" t="s">
        <v>1891</v>
      </c>
      <c r="AJ568" s="1259"/>
      <c r="AK568" s="1257" t="s">
        <v>1890</v>
      </c>
      <c r="AL568" s="1258"/>
      <c r="AM568" s="1259"/>
      <c r="AN568" s="720"/>
    </row>
    <row r="569" spans="5:41" ht="30" customHeight="1" x14ac:dyDescent="0.15">
      <c r="F569" s="37"/>
      <c r="H569" s="591">
        <v>1</v>
      </c>
      <c r="I569" s="1463" t="s">
        <v>1664</v>
      </c>
      <c r="J569" s="850"/>
      <c r="K569" s="850"/>
      <c r="L569" s="850"/>
      <c r="M569" s="850"/>
      <c r="N569" s="850"/>
      <c r="O569" s="850"/>
      <c r="P569" s="850"/>
      <c r="Q569" s="850"/>
      <c r="R569" s="1464"/>
      <c r="S569" s="1448"/>
      <c r="T569" s="1498"/>
      <c r="U569" s="1449"/>
      <c r="V569" s="1448"/>
      <c r="W569" s="1498"/>
      <c r="X569" s="1449"/>
      <c r="Y569" s="1448"/>
      <c r="Z569" s="1498"/>
      <c r="AA569" s="1498"/>
      <c r="AB569" s="1449"/>
      <c r="AC569" s="1497"/>
      <c r="AD569" s="1497"/>
      <c r="AE569" s="1497"/>
      <c r="AF569" s="1497"/>
      <c r="AG569" s="1497"/>
      <c r="AH569" s="1497"/>
      <c r="AI569" s="1448"/>
      <c r="AJ569" s="1449"/>
      <c r="AK569" s="1528"/>
      <c r="AL569" s="1529"/>
      <c r="AM569" s="1530"/>
      <c r="AN569" s="720"/>
    </row>
    <row r="570" spans="5:41" ht="30" customHeight="1" x14ac:dyDescent="0.15">
      <c r="F570" s="37"/>
      <c r="H570" s="591">
        <v>2</v>
      </c>
      <c r="I570" s="1463" t="s">
        <v>1666</v>
      </c>
      <c r="J570" s="850"/>
      <c r="K570" s="850"/>
      <c r="L570" s="850"/>
      <c r="M570" s="850"/>
      <c r="N570" s="850"/>
      <c r="O570" s="850"/>
      <c r="P570" s="850"/>
      <c r="Q570" s="850"/>
      <c r="R570" s="1464"/>
      <c r="S570" s="1448"/>
      <c r="T570" s="1498"/>
      <c r="U570" s="1449"/>
      <c r="V570" s="1448"/>
      <c r="W570" s="1498"/>
      <c r="X570" s="1449"/>
      <c r="Y570" s="1448"/>
      <c r="Z570" s="1498"/>
      <c r="AA570" s="1498"/>
      <c r="AB570" s="1449"/>
      <c r="AC570" s="1497"/>
      <c r="AD570" s="1497"/>
      <c r="AE570" s="1497"/>
      <c r="AF570" s="1497"/>
      <c r="AG570" s="1497"/>
      <c r="AH570" s="1497"/>
      <c r="AI570" s="1448"/>
      <c r="AJ570" s="1449"/>
      <c r="AK570" s="1528"/>
      <c r="AL570" s="1529"/>
      <c r="AM570" s="1530"/>
      <c r="AN570" s="720"/>
    </row>
    <row r="571" spans="5:41" ht="30" customHeight="1" x14ac:dyDescent="0.15">
      <c r="F571" s="37"/>
      <c r="H571" s="591">
        <v>3</v>
      </c>
      <c r="I571" s="1463" t="s">
        <v>1667</v>
      </c>
      <c r="J571" s="850"/>
      <c r="K571" s="850"/>
      <c r="L571" s="850"/>
      <c r="M571" s="850"/>
      <c r="N571" s="850"/>
      <c r="O571" s="850"/>
      <c r="P571" s="850"/>
      <c r="Q571" s="850"/>
      <c r="R571" s="1464"/>
      <c r="S571" s="1448"/>
      <c r="T571" s="1498"/>
      <c r="U571" s="1449"/>
      <c r="V571" s="1448"/>
      <c r="W571" s="1498"/>
      <c r="X571" s="1449"/>
      <c r="Y571" s="1448"/>
      <c r="Z571" s="1498"/>
      <c r="AA571" s="1498"/>
      <c r="AB571" s="1449"/>
      <c r="AC571" s="1497"/>
      <c r="AD571" s="1497"/>
      <c r="AE571" s="1497"/>
      <c r="AF571" s="1497"/>
      <c r="AG571" s="1497"/>
      <c r="AH571" s="1497"/>
      <c r="AI571" s="1448"/>
      <c r="AJ571" s="1449"/>
      <c r="AK571" s="1528"/>
      <c r="AL571" s="1529"/>
      <c r="AM571" s="1530"/>
      <c r="AN571" s="720"/>
    </row>
    <row r="572" spans="5:41" ht="30" customHeight="1" x14ac:dyDescent="0.15">
      <c r="F572" s="37"/>
      <c r="H572" s="591">
        <v>4</v>
      </c>
      <c r="I572" s="1463" t="s">
        <v>1668</v>
      </c>
      <c r="J572" s="850"/>
      <c r="K572" s="850"/>
      <c r="L572" s="850"/>
      <c r="M572" s="850"/>
      <c r="N572" s="850"/>
      <c r="O572" s="850"/>
      <c r="P572" s="850"/>
      <c r="Q572" s="850"/>
      <c r="R572" s="1464"/>
      <c r="S572" s="1448"/>
      <c r="T572" s="1498"/>
      <c r="U572" s="1449"/>
      <c r="V572" s="1448"/>
      <c r="W572" s="1498"/>
      <c r="X572" s="1449"/>
      <c r="Y572" s="1448"/>
      <c r="Z572" s="1498"/>
      <c r="AA572" s="1498"/>
      <c r="AB572" s="1449"/>
      <c r="AC572" s="1497"/>
      <c r="AD572" s="1497"/>
      <c r="AE572" s="1497"/>
      <c r="AF572" s="1497"/>
      <c r="AG572" s="1497"/>
      <c r="AH572" s="1497"/>
      <c r="AI572" s="1448"/>
      <c r="AJ572" s="1449"/>
      <c r="AK572" s="1528"/>
      <c r="AL572" s="1529"/>
      <c r="AM572" s="1530"/>
      <c r="AN572" s="720"/>
    </row>
    <row r="573" spans="5:41" ht="30" customHeight="1" x14ac:dyDescent="0.15">
      <c r="F573" s="37"/>
      <c r="H573" s="591">
        <v>5</v>
      </c>
      <c r="I573" s="1463" t="s">
        <v>1670</v>
      </c>
      <c r="J573" s="850"/>
      <c r="K573" s="850"/>
      <c r="L573" s="850"/>
      <c r="M573" s="850"/>
      <c r="N573" s="850"/>
      <c r="O573" s="850"/>
      <c r="P573" s="850"/>
      <c r="Q573" s="850"/>
      <c r="R573" s="1464"/>
      <c r="S573" s="1448"/>
      <c r="T573" s="1498"/>
      <c r="U573" s="1449"/>
      <c r="V573" s="1448"/>
      <c r="W573" s="1498"/>
      <c r="X573" s="1449"/>
      <c r="Y573" s="1448"/>
      <c r="Z573" s="1498"/>
      <c r="AA573" s="1498"/>
      <c r="AB573" s="1449"/>
      <c r="AC573" s="1497"/>
      <c r="AD573" s="1497"/>
      <c r="AE573" s="1497"/>
      <c r="AF573" s="1497"/>
      <c r="AG573" s="1497"/>
      <c r="AH573" s="1497"/>
      <c r="AI573" s="1448"/>
      <c r="AJ573" s="1449"/>
      <c r="AK573" s="1528"/>
      <c r="AL573" s="1529"/>
      <c r="AM573" s="1530"/>
      <c r="AN573" s="720"/>
    </row>
    <row r="574" spans="5:41" ht="30" customHeight="1" x14ac:dyDescent="0.15">
      <c r="F574" s="37"/>
      <c r="H574" s="591">
        <v>6</v>
      </c>
      <c r="I574" s="1372" t="s">
        <v>1671</v>
      </c>
      <c r="J574" s="1299"/>
      <c r="K574" s="1299"/>
      <c r="L574" s="1299"/>
      <c r="M574" s="1299"/>
      <c r="N574" s="1299"/>
      <c r="O574" s="1299"/>
      <c r="P574" s="1299"/>
      <c r="Q574" s="1299"/>
      <c r="R574" s="1373"/>
      <c r="S574" s="1448"/>
      <c r="T574" s="1498"/>
      <c r="U574" s="1449"/>
      <c r="V574" s="1448"/>
      <c r="W574" s="1498"/>
      <c r="X574" s="1449"/>
      <c r="Y574" s="1448"/>
      <c r="Z574" s="1498"/>
      <c r="AA574" s="1498"/>
      <c r="AB574" s="1449"/>
      <c r="AC574" s="1497"/>
      <c r="AD574" s="1497"/>
      <c r="AE574" s="1497"/>
      <c r="AF574" s="1497"/>
      <c r="AG574" s="1497"/>
      <c r="AH574" s="1497"/>
      <c r="AI574" s="1448"/>
      <c r="AJ574" s="1449"/>
      <c r="AK574" s="1528"/>
      <c r="AL574" s="1529"/>
      <c r="AM574" s="1530"/>
      <c r="AN574" s="720"/>
    </row>
    <row r="575" spans="5:41" x14ac:dyDescent="0.15">
      <c r="F575" s="37"/>
      <c r="AC575" s="365"/>
      <c r="AN575" s="590"/>
    </row>
    <row r="576" spans="5:41" ht="16.5" thickBot="1" x14ac:dyDescent="0.2">
      <c r="F576" s="638"/>
      <c r="G576" s="39"/>
      <c r="H576" s="39"/>
      <c r="I576" s="39"/>
      <c r="J576" s="39"/>
      <c r="K576" s="39"/>
      <c r="L576" s="39"/>
      <c r="M576" s="39"/>
      <c r="N576" s="39"/>
      <c r="O576" s="39"/>
      <c r="P576" s="39"/>
      <c r="Q576" s="39"/>
      <c r="R576" s="39"/>
      <c r="S576" s="39"/>
      <c r="T576" s="39"/>
      <c r="U576" s="39"/>
      <c r="V576" s="39"/>
      <c r="W576" s="39"/>
      <c r="X576" s="39"/>
      <c r="Y576" s="39"/>
      <c r="Z576" s="39"/>
      <c r="AA576" s="39"/>
      <c r="AB576" s="39"/>
      <c r="AC576" s="39"/>
      <c r="AD576" s="39"/>
      <c r="AE576" s="39"/>
      <c r="AF576" s="39"/>
      <c r="AG576" s="39"/>
      <c r="AH576" s="39"/>
      <c r="AI576" s="39"/>
      <c r="AJ576" s="39"/>
      <c r="AK576" s="39"/>
      <c r="AL576" s="39"/>
      <c r="AM576" s="39"/>
      <c r="AN576" s="639"/>
    </row>
    <row r="577" spans="5:40" ht="31.5" customHeight="1" x14ac:dyDescent="0.15">
      <c r="E577" s="38"/>
      <c r="F577" s="331" t="s">
        <v>1432</v>
      </c>
      <c r="G577" s="332"/>
      <c r="H577" s="332"/>
      <c r="I577" s="332"/>
      <c r="J577" s="332"/>
      <c r="K577" s="332"/>
      <c r="L577" s="332"/>
      <c r="M577" s="332"/>
      <c r="N577" s="332"/>
      <c r="O577" s="332"/>
      <c r="P577" s="332"/>
      <c r="Q577" s="332"/>
      <c r="R577" s="332"/>
      <c r="S577" s="332"/>
      <c r="T577" s="332"/>
      <c r="U577" s="332"/>
      <c r="V577" s="332"/>
      <c r="W577" s="332"/>
      <c r="X577" s="332"/>
      <c r="Y577" s="332"/>
      <c r="Z577" s="332"/>
      <c r="AA577" s="332"/>
      <c r="AB577" s="332"/>
      <c r="AC577" s="332"/>
      <c r="AD577" s="332"/>
      <c r="AE577" s="332"/>
      <c r="AF577" s="332"/>
      <c r="AG577" s="332"/>
      <c r="AH577" s="332"/>
      <c r="AI577" s="332"/>
      <c r="AJ577" s="332"/>
      <c r="AK577" s="332"/>
      <c r="AL577" s="332"/>
      <c r="AM577" s="1295" t="s">
        <v>1690</v>
      </c>
      <c r="AN577" s="1296"/>
    </row>
    <row r="578" spans="5:40" ht="30.95" customHeight="1" x14ac:dyDescent="0.15">
      <c r="F578" s="624"/>
      <c r="G578" s="1255" t="s">
        <v>1829</v>
      </c>
      <c r="H578" s="1255"/>
      <c r="I578" s="1255"/>
      <c r="J578" s="1255"/>
      <c r="K578" s="1255"/>
      <c r="L578" s="1255"/>
      <c r="M578" s="1255"/>
      <c r="N578" s="1255"/>
      <c r="O578" s="1255"/>
      <c r="P578" s="1255"/>
      <c r="Q578" s="1255"/>
      <c r="R578" s="1255"/>
      <c r="S578" s="1255"/>
      <c r="T578" s="1255"/>
      <c r="U578" s="1255"/>
      <c r="V578" s="1255"/>
      <c r="W578" s="1255"/>
      <c r="X578" s="1255"/>
      <c r="Y578" s="1255"/>
      <c r="Z578" s="1255"/>
      <c r="AA578" s="1255"/>
      <c r="AB578" s="1255"/>
      <c r="AC578" s="1255"/>
      <c r="AD578" s="1255"/>
      <c r="AE578" s="1255"/>
      <c r="AF578" s="1255"/>
      <c r="AG578" s="1255"/>
      <c r="AH578" s="1255"/>
      <c r="AI578" s="1255"/>
      <c r="AJ578" s="1255"/>
      <c r="AK578" s="1255"/>
      <c r="AL578" s="1255"/>
      <c r="AM578" s="1255"/>
      <c r="AN578" s="705"/>
    </row>
    <row r="579" spans="5:40" x14ac:dyDescent="0.15">
      <c r="F579" s="37"/>
      <c r="AN579" s="590"/>
    </row>
    <row r="580" spans="5:40" ht="20.100000000000001" customHeight="1" x14ac:dyDescent="0.15">
      <c r="F580" s="37"/>
      <c r="H580" s="5" t="s">
        <v>1932</v>
      </c>
      <c r="AN580" s="590"/>
    </row>
    <row r="581" spans="5:40" ht="20.100000000000001" customHeight="1" x14ac:dyDescent="0.15">
      <c r="F581" s="37"/>
      <c r="H581" s="5" t="s">
        <v>1170</v>
      </c>
      <c r="AN581" s="590"/>
    </row>
    <row r="582" spans="5:40" ht="26.1" customHeight="1" x14ac:dyDescent="0.15">
      <c r="F582" s="37"/>
      <c r="H582" s="1241" t="s">
        <v>1160</v>
      </c>
      <c r="I582" s="1241"/>
      <c r="J582" s="1241"/>
      <c r="K582" s="1241"/>
      <c r="L582" s="1241"/>
      <c r="M582" s="1241"/>
      <c r="N582" s="1241" t="s">
        <v>1161</v>
      </c>
      <c r="O582" s="1241"/>
      <c r="P582" s="1241"/>
      <c r="Q582" s="1257" t="s">
        <v>1162</v>
      </c>
      <c r="R582" s="1258"/>
      <c r="S582" s="1258"/>
      <c r="T582" s="1258"/>
      <c r="U582" s="1257" t="s">
        <v>1750</v>
      </c>
      <c r="V582" s="1258"/>
      <c r="W582" s="1258"/>
      <c r="X582" s="1258"/>
      <c r="Y582" s="1258"/>
      <c r="Z582" s="1258"/>
      <c r="AA582" s="1258"/>
      <c r="AB582" s="1258"/>
      <c r="AC582" s="1258"/>
      <c r="AD582" s="1258"/>
      <c r="AE582" s="1258"/>
      <c r="AF582" s="1258"/>
      <c r="AG582" s="1258"/>
      <c r="AH582" s="1259"/>
      <c r="AN582" s="590"/>
    </row>
    <row r="583" spans="5:40" ht="30" customHeight="1" x14ac:dyDescent="0.15">
      <c r="F583" s="37"/>
      <c r="H583" s="1398" t="s">
        <v>1693</v>
      </c>
      <c r="I583" s="1399"/>
      <c r="J583" s="1399"/>
      <c r="K583" s="1399"/>
      <c r="L583" s="1399"/>
      <c r="M583" s="1400"/>
      <c r="N583" s="1398" t="str">
        <f>IF('訓練実施記録 '!D6&lt;&gt;0,'訓練実施記録 '!D6,"")</f>
        <v/>
      </c>
      <c r="O583" s="1399"/>
      <c r="P583" s="1400"/>
      <c r="Q583" s="1434" t="str">
        <f>IF('訓練実施記録 '!E6&lt;&gt;"",'訓練実施記録 '!E6,"")</f>
        <v/>
      </c>
      <c r="R583" s="1435"/>
      <c r="S583" s="1435"/>
      <c r="T583" s="1436"/>
      <c r="U583" s="1481" t="str">
        <f>IF('訓練実施記録 '!N6&lt;&gt;"",'訓練実施記録 '!N6,"")</f>
        <v/>
      </c>
      <c r="V583" s="1482"/>
      <c r="W583" s="1482"/>
      <c r="X583" s="1482"/>
      <c r="Y583" s="1482"/>
      <c r="Z583" s="1482"/>
      <c r="AA583" s="1482"/>
      <c r="AB583" s="1482"/>
      <c r="AC583" s="1482"/>
      <c r="AD583" s="1482"/>
      <c r="AE583" s="1482"/>
      <c r="AF583" s="1482"/>
      <c r="AG583" s="1482"/>
      <c r="AH583" s="1483"/>
      <c r="AN583" s="590"/>
    </row>
    <row r="584" spans="5:40" ht="30" customHeight="1" x14ac:dyDescent="0.15">
      <c r="F584" s="37"/>
      <c r="H584" s="1401"/>
      <c r="I584" s="878"/>
      <c r="J584" s="878"/>
      <c r="K584" s="878"/>
      <c r="L584" s="878"/>
      <c r="M584" s="894"/>
      <c r="N584" s="1401"/>
      <c r="O584" s="878"/>
      <c r="P584" s="894"/>
      <c r="Q584" s="1434" t="str">
        <f>IF('訓練実施記録 '!E7&lt;&gt;"",'訓練実施記録 '!E7,"")</f>
        <v/>
      </c>
      <c r="R584" s="1435"/>
      <c r="S584" s="1435"/>
      <c r="T584" s="1436"/>
      <c r="U584" s="1481" t="str">
        <f>IF('訓練実施記録 '!N7&lt;&gt;"",'訓練実施記録 '!N7,"")</f>
        <v/>
      </c>
      <c r="V584" s="1482"/>
      <c r="W584" s="1482"/>
      <c r="X584" s="1482"/>
      <c r="Y584" s="1482"/>
      <c r="Z584" s="1482"/>
      <c r="AA584" s="1482"/>
      <c r="AB584" s="1482"/>
      <c r="AC584" s="1482"/>
      <c r="AD584" s="1482"/>
      <c r="AE584" s="1482"/>
      <c r="AF584" s="1482"/>
      <c r="AG584" s="1482"/>
      <c r="AH584" s="1483"/>
      <c r="AN584" s="590"/>
    </row>
    <row r="585" spans="5:40" ht="30" customHeight="1" x14ac:dyDescent="0.15">
      <c r="F585" s="37"/>
      <c r="H585" s="1402"/>
      <c r="I585" s="1403"/>
      <c r="J585" s="1403"/>
      <c r="K585" s="1403"/>
      <c r="L585" s="1403"/>
      <c r="M585" s="1404"/>
      <c r="N585" s="1402"/>
      <c r="O585" s="1403"/>
      <c r="P585" s="1404"/>
      <c r="Q585" s="1434" t="str">
        <f>IF('訓練実施記録 '!E8&lt;&gt;"",'訓練実施記録 '!E8,"")</f>
        <v/>
      </c>
      <c r="R585" s="1435"/>
      <c r="S585" s="1435"/>
      <c r="T585" s="1436"/>
      <c r="U585" s="1481" t="str">
        <f>IF('訓練実施記録 '!N8&lt;&gt;"",'訓練実施記録 '!N8,"")</f>
        <v/>
      </c>
      <c r="V585" s="1482"/>
      <c r="W585" s="1482"/>
      <c r="X585" s="1482"/>
      <c r="Y585" s="1482"/>
      <c r="Z585" s="1482"/>
      <c r="AA585" s="1482"/>
      <c r="AB585" s="1482"/>
      <c r="AC585" s="1482"/>
      <c r="AD585" s="1482"/>
      <c r="AE585" s="1482"/>
      <c r="AF585" s="1482"/>
      <c r="AG585" s="1482"/>
      <c r="AH585" s="1483"/>
      <c r="AN585" s="590"/>
    </row>
    <row r="586" spans="5:40" ht="30" customHeight="1" x14ac:dyDescent="0.15">
      <c r="F586" s="37"/>
      <c r="H586" s="1398" t="s">
        <v>1686</v>
      </c>
      <c r="I586" s="1399"/>
      <c r="J586" s="1399"/>
      <c r="K586" s="1399"/>
      <c r="L586" s="1399"/>
      <c r="M586" s="1400"/>
      <c r="N586" s="1398" t="str">
        <f>IF('訓練実施記録 '!D9&lt;&gt;0,'訓練実施記録 '!D9,"")</f>
        <v/>
      </c>
      <c r="O586" s="1399"/>
      <c r="P586" s="1400"/>
      <c r="Q586" s="1434" t="str">
        <f>IF('訓練実施記録 '!E9&lt;&gt;"",'訓練実施記録 '!E9,"")</f>
        <v/>
      </c>
      <c r="R586" s="1435"/>
      <c r="S586" s="1435"/>
      <c r="T586" s="1436"/>
      <c r="U586" s="1481" t="str">
        <f>IF('訓練実施記録 '!N9&lt;&gt;"",'訓練実施記録 '!N9,"")</f>
        <v/>
      </c>
      <c r="V586" s="1482"/>
      <c r="W586" s="1482"/>
      <c r="X586" s="1482"/>
      <c r="Y586" s="1482" t="str">
        <f>IF('訓練実施記録 '!E11&lt;&gt;"",'訓練実施記録 '!E11,"")</f>
        <v/>
      </c>
      <c r="Z586" s="1482"/>
      <c r="AA586" s="1482"/>
      <c r="AB586" s="1482"/>
      <c r="AC586" s="1482"/>
      <c r="AD586" s="1482"/>
      <c r="AE586" s="1482"/>
      <c r="AF586" s="1482"/>
      <c r="AG586" s="1482"/>
      <c r="AH586" s="1483"/>
      <c r="AN586" s="590"/>
    </row>
    <row r="587" spans="5:40" ht="30" customHeight="1" x14ac:dyDescent="0.15">
      <c r="F587" s="37"/>
      <c r="H587" s="1401"/>
      <c r="I587" s="878"/>
      <c r="J587" s="878"/>
      <c r="K587" s="878"/>
      <c r="L587" s="878"/>
      <c r="M587" s="894"/>
      <c r="N587" s="1401"/>
      <c r="O587" s="878"/>
      <c r="P587" s="894"/>
      <c r="Q587" s="1434" t="str">
        <f>IF('訓練実施記録 '!E10&lt;&gt;"",'訓練実施記録 '!E10,"")</f>
        <v/>
      </c>
      <c r="R587" s="1435"/>
      <c r="S587" s="1435"/>
      <c r="T587" s="1436"/>
      <c r="U587" s="1481" t="str">
        <f>IF('訓練実施記録 '!N10&lt;&gt;"",'訓練実施記録 '!N10,"")</f>
        <v/>
      </c>
      <c r="V587" s="1482"/>
      <c r="W587" s="1482"/>
      <c r="X587" s="1482"/>
      <c r="Y587" s="1482"/>
      <c r="Z587" s="1482"/>
      <c r="AA587" s="1482"/>
      <c r="AB587" s="1482"/>
      <c r="AC587" s="1482"/>
      <c r="AD587" s="1482"/>
      <c r="AE587" s="1482"/>
      <c r="AF587" s="1482"/>
      <c r="AG587" s="1482"/>
      <c r="AH587" s="1483"/>
      <c r="AN587" s="590"/>
    </row>
    <row r="588" spans="5:40" ht="30" customHeight="1" x14ac:dyDescent="0.15">
      <c r="F588" s="37"/>
      <c r="H588" s="1402"/>
      <c r="I588" s="1403"/>
      <c r="J588" s="1403"/>
      <c r="K588" s="1403"/>
      <c r="L588" s="1403"/>
      <c r="M588" s="1404"/>
      <c r="N588" s="1402"/>
      <c r="O588" s="1403"/>
      <c r="P588" s="1404"/>
      <c r="Q588" s="1434" t="str">
        <f>IF('訓練実施記録 '!E11&lt;&gt;"",'訓練実施記録 '!E11,"")</f>
        <v/>
      </c>
      <c r="R588" s="1435"/>
      <c r="S588" s="1435"/>
      <c r="T588" s="1436"/>
      <c r="U588" s="1481" t="str">
        <f>IF('訓練実施記録 '!N11&lt;&gt;"",'訓練実施記録 '!N11,"")</f>
        <v/>
      </c>
      <c r="V588" s="1482"/>
      <c r="W588" s="1482"/>
      <c r="X588" s="1482"/>
      <c r="Y588" s="1482"/>
      <c r="Z588" s="1482"/>
      <c r="AA588" s="1482"/>
      <c r="AB588" s="1482"/>
      <c r="AC588" s="1482"/>
      <c r="AD588" s="1482"/>
      <c r="AE588" s="1482"/>
      <c r="AF588" s="1482"/>
      <c r="AG588" s="1482"/>
      <c r="AH588" s="1483"/>
      <c r="AN588" s="590"/>
    </row>
    <row r="589" spans="5:40" ht="30" customHeight="1" x14ac:dyDescent="0.15">
      <c r="F589" s="37"/>
      <c r="H589" s="1398" t="s">
        <v>1692</v>
      </c>
      <c r="I589" s="1399"/>
      <c r="J589" s="1399"/>
      <c r="K589" s="1399"/>
      <c r="L589" s="1399"/>
      <c r="M589" s="1400"/>
      <c r="N589" s="1398" t="str">
        <f>IF('訓練実施記録 '!D12&lt;&gt;0,'訓練実施記録 '!D12,"")</f>
        <v/>
      </c>
      <c r="O589" s="1399"/>
      <c r="P589" s="1400"/>
      <c r="Q589" s="1434" t="str">
        <f>IF('訓練実施記録 '!E12&lt;&gt;"",'訓練実施記録 '!E12,"")</f>
        <v/>
      </c>
      <c r="R589" s="1435"/>
      <c r="S589" s="1435"/>
      <c r="T589" s="1436"/>
      <c r="U589" s="1481" t="str">
        <f>IF('訓練実施記録 '!N12&lt;&gt;"",'訓練実施記録 '!N12,"")</f>
        <v/>
      </c>
      <c r="V589" s="1482"/>
      <c r="W589" s="1482"/>
      <c r="X589" s="1482"/>
      <c r="Y589" s="1482" t="str">
        <f>IF('訓練実施記録 '!E14&lt;&gt;"",'訓練実施記録 '!E14,"")</f>
        <v/>
      </c>
      <c r="Z589" s="1482"/>
      <c r="AA589" s="1482"/>
      <c r="AB589" s="1482"/>
      <c r="AC589" s="1482"/>
      <c r="AD589" s="1482"/>
      <c r="AE589" s="1482"/>
      <c r="AF589" s="1482"/>
      <c r="AG589" s="1482"/>
      <c r="AH589" s="1483"/>
      <c r="AN589" s="590"/>
    </row>
    <row r="590" spans="5:40" ht="30" customHeight="1" x14ac:dyDescent="0.15">
      <c r="F590" s="37"/>
      <c r="H590" s="1401"/>
      <c r="I590" s="878"/>
      <c r="J590" s="878"/>
      <c r="K590" s="878"/>
      <c r="L590" s="878"/>
      <c r="M590" s="894"/>
      <c r="N590" s="1401"/>
      <c r="O590" s="878"/>
      <c r="P590" s="894"/>
      <c r="Q590" s="1434" t="str">
        <f>IF('訓練実施記録 '!E13&lt;&gt;"",'訓練実施記録 '!E13,"")</f>
        <v/>
      </c>
      <c r="R590" s="1435"/>
      <c r="S590" s="1435"/>
      <c r="T590" s="1436"/>
      <c r="U590" s="1481" t="str">
        <f>IF('訓練実施記録 '!N13&lt;&gt;"",'訓練実施記録 '!N13,"")</f>
        <v/>
      </c>
      <c r="V590" s="1482"/>
      <c r="W590" s="1482"/>
      <c r="X590" s="1482"/>
      <c r="Y590" s="1482"/>
      <c r="Z590" s="1482"/>
      <c r="AA590" s="1482"/>
      <c r="AB590" s="1482"/>
      <c r="AC590" s="1482"/>
      <c r="AD590" s="1482"/>
      <c r="AE590" s="1482"/>
      <c r="AF590" s="1482"/>
      <c r="AG590" s="1482"/>
      <c r="AH590" s="1483"/>
      <c r="AN590" s="590"/>
    </row>
    <row r="591" spans="5:40" ht="30" customHeight="1" x14ac:dyDescent="0.15">
      <c r="F591" s="37"/>
      <c r="H591" s="1402"/>
      <c r="I591" s="1403"/>
      <c r="J591" s="1403"/>
      <c r="K591" s="1403"/>
      <c r="L591" s="1403"/>
      <c r="M591" s="1404"/>
      <c r="N591" s="1402"/>
      <c r="O591" s="1403"/>
      <c r="P591" s="1404"/>
      <c r="Q591" s="1434" t="str">
        <f>IF('訓練実施記録 '!E14&lt;&gt;"",'訓練実施記録 '!E14,"")</f>
        <v/>
      </c>
      <c r="R591" s="1435"/>
      <c r="S591" s="1435"/>
      <c r="T591" s="1436"/>
      <c r="U591" s="1481" t="str">
        <f>IF('訓練実施記録 '!N14&lt;&gt;"",'訓練実施記録 '!N14,"")</f>
        <v/>
      </c>
      <c r="V591" s="1482"/>
      <c r="W591" s="1482"/>
      <c r="X591" s="1482"/>
      <c r="Y591" s="1482"/>
      <c r="Z591" s="1482"/>
      <c r="AA591" s="1482"/>
      <c r="AB591" s="1482"/>
      <c r="AC591" s="1482"/>
      <c r="AD591" s="1482"/>
      <c r="AE591" s="1482"/>
      <c r="AF591" s="1482"/>
      <c r="AG591" s="1482"/>
      <c r="AH591" s="1483"/>
      <c r="AN591" s="590"/>
    </row>
    <row r="592" spans="5:40" x14ac:dyDescent="0.15">
      <c r="F592" s="37"/>
      <c r="Z592" s="365"/>
      <c r="AN592" s="590"/>
    </row>
    <row r="593" spans="5:150" ht="16.5" thickBot="1" x14ac:dyDescent="0.2">
      <c r="F593" s="638"/>
      <c r="G593" s="39"/>
      <c r="H593" s="39"/>
      <c r="I593" s="39"/>
      <c r="J593" s="39"/>
      <c r="K593" s="39"/>
      <c r="L593" s="39"/>
      <c r="M593" s="39"/>
      <c r="N593" s="39"/>
      <c r="O593" s="39"/>
      <c r="P593" s="39"/>
      <c r="Q593" s="39"/>
      <c r="R593" s="39"/>
      <c r="S593" s="39"/>
      <c r="T593" s="39"/>
      <c r="U593" s="39"/>
      <c r="V593" s="39"/>
      <c r="W593" s="39"/>
      <c r="X593" s="39"/>
      <c r="Y593" s="39"/>
      <c r="Z593" s="39"/>
      <c r="AA593" s="39"/>
      <c r="AB593" s="39"/>
      <c r="AC593" s="39"/>
      <c r="AD593" s="39"/>
      <c r="AE593" s="39"/>
      <c r="AF593" s="39"/>
      <c r="AG593" s="39"/>
      <c r="AH593" s="39"/>
      <c r="AI593" s="39"/>
      <c r="AJ593" s="39"/>
      <c r="AK593" s="39"/>
      <c r="AL593" s="39"/>
      <c r="AM593" s="39"/>
      <c r="AN593" s="639"/>
    </row>
    <row r="594" spans="5:150" ht="31.5" customHeight="1" x14ac:dyDescent="0.15">
      <c r="E594" s="38"/>
      <c r="F594" s="331" t="s">
        <v>1433</v>
      </c>
      <c r="G594" s="332"/>
      <c r="H594" s="332"/>
      <c r="I594" s="332"/>
      <c r="J594" s="332"/>
      <c r="K594" s="332"/>
      <c r="L594" s="332"/>
      <c r="M594" s="332"/>
      <c r="N594" s="332"/>
      <c r="O594" s="332"/>
      <c r="P594" s="332"/>
      <c r="Q594" s="332"/>
      <c r="R594" s="332"/>
      <c r="S594" s="332"/>
      <c r="T594" s="332"/>
      <c r="U594" s="332"/>
      <c r="V594" s="332"/>
      <c r="W594" s="332"/>
      <c r="X594" s="332"/>
      <c r="Y594" s="332"/>
      <c r="Z594" s="332"/>
      <c r="AA594" s="332"/>
      <c r="AB594" s="332"/>
      <c r="AC594" s="332"/>
      <c r="AD594" s="332"/>
      <c r="AE594" s="332"/>
      <c r="AF594" s="332"/>
      <c r="AG594" s="332"/>
      <c r="AH594" s="332"/>
      <c r="AI594" s="332"/>
      <c r="AJ594" s="332"/>
      <c r="AK594" s="332"/>
      <c r="AL594" s="332"/>
      <c r="AM594" s="1295" t="s">
        <v>1690</v>
      </c>
      <c r="AN594" s="1296"/>
    </row>
    <row r="595" spans="5:150" ht="55.5" customHeight="1" x14ac:dyDescent="0.15">
      <c r="F595" s="624"/>
      <c r="G595" s="1299" t="s">
        <v>1830</v>
      </c>
      <c r="H595" s="1299"/>
      <c r="I595" s="1299"/>
      <c r="J595" s="1299"/>
      <c r="K595" s="1299"/>
      <c r="L595" s="1299"/>
      <c r="M595" s="1299"/>
      <c r="N595" s="1299"/>
      <c r="O595" s="1299"/>
      <c r="P595" s="1299"/>
      <c r="Q595" s="1299"/>
      <c r="R595" s="1299"/>
      <c r="S595" s="1299"/>
      <c r="T595" s="1299"/>
      <c r="U595" s="1299"/>
      <c r="V595" s="1299"/>
      <c r="W595" s="1299"/>
      <c r="X595" s="1299"/>
      <c r="Y595" s="1299"/>
      <c r="Z595" s="1299"/>
      <c r="AA595" s="1299"/>
      <c r="AB595" s="1299"/>
      <c r="AC595" s="1299"/>
      <c r="AD595" s="1299"/>
      <c r="AE595" s="1299"/>
      <c r="AF595" s="1299"/>
      <c r="AG595" s="1299"/>
      <c r="AH595" s="1299"/>
      <c r="AI595" s="1299"/>
      <c r="AJ595" s="1299"/>
      <c r="AK595" s="1299"/>
      <c r="AL595" s="1299"/>
      <c r="AM595" s="1299"/>
      <c r="AN595" s="705"/>
    </row>
    <row r="596" spans="5:150" ht="12.95" customHeight="1" x14ac:dyDescent="0.15">
      <c r="F596" s="37"/>
      <c r="G596" s="84"/>
      <c r="H596" s="84"/>
      <c r="I596" s="84"/>
      <c r="J596" s="84"/>
      <c r="K596" s="84"/>
      <c r="L596" s="84"/>
      <c r="M596" s="84"/>
      <c r="N596" s="84"/>
      <c r="O596" s="84"/>
      <c r="P596" s="84"/>
      <c r="Q596" s="84"/>
      <c r="R596" s="84"/>
      <c r="S596" s="84"/>
      <c r="T596" s="84"/>
      <c r="U596" s="84"/>
      <c r="V596" s="84"/>
      <c r="W596" s="84"/>
      <c r="X596" s="84"/>
      <c r="Y596" s="84"/>
      <c r="Z596" s="84"/>
      <c r="AA596" s="84"/>
      <c r="AB596" s="84"/>
      <c r="AC596" s="84"/>
      <c r="AD596" s="84"/>
      <c r="AE596" s="84"/>
      <c r="AF596" s="84"/>
      <c r="AG596" s="84"/>
      <c r="AH596" s="84"/>
      <c r="AI596" s="84"/>
      <c r="AJ596" s="84"/>
      <c r="AK596" s="84"/>
      <c r="AL596" s="84"/>
      <c r="AM596" s="84"/>
      <c r="AN596" s="590"/>
    </row>
    <row r="597" spans="5:150" ht="20.100000000000001" customHeight="1" x14ac:dyDescent="0.15">
      <c r="F597" s="37"/>
      <c r="H597" s="5" t="s">
        <v>1933</v>
      </c>
      <c r="AN597" s="590"/>
    </row>
    <row r="598" spans="5:150" ht="20.100000000000001" customHeight="1" x14ac:dyDescent="0.15">
      <c r="F598" s="37"/>
      <c r="H598" s="5" t="s">
        <v>1196</v>
      </c>
      <c r="AN598" s="590"/>
      <c r="AP598" s="103" t="s">
        <v>1510</v>
      </c>
      <c r="ET598" s="5">
        <v>6</v>
      </c>
    </row>
    <row r="599" spans="5:150" ht="20.100000000000001" customHeight="1" x14ac:dyDescent="0.15">
      <c r="F599" s="37"/>
      <c r="H599" s="5" t="s">
        <v>1197</v>
      </c>
      <c r="AA599" s="645" t="s">
        <v>1701</v>
      </c>
      <c r="AN599" s="590"/>
      <c r="AP599" s="5">
        <v>2</v>
      </c>
      <c r="BQ599" s="5">
        <v>3</v>
      </c>
    </row>
    <row r="600" spans="5:150" ht="26.1" customHeight="1" x14ac:dyDescent="0.15">
      <c r="F600" s="37"/>
      <c r="H600" s="1241" t="s">
        <v>1173</v>
      </c>
      <c r="I600" s="1241"/>
      <c r="J600" s="1241"/>
      <c r="K600" s="1241"/>
      <c r="L600" s="1241"/>
      <c r="M600" s="1257" t="s">
        <v>1174</v>
      </c>
      <c r="N600" s="1258"/>
      <c r="O600" s="1258"/>
      <c r="P600" s="1258"/>
      <c r="Q600" s="1258"/>
      <c r="R600" s="1258"/>
      <c r="S600" s="1258"/>
      <c r="T600" s="1258"/>
      <c r="U600" s="1258"/>
      <c r="V600" s="1258"/>
      <c r="W600" s="1258"/>
      <c r="X600" s="1258"/>
      <c r="Y600" s="1258"/>
      <c r="Z600" s="1258"/>
      <c r="AA600" s="1258"/>
      <c r="AB600" s="1258"/>
      <c r="AC600" s="1258"/>
      <c r="AD600" s="1258"/>
      <c r="AE600" s="1258"/>
      <c r="AF600" s="1258"/>
      <c r="AG600" s="1259"/>
      <c r="AN600" s="590"/>
      <c r="AP600" s="1241" t="s">
        <v>1173</v>
      </c>
      <c r="AQ600" s="1241"/>
      <c r="AR600" s="1241"/>
      <c r="AS600" s="1241"/>
      <c r="AT600" s="1241"/>
      <c r="AU600" s="1257" t="s">
        <v>1174</v>
      </c>
      <c r="AV600" s="1258"/>
      <c r="AW600" s="1258"/>
      <c r="AX600" s="1258"/>
      <c r="AY600" s="1258"/>
      <c r="AZ600" s="1258"/>
      <c r="BA600" s="1258"/>
      <c r="BB600" s="1258"/>
      <c r="BC600" s="1258"/>
      <c r="BD600" s="1258"/>
      <c r="BE600" s="1258"/>
      <c r="BF600" s="1258"/>
      <c r="BG600" s="1258"/>
      <c r="BH600" s="1258"/>
      <c r="BI600" s="1258"/>
      <c r="BJ600" s="1258"/>
      <c r="BK600" s="1258"/>
      <c r="BL600" s="1258"/>
      <c r="BM600" s="1258"/>
      <c r="BN600" s="1258"/>
      <c r="BO600" s="1259"/>
      <c r="BQ600" s="1241" t="s">
        <v>1173</v>
      </c>
      <c r="BR600" s="1241"/>
      <c r="BS600" s="1241"/>
      <c r="BT600" s="1241"/>
      <c r="BU600" s="1241"/>
      <c r="BV600" s="1257" t="s">
        <v>1174</v>
      </c>
      <c r="BW600" s="1258"/>
      <c r="BX600" s="1258"/>
      <c r="BY600" s="1258"/>
      <c r="BZ600" s="1258"/>
      <c r="CA600" s="1258"/>
      <c r="CB600" s="1258"/>
      <c r="CC600" s="1258"/>
      <c r="CD600" s="1258"/>
      <c r="CE600" s="1258"/>
      <c r="CF600" s="1258"/>
      <c r="CG600" s="1258"/>
      <c r="CH600" s="1258"/>
      <c r="CI600" s="1258"/>
      <c r="CJ600" s="1258"/>
      <c r="CK600" s="1258"/>
      <c r="CL600" s="1258"/>
      <c r="CM600" s="1258"/>
      <c r="CN600" s="1258"/>
      <c r="CO600" s="1258"/>
      <c r="CP600" s="1259"/>
    </row>
    <row r="601" spans="5:150" ht="30" customHeight="1" x14ac:dyDescent="0.15">
      <c r="F601" s="37"/>
      <c r="H601" s="1242" t="s">
        <v>1160</v>
      </c>
      <c r="I601" s="1242"/>
      <c r="J601" s="1242"/>
      <c r="K601" s="1242"/>
      <c r="L601" s="1242"/>
      <c r="M601" s="1045" t="s">
        <v>1684</v>
      </c>
      <c r="N601" s="1046"/>
      <c r="O601" s="1046"/>
      <c r="P601" s="1046"/>
      <c r="Q601" s="1046"/>
      <c r="R601" s="1046"/>
      <c r="S601" s="1046"/>
      <c r="T601" s="1046"/>
      <c r="U601" s="1046"/>
      <c r="V601" s="1046"/>
      <c r="W601" s="1046"/>
      <c r="X601" s="1046"/>
      <c r="Y601" s="1046"/>
      <c r="Z601" s="1046"/>
      <c r="AA601" s="1046"/>
      <c r="AB601" s="1046"/>
      <c r="AC601" s="1046"/>
      <c r="AD601" s="1046"/>
      <c r="AE601" s="1046"/>
      <c r="AF601" s="1046"/>
      <c r="AG601" s="1047"/>
      <c r="AN601" s="590"/>
      <c r="AP601" s="1242" t="s">
        <v>1160</v>
      </c>
      <c r="AQ601" s="1242"/>
      <c r="AR601" s="1242"/>
      <c r="AS601" s="1242"/>
      <c r="AT601" s="1242"/>
      <c r="AU601" s="1045" t="s">
        <v>1686</v>
      </c>
      <c r="AV601" s="1046"/>
      <c r="AW601" s="1046"/>
      <c r="AX601" s="1046"/>
      <c r="AY601" s="1046"/>
      <c r="AZ601" s="1046"/>
      <c r="BA601" s="1046"/>
      <c r="BB601" s="1046"/>
      <c r="BC601" s="1046"/>
      <c r="BD601" s="1046"/>
      <c r="BE601" s="1046"/>
      <c r="BF601" s="1046"/>
      <c r="BG601" s="1046"/>
      <c r="BH601" s="1046"/>
      <c r="BI601" s="1046"/>
      <c r="BJ601" s="1046"/>
      <c r="BK601" s="1046"/>
      <c r="BL601" s="1046"/>
      <c r="BM601" s="1046"/>
      <c r="BN601" s="1046"/>
      <c r="BO601" s="1047"/>
      <c r="BQ601" s="1242" t="s">
        <v>1160</v>
      </c>
      <c r="BR601" s="1242"/>
      <c r="BS601" s="1242"/>
      <c r="BT601" s="1242"/>
      <c r="BU601" s="1242"/>
      <c r="BV601" s="1045" t="s">
        <v>1692</v>
      </c>
      <c r="BW601" s="1046"/>
      <c r="BX601" s="1046"/>
      <c r="BY601" s="1046"/>
      <c r="BZ601" s="1046"/>
      <c r="CA601" s="1046"/>
      <c r="CB601" s="1046"/>
      <c r="CC601" s="1046"/>
      <c r="CD601" s="1046"/>
      <c r="CE601" s="1046"/>
      <c r="CF601" s="1046"/>
      <c r="CG601" s="1046"/>
      <c r="CH601" s="1046"/>
      <c r="CI601" s="1046"/>
      <c r="CJ601" s="1046"/>
      <c r="CK601" s="1046"/>
      <c r="CL601" s="1046"/>
      <c r="CM601" s="1046"/>
      <c r="CN601" s="1046"/>
      <c r="CO601" s="1046"/>
      <c r="CP601" s="1047"/>
    </row>
    <row r="602" spans="5:150" ht="48.95" customHeight="1" x14ac:dyDescent="0.15">
      <c r="F602" s="37"/>
      <c r="H602" s="1242" t="s">
        <v>1176</v>
      </c>
      <c r="I602" s="1242"/>
      <c r="J602" s="1242"/>
      <c r="K602" s="1242"/>
      <c r="L602" s="1242"/>
      <c r="M602" s="1434" t="str">
        <f>IF('訓練実施記録 '!$E6&lt;&gt;"",'訓練実施記録 '!$E6,"")</f>
        <v/>
      </c>
      <c r="N602" s="1435"/>
      <c r="O602" s="1435"/>
      <c r="P602" s="1435"/>
      <c r="Q602" s="1435"/>
      <c r="R602" s="1435"/>
      <c r="S602" s="1436"/>
      <c r="T602" s="1434" t="str">
        <f>IF('訓練実施記録 '!$E7&lt;&gt;"",'訓練実施記録 '!$E7,"")</f>
        <v/>
      </c>
      <c r="U602" s="1435"/>
      <c r="V602" s="1435"/>
      <c r="W602" s="1435"/>
      <c r="X602" s="1435"/>
      <c r="Y602" s="1435"/>
      <c r="Z602" s="1436"/>
      <c r="AA602" s="1434" t="str">
        <f>IF('訓練実施記録 '!$E8&lt;&gt;"",'訓練実施記録 '!$E8,"")</f>
        <v/>
      </c>
      <c r="AB602" s="1435"/>
      <c r="AC602" s="1435"/>
      <c r="AD602" s="1435"/>
      <c r="AE602" s="1435"/>
      <c r="AF602" s="1435"/>
      <c r="AG602" s="1436"/>
      <c r="AN602" s="590"/>
      <c r="AP602" s="1242" t="s">
        <v>1176</v>
      </c>
      <c r="AQ602" s="1242"/>
      <c r="AR602" s="1242"/>
      <c r="AS602" s="1242"/>
      <c r="AT602" s="1242"/>
      <c r="AU602" s="1434" t="str">
        <f>IF('訓練実施記録 '!$E9&lt;&gt;"",'訓練実施記録 '!$E9,"")</f>
        <v/>
      </c>
      <c r="AV602" s="1435"/>
      <c r="AW602" s="1435"/>
      <c r="AX602" s="1435"/>
      <c r="AY602" s="1435"/>
      <c r="AZ602" s="1435"/>
      <c r="BA602" s="1436"/>
      <c r="BB602" s="1434" t="str">
        <f>IF('訓練実施記録 '!$E10&lt;&gt;"",'訓練実施記録 '!$E10,"")</f>
        <v/>
      </c>
      <c r="BC602" s="1435"/>
      <c r="BD602" s="1435"/>
      <c r="BE602" s="1435"/>
      <c r="BF602" s="1435"/>
      <c r="BG602" s="1435"/>
      <c r="BH602" s="1436"/>
      <c r="BI602" s="1434" t="str">
        <f>IF('訓練実施記録 '!$E11&lt;&gt;"",'訓練実施記録 '!$E11,"")</f>
        <v/>
      </c>
      <c r="BJ602" s="1435"/>
      <c r="BK602" s="1435"/>
      <c r="BL602" s="1435"/>
      <c r="BM602" s="1435"/>
      <c r="BN602" s="1435"/>
      <c r="BO602" s="1436"/>
      <c r="BQ602" s="1242" t="s">
        <v>1176</v>
      </c>
      <c r="BR602" s="1242"/>
      <c r="BS602" s="1242"/>
      <c r="BT602" s="1242"/>
      <c r="BU602" s="1242"/>
      <c r="BV602" s="1434" t="str">
        <f>IF('訓練実施記録 '!$E12&lt;&gt;"",'訓練実施記録 '!$E12,"")</f>
        <v/>
      </c>
      <c r="BW602" s="1435"/>
      <c r="BX602" s="1435"/>
      <c r="BY602" s="1435"/>
      <c r="BZ602" s="1435"/>
      <c r="CA602" s="1435"/>
      <c r="CB602" s="1436"/>
      <c r="CC602" s="1434" t="str">
        <f>IF('訓練実施記録 '!$E13&lt;&gt;"",'訓練実施記録 '!$E13,"")</f>
        <v/>
      </c>
      <c r="CD602" s="1435"/>
      <c r="CE602" s="1435"/>
      <c r="CF602" s="1435"/>
      <c r="CG602" s="1435"/>
      <c r="CH602" s="1435"/>
      <c r="CI602" s="1436"/>
      <c r="CJ602" s="1434" t="str">
        <f>IF('訓練実施記録 '!$E14&lt;&gt;"",'訓練実施記録 '!$E14,"")</f>
        <v/>
      </c>
      <c r="CK602" s="1435"/>
      <c r="CL602" s="1435"/>
      <c r="CM602" s="1435"/>
      <c r="CN602" s="1435"/>
      <c r="CO602" s="1435"/>
      <c r="CP602" s="1436"/>
    </row>
    <row r="603" spans="5:150" ht="30" customHeight="1" x14ac:dyDescent="0.15">
      <c r="F603" s="37"/>
      <c r="H603" s="1242" t="s">
        <v>1177</v>
      </c>
      <c r="I603" s="1242"/>
      <c r="J603" s="1242"/>
      <c r="K603" s="1242"/>
      <c r="L603" s="1242"/>
      <c r="M603" s="1434" t="str">
        <f>IF('訓練実施記録 '!$F6&lt;&gt;"",'訓練実施記録 '!$F6,"")</f>
        <v/>
      </c>
      <c r="N603" s="1435"/>
      <c r="O603" s="1435"/>
      <c r="P603" s="1435"/>
      <c r="Q603" s="1435"/>
      <c r="R603" s="1435"/>
      <c r="S603" s="1436"/>
      <c r="T603" s="1434" t="str">
        <f>IF('訓練実施記録 '!$F7&lt;&gt;"",'訓練実施記録 '!$F7,"")</f>
        <v/>
      </c>
      <c r="U603" s="1435"/>
      <c r="V603" s="1435"/>
      <c r="W603" s="1435"/>
      <c r="X603" s="1435"/>
      <c r="Y603" s="1435"/>
      <c r="Z603" s="1436"/>
      <c r="AA603" s="1434" t="str">
        <f>IF('訓練実施記録 '!$F8&lt;&gt;"",'訓練実施記録 '!$F8,"")</f>
        <v/>
      </c>
      <c r="AB603" s="1435"/>
      <c r="AC603" s="1435"/>
      <c r="AD603" s="1435"/>
      <c r="AE603" s="1435"/>
      <c r="AF603" s="1435"/>
      <c r="AG603" s="1436"/>
      <c r="AN603" s="590"/>
      <c r="AP603" s="1242" t="s">
        <v>1177</v>
      </c>
      <c r="AQ603" s="1242"/>
      <c r="AR603" s="1242"/>
      <c r="AS603" s="1242"/>
      <c r="AT603" s="1242"/>
      <c r="AU603" s="1434" t="str">
        <f>IF('訓練実施記録 '!$F9&lt;&gt;"",'訓練実施記録 '!$F9,"")</f>
        <v/>
      </c>
      <c r="AV603" s="1435"/>
      <c r="AW603" s="1435"/>
      <c r="AX603" s="1435"/>
      <c r="AY603" s="1435"/>
      <c r="AZ603" s="1435"/>
      <c r="BA603" s="1436"/>
      <c r="BB603" s="1434" t="str">
        <f>IF('訓練実施記録 '!$F10&lt;&gt;"",'訓練実施記録 '!$F10,"")</f>
        <v/>
      </c>
      <c r="BC603" s="1435"/>
      <c r="BD603" s="1435"/>
      <c r="BE603" s="1435"/>
      <c r="BF603" s="1435"/>
      <c r="BG603" s="1435"/>
      <c r="BH603" s="1436"/>
      <c r="BI603" s="1434" t="str">
        <f>IF('訓練実施記録 '!$F11&lt;&gt;"",'訓練実施記録 '!$F11,"")</f>
        <v/>
      </c>
      <c r="BJ603" s="1435"/>
      <c r="BK603" s="1435"/>
      <c r="BL603" s="1435"/>
      <c r="BM603" s="1435"/>
      <c r="BN603" s="1435"/>
      <c r="BO603" s="1436"/>
      <c r="BQ603" s="1242" t="s">
        <v>1177</v>
      </c>
      <c r="BR603" s="1242"/>
      <c r="BS603" s="1242"/>
      <c r="BT603" s="1242"/>
      <c r="BU603" s="1242"/>
      <c r="BV603" s="1434" t="str">
        <f>IF('訓練実施記録 '!$F12&lt;&gt;"",'訓練実施記録 '!$F12,"")</f>
        <v/>
      </c>
      <c r="BW603" s="1435"/>
      <c r="BX603" s="1435"/>
      <c r="BY603" s="1435"/>
      <c r="BZ603" s="1435"/>
      <c r="CA603" s="1435"/>
      <c r="CB603" s="1436"/>
      <c r="CC603" s="1434" t="str">
        <f>IF('訓練実施記録 '!$F13&lt;&gt;"",'訓練実施記録 '!$F13,"")</f>
        <v/>
      </c>
      <c r="CD603" s="1435"/>
      <c r="CE603" s="1435"/>
      <c r="CF603" s="1435"/>
      <c r="CG603" s="1435"/>
      <c r="CH603" s="1435"/>
      <c r="CI603" s="1436"/>
      <c r="CJ603" s="1434" t="str">
        <f>IF('訓練実施記録 '!$F14&lt;&gt;"",'訓練実施記録 '!$F14,"")</f>
        <v/>
      </c>
      <c r="CK603" s="1435"/>
      <c r="CL603" s="1435"/>
      <c r="CM603" s="1435"/>
      <c r="CN603" s="1435"/>
      <c r="CO603" s="1435"/>
      <c r="CP603" s="1436"/>
    </row>
    <row r="604" spans="5:150" ht="30" customHeight="1" x14ac:dyDescent="0.15">
      <c r="F604" s="37"/>
      <c r="H604" s="1242" t="s">
        <v>1178</v>
      </c>
      <c r="I604" s="1242"/>
      <c r="J604" s="1242"/>
      <c r="K604" s="1242"/>
      <c r="L604" s="1242"/>
      <c r="M604" s="1434" t="str">
        <f>IF('訓練実施記録 '!$G6&lt;&gt;"",'訓練実施記録 '!$G6,"")</f>
        <v/>
      </c>
      <c r="N604" s="1435"/>
      <c r="O604" s="1435"/>
      <c r="P604" s="1435"/>
      <c r="Q604" s="1435"/>
      <c r="R604" s="1435"/>
      <c r="S604" s="1436"/>
      <c r="T604" s="1434" t="str">
        <f>IF('訓練実施記録 '!$G7&lt;&gt;"",'訓練実施記録 '!$G7,"")</f>
        <v/>
      </c>
      <c r="U604" s="1435"/>
      <c r="V604" s="1435"/>
      <c r="W604" s="1435"/>
      <c r="X604" s="1435"/>
      <c r="Y604" s="1435"/>
      <c r="Z604" s="1436"/>
      <c r="AA604" s="1434" t="str">
        <f>IF('訓練実施記録 '!$G8&lt;&gt;"",'訓練実施記録 '!$G8,"")</f>
        <v/>
      </c>
      <c r="AB604" s="1435"/>
      <c r="AC604" s="1435"/>
      <c r="AD604" s="1435"/>
      <c r="AE604" s="1435"/>
      <c r="AF604" s="1435"/>
      <c r="AG604" s="1436"/>
      <c r="AN604" s="590"/>
      <c r="AP604" s="1242" t="s">
        <v>1178</v>
      </c>
      <c r="AQ604" s="1242"/>
      <c r="AR604" s="1242"/>
      <c r="AS604" s="1242"/>
      <c r="AT604" s="1242"/>
      <c r="AU604" s="1434" t="str">
        <f>IF('訓練実施記録 '!$G9&lt;&gt;"",'訓練実施記録 '!$G9,"")</f>
        <v/>
      </c>
      <c r="AV604" s="1435"/>
      <c r="AW604" s="1435"/>
      <c r="AX604" s="1435"/>
      <c r="AY604" s="1435"/>
      <c r="AZ604" s="1435"/>
      <c r="BA604" s="1436"/>
      <c r="BB604" s="1434" t="str">
        <f>IF('訓練実施記録 '!$G10&lt;&gt;"",'訓練実施記録 '!$G10,"")</f>
        <v/>
      </c>
      <c r="BC604" s="1435"/>
      <c r="BD604" s="1435"/>
      <c r="BE604" s="1435"/>
      <c r="BF604" s="1435"/>
      <c r="BG604" s="1435"/>
      <c r="BH604" s="1436"/>
      <c r="BI604" s="1434" t="str">
        <f>IF('訓練実施記録 '!$G11&lt;&gt;"",'訓練実施記録 '!$G11,"")</f>
        <v/>
      </c>
      <c r="BJ604" s="1435"/>
      <c r="BK604" s="1435"/>
      <c r="BL604" s="1435"/>
      <c r="BM604" s="1435"/>
      <c r="BN604" s="1435"/>
      <c r="BO604" s="1436"/>
      <c r="BQ604" s="1242" t="s">
        <v>1178</v>
      </c>
      <c r="BR604" s="1242"/>
      <c r="BS604" s="1242"/>
      <c r="BT604" s="1242"/>
      <c r="BU604" s="1242"/>
      <c r="BV604" s="1434" t="str">
        <f>IF('訓練実施記録 '!$G12&lt;&gt;"",'訓練実施記録 '!$G12,"")</f>
        <v/>
      </c>
      <c r="BW604" s="1435"/>
      <c r="BX604" s="1435"/>
      <c r="BY604" s="1435"/>
      <c r="BZ604" s="1435"/>
      <c r="CA604" s="1435"/>
      <c r="CB604" s="1436"/>
      <c r="CC604" s="1434" t="str">
        <f>IF('訓練実施記録 '!$G13&lt;&gt;"",'訓練実施記録 '!$G13,"")</f>
        <v/>
      </c>
      <c r="CD604" s="1435"/>
      <c r="CE604" s="1435"/>
      <c r="CF604" s="1435"/>
      <c r="CG604" s="1435"/>
      <c r="CH604" s="1435"/>
      <c r="CI604" s="1436"/>
      <c r="CJ604" s="1434" t="str">
        <f>IF('訓練実施記録 '!$G14&lt;&gt;"",'訓練実施記録 '!$G14,"")</f>
        <v/>
      </c>
      <c r="CK604" s="1435"/>
      <c r="CL604" s="1435"/>
      <c r="CM604" s="1435"/>
      <c r="CN604" s="1435"/>
      <c r="CO604" s="1435"/>
      <c r="CP604" s="1436"/>
    </row>
    <row r="605" spans="5:150" ht="47.45" customHeight="1" x14ac:dyDescent="0.15">
      <c r="F605" s="37"/>
      <c r="H605" s="1474" t="s">
        <v>1195</v>
      </c>
      <c r="I605" s="1300" t="s">
        <v>1179</v>
      </c>
      <c r="J605" s="1300"/>
      <c r="K605" s="1300"/>
      <c r="L605" s="1300"/>
      <c r="M605" s="1434" t="str">
        <f>IF('訓練実施記録 '!$H6&lt;&gt;"",'訓練実施記録 '!$H6,"")</f>
        <v/>
      </c>
      <c r="N605" s="1435"/>
      <c r="O605" s="1435"/>
      <c r="P605" s="1435"/>
      <c r="Q605" s="1435"/>
      <c r="R605" s="1435"/>
      <c r="S605" s="1436"/>
      <c r="T605" s="1434" t="str">
        <f>IF('訓練実施記録 '!$H7&lt;&gt;"",'訓練実施記録 '!$H7,"")</f>
        <v/>
      </c>
      <c r="U605" s="1435"/>
      <c r="V605" s="1435"/>
      <c r="W605" s="1435"/>
      <c r="X605" s="1435"/>
      <c r="Y605" s="1435"/>
      <c r="Z605" s="1436"/>
      <c r="AA605" s="1434" t="str">
        <f>IF('訓練実施記録 '!$H8&lt;&gt;"",'訓練実施記録 '!$H8,"")</f>
        <v/>
      </c>
      <c r="AB605" s="1435"/>
      <c r="AC605" s="1435"/>
      <c r="AD605" s="1435"/>
      <c r="AE605" s="1435"/>
      <c r="AF605" s="1435"/>
      <c r="AG605" s="1436"/>
      <c r="AN605" s="590"/>
      <c r="AP605" s="1474" t="s">
        <v>1195</v>
      </c>
      <c r="AQ605" s="1300" t="s">
        <v>1179</v>
      </c>
      <c r="AR605" s="1300"/>
      <c r="AS605" s="1300"/>
      <c r="AT605" s="1300"/>
      <c r="AU605" s="1434" t="str">
        <f>IF('訓練実施記録 '!$H9&lt;&gt;"",'訓練実施記録 '!$H9,"")</f>
        <v/>
      </c>
      <c r="AV605" s="1435"/>
      <c r="AW605" s="1435"/>
      <c r="AX605" s="1435"/>
      <c r="AY605" s="1435"/>
      <c r="AZ605" s="1435"/>
      <c r="BA605" s="1436"/>
      <c r="BB605" s="1434" t="str">
        <f>IF('訓練実施記録 '!$H10&lt;&gt;"",'訓練実施記録 '!$H10,"")</f>
        <v/>
      </c>
      <c r="BC605" s="1435"/>
      <c r="BD605" s="1435"/>
      <c r="BE605" s="1435"/>
      <c r="BF605" s="1435"/>
      <c r="BG605" s="1435"/>
      <c r="BH605" s="1436"/>
      <c r="BI605" s="1434" t="str">
        <f>IF('訓練実施記録 '!$H11&lt;&gt;"",'訓練実施記録 '!$H11,"")</f>
        <v/>
      </c>
      <c r="BJ605" s="1435"/>
      <c r="BK605" s="1435"/>
      <c r="BL605" s="1435"/>
      <c r="BM605" s="1435"/>
      <c r="BN605" s="1435"/>
      <c r="BO605" s="1436"/>
      <c r="BQ605" s="1474" t="s">
        <v>1195</v>
      </c>
      <c r="BR605" s="1300" t="s">
        <v>1179</v>
      </c>
      <c r="BS605" s="1300"/>
      <c r="BT605" s="1300"/>
      <c r="BU605" s="1300"/>
      <c r="BV605" s="1434" t="str">
        <f>IF('訓練実施記録 '!$H12&lt;&gt;"",'訓練実施記録 '!$H12,"")</f>
        <v/>
      </c>
      <c r="BW605" s="1435"/>
      <c r="BX605" s="1435"/>
      <c r="BY605" s="1435"/>
      <c r="BZ605" s="1435"/>
      <c r="CA605" s="1435"/>
      <c r="CB605" s="1436"/>
      <c r="CC605" s="1434" t="str">
        <f>IF('訓練実施記録 '!$H13&lt;&gt;"",'訓練実施記録 '!$H13,"")</f>
        <v/>
      </c>
      <c r="CD605" s="1435"/>
      <c r="CE605" s="1435"/>
      <c r="CF605" s="1435"/>
      <c r="CG605" s="1435"/>
      <c r="CH605" s="1435"/>
      <c r="CI605" s="1436"/>
      <c r="CJ605" s="1434" t="str">
        <f>IF('訓練実施記録 '!$H14&lt;&gt;"",'訓練実施記録 '!$H14,"")</f>
        <v/>
      </c>
      <c r="CK605" s="1435"/>
      <c r="CL605" s="1435"/>
      <c r="CM605" s="1435"/>
      <c r="CN605" s="1435"/>
      <c r="CO605" s="1435"/>
      <c r="CP605" s="1436"/>
    </row>
    <row r="606" spans="5:150" ht="88.5" customHeight="1" x14ac:dyDescent="0.15">
      <c r="F606" s="37"/>
      <c r="H606" s="1474"/>
      <c r="I606" s="1300" t="s">
        <v>1639</v>
      </c>
      <c r="J606" s="1300"/>
      <c r="K606" s="1300"/>
      <c r="L606" s="1300"/>
      <c r="M606" s="1434" t="str">
        <f>IF('訓練実施記録 '!$I6&lt;&gt;"",'訓練実施記録 '!$I6,"")</f>
        <v/>
      </c>
      <c r="N606" s="1435"/>
      <c r="O606" s="1435"/>
      <c r="P606" s="1435"/>
      <c r="Q606" s="1435"/>
      <c r="R606" s="1435"/>
      <c r="S606" s="1436"/>
      <c r="T606" s="1434" t="str">
        <f>IF('訓練実施記録 '!$I7&lt;&gt;"",'訓練実施記録 '!$I7,"")</f>
        <v/>
      </c>
      <c r="U606" s="1435"/>
      <c r="V606" s="1435"/>
      <c r="W606" s="1435"/>
      <c r="X606" s="1435"/>
      <c r="Y606" s="1435"/>
      <c r="Z606" s="1436"/>
      <c r="AA606" s="1434" t="str">
        <f>IF('訓練実施記録 '!$I8&lt;&gt;"",'訓練実施記録 '!$I8,"")</f>
        <v/>
      </c>
      <c r="AB606" s="1435"/>
      <c r="AC606" s="1435"/>
      <c r="AD606" s="1435"/>
      <c r="AE606" s="1435"/>
      <c r="AF606" s="1435"/>
      <c r="AG606" s="1436"/>
      <c r="AN606" s="590"/>
      <c r="AP606" s="1474"/>
      <c r="AQ606" s="1300" t="s">
        <v>1639</v>
      </c>
      <c r="AR606" s="1300"/>
      <c r="AS606" s="1300"/>
      <c r="AT606" s="1300"/>
      <c r="AU606" s="1434" t="str">
        <f>IF('訓練実施記録 '!$I9&lt;&gt;"",'訓練実施記録 '!$I9,"")</f>
        <v/>
      </c>
      <c r="AV606" s="1435"/>
      <c r="AW606" s="1435"/>
      <c r="AX606" s="1435"/>
      <c r="AY606" s="1435"/>
      <c r="AZ606" s="1435"/>
      <c r="BA606" s="1436"/>
      <c r="BB606" s="1434" t="str">
        <f>IF('訓練実施記録 '!$I10&lt;&gt;"",'訓練実施記録 '!$I10,"")</f>
        <v/>
      </c>
      <c r="BC606" s="1435"/>
      <c r="BD606" s="1435"/>
      <c r="BE606" s="1435"/>
      <c r="BF606" s="1435"/>
      <c r="BG606" s="1435"/>
      <c r="BH606" s="1436"/>
      <c r="BI606" s="1434" t="str">
        <f>IF('訓練実施記録 '!$I11&lt;&gt;"",'訓練実施記録 '!$I11,"")</f>
        <v/>
      </c>
      <c r="BJ606" s="1435"/>
      <c r="BK606" s="1435"/>
      <c r="BL606" s="1435"/>
      <c r="BM606" s="1435"/>
      <c r="BN606" s="1435"/>
      <c r="BO606" s="1436"/>
      <c r="BQ606" s="1474"/>
      <c r="BR606" s="1300" t="s">
        <v>1639</v>
      </c>
      <c r="BS606" s="1300"/>
      <c r="BT606" s="1300"/>
      <c r="BU606" s="1300"/>
      <c r="BV606" s="1434" t="str">
        <f>IF('訓練実施記録 '!$I12&lt;&gt;"",'訓練実施記録 '!$I12,"")</f>
        <v/>
      </c>
      <c r="BW606" s="1435"/>
      <c r="BX606" s="1435"/>
      <c r="BY606" s="1435"/>
      <c r="BZ606" s="1435"/>
      <c r="CA606" s="1435"/>
      <c r="CB606" s="1436"/>
      <c r="CC606" s="1434" t="str">
        <f>IF('訓練実施記録 '!$I13&lt;&gt;"",'訓練実施記録 '!$I13,"")</f>
        <v/>
      </c>
      <c r="CD606" s="1435"/>
      <c r="CE606" s="1435"/>
      <c r="CF606" s="1435"/>
      <c r="CG606" s="1435"/>
      <c r="CH606" s="1435"/>
      <c r="CI606" s="1436"/>
      <c r="CJ606" s="1434" t="str">
        <f>IF('訓練実施記録 '!$I14&lt;&gt;"",'訓練実施記録 '!$I14,"")</f>
        <v/>
      </c>
      <c r="CK606" s="1435"/>
      <c r="CL606" s="1435"/>
      <c r="CM606" s="1435"/>
      <c r="CN606" s="1435"/>
      <c r="CO606" s="1435"/>
      <c r="CP606" s="1436"/>
    </row>
    <row r="607" spans="5:150" ht="111.6" customHeight="1" x14ac:dyDescent="0.15">
      <c r="F607" s="37"/>
      <c r="H607" s="1474"/>
      <c r="I607" s="1300" t="s">
        <v>1181</v>
      </c>
      <c r="J607" s="1300"/>
      <c r="K607" s="1300"/>
      <c r="L607" s="1300"/>
      <c r="M607" s="1434" t="str">
        <f>IF('訓練実施記録 '!$J6&lt;&gt;"",'訓練実施記録 '!$J6,"")</f>
        <v/>
      </c>
      <c r="N607" s="1435"/>
      <c r="O607" s="1435"/>
      <c r="P607" s="1435"/>
      <c r="Q607" s="1435"/>
      <c r="R607" s="1435"/>
      <c r="S607" s="1436"/>
      <c r="T607" s="1434" t="str">
        <f>IF('訓練実施記録 '!$J7&lt;&gt;"",'訓練実施記録 '!$J7,"")</f>
        <v/>
      </c>
      <c r="U607" s="1435"/>
      <c r="V607" s="1435"/>
      <c r="W607" s="1435"/>
      <c r="X607" s="1435"/>
      <c r="Y607" s="1435"/>
      <c r="Z607" s="1436"/>
      <c r="AA607" s="1434" t="str">
        <f>IF('訓練実施記録 '!$J8&lt;&gt;"",'訓練実施記録 '!$J8,"")</f>
        <v/>
      </c>
      <c r="AB607" s="1435"/>
      <c r="AC607" s="1435"/>
      <c r="AD607" s="1435"/>
      <c r="AE607" s="1435"/>
      <c r="AF607" s="1435"/>
      <c r="AG607" s="1436"/>
      <c r="AN607" s="590"/>
      <c r="AP607" s="1474"/>
      <c r="AQ607" s="1300" t="s">
        <v>1181</v>
      </c>
      <c r="AR607" s="1300"/>
      <c r="AS607" s="1300"/>
      <c r="AT607" s="1300"/>
      <c r="AU607" s="1434" t="str">
        <f>IF('訓練実施記録 '!$J9&lt;&gt;"",'訓練実施記録 '!$J9,"")</f>
        <v/>
      </c>
      <c r="AV607" s="1435"/>
      <c r="AW607" s="1435"/>
      <c r="AX607" s="1435"/>
      <c r="AY607" s="1435"/>
      <c r="AZ607" s="1435"/>
      <c r="BA607" s="1436"/>
      <c r="BB607" s="1434" t="str">
        <f>IF('訓練実施記録 '!$J10&lt;&gt;"",'訓練実施記録 '!$J10,"")</f>
        <v/>
      </c>
      <c r="BC607" s="1435"/>
      <c r="BD607" s="1435"/>
      <c r="BE607" s="1435"/>
      <c r="BF607" s="1435"/>
      <c r="BG607" s="1435"/>
      <c r="BH607" s="1436"/>
      <c r="BI607" s="1434" t="str">
        <f>IF('訓練実施記録 '!$J11&lt;&gt;"",'訓練実施記録 '!$J11,"")</f>
        <v/>
      </c>
      <c r="BJ607" s="1435"/>
      <c r="BK607" s="1435"/>
      <c r="BL607" s="1435"/>
      <c r="BM607" s="1435"/>
      <c r="BN607" s="1435"/>
      <c r="BO607" s="1436"/>
      <c r="BQ607" s="1474"/>
      <c r="BR607" s="1300" t="s">
        <v>1181</v>
      </c>
      <c r="BS607" s="1300"/>
      <c r="BT607" s="1300"/>
      <c r="BU607" s="1300"/>
      <c r="BV607" s="1434" t="str">
        <f>IF('訓練実施記録 '!$J12&lt;&gt;"",'訓練実施記録 '!$J12,"")</f>
        <v/>
      </c>
      <c r="BW607" s="1435"/>
      <c r="BX607" s="1435"/>
      <c r="BY607" s="1435"/>
      <c r="BZ607" s="1435"/>
      <c r="CA607" s="1435"/>
      <c r="CB607" s="1436"/>
      <c r="CC607" s="1434" t="str">
        <f>IF('訓練実施記録 '!$J13&lt;&gt;"",'訓練実施記録 '!$J13,"")</f>
        <v/>
      </c>
      <c r="CD607" s="1435"/>
      <c r="CE607" s="1435"/>
      <c r="CF607" s="1435"/>
      <c r="CG607" s="1435"/>
      <c r="CH607" s="1435"/>
      <c r="CI607" s="1436"/>
      <c r="CJ607" s="1434" t="str">
        <f>IF('訓練実施記録 '!$J14&lt;&gt;"",'訓練実施記録 '!$J14,"")</f>
        <v/>
      </c>
      <c r="CK607" s="1435"/>
      <c r="CL607" s="1435"/>
      <c r="CM607" s="1435"/>
      <c r="CN607" s="1435"/>
      <c r="CO607" s="1435"/>
      <c r="CP607" s="1436"/>
    </row>
    <row r="608" spans="5:150" ht="57" customHeight="1" x14ac:dyDescent="0.15">
      <c r="F608" s="37"/>
      <c r="H608" s="1300" t="s">
        <v>1189</v>
      </c>
      <c r="I608" s="1300"/>
      <c r="J608" s="1300"/>
      <c r="K608" s="1300"/>
      <c r="L608" s="1300"/>
      <c r="M608" s="1434" t="str">
        <f>IF('訓練実施記録 '!$K6&lt;&gt;"",'訓練実施記録 '!$K6,"")</f>
        <v/>
      </c>
      <c r="N608" s="1435"/>
      <c r="O608" s="1435"/>
      <c r="P608" s="1435"/>
      <c r="Q608" s="1435"/>
      <c r="R608" s="1435"/>
      <c r="S608" s="1436"/>
      <c r="T608" s="1434" t="str">
        <f>IF('訓練実施記録 '!$K7&lt;&gt;"",'訓練実施記録 '!$K7,"")</f>
        <v/>
      </c>
      <c r="U608" s="1435"/>
      <c r="V608" s="1435"/>
      <c r="W608" s="1435"/>
      <c r="X608" s="1435"/>
      <c r="Y608" s="1435"/>
      <c r="Z608" s="1436"/>
      <c r="AA608" s="1434" t="str">
        <f>IF('訓練実施記録 '!$K8&lt;&gt;"",'訓練実施記録 '!$K8,"")</f>
        <v/>
      </c>
      <c r="AB608" s="1435"/>
      <c r="AC608" s="1435"/>
      <c r="AD608" s="1435"/>
      <c r="AE608" s="1435"/>
      <c r="AF608" s="1435"/>
      <c r="AG608" s="1436"/>
      <c r="AN608" s="590"/>
      <c r="AP608" s="1300" t="s">
        <v>1189</v>
      </c>
      <c r="AQ608" s="1300"/>
      <c r="AR608" s="1300"/>
      <c r="AS608" s="1300"/>
      <c r="AT608" s="1300"/>
      <c r="AU608" s="1434" t="str">
        <f>IF('訓練実施記録 '!$K9&lt;&gt;"",'訓練実施記録 '!$K9,"")</f>
        <v/>
      </c>
      <c r="AV608" s="1435"/>
      <c r="AW608" s="1435"/>
      <c r="AX608" s="1435"/>
      <c r="AY608" s="1435"/>
      <c r="AZ608" s="1435"/>
      <c r="BA608" s="1436"/>
      <c r="BB608" s="1434" t="str">
        <f>IF('訓練実施記録 '!$K10&lt;&gt;"",'訓練実施記録 '!$K10,"")</f>
        <v/>
      </c>
      <c r="BC608" s="1435"/>
      <c r="BD608" s="1435"/>
      <c r="BE608" s="1435"/>
      <c r="BF608" s="1435"/>
      <c r="BG608" s="1435"/>
      <c r="BH608" s="1436"/>
      <c r="BI608" s="1434" t="str">
        <f>IF('訓練実施記録 '!$K11&lt;&gt;"",'訓練実施記録 '!$K11,"")</f>
        <v/>
      </c>
      <c r="BJ608" s="1435"/>
      <c r="BK608" s="1435"/>
      <c r="BL608" s="1435"/>
      <c r="BM608" s="1435"/>
      <c r="BN608" s="1435"/>
      <c r="BO608" s="1436"/>
      <c r="BQ608" s="1300" t="s">
        <v>1189</v>
      </c>
      <c r="BR608" s="1300"/>
      <c r="BS608" s="1300"/>
      <c r="BT608" s="1300"/>
      <c r="BU608" s="1300"/>
      <c r="BV608" s="1434" t="str">
        <f>IF('訓練実施記録 '!$K12&lt;&gt;"",'訓練実施記録 '!$K12,"")</f>
        <v/>
      </c>
      <c r="BW608" s="1435"/>
      <c r="BX608" s="1435"/>
      <c r="BY608" s="1435"/>
      <c r="BZ608" s="1435"/>
      <c r="CA608" s="1435"/>
      <c r="CB608" s="1436"/>
      <c r="CC608" s="1434" t="str">
        <f>IF('訓練実施記録 '!$K13&lt;&gt;"",'訓練実施記録 '!$K13,"")</f>
        <v/>
      </c>
      <c r="CD608" s="1435"/>
      <c r="CE608" s="1435"/>
      <c r="CF608" s="1435"/>
      <c r="CG608" s="1435"/>
      <c r="CH608" s="1435"/>
      <c r="CI608" s="1436"/>
      <c r="CJ608" s="1434" t="str">
        <f>IF('訓練実施記録 '!$K14&lt;&gt;"",'訓練実施記録 '!$K14,"")</f>
        <v/>
      </c>
      <c r="CK608" s="1435"/>
      <c r="CL608" s="1435"/>
      <c r="CM608" s="1435"/>
      <c r="CN608" s="1435"/>
      <c r="CO608" s="1435"/>
      <c r="CP608" s="1436"/>
    </row>
    <row r="609" spans="5:94" ht="81" customHeight="1" x14ac:dyDescent="0.15">
      <c r="F609" s="37"/>
      <c r="H609" s="1300" t="s">
        <v>1190</v>
      </c>
      <c r="I609" s="1300"/>
      <c r="J609" s="1300"/>
      <c r="K609" s="1300"/>
      <c r="L609" s="1300"/>
      <c r="M609" s="1434" t="str">
        <f>IF('訓練実施記録 '!$L6&lt;&gt;"",'訓練実施記録 '!$L6,"")</f>
        <v/>
      </c>
      <c r="N609" s="1435"/>
      <c r="O609" s="1435"/>
      <c r="P609" s="1435"/>
      <c r="Q609" s="1435"/>
      <c r="R609" s="1435"/>
      <c r="S609" s="1436"/>
      <c r="T609" s="1434" t="str">
        <f>IF('訓練実施記録 '!$L7&lt;&gt;"",'訓練実施記録 '!$L7,"")</f>
        <v/>
      </c>
      <c r="U609" s="1435"/>
      <c r="V609" s="1435"/>
      <c r="W609" s="1435"/>
      <c r="X609" s="1435"/>
      <c r="Y609" s="1435"/>
      <c r="Z609" s="1436"/>
      <c r="AA609" s="1434" t="str">
        <f>IF('訓練実施記録 '!$L8&lt;&gt;"",'訓練実施記録 '!$L8,"")</f>
        <v/>
      </c>
      <c r="AB609" s="1435"/>
      <c r="AC609" s="1435"/>
      <c r="AD609" s="1435"/>
      <c r="AE609" s="1435"/>
      <c r="AF609" s="1435"/>
      <c r="AG609" s="1436"/>
      <c r="AN609" s="590"/>
      <c r="AP609" s="1300" t="s">
        <v>1190</v>
      </c>
      <c r="AQ609" s="1300"/>
      <c r="AR609" s="1300"/>
      <c r="AS609" s="1300"/>
      <c r="AT609" s="1300"/>
      <c r="AU609" s="1434" t="str">
        <f>IF('訓練実施記録 '!$L9&lt;&gt;"",'訓練実施記録 '!$L9,"")</f>
        <v/>
      </c>
      <c r="AV609" s="1435"/>
      <c r="AW609" s="1435"/>
      <c r="AX609" s="1435"/>
      <c r="AY609" s="1435"/>
      <c r="AZ609" s="1435"/>
      <c r="BA609" s="1436"/>
      <c r="BB609" s="1434" t="str">
        <f>IF('訓練実施記録 '!$L10&lt;&gt;"",'訓練実施記録 '!$L10,"")</f>
        <v/>
      </c>
      <c r="BC609" s="1435"/>
      <c r="BD609" s="1435"/>
      <c r="BE609" s="1435"/>
      <c r="BF609" s="1435"/>
      <c r="BG609" s="1435"/>
      <c r="BH609" s="1436"/>
      <c r="BI609" s="1434" t="str">
        <f>IF('訓練実施記録 '!$L11&lt;&gt;"",'訓練実施記録 '!$L11,"")</f>
        <v/>
      </c>
      <c r="BJ609" s="1435"/>
      <c r="BK609" s="1435"/>
      <c r="BL609" s="1435"/>
      <c r="BM609" s="1435"/>
      <c r="BN609" s="1435"/>
      <c r="BO609" s="1436"/>
      <c r="BQ609" s="1300" t="s">
        <v>1190</v>
      </c>
      <c r="BR609" s="1300"/>
      <c r="BS609" s="1300"/>
      <c r="BT609" s="1300"/>
      <c r="BU609" s="1300"/>
      <c r="BV609" s="1434" t="str">
        <f>IF('訓練実施記録 '!$L12&lt;&gt;"",'訓練実施記録 '!$L12,"")</f>
        <v/>
      </c>
      <c r="BW609" s="1435"/>
      <c r="BX609" s="1435"/>
      <c r="BY609" s="1435"/>
      <c r="BZ609" s="1435"/>
      <c r="CA609" s="1435"/>
      <c r="CB609" s="1436"/>
      <c r="CC609" s="1434" t="str">
        <f>IF('訓練実施記録 '!$L13&lt;&gt;"",'訓練実施記録 '!$L13,"")</f>
        <v/>
      </c>
      <c r="CD609" s="1435"/>
      <c r="CE609" s="1435"/>
      <c r="CF609" s="1435"/>
      <c r="CG609" s="1435"/>
      <c r="CH609" s="1435"/>
      <c r="CI609" s="1436"/>
      <c r="CJ609" s="1434" t="str">
        <f>IF('訓練実施記録 '!$L14&lt;&gt;"",'訓練実施記録 '!$L14,"")</f>
        <v/>
      </c>
      <c r="CK609" s="1435"/>
      <c r="CL609" s="1435"/>
      <c r="CM609" s="1435"/>
      <c r="CN609" s="1435"/>
      <c r="CO609" s="1435"/>
      <c r="CP609" s="1436"/>
    </row>
    <row r="610" spans="5:94" ht="39" customHeight="1" x14ac:dyDescent="0.15">
      <c r="F610" s="37"/>
      <c r="H610" s="1300" t="s">
        <v>1191</v>
      </c>
      <c r="I610" s="1300"/>
      <c r="J610" s="1300"/>
      <c r="K610" s="1300"/>
      <c r="L610" s="1300"/>
      <c r="M610" s="1434" t="str">
        <f>IF('訓練実施記録 '!$M6&lt;&gt;"",'訓練実施記録 '!$M6,"")</f>
        <v/>
      </c>
      <c r="N610" s="1435"/>
      <c r="O610" s="1435"/>
      <c r="P610" s="1435"/>
      <c r="Q610" s="1435"/>
      <c r="R610" s="1435"/>
      <c r="S610" s="1436"/>
      <c r="T610" s="1434" t="str">
        <f>IF('訓練実施記録 '!$M7&lt;&gt;"",'訓練実施記録 '!$M7,"")</f>
        <v/>
      </c>
      <c r="U610" s="1435"/>
      <c r="V610" s="1435"/>
      <c r="W610" s="1435"/>
      <c r="X610" s="1435"/>
      <c r="Y610" s="1435"/>
      <c r="Z610" s="1436"/>
      <c r="AA610" s="1434" t="str">
        <f>IF('訓練実施記録 '!$M8&lt;&gt;"",'訓練実施記録 '!$M8,"")</f>
        <v/>
      </c>
      <c r="AB610" s="1435"/>
      <c r="AC610" s="1435"/>
      <c r="AD610" s="1435"/>
      <c r="AE610" s="1435"/>
      <c r="AF610" s="1435"/>
      <c r="AG610" s="1436"/>
      <c r="AN610" s="590"/>
      <c r="AP610" s="1300" t="s">
        <v>1191</v>
      </c>
      <c r="AQ610" s="1300"/>
      <c r="AR610" s="1300"/>
      <c r="AS610" s="1300"/>
      <c r="AT610" s="1300"/>
      <c r="AU610" s="1434" t="str">
        <f>IF('訓練実施記録 '!$M9&lt;&gt;"",'訓練実施記録 '!$M9,"")</f>
        <v/>
      </c>
      <c r="AV610" s="1435"/>
      <c r="AW610" s="1435"/>
      <c r="AX610" s="1435"/>
      <c r="AY610" s="1435"/>
      <c r="AZ610" s="1435"/>
      <c r="BA610" s="1436"/>
      <c r="BB610" s="1434" t="str">
        <f>IF('訓練実施記録 '!$M10&lt;&gt;"",'訓練実施記録 '!$M10,"")</f>
        <v/>
      </c>
      <c r="BC610" s="1435"/>
      <c r="BD610" s="1435"/>
      <c r="BE610" s="1435"/>
      <c r="BF610" s="1435"/>
      <c r="BG610" s="1435"/>
      <c r="BH610" s="1436"/>
      <c r="BI610" s="1434" t="str">
        <f>IF('訓練実施記録 '!$M11&lt;&gt;"",'訓練実施記録 '!$M11,"")</f>
        <v/>
      </c>
      <c r="BJ610" s="1435"/>
      <c r="BK610" s="1435"/>
      <c r="BL610" s="1435"/>
      <c r="BM610" s="1435"/>
      <c r="BN610" s="1435"/>
      <c r="BO610" s="1436"/>
      <c r="BQ610" s="1300" t="s">
        <v>1191</v>
      </c>
      <c r="BR610" s="1300"/>
      <c r="BS610" s="1300"/>
      <c r="BT610" s="1300"/>
      <c r="BU610" s="1300"/>
      <c r="BV610" s="1434" t="str">
        <f>IF('訓練実施記録 '!$M12&lt;&gt;"",'訓練実施記録 '!$M12,"")</f>
        <v/>
      </c>
      <c r="BW610" s="1435"/>
      <c r="BX610" s="1435"/>
      <c r="BY610" s="1435"/>
      <c r="BZ610" s="1435"/>
      <c r="CA610" s="1435"/>
      <c r="CB610" s="1436"/>
      <c r="CC610" s="1434" t="str">
        <f>IF('訓練実施記録 '!$M13&lt;&gt;"",'訓練実施記録 '!$M13,"")</f>
        <v/>
      </c>
      <c r="CD610" s="1435"/>
      <c r="CE610" s="1435"/>
      <c r="CF610" s="1435"/>
      <c r="CG610" s="1435"/>
      <c r="CH610" s="1435"/>
      <c r="CI610" s="1436"/>
      <c r="CJ610" s="1434" t="str">
        <f>IF('訓練実施記録 '!$M14&lt;&gt;"",'訓練実施記録 '!$M14,"")</f>
        <v/>
      </c>
      <c r="CK610" s="1435"/>
      <c r="CL610" s="1435"/>
      <c r="CM610" s="1435"/>
      <c r="CN610" s="1435"/>
      <c r="CO610" s="1435"/>
      <c r="CP610" s="1436"/>
    </row>
    <row r="611" spans="5:94" ht="16.5" thickBot="1" x14ac:dyDescent="0.2">
      <c r="F611" s="638"/>
      <c r="G611" s="39"/>
      <c r="H611" s="39"/>
      <c r="I611" s="39"/>
      <c r="J611" s="39"/>
      <c r="K611" s="39"/>
      <c r="L611" s="39"/>
      <c r="M611" s="39"/>
      <c r="N611" s="39"/>
      <c r="O611" s="39"/>
      <c r="P611" s="39"/>
      <c r="Q611" s="39"/>
      <c r="R611" s="39"/>
      <c r="S611" s="39"/>
      <c r="T611" s="39"/>
      <c r="U611" s="39"/>
      <c r="V611" s="39"/>
      <c r="W611" s="39"/>
      <c r="X611" s="39"/>
      <c r="Y611" s="39"/>
      <c r="Z611" s="39"/>
      <c r="AA611" s="39"/>
      <c r="AB611" s="39"/>
      <c r="AC611" s="39"/>
      <c r="AD611" s="39"/>
      <c r="AE611" s="39"/>
      <c r="AF611" s="39"/>
      <c r="AG611" s="39"/>
      <c r="AH611" s="39"/>
      <c r="AI611" s="39"/>
      <c r="AJ611" s="39"/>
      <c r="AK611" s="39"/>
      <c r="AL611" s="39"/>
      <c r="AM611" s="39"/>
      <c r="AN611" s="639"/>
    </row>
    <row r="612" spans="5:94" x14ac:dyDescent="0.15">
      <c r="F612" s="643"/>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44"/>
    </row>
    <row r="613" spans="5:94" x14ac:dyDescent="0.15">
      <c r="F613" s="37"/>
      <c r="H613" s="5" t="s">
        <v>1199</v>
      </c>
      <c r="AN613" s="590"/>
    </row>
    <row r="614" spans="5:94" ht="26.1" customHeight="1" x14ac:dyDescent="0.15">
      <c r="F614" s="37"/>
      <c r="H614" s="1241" t="s">
        <v>1200</v>
      </c>
      <c r="I614" s="1241"/>
      <c r="J614" s="1241"/>
      <c r="K614" s="1241" t="s">
        <v>1177</v>
      </c>
      <c r="L614" s="1241"/>
      <c r="M614" s="1241"/>
      <c r="N614" s="1241" t="s">
        <v>12</v>
      </c>
      <c r="O614" s="1241"/>
      <c r="P614" s="1241"/>
      <c r="Q614" s="1241"/>
      <c r="R614" s="1241"/>
      <c r="S614" s="1241" t="s">
        <v>1201</v>
      </c>
      <c r="T614" s="1241"/>
      <c r="U614" s="1241"/>
      <c r="V614" s="1241" t="s">
        <v>1202</v>
      </c>
      <c r="W614" s="1241"/>
      <c r="X614" s="1241"/>
      <c r="Y614" s="1241"/>
      <c r="Z614" s="1241" t="s">
        <v>1174</v>
      </c>
      <c r="AA614" s="1241"/>
      <c r="AB614" s="1241"/>
      <c r="AC614" s="1241"/>
      <c r="AD614" s="1241"/>
      <c r="AE614" s="1241"/>
      <c r="AF614" s="1257" t="s">
        <v>1178</v>
      </c>
      <c r="AG614" s="1259"/>
      <c r="AN614" s="590"/>
    </row>
    <row r="615" spans="5:94" ht="41.45" customHeight="1" x14ac:dyDescent="0.15">
      <c r="F615" s="37"/>
      <c r="H615" s="1657"/>
      <c r="I615" s="1657"/>
      <c r="J615" s="1657"/>
      <c r="K615" s="1475"/>
      <c r="L615" s="1294"/>
      <c r="M615" s="1294"/>
      <c r="N615" s="1475"/>
      <c r="O615" s="1475"/>
      <c r="P615" s="1475"/>
      <c r="Q615" s="1475"/>
      <c r="R615" s="1475"/>
      <c r="S615" s="1475"/>
      <c r="T615" s="1294"/>
      <c r="U615" s="1294"/>
      <c r="V615" s="1475"/>
      <c r="W615" s="1294"/>
      <c r="X615" s="1294"/>
      <c r="Y615" s="1294"/>
      <c r="Z615" s="1433"/>
      <c r="AA615" s="1433"/>
      <c r="AB615" s="1433"/>
      <c r="AC615" s="1433"/>
      <c r="AD615" s="1433"/>
      <c r="AE615" s="1433"/>
      <c r="AF615" s="1534"/>
      <c r="AG615" s="1536"/>
      <c r="AN615" s="590"/>
    </row>
    <row r="616" spans="5:94" ht="39.950000000000003" customHeight="1" x14ac:dyDescent="0.15">
      <c r="F616" s="37"/>
      <c r="H616" s="1657"/>
      <c r="I616" s="1657"/>
      <c r="J616" s="1657"/>
      <c r="K616" s="1475"/>
      <c r="L616" s="1294"/>
      <c r="M616" s="1294"/>
      <c r="N616" s="1475"/>
      <c r="O616" s="1475"/>
      <c r="P616" s="1475"/>
      <c r="Q616" s="1475"/>
      <c r="R616" s="1475"/>
      <c r="S616" s="1475"/>
      <c r="T616" s="1294"/>
      <c r="U616" s="1294"/>
      <c r="V616" s="1475"/>
      <c r="W616" s="1294"/>
      <c r="X616" s="1294"/>
      <c r="Y616" s="1294"/>
      <c r="Z616" s="1433"/>
      <c r="AA616" s="1433"/>
      <c r="AB616" s="1433"/>
      <c r="AC616" s="1433"/>
      <c r="AD616" s="1433"/>
      <c r="AE616" s="1433"/>
      <c r="AF616" s="1534"/>
      <c r="AG616" s="1536"/>
      <c r="AN616" s="590"/>
    </row>
    <row r="617" spans="5:94" ht="39.950000000000003" customHeight="1" x14ac:dyDescent="0.15">
      <c r="F617" s="37"/>
      <c r="H617" s="1657"/>
      <c r="I617" s="1657"/>
      <c r="J617" s="1657"/>
      <c r="K617" s="1475"/>
      <c r="L617" s="1294"/>
      <c r="M617" s="1294"/>
      <c r="N617" s="1475"/>
      <c r="O617" s="1475"/>
      <c r="P617" s="1475"/>
      <c r="Q617" s="1475"/>
      <c r="R617" s="1475"/>
      <c r="S617" s="1475"/>
      <c r="T617" s="1294"/>
      <c r="U617" s="1294"/>
      <c r="V617" s="1475"/>
      <c r="W617" s="1294"/>
      <c r="X617" s="1294"/>
      <c r="Y617" s="1294"/>
      <c r="Z617" s="1433"/>
      <c r="AA617" s="1433"/>
      <c r="AB617" s="1433"/>
      <c r="AC617" s="1433"/>
      <c r="AD617" s="1433"/>
      <c r="AE617" s="1433"/>
      <c r="AF617" s="1534"/>
      <c r="AG617" s="1536"/>
      <c r="AN617" s="590"/>
    </row>
    <row r="618" spans="5:94" ht="39.950000000000003" customHeight="1" x14ac:dyDescent="0.15">
      <c r="F618" s="37"/>
      <c r="H618" s="1657"/>
      <c r="I618" s="1657"/>
      <c r="J618" s="1657"/>
      <c r="K618" s="1475"/>
      <c r="L618" s="1294"/>
      <c r="M618" s="1294"/>
      <c r="N618" s="1475"/>
      <c r="O618" s="1475"/>
      <c r="P618" s="1475"/>
      <c r="Q618" s="1475"/>
      <c r="R618" s="1475"/>
      <c r="S618" s="1475"/>
      <c r="T618" s="1294"/>
      <c r="U618" s="1294"/>
      <c r="V618" s="1475"/>
      <c r="W618" s="1294"/>
      <c r="X618" s="1294"/>
      <c r="Y618" s="1294"/>
      <c r="Z618" s="1433"/>
      <c r="AA618" s="1433"/>
      <c r="AB618" s="1433"/>
      <c r="AC618" s="1433"/>
      <c r="AD618" s="1433"/>
      <c r="AE618" s="1433"/>
      <c r="AF618" s="1534"/>
      <c r="AG618" s="1536"/>
      <c r="AN618" s="590"/>
    </row>
    <row r="619" spans="5:94" ht="39.950000000000003" customHeight="1" x14ac:dyDescent="0.15">
      <c r="F619" s="37"/>
      <c r="H619" s="1657"/>
      <c r="I619" s="1657"/>
      <c r="J619" s="1657"/>
      <c r="K619" s="1475"/>
      <c r="L619" s="1294"/>
      <c r="M619" s="1294"/>
      <c r="N619" s="1475"/>
      <c r="O619" s="1475"/>
      <c r="P619" s="1475"/>
      <c r="Q619" s="1475"/>
      <c r="R619" s="1475"/>
      <c r="S619" s="1475"/>
      <c r="T619" s="1294"/>
      <c r="U619" s="1294"/>
      <c r="V619" s="1475"/>
      <c r="W619" s="1294"/>
      <c r="X619" s="1294"/>
      <c r="Y619" s="1294"/>
      <c r="Z619" s="1433"/>
      <c r="AA619" s="1433"/>
      <c r="AB619" s="1433"/>
      <c r="AC619" s="1433"/>
      <c r="AD619" s="1433"/>
      <c r="AE619" s="1433"/>
      <c r="AF619" s="1534"/>
      <c r="AG619" s="1536"/>
      <c r="AN619" s="590"/>
    </row>
    <row r="620" spans="5:94" x14ac:dyDescent="0.15">
      <c r="F620" s="37"/>
      <c r="AN620" s="590"/>
    </row>
    <row r="621" spans="5:94" ht="16.5" thickBot="1" x14ac:dyDescent="0.2">
      <c r="F621" s="638"/>
      <c r="G621" s="39"/>
      <c r="H621" s="39"/>
      <c r="I621" s="39"/>
      <c r="J621" s="39"/>
      <c r="K621" s="39"/>
      <c r="L621" s="39"/>
      <c r="M621" s="39"/>
      <c r="N621" s="39"/>
      <c r="O621" s="39"/>
      <c r="P621" s="39"/>
      <c r="Q621" s="39"/>
      <c r="R621" s="39"/>
      <c r="S621" s="39"/>
      <c r="T621" s="39"/>
      <c r="U621" s="39"/>
      <c r="V621" s="39"/>
      <c r="W621" s="39"/>
      <c r="X621" s="39"/>
      <c r="Y621" s="39"/>
      <c r="Z621" s="39"/>
      <c r="AA621" s="39"/>
      <c r="AB621" s="39"/>
      <c r="AC621" s="39"/>
      <c r="AD621" s="39"/>
      <c r="AE621" s="39"/>
      <c r="AF621" s="39"/>
      <c r="AG621" s="39"/>
      <c r="AH621" s="39"/>
      <c r="AI621" s="39"/>
      <c r="AJ621" s="39"/>
      <c r="AK621" s="39"/>
      <c r="AL621" s="39"/>
      <c r="AM621" s="39"/>
      <c r="AN621" s="639"/>
    </row>
    <row r="622" spans="5:94" ht="31.5" customHeight="1" x14ac:dyDescent="0.15">
      <c r="E622" s="38"/>
      <c r="F622" s="331" t="s">
        <v>1434</v>
      </c>
      <c r="G622" s="332"/>
      <c r="H622" s="332"/>
      <c r="I622" s="332"/>
      <c r="J622" s="332"/>
      <c r="K622" s="332"/>
      <c r="L622" s="332"/>
      <c r="M622" s="332"/>
      <c r="N622" s="332"/>
      <c r="O622" s="332"/>
      <c r="P622" s="332"/>
      <c r="Q622" s="332"/>
      <c r="R622" s="332"/>
      <c r="S622" s="332"/>
      <c r="T622" s="332"/>
      <c r="U622" s="332"/>
      <c r="V622" s="332"/>
      <c r="W622" s="332"/>
      <c r="X622" s="332"/>
      <c r="Y622" s="332"/>
      <c r="Z622" s="332"/>
      <c r="AA622" s="332"/>
      <c r="AB622" s="332"/>
      <c r="AC622" s="332"/>
      <c r="AD622" s="332"/>
      <c r="AE622" s="332"/>
      <c r="AF622" s="332"/>
      <c r="AG622" s="332"/>
      <c r="AH622" s="332"/>
      <c r="AI622" s="332"/>
      <c r="AJ622" s="332"/>
      <c r="AK622" s="332"/>
      <c r="AL622" s="332"/>
      <c r="AM622" s="1295" t="s">
        <v>1691</v>
      </c>
      <c r="AN622" s="1296"/>
    </row>
    <row r="623" spans="5:94" ht="27.95" customHeight="1" x14ac:dyDescent="0.15">
      <c r="F623" s="624"/>
      <c r="G623" s="1255" t="s">
        <v>1438</v>
      </c>
      <c r="H623" s="1255"/>
      <c r="I623" s="1255"/>
      <c r="J623" s="1255"/>
      <c r="K623" s="1255"/>
      <c r="L623" s="1255"/>
      <c r="M623" s="1255"/>
      <c r="N623" s="1255"/>
      <c r="O623" s="1255"/>
      <c r="P623" s="1255"/>
      <c r="Q623" s="1255"/>
      <c r="R623" s="1255"/>
      <c r="S623" s="1255"/>
      <c r="T623" s="1255"/>
      <c r="U623" s="1255"/>
      <c r="V623" s="1255"/>
      <c r="W623" s="1255"/>
      <c r="X623" s="1255"/>
      <c r="Y623" s="1255"/>
      <c r="Z623" s="1255"/>
      <c r="AA623" s="1255"/>
      <c r="AB623" s="1255"/>
      <c r="AC623" s="1255"/>
      <c r="AD623" s="1255"/>
      <c r="AE623" s="1255"/>
      <c r="AF623" s="1255"/>
      <c r="AG623" s="1255"/>
      <c r="AH623" s="1255"/>
      <c r="AI623" s="1255"/>
      <c r="AJ623" s="1255"/>
      <c r="AK623" s="1255"/>
      <c r="AL623" s="1255"/>
      <c r="AM623" s="1255"/>
      <c r="AN623" s="705"/>
    </row>
    <row r="624" spans="5:94" x14ac:dyDescent="0.15">
      <c r="F624" s="37"/>
      <c r="AN624" s="590"/>
    </row>
    <row r="625" spans="6:40" ht="20.100000000000001" customHeight="1" x14ac:dyDescent="0.15">
      <c r="F625" s="37"/>
      <c r="H625" s="5" t="s">
        <v>1804</v>
      </c>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N625" s="590"/>
    </row>
    <row r="626" spans="6:40" ht="20.100000000000001" customHeight="1" x14ac:dyDescent="0.15">
      <c r="F626" s="37"/>
      <c r="H626" s="5" t="s">
        <v>1334</v>
      </c>
      <c r="AN626" s="590"/>
    </row>
    <row r="627" spans="6:40" ht="20.100000000000001" customHeight="1" x14ac:dyDescent="0.15">
      <c r="F627" s="37"/>
      <c r="I627" s="5" t="s">
        <v>1335</v>
      </c>
      <c r="AN627" s="590"/>
    </row>
    <row r="628" spans="6:40" ht="20.100000000000001" customHeight="1" x14ac:dyDescent="0.15">
      <c r="F628" s="37"/>
      <c r="I628" s="5" t="s">
        <v>1336</v>
      </c>
      <c r="AN628" s="590"/>
    </row>
    <row r="629" spans="6:40" ht="20.100000000000001" customHeight="1" x14ac:dyDescent="0.15">
      <c r="F629" s="37"/>
      <c r="AN629" s="590"/>
    </row>
    <row r="630" spans="6:40" ht="26.1" customHeight="1" x14ac:dyDescent="0.15">
      <c r="F630" s="37"/>
      <c r="H630" s="1241" t="s">
        <v>1221</v>
      </c>
      <c r="I630" s="1241"/>
      <c r="J630" s="1241"/>
      <c r="K630" s="1241"/>
      <c r="L630" s="1241"/>
      <c r="M630" s="1241"/>
      <c r="N630" s="1374" t="s">
        <v>1223</v>
      </c>
      <c r="O630" s="1374"/>
      <c r="P630" s="1374" t="s">
        <v>1224</v>
      </c>
      <c r="Q630" s="1374"/>
      <c r="R630" s="1374" t="s">
        <v>1226</v>
      </c>
      <c r="S630" s="1374"/>
      <c r="T630" s="1374"/>
      <c r="U630" s="1374"/>
      <c r="V630" s="1374"/>
      <c r="W630" s="1374"/>
      <c r="X630" s="1374"/>
      <c r="Y630" s="1374"/>
      <c r="Z630" s="1381" t="s">
        <v>1624</v>
      </c>
      <c r="AA630" s="1382"/>
      <c r="AB630" s="1383"/>
      <c r="AC630" s="1241" t="s">
        <v>1227</v>
      </c>
      <c r="AD630" s="1241"/>
      <c r="AE630" s="1241"/>
      <c r="AF630" s="1241"/>
      <c r="AG630" s="1241"/>
      <c r="AH630" s="1241"/>
      <c r="AI630" s="1241"/>
      <c r="AN630" s="590"/>
    </row>
    <row r="631" spans="6:40" ht="30" customHeight="1" x14ac:dyDescent="0.15">
      <c r="F631" s="37"/>
      <c r="H631" s="1658" t="s">
        <v>1222</v>
      </c>
      <c r="I631" s="1659"/>
      <c r="J631" s="1659"/>
      <c r="K631" s="1659"/>
      <c r="L631" s="1659"/>
      <c r="M631" s="1660"/>
      <c r="N631" s="1398" t="s">
        <v>1244</v>
      </c>
      <c r="O631" s="1400"/>
      <c r="P631" s="1041" t="s">
        <v>1246</v>
      </c>
      <c r="Q631" s="1043"/>
      <c r="R631" s="1041" t="s">
        <v>1248</v>
      </c>
      <c r="S631" s="1042"/>
      <c r="T631" s="1042"/>
      <c r="U631" s="1299" t="s">
        <v>1249</v>
      </c>
      <c r="V631" s="1299"/>
      <c r="W631" s="1299"/>
      <c r="X631" s="1299"/>
      <c r="Y631" s="1373"/>
      <c r="Z631" s="1654"/>
      <c r="AA631" s="1655"/>
      <c r="AB631" s="1656"/>
      <c r="AC631" s="1584"/>
      <c r="AD631" s="1584"/>
      <c r="AE631" s="1584"/>
      <c r="AF631" s="1584"/>
      <c r="AG631" s="1584"/>
      <c r="AH631" s="1584"/>
      <c r="AI631" s="1584"/>
      <c r="AN631" s="590"/>
    </row>
    <row r="632" spans="6:40" ht="30" customHeight="1" x14ac:dyDescent="0.15">
      <c r="F632" s="37"/>
      <c r="H632" s="1661"/>
      <c r="I632" s="1662"/>
      <c r="J632" s="1662"/>
      <c r="K632" s="1662"/>
      <c r="L632" s="1662"/>
      <c r="M632" s="1663"/>
      <c r="N632" s="1398" t="s">
        <v>1244</v>
      </c>
      <c r="O632" s="1400"/>
      <c r="P632" s="1041" t="s">
        <v>1247</v>
      </c>
      <c r="Q632" s="1043"/>
      <c r="R632" s="1041" t="s">
        <v>1250</v>
      </c>
      <c r="S632" s="1042"/>
      <c r="T632" s="1042"/>
      <c r="U632" s="1299" t="s">
        <v>1251</v>
      </c>
      <c r="V632" s="1299"/>
      <c r="W632" s="1299"/>
      <c r="X632" s="1299"/>
      <c r="Y632" s="1373"/>
      <c r="Z632" s="1654"/>
      <c r="AA632" s="1655"/>
      <c r="AB632" s="1656"/>
      <c r="AC632" s="1584"/>
      <c r="AD632" s="1584"/>
      <c r="AE632" s="1584"/>
      <c r="AF632" s="1584"/>
      <c r="AG632" s="1584"/>
      <c r="AH632" s="1584"/>
      <c r="AI632" s="1584"/>
      <c r="AN632" s="590"/>
    </row>
    <row r="633" spans="6:40" ht="30" customHeight="1" x14ac:dyDescent="0.15">
      <c r="F633" s="37"/>
      <c r="H633" s="1658" t="s">
        <v>1644</v>
      </c>
      <c r="I633" s="1659"/>
      <c r="J633" s="1659"/>
      <c r="K633" s="1659"/>
      <c r="L633" s="1659"/>
      <c r="M633" s="1660"/>
      <c r="N633" s="1398" t="s">
        <v>1244</v>
      </c>
      <c r="O633" s="1400"/>
      <c r="P633" s="1041" t="s">
        <v>1246</v>
      </c>
      <c r="Q633" s="1043"/>
      <c r="R633" s="1041" t="s">
        <v>1253</v>
      </c>
      <c r="S633" s="1042"/>
      <c r="T633" s="1042"/>
      <c r="U633" s="1299" t="s">
        <v>1254</v>
      </c>
      <c r="V633" s="1299"/>
      <c r="W633" s="1299"/>
      <c r="X633" s="1299"/>
      <c r="Y633" s="1373"/>
      <c r="Z633" s="1654"/>
      <c r="AA633" s="1655"/>
      <c r="AB633" s="1656"/>
      <c r="AC633" s="1584"/>
      <c r="AD633" s="1584"/>
      <c r="AE633" s="1584"/>
      <c r="AF633" s="1584"/>
      <c r="AG633" s="1584"/>
      <c r="AH633" s="1584"/>
      <c r="AI633" s="1584"/>
      <c r="AN633" s="590"/>
    </row>
    <row r="634" spans="6:40" ht="30" customHeight="1" x14ac:dyDescent="0.15">
      <c r="F634" s="37"/>
      <c r="H634" s="1708"/>
      <c r="I634" s="1709"/>
      <c r="J634" s="1709"/>
      <c r="K634" s="1709"/>
      <c r="L634" s="1709"/>
      <c r="M634" s="1710"/>
      <c r="N634" s="1398" t="s">
        <v>1244</v>
      </c>
      <c r="O634" s="1400"/>
      <c r="P634" s="1041" t="s">
        <v>1246</v>
      </c>
      <c r="Q634" s="1043"/>
      <c r="R634" s="1041" t="s">
        <v>1962</v>
      </c>
      <c r="S634" s="1042"/>
      <c r="T634" s="1042"/>
      <c r="U634" s="1299" t="s">
        <v>1255</v>
      </c>
      <c r="V634" s="1299"/>
      <c r="W634" s="1299"/>
      <c r="X634" s="1299"/>
      <c r="Y634" s="1373"/>
      <c r="Z634" s="1654"/>
      <c r="AA634" s="1655"/>
      <c r="AB634" s="1656"/>
      <c r="AC634" s="1584"/>
      <c r="AD634" s="1584"/>
      <c r="AE634" s="1584"/>
      <c r="AF634" s="1584"/>
      <c r="AG634" s="1584"/>
      <c r="AH634" s="1584"/>
      <c r="AI634" s="1584"/>
      <c r="AN634" s="590"/>
    </row>
    <row r="635" spans="6:40" ht="30" customHeight="1" x14ac:dyDescent="0.15">
      <c r="F635" s="37"/>
      <c r="H635" s="1708"/>
      <c r="I635" s="1709"/>
      <c r="J635" s="1709"/>
      <c r="K635" s="1709"/>
      <c r="L635" s="1709"/>
      <c r="M635" s="1710"/>
      <c r="N635" s="1398" t="s">
        <v>1245</v>
      </c>
      <c r="O635" s="1400"/>
      <c r="P635" s="1041" t="s">
        <v>1246</v>
      </c>
      <c r="Q635" s="1043"/>
      <c r="R635" s="1041" t="s">
        <v>1257</v>
      </c>
      <c r="S635" s="1042"/>
      <c r="T635" s="1042"/>
      <c r="U635" s="1299" t="s">
        <v>1258</v>
      </c>
      <c r="V635" s="1299"/>
      <c r="W635" s="1299"/>
      <c r="X635" s="1299"/>
      <c r="Y635" s="1373"/>
      <c r="Z635" s="1654"/>
      <c r="AA635" s="1655"/>
      <c r="AB635" s="1656"/>
      <c r="AC635" s="1584"/>
      <c r="AD635" s="1584"/>
      <c r="AE635" s="1584"/>
      <c r="AF635" s="1584"/>
      <c r="AG635" s="1584"/>
      <c r="AH635" s="1584"/>
      <c r="AI635" s="1584"/>
      <c r="AN635" s="590"/>
    </row>
    <row r="636" spans="6:40" ht="30" customHeight="1" x14ac:dyDescent="0.15">
      <c r="F636" s="37"/>
      <c r="H636" s="1661"/>
      <c r="I636" s="1662"/>
      <c r="J636" s="1662"/>
      <c r="K636" s="1662"/>
      <c r="L636" s="1662"/>
      <c r="M636" s="1663"/>
      <c r="N636" s="1398" t="s">
        <v>1244</v>
      </c>
      <c r="O636" s="1400"/>
      <c r="P636" s="1041" t="s">
        <v>1246</v>
      </c>
      <c r="Q636" s="1043"/>
      <c r="R636" s="1041" t="s">
        <v>1259</v>
      </c>
      <c r="S636" s="1042"/>
      <c r="T636" s="1042"/>
      <c r="U636" s="1299" t="s">
        <v>1260</v>
      </c>
      <c r="V636" s="1299"/>
      <c r="W636" s="1299"/>
      <c r="X636" s="1299"/>
      <c r="Y636" s="1373"/>
      <c r="Z636" s="1654"/>
      <c r="AA636" s="1655"/>
      <c r="AB636" s="1656"/>
      <c r="AC636" s="1584"/>
      <c r="AD636" s="1584"/>
      <c r="AE636" s="1584"/>
      <c r="AF636" s="1584"/>
      <c r="AG636" s="1584"/>
      <c r="AH636" s="1584"/>
      <c r="AI636" s="1584"/>
      <c r="AN636" s="590"/>
    </row>
    <row r="637" spans="6:40" ht="30" customHeight="1" x14ac:dyDescent="0.15">
      <c r="F637" s="37"/>
      <c r="H637" s="1372" t="s">
        <v>1230</v>
      </c>
      <c r="I637" s="1299"/>
      <c r="J637" s="1299"/>
      <c r="K637" s="1299"/>
      <c r="L637" s="1299"/>
      <c r="M637" s="1373"/>
      <c r="N637" s="1398" t="s">
        <v>1244</v>
      </c>
      <c r="O637" s="1400"/>
      <c r="P637" s="1041" t="s">
        <v>1246</v>
      </c>
      <c r="Q637" s="1043"/>
      <c r="R637" s="1041" t="s">
        <v>1261</v>
      </c>
      <c r="S637" s="1042"/>
      <c r="T637" s="1042"/>
      <c r="U637" s="1299" t="s">
        <v>1262</v>
      </c>
      <c r="V637" s="1299"/>
      <c r="W637" s="1299"/>
      <c r="X637" s="1299"/>
      <c r="Y637" s="1373"/>
      <c r="Z637" s="1654"/>
      <c r="AA637" s="1655"/>
      <c r="AB637" s="1656"/>
      <c r="AC637" s="1584"/>
      <c r="AD637" s="1584"/>
      <c r="AE637" s="1584"/>
      <c r="AF637" s="1584"/>
      <c r="AG637" s="1584"/>
      <c r="AH637" s="1584"/>
      <c r="AI637" s="1584"/>
      <c r="AN637" s="590"/>
    </row>
    <row r="638" spans="6:40" ht="30" customHeight="1" x14ac:dyDescent="0.15">
      <c r="F638" s="37"/>
      <c r="H638" s="1651" t="s">
        <v>1231</v>
      </c>
      <c r="I638" s="1652"/>
      <c r="J638" s="1652"/>
      <c r="K638" s="1652"/>
      <c r="L638" s="1652"/>
      <c r="M638" s="1653"/>
      <c r="N638" s="1398" t="s">
        <v>1244</v>
      </c>
      <c r="O638" s="1400"/>
      <c r="P638" s="1041" t="s">
        <v>1247</v>
      </c>
      <c r="Q638" s="1043"/>
      <c r="R638" s="1041" t="s">
        <v>1263</v>
      </c>
      <c r="S638" s="1042"/>
      <c r="T638" s="1042"/>
      <c r="U638" s="1299" t="s">
        <v>1264</v>
      </c>
      <c r="V638" s="1299"/>
      <c r="W638" s="1299"/>
      <c r="X638" s="1299"/>
      <c r="Y638" s="1373"/>
      <c r="Z638" s="1654"/>
      <c r="AA638" s="1655"/>
      <c r="AB638" s="1656"/>
      <c r="AC638" s="1584"/>
      <c r="AD638" s="1584"/>
      <c r="AE638" s="1584"/>
      <c r="AF638" s="1584"/>
      <c r="AG638" s="1584"/>
      <c r="AH638" s="1584"/>
      <c r="AI638" s="1584"/>
      <c r="AN638" s="590"/>
    </row>
    <row r="639" spans="6:40" ht="30" customHeight="1" x14ac:dyDescent="0.15">
      <c r="F639" s="37"/>
      <c r="H639" s="1651"/>
      <c r="I639" s="1652"/>
      <c r="J639" s="1652"/>
      <c r="K639" s="1652"/>
      <c r="L639" s="1652"/>
      <c r="M639" s="1653"/>
      <c r="N639" s="1398" t="s">
        <v>1244</v>
      </c>
      <c r="O639" s="1400"/>
      <c r="P639" s="1041" t="s">
        <v>1247</v>
      </c>
      <c r="Q639" s="1043"/>
      <c r="R639" s="1041" t="s">
        <v>1329</v>
      </c>
      <c r="S639" s="1042"/>
      <c r="T639" s="1042"/>
      <c r="U639" s="1299" t="s">
        <v>1265</v>
      </c>
      <c r="V639" s="1299"/>
      <c r="W639" s="1299"/>
      <c r="X639" s="1299"/>
      <c r="Y639" s="1373"/>
      <c r="Z639" s="1654"/>
      <c r="AA639" s="1655"/>
      <c r="AB639" s="1656"/>
      <c r="AC639" s="1584"/>
      <c r="AD639" s="1584"/>
      <c r="AE639" s="1584"/>
      <c r="AF639" s="1584"/>
      <c r="AG639" s="1584"/>
      <c r="AH639" s="1584"/>
      <c r="AI639" s="1584"/>
      <c r="AN639" s="590"/>
    </row>
    <row r="640" spans="6:40" ht="30" customHeight="1" x14ac:dyDescent="0.15">
      <c r="F640" s="37"/>
      <c r="H640" s="1651"/>
      <c r="I640" s="1652"/>
      <c r="J640" s="1652"/>
      <c r="K640" s="1652"/>
      <c r="L640" s="1652"/>
      <c r="M640" s="1653"/>
      <c r="N640" s="1398" t="s">
        <v>1245</v>
      </c>
      <c r="O640" s="1400"/>
      <c r="P640" s="1041" t="s">
        <v>1246</v>
      </c>
      <c r="Q640" s="1043"/>
      <c r="R640" s="1041" t="s">
        <v>1266</v>
      </c>
      <c r="S640" s="1042"/>
      <c r="T640" s="1042"/>
      <c r="U640" s="1299" t="s">
        <v>1645</v>
      </c>
      <c r="V640" s="1299"/>
      <c r="W640" s="1299"/>
      <c r="X640" s="1299"/>
      <c r="Y640" s="1373"/>
      <c r="Z640" s="1654"/>
      <c r="AA640" s="1655"/>
      <c r="AB640" s="1656"/>
      <c r="AC640" s="1584"/>
      <c r="AD640" s="1584"/>
      <c r="AE640" s="1584"/>
      <c r="AF640" s="1584"/>
      <c r="AG640" s="1584"/>
      <c r="AH640" s="1584"/>
      <c r="AI640" s="1584"/>
      <c r="AN640" s="590"/>
    </row>
    <row r="641" spans="6:40" ht="30" customHeight="1" x14ac:dyDescent="0.15">
      <c r="F641" s="37"/>
      <c r="H641" s="1658" t="s">
        <v>1646</v>
      </c>
      <c r="I641" s="1659"/>
      <c r="J641" s="1659"/>
      <c r="K641" s="1659"/>
      <c r="L641" s="1659"/>
      <c r="M641" s="1660"/>
      <c r="N641" s="1398" t="s">
        <v>1244</v>
      </c>
      <c r="O641" s="1400"/>
      <c r="P641" s="1041" t="s">
        <v>1247</v>
      </c>
      <c r="Q641" s="1043"/>
      <c r="R641" s="1041" t="s">
        <v>1268</v>
      </c>
      <c r="S641" s="1042"/>
      <c r="T641" s="1042"/>
      <c r="U641" s="1299" t="s">
        <v>1269</v>
      </c>
      <c r="V641" s="1299"/>
      <c r="W641" s="1299"/>
      <c r="X641" s="1299"/>
      <c r="Y641" s="1373"/>
      <c r="Z641" s="1654"/>
      <c r="AA641" s="1655"/>
      <c r="AB641" s="1656"/>
      <c r="AC641" s="1584"/>
      <c r="AD641" s="1584"/>
      <c r="AE641" s="1584"/>
      <c r="AF641" s="1584"/>
      <c r="AG641" s="1584"/>
      <c r="AH641" s="1584"/>
      <c r="AI641" s="1584"/>
      <c r="AN641" s="590"/>
    </row>
    <row r="642" spans="6:40" ht="30" customHeight="1" x14ac:dyDescent="0.15">
      <c r="F642" s="37"/>
      <c r="H642" s="1708"/>
      <c r="I642" s="1709"/>
      <c r="J642" s="1709"/>
      <c r="K642" s="1709"/>
      <c r="L642" s="1709"/>
      <c r="M642" s="1710"/>
      <c r="N642" s="1398" t="s">
        <v>1245</v>
      </c>
      <c r="O642" s="1400"/>
      <c r="P642" s="1041" t="s">
        <v>1247</v>
      </c>
      <c r="Q642" s="1043"/>
      <c r="R642" s="1041" t="s">
        <v>1270</v>
      </c>
      <c r="S642" s="1042"/>
      <c r="T642" s="1042"/>
      <c r="U642" s="1299" t="s">
        <v>1271</v>
      </c>
      <c r="V642" s="1299"/>
      <c r="W642" s="1299"/>
      <c r="X642" s="1299"/>
      <c r="Y642" s="1373"/>
      <c r="Z642" s="1654"/>
      <c r="AA642" s="1655"/>
      <c r="AB642" s="1656"/>
      <c r="AC642" s="1584"/>
      <c r="AD642" s="1584"/>
      <c r="AE642" s="1584"/>
      <c r="AF642" s="1584"/>
      <c r="AG642" s="1584"/>
      <c r="AH642" s="1584"/>
      <c r="AI642" s="1584"/>
      <c r="AN642" s="590"/>
    </row>
    <row r="643" spans="6:40" ht="30" customHeight="1" x14ac:dyDescent="0.15">
      <c r="F643" s="37"/>
      <c r="H643" s="1661"/>
      <c r="I643" s="1662"/>
      <c r="J643" s="1662"/>
      <c r="K643" s="1662"/>
      <c r="L643" s="1662"/>
      <c r="M643" s="1663"/>
      <c r="N643" s="1398" t="s">
        <v>1245</v>
      </c>
      <c r="O643" s="1400"/>
      <c r="P643" s="1041" t="s">
        <v>1247</v>
      </c>
      <c r="Q643" s="1043"/>
      <c r="R643" s="1041" t="s">
        <v>1934</v>
      </c>
      <c r="S643" s="1042"/>
      <c r="T643" s="1042"/>
      <c r="U643" s="1299" t="s">
        <v>1935</v>
      </c>
      <c r="V643" s="1299"/>
      <c r="W643" s="1299"/>
      <c r="X643" s="1299"/>
      <c r="Y643" s="1373"/>
      <c r="Z643" s="1654"/>
      <c r="AA643" s="1655"/>
      <c r="AB643" s="1656"/>
      <c r="AC643" s="1584"/>
      <c r="AD643" s="1584"/>
      <c r="AE643" s="1584"/>
      <c r="AF643" s="1584"/>
      <c r="AG643" s="1584"/>
      <c r="AH643" s="1584"/>
      <c r="AI643" s="1584"/>
      <c r="AN643" s="590"/>
    </row>
    <row r="644" spans="6:40" ht="30" customHeight="1" x14ac:dyDescent="0.15">
      <c r="F644" s="37"/>
      <c r="H644" s="1651" t="s">
        <v>1233</v>
      </c>
      <c r="I644" s="1652"/>
      <c r="J644" s="1652"/>
      <c r="K644" s="1652"/>
      <c r="L644" s="1652"/>
      <c r="M644" s="1653"/>
      <c r="N644" s="1398" t="s">
        <v>1244</v>
      </c>
      <c r="O644" s="1400"/>
      <c r="P644" s="1041" t="s">
        <v>1247</v>
      </c>
      <c r="Q644" s="1043"/>
      <c r="R644" s="1041" t="s">
        <v>1274</v>
      </c>
      <c r="S644" s="1042"/>
      <c r="T644" s="1042"/>
      <c r="U644" s="1299" t="s">
        <v>1275</v>
      </c>
      <c r="V644" s="1299"/>
      <c r="W644" s="1299"/>
      <c r="X644" s="1299"/>
      <c r="Y644" s="1373"/>
      <c r="Z644" s="1654"/>
      <c r="AA644" s="1655"/>
      <c r="AB644" s="1656"/>
      <c r="AC644" s="1584"/>
      <c r="AD644" s="1584"/>
      <c r="AE644" s="1584"/>
      <c r="AF644" s="1584"/>
      <c r="AG644" s="1584"/>
      <c r="AH644" s="1584"/>
      <c r="AI644" s="1584"/>
      <c r="AN644" s="590"/>
    </row>
    <row r="645" spans="6:40" ht="30" customHeight="1" x14ac:dyDescent="0.15">
      <c r="F645" s="37"/>
      <c r="H645" s="1651"/>
      <c r="I645" s="1652"/>
      <c r="J645" s="1652"/>
      <c r="K645" s="1652"/>
      <c r="L645" s="1652"/>
      <c r="M645" s="1653"/>
      <c r="N645" s="1398" t="s">
        <v>1244</v>
      </c>
      <c r="O645" s="1400"/>
      <c r="P645" s="1041" t="s">
        <v>1247</v>
      </c>
      <c r="Q645" s="1043"/>
      <c r="R645" s="1041" t="s">
        <v>1276</v>
      </c>
      <c r="S645" s="1042"/>
      <c r="T645" s="1042"/>
      <c r="U645" s="1299" t="s">
        <v>1277</v>
      </c>
      <c r="V645" s="1299"/>
      <c r="W645" s="1299"/>
      <c r="X645" s="1299"/>
      <c r="Y645" s="1373"/>
      <c r="Z645" s="1654"/>
      <c r="AA645" s="1655"/>
      <c r="AB645" s="1656"/>
      <c r="AC645" s="1584"/>
      <c r="AD645" s="1584"/>
      <c r="AE645" s="1584"/>
      <c r="AF645" s="1584"/>
      <c r="AG645" s="1584"/>
      <c r="AH645" s="1584"/>
      <c r="AI645" s="1584"/>
      <c r="AN645" s="590"/>
    </row>
    <row r="646" spans="6:40" ht="30" customHeight="1" x14ac:dyDescent="0.15">
      <c r="F646" s="37"/>
      <c r="H646" s="1651"/>
      <c r="I646" s="1652"/>
      <c r="J646" s="1652"/>
      <c r="K646" s="1652"/>
      <c r="L646" s="1652"/>
      <c r="M646" s="1653"/>
      <c r="N646" s="1398" t="s">
        <v>1245</v>
      </c>
      <c r="O646" s="1400"/>
      <c r="P646" s="1041" t="s">
        <v>1247</v>
      </c>
      <c r="Q646" s="1043"/>
      <c r="R646" s="1041" t="s">
        <v>1278</v>
      </c>
      <c r="S646" s="1042"/>
      <c r="T646" s="1042"/>
      <c r="U646" s="1299" t="s">
        <v>1279</v>
      </c>
      <c r="V646" s="1299"/>
      <c r="W646" s="1299"/>
      <c r="X646" s="1299"/>
      <c r="Y646" s="1373"/>
      <c r="Z646" s="1654"/>
      <c r="AA646" s="1655"/>
      <c r="AB646" s="1656"/>
      <c r="AC646" s="1584"/>
      <c r="AD646" s="1584"/>
      <c r="AE646" s="1584"/>
      <c r="AF646" s="1584"/>
      <c r="AG646" s="1584"/>
      <c r="AH646" s="1584"/>
      <c r="AI646" s="1584"/>
      <c r="AN646" s="590"/>
    </row>
    <row r="647" spans="6:40" ht="30" customHeight="1" x14ac:dyDescent="0.15">
      <c r="F647" s="37"/>
      <c r="H647" s="1658" t="s">
        <v>1234</v>
      </c>
      <c r="I647" s="1659"/>
      <c r="J647" s="1659"/>
      <c r="K647" s="1659"/>
      <c r="L647" s="1659"/>
      <c r="M647" s="1660"/>
      <c r="N647" s="1398" t="s">
        <v>1245</v>
      </c>
      <c r="O647" s="1400"/>
      <c r="P647" s="1041" t="s">
        <v>1246</v>
      </c>
      <c r="Q647" s="1043"/>
      <c r="R647" s="1041" t="s">
        <v>1280</v>
      </c>
      <c r="S647" s="1042"/>
      <c r="T647" s="1042"/>
      <c r="U647" s="1299" t="s">
        <v>1281</v>
      </c>
      <c r="V647" s="1299"/>
      <c r="W647" s="1299"/>
      <c r="X647" s="1299"/>
      <c r="Y647" s="1373"/>
      <c r="Z647" s="1654"/>
      <c r="AA647" s="1655"/>
      <c r="AB647" s="1656"/>
      <c r="AC647" s="1584"/>
      <c r="AD647" s="1584"/>
      <c r="AE647" s="1584"/>
      <c r="AF647" s="1584"/>
      <c r="AG647" s="1584"/>
      <c r="AH647" s="1584"/>
      <c r="AI647" s="1584"/>
      <c r="AN647" s="590"/>
    </row>
    <row r="648" spans="6:40" ht="30" customHeight="1" x14ac:dyDescent="0.15">
      <c r="F648" s="37"/>
      <c r="H648" s="1661"/>
      <c r="I648" s="1662"/>
      <c r="J648" s="1662"/>
      <c r="K648" s="1662"/>
      <c r="L648" s="1662"/>
      <c r="M648" s="1663"/>
      <c r="N648" s="1398" t="s">
        <v>1244</v>
      </c>
      <c r="O648" s="1400"/>
      <c r="P648" s="1041" t="s">
        <v>1247</v>
      </c>
      <c r="Q648" s="1043"/>
      <c r="R648" s="1041" t="s">
        <v>1903</v>
      </c>
      <c r="S648" s="1042"/>
      <c r="T648" s="1042"/>
      <c r="U648" s="1299" t="s">
        <v>1285</v>
      </c>
      <c r="V648" s="1299"/>
      <c r="W648" s="1299"/>
      <c r="X648" s="1299"/>
      <c r="Y648" s="1373"/>
      <c r="Z648" s="1654"/>
      <c r="AA648" s="1655"/>
      <c r="AB648" s="1656"/>
      <c r="AC648" s="1584"/>
      <c r="AD648" s="1584"/>
      <c r="AE648" s="1584"/>
      <c r="AF648" s="1584"/>
      <c r="AG648" s="1584"/>
      <c r="AH648" s="1584"/>
      <c r="AI648" s="1584"/>
      <c r="AN648" s="590"/>
    </row>
    <row r="649" spans="6:40" ht="30" customHeight="1" x14ac:dyDescent="0.15">
      <c r="F649" s="37"/>
      <c r="H649" s="1651" t="s">
        <v>1235</v>
      </c>
      <c r="I649" s="1652"/>
      <c r="J649" s="1652"/>
      <c r="K649" s="1652"/>
      <c r="L649" s="1652"/>
      <c r="M649" s="1653"/>
      <c r="N649" s="1398" t="s">
        <v>1244</v>
      </c>
      <c r="O649" s="1400"/>
      <c r="P649" s="1041" t="s">
        <v>1246</v>
      </c>
      <c r="Q649" s="1043"/>
      <c r="R649" s="1041" t="s">
        <v>1286</v>
      </c>
      <c r="S649" s="1042"/>
      <c r="T649" s="1042"/>
      <c r="U649" s="1299" t="s">
        <v>1287</v>
      </c>
      <c r="V649" s="1299"/>
      <c r="W649" s="1299"/>
      <c r="X649" s="1299"/>
      <c r="Y649" s="1373"/>
      <c r="Z649" s="1654"/>
      <c r="AA649" s="1655"/>
      <c r="AB649" s="1656"/>
      <c r="AC649" s="1584"/>
      <c r="AD649" s="1584"/>
      <c r="AE649" s="1584"/>
      <c r="AF649" s="1584"/>
      <c r="AG649" s="1584"/>
      <c r="AH649" s="1584"/>
      <c r="AI649" s="1584"/>
      <c r="AN649" s="590"/>
    </row>
    <row r="650" spans="6:40" ht="30" customHeight="1" x14ac:dyDescent="0.15">
      <c r="F650" s="37"/>
      <c r="H650" s="1651"/>
      <c r="I650" s="1652"/>
      <c r="J650" s="1652"/>
      <c r="K650" s="1652"/>
      <c r="L650" s="1652"/>
      <c r="M650" s="1653"/>
      <c r="N650" s="1398" t="s">
        <v>1244</v>
      </c>
      <c r="O650" s="1400"/>
      <c r="P650" s="1041" t="s">
        <v>1247</v>
      </c>
      <c r="Q650" s="1043"/>
      <c r="R650" s="1041" t="s">
        <v>1288</v>
      </c>
      <c r="S650" s="1042"/>
      <c r="T650" s="1042"/>
      <c r="U650" s="1299" t="s">
        <v>1289</v>
      </c>
      <c r="V650" s="1299"/>
      <c r="W650" s="1299"/>
      <c r="X650" s="1299"/>
      <c r="Y650" s="1373"/>
      <c r="Z650" s="1654"/>
      <c r="AA650" s="1655"/>
      <c r="AB650" s="1656"/>
      <c r="AC650" s="1584"/>
      <c r="AD650" s="1584"/>
      <c r="AE650" s="1584"/>
      <c r="AF650" s="1584"/>
      <c r="AG650" s="1584"/>
      <c r="AH650" s="1584"/>
      <c r="AI650" s="1584"/>
      <c r="AN650" s="590"/>
    </row>
    <row r="651" spans="6:40" ht="30" customHeight="1" x14ac:dyDescent="0.15">
      <c r="F651" s="37"/>
      <c r="H651" s="1651" t="s">
        <v>1236</v>
      </c>
      <c r="I651" s="1652"/>
      <c r="J651" s="1652"/>
      <c r="K651" s="1652"/>
      <c r="L651" s="1652"/>
      <c r="M651" s="1653"/>
      <c r="N651" s="1398" t="s">
        <v>1244</v>
      </c>
      <c r="O651" s="1400"/>
      <c r="P651" s="1041" t="s">
        <v>1247</v>
      </c>
      <c r="Q651" s="1043"/>
      <c r="R651" s="1041" t="s">
        <v>1290</v>
      </c>
      <c r="S651" s="1042"/>
      <c r="T651" s="1042"/>
      <c r="U651" s="1299" t="s">
        <v>1291</v>
      </c>
      <c r="V651" s="1299"/>
      <c r="W651" s="1299"/>
      <c r="X651" s="1299"/>
      <c r="Y651" s="1373"/>
      <c r="Z651" s="1654"/>
      <c r="AA651" s="1655"/>
      <c r="AB651" s="1656"/>
      <c r="AC651" s="1584"/>
      <c r="AD651" s="1584"/>
      <c r="AE651" s="1584"/>
      <c r="AF651" s="1584"/>
      <c r="AG651" s="1584"/>
      <c r="AH651" s="1584"/>
      <c r="AI651" s="1584"/>
      <c r="AN651" s="590"/>
    </row>
    <row r="652" spans="6:40" ht="30" customHeight="1" x14ac:dyDescent="0.15">
      <c r="F652" s="37"/>
      <c r="H652" s="1651"/>
      <c r="I652" s="1652"/>
      <c r="J652" s="1652"/>
      <c r="K652" s="1652"/>
      <c r="L652" s="1652"/>
      <c r="M652" s="1653"/>
      <c r="N652" s="1398" t="s">
        <v>1245</v>
      </c>
      <c r="O652" s="1400"/>
      <c r="P652" s="1041" t="s">
        <v>1247</v>
      </c>
      <c r="Q652" s="1043"/>
      <c r="R652" s="1041" t="s">
        <v>1292</v>
      </c>
      <c r="S652" s="1042"/>
      <c r="T652" s="1042"/>
      <c r="U652" s="1299" t="s">
        <v>1293</v>
      </c>
      <c r="V652" s="1299"/>
      <c r="W652" s="1299"/>
      <c r="X652" s="1299"/>
      <c r="Y652" s="1373"/>
      <c r="Z652" s="1654"/>
      <c r="AA652" s="1655"/>
      <c r="AB652" s="1656"/>
      <c r="AC652" s="1584"/>
      <c r="AD652" s="1584"/>
      <c r="AE652" s="1584"/>
      <c r="AF652" s="1584"/>
      <c r="AG652" s="1584"/>
      <c r="AH652" s="1584"/>
      <c r="AI652" s="1584"/>
      <c r="AN652" s="590"/>
    </row>
    <row r="653" spans="6:40" ht="30" customHeight="1" x14ac:dyDescent="0.15">
      <c r="F653" s="37"/>
      <c r="H653" s="1651" t="s">
        <v>1237</v>
      </c>
      <c r="I653" s="1652"/>
      <c r="J653" s="1652"/>
      <c r="K653" s="1652"/>
      <c r="L653" s="1652"/>
      <c r="M653" s="1653"/>
      <c r="N653" s="1398" t="s">
        <v>1244</v>
      </c>
      <c r="O653" s="1400"/>
      <c r="P653" s="1041" t="s">
        <v>1247</v>
      </c>
      <c r="Q653" s="1043"/>
      <c r="R653" s="1041" t="s">
        <v>1294</v>
      </c>
      <c r="S653" s="1042"/>
      <c r="T653" s="1042"/>
      <c r="U653" s="1299" t="s">
        <v>1295</v>
      </c>
      <c r="V653" s="1299"/>
      <c r="W653" s="1299"/>
      <c r="X653" s="1299"/>
      <c r="Y653" s="1373"/>
      <c r="Z653" s="1654"/>
      <c r="AA653" s="1655"/>
      <c r="AB653" s="1656"/>
      <c r="AC653" s="1584"/>
      <c r="AD653" s="1584"/>
      <c r="AE653" s="1584"/>
      <c r="AF653" s="1584"/>
      <c r="AG653" s="1584"/>
      <c r="AH653" s="1584"/>
      <c r="AI653" s="1584"/>
      <c r="AN653" s="590"/>
    </row>
    <row r="654" spans="6:40" ht="30" customHeight="1" x14ac:dyDescent="0.15">
      <c r="F654" s="37"/>
      <c r="H654" s="1372" t="s">
        <v>1239</v>
      </c>
      <c r="I654" s="1299"/>
      <c r="J654" s="1299"/>
      <c r="K654" s="1299"/>
      <c r="L654" s="1299"/>
      <c r="M654" s="1373"/>
      <c r="N654" s="1398" t="s">
        <v>1244</v>
      </c>
      <c r="O654" s="1400"/>
      <c r="P654" s="1041" t="s">
        <v>1246</v>
      </c>
      <c r="Q654" s="1043"/>
      <c r="R654" s="1041" t="s">
        <v>1300</v>
      </c>
      <c r="S654" s="1042"/>
      <c r="T654" s="1042"/>
      <c r="U654" s="1299" t="s">
        <v>1301</v>
      </c>
      <c r="V654" s="1299"/>
      <c r="W654" s="1299"/>
      <c r="X654" s="1299"/>
      <c r="Y654" s="1373"/>
      <c r="Z654" s="1654"/>
      <c r="AA654" s="1655"/>
      <c r="AB654" s="1656"/>
      <c r="AC654" s="1584"/>
      <c r="AD654" s="1584"/>
      <c r="AE654" s="1584"/>
      <c r="AF654" s="1584"/>
      <c r="AG654" s="1584"/>
      <c r="AH654" s="1584"/>
      <c r="AI654" s="1584"/>
      <c r="AN654" s="590"/>
    </row>
    <row r="655" spans="6:40" ht="30" customHeight="1" x14ac:dyDescent="0.15">
      <c r="F655" s="37"/>
      <c r="H655" s="1372" t="s">
        <v>1240</v>
      </c>
      <c r="I655" s="1299"/>
      <c r="J655" s="1299"/>
      <c r="K655" s="1299"/>
      <c r="L655" s="1299"/>
      <c r="M655" s="1373"/>
      <c r="N655" s="1398" t="s">
        <v>1244</v>
      </c>
      <c r="O655" s="1400"/>
      <c r="P655" s="1041" t="s">
        <v>1247</v>
      </c>
      <c r="Q655" s="1043"/>
      <c r="R655" s="1041" t="s">
        <v>1302</v>
      </c>
      <c r="S655" s="1042"/>
      <c r="T655" s="1042"/>
      <c r="U655" s="1299" t="s">
        <v>1303</v>
      </c>
      <c r="V655" s="1299"/>
      <c r="W655" s="1299"/>
      <c r="X655" s="1299"/>
      <c r="Y655" s="1373"/>
      <c r="Z655" s="1654"/>
      <c r="AA655" s="1655"/>
      <c r="AB655" s="1656"/>
      <c r="AC655" s="1584"/>
      <c r="AD655" s="1584"/>
      <c r="AE655" s="1584"/>
      <c r="AF655" s="1584"/>
      <c r="AG655" s="1584"/>
      <c r="AH655" s="1584"/>
      <c r="AI655" s="1584"/>
      <c r="AN655" s="590"/>
    </row>
    <row r="656" spans="6:40" ht="30" customHeight="1" x14ac:dyDescent="0.15">
      <c r="F656" s="37"/>
      <c r="H656" s="1651" t="s">
        <v>1241</v>
      </c>
      <c r="I656" s="1652"/>
      <c r="J656" s="1652"/>
      <c r="K656" s="1652"/>
      <c r="L656" s="1652"/>
      <c r="M656" s="1653"/>
      <c r="N656" s="1398" t="s">
        <v>1244</v>
      </c>
      <c r="O656" s="1400"/>
      <c r="P656" s="1041" t="s">
        <v>1246</v>
      </c>
      <c r="Q656" s="1043"/>
      <c r="R656" s="1041" t="s">
        <v>1304</v>
      </c>
      <c r="S656" s="1042"/>
      <c r="T656" s="1042"/>
      <c r="U656" s="1299" t="s">
        <v>1305</v>
      </c>
      <c r="V656" s="1299"/>
      <c r="W656" s="1299"/>
      <c r="X656" s="1299"/>
      <c r="Y656" s="1373"/>
      <c r="Z656" s="1654"/>
      <c r="AA656" s="1655"/>
      <c r="AB656" s="1656"/>
      <c r="AC656" s="1584"/>
      <c r="AD656" s="1584"/>
      <c r="AE656" s="1584"/>
      <c r="AF656" s="1584"/>
      <c r="AG656" s="1584"/>
      <c r="AH656" s="1584"/>
      <c r="AI656" s="1584"/>
      <c r="AN656" s="590"/>
    </row>
    <row r="657" spans="5:40" ht="30" customHeight="1" x14ac:dyDescent="0.15">
      <c r="F657" s="37"/>
      <c r="H657" s="1651"/>
      <c r="I657" s="1652"/>
      <c r="J657" s="1652"/>
      <c r="K657" s="1652"/>
      <c r="L657" s="1652"/>
      <c r="M657" s="1653"/>
      <c r="N657" s="1398" t="s">
        <v>1244</v>
      </c>
      <c r="O657" s="1400"/>
      <c r="P657" s="1041" t="s">
        <v>1246</v>
      </c>
      <c r="Q657" s="1043"/>
      <c r="R657" s="1041" t="s">
        <v>1306</v>
      </c>
      <c r="S657" s="1042"/>
      <c r="T657" s="1042"/>
      <c r="U657" s="1299" t="s">
        <v>1307</v>
      </c>
      <c r="V657" s="1299"/>
      <c r="W657" s="1299"/>
      <c r="X657" s="1299"/>
      <c r="Y657" s="1373"/>
      <c r="Z657" s="1654"/>
      <c r="AA657" s="1655"/>
      <c r="AB657" s="1656"/>
      <c r="AC657" s="1584"/>
      <c r="AD657" s="1584"/>
      <c r="AE657" s="1584"/>
      <c r="AF657" s="1584"/>
      <c r="AG657" s="1584"/>
      <c r="AH657" s="1584"/>
      <c r="AI657" s="1584"/>
      <c r="AN657" s="590"/>
    </row>
    <row r="658" spans="5:40" ht="30" customHeight="1" x14ac:dyDescent="0.15">
      <c r="F658" s="37"/>
      <c r="H658" s="1651"/>
      <c r="I658" s="1652"/>
      <c r="J658" s="1652"/>
      <c r="K658" s="1652"/>
      <c r="L658" s="1652"/>
      <c r="M658" s="1653"/>
      <c r="N658" s="1398" t="s">
        <v>1245</v>
      </c>
      <c r="O658" s="1400"/>
      <c r="P658" s="1041" t="s">
        <v>1246</v>
      </c>
      <c r="Q658" s="1043"/>
      <c r="R658" s="1041" t="s">
        <v>1308</v>
      </c>
      <c r="S658" s="1042"/>
      <c r="T658" s="1042"/>
      <c r="U658" s="1299" t="s">
        <v>1309</v>
      </c>
      <c r="V658" s="1299"/>
      <c r="W658" s="1299"/>
      <c r="X658" s="1299"/>
      <c r="Y658" s="1373"/>
      <c r="Z658" s="1654"/>
      <c r="AA658" s="1655"/>
      <c r="AB658" s="1656"/>
      <c r="AC658" s="1584"/>
      <c r="AD658" s="1584"/>
      <c r="AE658" s="1584"/>
      <c r="AF658" s="1584"/>
      <c r="AG658" s="1584"/>
      <c r="AH658" s="1584"/>
      <c r="AI658" s="1584"/>
      <c r="AN658" s="590"/>
    </row>
    <row r="659" spans="5:40" ht="30" customHeight="1" x14ac:dyDescent="0.15">
      <c r="F659" s="37"/>
      <c r="H659" s="1651" t="s">
        <v>1242</v>
      </c>
      <c r="I659" s="1652"/>
      <c r="J659" s="1652"/>
      <c r="K659" s="1652"/>
      <c r="L659" s="1652"/>
      <c r="M659" s="1653"/>
      <c r="N659" s="1398" t="s">
        <v>1244</v>
      </c>
      <c r="O659" s="1400"/>
      <c r="P659" s="1041" t="s">
        <v>1247</v>
      </c>
      <c r="Q659" s="1043"/>
      <c r="R659" s="1041" t="s">
        <v>1310</v>
      </c>
      <c r="S659" s="1042"/>
      <c r="T659" s="1042"/>
      <c r="U659" s="1299" t="s">
        <v>1311</v>
      </c>
      <c r="V659" s="1299"/>
      <c r="W659" s="1299"/>
      <c r="X659" s="1299"/>
      <c r="Y659" s="1373"/>
      <c r="Z659" s="1654"/>
      <c r="AA659" s="1655"/>
      <c r="AB659" s="1656"/>
      <c r="AC659" s="1584"/>
      <c r="AD659" s="1584"/>
      <c r="AE659" s="1584"/>
      <c r="AF659" s="1584"/>
      <c r="AG659" s="1584"/>
      <c r="AH659" s="1584"/>
      <c r="AI659" s="1584"/>
      <c r="AN659" s="590"/>
    </row>
    <row r="660" spans="5:40" ht="30" customHeight="1" x14ac:dyDescent="0.15">
      <c r="F660" s="37"/>
      <c r="H660" s="1372" t="s">
        <v>1243</v>
      </c>
      <c r="I660" s="1299"/>
      <c r="J660" s="1299"/>
      <c r="K660" s="1299"/>
      <c r="L660" s="1299"/>
      <c r="M660" s="1373"/>
      <c r="N660" s="1604" t="s">
        <v>1702</v>
      </c>
      <c r="O660" s="1606"/>
      <c r="P660" s="1041" t="s">
        <v>1246</v>
      </c>
      <c r="Q660" s="1043"/>
      <c r="R660" s="1041" t="s">
        <v>1312</v>
      </c>
      <c r="S660" s="1042"/>
      <c r="T660" s="1042"/>
      <c r="U660" s="1299" t="s">
        <v>1313</v>
      </c>
      <c r="V660" s="1299"/>
      <c r="W660" s="1299"/>
      <c r="X660" s="1299"/>
      <c r="Y660" s="1373"/>
      <c r="Z660" s="1654"/>
      <c r="AA660" s="1655"/>
      <c r="AB660" s="1656"/>
      <c r="AC660" s="1584"/>
      <c r="AD660" s="1584"/>
      <c r="AE660" s="1584"/>
      <c r="AF660" s="1584"/>
      <c r="AG660" s="1584"/>
      <c r="AH660" s="1584"/>
      <c r="AI660" s="1584"/>
      <c r="AN660" s="590"/>
    </row>
    <row r="661" spans="5:40" ht="15" customHeight="1" x14ac:dyDescent="0.15">
      <c r="F661" s="37"/>
      <c r="AN661" s="590"/>
    </row>
    <row r="662" spans="5:40" ht="15" customHeight="1" thickBot="1" x14ac:dyDescent="0.2">
      <c r="F662" s="638"/>
      <c r="G662" s="39"/>
      <c r="H662" s="39"/>
      <c r="I662" s="39"/>
      <c r="J662" s="39"/>
      <c r="K662" s="39"/>
      <c r="L662" s="39"/>
      <c r="M662" s="39"/>
      <c r="N662" s="39"/>
      <c r="O662" s="39"/>
      <c r="P662" s="39"/>
      <c r="Q662" s="39"/>
      <c r="R662" s="39"/>
      <c r="S662" s="39"/>
      <c r="T662" s="39"/>
      <c r="U662" s="39"/>
      <c r="V662" s="39"/>
      <c r="W662" s="39"/>
      <c r="X662" s="39"/>
      <c r="Y662" s="39"/>
      <c r="Z662" s="39"/>
      <c r="AA662" s="39"/>
      <c r="AB662" s="39"/>
      <c r="AC662" s="39"/>
      <c r="AD662" s="39"/>
      <c r="AE662" s="39"/>
      <c r="AF662" s="39"/>
      <c r="AG662" s="39"/>
      <c r="AH662" s="39"/>
      <c r="AI662" s="39"/>
      <c r="AJ662" s="39"/>
      <c r="AK662" s="39"/>
      <c r="AL662" s="39"/>
      <c r="AM662" s="39"/>
      <c r="AN662" s="639"/>
    </row>
    <row r="663" spans="5:40" ht="30" customHeight="1" x14ac:dyDescent="0.15">
      <c r="F663" s="721" t="s">
        <v>1764</v>
      </c>
      <c r="G663" s="332"/>
      <c r="H663" s="332"/>
      <c r="I663" s="332"/>
      <c r="J663" s="332"/>
      <c r="K663" s="332"/>
      <c r="L663" s="332"/>
      <c r="M663" s="332"/>
      <c r="N663" s="332"/>
      <c r="O663" s="332"/>
      <c r="P663" s="332"/>
      <c r="Q663" s="332"/>
      <c r="R663" s="332"/>
      <c r="S663" s="332"/>
      <c r="T663" s="332"/>
      <c r="U663" s="332"/>
      <c r="V663" s="332"/>
      <c r="W663" s="332"/>
      <c r="X663" s="332"/>
      <c r="Y663" s="332"/>
      <c r="Z663" s="332"/>
      <c r="AA663" s="332"/>
      <c r="AB663" s="332"/>
      <c r="AC663" s="332"/>
      <c r="AD663" s="332"/>
      <c r="AE663" s="332"/>
      <c r="AF663" s="332"/>
      <c r="AG663" s="332"/>
      <c r="AH663" s="332"/>
      <c r="AI663" s="332"/>
      <c r="AJ663" s="332"/>
      <c r="AK663" s="332"/>
      <c r="AL663" s="332"/>
      <c r="AM663" s="1295" t="s">
        <v>1436</v>
      </c>
      <c r="AN663" s="1296"/>
    </row>
    <row r="664" spans="5:40" ht="30" customHeight="1" x14ac:dyDescent="0.15">
      <c r="F664" s="624"/>
      <c r="G664" s="1299" t="s">
        <v>1437</v>
      </c>
      <c r="H664" s="1299"/>
      <c r="I664" s="1299"/>
      <c r="J664" s="1299"/>
      <c r="K664" s="1299"/>
      <c r="L664" s="1299"/>
      <c r="M664" s="1299"/>
      <c r="N664" s="1299"/>
      <c r="O664" s="1299"/>
      <c r="P664" s="1299"/>
      <c r="Q664" s="1299"/>
      <c r="R664" s="1299"/>
      <c r="S664" s="1299"/>
      <c r="T664" s="1299"/>
      <c r="U664" s="1299"/>
      <c r="V664" s="1299"/>
      <c r="W664" s="1299"/>
      <c r="X664" s="1299"/>
      <c r="Y664" s="1299"/>
      <c r="Z664" s="1299"/>
      <c r="AA664" s="1299"/>
      <c r="AB664" s="1299"/>
      <c r="AC664" s="1299"/>
      <c r="AD664" s="1299"/>
      <c r="AE664" s="1299"/>
      <c r="AF664" s="1299"/>
      <c r="AG664" s="1299"/>
      <c r="AH664" s="1299"/>
      <c r="AI664" s="1299"/>
      <c r="AJ664" s="1299"/>
      <c r="AK664" s="1299"/>
      <c r="AL664" s="1299"/>
      <c r="AM664" s="1299"/>
      <c r="AN664" s="705"/>
    </row>
    <row r="665" spans="5:40" ht="15" customHeight="1" x14ac:dyDescent="0.15">
      <c r="F665" s="37"/>
      <c r="G665" s="84"/>
      <c r="H665" s="84"/>
      <c r="I665" s="84"/>
      <c r="J665" s="84"/>
      <c r="K665" s="84"/>
      <c r="L665" s="84"/>
      <c r="M665" s="84"/>
      <c r="N665" s="84"/>
      <c r="O665" s="84"/>
      <c r="P665" s="84"/>
      <c r="Q665" s="84"/>
      <c r="R665" s="84"/>
      <c r="S665" s="84"/>
      <c r="T665" s="84"/>
      <c r="U665" s="84"/>
      <c r="V665" s="84"/>
      <c r="W665" s="84"/>
      <c r="X665" s="84"/>
      <c r="Y665" s="84"/>
      <c r="Z665" s="84"/>
      <c r="AA665" s="84"/>
      <c r="AB665" s="84"/>
      <c r="AC665" s="84"/>
      <c r="AD665" s="84"/>
      <c r="AE665" s="84"/>
      <c r="AF665" s="84"/>
      <c r="AG665" s="84"/>
      <c r="AH665" s="84"/>
      <c r="AI665" s="84"/>
      <c r="AJ665" s="84"/>
      <c r="AK665" s="84"/>
      <c r="AL665" s="84"/>
      <c r="AM665" s="84"/>
      <c r="AN665" s="590"/>
    </row>
    <row r="666" spans="5:40" ht="20.100000000000001" customHeight="1" x14ac:dyDescent="0.15">
      <c r="F666" s="37"/>
      <c r="H666" s="5" t="s">
        <v>1893</v>
      </c>
      <c r="AN666" s="590"/>
    </row>
    <row r="667" spans="5:40" ht="20.100000000000001" customHeight="1" x14ac:dyDescent="0.15">
      <c r="F667" s="37"/>
      <c r="H667" s="5" t="s">
        <v>1751</v>
      </c>
      <c r="AN667" s="590"/>
    </row>
    <row r="668" spans="5:40" ht="29.45" customHeight="1" x14ac:dyDescent="0.15">
      <c r="F668" s="37"/>
      <c r="H668" s="1241" t="s">
        <v>1923</v>
      </c>
      <c r="I668" s="1241"/>
      <c r="J668" s="1241"/>
      <c r="K668" s="1374" t="s">
        <v>1831</v>
      </c>
      <c r="L668" s="1241"/>
      <c r="M668" s="1241"/>
      <c r="N668" s="1241"/>
      <c r="O668" s="1241" t="s">
        <v>1342</v>
      </c>
      <c r="P668" s="1241"/>
      <c r="Q668" s="1241"/>
      <c r="R668" s="1241"/>
      <c r="S668" s="1241"/>
      <c r="T668" s="1241"/>
      <c r="U668" s="1241"/>
      <c r="V668" s="1241"/>
      <c r="W668" s="1241"/>
      <c r="X668" s="1241"/>
      <c r="Y668" s="1241"/>
      <c r="Z668" s="1241"/>
      <c r="AA668" s="1241"/>
      <c r="AB668" s="1241"/>
      <c r="AC668" s="1241"/>
      <c r="AD668" s="1241"/>
      <c r="AE668" s="1241" t="s">
        <v>1343</v>
      </c>
      <c r="AF668" s="1241"/>
      <c r="AG668" s="1241"/>
      <c r="AN668" s="590"/>
    </row>
    <row r="669" spans="5:40" ht="26.1" customHeight="1" x14ac:dyDescent="0.15">
      <c r="E669" s="38"/>
      <c r="F669" s="37"/>
      <c r="H669" s="1044" t="s">
        <v>1344</v>
      </c>
      <c r="I669" s="1044"/>
      <c r="J669" s="1044"/>
      <c r="K669" s="1683"/>
      <c r="L669" s="1497"/>
      <c r="M669" s="1497"/>
      <c r="N669" s="1497"/>
      <c r="O669" s="1300" t="s">
        <v>1435</v>
      </c>
      <c r="P669" s="1300"/>
      <c r="Q669" s="1300"/>
      <c r="R669" s="1300"/>
      <c r="S669" s="1300"/>
      <c r="T669" s="1300"/>
      <c r="U669" s="1300"/>
      <c r="V669" s="1300"/>
      <c r="W669" s="1300"/>
      <c r="X669" s="1300"/>
      <c r="Y669" s="1300"/>
      <c r="Z669" s="1300"/>
      <c r="AA669" s="1300"/>
      <c r="AB669" s="1300"/>
      <c r="AC669" s="1300"/>
      <c r="AD669" s="1300"/>
      <c r="AE669" s="1497"/>
      <c r="AF669" s="1497"/>
      <c r="AG669" s="1497"/>
      <c r="AN669" s="590"/>
    </row>
    <row r="670" spans="5:40" ht="26.1" customHeight="1" x14ac:dyDescent="0.15">
      <c r="F670" s="37"/>
      <c r="H670" s="1044"/>
      <c r="I670" s="1044"/>
      <c r="J670" s="1044"/>
      <c r="K670" s="1664"/>
      <c r="L670" s="1665"/>
      <c r="M670" s="1665"/>
      <c r="N670" s="1666"/>
      <c r="O670" s="1433"/>
      <c r="P670" s="1433"/>
      <c r="Q670" s="1433"/>
      <c r="R670" s="1433"/>
      <c r="S670" s="1433"/>
      <c r="T670" s="1433"/>
      <c r="U670" s="1433"/>
      <c r="V670" s="1433"/>
      <c r="W670" s="1433"/>
      <c r="X670" s="1433"/>
      <c r="Y670" s="1433"/>
      <c r="Z670" s="1433"/>
      <c r="AA670" s="1433"/>
      <c r="AB670" s="1433"/>
      <c r="AC670" s="1433"/>
      <c r="AD670" s="1433"/>
      <c r="AE670" s="1475"/>
      <c r="AF670" s="1475"/>
      <c r="AG670" s="1475"/>
      <c r="AN670" s="590"/>
    </row>
    <row r="671" spans="5:40" ht="26.1" customHeight="1" x14ac:dyDescent="0.15">
      <c r="F671" s="37"/>
      <c r="H671" s="1044"/>
      <c r="I671" s="1044"/>
      <c r="J671" s="1044"/>
      <c r="K671" s="1664"/>
      <c r="L671" s="1665"/>
      <c r="M671" s="1665"/>
      <c r="N671" s="1666"/>
      <c r="O671" s="1433"/>
      <c r="P671" s="1433"/>
      <c r="Q671" s="1433"/>
      <c r="R671" s="1433"/>
      <c r="S671" s="1433"/>
      <c r="T671" s="1433"/>
      <c r="U671" s="1433"/>
      <c r="V671" s="1433"/>
      <c r="W671" s="1433"/>
      <c r="X671" s="1433"/>
      <c r="Y671" s="1433"/>
      <c r="Z671" s="1433"/>
      <c r="AA671" s="1433"/>
      <c r="AB671" s="1433"/>
      <c r="AC671" s="1433"/>
      <c r="AD671" s="1433"/>
      <c r="AE671" s="1475"/>
      <c r="AF671" s="1475"/>
      <c r="AG671" s="1475"/>
      <c r="AN671" s="590"/>
    </row>
    <row r="672" spans="5:40" ht="26.1" customHeight="1" x14ac:dyDescent="0.15">
      <c r="F672" s="37"/>
      <c r="H672" s="1044"/>
      <c r="I672" s="1044"/>
      <c r="J672" s="1044"/>
      <c r="K672" s="1664"/>
      <c r="L672" s="1665"/>
      <c r="M672" s="1665"/>
      <c r="N672" s="1666"/>
      <c r="O672" s="1433"/>
      <c r="P672" s="1433"/>
      <c r="Q672" s="1433"/>
      <c r="R672" s="1433"/>
      <c r="S672" s="1433"/>
      <c r="T672" s="1433"/>
      <c r="U672" s="1433"/>
      <c r="V672" s="1433"/>
      <c r="W672" s="1433"/>
      <c r="X672" s="1433"/>
      <c r="Y672" s="1433"/>
      <c r="Z672" s="1433"/>
      <c r="AA672" s="1433"/>
      <c r="AB672" s="1433"/>
      <c r="AC672" s="1433"/>
      <c r="AD672" s="1433"/>
      <c r="AE672" s="1475"/>
      <c r="AF672" s="1475"/>
      <c r="AG672" s="1475"/>
      <c r="AN672" s="590"/>
    </row>
    <row r="673" spans="6:40" ht="26.1" customHeight="1" x14ac:dyDescent="0.15">
      <c r="F673" s="37"/>
      <c r="H673" s="1044"/>
      <c r="I673" s="1044"/>
      <c r="J673" s="1044"/>
      <c r="K673" s="1664"/>
      <c r="L673" s="1665"/>
      <c r="M673" s="1665"/>
      <c r="N673" s="1666"/>
      <c r="O673" s="1433"/>
      <c r="P673" s="1433"/>
      <c r="Q673" s="1433"/>
      <c r="R673" s="1433"/>
      <c r="S673" s="1433"/>
      <c r="T673" s="1433"/>
      <c r="U673" s="1433"/>
      <c r="V673" s="1433"/>
      <c r="W673" s="1433"/>
      <c r="X673" s="1433"/>
      <c r="Y673" s="1433"/>
      <c r="Z673" s="1433"/>
      <c r="AA673" s="1433"/>
      <c r="AB673" s="1433"/>
      <c r="AC673" s="1433"/>
      <c r="AD673" s="1433"/>
      <c r="AE673" s="1475"/>
      <c r="AF673" s="1475"/>
      <c r="AG673" s="1475"/>
      <c r="AN673" s="590"/>
    </row>
    <row r="674" spans="6:40" ht="26.1" customHeight="1" x14ac:dyDescent="0.15">
      <c r="F674" s="37"/>
      <c r="H674" s="1044"/>
      <c r="I674" s="1044"/>
      <c r="J674" s="1044"/>
      <c r="K674" s="1664"/>
      <c r="L674" s="1665"/>
      <c r="M674" s="1665"/>
      <c r="N674" s="1666"/>
      <c r="O674" s="1433"/>
      <c r="P674" s="1433"/>
      <c r="Q674" s="1433"/>
      <c r="R674" s="1433"/>
      <c r="S674" s="1433"/>
      <c r="T674" s="1433"/>
      <c r="U674" s="1433"/>
      <c r="V674" s="1433"/>
      <c r="W674" s="1433"/>
      <c r="X674" s="1433"/>
      <c r="Y674" s="1433"/>
      <c r="Z674" s="1433"/>
      <c r="AA674" s="1433"/>
      <c r="AB674" s="1433"/>
      <c r="AC674" s="1433"/>
      <c r="AD674" s="1433"/>
      <c r="AE674" s="1475"/>
      <c r="AF674" s="1475"/>
      <c r="AG674" s="1475"/>
      <c r="AN674" s="590"/>
    </row>
    <row r="675" spans="6:40" ht="26.1" customHeight="1" x14ac:dyDescent="0.15">
      <c r="F675" s="37"/>
      <c r="H675" s="1044"/>
      <c r="I675" s="1044"/>
      <c r="J675" s="1044"/>
      <c r="K675" s="1664"/>
      <c r="L675" s="1665"/>
      <c r="M675" s="1665"/>
      <c r="N675" s="1666"/>
      <c r="O675" s="1433"/>
      <c r="P675" s="1433"/>
      <c r="Q675" s="1433"/>
      <c r="R675" s="1433"/>
      <c r="S675" s="1433"/>
      <c r="T675" s="1433"/>
      <c r="U675" s="1433"/>
      <c r="V675" s="1433"/>
      <c r="W675" s="1433"/>
      <c r="X675" s="1433"/>
      <c r="Y675" s="1433"/>
      <c r="Z675" s="1433"/>
      <c r="AA675" s="1433"/>
      <c r="AB675" s="1433"/>
      <c r="AC675" s="1433"/>
      <c r="AD675" s="1433"/>
      <c r="AE675" s="1475"/>
      <c r="AF675" s="1475"/>
      <c r="AG675" s="1475"/>
      <c r="AN675" s="590"/>
    </row>
    <row r="676" spans="6:40" ht="26.1" customHeight="1" x14ac:dyDescent="0.15">
      <c r="F676" s="37"/>
      <c r="H676" s="1044"/>
      <c r="I676" s="1044"/>
      <c r="J676" s="1044"/>
      <c r="K676" s="1664"/>
      <c r="L676" s="1665"/>
      <c r="M676" s="1665"/>
      <c r="N676" s="1666"/>
      <c r="O676" s="1433"/>
      <c r="P676" s="1433"/>
      <c r="Q676" s="1433"/>
      <c r="R676" s="1433"/>
      <c r="S676" s="1433"/>
      <c r="T676" s="1433"/>
      <c r="U676" s="1433"/>
      <c r="V676" s="1433"/>
      <c r="W676" s="1433"/>
      <c r="X676" s="1433"/>
      <c r="Y676" s="1433"/>
      <c r="Z676" s="1433"/>
      <c r="AA676" s="1433"/>
      <c r="AB676" s="1433"/>
      <c r="AC676" s="1433"/>
      <c r="AD676" s="1433"/>
      <c r="AE676" s="1475"/>
      <c r="AF676" s="1475"/>
      <c r="AG676" s="1475"/>
      <c r="AN676" s="590"/>
    </row>
    <row r="677" spans="6:40" ht="26.1" customHeight="1" x14ac:dyDescent="0.15">
      <c r="F677" s="37"/>
      <c r="H677" s="1044"/>
      <c r="I677" s="1044"/>
      <c r="J677" s="1044"/>
      <c r="K677" s="1664"/>
      <c r="L677" s="1665"/>
      <c r="M677" s="1665"/>
      <c r="N677" s="1666"/>
      <c r="O677" s="1433"/>
      <c r="P677" s="1433"/>
      <c r="Q677" s="1433"/>
      <c r="R677" s="1433"/>
      <c r="S677" s="1433"/>
      <c r="T677" s="1433"/>
      <c r="U677" s="1433"/>
      <c r="V677" s="1433"/>
      <c r="W677" s="1433"/>
      <c r="X677" s="1433"/>
      <c r="Y677" s="1433"/>
      <c r="Z677" s="1433"/>
      <c r="AA677" s="1433"/>
      <c r="AB677" s="1433"/>
      <c r="AC677" s="1433"/>
      <c r="AD677" s="1433"/>
      <c r="AE677" s="1475"/>
      <c r="AF677" s="1475"/>
      <c r="AG677" s="1475"/>
      <c r="AN677" s="590"/>
    </row>
    <row r="678" spans="6:40" ht="26.1" customHeight="1" x14ac:dyDescent="0.15">
      <c r="F678" s="37"/>
      <c r="H678" s="1044"/>
      <c r="I678" s="1044"/>
      <c r="J678" s="1044"/>
      <c r="K678" s="1664"/>
      <c r="L678" s="1665"/>
      <c r="M678" s="1665"/>
      <c r="N678" s="1666"/>
      <c r="O678" s="1433"/>
      <c r="P678" s="1433"/>
      <c r="Q678" s="1433"/>
      <c r="R678" s="1433"/>
      <c r="S678" s="1433"/>
      <c r="T678" s="1433"/>
      <c r="U678" s="1433"/>
      <c r="V678" s="1433"/>
      <c r="W678" s="1433"/>
      <c r="X678" s="1433"/>
      <c r="Y678" s="1433"/>
      <c r="Z678" s="1433"/>
      <c r="AA678" s="1433"/>
      <c r="AB678" s="1433"/>
      <c r="AC678" s="1433"/>
      <c r="AD678" s="1433"/>
      <c r="AE678" s="1475"/>
      <c r="AF678" s="1475"/>
      <c r="AG678" s="1475"/>
      <c r="AN678" s="590"/>
    </row>
    <row r="679" spans="6:40" ht="26.1" customHeight="1" x14ac:dyDescent="0.15">
      <c r="F679" s="37"/>
      <c r="H679" s="1044"/>
      <c r="I679" s="1044"/>
      <c r="J679" s="1044"/>
      <c r="K679" s="1664"/>
      <c r="L679" s="1665"/>
      <c r="M679" s="1665"/>
      <c r="N679" s="1666"/>
      <c r="O679" s="1433"/>
      <c r="P679" s="1433"/>
      <c r="Q679" s="1433"/>
      <c r="R679" s="1433"/>
      <c r="S679" s="1433"/>
      <c r="T679" s="1433"/>
      <c r="U679" s="1433"/>
      <c r="V679" s="1433"/>
      <c r="W679" s="1433"/>
      <c r="X679" s="1433"/>
      <c r="Y679" s="1433"/>
      <c r="Z679" s="1433"/>
      <c r="AA679" s="1433"/>
      <c r="AB679" s="1433"/>
      <c r="AC679" s="1433"/>
      <c r="AD679" s="1433"/>
      <c r="AE679" s="1475"/>
      <c r="AF679" s="1475"/>
      <c r="AG679" s="1475"/>
      <c r="AN679" s="590"/>
    </row>
    <row r="680" spans="6:40" ht="26.1" customHeight="1" x14ac:dyDescent="0.15">
      <c r="F680" s="37"/>
      <c r="H680" s="1044"/>
      <c r="I680" s="1044"/>
      <c r="J680" s="1044"/>
      <c r="K680" s="1664"/>
      <c r="L680" s="1665"/>
      <c r="M680" s="1665"/>
      <c r="N680" s="1666"/>
      <c r="O680" s="1433"/>
      <c r="P680" s="1433"/>
      <c r="Q680" s="1433"/>
      <c r="R680" s="1433"/>
      <c r="S680" s="1433"/>
      <c r="T680" s="1433"/>
      <c r="U680" s="1433"/>
      <c r="V680" s="1433"/>
      <c r="W680" s="1433"/>
      <c r="X680" s="1433"/>
      <c r="Y680" s="1433"/>
      <c r="Z680" s="1433"/>
      <c r="AA680" s="1433"/>
      <c r="AB680" s="1433"/>
      <c r="AC680" s="1433"/>
      <c r="AD680" s="1433"/>
      <c r="AE680" s="1475"/>
      <c r="AF680" s="1475"/>
      <c r="AG680" s="1475"/>
      <c r="AN680" s="590"/>
    </row>
    <row r="681" spans="6:40" ht="30" customHeight="1" thickBot="1" x14ac:dyDescent="0.2">
      <c r="F681" s="638"/>
      <c r="G681" s="39"/>
      <c r="H681" s="39"/>
      <c r="I681" s="39"/>
      <c r="J681" s="39"/>
      <c r="K681" s="39"/>
      <c r="L681" s="39"/>
      <c r="M681" s="39"/>
      <c r="N681" s="39"/>
      <c r="O681" s="39"/>
      <c r="P681" s="39"/>
      <c r="Q681" s="39"/>
      <c r="R681" s="39"/>
      <c r="S681" s="39"/>
      <c r="T681" s="39"/>
      <c r="U681" s="39"/>
      <c r="V681" s="39"/>
      <c r="W681" s="39"/>
      <c r="X681" s="39"/>
      <c r="Y681" s="39"/>
      <c r="Z681" s="39"/>
      <c r="AA681" s="39"/>
      <c r="AB681" s="39"/>
      <c r="AC681" s="39"/>
      <c r="AD681" s="39"/>
      <c r="AE681" s="39"/>
      <c r="AF681" s="39"/>
      <c r="AG681" s="39"/>
      <c r="AH681" s="39"/>
      <c r="AI681" s="39"/>
      <c r="AJ681" s="39"/>
      <c r="AK681" s="39"/>
      <c r="AL681" s="39"/>
      <c r="AM681" s="39"/>
      <c r="AN681" s="639"/>
    </row>
    <row r="682" spans="6:40" ht="30" customHeight="1" x14ac:dyDescent="0.15"/>
    <row r="683" spans="6:40" ht="30" customHeight="1" x14ac:dyDescent="0.15"/>
    <row r="684" spans="6:40" ht="30" customHeight="1" x14ac:dyDescent="0.15"/>
    <row r="685" spans="6:40" ht="30" customHeight="1" x14ac:dyDescent="0.15"/>
    <row r="686" spans="6:40" ht="30" customHeight="1" x14ac:dyDescent="0.15"/>
  </sheetData>
  <sheetProtection sheet="1" objects="1" scenarios="1"/>
  <protectedRanges>
    <protectedRange sqref="G8:N8" name="範囲35"/>
    <protectedRange sqref="I26:J26" name="範囲2"/>
    <protectedRange sqref="I25:U25" name="範囲1"/>
    <protectedRange sqref="L26:M26" name="範囲3"/>
    <protectedRange sqref="H45" name="範囲4_2"/>
    <protectedRange sqref="AO42 AO319 AO54 AO84 AO92:AO93 AO104 AO278 AO249" name="範囲30_2"/>
    <protectedRange sqref="J21:Q21" name="範囲28_1"/>
    <protectedRange sqref="H31" name="範囲4_2_1"/>
    <protectedRange sqref="AO41" name="範囲30_2_1"/>
    <protectedRange sqref="AO122" name="範囲30_2_2"/>
    <protectedRange sqref="AO146" name="範囲30_2_3"/>
  </protectedRanges>
  <mergeCells count="2465">
    <mergeCell ref="AH177:AJ177"/>
    <mergeCell ref="AH178:AJ178"/>
    <mergeCell ref="AH179:AJ179"/>
    <mergeCell ref="AH180:AJ180"/>
    <mergeCell ref="AH181:AJ181"/>
    <mergeCell ref="AH182:AJ182"/>
    <mergeCell ref="AH183:AJ183"/>
    <mergeCell ref="AH184:AJ184"/>
    <mergeCell ref="AH185:AJ185"/>
    <mergeCell ref="AH186:AJ186"/>
    <mergeCell ref="S272:U272"/>
    <mergeCell ref="AF182:AG182"/>
    <mergeCell ref="M291:Q291"/>
    <mergeCell ref="S291:V291"/>
    <mergeCell ref="X291:Z291"/>
    <mergeCell ref="H272:I272"/>
    <mergeCell ref="H239:I239"/>
    <mergeCell ref="AE272:AG272"/>
    <mergeCell ref="M272:O272"/>
    <mergeCell ref="P272:R272"/>
    <mergeCell ref="Y272:AA272"/>
    <mergeCell ref="AC241:AD241"/>
    <mergeCell ref="H242:I242"/>
    <mergeCell ref="J242:AB242"/>
    <mergeCell ref="BV605:CB605"/>
    <mergeCell ref="G319:AA319"/>
    <mergeCell ref="BB605:BH605"/>
    <mergeCell ref="BI605:BO605"/>
    <mergeCell ref="P295:Z295"/>
    <mergeCell ref="I570:R570"/>
    <mergeCell ref="H539:I539"/>
    <mergeCell ref="H545:I545"/>
    <mergeCell ref="Y562:AA562"/>
    <mergeCell ref="H540:I540"/>
    <mergeCell ref="N582:P582"/>
    <mergeCell ref="M603:S603"/>
    <mergeCell ref="AM318:AN318"/>
    <mergeCell ref="AP605:AP607"/>
    <mergeCell ref="T553:X553"/>
    <mergeCell ref="AC570:AH570"/>
    <mergeCell ref="V568:X568"/>
    <mergeCell ref="AE339:AG339"/>
    <mergeCell ref="I302:L302"/>
    <mergeCell ref="AF499:AG499"/>
    <mergeCell ref="AF495:AG495"/>
    <mergeCell ref="H562:J562"/>
    <mergeCell ref="Y553:AC553"/>
    <mergeCell ref="J550:O550"/>
    <mergeCell ref="P550:S550"/>
    <mergeCell ref="J552:O552"/>
    <mergeCell ref="H559:J559"/>
    <mergeCell ref="K559:T559"/>
    <mergeCell ref="G469:AM469"/>
    <mergeCell ref="Z331:AB331"/>
    <mergeCell ref="H349:I349"/>
    <mergeCell ref="X348:AA348"/>
    <mergeCell ref="CJ605:CP605"/>
    <mergeCell ref="BV606:CB606"/>
    <mergeCell ref="CC606:CI606"/>
    <mergeCell ref="CJ606:CP606"/>
    <mergeCell ref="BV607:CB607"/>
    <mergeCell ref="CC607:CI607"/>
    <mergeCell ref="CJ607:CP607"/>
    <mergeCell ref="O305:Z305"/>
    <mergeCell ref="O306:Z306"/>
    <mergeCell ref="O308:Z308"/>
    <mergeCell ref="M607:S607"/>
    <mergeCell ref="T607:Z607"/>
    <mergeCell ref="AA607:AG607"/>
    <mergeCell ref="AU603:BA603"/>
    <mergeCell ref="BB603:BH603"/>
    <mergeCell ref="BI603:BO603"/>
    <mergeCell ref="AU604:BA604"/>
    <mergeCell ref="BB604:BH604"/>
    <mergeCell ref="BI604:BO604"/>
    <mergeCell ref="AU605:BA605"/>
    <mergeCell ref="AE334:AG334"/>
    <mergeCell ref="Y314:Z314"/>
    <mergeCell ref="V315:W315"/>
    <mergeCell ref="M313:Q313"/>
    <mergeCell ref="M315:Q315"/>
    <mergeCell ref="T315:U315"/>
    <mergeCell ref="H582:M582"/>
    <mergeCell ref="AF505:AG505"/>
    <mergeCell ref="BB606:BH606"/>
    <mergeCell ref="K562:T562"/>
    <mergeCell ref="U562:X562"/>
    <mergeCell ref="AC568:AH568"/>
    <mergeCell ref="J270:L270"/>
    <mergeCell ref="M270:O270"/>
    <mergeCell ref="BV604:CB604"/>
    <mergeCell ref="CC604:CI604"/>
    <mergeCell ref="CJ604:CP604"/>
    <mergeCell ref="AJ333:AL333"/>
    <mergeCell ref="AJ334:AL334"/>
    <mergeCell ref="AM410:AN410"/>
    <mergeCell ref="AM425:AN425"/>
    <mergeCell ref="H568:R568"/>
    <mergeCell ref="S568:U568"/>
    <mergeCell ref="S569:U569"/>
    <mergeCell ref="H546:I546"/>
    <mergeCell ref="H547:I547"/>
    <mergeCell ref="H548:I548"/>
    <mergeCell ref="H549:I549"/>
    <mergeCell ref="H561:J561"/>
    <mergeCell ref="K561:T561"/>
    <mergeCell ref="Q590:T590"/>
    <mergeCell ref="Q591:T591"/>
    <mergeCell ref="H603:L603"/>
    <mergeCell ref="U584:AH584"/>
    <mergeCell ref="R337:V337"/>
    <mergeCell ref="R338:V338"/>
    <mergeCell ref="R339:V339"/>
    <mergeCell ref="R340:V340"/>
    <mergeCell ref="P336:V336"/>
    <mergeCell ref="AB559:AD559"/>
    <mergeCell ref="H558:J558"/>
    <mergeCell ref="O511:Q511"/>
    <mergeCell ref="Q354:T354"/>
    <mergeCell ref="X354:AA354"/>
    <mergeCell ref="Y271:AA271"/>
    <mergeCell ref="AE274:AG274"/>
    <mergeCell ref="AB272:AD272"/>
    <mergeCell ref="CJ603:CP603"/>
    <mergeCell ref="H285:H286"/>
    <mergeCell ref="P296:Z296"/>
    <mergeCell ref="P293:Z293"/>
    <mergeCell ref="AJ331:AL331"/>
    <mergeCell ref="P495:R495"/>
    <mergeCell ref="K489:L489"/>
    <mergeCell ref="M489:O489"/>
    <mergeCell ref="P489:R489"/>
    <mergeCell ref="V492:AC492"/>
    <mergeCell ref="M298:O298"/>
    <mergeCell ref="M302:Z302"/>
    <mergeCell ref="I303:L303"/>
    <mergeCell ref="M303:Z303"/>
    <mergeCell ref="I292:L292"/>
    <mergeCell ref="AD493:AE493"/>
    <mergeCell ref="AM277:AN277"/>
    <mergeCell ref="G278:AA278"/>
    <mergeCell ref="M292:O292"/>
    <mergeCell ref="P292:Z292"/>
    <mergeCell ref="V271:X271"/>
    <mergeCell ref="H544:I544"/>
    <mergeCell ref="M481:O481"/>
    <mergeCell ref="AJ329:AL329"/>
    <mergeCell ref="AR87:BD87"/>
    <mergeCell ref="AP88:AQ88"/>
    <mergeCell ref="R195:T195"/>
    <mergeCell ref="U195:W195"/>
    <mergeCell ref="O198:Q198"/>
    <mergeCell ref="R198:T198"/>
    <mergeCell ref="U198:W198"/>
    <mergeCell ref="U196:W196"/>
    <mergeCell ref="P186:V186"/>
    <mergeCell ref="R164:V164"/>
    <mergeCell ref="J198:K198"/>
    <mergeCell ref="L198:N198"/>
    <mergeCell ref="J195:K195"/>
    <mergeCell ref="X194:Z194"/>
    <mergeCell ref="H162:O162"/>
    <mergeCell ref="P162:Q162"/>
    <mergeCell ref="H238:I238"/>
    <mergeCell ref="W185:Y185"/>
    <mergeCell ref="Z185:AA185"/>
    <mergeCell ref="AB185:AC185"/>
    <mergeCell ref="AD185:AE185"/>
    <mergeCell ref="AD183:AE183"/>
    <mergeCell ref="P185:V185"/>
    <mergeCell ref="AD186:AE186"/>
    <mergeCell ref="AF183:AG183"/>
    <mergeCell ref="H184:J184"/>
    <mergeCell ref="W184:Y184"/>
    <mergeCell ref="Z184:AA184"/>
    <mergeCell ref="AB184:AC184"/>
    <mergeCell ref="Y207:AB207"/>
    <mergeCell ref="Z229:AB229"/>
    <mergeCell ref="T210:W210"/>
    <mergeCell ref="AP114:AR118"/>
    <mergeCell ref="AM121:AN121"/>
    <mergeCell ref="AM145:AN145"/>
    <mergeCell ref="G146:AA146"/>
    <mergeCell ref="W186:Y186"/>
    <mergeCell ref="Z186:AA186"/>
    <mergeCell ref="K184:O184"/>
    <mergeCell ref="H183:J183"/>
    <mergeCell ref="W183:Y183"/>
    <mergeCell ref="Z183:AA183"/>
    <mergeCell ref="AB183:AC183"/>
    <mergeCell ref="H158:O158"/>
    <mergeCell ref="P158:Q158"/>
    <mergeCell ref="AF173:AG173"/>
    <mergeCell ref="H174:J174"/>
    <mergeCell ref="W174:Y174"/>
    <mergeCell ref="AD175:AE175"/>
    <mergeCell ref="AF175:AG175"/>
    <mergeCell ref="AF174:AG174"/>
    <mergeCell ref="H176:J176"/>
    <mergeCell ref="W176:Y176"/>
    <mergeCell ref="W171:Y172"/>
    <mergeCell ref="AB174:AC174"/>
    <mergeCell ref="H173:J173"/>
    <mergeCell ref="AB175:AC175"/>
    <mergeCell ref="AF178:AG178"/>
    <mergeCell ref="P160:Q160"/>
    <mergeCell ref="R160:V160"/>
    <mergeCell ref="H161:O161"/>
    <mergeCell ref="P161:Q161"/>
    <mergeCell ref="R161:V161"/>
    <mergeCell ref="T136:V136"/>
    <mergeCell ref="G623:AM623"/>
    <mergeCell ref="G595:AM595"/>
    <mergeCell ref="G578:AM578"/>
    <mergeCell ref="G556:AM556"/>
    <mergeCell ref="AM555:AN555"/>
    <mergeCell ref="AM565:AN565"/>
    <mergeCell ref="AM577:AN577"/>
    <mergeCell ref="AM594:AN594"/>
    <mergeCell ref="H401:I401"/>
    <mergeCell ref="AC657:AI657"/>
    <mergeCell ref="U657:Y657"/>
    <mergeCell ref="Z658:AB658"/>
    <mergeCell ref="AC658:AI658"/>
    <mergeCell ref="Z659:AB659"/>
    <mergeCell ref="AC659:AI659"/>
    <mergeCell ref="Z660:AB660"/>
    <mergeCell ref="R632:T632"/>
    <mergeCell ref="AM534:AN534"/>
    <mergeCell ref="R652:T652"/>
    <mergeCell ref="U652:Y652"/>
    <mergeCell ref="Z653:AB653"/>
    <mergeCell ref="H655:M655"/>
    <mergeCell ref="N655:O655"/>
    <mergeCell ref="AB562:AD562"/>
    <mergeCell ref="AC569:AH569"/>
    <mergeCell ref="I569:R569"/>
    <mergeCell ref="AC653:AI653"/>
    <mergeCell ref="N648:O648"/>
    <mergeCell ref="P648:Q648"/>
    <mergeCell ref="U648:Y648"/>
    <mergeCell ref="R647:T647"/>
    <mergeCell ref="Z643:AB643"/>
    <mergeCell ref="AM663:AN663"/>
    <mergeCell ref="AC647:AI647"/>
    <mergeCell ref="N653:O653"/>
    <mergeCell ref="Z648:AB648"/>
    <mergeCell ref="AC648:AI648"/>
    <mergeCell ref="AM468:AN468"/>
    <mergeCell ref="G411:AM411"/>
    <mergeCell ref="G535:AM535"/>
    <mergeCell ref="M493:O493"/>
    <mergeCell ref="U653:Y653"/>
    <mergeCell ref="N652:O652"/>
    <mergeCell ref="N645:O645"/>
    <mergeCell ref="Z646:AB646"/>
    <mergeCell ref="N647:O647"/>
    <mergeCell ref="P647:Q647"/>
    <mergeCell ref="Z647:AB647"/>
    <mergeCell ref="I607:L607"/>
    <mergeCell ref="N632:O632"/>
    <mergeCell ref="P632:Q632"/>
    <mergeCell ref="AD483:AE483"/>
    <mergeCell ref="K481:L481"/>
    <mergeCell ref="M480:O480"/>
    <mergeCell ref="V478:AC478"/>
    <mergeCell ref="S484:U484"/>
    <mergeCell ref="V482:AC482"/>
    <mergeCell ref="AJ511:AL511"/>
    <mergeCell ref="AG511:AI511"/>
    <mergeCell ref="J539:O539"/>
    <mergeCell ref="K500:L500"/>
    <mergeCell ref="Z511:AB511"/>
    <mergeCell ref="W511:Y511"/>
    <mergeCell ref="U511:V511"/>
    <mergeCell ref="AE511:AF511"/>
    <mergeCell ref="AC511:AD511"/>
    <mergeCell ref="H289:H291"/>
    <mergeCell ref="M293:O293"/>
    <mergeCell ref="H511:N511"/>
    <mergeCell ref="AD492:AE492"/>
    <mergeCell ref="P500:R500"/>
    <mergeCell ref="H495:J500"/>
    <mergeCell ref="K482:L482"/>
    <mergeCell ref="K483:L483"/>
    <mergeCell ref="M483:O483"/>
    <mergeCell ref="P483:R483"/>
    <mergeCell ref="S483:U483"/>
    <mergeCell ref="P490:R490"/>
    <mergeCell ref="M485:O485"/>
    <mergeCell ref="K498:L498"/>
    <mergeCell ref="M498:O498"/>
    <mergeCell ref="P498:R498"/>
    <mergeCell ref="S498:U498"/>
    <mergeCell ref="S495:U495"/>
    <mergeCell ref="H543:I543"/>
    <mergeCell ref="H633:M636"/>
    <mergeCell ref="J455:N455"/>
    <mergeCell ref="AM622:AN622"/>
    <mergeCell ref="AB561:AD561"/>
    <mergeCell ref="H560:J560"/>
    <mergeCell ref="K560:T560"/>
    <mergeCell ref="AB560:AD560"/>
    <mergeCell ref="H552:I552"/>
    <mergeCell ref="T544:X544"/>
    <mergeCell ref="Y544:AC544"/>
    <mergeCell ref="U583:AH583"/>
    <mergeCell ref="AJ330:AL330"/>
    <mergeCell ref="H610:L610"/>
    <mergeCell ref="H614:J614"/>
    <mergeCell ref="M610:S610"/>
    <mergeCell ref="T610:Z610"/>
    <mergeCell ref="N614:R614"/>
    <mergeCell ref="S614:U614"/>
    <mergeCell ref="S618:U618"/>
    <mergeCell ref="V618:Y618"/>
    <mergeCell ref="K614:M614"/>
    <mergeCell ref="H617:J617"/>
    <mergeCell ref="K617:M617"/>
    <mergeCell ref="N617:R617"/>
    <mergeCell ref="S617:U617"/>
    <mergeCell ref="Y569:AB569"/>
    <mergeCell ref="K558:T558"/>
    <mergeCell ref="R511:S511"/>
    <mergeCell ref="M482:O482"/>
    <mergeCell ref="S479:U479"/>
    <mergeCell ref="P480:R480"/>
    <mergeCell ref="AE270:AG270"/>
    <mergeCell ref="H267:I267"/>
    <mergeCell ref="J267:L267"/>
    <mergeCell ref="AE268:AG268"/>
    <mergeCell ref="AB267:AD267"/>
    <mergeCell ref="AE269:AG269"/>
    <mergeCell ref="AB269:AD269"/>
    <mergeCell ref="U647:Y647"/>
    <mergeCell ref="H647:M648"/>
    <mergeCell ref="N650:O650"/>
    <mergeCell ref="P650:Q650"/>
    <mergeCell ref="R650:T650"/>
    <mergeCell ref="U650:Y650"/>
    <mergeCell ref="Z333:AB333"/>
    <mergeCell ref="H649:M650"/>
    <mergeCell ref="N649:O649"/>
    <mergeCell ref="P649:Q649"/>
    <mergeCell ref="Z649:AB649"/>
    <mergeCell ref="AC649:AI649"/>
    <mergeCell ref="N639:O639"/>
    <mergeCell ref="R646:T646"/>
    <mergeCell ref="Z650:AB650"/>
    <mergeCell ref="N646:O646"/>
    <mergeCell ref="P646:Q646"/>
    <mergeCell ref="AC642:AI642"/>
    <mergeCell ref="Z644:AB644"/>
    <mergeCell ref="AC644:AI644"/>
    <mergeCell ref="U640:Y640"/>
    <mergeCell ref="R649:T649"/>
    <mergeCell ref="U649:Y649"/>
    <mergeCell ref="AC573:AH573"/>
    <mergeCell ref="H356:I356"/>
    <mergeCell ref="L203:M203"/>
    <mergeCell ref="N203:Q203"/>
    <mergeCell ref="J240:AB240"/>
    <mergeCell ref="H273:I273"/>
    <mergeCell ref="J272:L272"/>
    <mergeCell ref="V273:X273"/>
    <mergeCell ref="AB274:AD274"/>
    <mergeCell ref="M273:O273"/>
    <mergeCell ref="I287:L288"/>
    <mergeCell ref="H274:I274"/>
    <mergeCell ref="AC238:AD238"/>
    <mergeCell ref="P270:R270"/>
    <mergeCell ref="S270:U270"/>
    <mergeCell ref="V270:X270"/>
    <mergeCell ref="AB268:AD268"/>
    <mergeCell ref="H269:I269"/>
    <mergeCell ref="Y267:AA267"/>
    <mergeCell ref="T287:Z287"/>
    <mergeCell ref="O287:S287"/>
    <mergeCell ref="S269:U269"/>
    <mergeCell ref="V269:X269"/>
    <mergeCell ref="Y269:AA269"/>
    <mergeCell ref="I285:L286"/>
    <mergeCell ref="H287:H288"/>
    <mergeCell ref="J273:L273"/>
    <mergeCell ref="V274:X274"/>
    <mergeCell ref="H268:I268"/>
    <mergeCell ref="P266:R266"/>
    <mergeCell ref="AC242:AD242"/>
    <mergeCell ref="H243:I243"/>
    <mergeCell ref="J243:AB243"/>
    <mergeCell ref="J238:AB238"/>
    <mergeCell ref="H542:I542"/>
    <mergeCell ref="H151:J151"/>
    <mergeCell ref="H155:O155"/>
    <mergeCell ref="P155:Q155"/>
    <mergeCell ref="R155:V155"/>
    <mergeCell ref="H156:O156"/>
    <mergeCell ref="P156:Q156"/>
    <mergeCell ref="R156:V156"/>
    <mergeCell ref="R158:V158"/>
    <mergeCell ref="H159:O159"/>
    <mergeCell ref="P159:Q159"/>
    <mergeCell ref="R159:V159"/>
    <mergeCell ref="H160:O160"/>
    <mergeCell ref="P631:Q631"/>
    <mergeCell ref="R631:T631"/>
    <mergeCell ref="U631:Y631"/>
    <mergeCell ref="J274:L274"/>
    <mergeCell ref="M274:O274"/>
    <mergeCell ref="J239:AB239"/>
    <mergeCell ref="V272:X272"/>
    <mergeCell ref="P273:R273"/>
    <mergeCell ref="S273:U273"/>
    <mergeCell ref="M285:Z286"/>
    <mergeCell ref="S490:U490"/>
    <mergeCell ref="V490:AC490"/>
    <mergeCell ref="Z330:AB330"/>
    <mergeCell ref="H304:H308"/>
    <mergeCell ref="K479:L479"/>
    <mergeCell ref="M479:O479"/>
    <mergeCell ref="W392:Y392"/>
    <mergeCell ref="X198:Z198"/>
    <mergeCell ref="V266:X266"/>
    <mergeCell ref="Y558:AA558"/>
    <mergeCell ref="AB558:AD558"/>
    <mergeCell ref="Y545:AC545"/>
    <mergeCell ref="J546:O546"/>
    <mergeCell ref="J545:O545"/>
    <mergeCell ref="H553:I553"/>
    <mergeCell ref="T608:Z608"/>
    <mergeCell ref="M269:O269"/>
    <mergeCell ref="P269:R269"/>
    <mergeCell ref="AC240:AD240"/>
    <mergeCell ref="AD490:AE490"/>
    <mergeCell ref="AD491:AE491"/>
    <mergeCell ref="H393:I393"/>
    <mergeCell ref="H550:I550"/>
    <mergeCell ref="H551:I551"/>
    <mergeCell ref="J553:O553"/>
    <mergeCell ref="P553:S553"/>
    <mergeCell ref="AE267:AG267"/>
    <mergeCell ref="AE265:AG266"/>
    <mergeCell ref="Y270:AA270"/>
    <mergeCell ref="AB270:AD270"/>
    <mergeCell ref="H271:I271"/>
    <mergeCell ref="J271:L271"/>
    <mergeCell ref="M271:O271"/>
    <mergeCell ref="P271:R271"/>
    <mergeCell ref="S271:U271"/>
    <mergeCell ref="I573:R573"/>
    <mergeCell ref="I574:R574"/>
    <mergeCell ref="U591:AH591"/>
    <mergeCell ref="Q587:T587"/>
    <mergeCell ref="H601:L601"/>
    <mergeCell ref="U582:AH582"/>
    <mergeCell ref="AD176:AE176"/>
    <mergeCell ref="AM83:AN83"/>
    <mergeCell ref="AM168:AN168"/>
    <mergeCell ref="AA198:AC198"/>
    <mergeCell ref="J197:K197"/>
    <mergeCell ref="N206:Q206"/>
    <mergeCell ref="L197:N197"/>
    <mergeCell ref="O197:Q197"/>
    <mergeCell ref="R197:T197"/>
    <mergeCell ref="U197:W197"/>
    <mergeCell ref="X197:Z197"/>
    <mergeCell ref="AA197:AC197"/>
    <mergeCell ref="W181:Y181"/>
    <mergeCell ref="Z181:AA181"/>
    <mergeCell ref="AB181:AC181"/>
    <mergeCell ref="AD181:AE181"/>
    <mergeCell ref="AF181:AG181"/>
    <mergeCell ref="K185:O185"/>
    <mergeCell ref="K186:O186"/>
    <mergeCell ref="Q134:S134"/>
    <mergeCell ref="P171:V172"/>
    <mergeCell ref="K171:O172"/>
    <mergeCell ref="Z174:AA174"/>
    <mergeCell ref="T135:V135"/>
    <mergeCell ref="W135:Y135"/>
    <mergeCell ref="AM103:AN103"/>
    <mergeCell ref="K107:M107"/>
    <mergeCell ref="H164:O164"/>
    <mergeCell ref="P164:Q164"/>
    <mergeCell ref="H165:O165"/>
    <mergeCell ref="P165:Q165"/>
    <mergeCell ref="P112:X112"/>
    <mergeCell ref="AC97:AG97"/>
    <mergeCell ref="N135:P135"/>
    <mergeCell ref="Q135:S135"/>
    <mergeCell ref="H140:M142"/>
    <mergeCell ref="N141:AB141"/>
    <mergeCell ref="Z135:AB135"/>
    <mergeCell ref="H134:M134"/>
    <mergeCell ref="AM248:AN248"/>
    <mergeCell ref="N96:P96"/>
    <mergeCell ref="H99:J99"/>
    <mergeCell ref="K99:M99"/>
    <mergeCell ref="P110:X110"/>
    <mergeCell ref="H96:J96"/>
    <mergeCell ref="K96:M96"/>
    <mergeCell ref="W132:Y132"/>
    <mergeCell ref="H241:I241"/>
    <mergeCell ref="J241:AB241"/>
    <mergeCell ref="H163:O163"/>
    <mergeCell ref="P163:Q163"/>
    <mergeCell ref="R163:V163"/>
    <mergeCell ref="Z179:AA179"/>
    <mergeCell ref="AB179:AC179"/>
    <mergeCell ref="AD173:AE173"/>
    <mergeCell ref="L193:N193"/>
    <mergeCell ref="O193:Q193"/>
    <mergeCell ref="R193:T193"/>
    <mergeCell ref="U193:W193"/>
    <mergeCell ref="X193:Z193"/>
    <mergeCell ref="K151:V151"/>
    <mergeCell ref="H240:I240"/>
    <mergeCell ref="R162:V162"/>
    <mergeCell ref="N140:AB140"/>
    <mergeCell ref="X45:AC45"/>
    <mergeCell ref="U44:W44"/>
    <mergeCell ref="AF59:AH59"/>
    <mergeCell ref="K173:O173"/>
    <mergeCell ref="K174:O174"/>
    <mergeCell ref="K175:O175"/>
    <mergeCell ref="H175:J175"/>
    <mergeCell ref="W175:Y175"/>
    <mergeCell ref="Z175:AA175"/>
    <mergeCell ref="AB173:AC173"/>
    <mergeCell ref="Z172:AA172"/>
    <mergeCell ref="AB172:AC172"/>
    <mergeCell ref="K176:O176"/>
    <mergeCell ref="AH172:AJ172"/>
    <mergeCell ref="H153:O153"/>
    <mergeCell ref="P157:Q157"/>
    <mergeCell ref="R157:V157"/>
    <mergeCell ref="H171:J172"/>
    <mergeCell ref="AD174:AE174"/>
    <mergeCell ref="AH173:AJ173"/>
    <mergeCell ref="AH174:AJ174"/>
    <mergeCell ref="AH175:AJ175"/>
    <mergeCell ref="AH176:AJ176"/>
    <mergeCell ref="H157:O157"/>
    <mergeCell ref="P153:Q153"/>
    <mergeCell ref="R153:V153"/>
    <mergeCell ref="H154:O154"/>
    <mergeCell ref="P154:Q154"/>
    <mergeCell ref="R154:V154"/>
    <mergeCell ref="R165:V165"/>
    <mergeCell ref="Z171:AJ171"/>
    <mergeCell ref="Z97:AB97"/>
    <mergeCell ref="K671:N671"/>
    <mergeCell ref="N634:O634"/>
    <mergeCell ref="P634:Q634"/>
    <mergeCell ref="AF63:AH63"/>
    <mergeCell ref="G54:AK54"/>
    <mergeCell ref="X44:AC44"/>
    <mergeCell ref="F17:AN17"/>
    <mergeCell ref="I32:AG32"/>
    <mergeCell ref="I33:AG33"/>
    <mergeCell ref="I34:AG34"/>
    <mergeCell ref="I35:AG35"/>
    <mergeCell ref="I36:AG36"/>
    <mergeCell ref="I37:AG37"/>
    <mergeCell ref="X49:AC49"/>
    <mergeCell ref="G41:AK41"/>
    <mergeCell ref="Y22:AG22"/>
    <mergeCell ref="I45:Q45"/>
    <mergeCell ref="R45:T45"/>
    <mergeCell ref="U49:W49"/>
    <mergeCell ref="G29:AL29"/>
    <mergeCell ref="I31:AG31"/>
    <mergeCell ref="AM40:AN40"/>
    <mergeCell ref="I49:Q49"/>
    <mergeCell ref="R49:T49"/>
    <mergeCell ref="I43:Q43"/>
    <mergeCell ref="R43:T43"/>
    <mergeCell ref="U43:W43"/>
    <mergeCell ref="AM53:AN53"/>
    <mergeCell ref="T61:X61"/>
    <mergeCell ref="Y61:AC61"/>
    <mergeCell ref="AF62:AH62"/>
    <mergeCell ref="U45:W45"/>
    <mergeCell ref="Y59:AC59"/>
    <mergeCell ref="AD59:AE59"/>
    <mergeCell ref="I25:U25"/>
    <mergeCell ref="H675:J675"/>
    <mergeCell ref="K675:N675"/>
    <mergeCell ref="O675:AD675"/>
    <mergeCell ref="P660:Q660"/>
    <mergeCell ref="R660:T660"/>
    <mergeCell ref="U660:Y660"/>
    <mergeCell ref="H659:M659"/>
    <mergeCell ref="N659:O659"/>
    <mergeCell ref="H673:J673"/>
    <mergeCell ref="K673:N673"/>
    <mergeCell ref="O673:AD673"/>
    <mergeCell ref="H669:J669"/>
    <mergeCell ref="K669:N669"/>
    <mergeCell ref="R633:T633"/>
    <mergeCell ref="U633:Y633"/>
    <mergeCell ref="U636:Y636"/>
    <mergeCell ref="Z651:AB651"/>
    <mergeCell ref="Z652:AB652"/>
    <mergeCell ref="P652:Q652"/>
    <mergeCell ref="Z655:AB655"/>
    <mergeCell ref="AC655:AI655"/>
    <mergeCell ref="Z656:AB656"/>
    <mergeCell ref="P655:Q655"/>
    <mergeCell ref="Z642:AB642"/>
    <mergeCell ref="H674:J674"/>
    <mergeCell ref="K674:N674"/>
    <mergeCell ref="O674:AD674"/>
    <mergeCell ref="AE674:AG674"/>
    <mergeCell ref="H671:J671"/>
    <mergeCell ref="U654:Y654"/>
    <mergeCell ref="Z654:AB654"/>
    <mergeCell ref="U646:Y646"/>
    <mergeCell ref="E1:E2"/>
    <mergeCell ref="J21:K21"/>
    <mergeCell ref="M21:Q21"/>
    <mergeCell ref="G10:AN10"/>
    <mergeCell ref="G13:V13"/>
    <mergeCell ref="W13:AL13"/>
    <mergeCell ref="G14:V14"/>
    <mergeCell ref="W14:AL14"/>
    <mergeCell ref="G15:V15"/>
    <mergeCell ref="W15:AL15"/>
    <mergeCell ref="I50:Q50"/>
    <mergeCell ref="R50:T50"/>
    <mergeCell ref="U50:W50"/>
    <mergeCell ref="X50:AC50"/>
    <mergeCell ref="L26:M26"/>
    <mergeCell ref="AM28:AN28"/>
    <mergeCell ref="H63:I63"/>
    <mergeCell ref="J63:N63"/>
    <mergeCell ref="O63:S63"/>
    <mergeCell ref="Y62:AC62"/>
    <mergeCell ref="AD62:AE62"/>
    <mergeCell ref="T63:X63"/>
    <mergeCell ref="Y63:AC63"/>
    <mergeCell ref="AD63:AE63"/>
    <mergeCell ref="X43:AC43"/>
    <mergeCell ref="I44:Q44"/>
    <mergeCell ref="G8:N8"/>
    <mergeCell ref="AD61:AE61"/>
    <mergeCell ref="O59:S59"/>
    <mergeCell ref="J61:N61"/>
    <mergeCell ref="H72:AE80"/>
    <mergeCell ref="AF61:AH61"/>
    <mergeCell ref="J62:N62"/>
    <mergeCell ref="O62:S62"/>
    <mergeCell ref="T62:X62"/>
    <mergeCell ref="O60:S60"/>
    <mergeCell ref="T60:X60"/>
    <mergeCell ref="Y60:AC60"/>
    <mergeCell ref="AD60:AE60"/>
    <mergeCell ref="AC656:AI656"/>
    <mergeCell ref="M606:S606"/>
    <mergeCell ref="T606:Z606"/>
    <mergeCell ref="AA606:AG606"/>
    <mergeCell ref="AC646:AI646"/>
    <mergeCell ref="P651:Q651"/>
    <mergeCell ref="R651:T651"/>
    <mergeCell ref="U651:Y651"/>
    <mergeCell ref="H653:M653"/>
    <mergeCell ref="H654:M654"/>
    <mergeCell ref="N654:O654"/>
    <mergeCell ref="P654:Q654"/>
    <mergeCell ref="P653:Q653"/>
    <mergeCell ref="R653:T653"/>
    <mergeCell ref="H651:M652"/>
    <mergeCell ref="N651:O651"/>
    <mergeCell ref="R655:T655"/>
    <mergeCell ref="U655:Y655"/>
    <mergeCell ref="AC654:AI654"/>
    <mergeCell ref="AC651:AI651"/>
    <mergeCell ref="AC652:AI652"/>
    <mergeCell ref="R654:T654"/>
    <mergeCell ref="K672:N672"/>
    <mergeCell ref="O672:AD672"/>
    <mergeCell ref="AC660:AI660"/>
    <mergeCell ref="AR8:AT8"/>
    <mergeCell ref="I46:Q46"/>
    <mergeCell ref="R46:T46"/>
    <mergeCell ref="U46:W46"/>
    <mergeCell ref="X46:AC46"/>
    <mergeCell ref="I47:Q47"/>
    <mergeCell ref="R47:T47"/>
    <mergeCell ref="U47:W47"/>
    <mergeCell ref="X47:AC47"/>
    <mergeCell ref="I48:Q48"/>
    <mergeCell ref="R48:T48"/>
    <mergeCell ref="U48:W48"/>
    <mergeCell ref="X48:AC48"/>
    <mergeCell ref="AP86:BN86"/>
    <mergeCell ref="I26:J26"/>
    <mergeCell ref="R44:T44"/>
    <mergeCell ref="X195:Z195"/>
    <mergeCell ref="L194:N194"/>
    <mergeCell ref="O194:Q194"/>
    <mergeCell ref="R194:T194"/>
    <mergeCell ref="U194:W194"/>
    <mergeCell ref="H59:I59"/>
    <mergeCell ref="J59:N59"/>
    <mergeCell ref="T59:X59"/>
    <mergeCell ref="H98:J98"/>
    <mergeCell ref="G122:AM122"/>
    <mergeCell ref="J87:V87"/>
    <mergeCell ref="O61:S61"/>
    <mergeCell ref="H61:I61"/>
    <mergeCell ref="O669:AD669"/>
    <mergeCell ref="R659:T659"/>
    <mergeCell ref="U659:Y659"/>
    <mergeCell ref="R657:T657"/>
    <mergeCell ref="Z657:AB657"/>
    <mergeCell ref="H668:J668"/>
    <mergeCell ref="K668:N668"/>
    <mergeCell ref="O668:AD668"/>
    <mergeCell ref="AE668:AG668"/>
    <mergeCell ref="H660:M660"/>
    <mergeCell ref="N660:O660"/>
    <mergeCell ref="N658:O658"/>
    <mergeCell ref="P658:Q658"/>
    <mergeCell ref="N657:O657"/>
    <mergeCell ref="P657:Q657"/>
    <mergeCell ref="H670:J670"/>
    <mergeCell ref="K670:N670"/>
    <mergeCell ref="AE669:AG669"/>
    <mergeCell ref="G664:AM664"/>
    <mergeCell ref="H680:J680"/>
    <mergeCell ref="K680:N680"/>
    <mergeCell ref="O680:AD680"/>
    <mergeCell ref="AE680:AG680"/>
    <mergeCell ref="H677:J677"/>
    <mergeCell ref="K677:N677"/>
    <mergeCell ref="O677:AD677"/>
    <mergeCell ref="AE677:AG677"/>
    <mergeCell ref="H678:J678"/>
    <mergeCell ref="K678:N678"/>
    <mergeCell ref="O678:AD678"/>
    <mergeCell ref="AE678:AG678"/>
    <mergeCell ref="H679:J679"/>
    <mergeCell ref="K679:N679"/>
    <mergeCell ref="O679:AD679"/>
    <mergeCell ref="AE679:AG679"/>
    <mergeCell ref="U658:Y658"/>
    <mergeCell ref="H656:M658"/>
    <mergeCell ref="N656:O656"/>
    <mergeCell ref="P656:Q656"/>
    <mergeCell ref="R656:T656"/>
    <mergeCell ref="U656:Y656"/>
    <mergeCell ref="H676:J676"/>
    <mergeCell ref="K676:N676"/>
    <mergeCell ref="O676:AD676"/>
    <mergeCell ref="AE676:AG676"/>
    <mergeCell ref="P659:Q659"/>
    <mergeCell ref="R658:T658"/>
    <mergeCell ref="O671:AD671"/>
    <mergeCell ref="AE671:AG671"/>
    <mergeCell ref="H672:J672"/>
    <mergeCell ref="AE672:AG672"/>
    <mergeCell ref="U639:Y639"/>
    <mergeCell ref="P644:Q644"/>
    <mergeCell ref="R644:T644"/>
    <mergeCell ref="N640:O640"/>
    <mergeCell ref="P640:Q640"/>
    <mergeCell ref="R640:T640"/>
    <mergeCell ref="Z638:AB638"/>
    <mergeCell ref="AC638:AI638"/>
    <mergeCell ref="Z639:AB639"/>
    <mergeCell ref="AC639:AI639"/>
    <mergeCell ref="Z640:AB640"/>
    <mergeCell ref="AC640:AI640"/>
    <mergeCell ref="Z641:AB641"/>
    <mergeCell ref="R638:T638"/>
    <mergeCell ref="H644:M646"/>
    <mergeCell ref="N644:O644"/>
    <mergeCell ref="U644:Y644"/>
    <mergeCell ref="N641:O641"/>
    <mergeCell ref="AC643:AI643"/>
    <mergeCell ref="H641:M643"/>
    <mergeCell ref="N643:O643"/>
    <mergeCell ref="P643:Q643"/>
    <mergeCell ref="R643:T643"/>
    <mergeCell ref="U643:Y643"/>
    <mergeCell ref="H631:M632"/>
    <mergeCell ref="N631:O631"/>
    <mergeCell ref="P641:Q641"/>
    <mergeCell ref="R641:T641"/>
    <mergeCell ref="U641:Y641"/>
    <mergeCell ref="V617:Y617"/>
    <mergeCell ref="Z617:AE617"/>
    <mergeCell ref="R634:T634"/>
    <mergeCell ref="U634:Y634"/>
    <mergeCell ref="N633:O633"/>
    <mergeCell ref="P633:Q633"/>
    <mergeCell ref="R639:T639"/>
    <mergeCell ref="Z630:AB630"/>
    <mergeCell ref="AC630:AI630"/>
    <mergeCell ref="AE673:AG673"/>
    <mergeCell ref="AE675:AG675"/>
    <mergeCell ref="O670:AD670"/>
    <mergeCell ref="AE670:AG670"/>
    <mergeCell ref="AC650:AI650"/>
    <mergeCell ref="N642:O642"/>
    <mergeCell ref="P642:Q642"/>
    <mergeCell ref="R642:T642"/>
    <mergeCell ref="U642:Y642"/>
    <mergeCell ref="P645:Q645"/>
    <mergeCell ref="R645:T645"/>
    <mergeCell ref="U645:Y645"/>
    <mergeCell ref="N635:O635"/>
    <mergeCell ref="U635:Y635"/>
    <mergeCell ref="P635:Q635"/>
    <mergeCell ref="R635:T635"/>
    <mergeCell ref="Z645:AB645"/>
    <mergeCell ref="AC645:AI645"/>
    <mergeCell ref="N615:R615"/>
    <mergeCell ref="S615:U615"/>
    <mergeCell ref="V615:Y615"/>
    <mergeCell ref="Z615:AE615"/>
    <mergeCell ref="H616:J616"/>
    <mergeCell ref="K616:M616"/>
    <mergeCell ref="N616:R616"/>
    <mergeCell ref="S616:U616"/>
    <mergeCell ref="V616:Y616"/>
    <mergeCell ref="Q588:T588"/>
    <mergeCell ref="Q589:T589"/>
    <mergeCell ref="M608:S608"/>
    <mergeCell ref="H609:L609"/>
    <mergeCell ref="AA608:AG608"/>
    <mergeCell ref="AC641:AI641"/>
    <mergeCell ref="U638:Y638"/>
    <mergeCell ref="R648:T648"/>
    <mergeCell ref="P639:Q639"/>
    <mergeCell ref="AC635:AI635"/>
    <mergeCell ref="Z616:AE616"/>
    <mergeCell ref="Z618:AE618"/>
    <mergeCell ref="K618:M618"/>
    <mergeCell ref="N618:R618"/>
    <mergeCell ref="Z633:AB633"/>
    <mergeCell ref="AC633:AI633"/>
    <mergeCell ref="AF615:AG615"/>
    <mergeCell ref="Z634:AB634"/>
    <mergeCell ref="AC634:AI634"/>
    <mergeCell ref="Z635:AB635"/>
    <mergeCell ref="AF616:AG616"/>
    <mergeCell ref="AF618:AG618"/>
    <mergeCell ref="U632:Y632"/>
    <mergeCell ref="Z636:AB636"/>
    <mergeCell ref="AC636:AI636"/>
    <mergeCell ref="H637:M637"/>
    <mergeCell ref="N637:O637"/>
    <mergeCell ref="P637:Q637"/>
    <mergeCell ref="R637:T637"/>
    <mergeCell ref="U637:Y637"/>
    <mergeCell ref="V614:Y614"/>
    <mergeCell ref="N636:O636"/>
    <mergeCell ref="P636:Q636"/>
    <mergeCell ref="R636:T636"/>
    <mergeCell ref="AF619:AG619"/>
    <mergeCell ref="H630:M630"/>
    <mergeCell ref="N630:O630"/>
    <mergeCell ref="P630:Q630"/>
    <mergeCell ref="R630:Y630"/>
    <mergeCell ref="H619:J619"/>
    <mergeCell ref="K619:M619"/>
    <mergeCell ref="N619:R619"/>
    <mergeCell ref="S619:U619"/>
    <mergeCell ref="V619:Y619"/>
    <mergeCell ref="Z619:AE619"/>
    <mergeCell ref="AF617:AG617"/>
    <mergeCell ref="H618:J618"/>
    <mergeCell ref="Z637:AB637"/>
    <mergeCell ref="AC637:AI637"/>
    <mergeCell ref="AC631:AI631"/>
    <mergeCell ref="Z632:AB632"/>
    <mergeCell ref="AC632:AI632"/>
    <mergeCell ref="Z631:AB631"/>
    <mergeCell ref="H615:J615"/>
    <mergeCell ref="K615:M615"/>
    <mergeCell ref="Y551:AC551"/>
    <mergeCell ref="P547:S547"/>
    <mergeCell ref="T547:X547"/>
    <mergeCell ref="Y547:AC547"/>
    <mergeCell ref="J548:O548"/>
    <mergeCell ref="P548:S548"/>
    <mergeCell ref="T548:X548"/>
    <mergeCell ref="Y548:AC548"/>
    <mergeCell ref="H638:M640"/>
    <mergeCell ref="N638:O638"/>
    <mergeCell ref="P638:Q638"/>
    <mergeCell ref="AA610:AG610"/>
    <mergeCell ref="Y570:AB570"/>
    <mergeCell ref="H602:L602"/>
    <mergeCell ref="Z614:AE614"/>
    <mergeCell ref="AF614:AG614"/>
    <mergeCell ref="H608:L608"/>
    <mergeCell ref="Q586:T586"/>
    <mergeCell ref="U585:AH585"/>
    <mergeCell ref="U586:AH586"/>
    <mergeCell ref="U587:AH587"/>
    <mergeCell ref="U588:AH588"/>
    <mergeCell ref="U589:AH589"/>
    <mergeCell ref="M604:S604"/>
    <mergeCell ref="T604:Z604"/>
    <mergeCell ref="AA604:AG604"/>
    <mergeCell ref="M605:S605"/>
    <mergeCell ref="T605:Z605"/>
    <mergeCell ref="AA605:AG605"/>
    <mergeCell ref="Q583:T583"/>
    <mergeCell ref="I571:R571"/>
    <mergeCell ref="I572:R572"/>
    <mergeCell ref="J551:O551"/>
    <mergeCell ref="P551:S551"/>
    <mergeCell ref="T551:X551"/>
    <mergeCell ref="T550:X550"/>
    <mergeCell ref="Y550:AC550"/>
    <mergeCell ref="J547:O547"/>
    <mergeCell ref="U558:X558"/>
    <mergeCell ref="T540:X540"/>
    <mergeCell ref="M602:S602"/>
    <mergeCell ref="M600:AG600"/>
    <mergeCell ref="V570:X570"/>
    <mergeCell ref="J540:O540"/>
    <mergeCell ref="P540:S540"/>
    <mergeCell ref="P552:S552"/>
    <mergeCell ref="T552:X552"/>
    <mergeCell ref="Y552:AC552"/>
    <mergeCell ref="P549:S549"/>
    <mergeCell ref="T549:X549"/>
    <mergeCell ref="P541:S541"/>
    <mergeCell ref="T541:X541"/>
    <mergeCell ref="Y541:AC541"/>
    <mergeCell ref="J542:O542"/>
    <mergeCell ref="P542:S542"/>
    <mergeCell ref="T542:X542"/>
    <mergeCell ref="P546:S546"/>
    <mergeCell ref="T546:X546"/>
    <mergeCell ref="Y546:AC546"/>
    <mergeCell ref="J543:O543"/>
    <mergeCell ref="Y542:AC542"/>
    <mergeCell ref="Y540:AC540"/>
    <mergeCell ref="Y549:AC549"/>
    <mergeCell ref="P544:S544"/>
    <mergeCell ref="J549:O549"/>
    <mergeCell ref="P545:S545"/>
    <mergeCell ref="T545:X545"/>
    <mergeCell ref="J541:O541"/>
    <mergeCell ref="P539:S539"/>
    <mergeCell ref="T539:X539"/>
    <mergeCell ref="P543:S543"/>
    <mergeCell ref="T543:X543"/>
    <mergeCell ref="H541:I541"/>
    <mergeCell ref="S491:U491"/>
    <mergeCell ref="V491:AC491"/>
    <mergeCell ref="K487:L487"/>
    <mergeCell ref="M504:O504"/>
    <mergeCell ref="P504:R504"/>
    <mergeCell ref="S504:U504"/>
    <mergeCell ref="S503:U503"/>
    <mergeCell ref="Y543:AC543"/>
    <mergeCell ref="J544:O544"/>
    <mergeCell ref="H501:J506"/>
    <mergeCell ref="K506:L506"/>
    <mergeCell ref="K505:L505"/>
    <mergeCell ref="M505:O505"/>
    <mergeCell ref="P505:R505"/>
    <mergeCell ref="H483:J488"/>
    <mergeCell ref="M506:O506"/>
    <mergeCell ref="P506:R506"/>
    <mergeCell ref="S506:U506"/>
    <mergeCell ref="K503:L503"/>
    <mergeCell ref="M503:O503"/>
    <mergeCell ref="P502:R502"/>
    <mergeCell ref="S502:U502"/>
    <mergeCell ref="M500:O500"/>
    <mergeCell ref="M494:O494"/>
    <mergeCell ref="H407:I407"/>
    <mergeCell ref="H403:I403"/>
    <mergeCell ref="H404:I404"/>
    <mergeCell ref="H405:I405"/>
    <mergeCell ref="X345:AA345"/>
    <mergeCell ref="J396:L396"/>
    <mergeCell ref="H406:I406"/>
    <mergeCell ref="N387:Z387"/>
    <mergeCell ref="I309:L315"/>
    <mergeCell ref="H387:M387"/>
    <mergeCell ref="K477:L477"/>
    <mergeCell ref="T311:U311"/>
    <mergeCell ref="V311:W311"/>
    <mergeCell ref="Y311:Z311"/>
    <mergeCell ref="T418:Y418"/>
    <mergeCell ref="H421:K421"/>
    <mergeCell ref="L421:M421"/>
    <mergeCell ref="J354:M354"/>
    <mergeCell ref="J447:N447"/>
    <mergeCell ref="S480:U480"/>
    <mergeCell ref="M491:O491"/>
    <mergeCell ref="P491:R491"/>
    <mergeCell ref="V494:AC494"/>
    <mergeCell ref="P497:R497"/>
    <mergeCell ref="S497:U497"/>
    <mergeCell ref="P494:R494"/>
    <mergeCell ref="AE333:AG333"/>
    <mergeCell ref="H386:M386"/>
    <mergeCell ref="N386:Z386"/>
    <mergeCell ref="AD494:AE494"/>
    <mergeCell ref="AD487:AE487"/>
    <mergeCell ref="N385:Z385"/>
    <mergeCell ref="P428:U428"/>
    <mergeCell ref="P476:U476"/>
    <mergeCell ref="V476:AC476"/>
    <mergeCell ref="Z459:AA459"/>
    <mergeCell ref="Z460:AA460"/>
    <mergeCell ref="Z461:AA461"/>
    <mergeCell ref="O450:AE450"/>
    <mergeCell ref="AF489:AG489"/>
    <mergeCell ref="AF482:AG482"/>
    <mergeCell ref="AD482:AE482"/>
    <mergeCell ref="AD476:AG476"/>
    <mergeCell ref="AD460:AE460"/>
    <mergeCell ref="AD477:AE477"/>
    <mergeCell ref="V495:AC495"/>
    <mergeCell ref="K493:L493"/>
    <mergeCell ref="K486:L486"/>
    <mergeCell ref="M486:O486"/>
    <mergeCell ref="P486:R486"/>
    <mergeCell ref="S496:U496"/>
    <mergeCell ref="V496:AC496"/>
    <mergeCell ref="S492:U492"/>
    <mergeCell ref="AB460:AC460"/>
    <mergeCell ref="M306:N306"/>
    <mergeCell ref="M308:N308"/>
    <mergeCell ref="K429:O429"/>
    <mergeCell ref="H434:J434"/>
    <mergeCell ref="K434:O434"/>
    <mergeCell ref="AD462:AE462"/>
    <mergeCell ref="X462:Y462"/>
    <mergeCell ref="AF479:AG479"/>
    <mergeCell ref="M477:O477"/>
    <mergeCell ref="P477:R477"/>
    <mergeCell ref="V483:AC483"/>
    <mergeCell ref="M289:Q289"/>
    <mergeCell ref="H293:H299"/>
    <mergeCell ref="M312:Q312"/>
    <mergeCell ref="AF478:AG478"/>
    <mergeCell ref="K488:L488"/>
    <mergeCell ref="M488:O488"/>
    <mergeCell ref="K485:L485"/>
    <mergeCell ref="AD479:AE479"/>
    <mergeCell ref="P482:R482"/>
    <mergeCell ref="I293:L299"/>
    <mergeCell ref="P297:Z297"/>
    <mergeCell ref="P298:Z298"/>
    <mergeCell ref="P299:Z299"/>
    <mergeCell ref="M398:O398"/>
    <mergeCell ref="M299:O299"/>
    <mergeCell ref="S289:V289"/>
    <mergeCell ref="X289:Z289"/>
    <mergeCell ref="I289:L291"/>
    <mergeCell ref="I304:L308"/>
    <mergeCell ref="V312:W312"/>
    <mergeCell ref="Y312:Z312"/>
    <mergeCell ref="AC344:AH344"/>
    <mergeCell ref="V349:W349"/>
    <mergeCell ref="AC356:AD356"/>
    <mergeCell ref="AE348:AH348"/>
    <mergeCell ref="Q348:T348"/>
    <mergeCell ref="Z335:AB335"/>
    <mergeCell ref="P335:V335"/>
    <mergeCell ref="T463:U463"/>
    <mergeCell ref="P484:R484"/>
    <mergeCell ref="H477:J482"/>
    <mergeCell ref="G438:AM438"/>
    <mergeCell ref="J448:N448"/>
    <mergeCell ref="H476:J476"/>
    <mergeCell ref="K476:O476"/>
    <mergeCell ref="P481:R481"/>
    <mergeCell ref="S481:U481"/>
    <mergeCell ref="M290:Q290"/>
    <mergeCell ref="J398:L398"/>
    <mergeCell ref="J399:L399"/>
    <mergeCell ref="J400:L400"/>
    <mergeCell ref="W395:Y395"/>
    <mergeCell ref="M396:O396"/>
    <mergeCell ref="P396:V396"/>
    <mergeCell ref="W396:Y396"/>
    <mergeCell ref="J397:L397"/>
    <mergeCell ref="M397:O397"/>
    <mergeCell ref="P397:V397"/>
    <mergeCell ref="J393:L393"/>
    <mergeCell ref="J394:L394"/>
    <mergeCell ref="M393:O393"/>
    <mergeCell ref="M394:O394"/>
    <mergeCell ref="H384:M384"/>
    <mergeCell ref="N384:Z384"/>
    <mergeCell ref="T313:U313"/>
    <mergeCell ref="Z339:AB339"/>
    <mergeCell ref="Q345:T345"/>
    <mergeCell ref="O344:T344"/>
    <mergeCell ref="Q349:T349"/>
    <mergeCell ref="W393:Y393"/>
    <mergeCell ref="H351:M351"/>
    <mergeCell ref="J348:M348"/>
    <mergeCell ref="H358:M358"/>
    <mergeCell ref="H345:I345"/>
    <mergeCell ref="J356:M356"/>
    <mergeCell ref="J352:M352"/>
    <mergeCell ref="Q352:T352"/>
    <mergeCell ref="I300:L301"/>
    <mergeCell ref="T312:U312"/>
    <mergeCell ref="AE273:AG273"/>
    <mergeCell ref="O359:P359"/>
    <mergeCell ref="O360:P360"/>
    <mergeCell ref="M314:Q314"/>
    <mergeCell ref="T314:U314"/>
    <mergeCell ref="V314:W314"/>
    <mergeCell ref="M305:N305"/>
    <mergeCell ref="P328:V328"/>
    <mergeCell ref="X353:AA353"/>
    <mergeCell ref="Y268:AA268"/>
    <mergeCell ref="AE271:AG271"/>
    <mergeCell ref="J268:L268"/>
    <mergeCell ref="P268:R268"/>
    <mergeCell ref="S268:U268"/>
    <mergeCell ref="V268:X268"/>
    <mergeCell ref="M267:O267"/>
    <mergeCell ref="P267:R267"/>
    <mergeCell ref="S267:U267"/>
    <mergeCell ref="V267:X267"/>
    <mergeCell ref="AB271:AD271"/>
    <mergeCell ref="M268:O268"/>
    <mergeCell ref="J269:L269"/>
    <mergeCell ref="H284:L284"/>
    <mergeCell ref="M284:Z284"/>
    <mergeCell ref="M294:O294"/>
    <mergeCell ref="M295:O295"/>
    <mergeCell ref="M296:O296"/>
    <mergeCell ref="M297:O297"/>
    <mergeCell ref="M300:O300"/>
    <mergeCell ref="P300:Q300"/>
    <mergeCell ref="M301:O301"/>
    <mergeCell ref="AE345:AH345"/>
    <mergeCell ref="Y274:AA274"/>
    <mergeCell ref="M307:N307"/>
    <mergeCell ref="O307:Z307"/>
    <mergeCell ref="O288:R288"/>
    <mergeCell ref="H270:I270"/>
    <mergeCell ref="J349:M349"/>
    <mergeCell ref="T310:U310"/>
    <mergeCell ref="V310:W310"/>
    <mergeCell ref="Y310:Z310"/>
    <mergeCell ref="M311:Q311"/>
    <mergeCell ref="M304:N304"/>
    <mergeCell ref="M288:N288"/>
    <mergeCell ref="M287:N287"/>
    <mergeCell ref="Y313:Z313"/>
    <mergeCell ref="Z337:AB337"/>
    <mergeCell ref="O345:P345"/>
    <mergeCell ref="Z334:AB334"/>
    <mergeCell ref="P329:V329"/>
    <mergeCell ref="H322:AD325"/>
    <mergeCell ref="Y315:Z315"/>
    <mergeCell ref="J345:M345"/>
    <mergeCell ref="H300:H301"/>
    <mergeCell ref="Y273:AA273"/>
    <mergeCell ref="AB273:AD273"/>
    <mergeCell ref="P274:R274"/>
    <mergeCell ref="S274:U274"/>
    <mergeCell ref="S290:V290"/>
    <mergeCell ref="X290:Z290"/>
    <mergeCell ref="P294:Z294"/>
    <mergeCell ref="P301:Z301"/>
    <mergeCell ref="R333:V333"/>
    <mergeCell ref="J346:M346"/>
    <mergeCell ref="H244:I244"/>
    <mergeCell ref="J244:AB244"/>
    <mergeCell ref="AC244:AD244"/>
    <mergeCell ref="H245:I245"/>
    <mergeCell ref="J245:AB245"/>
    <mergeCell ref="AC245:AD245"/>
    <mergeCell ref="L256:AD256"/>
    <mergeCell ref="L257:AD257"/>
    <mergeCell ref="H257:K257"/>
    <mergeCell ref="H254:K254"/>
    <mergeCell ref="H255:K255"/>
    <mergeCell ref="L254:AD254"/>
    <mergeCell ref="L255:AD255"/>
    <mergeCell ref="X253:Y253"/>
    <mergeCell ref="H256:K256"/>
    <mergeCell ref="Y266:AA266"/>
    <mergeCell ref="H265:I266"/>
    <mergeCell ref="J265:O265"/>
    <mergeCell ref="P265:U265"/>
    <mergeCell ref="V265:AA265"/>
    <mergeCell ref="S266:U266"/>
    <mergeCell ref="H251:K251"/>
    <mergeCell ref="H252:K252"/>
    <mergeCell ref="H253:K253"/>
    <mergeCell ref="G249:AA249"/>
    <mergeCell ref="J266:L266"/>
    <mergeCell ref="M266:O266"/>
    <mergeCell ref="Q221:S221"/>
    <mergeCell ref="Z223:AB223"/>
    <mergeCell ref="Q224:S224"/>
    <mergeCell ref="T224:V224"/>
    <mergeCell ref="W224:Y224"/>
    <mergeCell ref="Z224:AB224"/>
    <mergeCell ref="AC243:AD243"/>
    <mergeCell ref="L251:AD251"/>
    <mergeCell ref="L253:M253"/>
    <mergeCell ref="T253:W253"/>
    <mergeCell ref="V252:W252"/>
    <mergeCell ref="X252:AD252"/>
    <mergeCell ref="L252:M252"/>
    <mergeCell ref="N252:T252"/>
    <mergeCell ref="N253:R253"/>
    <mergeCell ref="Z253:AD253"/>
    <mergeCell ref="AB265:AD266"/>
    <mergeCell ref="AC239:AD239"/>
    <mergeCell ref="Z226:AB226"/>
    <mergeCell ref="M225:P226"/>
    <mergeCell ref="Q225:S225"/>
    <mergeCell ref="T225:V225"/>
    <mergeCell ref="W225:Y225"/>
    <mergeCell ref="H225:L226"/>
    <mergeCell ref="H227:L228"/>
    <mergeCell ref="M220:P220"/>
    <mergeCell ref="Q220:S220"/>
    <mergeCell ref="T220:V220"/>
    <mergeCell ref="W220:Y220"/>
    <mergeCell ref="T221:V221"/>
    <mergeCell ref="W221:Y221"/>
    <mergeCell ref="Z231:AB231"/>
    <mergeCell ref="Q232:S232"/>
    <mergeCell ref="T232:V232"/>
    <mergeCell ref="W232:Y232"/>
    <mergeCell ref="Z232:AB232"/>
    <mergeCell ref="M231:P232"/>
    <mergeCell ref="Q231:S231"/>
    <mergeCell ref="T231:V231"/>
    <mergeCell ref="W231:Y231"/>
    <mergeCell ref="Q230:S230"/>
    <mergeCell ref="T230:V230"/>
    <mergeCell ref="W230:Y230"/>
    <mergeCell ref="Z230:AB230"/>
    <mergeCell ref="M229:P230"/>
    <mergeCell ref="Q229:S229"/>
    <mergeCell ref="T229:V229"/>
    <mergeCell ref="W229:Y229"/>
    <mergeCell ref="Z222:AB222"/>
    <mergeCell ref="M221:P222"/>
    <mergeCell ref="N204:Q204"/>
    <mergeCell ref="L205:M205"/>
    <mergeCell ref="N205:Q205"/>
    <mergeCell ref="R207:S207"/>
    <mergeCell ref="L206:M206"/>
    <mergeCell ref="T206:W206"/>
    <mergeCell ref="T207:W207"/>
    <mergeCell ref="M223:P224"/>
    <mergeCell ref="Q223:S223"/>
    <mergeCell ref="T223:V223"/>
    <mergeCell ref="W223:Y223"/>
    <mergeCell ref="Z221:AB221"/>
    <mergeCell ref="Q222:S222"/>
    <mergeCell ref="T222:V222"/>
    <mergeCell ref="W222:Y222"/>
    <mergeCell ref="H231:L232"/>
    <mergeCell ref="H220:L220"/>
    <mergeCell ref="H221:L222"/>
    <mergeCell ref="H223:L224"/>
    <mergeCell ref="Z227:AB227"/>
    <mergeCell ref="Q228:S228"/>
    <mergeCell ref="T228:V228"/>
    <mergeCell ref="W228:Y228"/>
    <mergeCell ref="Z228:AB228"/>
    <mergeCell ref="M227:P228"/>
    <mergeCell ref="Q227:S227"/>
    <mergeCell ref="T227:V227"/>
    <mergeCell ref="W227:Y227"/>
    <mergeCell ref="Z225:AB225"/>
    <mergeCell ref="Q226:S226"/>
    <mergeCell ref="T226:V226"/>
    <mergeCell ref="W226:Y226"/>
    <mergeCell ref="U192:W192"/>
    <mergeCell ref="X192:Z192"/>
    <mergeCell ref="H186:J186"/>
    <mergeCell ref="L195:N195"/>
    <mergeCell ref="O195:Q195"/>
    <mergeCell ref="AF186:AG186"/>
    <mergeCell ref="H185:J185"/>
    <mergeCell ref="Y212:Z212"/>
    <mergeCell ref="X196:Z196"/>
    <mergeCell ref="AA196:AC196"/>
    <mergeCell ref="J194:K194"/>
    <mergeCell ref="J196:K196"/>
    <mergeCell ref="L196:N196"/>
    <mergeCell ref="O196:Q196"/>
    <mergeCell ref="AF184:AG184"/>
    <mergeCell ref="AC223:AE223"/>
    <mergeCell ref="AC224:AE224"/>
    <mergeCell ref="L202:M202"/>
    <mergeCell ref="N202:Q202"/>
    <mergeCell ref="R208:S208"/>
    <mergeCell ref="AA199:AC199"/>
    <mergeCell ref="U199:W199"/>
    <mergeCell ref="X199:Z199"/>
    <mergeCell ref="R205:V205"/>
    <mergeCell ref="R206:S206"/>
    <mergeCell ref="Y208:Z208"/>
    <mergeCell ref="Y209:Z209"/>
    <mergeCell ref="Y210:Z210"/>
    <mergeCell ref="T208:W208"/>
    <mergeCell ref="R209:S209"/>
    <mergeCell ref="T209:W209"/>
    <mergeCell ref="R210:S210"/>
    <mergeCell ref="N129:P129"/>
    <mergeCell ref="T100:V100"/>
    <mergeCell ref="W100:Y100"/>
    <mergeCell ref="Z100:AB100"/>
    <mergeCell ref="H127:M127"/>
    <mergeCell ref="N127:P127"/>
    <mergeCell ref="K115:O115"/>
    <mergeCell ref="H108:J108"/>
    <mergeCell ref="K108:O108"/>
    <mergeCell ref="K109:O109"/>
    <mergeCell ref="K110:O110"/>
    <mergeCell ref="P117:X117"/>
    <mergeCell ref="G104:AG104"/>
    <mergeCell ref="H109:J113"/>
    <mergeCell ref="W98:Y98"/>
    <mergeCell ref="Z128:AB128"/>
    <mergeCell ref="H125:M126"/>
    <mergeCell ref="T129:V129"/>
    <mergeCell ref="W129:Y129"/>
    <mergeCell ref="Z129:AB129"/>
    <mergeCell ref="Z127:AB127"/>
    <mergeCell ref="P111:X111"/>
    <mergeCell ref="K111:O111"/>
    <mergeCell ref="N126:P126"/>
    <mergeCell ref="Q126:S126"/>
    <mergeCell ref="H114:J118"/>
    <mergeCell ref="K113:O113"/>
    <mergeCell ref="K98:M98"/>
    <mergeCell ref="N98:P98"/>
    <mergeCell ref="Q98:S98"/>
    <mergeCell ref="P108:X108"/>
    <mergeCell ref="P109:X109"/>
    <mergeCell ref="H132:M132"/>
    <mergeCell ref="N132:P132"/>
    <mergeCell ref="AA195:AC195"/>
    <mergeCell ref="AA192:AC192"/>
    <mergeCell ref="H193:I198"/>
    <mergeCell ref="J193:K193"/>
    <mergeCell ref="H137:M137"/>
    <mergeCell ref="N137:P137"/>
    <mergeCell ref="Q137:S137"/>
    <mergeCell ref="T137:V137"/>
    <mergeCell ref="W137:Y137"/>
    <mergeCell ref="Z173:AA173"/>
    <mergeCell ref="H182:J182"/>
    <mergeCell ref="W182:Y182"/>
    <mergeCell ref="Z182:AA182"/>
    <mergeCell ref="H181:J181"/>
    <mergeCell ref="Z136:AB136"/>
    <mergeCell ref="H135:M135"/>
    <mergeCell ref="AA194:AC194"/>
    <mergeCell ref="W180:Y180"/>
    <mergeCell ref="W178:Y178"/>
    <mergeCell ref="Z178:AA178"/>
    <mergeCell ref="H177:J177"/>
    <mergeCell ref="W177:Y177"/>
    <mergeCell ref="Z177:AA177"/>
    <mergeCell ref="Q132:S132"/>
    <mergeCell ref="T132:V132"/>
    <mergeCell ref="T138:V138"/>
    <mergeCell ref="AB180:AC180"/>
    <mergeCell ref="K183:O183"/>
    <mergeCell ref="K181:O181"/>
    <mergeCell ref="K182:O182"/>
    <mergeCell ref="H86:AF86"/>
    <mergeCell ref="K112:O112"/>
    <mergeCell ref="H107:J107"/>
    <mergeCell ref="H128:M128"/>
    <mergeCell ref="N128:P128"/>
    <mergeCell ref="Q128:S128"/>
    <mergeCell ref="Q129:S129"/>
    <mergeCell ref="K114:O114"/>
    <mergeCell ref="H130:M130"/>
    <mergeCell ref="N130:P130"/>
    <mergeCell ref="Q130:S130"/>
    <mergeCell ref="T130:V130"/>
    <mergeCell ref="AC99:AG99"/>
    <mergeCell ref="T126:V126"/>
    <mergeCell ref="AC100:AG100"/>
    <mergeCell ref="T127:V127"/>
    <mergeCell ref="W127:Y127"/>
    <mergeCell ref="K118:O118"/>
    <mergeCell ref="P118:X118"/>
    <mergeCell ref="AC95:AG95"/>
    <mergeCell ref="W130:Y130"/>
    <mergeCell ref="H100:J100"/>
    <mergeCell ref="K100:M100"/>
    <mergeCell ref="N100:P100"/>
    <mergeCell ref="Q100:S100"/>
    <mergeCell ref="Z95:AB95"/>
    <mergeCell ref="Q95:S95"/>
    <mergeCell ref="T95:V95"/>
    <mergeCell ref="W95:Y95"/>
    <mergeCell ref="H92:AE92"/>
    <mergeCell ref="T98:V98"/>
    <mergeCell ref="Z98:AB98"/>
    <mergeCell ref="K504:L504"/>
    <mergeCell ref="S500:U500"/>
    <mergeCell ref="V500:AC500"/>
    <mergeCell ref="AD500:AE500"/>
    <mergeCell ref="P493:R493"/>
    <mergeCell ref="K494:L494"/>
    <mergeCell ref="P496:R496"/>
    <mergeCell ref="S494:U494"/>
    <mergeCell ref="AD497:AE497"/>
    <mergeCell ref="AF497:AG497"/>
    <mergeCell ref="AD496:AE496"/>
    <mergeCell ref="M487:O487"/>
    <mergeCell ref="K491:L491"/>
    <mergeCell ref="V487:AC487"/>
    <mergeCell ref="K495:L495"/>
    <mergeCell ref="V497:AC497"/>
    <mergeCell ref="AF491:AG491"/>
    <mergeCell ref="K492:L492"/>
    <mergeCell ref="M492:O492"/>
    <mergeCell ref="P492:R492"/>
    <mergeCell ref="M495:O495"/>
    <mergeCell ref="AF487:AG487"/>
    <mergeCell ref="AD499:AE499"/>
    <mergeCell ref="AD495:AE495"/>
    <mergeCell ref="V498:AC498"/>
    <mergeCell ref="AD498:AE498"/>
    <mergeCell ref="AF490:AG490"/>
    <mergeCell ref="AD489:AE489"/>
    <mergeCell ref="AF488:AG488"/>
    <mergeCell ref="AF493:AG493"/>
    <mergeCell ref="S489:U489"/>
    <mergeCell ref="V493:AC493"/>
    <mergeCell ref="H138:M138"/>
    <mergeCell ref="N138:P138"/>
    <mergeCell ref="Q138:S138"/>
    <mergeCell ref="H192:I192"/>
    <mergeCell ref="J192:K192"/>
    <mergeCell ref="L192:N192"/>
    <mergeCell ref="O192:Q192"/>
    <mergeCell ref="H199:K199"/>
    <mergeCell ref="AB186:AC186"/>
    <mergeCell ref="H178:J178"/>
    <mergeCell ref="H133:M133"/>
    <mergeCell ref="N133:P133"/>
    <mergeCell ref="Q133:S133"/>
    <mergeCell ref="Z137:AB137"/>
    <mergeCell ref="H136:M136"/>
    <mergeCell ref="N136:P136"/>
    <mergeCell ref="Q136:S136"/>
    <mergeCell ref="T133:V133"/>
    <mergeCell ref="W133:Y133"/>
    <mergeCell ref="Z133:AB133"/>
    <mergeCell ref="AB182:AC182"/>
    <mergeCell ref="W136:Y136"/>
    <mergeCell ref="W134:Y134"/>
    <mergeCell ref="Z134:AB134"/>
    <mergeCell ref="N134:P134"/>
    <mergeCell ref="H152:O152"/>
    <mergeCell ref="Z176:AA176"/>
    <mergeCell ref="AB176:AC176"/>
    <mergeCell ref="R196:T196"/>
    <mergeCell ref="N142:AB142"/>
    <mergeCell ref="H180:J180"/>
    <mergeCell ref="W173:Y173"/>
    <mergeCell ref="H179:J179"/>
    <mergeCell ref="W179:Y179"/>
    <mergeCell ref="K501:L501"/>
    <mergeCell ref="H489:J494"/>
    <mergeCell ref="V460:W460"/>
    <mergeCell ref="T413:Y413"/>
    <mergeCell ref="P401:V401"/>
    <mergeCell ref="J451:N451"/>
    <mergeCell ref="N421:S421"/>
    <mergeCell ref="T421:Y421"/>
    <mergeCell ref="O459:S459"/>
    <mergeCell ref="J457:N463"/>
    <mergeCell ref="H429:J429"/>
    <mergeCell ref="W394:Y394"/>
    <mergeCell ref="M395:O395"/>
    <mergeCell ref="P400:V400"/>
    <mergeCell ref="H399:I399"/>
    <mergeCell ref="W397:Y397"/>
    <mergeCell ref="H397:I397"/>
    <mergeCell ref="L418:M418"/>
    <mergeCell ref="N418:S418"/>
    <mergeCell ref="H414:K414"/>
    <mergeCell ref="W401:Y401"/>
    <mergeCell ref="P501:R501"/>
    <mergeCell ref="P488:R488"/>
    <mergeCell ref="S488:U488"/>
    <mergeCell ref="S501:U501"/>
    <mergeCell ref="H229:L230"/>
    <mergeCell ref="I457:I463"/>
    <mergeCell ref="T462:U462"/>
    <mergeCell ref="V462:W462"/>
    <mergeCell ref="R332:V332"/>
    <mergeCell ref="AF485:AG485"/>
    <mergeCell ref="AD484:AE484"/>
    <mergeCell ref="AA430:AE430"/>
    <mergeCell ref="V480:AC480"/>
    <mergeCell ref="AF477:AG477"/>
    <mergeCell ref="J456:N456"/>
    <mergeCell ref="S477:U477"/>
    <mergeCell ref="S482:U482"/>
    <mergeCell ref="V481:AC481"/>
    <mergeCell ref="P479:R479"/>
    <mergeCell ref="P430:U430"/>
    <mergeCell ref="V430:Z430"/>
    <mergeCell ref="P434:U434"/>
    <mergeCell ref="V484:AC484"/>
    <mergeCell ref="P487:R487"/>
    <mergeCell ref="S487:U487"/>
    <mergeCell ref="V434:Z434"/>
    <mergeCell ref="S478:U478"/>
    <mergeCell ref="Z458:AA458"/>
    <mergeCell ref="AD486:AE486"/>
    <mergeCell ref="AF486:AG486"/>
    <mergeCell ref="AD485:AE485"/>
    <mergeCell ref="AF484:AG484"/>
    <mergeCell ref="AD481:AE481"/>
    <mergeCell ref="V479:AC479"/>
    <mergeCell ref="P478:R478"/>
    <mergeCell ref="P485:R485"/>
    <mergeCell ref="S485:U485"/>
    <mergeCell ref="V485:AC485"/>
    <mergeCell ref="AF480:AG480"/>
    <mergeCell ref="H139:M139"/>
    <mergeCell ref="AW454:BM454"/>
    <mergeCell ref="W403:Y403"/>
    <mergeCell ref="P404:V404"/>
    <mergeCell ref="W404:Y404"/>
    <mergeCell ref="T139:V139"/>
    <mergeCell ref="W139:Y139"/>
    <mergeCell ref="Z139:AB139"/>
    <mergeCell ref="P405:V405"/>
    <mergeCell ref="T458:U458"/>
    <mergeCell ref="P393:V393"/>
    <mergeCell ref="AF185:AG185"/>
    <mergeCell ref="AC225:AE225"/>
    <mergeCell ref="AC226:AE226"/>
    <mergeCell ref="AC227:AE227"/>
    <mergeCell ref="R192:T192"/>
    <mergeCell ref="L204:M204"/>
    <mergeCell ref="L199:N199"/>
    <mergeCell ref="M309:Q309"/>
    <mergeCell ref="T309:U309"/>
    <mergeCell ref="V309:W309"/>
    <mergeCell ref="Y309:Z309"/>
    <mergeCell ref="M310:Q310"/>
    <mergeCell ref="N139:P139"/>
    <mergeCell ref="Q139:S139"/>
    <mergeCell ref="M392:O392"/>
    <mergeCell ref="M402:O402"/>
    <mergeCell ref="J403:L403"/>
    <mergeCell ref="J407:L407"/>
    <mergeCell ref="M405:O405"/>
    <mergeCell ref="M407:O407"/>
    <mergeCell ref="O358:T358"/>
    <mergeCell ref="K433:O433"/>
    <mergeCell ref="V429:Z429"/>
    <mergeCell ref="I446:N446"/>
    <mergeCell ref="P398:V398"/>
    <mergeCell ref="W406:Y406"/>
    <mergeCell ref="H420:K420"/>
    <mergeCell ref="H398:I398"/>
    <mergeCell ref="H431:J431"/>
    <mergeCell ref="H400:I400"/>
    <mergeCell ref="J406:L406"/>
    <mergeCell ref="M406:O406"/>
    <mergeCell ref="AA428:AE428"/>
    <mergeCell ref="T420:Y420"/>
    <mergeCell ref="H394:I394"/>
    <mergeCell ref="H395:I395"/>
    <mergeCell ref="H396:I396"/>
    <mergeCell ref="J395:L395"/>
    <mergeCell ref="K432:O432"/>
    <mergeCell ref="P432:U432"/>
    <mergeCell ref="V432:Z432"/>
    <mergeCell ref="AA433:AE433"/>
    <mergeCell ref="P406:V406"/>
    <mergeCell ref="P394:V394"/>
    <mergeCell ref="P407:V407"/>
    <mergeCell ref="W407:Y407"/>
    <mergeCell ref="H417:K417"/>
    <mergeCell ref="L417:M417"/>
    <mergeCell ref="N417:S417"/>
    <mergeCell ref="P433:U433"/>
    <mergeCell ref="N420:S420"/>
    <mergeCell ref="N131:P131"/>
    <mergeCell ref="Q131:S131"/>
    <mergeCell ref="T131:V131"/>
    <mergeCell ref="P152:Q152"/>
    <mergeCell ref="R152:V152"/>
    <mergeCell ref="V345:W345"/>
    <mergeCell ref="AD478:AE478"/>
    <mergeCell ref="AF492:AG492"/>
    <mergeCell ref="Z132:AB132"/>
    <mergeCell ref="AB177:AC177"/>
    <mergeCell ref="AB178:AC178"/>
    <mergeCell ref="AA193:AC193"/>
    <mergeCell ref="W138:Y138"/>
    <mergeCell ref="Z138:AB138"/>
    <mergeCell ref="AD182:AE182"/>
    <mergeCell ref="AF180:AG180"/>
    <mergeCell ref="AA208:AD208"/>
    <mergeCell ref="AA209:AD209"/>
    <mergeCell ref="AC228:AE228"/>
    <mergeCell ref="W405:Y405"/>
    <mergeCell ref="O351:T351"/>
    <mergeCell ref="V351:AA351"/>
    <mergeCell ref="X352:AA352"/>
    <mergeCell ref="Q346:T346"/>
    <mergeCell ref="O356:P356"/>
    <mergeCell ref="V356:W356"/>
    <mergeCell ref="X327:AG327"/>
    <mergeCell ref="AE330:AG330"/>
    <mergeCell ref="AE331:AG331"/>
    <mergeCell ref="AE337:AG337"/>
    <mergeCell ref="AE354:AH354"/>
    <mergeCell ref="AC351:AH351"/>
    <mergeCell ref="T134:V134"/>
    <mergeCell ref="AF177:AG177"/>
    <mergeCell ref="AD179:AE179"/>
    <mergeCell ref="AF179:AG179"/>
    <mergeCell ref="AD184:AE184"/>
    <mergeCell ref="BQ455:BU455"/>
    <mergeCell ref="BV455:CL455"/>
    <mergeCell ref="BQ456:BU456"/>
    <mergeCell ref="BV456:CL456"/>
    <mergeCell ref="CP455:CT455"/>
    <mergeCell ref="BQ452:BU452"/>
    <mergeCell ref="CN447:CN463"/>
    <mergeCell ref="BV452:CL452"/>
    <mergeCell ref="BQ453:BU453"/>
    <mergeCell ref="BV453:CL453"/>
    <mergeCell ref="CA462:CB462"/>
    <mergeCell ref="CC462:CD462"/>
    <mergeCell ref="BV451:CL451"/>
    <mergeCell ref="AC221:AE221"/>
    <mergeCell ref="AC222:AE222"/>
    <mergeCell ref="P392:V392"/>
    <mergeCell ref="S288:V288"/>
    <mergeCell ref="W288:Z288"/>
    <mergeCell ref="CP454:CT454"/>
    <mergeCell ref="AA431:AE431"/>
    <mergeCell ref="AA210:AD210"/>
    <mergeCell ref="AA211:AD211"/>
    <mergeCell ref="AA212:AD212"/>
    <mergeCell ref="AC220:AE220"/>
    <mergeCell ref="Z180:AA180"/>
    <mergeCell ref="Z220:AB220"/>
    <mergeCell ref="AD180:AE180"/>
    <mergeCell ref="BQ454:BU454"/>
    <mergeCell ref="BV454:CL454"/>
    <mergeCell ref="BV461:BZ461"/>
    <mergeCell ref="CU455:DK455"/>
    <mergeCell ref="CP456:CT456"/>
    <mergeCell ref="CU456:DK456"/>
    <mergeCell ref="BH107:BJ107"/>
    <mergeCell ref="BK107:BM107"/>
    <mergeCell ref="BH108:BJ108"/>
    <mergeCell ref="BK108:BO108"/>
    <mergeCell ref="CO446:CT446"/>
    <mergeCell ref="CU446:DK446"/>
    <mergeCell ref="CP447:CT447"/>
    <mergeCell ref="CU447:DK447"/>
    <mergeCell ref="CP448:CT448"/>
    <mergeCell ref="CU448:DK448"/>
    <mergeCell ref="CP449:CT449"/>
    <mergeCell ref="CU449:DK449"/>
    <mergeCell ref="CP450:CT450"/>
    <mergeCell ref="CU450:DK450"/>
    <mergeCell ref="CP451:CT451"/>
    <mergeCell ref="CU451:DK451"/>
    <mergeCell ref="CP452:CT452"/>
    <mergeCell ref="CU452:DK452"/>
    <mergeCell ref="BP117:BX117"/>
    <mergeCell ref="CC118:CG118"/>
    <mergeCell ref="CH118:CP118"/>
    <mergeCell ref="AW448:BM448"/>
    <mergeCell ref="CP453:CT453"/>
    <mergeCell ref="CU453:DK453"/>
    <mergeCell ref="CI460:CJ460"/>
    <mergeCell ref="CK460:CL460"/>
    <mergeCell ref="BP114:BX114"/>
    <mergeCell ref="BP115:BX115"/>
    <mergeCell ref="BP116:BX116"/>
    <mergeCell ref="DO452:DS452"/>
    <mergeCell ref="DT452:EJ452"/>
    <mergeCell ref="BP446:BU446"/>
    <mergeCell ref="BV446:CL446"/>
    <mergeCell ref="BQ447:BU447"/>
    <mergeCell ref="BV447:CL447"/>
    <mergeCell ref="CC116:CG116"/>
    <mergeCell ref="CR109:CT113"/>
    <mergeCell ref="BP118:BX118"/>
    <mergeCell ref="BK116:BO116"/>
    <mergeCell ref="BQ450:BU450"/>
    <mergeCell ref="BV450:CL450"/>
    <mergeCell ref="BQ451:BU451"/>
    <mergeCell ref="BV449:CL449"/>
    <mergeCell ref="BZ114:CB118"/>
    <mergeCell ref="BQ448:BU448"/>
    <mergeCell ref="BV448:CL448"/>
    <mergeCell ref="BQ449:BU449"/>
    <mergeCell ref="BP86:CN86"/>
    <mergeCell ref="DN446:DS446"/>
    <mergeCell ref="DT446:EJ446"/>
    <mergeCell ref="DO447:DS447"/>
    <mergeCell ref="DT447:EJ447"/>
    <mergeCell ref="DO448:DS448"/>
    <mergeCell ref="DT448:EJ448"/>
    <mergeCell ref="DO449:DS449"/>
    <mergeCell ref="DT449:EJ449"/>
    <mergeCell ref="DO450:DS450"/>
    <mergeCell ref="DT450:EJ450"/>
    <mergeCell ref="DO451:DS451"/>
    <mergeCell ref="DT451:EJ451"/>
    <mergeCell ref="CZ115:DH115"/>
    <mergeCell ref="CZ116:DH116"/>
    <mergeCell ref="CZ117:DH117"/>
    <mergeCell ref="CZ118:DH118"/>
    <mergeCell ref="CZ108:DH108"/>
    <mergeCell ref="CZ109:DH109"/>
    <mergeCell ref="CZ110:DH110"/>
    <mergeCell ref="CZ111:DH111"/>
    <mergeCell ref="CZ112:DH112"/>
    <mergeCell ref="CZ113:DH113"/>
    <mergeCell ref="CZ114:DH114"/>
    <mergeCell ref="CU114:CY114"/>
    <mergeCell ref="BZ107:CB107"/>
    <mergeCell ref="CC107:CE107"/>
    <mergeCell ref="CR107:CT107"/>
    <mergeCell ref="BR87:CD87"/>
    <mergeCell ref="BP88:BQ88"/>
    <mergeCell ref="CC115:CG115"/>
    <mergeCell ref="BP108:BX108"/>
    <mergeCell ref="AP107:AR107"/>
    <mergeCell ref="AS107:AU107"/>
    <mergeCell ref="AP108:AR108"/>
    <mergeCell ref="AS116:AW116"/>
    <mergeCell ref="CU107:CW107"/>
    <mergeCell ref="BZ108:CB108"/>
    <mergeCell ref="CC108:CG108"/>
    <mergeCell ref="CC114:CG114"/>
    <mergeCell ref="BZ109:CB113"/>
    <mergeCell ref="CC109:CG109"/>
    <mergeCell ref="CR108:CT108"/>
    <mergeCell ref="CU108:CY108"/>
    <mergeCell ref="CC113:CG113"/>
    <mergeCell ref="CU112:CY112"/>
    <mergeCell ref="CU110:CY110"/>
    <mergeCell ref="CU111:CY111"/>
    <mergeCell ref="CU113:CY113"/>
    <mergeCell ref="CU109:CY109"/>
    <mergeCell ref="BK115:BO115"/>
    <mergeCell ref="BK114:BO114"/>
    <mergeCell ref="CR114:CT118"/>
    <mergeCell ref="CU117:CY117"/>
    <mergeCell ref="CC117:CG117"/>
    <mergeCell ref="CH117:CP117"/>
    <mergeCell ref="CU118:CY118"/>
    <mergeCell ref="BK117:BO117"/>
    <mergeCell ref="BK118:BO118"/>
    <mergeCell ref="CH108:CP108"/>
    <mergeCell ref="CH115:CP115"/>
    <mergeCell ref="CH116:CP116"/>
    <mergeCell ref="BK112:BO112"/>
    <mergeCell ref="BK113:BO113"/>
    <mergeCell ref="AS108:AW108"/>
    <mergeCell ref="AP109:AR113"/>
    <mergeCell ref="AS109:AW109"/>
    <mergeCell ref="AS110:AW110"/>
    <mergeCell ref="AS111:AW111"/>
    <mergeCell ref="AS112:AW112"/>
    <mergeCell ref="AS113:AW113"/>
    <mergeCell ref="CU116:CY116"/>
    <mergeCell ref="CC110:CG110"/>
    <mergeCell ref="CC111:CG111"/>
    <mergeCell ref="CU115:CY115"/>
    <mergeCell ref="CH112:CP112"/>
    <mergeCell ref="CH113:CP113"/>
    <mergeCell ref="CH114:CP114"/>
    <mergeCell ref="CC112:CG112"/>
    <mergeCell ref="H131:M131"/>
    <mergeCell ref="W131:Y131"/>
    <mergeCell ref="Z131:AB131"/>
    <mergeCell ref="K116:O116"/>
    <mergeCell ref="K117:O117"/>
    <mergeCell ref="AS117:AW117"/>
    <mergeCell ref="AS118:AW118"/>
    <mergeCell ref="AS114:AW114"/>
    <mergeCell ref="BH114:BJ118"/>
    <mergeCell ref="BK110:BO110"/>
    <mergeCell ref="BK111:BO111"/>
    <mergeCell ref="BH109:BJ113"/>
    <mergeCell ref="BP109:BX109"/>
    <mergeCell ref="BP110:BX110"/>
    <mergeCell ref="BP111:BX111"/>
    <mergeCell ref="BP112:BX112"/>
    <mergeCell ref="BP113:BX113"/>
    <mergeCell ref="J64:N64"/>
    <mergeCell ref="O64:S64"/>
    <mergeCell ref="T64:X64"/>
    <mergeCell ref="Y64:AC64"/>
    <mergeCell ref="P113:X113"/>
    <mergeCell ref="P114:X114"/>
    <mergeCell ref="P115:X115"/>
    <mergeCell ref="P116:X116"/>
    <mergeCell ref="H84:AJ84"/>
    <mergeCell ref="Z125:AB126"/>
    <mergeCell ref="AD64:AE64"/>
    <mergeCell ref="AF64:AH64"/>
    <mergeCell ref="H65:N65"/>
    <mergeCell ref="T128:V128"/>
    <mergeCell ref="W128:Y128"/>
    <mergeCell ref="K180:O180"/>
    <mergeCell ref="Y211:Z211"/>
    <mergeCell ref="Z130:AB130"/>
    <mergeCell ref="H129:M129"/>
    <mergeCell ref="K95:M95"/>
    <mergeCell ref="N95:P95"/>
    <mergeCell ref="O65:AH65"/>
    <mergeCell ref="H68:AE68"/>
    <mergeCell ref="Q127:S127"/>
    <mergeCell ref="AF176:AG176"/>
    <mergeCell ref="K177:O177"/>
    <mergeCell ref="K178:O178"/>
    <mergeCell ref="K179:O179"/>
    <mergeCell ref="O199:Q199"/>
    <mergeCell ref="R199:T199"/>
    <mergeCell ref="AD178:AE178"/>
    <mergeCell ref="AD177:AE177"/>
    <mergeCell ref="AJ337:AL337"/>
    <mergeCell ref="AJ335:AL335"/>
    <mergeCell ref="AH336:AI336"/>
    <mergeCell ref="AJ338:AL338"/>
    <mergeCell ref="AJ339:AL339"/>
    <mergeCell ref="AE353:AH353"/>
    <mergeCell ref="O349:P349"/>
    <mergeCell ref="O457:S457"/>
    <mergeCell ref="T457:U457"/>
    <mergeCell ref="X346:AA346"/>
    <mergeCell ref="AE346:AH346"/>
    <mergeCell ref="Q347:T347"/>
    <mergeCell ref="X347:AA347"/>
    <mergeCell ref="AE347:AH347"/>
    <mergeCell ref="Q355:T355"/>
    <mergeCell ref="X355:AA355"/>
    <mergeCell ref="AE355:AH355"/>
    <mergeCell ref="N414:S414"/>
    <mergeCell ref="P402:V402"/>
    <mergeCell ref="AC345:AD345"/>
    <mergeCell ref="G426:AM426"/>
    <mergeCell ref="X356:AA356"/>
    <mergeCell ref="AE356:AH356"/>
    <mergeCell ref="H359:I359"/>
    <mergeCell ref="H392:I392"/>
    <mergeCell ref="J392:L392"/>
    <mergeCell ref="AC360:AD360"/>
    <mergeCell ref="AC359:AD359"/>
    <mergeCell ref="T419:Y419"/>
    <mergeCell ref="H413:K413"/>
    <mergeCell ref="H385:M385"/>
    <mergeCell ref="H402:I402"/>
    <mergeCell ref="AI572:AJ572"/>
    <mergeCell ref="AI573:AJ573"/>
    <mergeCell ref="AI574:AJ574"/>
    <mergeCell ref="Y568:AB568"/>
    <mergeCell ref="T461:U461"/>
    <mergeCell ref="V461:W461"/>
    <mergeCell ref="X461:Y461"/>
    <mergeCell ref="AK569:AM569"/>
    <mergeCell ref="AK570:AM570"/>
    <mergeCell ref="AK571:AM571"/>
    <mergeCell ref="AK572:AM572"/>
    <mergeCell ref="AK573:AM573"/>
    <mergeCell ref="AK574:AM574"/>
    <mergeCell ref="S571:U571"/>
    <mergeCell ref="S572:U572"/>
    <mergeCell ref="S573:U573"/>
    <mergeCell ref="V571:X571"/>
    <mergeCell ref="V572:X572"/>
    <mergeCell ref="V573:X573"/>
    <mergeCell ref="AD506:AE506"/>
    <mergeCell ref="V569:X569"/>
    <mergeCell ref="S570:U570"/>
    <mergeCell ref="O462:S462"/>
    <mergeCell ref="S505:U505"/>
    <mergeCell ref="V505:AC505"/>
    <mergeCell ref="V504:AC504"/>
    <mergeCell ref="AD504:AE504"/>
    <mergeCell ref="P503:R503"/>
    <mergeCell ref="AF498:AG498"/>
    <mergeCell ref="AD505:AE505"/>
    <mergeCell ref="AF494:AG494"/>
    <mergeCell ref="AD480:AE480"/>
    <mergeCell ref="AS115:AW115"/>
    <mergeCell ref="AW447:BM447"/>
    <mergeCell ref="AR449:AV449"/>
    <mergeCell ref="AW449:BM449"/>
    <mergeCell ref="AW450:BM450"/>
    <mergeCell ref="BJ461:BK461"/>
    <mergeCell ref="AR451:AV451"/>
    <mergeCell ref="AR452:AV452"/>
    <mergeCell ref="AA434:AE434"/>
    <mergeCell ref="V313:W313"/>
    <mergeCell ref="H321:AD321"/>
    <mergeCell ref="H309:H315"/>
    <mergeCell ref="H447:H463"/>
    <mergeCell ref="H360:I360"/>
    <mergeCell ref="J347:M347"/>
    <mergeCell ref="J355:M355"/>
    <mergeCell ref="L414:M414"/>
    <mergeCell ref="H344:M344"/>
    <mergeCell ref="J401:L401"/>
    <mergeCell ref="J402:L402"/>
    <mergeCell ref="AW446:BM446"/>
    <mergeCell ref="BH463:BI463"/>
    <mergeCell ref="BJ463:BK463"/>
    <mergeCell ref="BL463:BM463"/>
    <mergeCell ref="BL462:BM462"/>
    <mergeCell ref="AF172:AG172"/>
    <mergeCell ref="AE352:AH352"/>
    <mergeCell ref="J353:M353"/>
    <mergeCell ref="H383:M383"/>
    <mergeCell ref="N383:Z383"/>
    <mergeCell ref="V358:AA358"/>
    <mergeCell ref="AC358:AH358"/>
    <mergeCell ref="AH328:AI328"/>
    <mergeCell ref="AH332:AI332"/>
    <mergeCell ref="Z329:AB329"/>
    <mergeCell ref="AE338:AG338"/>
    <mergeCell ref="Q353:T353"/>
    <mergeCell ref="AE329:AG329"/>
    <mergeCell ref="AE335:AG335"/>
    <mergeCell ref="Z338:AB338"/>
    <mergeCell ref="R330:V330"/>
    <mergeCell ref="R331:V331"/>
    <mergeCell ref="BB462:BC462"/>
    <mergeCell ref="BD462:BE462"/>
    <mergeCell ref="BF462:BG462"/>
    <mergeCell ref="BH462:BI462"/>
    <mergeCell ref="CZ459:DA459"/>
    <mergeCell ref="CK461:CL461"/>
    <mergeCell ref="CU463:CY463"/>
    <mergeCell ref="CZ463:DA463"/>
    <mergeCell ref="BF457:BG457"/>
    <mergeCell ref="BH457:BI457"/>
    <mergeCell ref="CA458:CB458"/>
    <mergeCell ref="BH458:BI458"/>
    <mergeCell ref="CI459:CJ459"/>
    <mergeCell ref="CK459:CL459"/>
    <mergeCell ref="BV460:BZ460"/>
    <mergeCell ref="CA460:CB460"/>
    <mergeCell ref="CC460:CD460"/>
    <mergeCell ref="CE460:CF460"/>
    <mergeCell ref="CG460:CH460"/>
    <mergeCell ref="CE462:CF462"/>
    <mergeCell ref="CG462:CH462"/>
    <mergeCell ref="CI462:CJ462"/>
    <mergeCell ref="BB459:BC459"/>
    <mergeCell ref="BD459:BE459"/>
    <mergeCell ref="CU457:CY457"/>
    <mergeCell ref="CZ457:DA457"/>
    <mergeCell ref="CA463:CB463"/>
    <mergeCell ref="DH457:DI457"/>
    <mergeCell ref="DJ457:DK457"/>
    <mergeCell ref="CU458:CY458"/>
    <mergeCell ref="CZ458:DA458"/>
    <mergeCell ref="DB458:DC458"/>
    <mergeCell ref="DD458:DE458"/>
    <mergeCell ref="DF458:DG458"/>
    <mergeCell ref="DH458:DI458"/>
    <mergeCell ref="DJ458:DK458"/>
    <mergeCell ref="CU459:CY459"/>
    <mergeCell ref="CU460:CY460"/>
    <mergeCell ref="CZ460:DA460"/>
    <mergeCell ref="DJ461:DK461"/>
    <mergeCell ref="DH462:DI462"/>
    <mergeCell ref="DB460:DC460"/>
    <mergeCell ref="DB462:DC462"/>
    <mergeCell ref="DD462:DE462"/>
    <mergeCell ref="DF462:DG462"/>
    <mergeCell ref="DH459:DI459"/>
    <mergeCell ref="DJ459:DK459"/>
    <mergeCell ref="DH460:DI460"/>
    <mergeCell ref="DJ460:DK460"/>
    <mergeCell ref="BV458:BZ458"/>
    <mergeCell ref="CU462:CY462"/>
    <mergeCell ref="CZ462:DA462"/>
    <mergeCell ref="CE463:CF463"/>
    <mergeCell ref="CG463:CH463"/>
    <mergeCell ref="DH461:DI461"/>
    <mergeCell ref="DD460:DE460"/>
    <mergeCell ref="DF460:DG460"/>
    <mergeCell ref="DB457:DC457"/>
    <mergeCell ref="DB459:DC459"/>
    <mergeCell ref="DO456:DS456"/>
    <mergeCell ref="DT456:EJ456"/>
    <mergeCell ref="EC463:ED463"/>
    <mergeCell ref="EC462:ED462"/>
    <mergeCell ref="EA463:EB463"/>
    <mergeCell ref="DT463:DX463"/>
    <mergeCell ref="DJ463:DK463"/>
    <mergeCell ref="DH463:DI463"/>
    <mergeCell ref="DB463:DC463"/>
    <mergeCell ref="EG458:EH458"/>
    <mergeCell ref="EI458:EJ458"/>
    <mergeCell ref="DT459:DX459"/>
    <mergeCell ref="DY459:DZ459"/>
    <mergeCell ref="EA459:EB459"/>
    <mergeCell ref="EC459:ED459"/>
    <mergeCell ref="DT460:DX460"/>
    <mergeCell ref="DY460:DZ460"/>
    <mergeCell ref="EA460:EB460"/>
    <mergeCell ref="EC460:ED460"/>
    <mergeCell ref="EE460:EF460"/>
    <mergeCell ref="EG460:EH460"/>
    <mergeCell ref="EI460:EJ460"/>
    <mergeCell ref="EG461:EH461"/>
    <mergeCell ref="EG462:EH462"/>
    <mergeCell ref="EI462:EJ462"/>
    <mergeCell ref="EC457:ED457"/>
    <mergeCell ref="EE457:EF457"/>
    <mergeCell ref="DT461:DX461"/>
    <mergeCell ref="DY461:DZ461"/>
    <mergeCell ref="DY463:DZ463"/>
    <mergeCell ref="EI459:EJ459"/>
    <mergeCell ref="DT454:EJ454"/>
    <mergeCell ref="EE463:EF463"/>
    <mergeCell ref="EG463:EH463"/>
    <mergeCell ref="EA461:EB461"/>
    <mergeCell ref="EC461:ED461"/>
    <mergeCell ref="DJ462:DK462"/>
    <mergeCell ref="EI463:EJ463"/>
    <mergeCell ref="DM447:DM463"/>
    <mergeCell ref="EG457:EH457"/>
    <mergeCell ref="EI457:EJ457"/>
    <mergeCell ref="DT458:DX458"/>
    <mergeCell ref="DY458:DZ458"/>
    <mergeCell ref="EA458:EB458"/>
    <mergeCell ref="EC458:ED458"/>
    <mergeCell ref="EE458:EF458"/>
    <mergeCell ref="DO453:DS453"/>
    <mergeCell ref="DT453:EJ453"/>
    <mergeCell ref="EI461:EJ461"/>
    <mergeCell ref="DT462:DX462"/>
    <mergeCell ref="DY462:DZ462"/>
    <mergeCell ref="EA462:EB462"/>
    <mergeCell ref="EE462:EF462"/>
    <mergeCell ref="EE461:EF461"/>
    <mergeCell ref="DO454:DS454"/>
    <mergeCell ref="DO455:DS455"/>
    <mergeCell ref="DT455:EJ455"/>
    <mergeCell ref="BF459:BG459"/>
    <mergeCell ref="BH459:BI459"/>
    <mergeCell ref="BJ458:BK458"/>
    <mergeCell ref="DF459:DG459"/>
    <mergeCell ref="CU461:CY461"/>
    <mergeCell ref="CE461:CF461"/>
    <mergeCell ref="CG461:CH461"/>
    <mergeCell ref="CI461:CJ461"/>
    <mergeCell ref="BO447:BO463"/>
    <mergeCell ref="BL460:BM460"/>
    <mergeCell ref="DD463:DE463"/>
    <mergeCell ref="DF463:DG463"/>
    <mergeCell ref="CZ461:DA461"/>
    <mergeCell ref="BH461:BI461"/>
    <mergeCell ref="CU454:DK454"/>
    <mergeCell ref="DD459:DE459"/>
    <mergeCell ref="EE459:EF459"/>
    <mergeCell ref="EG459:EH459"/>
    <mergeCell ref="DN457:DN463"/>
    <mergeCell ref="DO457:DS463"/>
    <mergeCell ref="DT457:DX457"/>
    <mergeCell ref="DY457:DZ457"/>
    <mergeCell ref="EA457:EB457"/>
    <mergeCell ref="BD458:BE458"/>
    <mergeCell ref="BF458:BG458"/>
    <mergeCell ref="BD461:BE461"/>
    <mergeCell ref="BL457:BM457"/>
    <mergeCell ref="BL461:BM461"/>
    <mergeCell ref="BF461:BG461"/>
    <mergeCell ref="BL458:BM458"/>
    <mergeCell ref="BD463:BE463"/>
    <mergeCell ref="DF457:DG457"/>
    <mergeCell ref="BP457:BP463"/>
    <mergeCell ref="BQ457:BU463"/>
    <mergeCell ref="BV457:BZ457"/>
    <mergeCell ref="CC463:CD463"/>
    <mergeCell ref="CG458:CH458"/>
    <mergeCell ref="CC459:CD459"/>
    <mergeCell ref="CE459:CF459"/>
    <mergeCell ref="CG459:CH459"/>
    <mergeCell ref="CA459:CB459"/>
    <mergeCell ref="DB461:DC461"/>
    <mergeCell ref="DD461:DE461"/>
    <mergeCell ref="DF461:DG461"/>
    <mergeCell ref="DD457:DE457"/>
    <mergeCell ref="CO457:CO463"/>
    <mergeCell ref="CP457:CT463"/>
    <mergeCell ref="CA457:CB457"/>
    <mergeCell ref="BJ460:BK460"/>
    <mergeCell ref="BH460:BI460"/>
    <mergeCell ref="CI463:CJ463"/>
    <mergeCell ref="CK463:CL463"/>
    <mergeCell ref="BB460:BC460"/>
    <mergeCell ref="BB457:BC457"/>
    <mergeCell ref="BD457:BE457"/>
    <mergeCell ref="BF463:BG463"/>
    <mergeCell ref="BJ457:BK457"/>
    <mergeCell ref="AW452:BM452"/>
    <mergeCell ref="BI610:BO610"/>
    <mergeCell ref="BQ600:BU600"/>
    <mergeCell ref="AP610:AT610"/>
    <mergeCell ref="AD172:AE172"/>
    <mergeCell ref="AU610:BA610"/>
    <mergeCell ref="V506:AC506"/>
    <mergeCell ref="AD488:AE488"/>
    <mergeCell ref="T459:U459"/>
    <mergeCell ref="V489:AC489"/>
    <mergeCell ref="S574:U574"/>
    <mergeCell ref="Y572:AB572"/>
    <mergeCell ref="Y573:AB573"/>
    <mergeCell ref="Y574:AB574"/>
    <mergeCell ref="AC571:AH571"/>
    <mergeCell ref="AC574:AH574"/>
    <mergeCell ref="AD463:AE463"/>
    <mergeCell ref="Z462:AA462"/>
    <mergeCell ref="V463:W463"/>
    <mergeCell ref="X463:Y463"/>
    <mergeCell ref="AB462:AC462"/>
    <mergeCell ref="O460:S460"/>
    <mergeCell ref="AF506:AG506"/>
    <mergeCell ref="AF504:AG504"/>
    <mergeCell ref="AF503:AG503"/>
    <mergeCell ref="AF496:AG496"/>
    <mergeCell ref="AD503:AE503"/>
    <mergeCell ref="CJ610:CP610"/>
    <mergeCell ref="AA432:AE432"/>
    <mergeCell ref="O455:AE455"/>
    <mergeCell ref="CI458:CJ458"/>
    <mergeCell ref="CK458:CL458"/>
    <mergeCell ref="BV459:BZ459"/>
    <mergeCell ref="V458:W458"/>
    <mergeCell ref="M501:O501"/>
    <mergeCell ref="V477:AC477"/>
    <mergeCell ref="AB459:AC459"/>
    <mergeCell ref="T460:U460"/>
    <mergeCell ref="AC572:AH572"/>
    <mergeCell ref="AK568:AM568"/>
    <mergeCell ref="O463:S463"/>
    <mergeCell ref="V574:X574"/>
    <mergeCell ref="Y571:AB571"/>
    <mergeCell ref="AQ457:AQ463"/>
    <mergeCell ref="Z457:AA457"/>
    <mergeCell ref="O458:S458"/>
    <mergeCell ref="Q582:T582"/>
    <mergeCell ref="U559:X559"/>
    <mergeCell ref="Y559:AA559"/>
    <mergeCell ref="U560:X560"/>
    <mergeCell ref="U561:X561"/>
    <mergeCell ref="Y560:AA560"/>
    <mergeCell ref="Y561:AA561"/>
    <mergeCell ref="X458:Y458"/>
    <mergeCell ref="V459:W459"/>
    <mergeCell ref="X459:Y459"/>
    <mergeCell ref="V502:AC502"/>
    <mergeCell ref="AD502:AE502"/>
    <mergeCell ref="AF502:AG502"/>
    <mergeCell ref="AW458:BA458"/>
    <mergeCell ref="BB458:BC458"/>
    <mergeCell ref="H433:J433"/>
    <mergeCell ref="AQ446:AV446"/>
    <mergeCell ref="AR450:AV450"/>
    <mergeCell ref="AR447:AV447"/>
    <mergeCell ref="AR448:AV448"/>
    <mergeCell ref="O454:AE454"/>
    <mergeCell ref="O449:AE449"/>
    <mergeCell ref="J450:N450"/>
    <mergeCell ref="O452:AE452"/>
    <mergeCell ref="J453:N453"/>
    <mergeCell ref="O453:AE453"/>
    <mergeCell ref="AR453:AV453"/>
    <mergeCell ref="Z463:AA463"/>
    <mergeCell ref="AW456:BM456"/>
    <mergeCell ref="AB458:AC458"/>
    <mergeCell ref="V433:Z433"/>
    <mergeCell ref="AW453:BM453"/>
    <mergeCell ref="AR454:AV454"/>
    <mergeCell ref="AW463:BA463"/>
    <mergeCell ref="AW462:BA462"/>
    <mergeCell ref="AW459:BA459"/>
    <mergeCell ref="AW460:BA460"/>
    <mergeCell ref="AW457:BA457"/>
    <mergeCell ref="AW461:BA461"/>
    <mergeCell ref="O448:AE448"/>
    <mergeCell ref="J449:N449"/>
    <mergeCell ref="O446:AE446"/>
    <mergeCell ref="AM437:AN437"/>
    <mergeCell ref="O447:AE447"/>
    <mergeCell ref="J452:N452"/>
    <mergeCell ref="BV610:CB610"/>
    <mergeCell ref="BV603:CB603"/>
    <mergeCell ref="P173:V173"/>
    <mergeCell ref="P174:V174"/>
    <mergeCell ref="P175:V175"/>
    <mergeCell ref="P176:V176"/>
    <mergeCell ref="P177:V177"/>
    <mergeCell ref="P178:V178"/>
    <mergeCell ref="P179:V179"/>
    <mergeCell ref="P180:V180"/>
    <mergeCell ref="P181:V181"/>
    <mergeCell ref="P182:V182"/>
    <mergeCell ref="P183:V183"/>
    <mergeCell ref="P184:V184"/>
    <mergeCell ref="O304:Z304"/>
    <mergeCell ref="AP609:AT609"/>
    <mergeCell ref="AU609:BA609"/>
    <mergeCell ref="BB609:BH609"/>
    <mergeCell ref="BI609:BO609"/>
    <mergeCell ref="BV462:BZ462"/>
    <mergeCell ref="V344:AA344"/>
    <mergeCell ref="BV600:CP600"/>
    <mergeCell ref="BQ601:BU601"/>
    <mergeCell ref="AU602:BA602"/>
    <mergeCell ref="CJ608:CP608"/>
    <mergeCell ref="CC461:CD461"/>
    <mergeCell ref="CC457:CD457"/>
    <mergeCell ref="CE457:CF457"/>
    <mergeCell ref="CG457:CH457"/>
    <mergeCell ref="CC458:CD458"/>
    <mergeCell ref="CE458:CF458"/>
    <mergeCell ref="BQ603:BU603"/>
    <mergeCell ref="H62:I62"/>
    <mergeCell ref="H64:I64"/>
    <mergeCell ref="Q96:S96"/>
    <mergeCell ref="T96:V96"/>
    <mergeCell ref="H88:I88"/>
    <mergeCell ref="Z99:AB99"/>
    <mergeCell ref="CJ609:CP609"/>
    <mergeCell ref="AP600:AT600"/>
    <mergeCell ref="AP608:AT608"/>
    <mergeCell ref="AU600:BO600"/>
    <mergeCell ref="AP601:AT601"/>
    <mergeCell ref="AU601:BO601"/>
    <mergeCell ref="AX108:BF108"/>
    <mergeCell ref="AX109:BF109"/>
    <mergeCell ref="AX110:BF110"/>
    <mergeCell ref="AX111:BF111"/>
    <mergeCell ref="AX112:BF112"/>
    <mergeCell ref="AX113:BF113"/>
    <mergeCell ref="AX114:BF114"/>
    <mergeCell ref="AX115:BF115"/>
    <mergeCell ref="AX116:BF116"/>
    <mergeCell ref="AX117:BF117"/>
    <mergeCell ref="AX118:BF118"/>
    <mergeCell ref="BK109:BO109"/>
    <mergeCell ref="CH109:CP109"/>
    <mergeCell ref="CH110:CP110"/>
    <mergeCell ref="CH111:CP111"/>
    <mergeCell ref="Q584:T584"/>
    <mergeCell ref="Q585:T585"/>
    <mergeCell ref="K497:L497"/>
    <mergeCell ref="P395:V395"/>
    <mergeCell ref="BQ604:BU604"/>
    <mergeCell ref="BQ605:BQ607"/>
    <mergeCell ref="BR605:BU605"/>
    <mergeCell ref="BR606:BU606"/>
    <mergeCell ref="AF60:AH60"/>
    <mergeCell ref="N125:V125"/>
    <mergeCell ref="W125:Y126"/>
    <mergeCell ref="H60:I60"/>
    <mergeCell ref="J60:N60"/>
    <mergeCell ref="Q97:S97"/>
    <mergeCell ref="T97:V97"/>
    <mergeCell ref="W97:Y97"/>
    <mergeCell ref="W96:Y96"/>
    <mergeCell ref="Z96:AB96"/>
    <mergeCell ref="AC96:AG96"/>
    <mergeCell ref="H95:J95"/>
    <mergeCell ref="N99:P99"/>
    <mergeCell ref="Q99:S99"/>
    <mergeCell ref="T99:V99"/>
    <mergeCell ref="W99:Y99"/>
    <mergeCell ref="AC98:AG98"/>
    <mergeCell ref="H97:J97"/>
    <mergeCell ref="K97:M97"/>
    <mergeCell ref="N97:P97"/>
    <mergeCell ref="H93:AE93"/>
    <mergeCell ref="U590:AH590"/>
    <mergeCell ref="X460:Y460"/>
    <mergeCell ref="H583:M585"/>
    <mergeCell ref="H586:M588"/>
    <mergeCell ref="H589:M591"/>
    <mergeCell ref="N583:P585"/>
    <mergeCell ref="N589:P591"/>
    <mergeCell ref="BQ602:BU602"/>
    <mergeCell ref="BQ610:BU610"/>
    <mergeCell ref="CC610:CI610"/>
    <mergeCell ref="H600:L600"/>
    <mergeCell ref="H604:L604"/>
    <mergeCell ref="H605:H607"/>
    <mergeCell ref="I605:L605"/>
    <mergeCell ref="I606:L606"/>
    <mergeCell ref="BB602:BH602"/>
    <mergeCell ref="BI602:BO602"/>
    <mergeCell ref="AP603:AT603"/>
    <mergeCell ref="AP604:AT604"/>
    <mergeCell ref="AQ606:AT606"/>
    <mergeCell ref="AQ607:AT607"/>
    <mergeCell ref="AU608:BA608"/>
    <mergeCell ref="BB608:BH608"/>
    <mergeCell ref="BI608:BO608"/>
    <mergeCell ref="AP602:AT602"/>
    <mergeCell ref="BQ609:BU609"/>
    <mergeCell ref="BV609:CB609"/>
    <mergeCell ref="CC609:CI609"/>
    <mergeCell ref="M609:S609"/>
    <mergeCell ref="T609:Z609"/>
    <mergeCell ref="AA609:AG609"/>
    <mergeCell ref="AU606:BA606"/>
    <mergeCell ref="AQ605:AT605"/>
    <mergeCell ref="CC605:CI605"/>
    <mergeCell ref="CC603:CI603"/>
    <mergeCell ref="BR607:BU607"/>
    <mergeCell ref="BQ608:BU608"/>
    <mergeCell ref="BV608:CB608"/>
    <mergeCell ref="CC608:CI608"/>
    <mergeCell ref="BB610:BH610"/>
    <mergeCell ref="BV602:CB602"/>
    <mergeCell ref="CC602:CI602"/>
    <mergeCell ref="BV601:CP601"/>
    <mergeCell ref="CJ602:CP602"/>
    <mergeCell ref="CK462:CL462"/>
    <mergeCell ref="BV463:BZ463"/>
    <mergeCell ref="V503:AC503"/>
    <mergeCell ref="H474:AG474"/>
    <mergeCell ref="AP447:AP463"/>
    <mergeCell ref="AB461:AC461"/>
    <mergeCell ref="BJ462:BK462"/>
    <mergeCell ref="CI457:CJ457"/>
    <mergeCell ref="CK457:CL457"/>
    <mergeCell ref="BB461:BC461"/>
    <mergeCell ref="CA461:CB461"/>
    <mergeCell ref="AD461:AE461"/>
    <mergeCell ref="O461:S461"/>
    <mergeCell ref="AB463:AC463"/>
    <mergeCell ref="J454:N454"/>
    <mergeCell ref="AW451:BM451"/>
    <mergeCell ref="BJ459:BK459"/>
    <mergeCell ref="BL459:BM459"/>
    <mergeCell ref="X457:Y457"/>
    <mergeCell ref="AB457:AC457"/>
    <mergeCell ref="AR457:AV463"/>
    <mergeCell ref="AR455:AV455"/>
    <mergeCell ref="AW455:BM455"/>
    <mergeCell ref="AR456:AV456"/>
    <mergeCell ref="BD460:BE460"/>
    <mergeCell ref="BF460:BG460"/>
    <mergeCell ref="BB463:BC463"/>
    <mergeCell ref="AD458:AE458"/>
    <mergeCell ref="BI606:BO606"/>
    <mergeCell ref="AU607:BA607"/>
    <mergeCell ref="BB607:BH607"/>
    <mergeCell ref="BI607:BO607"/>
    <mergeCell ref="T603:Z603"/>
    <mergeCell ref="AA603:AG603"/>
    <mergeCell ref="S486:U486"/>
    <mergeCell ref="V486:AC486"/>
    <mergeCell ref="K499:L499"/>
    <mergeCell ref="M499:O499"/>
    <mergeCell ref="P499:R499"/>
    <mergeCell ref="S499:U499"/>
    <mergeCell ref="V499:AC499"/>
    <mergeCell ref="K480:L480"/>
    <mergeCell ref="S493:U493"/>
    <mergeCell ref="V488:AC488"/>
    <mergeCell ref="M497:O497"/>
    <mergeCell ref="M601:AG601"/>
    <mergeCell ref="T602:Z602"/>
    <mergeCell ref="AA602:AG602"/>
    <mergeCell ref="AF481:AG481"/>
    <mergeCell ref="AF483:AG483"/>
    <mergeCell ref="Y539:AC539"/>
    <mergeCell ref="N586:P588"/>
    <mergeCell ref="V501:AC501"/>
    <mergeCell ref="AD501:AE501"/>
    <mergeCell ref="AF501:AG501"/>
    <mergeCell ref="AF500:AG500"/>
    <mergeCell ref="AI568:AJ568"/>
    <mergeCell ref="AI569:AJ569"/>
    <mergeCell ref="AI570:AJ570"/>
    <mergeCell ref="AI571:AJ571"/>
    <mergeCell ref="AC229:AE229"/>
    <mergeCell ref="AC230:AE230"/>
    <mergeCell ref="AC231:AE231"/>
    <mergeCell ref="AC232:AE232"/>
    <mergeCell ref="Q356:T356"/>
    <mergeCell ref="V457:W457"/>
    <mergeCell ref="AD457:AE457"/>
    <mergeCell ref="AD459:AE459"/>
    <mergeCell ref="AC349:AD349"/>
    <mergeCell ref="AE349:AH349"/>
    <mergeCell ref="X349:AA349"/>
    <mergeCell ref="P429:U429"/>
    <mergeCell ref="V359:W359"/>
    <mergeCell ref="V360:W360"/>
    <mergeCell ref="T417:Y417"/>
    <mergeCell ref="N419:S419"/>
    <mergeCell ref="W398:Y398"/>
    <mergeCell ref="M399:O399"/>
    <mergeCell ref="P399:V399"/>
    <mergeCell ref="W399:Y399"/>
    <mergeCell ref="M400:O400"/>
    <mergeCell ref="K431:O431"/>
    <mergeCell ref="AA429:AE429"/>
    <mergeCell ref="O456:AE456"/>
    <mergeCell ref="O451:AE451"/>
    <mergeCell ref="P431:U431"/>
    <mergeCell ref="T414:Y414"/>
    <mergeCell ref="W400:Y400"/>
    <mergeCell ref="M401:O401"/>
    <mergeCell ref="W402:Y402"/>
    <mergeCell ref="M403:O403"/>
    <mergeCell ref="P403:V403"/>
    <mergeCell ref="H418:K418"/>
    <mergeCell ref="H430:J430"/>
    <mergeCell ref="K430:O430"/>
    <mergeCell ref="L419:M419"/>
    <mergeCell ref="L420:M420"/>
    <mergeCell ref="J404:L404"/>
    <mergeCell ref="M404:O404"/>
    <mergeCell ref="J405:L405"/>
    <mergeCell ref="H432:J432"/>
    <mergeCell ref="H415:K415"/>
    <mergeCell ref="L415:M415"/>
    <mergeCell ref="N415:S415"/>
    <mergeCell ref="H416:K416"/>
    <mergeCell ref="L416:M416"/>
    <mergeCell ref="N416:S416"/>
    <mergeCell ref="T415:Y415"/>
    <mergeCell ref="T416:Y416"/>
    <mergeCell ref="H428:J428"/>
    <mergeCell ref="K428:O428"/>
    <mergeCell ref="L413:M413"/>
    <mergeCell ref="N413:S413"/>
    <mergeCell ref="V428:Z428"/>
    <mergeCell ref="H419:K419"/>
    <mergeCell ref="V431:Z431"/>
  </mergeCells>
  <phoneticPr fontId="3"/>
  <conditionalFormatting sqref="A41:G41 AL41:XFD41 AF68:AG68">
    <cfRule type="expression" dxfId="87" priority="50">
      <formula>#REF!=1</formula>
    </cfRule>
  </conditionalFormatting>
  <conditionalFormatting sqref="A143:XFD150 A151:K151 AA151:XFD151 P152:XFD152 B219:W219 Z219 M220:Z220 AC220 B220:H221 AO220:XFD232 M221 A233:XFD251 B336:P336">
    <cfRule type="expression" dxfId="86" priority="46">
      <formula>$AR$8=1</formula>
    </cfRule>
  </conditionalFormatting>
  <conditionalFormatting sqref="A254:XFD260">
    <cfRule type="expression" dxfId="85" priority="43">
      <formula>$AR$8=1</formula>
    </cfRule>
  </conditionalFormatting>
  <conditionalFormatting sqref="B84:H84">
    <cfRule type="expression" dxfId="84" priority="48">
      <formula>$AR$8=1</formula>
    </cfRule>
  </conditionalFormatting>
  <conditionalFormatting sqref="B344:H344">
    <cfRule type="expression" dxfId="83" priority="29">
      <formula>$AR$8=1</formula>
    </cfRule>
  </conditionalFormatting>
  <conditionalFormatting sqref="B346:J349">
    <cfRule type="expression" dxfId="82" priority="28">
      <formula>$AR$8=1</formula>
    </cfRule>
  </conditionalFormatting>
  <conditionalFormatting sqref="B426:XFD427">
    <cfRule type="expression" dxfId="81" priority="42">
      <formula>$AR$8=1</formula>
    </cfRule>
  </conditionalFormatting>
  <conditionalFormatting sqref="B469:XFD469">
    <cfRule type="expression" dxfId="80" priority="41">
      <formula>$AR$8=1</formula>
    </cfRule>
  </conditionalFormatting>
  <conditionalFormatting sqref="F476:XFD477">
    <cfRule type="expression" dxfId="79" priority="26">
      <formula>$AR$8=1</formula>
    </cfRule>
  </conditionalFormatting>
  <conditionalFormatting sqref="F479:XFD482 S484:AC488 S490:AC494 S496:AC500 S502:AC506 P478:XFD478 AP114 A12:XFD30 B31:AO37 AQ31:XFD38 B38:H38 AH38:AO38 A39:XFD40 A42:XFD50 B51:Q51 AK51:XFD51 A52:XFD53 B54:G54 AL54:XFD54 A55:XFD59 B60:D64 F60:I64 AI60:AO64 AQ60:XFD64 A65:H65 O65 AI65:XFD65 A66:XFD67 A68:G68 AH68:XFD68 A69:XFD83 AK84:XFD84 A85:XFD86 B87:J87 W87:AR87 BE87:BN87 BP87:BR87 CE87:CN87 BO87:BO88 CO87:XFD88 B88:G88 J88:AO88 AR88:BN88 BR88:CN88 A89:XFD103 B104:G104 AH104:XFD104 A105:XFD105 B106:BN106 BP106:CF106 CH106:CX106 CZ106:XFD106 B107:DH107 DI107:XFD118 B108:P109 CQ108:CZ109 AF108:AW113 BG108:BO113 BY108:CG113 AX108:AX118 BP108:BP118 CH108:CH118 B110:O110 CQ110:CY113 P110:P118 CZ110:CZ118 K111 B111:J113 K112:O115 BH114 BZ114 CR114 B114:G118 AF114:AO118 AS114:AW118 BG114:BG118 BK114:BO118 BY114:BY118 CC114:CG118 CQ114:CQ118 CU114:CY118 K116 K117:O118 A119:XFD125 F126:AN127 A126:E138 AR126:XFD138 F128:V130 AC128:AN138 A128:D139 W128:AB139 F131:M139 AC139 AE139:AN139 AX139:XFD139 B140:H140 N140:XFD140 B141:G142 N141:N142 AC141:XFD142 A152:D153 F152:H153 B154:H165 A166:XFD170 A171:K171 P171 W171:Z171 AK171:XFD186 A172:J172 B173:G186 K173:K186 A187:XFD217 A218:Z218 AC218:XFD218 AX219:XFD219 Q221:T232 W221:Y232 B222:G232 M223 M225 M227 M229 M231 U252:V252 B252:L253 N252:N253 X252:X253 AE252:XFD253 S253:T253 Z253 A261:AF264 AH261:XFD264 A265:XFD279 A280:H283 J280:XFD283 A284:XFD286 B287:I287 O287 M287:M291 AA287:XFD292 B288:G288 B289:I289 R289:S291 W289:X291 B290:G291 B292:M292 P292:P301 B293:I293 AA293:AO299 AQ293:XFD299 M293:M301 B294:G299 B300:I300 R300:XFD300 B301:G301 AA301:XFD301 A302:XFD303 A304:I304 O304:O308 M304:M316 AA304:XFD316 A305:G308 B309:I309 B310:G315 B316:I316 A317:XFD319 A320:AX326 AZ320:XFD339 B327:X327 AH327:AX327 A328:AX328 B329:P329 W329:AX332 B330:R333 W333:AD333 AE333:AX335 A334:AD335 W336:AX339 B337:R340 W340:XFD340 A341:XFD343 O344 V344 AC344 N344:N345 U344:U345 AB344:AB349 AI344:XFD349 B345:G345 J345 Q345 X345 AE345 N346:Q349 U346:X349 A350:XFD350 A351:H351 N351:O351 U351:V351 AB351:AC351 AI351:XFD356 B352:H352 J352 O352 Q352 V352 X352 AC352 AE352 N352:N356 U352:U356 AB352:AB356 B353:J355 O353:Q355 V353:X355 AC353:AE355 B356:H356 J356 O356 Q356 V356 X356 AC356 AE356 A357:XFD357 AI358:XFD358 A358:H360 O358:O375 U358:V375 AB358:AC375 L359:N360 S359:T360 Z359:AA360 AG359:XFD360 J359:J370 Q359:Q370 X359:X370 AE359:AE370 N361:N370 F361:H375 AI361:XFD375 K371:N375 R371:T375 Y371:AA375 AF371:AH375 B371:E425 F376:XFD380 F381:H382 J381:XFD382 F383:XFD390 F391:X391 Z391:XFD391 F392:XFD412 F413:AO414 AQ413:XFD415 Z415:AO415 F415:K421 N415:Y421 Z416:XFD421 F422:XFD425 F428:XFD428 B428:E468 F429:K434 P429:P434 V429:V434 AA429:AA434 AF429:XFD434 F435:XFD439 J440:XFD442 F440:H445 J443:AN445 AP443:XFD447 AO443:AO467 F446:AN446 H447:AN447 F447:G463 I448:AN456 AQ448:BN456 BP448:CM456 CO448:DL456 DN448:XFD456 I457:J457 AQ457:AR457 BP457:BQ457 CO457:CP457 DN457:DO457 O457:O463 AF457:AN463 AW457:AW463 BN457:BN463 BV457:BV463 CM457:CM463 CU457:CU463 DL457:DL463 DT457:DT463 EK457:XFD463 F464:AN467 AP464:XFD467 F468:XFD468 F470:XFD470 B470:E555 J471:XFD473 F471:H475 AH474:XFD474 J475:XFD475 F478:J478 H483 F483:G506 AD483:XFD506 P484:R484 K485:R489 H489 P490:R490 K491:R495 H495 P496:R496 K497:R501 H501 P502:R502 K503:R506 F507:XFD510 F511:H511 O511 R511 T511:U511 W511 Z511 AC511 AE511 AG511 AJ511 AM511:AO511 BA511:XFD512 F512:AO512 F513:M513 P513:AO513 AP513:XFD516 F514:N514 Q514:AO514 F515:AO515 H516:AO516 F516:G531 H517:M517 P517:XFD517 H518:N518 Q518:AO518 BA518:XFD518 H519:XFD519 H520:AL520 AM520:XFD531 H521:M521 P521:AL521 H522:N522 Q522:AL522 H523:AL524 H525:M525 P525:AL525 H526:N526 Q526:AL526 H527:AL528 H529:M529 P529:AL529 H530:N530 Q530:AL530 H531:AL531 F532:XFD536 F537:H538 J537:XFD538 F539:XFD539 F540:AO541 AQ540:XFD542 AD542:AO542 F542:AC553 AD543:XFD553 F554:XFD554 F555:AO555 B556:AO556 F557:AO557 B557:E561 F558:U558 Y558:AO558 F559:K561 U559:U562 Y559:Y562 AB559:AB562 AE559:AO562 B562:K562 F563:XFD564 B563:E589 F565:AN565 AO565:XFD574 F566:AI566 F567:AN567 F568:H574 S568:S574 V568:V574 Y568:Y574 AC568:AC574 AI568:AI574 AK568:AK574 F575:XFD579 F580:H581 J580:XFD581 F582:Q582 U582:U591 AI582:XFD591 F583:H583 N583 Q583:Q591 F584:G585 F586:H586 N586 F587:G588 F589:H589 N589 B590:G591 F592:XFD596 B592:E688 J597:XFD598 F597:H599 J599:AC599 AE599:XFD599 F600:M610 AH600:AU610 BP600:BV610 CQ600:XFD610 T602:T610 AA602:AA610 BB602:BB610 BI602:BI610 CC602:CC610 CJ602:CJ610 F611:XFD624 J625:XFD626 F625:H629 I627:I629 K627:XFD629 F630:Z630 AK630:XFD631 AC630:AC660 F631:M632 AK632:AO633 AP632:XFD637 F633:H633 AK633:AN660 F634:G636 AO634:AO637 F637:M640 AO638:XFD688 F641:H641 F642:G643 F644:M646 F647:H647 F648:G648 F649:M652 F653:H653 F654:M660 F661:AN665 F666:H667 J666:AN667 F668:AN682">
    <cfRule type="expression" dxfId="78" priority="47">
      <formula>$AR$8=1</formula>
    </cfRule>
  </conditionalFormatting>
  <conditionalFormatting sqref="H68">
    <cfRule type="expression" dxfId="77" priority="49">
      <formula>#REF!=1</formula>
    </cfRule>
  </conditionalFormatting>
  <conditionalFormatting sqref="H114">
    <cfRule type="expression" dxfId="76" priority="16">
      <formula>$AR$8=1</formula>
    </cfRule>
    <cfRule type="expression" dxfId="75" priority="221">
      <formula>$H60&lt;&gt;""</formula>
    </cfRule>
  </conditionalFormatting>
  <conditionalFormatting sqref="H223 H225 H227 H229 H231">
    <cfRule type="expression" dxfId="74" priority="1">
      <formula>$AR$8=1</formula>
    </cfRule>
  </conditionalFormatting>
  <conditionalFormatting sqref="J60:AH60">
    <cfRule type="expression" dxfId="73" priority="7">
      <formula>$H$60&lt;&gt;""</formula>
    </cfRule>
  </conditionalFormatting>
  <conditionalFormatting sqref="J61:AH61">
    <cfRule type="expression" dxfId="72" priority="6">
      <formula>$H$61&lt;&gt;""</formula>
    </cfRule>
  </conditionalFormatting>
  <conditionalFormatting sqref="J62:AH62">
    <cfRule type="expression" dxfId="71" priority="5">
      <formula>$H$62&lt;&gt;""</formula>
    </cfRule>
  </conditionalFormatting>
  <conditionalFormatting sqref="J63:AH63">
    <cfRule type="expression" dxfId="70" priority="4">
      <formula>$H$63&lt;&gt;""</formula>
    </cfRule>
  </conditionalFormatting>
  <conditionalFormatting sqref="J64:AH64">
    <cfRule type="expression" dxfId="69" priority="3">
      <formula>$H$64&lt;&gt;""</formula>
    </cfRule>
  </conditionalFormatting>
  <conditionalFormatting sqref="K483:AC483 S489:AC489 S495:AC495 S501:AC501">
    <cfRule type="expression" dxfId="68" priority="10">
      <formula>$AR$8=1</formula>
    </cfRule>
  </conditionalFormatting>
  <conditionalFormatting sqref="L415:M415">
    <cfRule type="expression" dxfId="67" priority="100">
      <formula>$H$415&lt;&gt;""</formula>
    </cfRule>
  </conditionalFormatting>
  <conditionalFormatting sqref="L416:M416">
    <cfRule type="expression" dxfId="66" priority="99">
      <formula>$H$416&lt;&gt;""</formula>
    </cfRule>
  </conditionalFormatting>
  <conditionalFormatting sqref="L417:M417">
    <cfRule type="expression" dxfId="65" priority="98">
      <formula>$H$417&lt;&gt;""</formula>
    </cfRule>
  </conditionalFormatting>
  <conditionalFormatting sqref="L418:M418">
    <cfRule type="expression" dxfId="64" priority="97">
      <formula>$H$418&lt;&gt;""</formula>
    </cfRule>
  </conditionalFormatting>
  <conditionalFormatting sqref="L419:M419">
    <cfRule type="expression" dxfId="63" priority="96">
      <formula>$H$419&lt;&gt;""</formula>
    </cfRule>
  </conditionalFormatting>
  <conditionalFormatting sqref="L420:M420">
    <cfRule type="expression" dxfId="62" priority="95">
      <formula>$H$420&lt;&gt;""</formula>
    </cfRule>
  </conditionalFormatting>
  <conditionalFormatting sqref="L421:M421">
    <cfRule type="expression" dxfId="61" priority="94">
      <formula>$H$421&lt;&gt;""</formula>
    </cfRule>
  </conditionalFormatting>
  <conditionalFormatting sqref="L414:Y414 N415:Y421">
    <cfRule type="expression" dxfId="60" priority="101">
      <formula>$H414&lt;&gt;""</formula>
    </cfRule>
  </conditionalFormatting>
  <conditionalFormatting sqref="N358">
    <cfRule type="expression" dxfId="59" priority="17">
      <formula>$AR$8=1</formula>
    </cfRule>
  </conditionalFormatting>
  <conditionalFormatting sqref="N131:V131">
    <cfRule type="expression" dxfId="58" priority="165">
      <formula>$H$131&lt;&gt;""</formula>
    </cfRule>
  </conditionalFormatting>
  <conditionalFormatting sqref="N132:V132">
    <cfRule type="expression" dxfId="57" priority="164">
      <formula>$H$132&lt;&gt;""</formula>
    </cfRule>
  </conditionalFormatting>
  <conditionalFormatting sqref="N132:V133">
    <cfRule type="expression" dxfId="56" priority="163">
      <formula>$H$133&lt;&gt;""</formula>
    </cfRule>
  </conditionalFormatting>
  <conditionalFormatting sqref="N134:V134">
    <cfRule type="expression" dxfId="55" priority="162">
      <formula>$H$134&lt;&gt;""</formula>
    </cfRule>
  </conditionalFormatting>
  <conditionalFormatting sqref="N135:V135">
    <cfRule type="expression" dxfId="54" priority="161">
      <formula>$H$135&lt;&gt;""</formula>
    </cfRule>
  </conditionalFormatting>
  <conditionalFormatting sqref="N136:V136">
    <cfRule type="expression" dxfId="53" priority="160">
      <formula>$H$136&lt;&gt;""</formula>
    </cfRule>
  </conditionalFormatting>
  <conditionalFormatting sqref="N137:V137">
    <cfRule type="expression" dxfId="52" priority="159">
      <formula>$H$137&lt;&gt;""</formula>
    </cfRule>
  </conditionalFormatting>
  <conditionalFormatting sqref="N138:V138">
    <cfRule type="expression" dxfId="51" priority="158">
      <formula>$H$138&lt;&gt;""</formula>
    </cfRule>
  </conditionalFormatting>
  <conditionalFormatting sqref="N139:V139">
    <cfRule type="expression" dxfId="50" priority="157">
      <formula>$H$139&lt;&gt;""</formula>
    </cfRule>
  </conditionalFormatting>
  <conditionalFormatting sqref="N631:Z660">
    <cfRule type="expression" dxfId="49" priority="15">
      <formula>$AR$8=1</formula>
    </cfRule>
  </conditionalFormatting>
  <conditionalFormatting sqref="O449:AE449 O451:AE456">
    <cfRule type="expression" dxfId="48" priority="192">
      <formula>$K$430&lt;&gt;""</formula>
    </cfRule>
  </conditionalFormatting>
  <conditionalFormatting sqref="P109:P118">
    <cfRule type="expression" dxfId="47" priority="208">
      <formula>$H$60&lt;&gt;""</formula>
    </cfRule>
  </conditionalFormatting>
  <conditionalFormatting sqref="P153:Q165 AA153:XFD165">
    <cfRule type="expression" dxfId="46" priority="126">
      <formula>$AR$8=1</formula>
    </cfRule>
  </conditionalFormatting>
  <conditionalFormatting sqref="R153:V165">
    <cfRule type="expression" dxfId="45" priority="13">
      <formula>$H153&lt;&gt;""</formula>
    </cfRule>
  </conditionalFormatting>
  <conditionalFormatting sqref="R45:AJ45">
    <cfRule type="expression" dxfId="44" priority="182">
      <formula>$E$45=TRUE</formula>
    </cfRule>
  </conditionalFormatting>
  <conditionalFormatting sqref="R46:AJ46">
    <cfRule type="expression" dxfId="43" priority="181">
      <formula>$E$46=TRUE</formula>
    </cfRule>
  </conditionalFormatting>
  <conditionalFormatting sqref="R47:AJ47">
    <cfRule type="expression" dxfId="42" priority="180">
      <formula>$E$47=TRUE</formula>
    </cfRule>
  </conditionalFormatting>
  <conditionalFormatting sqref="R48:AJ48">
    <cfRule type="expression" dxfId="41" priority="179">
      <formula>$E$48=TRUE</formula>
    </cfRule>
  </conditionalFormatting>
  <conditionalFormatting sqref="R49:AJ49">
    <cfRule type="expression" dxfId="40" priority="178">
      <formula>$E$49=TRUE</formula>
    </cfRule>
  </conditionalFormatting>
  <conditionalFormatting sqref="R50:AJ50">
    <cfRule type="expression" dxfId="39" priority="177">
      <formula>$E$50=TRUE</formula>
    </cfRule>
  </conditionalFormatting>
  <conditionalFormatting sqref="S482:U482">
    <cfRule type="expression" dxfId="38" priority="20">
      <formula>$H477&lt;&gt;""</formula>
    </cfRule>
  </conditionalFormatting>
  <conditionalFormatting sqref="S488:U488 S494:U494 S500:U500 S506:U506">
    <cfRule type="expression" dxfId="37" priority="11">
      <formula>$H483&lt;&gt;""</formula>
    </cfRule>
  </conditionalFormatting>
  <conditionalFormatting sqref="V477:AC506">
    <cfRule type="expression" dxfId="36" priority="9">
      <formula>$H477&lt;&gt;""</formula>
    </cfRule>
  </conditionalFormatting>
  <conditionalFormatting sqref="W221:Y222">
    <cfRule type="expression" dxfId="35" priority="120">
      <formula>$H$221&lt;&gt;""</formula>
    </cfRule>
  </conditionalFormatting>
  <conditionalFormatting sqref="W223:Y224">
    <cfRule type="expression" dxfId="34" priority="119">
      <formula>$H$223&lt;&gt;""</formula>
    </cfRule>
  </conditionalFormatting>
  <conditionalFormatting sqref="W225:Y226">
    <cfRule type="expression" dxfId="33" priority="118">
      <formula>$H$225&lt;&gt;""</formula>
    </cfRule>
  </conditionalFormatting>
  <conditionalFormatting sqref="W227:Y228">
    <cfRule type="expression" dxfId="32" priority="117">
      <formula>$H$227&lt;&gt;""</formula>
    </cfRule>
  </conditionalFormatting>
  <conditionalFormatting sqref="W229:Y230">
    <cfRule type="expression" dxfId="31" priority="116">
      <formula>$H$229&lt;&gt;""</formula>
    </cfRule>
  </conditionalFormatting>
  <conditionalFormatting sqref="W231:Y232">
    <cfRule type="expression" dxfId="30" priority="115">
      <formula>$H$231&lt;&gt;""</formula>
    </cfRule>
  </conditionalFormatting>
  <conditionalFormatting sqref="W172:AH172">
    <cfRule type="expression" dxfId="29" priority="44">
      <formula>$AR$8=1</formula>
    </cfRule>
  </conditionalFormatting>
  <conditionalFormatting sqref="AC346:AE349">
    <cfRule type="expression" dxfId="28" priority="27">
      <formula>$AR$8=1</formula>
    </cfRule>
  </conditionalFormatting>
  <conditionalFormatting sqref="AP114">
    <cfRule type="expression" dxfId="27" priority="207">
      <formula>$H$61&lt;&gt;""</formula>
    </cfRule>
  </conditionalFormatting>
  <conditionalFormatting sqref="AP114:AR118">
    <cfRule type="expression" dxfId="26" priority="2">
      <formula>$H$61&lt;&gt;""</formula>
    </cfRule>
  </conditionalFormatting>
  <conditionalFormatting sqref="AW449:BM449 AW451:BM456">
    <cfRule type="expression" dxfId="25" priority="191">
      <formula>$K$431&lt;&gt;""</formula>
    </cfRule>
  </conditionalFormatting>
  <conditionalFormatting sqref="AX109:AX118">
    <cfRule type="expression" dxfId="24" priority="83">
      <formula>$H$61&lt;&gt;""</formula>
    </cfRule>
  </conditionalFormatting>
  <conditionalFormatting sqref="BH114">
    <cfRule type="expression" dxfId="23" priority="206">
      <formula>$H$62&lt;&gt;""</formula>
    </cfRule>
  </conditionalFormatting>
  <conditionalFormatting sqref="BP109:BP118">
    <cfRule type="expression" dxfId="22" priority="82">
      <formula>$H$62&lt;&gt;""</formula>
    </cfRule>
  </conditionalFormatting>
  <conditionalFormatting sqref="BV449 BV451:CL456">
    <cfRule type="expression" dxfId="21" priority="190">
      <formula>$K$432&lt;&gt;""</formula>
    </cfRule>
  </conditionalFormatting>
  <conditionalFormatting sqref="BY555:XFD562">
    <cfRule type="expression" dxfId="20" priority="40">
      <formula>$AR$8=1</formula>
    </cfRule>
  </conditionalFormatting>
  <conditionalFormatting sqref="BZ114">
    <cfRule type="expression" dxfId="19" priority="205">
      <formula>$H$63&lt;&gt;""</formula>
    </cfRule>
  </conditionalFormatting>
  <conditionalFormatting sqref="CH109:CH118">
    <cfRule type="expression" dxfId="18" priority="81">
      <formula>$H$63&lt;&gt;""</formula>
    </cfRule>
  </conditionalFormatting>
  <conditionalFormatting sqref="CU449:DK449 CU451:DK456">
    <cfRule type="expression" dxfId="17" priority="189">
      <formula>$K$433&lt;&gt;""</formula>
    </cfRule>
  </conditionalFormatting>
  <conditionalFormatting sqref="CZ109:CZ118 CR114">
    <cfRule type="expression" dxfId="16" priority="204">
      <formula>$H$64&lt;&gt;""</formula>
    </cfRule>
  </conditionalFormatting>
  <conditionalFormatting sqref="DT449 DT451:EJ456">
    <cfRule type="expression" dxfId="15" priority="188">
      <formula>$K$434&lt;&gt;""</formula>
    </cfRule>
  </conditionalFormatting>
  <dataValidations count="16">
    <dataValidation type="list" allowBlank="1" showInputMessage="1" showErrorMessage="1" sqref="J21" xr:uid="{AA277A7F-631F-4E6A-A43C-F8C1A7597253}">
      <formula1>"鳥取,島根,岡山,広島,山口"</formula1>
    </dataValidation>
    <dataValidation type="list" allowBlank="1" showInputMessage="1" showErrorMessage="1" sqref="AF60:AH64" xr:uid="{B7729181-7748-4DFB-9D27-474AD9E9C7EE}">
      <formula1>"　,●"</formula1>
    </dataValidation>
    <dataValidation type="whole" imeMode="halfAlpha" allowBlank="1" showInputMessage="1" showErrorMessage="1" error="１～３の値を入力ください" sqref="N127:V139" xr:uid="{18D6DBE6-A1C7-4A74-99FD-77D317EBA231}">
      <formula1>1</formula1>
      <formula2>3</formula2>
    </dataValidation>
    <dataValidation type="list" allowBlank="1" showInputMessage="1" showErrorMessage="1" sqref="Z127:AB139" xr:uid="{D4D53D74-1485-423F-BC94-C0F02E19364F}">
      <formula1>",●"</formula1>
    </dataValidation>
    <dataValidation errorStyle="information" allowBlank="1" showInputMessage="1" showErrorMessage="1" error="リスト以外の項目を入力します。" sqref="T287:Z287" xr:uid="{FB0AE0E9-41B0-4749-8720-DF9B8F032EE8}"/>
    <dataValidation allowBlank="1" showInputMessage="1" showErrorMessage="1" error="リストから入力してください" sqref="P329:V329" xr:uid="{FB92A880-1529-4989-A729-30A0C17C1F08}"/>
    <dataValidation allowBlank="1" showInputMessage="1" showErrorMessage="1" error="リストから選択してください" sqref="Z329:AB331 Z333:AB339 Y371:AA375 AJ329:AL339 H344 AB344:AG344 N344:V344 R361:R375 X361:X370 AE361:AE370 AF371:AG375 K371:M375 S371:T375 AE332:AG339" xr:uid="{7A60DBD5-E094-4365-8360-AE4BABE85340}"/>
    <dataValidation type="list" allowBlank="1" showInputMessage="1" showErrorMessage="1" sqref="G8:N8" xr:uid="{2187E98B-B036-4877-AA13-9D739FB505CD}">
      <formula1>$AO$8:$AO$9</formula1>
    </dataValidation>
    <dataValidation type="list" allowBlank="1" showInputMessage="1" showErrorMessage="1" sqref="P300:Q300 W96:AB100 M302:Z302" xr:uid="{93F581DE-BE36-4C23-8910-E6103B2A1AFC}">
      <formula1>"有,無"</formula1>
    </dataValidation>
    <dataValidation imeMode="halfAlpha" allowBlank="1" showInputMessage="1" showErrorMessage="1" sqref="Q96:S100 R310:R315 I26:J26 L26:M26 X310:X315" xr:uid="{BE5989A1-E579-4DC5-A601-8A99C56C74CA}"/>
    <dataValidation imeMode="hiragana" allowBlank="1" showInputMessage="1" showErrorMessage="1" sqref="I25:U25 T310:U315 M21:Q21 Y310:Z315" xr:uid="{72EAFE52-9CB4-45BF-8DCC-C1532685904B}"/>
    <dataValidation type="list" imeMode="halfAlpha" allowBlank="1" showInputMessage="1" showErrorMessage="1" sqref="AD60:AE64" xr:uid="{EC7C112A-B388-4F33-867A-67D9C0175063}">
      <formula1>"1,2,3,4,5,"</formula1>
    </dataValidation>
    <dataValidation errorStyle="information" allowBlank="1" showInputMessage="1" showErrorMessage="1" error="リスト以外の文言を入力します" sqref="I38:AG38" xr:uid="{3F294419-0198-4B95-8E29-21BD82B3E615}"/>
    <dataValidation imeMode="hiragana" allowBlank="1" showInputMessage="1" showErrorMessage="1" error="リストから選択してください" sqref="H559:J562" xr:uid="{CB84EAD3-6BFF-4E5D-9570-99DD3C9C11B7}"/>
    <dataValidation type="list" allowBlank="1" showInputMessage="1" showErrorMessage="1" sqref="T96:V100" xr:uid="{0CA25970-C1C9-4CE1-9A73-2CB1A1C9F113}">
      <formula1>"●"</formula1>
    </dataValidation>
    <dataValidation type="list" imeMode="hiragana" allowBlank="1" showInputMessage="1" showErrorMessage="1" sqref="W393:Y407" xr:uid="{2DF3AB88-369D-41B3-9D9F-A778AE3DD910}">
      <formula1>"実施済,未実施"</formula1>
    </dataValidation>
  </dataValidations>
  <pageMargins left="0.7" right="0.7" top="0.75" bottom="0.75" header="0.3" footer="0.3"/>
  <pageSetup paperSize="9" scale="37" orientation="portrait" r:id="rId1"/>
  <rowBreaks count="8" manualBreakCount="8">
    <brk id="27" min="5" max="39" man="1"/>
    <brk id="120" min="5" max="39" man="1"/>
    <brk id="144" min="5" max="39" man="1"/>
    <brk id="215" min="5" max="39" man="1"/>
    <brk id="233" min="5" max="39" man="1"/>
    <brk id="247" min="5" max="39" man="1"/>
    <brk id="423" min="5" max="39" man="1"/>
    <brk id="465" min="5" max="39" man="1"/>
  </rowBreaks>
  <drawing r:id="rId2"/>
  <extLst>
    <ext xmlns:x14="http://schemas.microsoft.com/office/spreadsheetml/2009/9/main" uri="{CCE6A557-97BC-4b89-ADB6-D9C93CAAB3DF}">
      <x14:dataValidations xmlns:xm="http://schemas.microsoft.com/office/excel/2006/main" count="24">
        <x14:dataValidation type="list" errorStyle="information" allowBlank="1" showInputMessage="1" showErrorMessage="1" error="リスト以外の項目を入力します。" xr:uid="{FFE57065-DA7A-4936-BA79-9AC5FBFBB956}">
          <x14:formula1>
            <xm:f>リスト!$O$4:$O$10</xm:f>
          </x14:formula1>
          <xm:sqref>M293:O299</xm:sqref>
        </x14:dataValidation>
        <x14:dataValidation type="list" errorStyle="information" allowBlank="1" showInputMessage="1" showErrorMessage="1" error="リスト以外の文言を入力します" xr:uid="{3FBB02F5-9E79-4D4A-A8F2-8A4508C0FD25}">
          <x14:formula1>
            <xm:f>リスト!$A$3:$A$10</xm:f>
          </x14:formula1>
          <xm:sqref>I31:AG37</xm:sqref>
        </x14:dataValidation>
        <x14:dataValidation type="list" errorStyle="information" allowBlank="1" showInputMessage="1" showErrorMessage="1" error="地震・津波・火災・感染症以外のリスクを入力します" xr:uid="{FBD497A3-3BCE-4E9F-8671-8FAFF1D4070A}">
          <x14:formula1>
            <xm:f>リスト!$C$3:$C$8</xm:f>
          </x14:formula1>
          <xm:sqref>H61:I64</xm:sqref>
        </x14:dataValidation>
        <x14:dataValidation type="list" errorStyle="information" imeMode="hiragana" allowBlank="1" showInputMessage="1" showErrorMessage="1" error="リスト以外の項目を入力します。" xr:uid="{72AED377-ADA4-47F8-B40B-1144A9588C32}">
          <x14:formula1>
            <xm:f>リスト!$G$3:$G$10</xm:f>
          </x14:formula1>
          <xm:sqref>AI569:AJ574</xm:sqref>
        </x14:dataValidation>
        <x14:dataValidation type="list" errorStyle="information" allowBlank="1" showInputMessage="1" showErrorMessage="1" error="リスト以外の項目を入力します。" xr:uid="{3B0431EF-3FE6-4BBD-861A-6D0B93A243BA}">
          <x14:formula1>
            <xm:f>リスト!$Q$4:$Q$6</xm:f>
          </x14:formula1>
          <xm:sqref>H540:I553</xm:sqref>
        </x14:dataValidation>
        <x14:dataValidation type="list" allowBlank="1" showInputMessage="1" showErrorMessage="1" xr:uid="{B7B4E185-4959-4DD1-9DAE-6AE2AE540B76}">
          <x14:formula1>
            <xm:f>リスト!$I$3:$I$22</xm:f>
          </x14:formula1>
          <xm:sqref>S569:U574</xm:sqref>
        </x14:dataValidation>
        <x14:dataValidation type="list" errorStyle="information" allowBlank="1" showInputMessage="1" showErrorMessage="1" error="リスト以外の項目を入力します。" xr:uid="{5CDE41CC-B489-434E-8B2D-C5AC077DEB9F}">
          <x14:formula1>
            <xm:f>リスト!$S$4:$S$6</xm:f>
          </x14:formula1>
          <xm:sqref>L414:M421</xm:sqref>
        </x14:dataValidation>
        <x14:dataValidation type="list" errorStyle="information" allowBlank="1" showInputMessage="1" showErrorMessage="1" error="リスト以外の項目を入力します。" xr:uid="{A7888DD7-18D1-422B-8BA3-6C309AA08CD7}">
          <x14:formula1>
            <xm:f>名簿!$C$5:$C$1005</xm:f>
          </x14:formula1>
          <xm:sqref>X44:AC50</xm:sqref>
        </x14:dataValidation>
        <x14:dataValidation type="list" allowBlank="1" showInputMessage="1" showErrorMessage="1" error="リストから選択してください" xr:uid="{B5DE5999-31FA-4C30-9281-04522250E4C4}">
          <x14:formula1>
            <xm:f>名簿!$C$5:$C$1005</xm:f>
          </x14:formula1>
          <xm:sqref>K173:O186 N202:Q206 T206:W210 AA208:AD212</xm:sqref>
        </x14:dataValidation>
        <x14:dataValidation type="list" allowBlank="1" showInputMessage="1" showErrorMessage="1" error="リストから選択してください" xr:uid="{6173D99C-E600-442C-A405-4099E8E371EA}">
          <x14:formula1>
            <xm:f>現場!$C$4:$C$1004</xm:f>
          </x14:formula1>
          <xm:sqref>H221 H223:L232</xm:sqref>
        </x14:dataValidation>
        <x14:dataValidation type="list" errorStyle="information" allowBlank="1" showInputMessage="1" showErrorMessage="1" error="リスト以外の項目を入力します。" xr:uid="{B3DFA5F3-8BF5-4962-8FFD-96A450035622}">
          <x14:formula1>
            <xm:f>名簿!$C$5:$C$1004</xm:f>
          </x14:formula1>
          <xm:sqref>S289:V291 X289:Z291 O288:Z288 N252:T252 X252:AD252 M289:Q291</xm:sqref>
        </x14:dataValidation>
        <x14:dataValidation type="list" errorStyle="information" imeMode="hiragana" allowBlank="1" showInputMessage="1" showErrorMessage="1" error="リスト以外の項目を入力します。" xr:uid="{33902CA8-1E21-48D8-8781-EB094DF37811}">
          <x14:formula1>
            <xm:f>名簿!$C$5:$C$1005</xm:f>
          </x14:formula1>
          <xm:sqref>V310:W315</xm:sqref>
        </x14:dataValidation>
        <x14:dataValidation type="list" imeMode="hiragana" allowBlank="1" showInputMessage="1" showErrorMessage="1" error="リストから選択してください" xr:uid="{6F1D1AD0-BC60-421E-8006-1FD912F152CB}">
          <x14:formula1>
            <xm:f>自社拠点!$C$4:$C$104</xm:f>
          </x14:formula1>
          <xm:sqref>K429:O434</xm:sqref>
        </x14:dataValidation>
        <x14:dataValidation type="list" imeMode="hiragana" allowBlank="1" showInputMessage="1" showErrorMessage="1" xr:uid="{35DAEDC1-B39D-47E2-936C-2B08161ECD87}">
          <x14:formula1>
            <xm:f>名簿!$C$5:$C$1004</xm:f>
          </x14:formula1>
          <xm:sqref>Z458:AA463 BH458:BI463 CG458:CH463 DF458:DG463 EE458:EF463</xm:sqref>
        </x14:dataValidation>
        <x14:dataValidation type="list" allowBlank="1" showInputMessage="1" showErrorMessage="1" xr:uid="{C9EC36BC-4F5A-436B-8E91-5B62FC84487C}">
          <x14:formula1>
            <xm:f>取引先!$C$4:$C$504</xm:f>
          </x14:formula1>
          <xm:sqref>H477:J506</xm:sqref>
        </x14:dataValidation>
        <x14:dataValidation type="list" errorStyle="information" imeMode="hiragana" allowBlank="1" showInputMessage="1" showErrorMessage="1" error="リスト以外の項目を入力します。" xr:uid="{1EE10D1A-7518-4D24-B94C-3456CCB8EBA1}">
          <x14:formula1>
            <xm:f>名簿!$C$5:$C$1004</xm:f>
          </x14:formula1>
          <xm:sqref>N253:R253 T253:W253 Z253:AD253</xm:sqref>
        </x14:dataValidation>
        <x14:dataValidation type="list" allowBlank="1" showInputMessage="1" showErrorMessage="1" error="リストから選択してください" xr:uid="{1CF89ADD-5612-445A-BDAB-AC9C8D5E5973}">
          <x14:formula1>
            <xm:f>名簿!$C$5:$C$1004</xm:f>
          </x14:formula1>
          <xm:sqref>AE329:AG331</xm:sqref>
        </x14:dataValidation>
        <x14:dataValidation type="list" allowBlank="1" showInputMessage="1" showErrorMessage="1" error="リストから入力してください" xr:uid="{12D10CE8-9FDC-4FE8-92C1-CB976A7184EA}">
          <x14:formula1>
            <xm:f>名簿!$C$5:$C$1005</xm:f>
          </x14:formula1>
          <xm:sqref>P336</xm:sqref>
        </x14:dataValidation>
        <x14:dataValidation type="list" allowBlank="1" showInputMessage="1" showErrorMessage="1" xr:uid="{DFF622A8-812F-40D5-A66C-071C7975388C}">
          <x14:formula1>
            <xm:f>名簿!$C$5:$C$1005</xm:f>
          </x14:formula1>
          <xm:sqref>V569:X574</xm:sqref>
        </x14:dataValidation>
        <x14:dataValidation type="list" allowBlank="1" showInputMessage="1" showErrorMessage="1" error="リストから選択してください" xr:uid="{3269B1A4-E077-47B6-9379-74FE78AF05F1}">
          <x14:formula1>
            <xm:f>名簿!$C:$C</xm:f>
          </x14:formula1>
          <xm:sqref>H267:I274 AI204</xm:sqref>
        </x14:dataValidation>
        <x14:dataValidation type="list" errorStyle="information" imeMode="hiragana" allowBlank="1" showInputMessage="1" showErrorMessage="1" error="リスト以外の項目を入力します。" xr:uid="{2ED262E0-0CEE-4F7A-88F5-DEC4B66AF0BE}">
          <x14:formula1>
            <xm:f>名簿!$C:$C</xm:f>
          </x14:formula1>
          <xm:sqref>X51:AC51</xm:sqref>
        </x14:dataValidation>
        <x14:dataValidation type="list" errorStyle="information" allowBlank="1" showInputMessage="1" showErrorMessage="1" error="地震・津波・火災・感染症以外のリスクを入力します" xr:uid="{A2FB9189-BFFB-4061-8425-6ECBE5FF35B2}">
          <x14:formula1>
            <xm:f>リスト!$C$3:$C$11</xm:f>
          </x14:formula1>
          <xm:sqref>H60:I60</xm:sqref>
        </x14:dataValidation>
        <x14:dataValidation type="list" allowBlank="1" showInputMessage="1" showErrorMessage="1" xr:uid="{F5A10E0C-7915-468A-8EF2-8EE936DC4E71}">
          <x14:formula1>
            <xm:f>自社拠点!$C4:$C104</xm:f>
          </x14:formula1>
          <xm:sqref>M292:O292</xm:sqref>
        </x14:dataValidation>
        <x14:dataValidation type="list" errorStyle="information" imeMode="hiragana" allowBlank="1" showInputMessage="1" showErrorMessage="1" error="リスト以外の項目を入力します。" xr:uid="{B507A75B-61EC-4851-8478-BA9B88CD2F83}">
          <x14:formula1>
            <xm:f>自社拠点!$C4:$C104</xm:f>
          </x14:formula1>
          <xm:sqref>H114:J118 CR114:CT118 BZ114:CB118 BH114:BJ118 AP114:AR118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4D147-D810-4869-B6F4-73C8C8943512}">
  <sheetPr codeName="Sheet9">
    <tabColor theme="6"/>
  </sheetPr>
  <dimension ref="A1"/>
  <sheetViews>
    <sheetView workbookViewId="0"/>
  </sheetViews>
  <sheetFormatPr defaultRowHeight="13.5" x14ac:dyDescent="0.15"/>
  <sheetData/>
  <phoneticPr fontId="3"/>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1"/>
  <dimension ref="A3:O45"/>
  <sheetViews>
    <sheetView showGridLines="0" view="pageBreakPreview" zoomScale="60" zoomScaleNormal="100" workbookViewId="0">
      <selection activeCell="F45" sqref="F45:G45"/>
    </sheetView>
  </sheetViews>
  <sheetFormatPr defaultRowHeight="13.5" x14ac:dyDescent="0.15"/>
  <cols>
    <col min="1" max="1" width="10.5" customWidth="1"/>
    <col min="2" max="2" width="6.875" customWidth="1"/>
    <col min="3" max="3" width="7.625" customWidth="1"/>
    <col min="4" max="4" width="6.875" customWidth="1"/>
    <col min="5" max="14" width="7" customWidth="1"/>
  </cols>
  <sheetData>
    <row r="3" spans="2:8" ht="24" x14ac:dyDescent="0.15">
      <c r="B3" s="10"/>
      <c r="C3" s="10"/>
      <c r="D3" s="10"/>
      <c r="E3" s="10"/>
      <c r="F3" s="10"/>
      <c r="G3" s="10"/>
      <c r="H3" s="2"/>
    </row>
    <row r="22" spans="1:15" ht="35.25" x14ac:dyDescent="0.15">
      <c r="A22" s="1721" t="s">
        <v>309</v>
      </c>
      <c r="B22" s="1722"/>
      <c r="C22" s="1722"/>
      <c r="D22" s="1722"/>
      <c r="E22" s="1722"/>
      <c r="F22" s="1722"/>
      <c r="G22" s="1722"/>
      <c r="H22" s="1722"/>
      <c r="I22" s="1722"/>
      <c r="J22" s="1722"/>
      <c r="K22" s="1722"/>
      <c r="L22" s="1722"/>
      <c r="M22" s="14"/>
      <c r="N22" s="14"/>
      <c r="O22" s="9"/>
    </row>
    <row r="23" spans="1:15" ht="6" customHeight="1" x14ac:dyDescent="0.15">
      <c r="A23" s="14"/>
      <c r="B23" s="18"/>
      <c r="C23" s="18"/>
      <c r="D23" s="18"/>
      <c r="E23" s="18"/>
      <c r="F23" s="18"/>
      <c r="G23" s="18"/>
      <c r="H23" s="18"/>
      <c r="I23" s="18"/>
      <c r="J23" s="18"/>
      <c r="K23" s="18"/>
      <c r="L23" s="18"/>
      <c r="M23" s="14"/>
      <c r="N23" s="14"/>
      <c r="O23" s="9"/>
    </row>
    <row r="24" spans="1:15" ht="24" x14ac:dyDescent="0.15">
      <c r="D24" s="1725"/>
      <c r="E24" s="1725"/>
      <c r="F24" s="1725"/>
      <c r="G24" s="1725"/>
      <c r="H24" s="1725"/>
    </row>
    <row r="27" spans="1:15" s="5" customFormat="1" ht="24" x14ac:dyDescent="0.15">
      <c r="A27" s="11" t="s">
        <v>7</v>
      </c>
      <c r="B27" s="11" t="s">
        <v>9</v>
      </c>
      <c r="D27" s="1723" t="str">
        <f>IF(記入シート!$I$25="","",記入シート!$I$25)</f>
        <v/>
      </c>
      <c r="E27" s="1724"/>
      <c r="F27" s="1724"/>
      <c r="G27" s="1724"/>
      <c r="H27" s="1724"/>
      <c r="I27" s="1724"/>
      <c r="J27" s="1724"/>
      <c r="K27" s="1724"/>
      <c r="L27" s="10" t="s">
        <v>8</v>
      </c>
      <c r="M27" s="15"/>
      <c r="O27" s="11"/>
    </row>
    <row r="28" spans="1:15" x14ac:dyDescent="0.15">
      <c r="B28" s="4"/>
      <c r="C28" s="4"/>
      <c r="D28" s="4"/>
      <c r="E28" s="4"/>
      <c r="F28" s="4"/>
      <c r="G28" s="4"/>
      <c r="H28" s="4"/>
      <c r="I28" s="1720"/>
      <c r="J28" s="1720"/>
      <c r="K28" s="1720"/>
      <c r="L28" s="1720"/>
    </row>
    <row r="45" spans="1:15" ht="21" x14ac:dyDescent="0.15">
      <c r="A45" s="7" t="s">
        <v>10</v>
      </c>
      <c r="C45" s="7"/>
      <c r="E45" s="8"/>
      <c r="F45" s="1719" t="str">
        <f>IF(記入シート!$I$26="","",記入シート!$I$26)</f>
        <v/>
      </c>
      <c r="G45" s="1719"/>
      <c r="H45" s="7" t="s">
        <v>4</v>
      </c>
      <c r="I45" s="1719" t="str">
        <f>IF(記入シート!$L$26="","",記入シート!$L$26)</f>
        <v/>
      </c>
      <c r="J45" s="1719"/>
      <c r="K45" s="3" t="s">
        <v>11</v>
      </c>
      <c r="N45" s="7"/>
      <c r="O45" s="7"/>
    </row>
  </sheetData>
  <sheetProtection sheet="1" formatCells="0" selectLockedCells="1"/>
  <mergeCells count="6">
    <mergeCell ref="I45:J45"/>
    <mergeCell ref="F45:G45"/>
    <mergeCell ref="I28:L28"/>
    <mergeCell ref="A22:L22"/>
    <mergeCell ref="D27:K27"/>
    <mergeCell ref="D24:H24"/>
  </mergeCells>
  <phoneticPr fontId="3"/>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E6E9C2B0-C133-479E-937B-8185EFF676D8}">
            <xm:f>コントロールシート旧!$AO$12=1</xm:f>
            <x14:dxf>
              <font>
                <color theme="0"/>
              </font>
              <fill>
                <patternFill patternType="none">
                  <bgColor auto="1"/>
                </patternFill>
              </fill>
            </x14:dxf>
          </x14:cfRule>
          <xm:sqref>A1:L45</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E6911-6B1F-4876-B92D-02CD0D0F5828}">
  <sheetPr codeName="Sheet3"/>
  <dimension ref="A2:J25"/>
  <sheetViews>
    <sheetView view="pageBreakPreview" zoomScale="130" zoomScaleNormal="100" zoomScaleSheetLayoutView="130" workbookViewId="0">
      <selection activeCell="M10" sqref="M10"/>
    </sheetView>
  </sheetViews>
  <sheetFormatPr defaultRowHeight="13.5" x14ac:dyDescent="0.15"/>
  <cols>
    <col min="1" max="1" width="5.5" customWidth="1"/>
    <col min="2" max="2" width="4.125" customWidth="1"/>
    <col min="3" max="3" width="12.875" customWidth="1"/>
    <col min="4" max="4" width="8.625" customWidth="1"/>
    <col min="8" max="8" width="13.875" customWidth="1"/>
    <col min="9" max="9" width="7.125" customWidth="1"/>
    <col min="10" max="10" width="8.5" customWidth="1"/>
  </cols>
  <sheetData>
    <row r="2" spans="1:10" ht="6" customHeight="1" x14ac:dyDescent="0.15"/>
    <row r="3" spans="1:10" ht="21.95" customHeight="1" x14ac:dyDescent="0.15">
      <c r="A3" s="1726" t="s">
        <v>0</v>
      </c>
      <c r="B3" s="1726"/>
      <c r="C3" s="1726"/>
      <c r="D3" s="1726"/>
      <c r="E3" s="1726"/>
      <c r="F3" s="1726"/>
      <c r="G3" s="1726"/>
      <c r="H3" s="1726"/>
      <c r="I3" s="1726"/>
      <c r="J3" s="1726"/>
    </row>
    <row r="4" spans="1:10" ht="11.45" customHeight="1" x14ac:dyDescent="0.15">
      <c r="A4" s="23"/>
      <c r="B4" s="23"/>
      <c r="C4" s="23"/>
      <c r="D4" s="23"/>
      <c r="E4" s="23"/>
      <c r="F4" s="23"/>
      <c r="G4" s="23"/>
      <c r="H4" s="23"/>
      <c r="I4" s="23"/>
      <c r="J4" s="23"/>
    </row>
    <row r="5" spans="1:10" ht="21.95" customHeight="1" x14ac:dyDescent="0.15">
      <c r="A5" s="1" t="s">
        <v>1977</v>
      </c>
      <c r="B5" t="s">
        <v>1966</v>
      </c>
      <c r="I5" s="4" t="s">
        <v>1969</v>
      </c>
      <c r="J5" t="s">
        <v>2013</v>
      </c>
    </row>
    <row r="6" spans="1:10" ht="21.95" customHeight="1" x14ac:dyDescent="0.15">
      <c r="A6" s="1" t="s">
        <v>1978</v>
      </c>
      <c r="B6" t="s">
        <v>1967</v>
      </c>
      <c r="I6" s="4" t="s">
        <v>1969</v>
      </c>
      <c r="J6" t="s">
        <v>2001</v>
      </c>
    </row>
    <row r="7" spans="1:10" ht="21.95" customHeight="1" x14ac:dyDescent="0.15">
      <c r="A7" s="1" t="s">
        <v>1979</v>
      </c>
      <c r="B7" t="s">
        <v>1968</v>
      </c>
      <c r="I7" s="4" t="s">
        <v>1969</v>
      </c>
      <c r="J7" t="s">
        <v>170</v>
      </c>
    </row>
    <row r="8" spans="1:10" ht="21.95" customHeight="1" x14ac:dyDescent="0.15">
      <c r="A8" s="1" t="s">
        <v>1980</v>
      </c>
      <c r="B8" t="s">
        <v>1970</v>
      </c>
      <c r="I8" s="4" t="s">
        <v>1969</v>
      </c>
      <c r="J8" t="s">
        <v>2002</v>
      </c>
    </row>
    <row r="9" spans="1:10" ht="21.95" customHeight="1" x14ac:dyDescent="0.15">
      <c r="A9" s="1" t="s">
        <v>1981</v>
      </c>
      <c r="B9" t="s">
        <v>1971</v>
      </c>
      <c r="I9" s="4" t="s">
        <v>1998</v>
      </c>
      <c r="J9" t="s">
        <v>2003</v>
      </c>
    </row>
    <row r="10" spans="1:10" ht="21.95" customHeight="1" x14ac:dyDescent="0.15">
      <c r="A10" s="1" t="s">
        <v>1982</v>
      </c>
      <c r="B10" t="s">
        <v>1972</v>
      </c>
      <c r="I10" s="4" t="s">
        <v>1999</v>
      </c>
      <c r="J10" t="s">
        <v>2004</v>
      </c>
    </row>
    <row r="11" spans="1:10" ht="21.95" customHeight="1" x14ac:dyDescent="0.15">
      <c r="A11" s="1" t="s">
        <v>1983</v>
      </c>
      <c r="B11" t="s">
        <v>1973</v>
      </c>
      <c r="D11" s="4"/>
      <c r="E11" s="4"/>
      <c r="I11" s="4" t="s">
        <v>2000</v>
      </c>
      <c r="J11" t="s">
        <v>2005</v>
      </c>
    </row>
    <row r="12" spans="1:10" ht="21.95" customHeight="1" x14ac:dyDescent="0.15">
      <c r="A12" s="1" t="s">
        <v>1984</v>
      </c>
      <c r="B12" t="s">
        <v>1974</v>
      </c>
      <c r="D12" s="4"/>
      <c r="I12" s="4" t="s">
        <v>1997</v>
      </c>
      <c r="J12" t="s">
        <v>2006</v>
      </c>
    </row>
    <row r="13" spans="1:10" ht="21.95" customHeight="1" x14ac:dyDescent="0.15">
      <c r="A13" s="1" t="s">
        <v>1985</v>
      </c>
      <c r="B13" t="s">
        <v>1975</v>
      </c>
      <c r="I13" s="4" t="s">
        <v>2015</v>
      </c>
      <c r="J13" t="s">
        <v>2007</v>
      </c>
    </row>
    <row r="14" spans="1:10" ht="21.75" customHeight="1" x14ac:dyDescent="0.15">
      <c r="A14" s="1" t="s">
        <v>1986</v>
      </c>
      <c r="B14" t="s">
        <v>1976</v>
      </c>
      <c r="I14" s="4" t="s">
        <v>2014</v>
      </c>
      <c r="J14" t="s">
        <v>2008</v>
      </c>
    </row>
    <row r="15" spans="1:10" ht="21.75" customHeight="1" x14ac:dyDescent="0.15">
      <c r="A15" s="1" t="s">
        <v>1987</v>
      </c>
      <c r="B15" t="s">
        <v>1992</v>
      </c>
      <c r="I15" s="4" t="s">
        <v>1969</v>
      </c>
      <c r="J15" t="s">
        <v>2009</v>
      </c>
    </row>
    <row r="16" spans="1:10" ht="21.75" customHeight="1" x14ac:dyDescent="0.15">
      <c r="A16" s="1" t="s">
        <v>1988</v>
      </c>
      <c r="B16" t="s">
        <v>1993</v>
      </c>
      <c r="I16" s="4" t="s">
        <v>1969</v>
      </c>
      <c r="J16" t="s">
        <v>2009</v>
      </c>
    </row>
    <row r="17" spans="1:10" ht="21.6" customHeight="1" x14ac:dyDescent="0.15">
      <c r="A17" s="1" t="s">
        <v>1989</v>
      </c>
      <c r="B17" t="s">
        <v>1994</v>
      </c>
      <c r="I17" s="4" t="s">
        <v>1969</v>
      </c>
      <c r="J17" t="s">
        <v>2010</v>
      </c>
    </row>
    <row r="18" spans="1:10" ht="21.95" customHeight="1" x14ac:dyDescent="0.15">
      <c r="A18" s="1" t="s">
        <v>1990</v>
      </c>
      <c r="B18" t="s">
        <v>1995</v>
      </c>
      <c r="I18" s="4" t="s">
        <v>1969</v>
      </c>
      <c r="J18" t="s">
        <v>2011</v>
      </c>
    </row>
    <row r="19" spans="1:10" ht="21.95" customHeight="1" x14ac:dyDescent="0.15">
      <c r="A19" s="1" t="s">
        <v>1991</v>
      </c>
      <c r="B19" t="s">
        <v>1996</v>
      </c>
      <c r="I19" s="4" t="s">
        <v>1969</v>
      </c>
      <c r="J19" t="s">
        <v>2012</v>
      </c>
    </row>
    <row r="20" spans="1:10" x14ac:dyDescent="0.15">
      <c r="A20" s="1"/>
    </row>
    <row r="21" spans="1:10" x14ac:dyDescent="0.15">
      <c r="A21" s="1"/>
    </row>
    <row r="22" spans="1:10" x14ac:dyDescent="0.15">
      <c r="A22" s="1"/>
    </row>
    <row r="23" spans="1:10" x14ac:dyDescent="0.15">
      <c r="A23" s="1"/>
    </row>
    <row r="24" spans="1:10" x14ac:dyDescent="0.15">
      <c r="A24" s="1"/>
    </row>
    <row r="25" spans="1:10" x14ac:dyDescent="0.15">
      <c r="A25" s="1"/>
    </row>
  </sheetData>
  <sheetProtection sheet="1" formatCells="0" selectLockedCells="1"/>
  <mergeCells count="1">
    <mergeCell ref="A3:J3"/>
  </mergeCells>
  <phoneticPr fontId="3"/>
  <printOptions horizontalCentered="1"/>
  <pageMargins left="0.70866141732283472" right="0.70866141732283472" top="0.94488188976377963" bottom="0.94488188976377963" header="0.31496062992125984" footer="0.31496062992125984"/>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B91AED0A-08EF-4600-9B4D-5518E92CC3BF}">
            <xm:f>コントロールシート旧!$AO$12=1</xm:f>
            <x14:dxf>
              <font>
                <color theme="0"/>
              </font>
            </x14:dxf>
          </x14:cfRule>
          <xm:sqref>A1:J5 A6:H6 I6:J19 B7:H13 A7:A14 A15:H15 B16:B17</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3763B-67CA-45AE-A3C9-E784313A1B4E}">
  <sheetPr codeName="Sheet12"/>
  <dimension ref="B1:Q20"/>
  <sheetViews>
    <sheetView view="pageBreakPreview" zoomScaleNormal="100" zoomScaleSheetLayoutView="100" workbookViewId="0">
      <selection activeCell="C3" sqref="C3:P3"/>
    </sheetView>
  </sheetViews>
  <sheetFormatPr defaultColWidth="9" defaultRowHeight="15.75" x14ac:dyDescent="0.15"/>
  <cols>
    <col min="1" max="1" width="2.875" style="19" customWidth="1"/>
    <col min="2" max="2" width="21.125" style="19" customWidth="1"/>
    <col min="3" max="36" width="5.125" style="19" customWidth="1"/>
    <col min="37" max="37" width="9.5" style="19" customWidth="1"/>
    <col min="38" max="38" width="9.875" style="19" customWidth="1"/>
    <col min="39" max="39" width="16.875" style="19" customWidth="1"/>
    <col min="40" max="41" width="12.875" style="19" customWidth="1"/>
    <col min="42" max="42" width="18.125" style="19" customWidth="1"/>
    <col min="43" max="44" width="13.375" style="19" customWidth="1"/>
    <col min="45" max="45" width="18.625" style="19" customWidth="1"/>
    <col min="46" max="48" width="4.125" style="19" customWidth="1"/>
    <col min="49" max="59" width="5.5" style="19" customWidth="1"/>
    <col min="60" max="16384" width="9" style="19"/>
  </cols>
  <sheetData>
    <row r="1" spans="2:17" x14ac:dyDescent="0.15">
      <c r="Q1" s="19">
        <v>1</v>
      </c>
    </row>
    <row r="2" spans="2:17" x14ac:dyDescent="0.15">
      <c r="B2" s="470" t="s">
        <v>520</v>
      </c>
    </row>
    <row r="3" spans="2:17" ht="109.5" customHeight="1" x14ac:dyDescent="0.15">
      <c r="B3" s="1732" t="s">
        <v>523</v>
      </c>
      <c r="C3" s="1734" t="str">
        <f>IF(記入シート!I31&lt;&gt;"",記入シート!I31,"")</f>
        <v/>
      </c>
      <c r="D3" s="1734"/>
      <c r="E3" s="1734"/>
      <c r="F3" s="1734"/>
      <c r="G3" s="1734"/>
      <c r="H3" s="1734"/>
      <c r="I3" s="1734"/>
      <c r="J3" s="1734"/>
      <c r="K3" s="1734"/>
      <c r="L3" s="1734"/>
      <c r="M3" s="1734"/>
      <c r="N3" s="1734"/>
      <c r="O3" s="1734"/>
      <c r="P3" s="1734"/>
    </row>
    <row r="4" spans="2:17" ht="30.6" customHeight="1" x14ac:dyDescent="0.15">
      <c r="B4" s="1733"/>
      <c r="C4" s="1730" t="str">
        <f>IF(記入シート!I32&lt;&gt;"",記入シート!I32,"")</f>
        <v/>
      </c>
      <c r="D4" s="1730"/>
      <c r="E4" s="1730"/>
      <c r="F4" s="1730"/>
      <c r="G4" s="1730"/>
      <c r="H4" s="1730"/>
      <c r="I4" s="1730"/>
      <c r="J4" s="1730"/>
      <c r="K4" s="1730"/>
      <c r="L4" s="1730"/>
      <c r="M4" s="1730"/>
      <c r="N4" s="1730"/>
      <c r="O4" s="1730"/>
      <c r="P4" s="1730"/>
    </row>
    <row r="5" spans="2:17" ht="30.6" customHeight="1" x14ac:dyDescent="0.15">
      <c r="B5" s="1733"/>
      <c r="C5" s="1730" t="str">
        <f>IF(記入シート!I33&lt;&gt;"",記入シート!I33,"")</f>
        <v/>
      </c>
      <c r="D5" s="1730"/>
      <c r="E5" s="1730"/>
      <c r="F5" s="1730"/>
      <c r="G5" s="1730"/>
      <c r="H5" s="1730"/>
      <c r="I5" s="1730"/>
      <c r="J5" s="1730"/>
      <c r="K5" s="1730"/>
      <c r="L5" s="1730"/>
      <c r="M5" s="1730"/>
      <c r="N5" s="1730"/>
      <c r="O5" s="1730"/>
      <c r="P5" s="1730"/>
    </row>
    <row r="6" spans="2:17" ht="30.6" customHeight="1" x14ac:dyDescent="0.15">
      <c r="B6" s="1733"/>
      <c r="C6" s="1730" t="str">
        <f>IF(記入シート!I34&lt;&gt;"",記入シート!I34,"")</f>
        <v/>
      </c>
      <c r="D6" s="1730"/>
      <c r="E6" s="1730"/>
      <c r="F6" s="1730"/>
      <c r="G6" s="1730"/>
      <c r="H6" s="1730"/>
      <c r="I6" s="1730"/>
      <c r="J6" s="1730"/>
      <c r="K6" s="1730"/>
      <c r="L6" s="1730"/>
      <c r="M6" s="1730"/>
      <c r="N6" s="1730"/>
      <c r="O6" s="1730"/>
      <c r="P6" s="1730"/>
    </row>
    <row r="7" spans="2:17" ht="30.6" customHeight="1" x14ac:dyDescent="0.15">
      <c r="B7" s="1733"/>
      <c r="C7" s="1730" t="str">
        <f>IF(記入シート!I35&lt;&gt;"",記入シート!I35,"")</f>
        <v/>
      </c>
      <c r="D7" s="1730"/>
      <c r="E7" s="1730"/>
      <c r="F7" s="1730"/>
      <c r="G7" s="1730"/>
      <c r="H7" s="1730"/>
      <c r="I7" s="1730"/>
      <c r="J7" s="1730"/>
      <c r="K7" s="1730"/>
      <c r="L7" s="1730"/>
      <c r="M7" s="1730"/>
      <c r="N7" s="1730"/>
      <c r="O7" s="1730"/>
      <c r="P7" s="1730"/>
    </row>
    <row r="8" spans="2:17" ht="30.6" customHeight="1" x14ac:dyDescent="0.15">
      <c r="B8" s="1733"/>
      <c r="C8" s="1730" t="str">
        <f>IF(記入シート!I36&lt;&gt;"",記入シート!I36,"")</f>
        <v/>
      </c>
      <c r="D8" s="1730"/>
      <c r="E8" s="1730"/>
      <c r="F8" s="1730"/>
      <c r="G8" s="1730"/>
      <c r="H8" s="1730"/>
      <c r="I8" s="1730"/>
      <c r="J8" s="1730"/>
      <c r="K8" s="1730"/>
      <c r="L8" s="1730"/>
      <c r="M8" s="1730"/>
      <c r="N8" s="1730"/>
      <c r="O8" s="1730"/>
      <c r="P8" s="1730"/>
    </row>
    <row r="9" spans="2:17" ht="30.6" customHeight="1" x14ac:dyDescent="0.15">
      <c r="B9" s="1733"/>
      <c r="C9" s="1731" t="str">
        <f>IF(記入シート!I37&lt;&gt;"",記入シート!I37,"")</f>
        <v/>
      </c>
      <c r="D9" s="1731"/>
      <c r="E9" s="1731"/>
      <c r="F9" s="1731"/>
      <c r="G9" s="1731"/>
      <c r="H9" s="1731"/>
      <c r="I9" s="1731"/>
      <c r="J9" s="1731"/>
      <c r="K9" s="1731"/>
      <c r="L9" s="1731"/>
      <c r="M9" s="1731"/>
      <c r="N9" s="1731"/>
      <c r="O9" s="1731"/>
      <c r="P9" s="1731"/>
    </row>
    <row r="10" spans="2:17" ht="27" customHeight="1" x14ac:dyDescent="0.15"/>
    <row r="11" spans="2:17" x14ac:dyDescent="0.15">
      <c r="B11" s="470" t="s">
        <v>521</v>
      </c>
    </row>
    <row r="12" spans="2:17" ht="20.100000000000001" customHeight="1" x14ac:dyDescent="0.15">
      <c r="B12" s="1729" t="s">
        <v>508</v>
      </c>
      <c r="C12" s="1729"/>
      <c r="D12" s="1729" t="s">
        <v>509</v>
      </c>
      <c r="E12" s="1729"/>
      <c r="F12" s="1729"/>
      <c r="G12" s="1729" t="s">
        <v>510</v>
      </c>
      <c r="H12" s="1729"/>
      <c r="I12" s="1729"/>
      <c r="J12" s="1729" t="s">
        <v>511</v>
      </c>
      <c r="K12" s="1729"/>
      <c r="L12" s="1729"/>
    </row>
    <row r="13" spans="2:17" ht="30" customHeight="1" x14ac:dyDescent="0.15">
      <c r="B13" s="1727" t="s">
        <v>513</v>
      </c>
      <c r="C13" s="1727"/>
      <c r="D13" s="1611" t="str">
        <f>IF(記入シート!R44&lt;&gt;0,記入シート!R44,"")</f>
        <v/>
      </c>
      <c r="E13" s="1611"/>
      <c r="F13" s="1611"/>
      <c r="G13" s="1611" t="str">
        <f>IF(記入シート!U44&lt;&gt;0,記入シート!U44,"")</f>
        <v/>
      </c>
      <c r="H13" s="1611"/>
      <c r="I13" s="1611"/>
      <c r="J13" s="1611" t="str">
        <f>IF(記入シート!X44&lt;&gt;0,記入シート!X44,"")</f>
        <v/>
      </c>
      <c r="K13" s="1611"/>
      <c r="L13" s="1611"/>
    </row>
    <row r="14" spans="2:17" ht="30" customHeight="1" x14ac:dyDescent="0.15">
      <c r="B14" s="1728" t="s">
        <v>514</v>
      </c>
      <c r="C14" s="1728"/>
      <c r="D14" s="1611" t="str">
        <f>IF(記入シート!R45&lt;&gt;0,記入シート!R45,"")</f>
        <v/>
      </c>
      <c r="E14" s="1611"/>
      <c r="F14" s="1611"/>
      <c r="G14" s="1611" t="str">
        <f>IF(記入シート!U45&lt;&gt;0,記入シート!U45,"")</f>
        <v/>
      </c>
      <c r="H14" s="1611"/>
      <c r="I14" s="1611"/>
      <c r="J14" s="1611" t="str">
        <f>IF(記入シート!X45&lt;&gt;0,記入シート!X45,"")</f>
        <v/>
      </c>
      <c r="K14" s="1611"/>
      <c r="L14" s="1611"/>
    </row>
    <row r="15" spans="2:17" ht="30" customHeight="1" x14ac:dyDescent="0.15">
      <c r="B15" s="1727" t="s">
        <v>515</v>
      </c>
      <c r="C15" s="1727"/>
      <c r="D15" s="1611" t="str">
        <f>IF(記入シート!R46&lt;&gt;0,記入シート!R46,"")</f>
        <v/>
      </c>
      <c r="E15" s="1611"/>
      <c r="F15" s="1611"/>
      <c r="G15" s="1611" t="str">
        <f>IF(記入シート!U46&lt;&gt;0,記入シート!U46,"")</f>
        <v/>
      </c>
      <c r="H15" s="1611"/>
      <c r="I15" s="1611"/>
      <c r="J15" s="1611" t="str">
        <f>IF(記入シート!X46&lt;&gt;0,記入シート!X46,"")</f>
        <v/>
      </c>
      <c r="K15" s="1611"/>
      <c r="L15" s="1611"/>
    </row>
    <row r="16" spans="2:17" ht="30" customHeight="1" x14ac:dyDescent="0.15">
      <c r="B16" s="1727" t="s">
        <v>516</v>
      </c>
      <c r="C16" s="1727"/>
      <c r="D16" s="1611" t="str">
        <f>IF(記入シート!R47&lt;&gt;0,記入シート!R47,"")</f>
        <v/>
      </c>
      <c r="E16" s="1611"/>
      <c r="F16" s="1611"/>
      <c r="G16" s="1611" t="str">
        <f>IF(記入シート!U47&lt;&gt;0,記入シート!U47,"")</f>
        <v/>
      </c>
      <c r="H16" s="1611"/>
      <c r="I16" s="1611"/>
      <c r="J16" s="1611" t="str">
        <f>IF(記入シート!X47&lt;&gt;0,記入シート!X47,"")</f>
        <v/>
      </c>
      <c r="K16" s="1611"/>
      <c r="L16" s="1611"/>
    </row>
    <row r="17" spans="2:12" ht="30" customHeight="1" x14ac:dyDescent="0.15">
      <c r="B17" s="1727" t="s">
        <v>517</v>
      </c>
      <c r="C17" s="1727"/>
      <c r="D17" s="1611" t="str">
        <f>IF(記入シート!R48&lt;&gt;0,記入シート!R48,"")</f>
        <v/>
      </c>
      <c r="E17" s="1611"/>
      <c r="F17" s="1611"/>
      <c r="G17" s="1611" t="str">
        <f>IF(記入シート!U48&lt;&gt;0,記入シート!U48,"")</f>
        <v/>
      </c>
      <c r="H17" s="1611"/>
      <c r="I17" s="1611"/>
      <c r="J17" s="1611" t="str">
        <f>IF(記入シート!X48&lt;&gt;0,記入シート!X48,"")</f>
        <v/>
      </c>
      <c r="K17" s="1611"/>
      <c r="L17" s="1611"/>
    </row>
    <row r="18" spans="2:12" ht="30" customHeight="1" x14ac:dyDescent="0.15">
      <c r="B18" s="1727" t="s">
        <v>518</v>
      </c>
      <c r="C18" s="1727"/>
      <c r="D18" s="1611" t="str">
        <f>IF(記入シート!R49&lt;&gt;0,記入シート!R49,"")</f>
        <v/>
      </c>
      <c r="E18" s="1611"/>
      <c r="F18" s="1611"/>
      <c r="G18" s="1611" t="str">
        <f>IF(記入シート!U49&lt;&gt;0,記入シート!U49,"")</f>
        <v/>
      </c>
      <c r="H18" s="1611"/>
      <c r="I18" s="1611"/>
      <c r="J18" s="1611" t="str">
        <f>IF(記入シート!X49&lt;&gt;0,記入シート!X49,"")</f>
        <v/>
      </c>
      <c r="K18" s="1611"/>
      <c r="L18" s="1611"/>
    </row>
    <row r="19" spans="2:12" ht="30" customHeight="1" x14ac:dyDescent="0.15">
      <c r="B19" s="1727" t="s">
        <v>519</v>
      </c>
      <c r="C19" s="1727"/>
      <c r="D19" s="1611" t="str">
        <f>IF(記入シート!R50&lt;&gt;0,記入シート!R50,"")</f>
        <v/>
      </c>
      <c r="E19" s="1611"/>
      <c r="F19" s="1611"/>
      <c r="G19" s="1611" t="str">
        <f>IF(記入シート!U50&lt;&gt;0,記入シート!U50,"")</f>
        <v/>
      </c>
      <c r="H19" s="1611"/>
      <c r="I19" s="1611"/>
      <c r="J19" s="1611" t="str">
        <f>IF(記入シート!X50&lt;&gt;0,記入シート!X50,"")</f>
        <v/>
      </c>
      <c r="K19" s="1611"/>
      <c r="L19" s="1611"/>
    </row>
    <row r="20" spans="2:12" ht="12.95" customHeight="1" x14ac:dyDescent="0.15"/>
  </sheetData>
  <sheetProtection sheet="1" objects="1" scenarios="1"/>
  <mergeCells count="40">
    <mergeCell ref="C8:P8"/>
    <mergeCell ref="C9:P9"/>
    <mergeCell ref="B3:B9"/>
    <mergeCell ref="C5:P5"/>
    <mergeCell ref="C6:P6"/>
    <mergeCell ref="C7:P7"/>
    <mergeCell ref="C3:P3"/>
    <mergeCell ref="C4:P4"/>
    <mergeCell ref="J16:L16"/>
    <mergeCell ref="J17:L17"/>
    <mergeCell ref="J14:L14"/>
    <mergeCell ref="J13:L13"/>
    <mergeCell ref="J15:L15"/>
    <mergeCell ref="D14:F14"/>
    <mergeCell ref="D13:F13"/>
    <mergeCell ref="B14:C14"/>
    <mergeCell ref="J12:L12"/>
    <mergeCell ref="G12:I12"/>
    <mergeCell ref="G13:I13"/>
    <mergeCell ref="B13:C13"/>
    <mergeCell ref="G14:I14"/>
    <mergeCell ref="B12:C12"/>
    <mergeCell ref="D12:F12"/>
    <mergeCell ref="B16:C16"/>
    <mergeCell ref="B15:C15"/>
    <mergeCell ref="G15:I15"/>
    <mergeCell ref="G16:I16"/>
    <mergeCell ref="G17:I17"/>
    <mergeCell ref="D17:F17"/>
    <mergeCell ref="D16:F16"/>
    <mergeCell ref="D15:F15"/>
    <mergeCell ref="J19:L19"/>
    <mergeCell ref="J18:L18"/>
    <mergeCell ref="B18:C18"/>
    <mergeCell ref="B17:C17"/>
    <mergeCell ref="G18:I18"/>
    <mergeCell ref="D18:F18"/>
    <mergeCell ref="B19:C19"/>
    <mergeCell ref="G19:I19"/>
    <mergeCell ref="D19:F19"/>
  </mergeCells>
  <phoneticPr fontId="3"/>
  <pageMargins left="0.7" right="0.7" top="0.75" bottom="0.75" header="0.3" footer="0.3"/>
  <pageSetup paperSize="9" scale="85" orientation="portrait" horizontalDpi="1200" verticalDpi="1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E0531-84F1-4D8A-9EE9-14F2EC23B80E}">
  <sheetPr codeName="Sheet13">
    <pageSetUpPr fitToPage="1"/>
  </sheetPr>
  <dimension ref="B1:AD24"/>
  <sheetViews>
    <sheetView view="pageBreakPreview" zoomScale="60" zoomScaleNormal="85" workbookViewId="0">
      <selection activeCell="AD1" sqref="AD1"/>
    </sheetView>
  </sheetViews>
  <sheetFormatPr defaultColWidth="5.125" defaultRowHeight="15.75" x14ac:dyDescent="0.15"/>
  <cols>
    <col min="1" max="16384" width="5.125" style="19"/>
  </cols>
  <sheetData>
    <row r="1" spans="2:30" x14ac:dyDescent="0.15">
      <c r="AD1" s="19">
        <v>2</v>
      </c>
    </row>
    <row r="2" spans="2:30" x14ac:dyDescent="0.15">
      <c r="B2" s="470" t="s">
        <v>527</v>
      </c>
      <c r="C2" s="470"/>
    </row>
    <row r="3" spans="2:30" ht="30" customHeight="1" x14ac:dyDescent="0.15">
      <c r="B3" s="1735" t="s">
        <v>548</v>
      </c>
      <c r="C3" s="1735"/>
      <c r="D3" s="1735" t="s">
        <v>549</v>
      </c>
      <c r="E3" s="1735"/>
      <c r="F3" s="1735"/>
      <c r="G3" s="1735"/>
      <c r="H3" s="1735"/>
      <c r="I3" s="1735" t="s">
        <v>545</v>
      </c>
      <c r="J3" s="1735"/>
      <c r="K3" s="1735"/>
      <c r="L3" s="1735"/>
      <c r="M3" s="1735"/>
      <c r="N3" s="1729" t="s">
        <v>1936</v>
      </c>
      <c r="O3" s="1729"/>
      <c r="P3" s="1729"/>
      <c r="Q3" s="1729"/>
      <c r="R3" s="1729"/>
      <c r="S3" s="1729" t="s">
        <v>1937</v>
      </c>
      <c r="T3" s="1729"/>
      <c r="U3" s="1729"/>
      <c r="V3" s="1729"/>
      <c r="W3" s="1729"/>
      <c r="X3" s="1735" t="s">
        <v>550</v>
      </c>
      <c r="Y3" s="1735"/>
      <c r="Z3" s="1735" t="s">
        <v>551</v>
      </c>
      <c r="AA3" s="1729"/>
      <c r="AB3" s="1729"/>
    </row>
    <row r="4" spans="2:30" ht="45" customHeight="1" x14ac:dyDescent="0.15">
      <c r="B4" s="1737" t="str">
        <f>IF(記入シート!H60&lt;&gt;"",記入シート!H60,"")</f>
        <v/>
      </c>
      <c r="C4" s="1737"/>
      <c r="D4" s="1737" t="str">
        <f>IF(記入シート!J60&lt;&gt;"",記入シート!J60,"")</f>
        <v/>
      </c>
      <c r="E4" s="1737"/>
      <c r="F4" s="1737"/>
      <c r="G4" s="1737"/>
      <c r="H4" s="1737"/>
      <c r="I4" s="1737" t="str">
        <f>IF(記入シート!O60&lt;&gt;"",記入シート!O60,"")</f>
        <v/>
      </c>
      <c r="J4" s="1737"/>
      <c r="K4" s="1737"/>
      <c r="L4" s="1737"/>
      <c r="M4" s="1737"/>
      <c r="N4" s="1736" t="str">
        <f>IF(記入シート!T60&lt;&gt;"",記入シート!T60,"")</f>
        <v/>
      </c>
      <c r="O4" s="1736"/>
      <c r="P4" s="1736"/>
      <c r="Q4" s="1736"/>
      <c r="R4" s="1736"/>
      <c r="S4" s="1736" t="str">
        <f>IF(記入シート!Y60&lt;&gt;"",記入シート!Y60,"")</f>
        <v/>
      </c>
      <c r="T4" s="1736"/>
      <c r="U4" s="1736"/>
      <c r="V4" s="1736"/>
      <c r="W4" s="1736"/>
      <c r="X4" s="1736" t="str">
        <f>IF(記入シート!AD60&lt;&gt;"",記入シート!AD60,"")</f>
        <v/>
      </c>
      <c r="Y4" s="1736"/>
      <c r="Z4" s="1736" t="str">
        <f>IF(記入シート!AF60&lt;&gt;"",記入シート!AF60,"")</f>
        <v/>
      </c>
      <c r="AA4" s="1736"/>
      <c r="AB4" s="1736"/>
    </row>
    <row r="5" spans="2:30" ht="45" customHeight="1" x14ac:dyDescent="0.15">
      <c r="B5" s="1737" t="str">
        <f>IF(記入シート!H61&lt;&gt;"",記入シート!H61,"")</f>
        <v/>
      </c>
      <c r="C5" s="1737"/>
      <c r="D5" s="1737" t="str">
        <f>IF(記入シート!J61&lt;&gt;"",記入シート!J61,"")</f>
        <v/>
      </c>
      <c r="E5" s="1737"/>
      <c r="F5" s="1737"/>
      <c r="G5" s="1737"/>
      <c r="H5" s="1737"/>
      <c r="I5" s="1737" t="str">
        <f>IF(記入シート!O61&lt;&gt;"",記入シート!O61,"")</f>
        <v/>
      </c>
      <c r="J5" s="1737"/>
      <c r="K5" s="1737"/>
      <c r="L5" s="1737"/>
      <c r="M5" s="1737"/>
      <c r="N5" s="1736" t="str">
        <f>IF(記入シート!T61&lt;&gt;"",記入シート!T61,"")</f>
        <v/>
      </c>
      <c r="O5" s="1736"/>
      <c r="P5" s="1736"/>
      <c r="Q5" s="1736"/>
      <c r="R5" s="1736"/>
      <c r="S5" s="1736" t="str">
        <f>IF(記入シート!Y61&lt;&gt;"",記入シート!Y61,"")</f>
        <v/>
      </c>
      <c r="T5" s="1736"/>
      <c r="U5" s="1736"/>
      <c r="V5" s="1736"/>
      <c r="W5" s="1736"/>
      <c r="X5" s="1736" t="str">
        <f>IF(記入シート!AD61&lt;&gt;"",記入シート!AD61,"")</f>
        <v/>
      </c>
      <c r="Y5" s="1736"/>
      <c r="Z5" s="1736" t="str">
        <f>IF(記入シート!AF61&lt;&gt;"",記入シート!AF61,"")</f>
        <v/>
      </c>
      <c r="AA5" s="1736"/>
      <c r="AB5" s="1736"/>
    </row>
    <row r="6" spans="2:30" ht="45" customHeight="1" x14ac:dyDescent="0.15">
      <c r="B6" s="1737" t="str">
        <f>IF(記入シート!H62&lt;&gt;"",記入シート!H62,"")</f>
        <v/>
      </c>
      <c r="C6" s="1737"/>
      <c r="D6" s="1737" t="str">
        <f>IF(記入シート!J62&lt;&gt;"",記入シート!J62,"")</f>
        <v/>
      </c>
      <c r="E6" s="1737"/>
      <c r="F6" s="1737"/>
      <c r="G6" s="1737"/>
      <c r="H6" s="1737"/>
      <c r="I6" s="1737" t="str">
        <f>IF(記入シート!O62&lt;&gt;"",記入シート!O62,"")</f>
        <v/>
      </c>
      <c r="J6" s="1737"/>
      <c r="K6" s="1737"/>
      <c r="L6" s="1737"/>
      <c r="M6" s="1737"/>
      <c r="N6" s="1736" t="str">
        <f>IF(記入シート!T62&lt;&gt;"",記入シート!T62,"")</f>
        <v/>
      </c>
      <c r="O6" s="1736"/>
      <c r="P6" s="1736"/>
      <c r="Q6" s="1736"/>
      <c r="R6" s="1736"/>
      <c r="S6" s="1736" t="str">
        <f>IF(記入シート!Y62&lt;&gt;"",記入シート!Y62,"")</f>
        <v/>
      </c>
      <c r="T6" s="1736"/>
      <c r="U6" s="1736"/>
      <c r="V6" s="1736"/>
      <c r="W6" s="1736"/>
      <c r="X6" s="1736" t="str">
        <f>IF(記入シート!AD62&lt;&gt;"",記入シート!AD62,"")</f>
        <v/>
      </c>
      <c r="Y6" s="1736"/>
      <c r="Z6" s="1736" t="str">
        <f>IF(記入シート!AF62&lt;&gt;"",記入シート!AF62,"")</f>
        <v/>
      </c>
      <c r="AA6" s="1736"/>
      <c r="AB6" s="1736"/>
    </row>
    <row r="7" spans="2:30" ht="45" customHeight="1" x14ac:dyDescent="0.15">
      <c r="B7" s="1737" t="str">
        <f>IF(記入シート!H63&lt;&gt;"",記入シート!H63,"")</f>
        <v/>
      </c>
      <c r="C7" s="1737"/>
      <c r="D7" s="1737" t="str">
        <f>IF(記入シート!J63&lt;&gt;"",記入シート!J63,"")</f>
        <v/>
      </c>
      <c r="E7" s="1737"/>
      <c r="F7" s="1737"/>
      <c r="G7" s="1737"/>
      <c r="H7" s="1737"/>
      <c r="I7" s="1737" t="str">
        <f>IF(記入シート!O63&lt;&gt;"",記入シート!O63,"")</f>
        <v/>
      </c>
      <c r="J7" s="1737"/>
      <c r="K7" s="1737"/>
      <c r="L7" s="1737"/>
      <c r="M7" s="1737"/>
      <c r="N7" s="1736" t="str">
        <f>IF(記入シート!T63&lt;&gt;"",記入シート!T63,"")</f>
        <v/>
      </c>
      <c r="O7" s="1736"/>
      <c r="P7" s="1736"/>
      <c r="Q7" s="1736"/>
      <c r="R7" s="1736"/>
      <c r="S7" s="1736" t="str">
        <f>IF(記入シート!Y63&lt;&gt;"",記入シート!Y63,"")</f>
        <v/>
      </c>
      <c r="T7" s="1736"/>
      <c r="U7" s="1736"/>
      <c r="V7" s="1736"/>
      <c r="W7" s="1736"/>
      <c r="X7" s="1736" t="str">
        <f>IF(記入シート!AD63&lt;&gt;"",記入シート!AD63,"")</f>
        <v/>
      </c>
      <c r="Y7" s="1736"/>
      <c r="Z7" s="1736" t="str">
        <f>IF(記入シート!AF63&lt;&gt;"",記入シート!AF63,"")</f>
        <v/>
      </c>
      <c r="AA7" s="1736"/>
      <c r="AB7" s="1736"/>
    </row>
    <row r="8" spans="2:30" ht="45" customHeight="1" x14ac:dyDescent="0.15">
      <c r="B8" s="1737" t="str">
        <f>IF(記入シート!H64&lt;&gt;"",記入シート!H64,"")</f>
        <v/>
      </c>
      <c r="C8" s="1737"/>
      <c r="D8" s="1737" t="str">
        <f>IF(記入シート!J64&lt;&gt;"",記入シート!J64,"")</f>
        <v/>
      </c>
      <c r="E8" s="1737"/>
      <c r="F8" s="1737"/>
      <c r="G8" s="1737"/>
      <c r="H8" s="1737"/>
      <c r="I8" s="1737" t="str">
        <f>IF(記入シート!O64&lt;&gt;"",記入シート!O64,"")</f>
        <v/>
      </c>
      <c r="J8" s="1737"/>
      <c r="K8" s="1737"/>
      <c r="L8" s="1737"/>
      <c r="M8" s="1737"/>
      <c r="N8" s="1736" t="str">
        <f>IF(記入シート!T64&lt;&gt;"",記入シート!T64,"")</f>
        <v/>
      </c>
      <c r="O8" s="1736"/>
      <c r="P8" s="1736"/>
      <c r="Q8" s="1736"/>
      <c r="R8" s="1736"/>
      <c r="S8" s="1736" t="str">
        <f>IF(記入シート!Y64&lt;&gt;"",記入シート!Y64,"")</f>
        <v/>
      </c>
      <c r="T8" s="1736"/>
      <c r="U8" s="1736"/>
      <c r="V8" s="1736"/>
      <c r="W8" s="1736"/>
      <c r="X8" s="1736" t="str">
        <f>IF(記入シート!AD64&lt;&gt;"",記入シート!AD64,"")</f>
        <v/>
      </c>
      <c r="Y8" s="1736"/>
      <c r="Z8" s="1736" t="str">
        <f>IF(記入シート!AF64&lt;&gt;"",記入シート!AF64,"")</f>
        <v/>
      </c>
      <c r="AA8" s="1736"/>
      <c r="AB8" s="1736"/>
    </row>
    <row r="9" spans="2:30" ht="20.100000000000001" customHeight="1" x14ac:dyDescent="0.15">
      <c r="B9" s="1747" t="s">
        <v>544</v>
      </c>
      <c r="C9" s="1748"/>
      <c r="D9" s="1738" t="str">
        <f>IF(記入シート!H70&lt;&gt;"",記入シート!H70,"")</f>
        <v>上記の内、事業継続計画の対象とする災害は、「」とする</v>
      </c>
      <c r="E9" s="1739"/>
      <c r="F9" s="1739"/>
      <c r="G9" s="1739"/>
      <c r="H9" s="1739"/>
      <c r="I9" s="1739"/>
      <c r="J9" s="1739"/>
      <c r="K9" s="1739"/>
      <c r="L9" s="1739"/>
      <c r="M9" s="1739"/>
      <c r="N9" s="1739"/>
      <c r="O9" s="1739"/>
      <c r="P9" s="1739"/>
      <c r="Q9" s="1739"/>
      <c r="R9" s="1739"/>
      <c r="S9" s="1739"/>
      <c r="T9" s="1739"/>
      <c r="U9" s="1739"/>
      <c r="V9" s="1739"/>
      <c r="W9" s="1739"/>
      <c r="X9" s="1739"/>
      <c r="Y9" s="1739"/>
      <c r="Z9" s="1739"/>
      <c r="AA9" s="1739"/>
      <c r="AB9" s="1740"/>
    </row>
    <row r="10" spans="2:30" ht="20.100000000000001" customHeight="1" x14ac:dyDescent="0.15">
      <c r="B10" s="1749"/>
      <c r="C10" s="1750"/>
      <c r="D10" s="515" t="s">
        <v>1514</v>
      </c>
      <c r="AB10" s="516"/>
    </row>
    <row r="11" spans="2:30" x14ac:dyDescent="0.15">
      <c r="B11" s="1749"/>
      <c r="C11" s="1750"/>
      <c r="D11" s="1741" t="str">
        <f>IF(記入シート!H72&lt;&gt;"",記入シート!H72,"")</f>
        <v/>
      </c>
      <c r="E11" s="1742"/>
      <c r="F11" s="1742"/>
      <c r="G11" s="1742"/>
      <c r="H11" s="1742"/>
      <c r="I11" s="1742"/>
      <c r="J11" s="1742"/>
      <c r="K11" s="1742"/>
      <c r="L11" s="1742"/>
      <c r="M11" s="1742"/>
      <c r="N11" s="1742"/>
      <c r="O11" s="1742"/>
      <c r="P11" s="1742"/>
      <c r="Q11" s="1742"/>
      <c r="R11" s="1742"/>
      <c r="S11" s="1742"/>
      <c r="T11" s="1742"/>
      <c r="U11" s="1742"/>
      <c r="V11" s="1742"/>
      <c r="W11" s="1742"/>
      <c r="X11" s="1742"/>
      <c r="Y11" s="1742"/>
      <c r="Z11" s="1742"/>
      <c r="AA11" s="1742"/>
      <c r="AB11" s="1743"/>
    </row>
    <row r="12" spans="2:30" x14ac:dyDescent="0.15">
      <c r="B12" s="1749"/>
      <c r="C12" s="1750"/>
      <c r="D12" s="1741"/>
      <c r="E12" s="1742"/>
      <c r="F12" s="1742"/>
      <c r="G12" s="1742"/>
      <c r="H12" s="1742"/>
      <c r="I12" s="1742"/>
      <c r="J12" s="1742"/>
      <c r="K12" s="1742"/>
      <c r="L12" s="1742"/>
      <c r="M12" s="1742"/>
      <c r="N12" s="1742"/>
      <c r="O12" s="1742"/>
      <c r="P12" s="1742"/>
      <c r="Q12" s="1742"/>
      <c r="R12" s="1742"/>
      <c r="S12" s="1742"/>
      <c r="T12" s="1742"/>
      <c r="U12" s="1742"/>
      <c r="V12" s="1742"/>
      <c r="W12" s="1742"/>
      <c r="X12" s="1742"/>
      <c r="Y12" s="1742"/>
      <c r="Z12" s="1742"/>
      <c r="AA12" s="1742"/>
      <c r="AB12" s="1743"/>
    </row>
    <row r="13" spans="2:30" x14ac:dyDescent="0.15">
      <c r="B13" s="1749"/>
      <c r="C13" s="1750"/>
      <c r="D13" s="1741"/>
      <c r="E13" s="1742"/>
      <c r="F13" s="1742"/>
      <c r="G13" s="1742"/>
      <c r="H13" s="1742"/>
      <c r="I13" s="1742"/>
      <c r="J13" s="1742"/>
      <c r="K13" s="1742"/>
      <c r="L13" s="1742"/>
      <c r="M13" s="1742"/>
      <c r="N13" s="1742"/>
      <c r="O13" s="1742"/>
      <c r="P13" s="1742"/>
      <c r="Q13" s="1742"/>
      <c r="R13" s="1742"/>
      <c r="S13" s="1742"/>
      <c r="T13" s="1742"/>
      <c r="U13" s="1742"/>
      <c r="V13" s="1742"/>
      <c r="W13" s="1742"/>
      <c r="X13" s="1742"/>
      <c r="Y13" s="1742"/>
      <c r="Z13" s="1742"/>
      <c r="AA13" s="1742"/>
      <c r="AB13" s="1743"/>
    </row>
    <row r="14" spans="2:30" x14ac:dyDescent="0.15">
      <c r="B14" s="1749"/>
      <c r="C14" s="1750"/>
      <c r="D14" s="1741"/>
      <c r="E14" s="1742"/>
      <c r="F14" s="1742"/>
      <c r="G14" s="1742"/>
      <c r="H14" s="1742"/>
      <c r="I14" s="1742"/>
      <c r="J14" s="1742"/>
      <c r="K14" s="1742"/>
      <c r="L14" s="1742"/>
      <c r="M14" s="1742"/>
      <c r="N14" s="1742"/>
      <c r="O14" s="1742"/>
      <c r="P14" s="1742"/>
      <c r="Q14" s="1742"/>
      <c r="R14" s="1742"/>
      <c r="S14" s="1742"/>
      <c r="T14" s="1742"/>
      <c r="U14" s="1742"/>
      <c r="V14" s="1742"/>
      <c r="W14" s="1742"/>
      <c r="X14" s="1742"/>
      <c r="Y14" s="1742"/>
      <c r="Z14" s="1742"/>
      <c r="AA14" s="1742"/>
      <c r="AB14" s="1743"/>
    </row>
    <row r="15" spans="2:30" x14ac:dyDescent="0.15">
      <c r="B15" s="1749"/>
      <c r="C15" s="1750"/>
      <c r="D15" s="1741"/>
      <c r="E15" s="1742"/>
      <c r="F15" s="1742"/>
      <c r="G15" s="1742"/>
      <c r="H15" s="1742"/>
      <c r="I15" s="1742"/>
      <c r="J15" s="1742"/>
      <c r="K15" s="1742"/>
      <c r="L15" s="1742"/>
      <c r="M15" s="1742"/>
      <c r="N15" s="1742"/>
      <c r="O15" s="1742"/>
      <c r="P15" s="1742"/>
      <c r="Q15" s="1742"/>
      <c r="R15" s="1742"/>
      <c r="S15" s="1742"/>
      <c r="T15" s="1742"/>
      <c r="U15" s="1742"/>
      <c r="V15" s="1742"/>
      <c r="W15" s="1742"/>
      <c r="X15" s="1742"/>
      <c r="Y15" s="1742"/>
      <c r="Z15" s="1742"/>
      <c r="AA15" s="1742"/>
      <c r="AB15" s="1743"/>
    </row>
    <row r="16" spans="2:30" x14ac:dyDescent="0.15">
      <c r="B16" s="1749"/>
      <c r="C16" s="1750"/>
      <c r="D16" s="1741"/>
      <c r="E16" s="1742"/>
      <c r="F16" s="1742"/>
      <c r="G16" s="1742"/>
      <c r="H16" s="1742"/>
      <c r="I16" s="1742"/>
      <c r="J16" s="1742"/>
      <c r="K16" s="1742"/>
      <c r="L16" s="1742"/>
      <c r="M16" s="1742"/>
      <c r="N16" s="1742"/>
      <c r="O16" s="1742"/>
      <c r="P16" s="1742"/>
      <c r="Q16" s="1742"/>
      <c r="R16" s="1742"/>
      <c r="S16" s="1742"/>
      <c r="T16" s="1742"/>
      <c r="U16" s="1742"/>
      <c r="V16" s="1742"/>
      <c r="W16" s="1742"/>
      <c r="X16" s="1742"/>
      <c r="Y16" s="1742"/>
      <c r="Z16" s="1742"/>
      <c r="AA16" s="1742"/>
      <c r="AB16" s="1743"/>
    </row>
    <row r="17" spans="2:28" x14ac:dyDescent="0.15">
      <c r="B17" s="1749"/>
      <c r="C17" s="1750"/>
      <c r="D17" s="1741"/>
      <c r="E17" s="1742"/>
      <c r="F17" s="1742"/>
      <c r="G17" s="1742"/>
      <c r="H17" s="1742"/>
      <c r="I17" s="1742"/>
      <c r="J17" s="1742"/>
      <c r="K17" s="1742"/>
      <c r="L17" s="1742"/>
      <c r="M17" s="1742"/>
      <c r="N17" s="1742"/>
      <c r="O17" s="1742"/>
      <c r="P17" s="1742"/>
      <c r="Q17" s="1742"/>
      <c r="R17" s="1742"/>
      <c r="S17" s="1742"/>
      <c r="T17" s="1742"/>
      <c r="U17" s="1742"/>
      <c r="V17" s="1742"/>
      <c r="W17" s="1742"/>
      <c r="X17" s="1742"/>
      <c r="Y17" s="1742"/>
      <c r="Z17" s="1742"/>
      <c r="AA17" s="1742"/>
      <c r="AB17" s="1743"/>
    </row>
    <row r="18" spans="2:28" x14ac:dyDescent="0.15">
      <c r="B18" s="1749"/>
      <c r="C18" s="1750"/>
      <c r="D18" s="1741"/>
      <c r="E18" s="1742"/>
      <c r="F18" s="1742"/>
      <c r="G18" s="1742"/>
      <c r="H18" s="1742"/>
      <c r="I18" s="1742"/>
      <c r="J18" s="1742"/>
      <c r="K18" s="1742"/>
      <c r="L18" s="1742"/>
      <c r="M18" s="1742"/>
      <c r="N18" s="1742"/>
      <c r="O18" s="1742"/>
      <c r="P18" s="1742"/>
      <c r="Q18" s="1742"/>
      <c r="R18" s="1742"/>
      <c r="S18" s="1742"/>
      <c r="T18" s="1742"/>
      <c r="U18" s="1742"/>
      <c r="V18" s="1742"/>
      <c r="W18" s="1742"/>
      <c r="X18" s="1742"/>
      <c r="Y18" s="1742"/>
      <c r="Z18" s="1742"/>
      <c r="AA18" s="1742"/>
      <c r="AB18" s="1743"/>
    </row>
    <row r="19" spans="2:28" x14ac:dyDescent="0.15">
      <c r="B19" s="1749"/>
      <c r="C19" s="1750"/>
      <c r="D19" s="1741"/>
      <c r="E19" s="1742"/>
      <c r="F19" s="1742"/>
      <c r="G19" s="1742"/>
      <c r="H19" s="1742"/>
      <c r="I19" s="1742"/>
      <c r="J19" s="1742"/>
      <c r="K19" s="1742"/>
      <c r="L19" s="1742"/>
      <c r="M19" s="1742"/>
      <c r="N19" s="1742"/>
      <c r="O19" s="1742"/>
      <c r="P19" s="1742"/>
      <c r="Q19" s="1742"/>
      <c r="R19" s="1742"/>
      <c r="S19" s="1742"/>
      <c r="T19" s="1742"/>
      <c r="U19" s="1742"/>
      <c r="V19" s="1742"/>
      <c r="W19" s="1742"/>
      <c r="X19" s="1742"/>
      <c r="Y19" s="1742"/>
      <c r="Z19" s="1742"/>
      <c r="AA19" s="1742"/>
      <c r="AB19" s="1743"/>
    </row>
    <row r="20" spans="2:28" x14ac:dyDescent="0.15">
      <c r="B20" s="1749"/>
      <c r="C20" s="1750"/>
      <c r="D20" s="1741"/>
      <c r="E20" s="1742"/>
      <c r="F20" s="1742"/>
      <c r="G20" s="1742"/>
      <c r="H20" s="1742"/>
      <c r="I20" s="1742"/>
      <c r="J20" s="1742"/>
      <c r="K20" s="1742"/>
      <c r="L20" s="1742"/>
      <c r="M20" s="1742"/>
      <c r="N20" s="1742"/>
      <c r="O20" s="1742"/>
      <c r="P20" s="1742"/>
      <c r="Q20" s="1742"/>
      <c r="R20" s="1742"/>
      <c r="S20" s="1742"/>
      <c r="T20" s="1742"/>
      <c r="U20" s="1742"/>
      <c r="V20" s="1742"/>
      <c r="W20" s="1742"/>
      <c r="X20" s="1742"/>
      <c r="Y20" s="1742"/>
      <c r="Z20" s="1742"/>
      <c r="AA20" s="1742"/>
      <c r="AB20" s="1743"/>
    </row>
    <row r="21" spans="2:28" x14ac:dyDescent="0.15">
      <c r="B21" s="1751"/>
      <c r="C21" s="1752"/>
      <c r="D21" s="1744"/>
      <c r="E21" s="1745"/>
      <c r="F21" s="1745"/>
      <c r="G21" s="1745"/>
      <c r="H21" s="1745"/>
      <c r="I21" s="1745"/>
      <c r="J21" s="1745"/>
      <c r="K21" s="1745"/>
      <c r="L21" s="1745"/>
      <c r="M21" s="1745"/>
      <c r="N21" s="1745"/>
      <c r="O21" s="1745"/>
      <c r="P21" s="1745"/>
      <c r="Q21" s="1745"/>
      <c r="R21" s="1745"/>
      <c r="S21" s="1745"/>
      <c r="T21" s="1745"/>
      <c r="U21" s="1745"/>
      <c r="V21" s="1745"/>
      <c r="W21" s="1745"/>
      <c r="X21" s="1745"/>
      <c r="Y21" s="1745"/>
      <c r="Z21" s="1745"/>
      <c r="AA21" s="1745"/>
      <c r="AB21" s="1746"/>
    </row>
    <row r="22" spans="2:28" x14ac:dyDescent="0.15">
      <c r="C22" s="19" t="s">
        <v>556</v>
      </c>
    </row>
    <row r="23" spans="2:28" x14ac:dyDescent="0.15">
      <c r="C23" s="585" t="s">
        <v>1938</v>
      </c>
    </row>
    <row r="24" spans="2:28" x14ac:dyDescent="0.15">
      <c r="C24" s="19" t="s">
        <v>557</v>
      </c>
    </row>
  </sheetData>
  <sheetProtection sheet="1" objects="1" scenarios="1"/>
  <mergeCells count="45">
    <mergeCell ref="D9:AB9"/>
    <mergeCell ref="D11:AB21"/>
    <mergeCell ref="B9:C21"/>
    <mergeCell ref="Z8:AB8"/>
    <mergeCell ref="B5:C5"/>
    <mergeCell ref="X8:Y8"/>
    <mergeCell ref="I7:M7"/>
    <mergeCell ref="I8:M8"/>
    <mergeCell ref="N7:R7"/>
    <mergeCell ref="N8:R8"/>
    <mergeCell ref="B4:C4"/>
    <mergeCell ref="B3:C3"/>
    <mergeCell ref="D7:H7"/>
    <mergeCell ref="B8:C8"/>
    <mergeCell ref="B7:C7"/>
    <mergeCell ref="B6:C6"/>
    <mergeCell ref="D3:H3"/>
    <mergeCell ref="D6:H6"/>
    <mergeCell ref="D5:H5"/>
    <mergeCell ref="D4:H4"/>
    <mergeCell ref="D8:H8"/>
    <mergeCell ref="N4:R4"/>
    <mergeCell ref="I3:M3"/>
    <mergeCell ref="I4:M4"/>
    <mergeCell ref="I5:M5"/>
    <mergeCell ref="I6:M6"/>
    <mergeCell ref="N3:R3"/>
    <mergeCell ref="N5:R5"/>
    <mergeCell ref="N6:R6"/>
    <mergeCell ref="Z3:AB3"/>
    <mergeCell ref="Z4:AB4"/>
    <mergeCell ref="Z5:AB5"/>
    <mergeCell ref="S7:W7"/>
    <mergeCell ref="S8:W8"/>
    <mergeCell ref="X4:Y4"/>
    <mergeCell ref="X5:Y5"/>
    <mergeCell ref="X6:Y6"/>
    <mergeCell ref="X7:Y7"/>
    <mergeCell ref="X3:Y3"/>
    <mergeCell ref="S3:W3"/>
    <mergeCell ref="S4:W4"/>
    <mergeCell ref="S5:W5"/>
    <mergeCell ref="S6:W6"/>
    <mergeCell ref="Z6:AB6"/>
    <mergeCell ref="Z7:AB7"/>
  </mergeCells>
  <phoneticPr fontId="3"/>
  <printOptions horizontalCentered="1"/>
  <pageMargins left="0.39370078740157483" right="0.23622047244094491" top="0.62992125984251968" bottom="0.74803149606299213" header="0.31496062992125984" footer="0.31496062992125984"/>
  <pageSetup paperSize="9" scale="94" fitToHeight="0" orientation="landscape" r:id="rId1"/>
  <rowBreaks count="2" manualBreakCount="2">
    <brk id="26" max="29" man="1"/>
    <brk id="69" max="29"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D1E56-7055-4BCF-A8FD-8C1A1797A988}">
  <sheetPr>
    <pageSetUpPr fitToPage="1"/>
  </sheetPr>
  <dimension ref="B1:C17"/>
  <sheetViews>
    <sheetView showZeros="0" view="pageBreakPreview" topLeftCell="A4" zoomScale="60" zoomScaleNormal="85" workbookViewId="0">
      <selection activeCell="K10" sqref="K10"/>
    </sheetView>
  </sheetViews>
  <sheetFormatPr defaultColWidth="5.125" defaultRowHeight="15.75" x14ac:dyDescent="0.15"/>
  <cols>
    <col min="1" max="1" width="5.125" style="19"/>
    <col min="2" max="2" width="77.5" style="19" customWidth="1"/>
    <col min="3" max="16384" width="5.125" style="19"/>
  </cols>
  <sheetData>
    <row r="1" spans="2:3" x14ac:dyDescent="0.15">
      <c r="B1" s="476">
        <v>3</v>
      </c>
    </row>
    <row r="2" spans="2:3" x14ac:dyDescent="0.15">
      <c r="B2" s="19" t="s">
        <v>1960</v>
      </c>
      <c r="C2" s="19">
        <v>1</v>
      </c>
    </row>
    <row r="4" spans="2:3" ht="399.95" customHeight="1" x14ac:dyDescent="0.15">
      <c r="B4" s="5">
        <f>記入シート!H86</f>
        <v>0</v>
      </c>
    </row>
    <row r="5" spans="2:3" x14ac:dyDescent="0.15">
      <c r="B5" s="48" t="str">
        <f>"出典："&amp;記入シート!J87</f>
        <v>出典：</v>
      </c>
    </row>
    <row r="7" spans="2:3" x14ac:dyDescent="0.15">
      <c r="B7" s="19">
        <v>4</v>
      </c>
    </row>
    <row r="8" spans="2:3" x14ac:dyDescent="0.15">
      <c r="B8" s="19" t="s">
        <v>1960</v>
      </c>
      <c r="C8" s="19">
        <v>2</v>
      </c>
    </row>
    <row r="10" spans="2:3" ht="350.1" customHeight="1" x14ac:dyDescent="0.15">
      <c r="B10" s="5">
        <f>記入シート!AP86</f>
        <v>0</v>
      </c>
    </row>
    <row r="11" spans="2:3" x14ac:dyDescent="0.15">
      <c r="B11" s="48" t="str">
        <f>"出典："&amp;記入シート!AR87</f>
        <v>出典：</v>
      </c>
    </row>
    <row r="12" spans="2:3" x14ac:dyDescent="0.15">
      <c r="B12" s="463"/>
    </row>
    <row r="13" spans="2:3" x14ac:dyDescent="0.15">
      <c r="B13" s="19">
        <v>5</v>
      </c>
    </row>
    <row r="14" spans="2:3" x14ac:dyDescent="0.15">
      <c r="B14" s="19" t="s">
        <v>1960</v>
      </c>
      <c r="C14" s="19">
        <v>3</v>
      </c>
    </row>
    <row r="16" spans="2:3" ht="350.1" customHeight="1" x14ac:dyDescent="0.15">
      <c r="B16" s="5">
        <f>記入シート!BP86</f>
        <v>0</v>
      </c>
    </row>
    <row r="17" spans="2:2" x14ac:dyDescent="0.15">
      <c r="B17" s="48" t="str">
        <f>"出典："&amp;記入シート!BR87</f>
        <v>出典：</v>
      </c>
    </row>
  </sheetData>
  <phoneticPr fontId="3"/>
  <pageMargins left="0.7" right="0.7" top="0.75" bottom="0.75" header="0.3" footer="0.3"/>
  <pageSetup paperSize="9" fitToHeight="0" orientation="portrait" r:id="rId1"/>
  <rowBreaks count="2" manualBreakCount="2">
    <brk id="6" max="16383" man="1"/>
    <brk id="12"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42518-23CB-437A-BACF-DE9EDF64FFBC}">
  <sheetPr>
    <pageSetUpPr fitToPage="1"/>
  </sheetPr>
  <dimension ref="B1:AB12"/>
  <sheetViews>
    <sheetView view="pageBreakPreview" zoomScaleNormal="70" zoomScaleSheetLayoutView="100" workbookViewId="0">
      <selection activeCell="AB1" sqref="AB1"/>
    </sheetView>
  </sheetViews>
  <sheetFormatPr defaultColWidth="5.125" defaultRowHeight="15.75" x14ac:dyDescent="0.15"/>
  <cols>
    <col min="1" max="16384" width="5.125" style="19"/>
  </cols>
  <sheetData>
    <row r="1" spans="2:28" x14ac:dyDescent="0.15">
      <c r="AB1" s="19">
        <v>6</v>
      </c>
    </row>
    <row r="2" spans="2:28" x14ac:dyDescent="0.15">
      <c r="B2" s="470" t="s">
        <v>567</v>
      </c>
    </row>
    <row r="3" spans="2:28" ht="30" customHeight="1" x14ac:dyDescent="0.15">
      <c r="B3" s="1753" t="s">
        <v>529</v>
      </c>
      <c r="C3" s="1754"/>
      <c r="D3" s="1755"/>
      <c r="E3" s="1735" t="s">
        <v>568</v>
      </c>
      <c r="F3" s="1735"/>
      <c r="G3" s="1735"/>
      <c r="H3" s="1735" t="s">
        <v>569</v>
      </c>
      <c r="I3" s="1735"/>
      <c r="J3" s="1735"/>
      <c r="K3" s="1735" t="s">
        <v>570</v>
      </c>
      <c r="L3" s="1735"/>
      <c r="M3" s="1735"/>
      <c r="N3" s="1735" t="s">
        <v>1769</v>
      </c>
      <c r="O3" s="1735"/>
      <c r="P3" s="1735"/>
      <c r="Q3" s="1735" t="s">
        <v>572</v>
      </c>
      <c r="R3" s="1735"/>
      <c r="S3" s="1735"/>
      <c r="T3" s="1735" t="s">
        <v>574</v>
      </c>
      <c r="U3" s="1735"/>
      <c r="V3" s="1735"/>
      <c r="W3" s="1735" t="s">
        <v>1696</v>
      </c>
      <c r="X3" s="1735"/>
      <c r="Y3" s="1735"/>
      <c r="Z3" s="1735"/>
      <c r="AA3" s="1735"/>
    </row>
    <row r="4" spans="2:28" ht="30" customHeight="1" x14ac:dyDescent="0.15">
      <c r="B4" s="1041" t="str">
        <f>IF(記入シート!H96&lt;&gt;"",記入シート!H96,"")</f>
        <v>対応拠点</v>
      </c>
      <c r="C4" s="1042"/>
      <c r="D4" s="1043"/>
      <c r="E4" s="1044" t="str">
        <f>IF(記入シート!K96&lt;&gt;"",記入シート!K96,"")</f>
        <v/>
      </c>
      <c r="F4" s="1044"/>
      <c r="G4" s="1044"/>
      <c r="H4" s="1044" t="str">
        <f>IF(記入シート!N96&lt;&gt;"",記入シート!N96,"")</f>
        <v/>
      </c>
      <c r="I4" s="1044"/>
      <c r="J4" s="1044"/>
      <c r="K4" s="1044" t="str">
        <f>IF(記入シート!Q96&lt;&gt;"",記入シート!Q96,"")</f>
        <v/>
      </c>
      <c r="L4" s="1044"/>
      <c r="M4" s="1044"/>
      <c r="N4" s="1044" t="str">
        <f>IF(記入シート!T96&lt;&gt;"",記入シート!T96,"")</f>
        <v/>
      </c>
      <c r="O4" s="1044"/>
      <c r="P4" s="1044"/>
      <c r="Q4" s="1044" t="str">
        <f>IF(記入シート!W96&lt;&gt;"",記入シート!W96,"")</f>
        <v/>
      </c>
      <c r="R4" s="1044"/>
      <c r="S4" s="1044"/>
      <c r="T4" s="1044" t="str">
        <f>IF(記入シート!Z96&lt;&gt;"",記入シート!Z96,"")</f>
        <v/>
      </c>
      <c r="U4" s="1044"/>
      <c r="V4" s="1044"/>
      <c r="W4" s="1044" t="str">
        <f>IF(記入シート!AC96&lt;&gt;"",記入シート!AC96,"")</f>
        <v/>
      </c>
      <c r="X4" s="1044"/>
      <c r="Y4" s="1044"/>
      <c r="Z4" s="1044"/>
      <c r="AA4" s="1044"/>
    </row>
    <row r="5" spans="2:28" ht="30" customHeight="1" x14ac:dyDescent="0.15">
      <c r="B5" s="1041" t="str">
        <f>IF(記入シート!H97&lt;&gt;"",記入シート!H97,"")</f>
        <v/>
      </c>
      <c r="C5" s="1042"/>
      <c r="D5" s="1043"/>
      <c r="E5" s="1044" t="str">
        <f>IF(記入シート!K97&lt;&gt;"",記入シート!K97,"")</f>
        <v/>
      </c>
      <c r="F5" s="1044"/>
      <c r="G5" s="1044"/>
      <c r="H5" s="1044" t="str">
        <f>IF(記入シート!N97&lt;&gt;"",記入シート!N97,"")</f>
        <v/>
      </c>
      <c r="I5" s="1044"/>
      <c r="J5" s="1044"/>
      <c r="K5" s="1044" t="str">
        <f>IF(記入シート!Q97&lt;&gt;"",記入シート!Q97,"")</f>
        <v/>
      </c>
      <c r="L5" s="1044"/>
      <c r="M5" s="1044"/>
      <c r="N5" s="1044" t="str">
        <f>IF(記入シート!T97&lt;&gt;"",記入シート!T97,"")</f>
        <v/>
      </c>
      <c r="O5" s="1044"/>
      <c r="P5" s="1044"/>
      <c r="Q5" s="1044" t="str">
        <f>IF(記入シート!W97&lt;&gt;"",記入シート!W97,"")</f>
        <v/>
      </c>
      <c r="R5" s="1044"/>
      <c r="S5" s="1044"/>
      <c r="T5" s="1044" t="str">
        <f>IF(記入シート!Z97&lt;&gt;"",記入シート!Z97,"")</f>
        <v/>
      </c>
      <c r="U5" s="1044"/>
      <c r="V5" s="1044"/>
      <c r="W5" s="1044" t="str">
        <f>IF(記入シート!AC97&lt;&gt;"",記入シート!AC97,"")</f>
        <v/>
      </c>
      <c r="X5" s="1044"/>
      <c r="Y5" s="1044"/>
      <c r="Z5" s="1044"/>
      <c r="AA5" s="1044"/>
    </row>
    <row r="6" spans="2:28" ht="30" customHeight="1" x14ac:dyDescent="0.15">
      <c r="B6" s="1041" t="str">
        <f>IF(記入シート!H98&lt;&gt;"",記入シート!H98,"")</f>
        <v/>
      </c>
      <c r="C6" s="1042"/>
      <c r="D6" s="1043"/>
      <c r="E6" s="1044" t="str">
        <f>IF(記入シート!K98&lt;&gt;"",記入シート!K98,"")</f>
        <v/>
      </c>
      <c r="F6" s="1044"/>
      <c r="G6" s="1044"/>
      <c r="H6" s="1044" t="str">
        <f>IF(記入シート!N98&lt;&gt;"",記入シート!N98,"")</f>
        <v/>
      </c>
      <c r="I6" s="1044"/>
      <c r="J6" s="1044"/>
      <c r="K6" s="1044" t="str">
        <f>IF(記入シート!Q98&lt;&gt;"",記入シート!Q98,"")</f>
        <v/>
      </c>
      <c r="L6" s="1044"/>
      <c r="M6" s="1044"/>
      <c r="N6" s="1044" t="str">
        <f>IF(記入シート!T98&lt;&gt;"",記入シート!T98,"")</f>
        <v/>
      </c>
      <c r="O6" s="1044"/>
      <c r="P6" s="1044"/>
      <c r="Q6" s="1044" t="str">
        <f>IF(記入シート!W98&lt;&gt;"",記入シート!W98,"")</f>
        <v/>
      </c>
      <c r="R6" s="1044"/>
      <c r="S6" s="1044"/>
      <c r="T6" s="1044" t="str">
        <f>IF(記入シート!Z98&lt;&gt;"",記入シート!Z98,"")</f>
        <v/>
      </c>
      <c r="U6" s="1044"/>
      <c r="V6" s="1044"/>
      <c r="W6" s="1044" t="str">
        <f>IF(記入シート!AC98&lt;&gt;"",記入シート!AC98,"")</f>
        <v/>
      </c>
      <c r="X6" s="1044"/>
      <c r="Y6" s="1044"/>
      <c r="Z6" s="1044"/>
      <c r="AA6" s="1044"/>
    </row>
    <row r="7" spans="2:28" ht="30" customHeight="1" x14ac:dyDescent="0.15">
      <c r="B7" s="1041" t="str">
        <f>IF(記入シート!H99&lt;&gt;"",記入シート!H99,"")</f>
        <v/>
      </c>
      <c r="C7" s="1042"/>
      <c r="D7" s="1043"/>
      <c r="E7" s="1044" t="str">
        <f>IF(記入シート!K99&lt;&gt;"",記入シート!K99,"")</f>
        <v/>
      </c>
      <c r="F7" s="1044"/>
      <c r="G7" s="1044"/>
      <c r="H7" s="1044" t="str">
        <f>IF(記入シート!N99&lt;&gt;"",記入シート!N99,"")</f>
        <v/>
      </c>
      <c r="I7" s="1044"/>
      <c r="J7" s="1044"/>
      <c r="K7" s="1044" t="str">
        <f>IF(記入シート!Q99&lt;&gt;"",記入シート!Q99,"")</f>
        <v/>
      </c>
      <c r="L7" s="1044"/>
      <c r="M7" s="1044"/>
      <c r="N7" s="1044" t="str">
        <f>IF(記入シート!T99&lt;&gt;"",記入シート!T99,"")</f>
        <v/>
      </c>
      <c r="O7" s="1044"/>
      <c r="P7" s="1044"/>
      <c r="Q7" s="1044" t="str">
        <f>IF(記入シート!W99&lt;&gt;"",記入シート!W99,"")</f>
        <v/>
      </c>
      <c r="R7" s="1044"/>
      <c r="S7" s="1044"/>
      <c r="T7" s="1044" t="str">
        <f>IF(記入シート!Z99&lt;&gt;"",記入シート!Z99,"")</f>
        <v/>
      </c>
      <c r="U7" s="1044"/>
      <c r="V7" s="1044"/>
      <c r="W7" s="1044" t="str">
        <f>IF(記入シート!AC99&lt;&gt;"",記入シート!AC99,"")</f>
        <v/>
      </c>
      <c r="X7" s="1044"/>
      <c r="Y7" s="1044"/>
      <c r="Z7" s="1044"/>
      <c r="AA7" s="1044"/>
    </row>
    <row r="8" spans="2:28" ht="30" customHeight="1" x14ac:dyDescent="0.15">
      <c r="B8" s="1041" t="str">
        <f>IF(記入シート!H100&lt;&gt;"",記入シート!H100,"")</f>
        <v/>
      </c>
      <c r="C8" s="1042"/>
      <c r="D8" s="1043"/>
      <c r="E8" s="1044" t="str">
        <f>IF(記入シート!K100&lt;&gt;"",記入シート!K100,"")</f>
        <v/>
      </c>
      <c r="F8" s="1044"/>
      <c r="G8" s="1044"/>
      <c r="H8" s="1044" t="str">
        <f>IF(記入シート!N100&lt;&gt;"",記入シート!N100,"")</f>
        <v/>
      </c>
      <c r="I8" s="1044"/>
      <c r="J8" s="1044"/>
      <c r="K8" s="1044" t="str">
        <f>IF(記入シート!Q100&lt;&gt;"",記入シート!Q100,"")</f>
        <v/>
      </c>
      <c r="L8" s="1044"/>
      <c r="M8" s="1044"/>
      <c r="N8" s="1044" t="str">
        <f>IF(記入シート!T100&lt;&gt;"",記入シート!T100,"")</f>
        <v/>
      </c>
      <c r="O8" s="1044"/>
      <c r="P8" s="1044"/>
      <c r="Q8" s="1044" t="str">
        <f>IF(記入シート!W100&lt;&gt;"",記入シート!W100,"")</f>
        <v/>
      </c>
      <c r="R8" s="1044"/>
      <c r="S8" s="1044"/>
      <c r="T8" s="1044" t="str">
        <f>IF(記入シート!Z100&lt;&gt;"",記入シート!Z100,"")</f>
        <v/>
      </c>
      <c r="U8" s="1044"/>
      <c r="V8" s="1044"/>
      <c r="W8" s="1044" t="str">
        <f>IF(記入シート!AC100&lt;&gt;"",記入シート!AC100,"")</f>
        <v/>
      </c>
      <c r="X8" s="1044"/>
      <c r="Y8" s="1044"/>
      <c r="Z8" s="1044"/>
      <c r="AA8" s="1044"/>
    </row>
    <row r="9" spans="2:28" x14ac:dyDescent="0.15">
      <c r="W9" s="473"/>
    </row>
    <row r="10" spans="2:28" x14ac:dyDescent="0.15">
      <c r="C10" s="19" t="s">
        <v>579</v>
      </c>
    </row>
    <row r="11" spans="2:28" x14ac:dyDescent="0.15">
      <c r="C11" s="19" t="s">
        <v>580</v>
      </c>
    </row>
    <row r="12" spans="2:28" x14ac:dyDescent="0.15">
      <c r="C12" s="19" t="s">
        <v>581</v>
      </c>
    </row>
  </sheetData>
  <sheetProtection sheet="1" objects="1" scenarios="1"/>
  <mergeCells count="48">
    <mergeCell ref="W3:AA3"/>
    <mergeCell ref="B4:D4"/>
    <mergeCell ref="E4:G4"/>
    <mergeCell ref="H4:J4"/>
    <mergeCell ref="K4:M4"/>
    <mergeCell ref="N4:P4"/>
    <mergeCell ref="Q4:S4"/>
    <mergeCell ref="T4:V4"/>
    <mergeCell ref="W4:AA4"/>
    <mergeCell ref="B3:D3"/>
    <mergeCell ref="E3:G3"/>
    <mergeCell ref="H3:J3"/>
    <mergeCell ref="K3:M3"/>
    <mergeCell ref="N3:P3"/>
    <mergeCell ref="Q3:S3"/>
    <mergeCell ref="T3:V3"/>
    <mergeCell ref="T5:V5"/>
    <mergeCell ref="W5:AA5"/>
    <mergeCell ref="B6:D6"/>
    <mergeCell ref="E6:G6"/>
    <mergeCell ref="H6:J6"/>
    <mergeCell ref="K6:M6"/>
    <mergeCell ref="N6:P6"/>
    <mergeCell ref="Q6:S6"/>
    <mergeCell ref="T6:V6"/>
    <mergeCell ref="W6:AA6"/>
    <mergeCell ref="B5:D5"/>
    <mergeCell ref="E5:G5"/>
    <mergeCell ref="H5:J5"/>
    <mergeCell ref="K5:M5"/>
    <mergeCell ref="N5:P5"/>
    <mergeCell ref="Q5:S5"/>
    <mergeCell ref="T7:V7"/>
    <mergeCell ref="W7:AA7"/>
    <mergeCell ref="B8:D8"/>
    <mergeCell ref="E8:G8"/>
    <mergeCell ref="H8:J8"/>
    <mergeCell ref="K8:M8"/>
    <mergeCell ref="N8:P8"/>
    <mergeCell ref="Q8:S8"/>
    <mergeCell ref="T8:V8"/>
    <mergeCell ref="W8:AA8"/>
    <mergeCell ref="B7:D7"/>
    <mergeCell ref="E7:G7"/>
    <mergeCell ref="H7:J7"/>
    <mergeCell ref="K7:M7"/>
    <mergeCell ref="N7:P7"/>
    <mergeCell ref="Q7:S7"/>
  </mergeCells>
  <phoneticPr fontId="3"/>
  <printOptions horizontalCentered="1"/>
  <pageMargins left="0.39370078740157483" right="0.23622047244094491" top="0.62992125984251968" bottom="0.74803149606299213" header="0.31496062992125984" footer="0.31496062992125984"/>
  <pageSetup paperSize="9" fitToHeight="0" orientation="landscape" r:id="rId1"/>
  <rowBreaks count="2" manualBreakCount="2">
    <brk id="13" max="29" man="1"/>
    <brk id="56" max="29"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82285-2680-4B92-9500-B6DE58EA8553}">
  <sheetPr>
    <pageSetUpPr fitToPage="1"/>
  </sheetPr>
  <dimension ref="B1:Y80"/>
  <sheetViews>
    <sheetView view="pageBreakPreview" zoomScale="55" zoomScaleNormal="85" zoomScaleSheetLayoutView="55" workbookViewId="0">
      <selection activeCell="AE50" sqref="AE50"/>
    </sheetView>
  </sheetViews>
  <sheetFormatPr defaultColWidth="5.125" defaultRowHeight="24.95" customHeight="1" x14ac:dyDescent="0.15"/>
  <cols>
    <col min="1" max="16384" width="5.125" style="19"/>
  </cols>
  <sheetData>
    <row r="1" spans="2:25" ht="24.95" customHeight="1" x14ac:dyDescent="0.15">
      <c r="Y1" s="19">
        <v>7</v>
      </c>
    </row>
    <row r="2" spans="2:25" ht="24.95" customHeight="1" x14ac:dyDescent="0.15">
      <c r="B2" s="468" t="s">
        <v>582</v>
      </c>
    </row>
    <row r="3" spans="2:25" ht="24.95" customHeight="1" x14ac:dyDescent="0.15">
      <c r="B3" s="514" t="str">
        <f>"リスクの種類："&amp;記入シート!K107</f>
        <v>リスクの種類：</v>
      </c>
    </row>
    <row r="4" spans="2:25" ht="24.95" customHeight="1" x14ac:dyDescent="0.15">
      <c r="B4" s="1729" t="s">
        <v>529</v>
      </c>
      <c r="C4" s="1729"/>
      <c r="D4" s="1729"/>
      <c r="E4" s="1729" t="s">
        <v>584</v>
      </c>
      <c r="F4" s="1729"/>
      <c r="G4" s="1729"/>
      <c r="H4" s="1729"/>
      <c r="I4" s="1729"/>
      <c r="J4" s="1762" t="s">
        <v>1654</v>
      </c>
      <c r="K4" s="1763"/>
      <c r="L4" s="1763"/>
      <c r="M4" s="1763"/>
      <c r="N4" s="1763"/>
      <c r="O4" s="1763"/>
      <c r="P4" s="1763"/>
      <c r="Q4" s="1763"/>
      <c r="R4" s="1763"/>
      <c r="S4" s="1763"/>
      <c r="T4" s="1763"/>
      <c r="U4" s="1763"/>
      <c r="V4" s="1763"/>
      <c r="W4" s="1763"/>
      <c r="X4" s="1763"/>
      <c r="Y4" s="1764"/>
    </row>
    <row r="5" spans="2:25" ht="24.95" customHeight="1" x14ac:dyDescent="0.15">
      <c r="B5" s="1756" t="s">
        <v>1211</v>
      </c>
      <c r="C5" s="1757"/>
      <c r="D5" s="1758"/>
      <c r="E5" s="1727" t="s">
        <v>587</v>
      </c>
      <c r="F5" s="1727"/>
      <c r="G5" s="1727"/>
      <c r="H5" s="1727"/>
      <c r="I5" s="1727"/>
      <c r="J5" s="1372" t="str">
        <f>IF(記入シート!P109&lt;&gt;"",記入シート!P109,"")</f>
        <v/>
      </c>
      <c r="K5" s="1299"/>
      <c r="L5" s="1299"/>
      <c r="M5" s="1299"/>
      <c r="N5" s="1299"/>
      <c r="O5" s="1299"/>
      <c r="P5" s="1299"/>
      <c r="Q5" s="1299"/>
      <c r="R5" s="1299"/>
      <c r="S5" s="1299"/>
      <c r="T5" s="1299"/>
      <c r="U5" s="1299"/>
      <c r="V5" s="1299"/>
      <c r="W5" s="1299"/>
      <c r="X5" s="1299"/>
      <c r="Y5" s="1373"/>
    </row>
    <row r="6" spans="2:25" ht="24.95" customHeight="1" x14ac:dyDescent="0.15">
      <c r="B6" s="1759"/>
      <c r="C6" s="1760"/>
      <c r="D6" s="1761"/>
      <c r="E6" s="1727" t="s">
        <v>1529</v>
      </c>
      <c r="F6" s="1727"/>
      <c r="G6" s="1727"/>
      <c r="H6" s="1727"/>
      <c r="I6" s="1727"/>
      <c r="J6" s="1372" t="str">
        <f>IF(記入シート!P110&lt;&gt;"",記入シート!P110,"")</f>
        <v/>
      </c>
      <c r="K6" s="1299"/>
      <c r="L6" s="1299"/>
      <c r="M6" s="1299" t="str">
        <f>IF(記入シート!S110&lt;&gt;"",記入シート!S110,"")</f>
        <v/>
      </c>
      <c r="N6" s="1299"/>
      <c r="O6" s="1299"/>
      <c r="P6" s="1299"/>
      <c r="Q6" s="1299"/>
      <c r="R6" s="1299"/>
      <c r="S6" s="1299"/>
      <c r="T6" s="1299"/>
      <c r="U6" s="1299"/>
      <c r="V6" s="1299"/>
      <c r="W6" s="1299"/>
      <c r="X6" s="1299"/>
      <c r="Y6" s="1373"/>
    </row>
    <row r="7" spans="2:25" ht="24.95" customHeight="1" x14ac:dyDescent="0.15">
      <c r="B7" s="1759"/>
      <c r="C7" s="1760"/>
      <c r="D7" s="1761"/>
      <c r="E7" s="1727" t="s">
        <v>590</v>
      </c>
      <c r="F7" s="1727"/>
      <c r="G7" s="1727"/>
      <c r="H7" s="1727"/>
      <c r="I7" s="1727"/>
      <c r="J7" s="1372" t="str">
        <f>IF(記入シート!P111&lt;&gt;"",記入シート!P111,"")</f>
        <v/>
      </c>
      <c r="K7" s="1299"/>
      <c r="L7" s="1299"/>
      <c r="M7" s="1299" t="str">
        <f>IF(記入シート!S111&lt;&gt;"",記入シート!S111,"")</f>
        <v/>
      </c>
      <c r="N7" s="1299"/>
      <c r="O7" s="1299"/>
      <c r="P7" s="1299"/>
      <c r="Q7" s="1299"/>
      <c r="R7" s="1299"/>
      <c r="S7" s="1299"/>
      <c r="T7" s="1299"/>
      <c r="U7" s="1299"/>
      <c r="V7" s="1299"/>
      <c r="W7" s="1299"/>
      <c r="X7" s="1299"/>
      <c r="Y7" s="1373"/>
    </row>
    <row r="8" spans="2:25" ht="24.95" customHeight="1" x14ac:dyDescent="0.15">
      <c r="B8" s="1759"/>
      <c r="C8" s="1760"/>
      <c r="D8" s="1761"/>
      <c r="E8" s="1727" t="s">
        <v>1530</v>
      </c>
      <c r="F8" s="1727"/>
      <c r="G8" s="1727"/>
      <c r="H8" s="1727"/>
      <c r="I8" s="1727"/>
      <c r="J8" s="1372" t="str">
        <f>IF(記入シート!P112&lt;&gt;"",記入シート!P112,"")</f>
        <v/>
      </c>
      <c r="K8" s="1299"/>
      <c r="L8" s="1299"/>
      <c r="M8" s="1299" t="str">
        <f>IF(記入シート!S112&lt;&gt;"",記入シート!S112,"")</f>
        <v/>
      </c>
      <c r="N8" s="1299"/>
      <c r="O8" s="1299"/>
      <c r="P8" s="1299"/>
      <c r="Q8" s="1299"/>
      <c r="R8" s="1299"/>
      <c r="S8" s="1299"/>
      <c r="T8" s="1299"/>
      <c r="U8" s="1299"/>
      <c r="V8" s="1299"/>
      <c r="W8" s="1299"/>
      <c r="X8" s="1299"/>
      <c r="Y8" s="1373"/>
    </row>
    <row r="9" spans="2:25" ht="24.95" customHeight="1" x14ac:dyDescent="0.15">
      <c r="B9" s="1759"/>
      <c r="C9" s="1760"/>
      <c r="D9" s="1761"/>
      <c r="E9" s="1727" t="s">
        <v>57</v>
      </c>
      <c r="F9" s="1727"/>
      <c r="G9" s="1727"/>
      <c r="H9" s="1727"/>
      <c r="I9" s="1727"/>
      <c r="J9" s="1372" t="str">
        <f>IF(記入シート!P113&lt;&gt;"",記入シート!P113,"")</f>
        <v/>
      </c>
      <c r="K9" s="1299"/>
      <c r="L9" s="1299"/>
      <c r="M9" s="1299" t="str">
        <f>IF(記入シート!S113&lt;&gt;"",記入シート!S113,"")</f>
        <v/>
      </c>
      <c r="N9" s="1299"/>
      <c r="O9" s="1299"/>
      <c r="P9" s="1299"/>
      <c r="Q9" s="1299"/>
      <c r="R9" s="1299"/>
      <c r="S9" s="1299"/>
      <c r="T9" s="1299"/>
      <c r="U9" s="1299"/>
      <c r="V9" s="1299"/>
      <c r="W9" s="1299"/>
      <c r="X9" s="1299"/>
      <c r="Y9" s="1373"/>
    </row>
    <row r="10" spans="2:25" ht="24.95" customHeight="1" x14ac:dyDescent="0.15">
      <c r="B10" s="1398" t="str">
        <f>IF(記入シート!H114&lt;&gt;"",記入シート!H114,"")</f>
        <v/>
      </c>
      <c r="C10" s="1399"/>
      <c r="D10" s="1400"/>
      <c r="E10" s="1727" t="s">
        <v>587</v>
      </c>
      <c r="F10" s="1727"/>
      <c r="G10" s="1727"/>
      <c r="H10" s="1727"/>
      <c r="I10" s="1727"/>
      <c r="J10" s="1372" t="str">
        <f>IF(記入シート!P114&lt;&gt;"",記入シート!P114,"")</f>
        <v/>
      </c>
      <c r="K10" s="1299"/>
      <c r="L10" s="1299"/>
      <c r="M10" s="1299" t="str">
        <f>IF(記入シート!S114&lt;&gt;"",記入シート!S114,"")</f>
        <v/>
      </c>
      <c r="N10" s="1299"/>
      <c r="O10" s="1299"/>
      <c r="P10" s="1299"/>
      <c r="Q10" s="1299"/>
      <c r="R10" s="1299"/>
      <c r="S10" s="1299"/>
      <c r="T10" s="1299"/>
      <c r="U10" s="1299"/>
      <c r="V10" s="1299"/>
      <c r="W10" s="1299"/>
      <c r="X10" s="1299"/>
      <c r="Y10" s="1373"/>
    </row>
    <row r="11" spans="2:25" ht="24.95" customHeight="1" x14ac:dyDescent="0.15">
      <c r="B11" s="1401"/>
      <c r="C11" s="878"/>
      <c r="D11" s="894"/>
      <c r="E11" s="1727" t="s">
        <v>1529</v>
      </c>
      <c r="F11" s="1727"/>
      <c r="G11" s="1727"/>
      <c r="H11" s="1727"/>
      <c r="I11" s="1727"/>
      <c r="J11" s="1372" t="str">
        <f>IF(記入シート!P115&lt;&gt;"",記入シート!P115,"")</f>
        <v/>
      </c>
      <c r="K11" s="1299"/>
      <c r="L11" s="1299"/>
      <c r="M11" s="1299" t="str">
        <f>IF(記入シート!S115&lt;&gt;"",記入シート!S115,"")</f>
        <v/>
      </c>
      <c r="N11" s="1299"/>
      <c r="O11" s="1299"/>
      <c r="P11" s="1299"/>
      <c r="Q11" s="1299"/>
      <c r="R11" s="1299"/>
      <c r="S11" s="1299"/>
      <c r="T11" s="1299"/>
      <c r="U11" s="1299"/>
      <c r="V11" s="1299"/>
      <c r="W11" s="1299"/>
      <c r="X11" s="1299"/>
      <c r="Y11" s="1373"/>
    </row>
    <row r="12" spans="2:25" ht="24.95" customHeight="1" x14ac:dyDescent="0.15">
      <c r="B12" s="1401"/>
      <c r="C12" s="878"/>
      <c r="D12" s="894"/>
      <c r="E12" s="1727" t="s">
        <v>590</v>
      </c>
      <c r="F12" s="1727"/>
      <c r="G12" s="1727"/>
      <c r="H12" s="1727"/>
      <c r="I12" s="1727"/>
      <c r="J12" s="1372" t="str">
        <f>IF(記入シート!P116&lt;&gt;"",記入シート!P116,"")</f>
        <v/>
      </c>
      <c r="K12" s="1299"/>
      <c r="L12" s="1299"/>
      <c r="M12" s="1299" t="str">
        <f>IF(記入シート!S116&lt;&gt;"",記入シート!S116,"")</f>
        <v/>
      </c>
      <c r="N12" s="1299"/>
      <c r="O12" s="1299"/>
      <c r="P12" s="1299"/>
      <c r="Q12" s="1299"/>
      <c r="R12" s="1299"/>
      <c r="S12" s="1299"/>
      <c r="T12" s="1299"/>
      <c r="U12" s="1299"/>
      <c r="V12" s="1299"/>
      <c r="W12" s="1299"/>
      <c r="X12" s="1299"/>
      <c r="Y12" s="1373"/>
    </row>
    <row r="13" spans="2:25" ht="24.95" customHeight="1" x14ac:dyDescent="0.15">
      <c r="B13" s="1401"/>
      <c r="C13" s="878"/>
      <c r="D13" s="894"/>
      <c r="E13" s="1727" t="s">
        <v>1530</v>
      </c>
      <c r="F13" s="1727"/>
      <c r="G13" s="1727"/>
      <c r="H13" s="1727"/>
      <c r="I13" s="1727"/>
      <c r="J13" s="1372" t="str">
        <f>IF(記入シート!P117&lt;&gt;"",記入シート!P117,"")</f>
        <v/>
      </c>
      <c r="K13" s="1299"/>
      <c r="L13" s="1299"/>
      <c r="M13" s="1299" t="str">
        <f>IF(記入シート!S117&lt;&gt;"",記入シート!S117,"")</f>
        <v/>
      </c>
      <c r="N13" s="1299"/>
      <c r="O13" s="1299"/>
      <c r="P13" s="1299"/>
      <c r="Q13" s="1299"/>
      <c r="R13" s="1299"/>
      <c r="S13" s="1299"/>
      <c r="T13" s="1299"/>
      <c r="U13" s="1299"/>
      <c r="V13" s="1299"/>
      <c r="W13" s="1299"/>
      <c r="X13" s="1299"/>
      <c r="Y13" s="1373"/>
    </row>
    <row r="14" spans="2:25" ht="24.95" customHeight="1" x14ac:dyDescent="0.15">
      <c r="B14" s="1402"/>
      <c r="C14" s="1403"/>
      <c r="D14" s="1404"/>
      <c r="E14" s="1727" t="s">
        <v>57</v>
      </c>
      <c r="F14" s="1727"/>
      <c r="G14" s="1727"/>
      <c r="H14" s="1727"/>
      <c r="I14" s="1727"/>
      <c r="J14" s="1372" t="str">
        <f>IF(記入シート!P118&lt;&gt;"",記入シート!P118,"")</f>
        <v/>
      </c>
      <c r="K14" s="1299"/>
      <c r="L14" s="1299"/>
      <c r="M14" s="1299" t="str">
        <f>IF(記入シート!S118&lt;&gt;"",記入シート!S118,"")</f>
        <v/>
      </c>
      <c r="N14" s="1299"/>
      <c r="O14" s="1299"/>
      <c r="P14" s="1299"/>
      <c r="Q14" s="1299"/>
      <c r="R14" s="1299"/>
      <c r="S14" s="1299"/>
      <c r="T14" s="1299"/>
      <c r="U14" s="1299"/>
      <c r="V14" s="1299"/>
      <c r="W14" s="1299"/>
      <c r="X14" s="1299"/>
      <c r="Y14" s="1373"/>
    </row>
    <row r="15" spans="2:25" ht="30" customHeight="1" x14ac:dyDescent="0.15">
      <c r="C15" s="1765" t="s">
        <v>1939</v>
      </c>
      <c r="D15" s="1765"/>
      <c r="E15" s="1766"/>
      <c r="F15" s="1766"/>
      <c r="G15" s="1766"/>
      <c r="H15" s="1766"/>
      <c r="I15" s="1766"/>
      <c r="J15" s="1766"/>
      <c r="K15" s="1766"/>
      <c r="L15" s="1766"/>
      <c r="M15" s="1766"/>
      <c r="N15" s="1766"/>
      <c r="O15" s="1766"/>
      <c r="P15" s="1766"/>
      <c r="Q15" s="1766"/>
      <c r="R15" s="1766"/>
      <c r="S15" s="1766"/>
      <c r="T15" s="1766"/>
      <c r="U15" s="1766"/>
      <c r="V15" s="1766"/>
      <c r="W15" s="1766"/>
      <c r="X15" s="1766"/>
      <c r="Y15" s="1766"/>
    </row>
    <row r="16" spans="2:25" ht="30" customHeight="1" x14ac:dyDescent="0.15"/>
    <row r="18" spans="2:25" ht="24.95" customHeight="1" x14ac:dyDescent="0.15">
      <c r="B18" s="468" t="s">
        <v>582</v>
      </c>
    </row>
    <row r="19" spans="2:25" ht="24.95" customHeight="1" x14ac:dyDescent="0.15">
      <c r="B19" s="514" t="str">
        <f>"リスクの種類："&amp;記入シート!AS107</f>
        <v>リスクの種類：</v>
      </c>
    </row>
    <row r="20" spans="2:25" ht="24.95" customHeight="1" x14ac:dyDescent="0.15">
      <c r="B20" s="1762" t="s">
        <v>529</v>
      </c>
      <c r="C20" s="1763"/>
      <c r="D20" s="1764"/>
      <c r="E20" s="1762" t="s">
        <v>584</v>
      </c>
      <c r="F20" s="1763"/>
      <c r="G20" s="1763"/>
      <c r="H20" s="1763"/>
      <c r="I20" s="1764"/>
      <c r="J20" s="1762" t="s">
        <v>1655</v>
      </c>
      <c r="K20" s="1763"/>
      <c r="L20" s="1763"/>
      <c r="M20" s="1763" t="s">
        <v>586</v>
      </c>
      <c r="N20" s="1763"/>
      <c r="O20" s="1763"/>
      <c r="P20" s="1763"/>
      <c r="Q20" s="1763"/>
      <c r="R20" s="1763"/>
      <c r="S20" s="1763"/>
      <c r="T20" s="1763"/>
      <c r="U20" s="1763"/>
      <c r="V20" s="1763"/>
      <c r="W20" s="1763"/>
      <c r="X20" s="1763"/>
      <c r="Y20" s="1764"/>
    </row>
    <row r="21" spans="2:25" ht="24.95" customHeight="1" x14ac:dyDescent="0.15">
      <c r="B21" s="1756" t="s">
        <v>1211</v>
      </c>
      <c r="C21" s="1757"/>
      <c r="D21" s="1758"/>
      <c r="E21" s="1767" t="s">
        <v>587</v>
      </c>
      <c r="F21" s="1768"/>
      <c r="G21" s="1768"/>
      <c r="H21" s="1768"/>
      <c r="I21" s="1769"/>
      <c r="J21" s="1372" t="str">
        <f>IF(記入シート!AX109&lt;&gt;"",記入シート!AX109,"")</f>
        <v/>
      </c>
      <c r="K21" s="1299"/>
      <c r="L21" s="1299"/>
      <c r="M21" s="1299" t="str">
        <f>IF(記入シート!BA109&lt;&gt;"",記入シート!BA109,"")</f>
        <v/>
      </c>
      <c r="N21" s="1299"/>
      <c r="O21" s="1299"/>
      <c r="P21" s="1299"/>
      <c r="Q21" s="1299"/>
      <c r="R21" s="1299"/>
      <c r="S21" s="1299"/>
      <c r="T21" s="1299"/>
      <c r="U21" s="1299"/>
      <c r="V21" s="1299"/>
      <c r="W21" s="1299"/>
      <c r="X21" s="1299"/>
      <c r="Y21" s="1373"/>
    </row>
    <row r="22" spans="2:25" ht="24.95" customHeight="1" x14ac:dyDescent="0.15">
      <c r="B22" s="1759"/>
      <c r="C22" s="1760"/>
      <c r="D22" s="1761"/>
      <c r="E22" s="1767" t="s">
        <v>1529</v>
      </c>
      <c r="F22" s="1768"/>
      <c r="G22" s="1768"/>
      <c r="H22" s="1768"/>
      <c r="I22" s="1769"/>
      <c r="J22" s="1372" t="str">
        <f>IF(記入シート!AX110&lt;&gt;"",記入シート!AX110,"")</f>
        <v/>
      </c>
      <c r="K22" s="1299"/>
      <c r="L22" s="1299"/>
      <c r="M22" s="1299" t="str">
        <f>IF(記入シート!BA110&lt;&gt;"",記入シート!BA110,"")</f>
        <v/>
      </c>
      <c r="N22" s="1299"/>
      <c r="O22" s="1299"/>
      <c r="P22" s="1299"/>
      <c r="Q22" s="1299"/>
      <c r="R22" s="1299"/>
      <c r="S22" s="1299"/>
      <c r="T22" s="1299"/>
      <c r="U22" s="1299"/>
      <c r="V22" s="1299"/>
      <c r="W22" s="1299"/>
      <c r="X22" s="1299"/>
      <c r="Y22" s="1373"/>
    </row>
    <row r="23" spans="2:25" ht="24.95" customHeight="1" x14ac:dyDescent="0.15">
      <c r="B23" s="1759"/>
      <c r="C23" s="1760"/>
      <c r="D23" s="1761"/>
      <c r="E23" s="1767" t="s">
        <v>590</v>
      </c>
      <c r="F23" s="1768"/>
      <c r="G23" s="1768"/>
      <c r="H23" s="1768"/>
      <c r="I23" s="1769"/>
      <c r="J23" s="1372" t="str">
        <f>IF(記入シート!AX111&lt;&gt;"",記入シート!AX111,"")</f>
        <v/>
      </c>
      <c r="K23" s="1299"/>
      <c r="L23" s="1299"/>
      <c r="M23" s="1299" t="str">
        <f>IF(記入シート!BA111&lt;&gt;"",記入シート!BA111,"")</f>
        <v/>
      </c>
      <c r="N23" s="1299"/>
      <c r="O23" s="1299"/>
      <c r="P23" s="1299"/>
      <c r="Q23" s="1299"/>
      <c r="R23" s="1299"/>
      <c r="S23" s="1299"/>
      <c r="T23" s="1299"/>
      <c r="U23" s="1299"/>
      <c r="V23" s="1299"/>
      <c r="W23" s="1299"/>
      <c r="X23" s="1299"/>
      <c r="Y23" s="1373"/>
    </row>
    <row r="24" spans="2:25" ht="24.95" customHeight="1" x14ac:dyDescent="0.15">
      <c r="B24" s="1759"/>
      <c r="C24" s="1760"/>
      <c r="D24" s="1761"/>
      <c r="E24" s="1767" t="s">
        <v>1530</v>
      </c>
      <c r="F24" s="1768"/>
      <c r="G24" s="1768"/>
      <c r="H24" s="1768"/>
      <c r="I24" s="1769"/>
      <c r="J24" s="1372" t="str">
        <f>IF(記入シート!AX112&lt;&gt;"",記入シート!AX112,"")</f>
        <v/>
      </c>
      <c r="K24" s="1299"/>
      <c r="L24" s="1299"/>
      <c r="M24" s="1299" t="str">
        <f>IF(記入シート!BA112&lt;&gt;"",記入シート!BA112,"")</f>
        <v/>
      </c>
      <c r="N24" s="1299"/>
      <c r="O24" s="1299"/>
      <c r="P24" s="1299"/>
      <c r="Q24" s="1299"/>
      <c r="R24" s="1299"/>
      <c r="S24" s="1299"/>
      <c r="T24" s="1299"/>
      <c r="U24" s="1299"/>
      <c r="V24" s="1299"/>
      <c r="W24" s="1299"/>
      <c r="X24" s="1299"/>
      <c r="Y24" s="1373"/>
    </row>
    <row r="25" spans="2:25" ht="24.95" customHeight="1" x14ac:dyDescent="0.15">
      <c r="B25" s="1759"/>
      <c r="C25" s="1760"/>
      <c r="D25" s="1761"/>
      <c r="E25" s="1767" t="s">
        <v>57</v>
      </c>
      <c r="F25" s="1768"/>
      <c r="G25" s="1768"/>
      <c r="H25" s="1768"/>
      <c r="I25" s="1769"/>
      <c r="J25" s="1372" t="str">
        <f>IF(記入シート!AX113&lt;&gt;"",記入シート!AX113,"")</f>
        <v/>
      </c>
      <c r="K25" s="1299"/>
      <c r="L25" s="1299"/>
      <c r="M25" s="1299" t="str">
        <f>IF(記入シート!BA113&lt;&gt;"",記入シート!BA113,"")</f>
        <v/>
      </c>
      <c r="N25" s="1299"/>
      <c r="O25" s="1299"/>
      <c r="P25" s="1299"/>
      <c r="Q25" s="1299"/>
      <c r="R25" s="1299"/>
      <c r="S25" s="1299"/>
      <c r="T25" s="1299"/>
      <c r="U25" s="1299"/>
      <c r="V25" s="1299"/>
      <c r="W25" s="1299"/>
      <c r="X25" s="1299"/>
      <c r="Y25" s="1373"/>
    </row>
    <row r="26" spans="2:25" ht="24.95" customHeight="1" x14ac:dyDescent="0.15">
      <c r="B26" s="1398" t="str">
        <f>IF(記入シート!AP114&lt;&gt;"",記入シート!AP114,"")</f>
        <v/>
      </c>
      <c r="C26" s="1399"/>
      <c r="D26" s="1400"/>
      <c r="E26" s="1767" t="s">
        <v>587</v>
      </c>
      <c r="F26" s="1768"/>
      <c r="G26" s="1768"/>
      <c r="H26" s="1768"/>
      <c r="I26" s="1769"/>
      <c r="J26" s="1372" t="str">
        <f>IF(記入シート!AX114&lt;&gt;"",記入シート!AX114,"")</f>
        <v/>
      </c>
      <c r="K26" s="1299"/>
      <c r="L26" s="1299"/>
      <c r="M26" s="1299" t="str">
        <f>IF(記入シート!BA114&lt;&gt;"",記入シート!BA114,"")</f>
        <v/>
      </c>
      <c r="N26" s="1299"/>
      <c r="O26" s="1299"/>
      <c r="P26" s="1299"/>
      <c r="Q26" s="1299"/>
      <c r="R26" s="1299"/>
      <c r="S26" s="1299"/>
      <c r="T26" s="1299"/>
      <c r="U26" s="1299"/>
      <c r="V26" s="1299"/>
      <c r="W26" s="1299"/>
      <c r="X26" s="1299"/>
      <c r="Y26" s="1373"/>
    </row>
    <row r="27" spans="2:25" ht="24.95" customHeight="1" x14ac:dyDescent="0.15">
      <c r="B27" s="1401"/>
      <c r="C27" s="878"/>
      <c r="D27" s="894"/>
      <c r="E27" s="1767" t="s">
        <v>1529</v>
      </c>
      <c r="F27" s="1768"/>
      <c r="G27" s="1768"/>
      <c r="H27" s="1768"/>
      <c r="I27" s="1769"/>
      <c r="J27" s="1372" t="str">
        <f>IF(記入シート!AX115&lt;&gt;"",記入シート!AX115,"")</f>
        <v/>
      </c>
      <c r="K27" s="1299"/>
      <c r="L27" s="1299"/>
      <c r="M27" s="1299" t="str">
        <f>IF(記入シート!BA115&lt;&gt;"",記入シート!BA115,"")</f>
        <v/>
      </c>
      <c r="N27" s="1299"/>
      <c r="O27" s="1299"/>
      <c r="P27" s="1299"/>
      <c r="Q27" s="1299"/>
      <c r="R27" s="1299"/>
      <c r="S27" s="1299"/>
      <c r="T27" s="1299"/>
      <c r="U27" s="1299"/>
      <c r="V27" s="1299"/>
      <c r="W27" s="1299"/>
      <c r="X27" s="1299"/>
      <c r="Y27" s="1373"/>
    </row>
    <row r="28" spans="2:25" ht="24.95" customHeight="1" x14ac:dyDescent="0.15">
      <c r="B28" s="1401"/>
      <c r="C28" s="878"/>
      <c r="D28" s="894"/>
      <c r="E28" s="1767" t="s">
        <v>590</v>
      </c>
      <c r="F28" s="1768"/>
      <c r="G28" s="1768"/>
      <c r="H28" s="1768"/>
      <c r="I28" s="1769"/>
      <c r="J28" s="1372" t="str">
        <f>IF(記入シート!AX116&lt;&gt;"",記入シート!AX116,"")</f>
        <v/>
      </c>
      <c r="K28" s="1299"/>
      <c r="L28" s="1299"/>
      <c r="M28" s="1299" t="str">
        <f>IF(記入シート!BA116&lt;&gt;"",記入シート!BA116,"")</f>
        <v/>
      </c>
      <c r="N28" s="1299"/>
      <c r="O28" s="1299"/>
      <c r="P28" s="1299"/>
      <c r="Q28" s="1299"/>
      <c r="R28" s="1299"/>
      <c r="S28" s="1299"/>
      <c r="T28" s="1299"/>
      <c r="U28" s="1299"/>
      <c r="V28" s="1299"/>
      <c r="W28" s="1299"/>
      <c r="X28" s="1299"/>
      <c r="Y28" s="1373"/>
    </row>
    <row r="29" spans="2:25" ht="24.95" customHeight="1" x14ac:dyDescent="0.15">
      <c r="B29" s="1401"/>
      <c r="C29" s="878"/>
      <c r="D29" s="894"/>
      <c r="E29" s="1767" t="s">
        <v>1530</v>
      </c>
      <c r="F29" s="1768"/>
      <c r="G29" s="1768"/>
      <c r="H29" s="1768"/>
      <c r="I29" s="1769"/>
      <c r="J29" s="1372" t="str">
        <f>IF(記入シート!AX117&lt;&gt;"",記入シート!AX117,"")</f>
        <v/>
      </c>
      <c r="K29" s="1299"/>
      <c r="L29" s="1299"/>
      <c r="M29" s="1299" t="str">
        <f>IF(記入シート!BA117&lt;&gt;"",記入シート!BA117,"")</f>
        <v/>
      </c>
      <c r="N29" s="1299"/>
      <c r="O29" s="1299"/>
      <c r="P29" s="1299"/>
      <c r="Q29" s="1299"/>
      <c r="R29" s="1299"/>
      <c r="S29" s="1299"/>
      <c r="T29" s="1299"/>
      <c r="U29" s="1299"/>
      <c r="V29" s="1299"/>
      <c r="W29" s="1299"/>
      <c r="X29" s="1299"/>
      <c r="Y29" s="1373"/>
    </row>
    <row r="30" spans="2:25" ht="24.95" customHeight="1" x14ac:dyDescent="0.15">
      <c r="B30" s="1402"/>
      <c r="C30" s="1403"/>
      <c r="D30" s="1404"/>
      <c r="E30" s="1767" t="s">
        <v>57</v>
      </c>
      <c r="F30" s="1768"/>
      <c r="G30" s="1768"/>
      <c r="H30" s="1768"/>
      <c r="I30" s="1769"/>
      <c r="J30" s="1372" t="str">
        <f>IF(記入シート!AX118&lt;&gt;"",記入シート!AX118,"")</f>
        <v/>
      </c>
      <c r="K30" s="1299"/>
      <c r="L30" s="1299"/>
      <c r="M30" s="1299" t="str">
        <f>IF(記入シート!BA118&lt;&gt;"",記入シート!BA118,"")</f>
        <v/>
      </c>
      <c r="N30" s="1299"/>
      <c r="O30" s="1299"/>
      <c r="P30" s="1299"/>
      <c r="Q30" s="1299"/>
      <c r="R30" s="1299"/>
      <c r="S30" s="1299"/>
      <c r="T30" s="1299"/>
      <c r="U30" s="1299"/>
      <c r="V30" s="1299"/>
      <c r="W30" s="1299"/>
      <c r="X30" s="1299"/>
      <c r="Y30" s="1373"/>
    </row>
    <row r="31" spans="2:25" ht="30" customHeight="1" x14ac:dyDescent="0.15">
      <c r="C31" s="1765" t="s">
        <v>1939</v>
      </c>
      <c r="D31" s="1765"/>
      <c r="E31" s="1766"/>
      <c r="F31" s="1766"/>
      <c r="G31" s="1766"/>
      <c r="H31" s="1766"/>
      <c r="I31" s="1766"/>
      <c r="J31" s="1766"/>
      <c r="K31" s="1766"/>
      <c r="L31" s="1766"/>
      <c r="M31" s="1766"/>
      <c r="N31" s="1766"/>
      <c r="O31" s="1766"/>
      <c r="P31" s="1766"/>
      <c r="Q31" s="1766"/>
      <c r="R31" s="1766"/>
      <c r="S31" s="1766"/>
      <c r="T31" s="1766"/>
      <c r="U31" s="1766"/>
      <c r="V31" s="1766"/>
      <c r="W31" s="1766"/>
      <c r="X31" s="1766"/>
      <c r="Y31" s="1766"/>
    </row>
    <row r="32" spans="2:25" ht="30" customHeight="1" x14ac:dyDescent="0.15"/>
    <row r="34" spans="2:25" ht="24.95" customHeight="1" x14ac:dyDescent="0.15">
      <c r="B34" s="468" t="s">
        <v>582</v>
      </c>
    </row>
    <row r="35" spans="2:25" ht="24.95" customHeight="1" x14ac:dyDescent="0.15">
      <c r="B35" s="514" t="str">
        <f>"リスクの種類："&amp;記入シート!BK107</f>
        <v>リスクの種類：</v>
      </c>
    </row>
    <row r="36" spans="2:25" ht="24.95" customHeight="1" x14ac:dyDescent="0.15">
      <c r="B36" s="1762" t="s">
        <v>529</v>
      </c>
      <c r="C36" s="1763"/>
      <c r="D36" s="1764"/>
      <c r="E36" s="1762" t="s">
        <v>584</v>
      </c>
      <c r="F36" s="1763"/>
      <c r="G36" s="1763"/>
      <c r="H36" s="1763"/>
      <c r="I36" s="1764"/>
      <c r="J36" s="1762" t="s">
        <v>1655</v>
      </c>
      <c r="K36" s="1763"/>
      <c r="L36" s="1763"/>
      <c r="M36" s="1763" t="s">
        <v>586</v>
      </c>
      <c r="N36" s="1763"/>
      <c r="O36" s="1763"/>
      <c r="P36" s="1763"/>
      <c r="Q36" s="1763"/>
      <c r="R36" s="1763"/>
      <c r="S36" s="1763"/>
      <c r="T36" s="1763"/>
      <c r="U36" s="1763"/>
      <c r="V36" s="1763"/>
      <c r="W36" s="1763"/>
      <c r="X36" s="1763"/>
      <c r="Y36" s="1764"/>
    </row>
    <row r="37" spans="2:25" ht="24.95" customHeight="1" x14ac:dyDescent="0.15">
      <c r="B37" s="1756" t="s">
        <v>1211</v>
      </c>
      <c r="C37" s="1757"/>
      <c r="D37" s="1758"/>
      <c r="E37" s="1767" t="s">
        <v>587</v>
      </c>
      <c r="F37" s="1768"/>
      <c r="G37" s="1768"/>
      <c r="H37" s="1768"/>
      <c r="I37" s="1769"/>
      <c r="J37" s="1372" t="str">
        <f>IF(記入シート!BP109&lt;&gt;"",記入シート!BP109,"")</f>
        <v/>
      </c>
      <c r="K37" s="1299"/>
      <c r="L37" s="1299"/>
      <c r="M37" s="1299" t="str">
        <f>IF(記入シート!BS109&lt;&gt;"",記入シート!BS109,"")</f>
        <v/>
      </c>
      <c r="N37" s="1299"/>
      <c r="O37" s="1299"/>
      <c r="P37" s="1299"/>
      <c r="Q37" s="1299"/>
      <c r="R37" s="1299"/>
      <c r="S37" s="1299"/>
      <c r="T37" s="1299"/>
      <c r="U37" s="1299"/>
      <c r="V37" s="1299"/>
      <c r="W37" s="1299"/>
      <c r="X37" s="1299"/>
      <c r="Y37" s="1373"/>
    </row>
    <row r="38" spans="2:25" ht="24.95" customHeight="1" x14ac:dyDescent="0.15">
      <c r="B38" s="1759"/>
      <c r="C38" s="1760"/>
      <c r="D38" s="1761"/>
      <c r="E38" s="1767" t="s">
        <v>1529</v>
      </c>
      <c r="F38" s="1768"/>
      <c r="G38" s="1768"/>
      <c r="H38" s="1768"/>
      <c r="I38" s="1769"/>
      <c r="J38" s="1372" t="str">
        <f>IF(記入シート!BP110&lt;&gt;"",記入シート!BP110,"")</f>
        <v/>
      </c>
      <c r="K38" s="1299"/>
      <c r="L38" s="1299"/>
      <c r="M38" s="1299" t="str">
        <f>IF(記入シート!BS110&lt;&gt;"",記入シート!BS110,"")</f>
        <v/>
      </c>
      <c r="N38" s="1299"/>
      <c r="O38" s="1299"/>
      <c r="P38" s="1299"/>
      <c r="Q38" s="1299"/>
      <c r="R38" s="1299"/>
      <c r="S38" s="1299"/>
      <c r="T38" s="1299"/>
      <c r="U38" s="1299"/>
      <c r="V38" s="1299"/>
      <c r="W38" s="1299"/>
      <c r="X38" s="1299"/>
      <c r="Y38" s="1373"/>
    </row>
    <row r="39" spans="2:25" ht="24.95" customHeight="1" x14ac:dyDescent="0.15">
      <c r="B39" s="1759"/>
      <c r="C39" s="1760"/>
      <c r="D39" s="1761"/>
      <c r="E39" s="1767" t="s">
        <v>590</v>
      </c>
      <c r="F39" s="1768"/>
      <c r="G39" s="1768"/>
      <c r="H39" s="1768"/>
      <c r="I39" s="1769"/>
      <c r="J39" s="1372" t="str">
        <f>IF(記入シート!BP111&lt;&gt;"",記入シート!BP111,"")</f>
        <v/>
      </c>
      <c r="K39" s="1299"/>
      <c r="L39" s="1299"/>
      <c r="M39" s="1299" t="str">
        <f>IF(記入シート!BS111&lt;&gt;"",記入シート!BS111,"")</f>
        <v/>
      </c>
      <c r="N39" s="1299"/>
      <c r="O39" s="1299"/>
      <c r="P39" s="1299"/>
      <c r="Q39" s="1299"/>
      <c r="R39" s="1299"/>
      <c r="S39" s="1299"/>
      <c r="T39" s="1299"/>
      <c r="U39" s="1299"/>
      <c r="V39" s="1299"/>
      <c r="W39" s="1299"/>
      <c r="X39" s="1299"/>
      <c r="Y39" s="1373"/>
    </row>
    <row r="40" spans="2:25" ht="24.95" customHeight="1" x14ac:dyDescent="0.15">
      <c r="B40" s="1759"/>
      <c r="C40" s="1760"/>
      <c r="D40" s="1761"/>
      <c r="E40" s="1767" t="s">
        <v>1530</v>
      </c>
      <c r="F40" s="1768"/>
      <c r="G40" s="1768"/>
      <c r="H40" s="1768"/>
      <c r="I40" s="1769"/>
      <c r="J40" s="1372" t="str">
        <f>IF(記入シート!BP112&lt;&gt;"",記入シート!BP112,"")</f>
        <v/>
      </c>
      <c r="K40" s="1299"/>
      <c r="L40" s="1299"/>
      <c r="M40" s="1299" t="str">
        <f>IF(記入シート!BS112&lt;&gt;"",記入シート!BS112,"")</f>
        <v/>
      </c>
      <c r="N40" s="1299"/>
      <c r="O40" s="1299"/>
      <c r="P40" s="1299"/>
      <c r="Q40" s="1299"/>
      <c r="R40" s="1299"/>
      <c r="S40" s="1299"/>
      <c r="T40" s="1299"/>
      <c r="U40" s="1299"/>
      <c r="V40" s="1299"/>
      <c r="W40" s="1299"/>
      <c r="X40" s="1299"/>
      <c r="Y40" s="1373"/>
    </row>
    <row r="41" spans="2:25" ht="24.95" customHeight="1" x14ac:dyDescent="0.15">
      <c r="B41" s="1759"/>
      <c r="C41" s="1760"/>
      <c r="D41" s="1761"/>
      <c r="E41" s="1767" t="s">
        <v>57</v>
      </c>
      <c r="F41" s="1768"/>
      <c r="G41" s="1768"/>
      <c r="H41" s="1768"/>
      <c r="I41" s="1769"/>
      <c r="J41" s="1372" t="str">
        <f>IF(記入シート!BP113&lt;&gt;"",記入シート!BP113,"")</f>
        <v/>
      </c>
      <c r="K41" s="1299"/>
      <c r="L41" s="1299"/>
      <c r="M41" s="1299" t="str">
        <f>IF(記入シート!BS113&lt;&gt;"",記入シート!BS113,"")</f>
        <v/>
      </c>
      <c r="N41" s="1299"/>
      <c r="O41" s="1299"/>
      <c r="P41" s="1299"/>
      <c r="Q41" s="1299"/>
      <c r="R41" s="1299"/>
      <c r="S41" s="1299"/>
      <c r="T41" s="1299"/>
      <c r="U41" s="1299"/>
      <c r="V41" s="1299"/>
      <c r="W41" s="1299"/>
      <c r="X41" s="1299"/>
      <c r="Y41" s="1373"/>
    </row>
    <row r="42" spans="2:25" ht="24.95" customHeight="1" x14ac:dyDescent="0.15">
      <c r="B42" s="1398" t="str">
        <f>IF(記入シート!BH114&lt;&gt;"",記入シート!BH114,"")</f>
        <v/>
      </c>
      <c r="C42" s="1399"/>
      <c r="D42" s="1400"/>
      <c r="E42" s="1767" t="s">
        <v>587</v>
      </c>
      <c r="F42" s="1768"/>
      <c r="G42" s="1768"/>
      <c r="H42" s="1768"/>
      <c r="I42" s="1769"/>
      <c r="J42" s="1372" t="str">
        <f>IF(記入シート!BP114&lt;&gt;"",記入シート!BP114,"")</f>
        <v/>
      </c>
      <c r="K42" s="1299"/>
      <c r="L42" s="1299"/>
      <c r="M42" s="1299" t="str">
        <f>IF(記入シート!BS114&lt;&gt;"",記入シート!BS114,"")</f>
        <v/>
      </c>
      <c r="N42" s="1299"/>
      <c r="O42" s="1299"/>
      <c r="P42" s="1299"/>
      <c r="Q42" s="1299"/>
      <c r="R42" s="1299"/>
      <c r="S42" s="1299"/>
      <c r="T42" s="1299"/>
      <c r="U42" s="1299"/>
      <c r="V42" s="1299"/>
      <c r="W42" s="1299"/>
      <c r="X42" s="1299"/>
      <c r="Y42" s="1373"/>
    </row>
    <row r="43" spans="2:25" ht="24.95" customHeight="1" x14ac:dyDescent="0.15">
      <c r="B43" s="1401"/>
      <c r="C43" s="878"/>
      <c r="D43" s="894"/>
      <c r="E43" s="1767" t="s">
        <v>1529</v>
      </c>
      <c r="F43" s="1768"/>
      <c r="G43" s="1768"/>
      <c r="H43" s="1768"/>
      <c r="I43" s="1769"/>
      <c r="J43" s="1372" t="str">
        <f>IF(記入シート!BP115&lt;&gt;"",記入シート!BP115,"")</f>
        <v/>
      </c>
      <c r="K43" s="1299"/>
      <c r="L43" s="1299"/>
      <c r="M43" s="1299" t="str">
        <f>IF(記入シート!BS115&lt;&gt;"",記入シート!BS115,"")</f>
        <v/>
      </c>
      <c r="N43" s="1299"/>
      <c r="O43" s="1299"/>
      <c r="P43" s="1299"/>
      <c r="Q43" s="1299"/>
      <c r="R43" s="1299"/>
      <c r="S43" s="1299"/>
      <c r="T43" s="1299"/>
      <c r="U43" s="1299"/>
      <c r="V43" s="1299"/>
      <c r="W43" s="1299"/>
      <c r="X43" s="1299"/>
      <c r="Y43" s="1373"/>
    </row>
    <row r="44" spans="2:25" ht="24.95" customHeight="1" x14ac:dyDescent="0.15">
      <c r="B44" s="1401"/>
      <c r="C44" s="878"/>
      <c r="D44" s="894"/>
      <c r="E44" s="1767" t="s">
        <v>590</v>
      </c>
      <c r="F44" s="1768"/>
      <c r="G44" s="1768"/>
      <c r="H44" s="1768"/>
      <c r="I44" s="1769"/>
      <c r="J44" s="1372" t="str">
        <f>IF(記入シート!BP116&lt;&gt;"",記入シート!BP116,"")</f>
        <v/>
      </c>
      <c r="K44" s="1299"/>
      <c r="L44" s="1299"/>
      <c r="M44" s="1299" t="str">
        <f>IF(記入シート!BS116&lt;&gt;"",記入シート!BS116,"")</f>
        <v/>
      </c>
      <c r="N44" s="1299"/>
      <c r="O44" s="1299"/>
      <c r="P44" s="1299"/>
      <c r="Q44" s="1299"/>
      <c r="R44" s="1299"/>
      <c r="S44" s="1299"/>
      <c r="T44" s="1299"/>
      <c r="U44" s="1299"/>
      <c r="V44" s="1299"/>
      <c r="W44" s="1299"/>
      <c r="X44" s="1299"/>
      <c r="Y44" s="1373"/>
    </row>
    <row r="45" spans="2:25" ht="24.95" customHeight="1" x14ac:dyDescent="0.15">
      <c r="B45" s="1401"/>
      <c r="C45" s="878"/>
      <c r="D45" s="894"/>
      <c r="E45" s="1767" t="s">
        <v>1530</v>
      </c>
      <c r="F45" s="1768"/>
      <c r="G45" s="1768"/>
      <c r="H45" s="1768"/>
      <c r="I45" s="1769"/>
      <c r="J45" s="1372" t="str">
        <f>IF(記入シート!BP117&lt;&gt;"",記入シート!BP117,"")</f>
        <v/>
      </c>
      <c r="K45" s="1299"/>
      <c r="L45" s="1299"/>
      <c r="M45" s="1299" t="str">
        <f>IF(記入シート!BS117&lt;&gt;"",記入シート!BS117,"")</f>
        <v/>
      </c>
      <c r="N45" s="1299"/>
      <c r="O45" s="1299"/>
      <c r="P45" s="1299"/>
      <c r="Q45" s="1299"/>
      <c r="R45" s="1299"/>
      <c r="S45" s="1299"/>
      <c r="T45" s="1299"/>
      <c r="U45" s="1299"/>
      <c r="V45" s="1299"/>
      <c r="W45" s="1299"/>
      <c r="X45" s="1299"/>
      <c r="Y45" s="1373"/>
    </row>
    <row r="46" spans="2:25" ht="24.95" customHeight="1" x14ac:dyDescent="0.15">
      <c r="B46" s="1402"/>
      <c r="C46" s="1403"/>
      <c r="D46" s="1404"/>
      <c r="E46" s="1767" t="s">
        <v>57</v>
      </c>
      <c r="F46" s="1768"/>
      <c r="G46" s="1768"/>
      <c r="H46" s="1768"/>
      <c r="I46" s="1769"/>
      <c r="J46" s="1372" t="str">
        <f>IF(記入シート!BP118&lt;&gt;"",記入シート!BP118,"")</f>
        <v/>
      </c>
      <c r="K46" s="1299"/>
      <c r="L46" s="1299"/>
      <c r="M46" s="1299" t="str">
        <f>IF(記入シート!BS118&lt;&gt;"",記入シート!BS118,"")</f>
        <v/>
      </c>
      <c r="N46" s="1299"/>
      <c r="O46" s="1299"/>
      <c r="P46" s="1299"/>
      <c r="Q46" s="1299"/>
      <c r="R46" s="1299"/>
      <c r="S46" s="1299"/>
      <c r="T46" s="1299"/>
      <c r="U46" s="1299"/>
      <c r="V46" s="1299"/>
      <c r="W46" s="1299"/>
      <c r="X46" s="1299"/>
      <c r="Y46" s="1373"/>
    </row>
    <row r="47" spans="2:25" ht="30" customHeight="1" x14ac:dyDescent="0.15">
      <c r="C47" s="1765" t="s">
        <v>1939</v>
      </c>
      <c r="D47" s="1765"/>
      <c r="E47" s="1766"/>
      <c r="F47" s="1766"/>
      <c r="G47" s="1766"/>
      <c r="H47" s="1766"/>
      <c r="I47" s="1766"/>
      <c r="J47" s="1766"/>
      <c r="K47" s="1766"/>
      <c r="L47" s="1766"/>
      <c r="M47" s="1766"/>
      <c r="N47" s="1766"/>
      <c r="O47" s="1766"/>
      <c r="P47" s="1766"/>
      <c r="Q47" s="1766"/>
      <c r="R47" s="1766"/>
      <c r="S47" s="1766"/>
      <c r="T47" s="1766"/>
      <c r="U47" s="1766"/>
      <c r="V47" s="1766"/>
      <c r="W47" s="1766"/>
      <c r="X47" s="1766"/>
      <c r="Y47" s="1766"/>
    </row>
    <row r="48" spans="2:25" ht="30" customHeight="1" x14ac:dyDescent="0.15"/>
    <row r="49" spans="2:25" ht="24.95" customHeight="1" x14ac:dyDescent="0.15">
      <c r="Y49" s="19">
        <v>8</v>
      </c>
    </row>
    <row r="50" spans="2:25" ht="24.95" customHeight="1" x14ac:dyDescent="0.15">
      <c r="B50" s="468" t="s">
        <v>582</v>
      </c>
    </row>
    <row r="51" spans="2:25" ht="24.95" customHeight="1" x14ac:dyDescent="0.15">
      <c r="B51" s="514" t="str">
        <f>"リスクの種類："&amp;記入シート!CC107</f>
        <v>リスクの種類：</v>
      </c>
    </row>
    <row r="52" spans="2:25" ht="24.95" customHeight="1" x14ac:dyDescent="0.15">
      <c r="B52" s="1762" t="s">
        <v>529</v>
      </c>
      <c r="C52" s="1763"/>
      <c r="D52" s="1764"/>
      <c r="E52" s="1762" t="s">
        <v>584</v>
      </c>
      <c r="F52" s="1763"/>
      <c r="G52" s="1763"/>
      <c r="H52" s="1763"/>
      <c r="I52" s="1764"/>
      <c r="J52" s="1762" t="s">
        <v>1655</v>
      </c>
      <c r="K52" s="1763"/>
      <c r="L52" s="1763"/>
      <c r="M52" s="1763" t="s">
        <v>586</v>
      </c>
      <c r="N52" s="1763"/>
      <c r="O52" s="1763"/>
      <c r="P52" s="1763"/>
      <c r="Q52" s="1763"/>
      <c r="R52" s="1763"/>
      <c r="S52" s="1763"/>
      <c r="T52" s="1763"/>
      <c r="U52" s="1763"/>
      <c r="V52" s="1763"/>
      <c r="W52" s="1763"/>
      <c r="X52" s="1763"/>
      <c r="Y52" s="1764"/>
    </row>
    <row r="53" spans="2:25" ht="24.95" customHeight="1" x14ac:dyDescent="0.15">
      <c r="B53" s="1756" t="s">
        <v>1211</v>
      </c>
      <c r="C53" s="1757"/>
      <c r="D53" s="1758"/>
      <c r="E53" s="1767" t="s">
        <v>587</v>
      </c>
      <c r="F53" s="1768"/>
      <c r="G53" s="1768"/>
      <c r="H53" s="1768"/>
      <c r="I53" s="1769"/>
      <c r="J53" s="1372" t="str">
        <f>IF(記入シート!CH109&lt;&gt;"",記入シート!CH109,"")</f>
        <v/>
      </c>
      <c r="K53" s="1299"/>
      <c r="L53" s="1299"/>
      <c r="M53" s="1299" t="str">
        <f>IF(記入シート!CK109&lt;&gt;"",記入シート!CK109,"")</f>
        <v/>
      </c>
      <c r="N53" s="1299"/>
      <c r="O53" s="1299"/>
      <c r="P53" s="1299"/>
      <c r="Q53" s="1299"/>
      <c r="R53" s="1299"/>
      <c r="S53" s="1299"/>
      <c r="T53" s="1299"/>
      <c r="U53" s="1299"/>
      <c r="V53" s="1299"/>
      <c r="W53" s="1299"/>
      <c r="X53" s="1299"/>
      <c r="Y53" s="1373"/>
    </row>
    <row r="54" spans="2:25" ht="24.95" customHeight="1" x14ac:dyDescent="0.15">
      <c r="B54" s="1759"/>
      <c r="C54" s="1760"/>
      <c r="D54" s="1761"/>
      <c r="E54" s="1767" t="s">
        <v>1529</v>
      </c>
      <c r="F54" s="1768"/>
      <c r="G54" s="1768"/>
      <c r="H54" s="1768"/>
      <c r="I54" s="1769"/>
      <c r="J54" s="1372" t="str">
        <f>IF(記入シート!CH110&lt;&gt;"",記入シート!CH110,"")</f>
        <v/>
      </c>
      <c r="K54" s="1299"/>
      <c r="L54" s="1299"/>
      <c r="M54" s="1299" t="str">
        <f>IF(記入シート!CK110&lt;&gt;"",記入シート!CK110,"")</f>
        <v/>
      </c>
      <c r="N54" s="1299"/>
      <c r="O54" s="1299"/>
      <c r="P54" s="1299"/>
      <c r="Q54" s="1299"/>
      <c r="R54" s="1299"/>
      <c r="S54" s="1299"/>
      <c r="T54" s="1299"/>
      <c r="U54" s="1299"/>
      <c r="V54" s="1299"/>
      <c r="W54" s="1299"/>
      <c r="X54" s="1299"/>
      <c r="Y54" s="1373"/>
    </row>
    <row r="55" spans="2:25" ht="24.95" customHeight="1" x14ac:dyDescent="0.15">
      <c r="B55" s="1759"/>
      <c r="C55" s="1760"/>
      <c r="D55" s="1761"/>
      <c r="E55" s="1767" t="s">
        <v>590</v>
      </c>
      <c r="F55" s="1768"/>
      <c r="G55" s="1768"/>
      <c r="H55" s="1768"/>
      <c r="I55" s="1769"/>
      <c r="J55" s="1372" t="str">
        <f>IF(記入シート!CH111&lt;&gt;"",記入シート!CH111,"")</f>
        <v/>
      </c>
      <c r="K55" s="1299"/>
      <c r="L55" s="1299"/>
      <c r="M55" s="1299" t="str">
        <f>IF(記入シート!CK111&lt;&gt;"",記入シート!CK111,"")</f>
        <v/>
      </c>
      <c r="N55" s="1299"/>
      <c r="O55" s="1299"/>
      <c r="P55" s="1299"/>
      <c r="Q55" s="1299"/>
      <c r="R55" s="1299"/>
      <c r="S55" s="1299"/>
      <c r="T55" s="1299"/>
      <c r="U55" s="1299"/>
      <c r="V55" s="1299"/>
      <c r="W55" s="1299"/>
      <c r="X55" s="1299"/>
      <c r="Y55" s="1373"/>
    </row>
    <row r="56" spans="2:25" ht="24.95" customHeight="1" x14ac:dyDescent="0.15">
      <c r="B56" s="1759"/>
      <c r="C56" s="1760"/>
      <c r="D56" s="1761"/>
      <c r="E56" s="1767" t="s">
        <v>1530</v>
      </c>
      <c r="F56" s="1768"/>
      <c r="G56" s="1768"/>
      <c r="H56" s="1768"/>
      <c r="I56" s="1769"/>
      <c r="J56" s="1372" t="str">
        <f>IF(記入シート!CH112&lt;&gt;"",記入シート!CH112,"")</f>
        <v/>
      </c>
      <c r="K56" s="1299"/>
      <c r="L56" s="1299"/>
      <c r="M56" s="1299" t="str">
        <f>IF(記入シート!CK112&lt;&gt;"",記入シート!CK112,"")</f>
        <v/>
      </c>
      <c r="N56" s="1299"/>
      <c r="O56" s="1299"/>
      <c r="P56" s="1299"/>
      <c r="Q56" s="1299"/>
      <c r="R56" s="1299"/>
      <c r="S56" s="1299"/>
      <c r="T56" s="1299"/>
      <c r="U56" s="1299"/>
      <c r="V56" s="1299"/>
      <c r="W56" s="1299"/>
      <c r="X56" s="1299"/>
      <c r="Y56" s="1373"/>
    </row>
    <row r="57" spans="2:25" ht="24.95" customHeight="1" x14ac:dyDescent="0.15">
      <c r="B57" s="1759"/>
      <c r="C57" s="1760"/>
      <c r="D57" s="1761"/>
      <c r="E57" s="1767" t="s">
        <v>57</v>
      </c>
      <c r="F57" s="1768"/>
      <c r="G57" s="1768"/>
      <c r="H57" s="1768"/>
      <c r="I57" s="1769"/>
      <c r="J57" s="1372" t="str">
        <f>IF(記入シート!CH113&lt;&gt;"",記入シート!CH113,"")</f>
        <v/>
      </c>
      <c r="K57" s="1299"/>
      <c r="L57" s="1299"/>
      <c r="M57" s="1299" t="str">
        <f>IF(記入シート!CK113&lt;&gt;"",記入シート!CK113,"")</f>
        <v/>
      </c>
      <c r="N57" s="1299"/>
      <c r="O57" s="1299"/>
      <c r="P57" s="1299"/>
      <c r="Q57" s="1299"/>
      <c r="R57" s="1299"/>
      <c r="S57" s="1299"/>
      <c r="T57" s="1299"/>
      <c r="U57" s="1299"/>
      <c r="V57" s="1299"/>
      <c r="W57" s="1299"/>
      <c r="X57" s="1299"/>
      <c r="Y57" s="1373"/>
    </row>
    <row r="58" spans="2:25" ht="24.95" customHeight="1" x14ac:dyDescent="0.15">
      <c r="B58" s="1398" t="str">
        <f>IF(記入シート!BZ114&lt;&gt;"",記入シート!BZ114,"")</f>
        <v/>
      </c>
      <c r="C58" s="1399"/>
      <c r="D58" s="1400"/>
      <c r="E58" s="1767" t="s">
        <v>587</v>
      </c>
      <c r="F58" s="1768"/>
      <c r="G58" s="1768"/>
      <c r="H58" s="1768"/>
      <c r="I58" s="1769"/>
      <c r="J58" s="1372" t="str">
        <f>IF(記入シート!CH114&lt;&gt;"",記入シート!CH114,"")</f>
        <v/>
      </c>
      <c r="K58" s="1299"/>
      <c r="L58" s="1299"/>
      <c r="M58" s="1299" t="str">
        <f>IF(記入シート!CK114&lt;&gt;"",記入シート!CK114,"")</f>
        <v/>
      </c>
      <c r="N58" s="1299"/>
      <c r="O58" s="1299"/>
      <c r="P58" s="1299"/>
      <c r="Q58" s="1299"/>
      <c r="R58" s="1299"/>
      <c r="S58" s="1299"/>
      <c r="T58" s="1299"/>
      <c r="U58" s="1299"/>
      <c r="V58" s="1299"/>
      <c r="W58" s="1299"/>
      <c r="X58" s="1299"/>
      <c r="Y58" s="1373"/>
    </row>
    <row r="59" spans="2:25" ht="24.95" customHeight="1" x14ac:dyDescent="0.15">
      <c r="B59" s="1401"/>
      <c r="C59" s="878"/>
      <c r="D59" s="894"/>
      <c r="E59" s="1767" t="s">
        <v>1529</v>
      </c>
      <c r="F59" s="1768"/>
      <c r="G59" s="1768"/>
      <c r="H59" s="1768"/>
      <c r="I59" s="1769"/>
      <c r="J59" s="1372" t="str">
        <f>IF(記入シート!CH115&lt;&gt;"",記入シート!CH115,"")</f>
        <v/>
      </c>
      <c r="K59" s="1299"/>
      <c r="L59" s="1299"/>
      <c r="M59" s="1299" t="str">
        <f>IF(記入シート!CK115&lt;&gt;"",記入シート!CK115,"")</f>
        <v/>
      </c>
      <c r="N59" s="1299"/>
      <c r="O59" s="1299"/>
      <c r="P59" s="1299"/>
      <c r="Q59" s="1299"/>
      <c r="R59" s="1299"/>
      <c r="S59" s="1299"/>
      <c r="T59" s="1299"/>
      <c r="U59" s="1299"/>
      <c r="V59" s="1299"/>
      <c r="W59" s="1299"/>
      <c r="X59" s="1299"/>
      <c r="Y59" s="1373"/>
    </row>
    <row r="60" spans="2:25" ht="24.95" customHeight="1" x14ac:dyDescent="0.15">
      <c r="B60" s="1401"/>
      <c r="C60" s="878"/>
      <c r="D60" s="894"/>
      <c r="E60" s="1767" t="s">
        <v>590</v>
      </c>
      <c r="F60" s="1768"/>
      <c r="G60" s="1768"/>
      <c r="H60" s="1768"/>
      <c r="I60" s="1769"/>
      <c r="J60" s="1372" t="str">
        <f>IF(記入シート!CH116&lt;&gt;"",記入シート!CH116,"")</f>
        <v/>
      </c>
      <c r="K60" s="1299"/>
      <c r="L60" s="1299"/>
      <c r="M60" s="1299" t="str">
        <f>IF(記入シート!CK116&lt;&gt;"",記入シート!CK116,"")</f>
        <v/>
      </c>
      <c r="N60" s="1299"/>
      <c r="O60" s="1299"/>
      <c r="P60" s="1299"/>
      <c r="Q60" s="1299"/>
      <c r="R60" s="1299"/>
      <c r="S60" s="1299"/>
      <c r="T60" s="1299"/>
      <c r="U60" s="1299"/>
      <c r="V60" s="1299"/>
      <c r="W60" s="1299"/>
      <c r="X60" s="1299"/>
      <c r="Y60" s="1373"/>
    </row>
    <row r="61" spans="2:25" ht="24.95" customHeight="1" x14ac:dyDescent="0.15">
      <c r="B61" s="1401"/>
      <c r="C61" s="878"/>
      <c r="D61" s="894"/>
      <c r="E61" s="1767" t="s">
        <v>1530</v>
      </c>
      <c r="F61" s="1768"/>
      <c r="G61" s="1768"/>
      <c r="H61" s="1768"/>
      <c r="I61" s="1769"/>
      <c r="J61" s="1372" t="str">
        <f>IF(記入シート!CH117&lt;&gt;"",記入シート!CH117,"")</f>
        <v/>
      </c>
      <c r="K61" s="1299"/>
      <c r="L61" s="1299"/>
      <c r="M61" s="1299" t="str">
        <f>IF(記入シート!CK117&lt;&gt;"",記入シート!CK117,"")</f>
        <v/>
      </c>
      <c r="N61" s="1299"/>
      <c r="O61" s="1299"/>
      <c r="P61" s="1299"/>
      <c r="Q61" s="1299"/>
      <c r="R61" s="1299"/>
      <c r="S61" s="1299"/>
      <c r="T61" s="1299"/>
      <c r="U61" s="1299"/>
      <c r="V61" s="1299"/>
      <c r="W61" s="1299"/>
      <c r="X61" s="1299"/>
      <c r="Y61" s="1373"/>
    </row>
    <row r="62" spans="2:25" ht="24.95" customHeight="1" x14ac:dyDescent="0.15">
      <c r="B62" s="1402"/>
      <c r="C62" s="1403"/>
      <c r="D62" s="1404"/>
      <c r="E62" s="1767" t="s">
        <v>57</v>
      </c>
      <c r="F62" s="1768"/>
      <c r="G62" s="1768"/>
      <c r="H62" s="1768"/>
      <c r="I62" s="1769"/>
      <c r="J62" s="1372" t="str">
        <f>IF(記入シート!CH118&lt;&gt;"",記入シート!CH118,"")</f>
        <v/>
      </c>
      <c r="K62" s="1299"/>
      <c r="L62" s="1299"/>
      <c r="M62" s="1299" t="str">
        <f>IF(記入シート!CK118&lt;&gt;"",記入シート!CK118,"")</f>
        <v/>
      </c>
      <c r="N62" s="1299"/>
      <c r="O62" s="1299"/>
      <c r="P62" s="1299"/>
      <c r="Q62" s="1299"/>
      <c r="R62" s="1299"/>
      <c r="S62" s="1299"/>
      <c r="T62" s="1299"/>
      <c r="U62" s="1299"/>
      <c r="V62" s="1299"/>
      <c r="W62" s="1299"/>
      <c r="X62" s="1299"/>
      <c r="Y62" s="1373"/>
    </row>
    <row r="63" spans="2:25" ht="30" customHeight="1" x14ac:dyDescent="0.15">
      <c r="C63" s="1765" t="s">
        <v>1939</v>
      </c>
      <c r="D63" s="1765"/>
      <c r="E63" s="1766"/>
      <c r="F63" s="1766"/>
      <c r="G63" s="1766"/>
      <c r="H63" s="1766"/>
      <c r="I63" s="1766"/>
      <c r="J63" s="1766"/>
      <c r="K63" s="1766"/>
      <c r="L63" s="1766"/>
      <c r="M63" s="1766"/>
      <c r="N63" s="1766"/>
      <c r="O63" s="1766"/>
      <c r="P63" s="1766"/>
      <c r="Q63" s="1766"/>
      <c r="R63" s="1766"/>
      <c r="S63" s="1766"/>
      <c r="T63" s="1766"/>
      <c r="U63" s="1766"/>
      <c r="V63" s="1766"/>
      <c r="W63" s="1766"/>
      <c r="X63" s="1766"/>
      <c r="Y63" s="1766"/>
    </row>
    <row r="64" spans="2:25" ht="30" customHeight="1" x14ac:dyDescent="0.15"/>
    <row r="66" spans="2:25" ht="24.95" customHeight="1" x14ac:dyDescent="0.15">
      <c r="B66" s="468" t="s">
        <v>582</v>
      </c>
    </row>
    <row r="67" spans="2:25" ht="24.95" customHeight="1" x14ac:dyDescent="0.15">
      <c r="B67" s="514" t="str">
        <f>"リスクの種類："&amp;記入シート!CU107</f>
        <v>リスクの種類：</v>
      </c>
    </row>
    <row r="68" spans="2:25" ht="24.95" customHeight="1" x14ac:dyDescent="0.15">
      <c r="B68" s="1762" t="s">
        <v>529</v>
      </c>
      <c r="C68" s="1763"/>
      <c r="D68" s="1764"/>
      <c r="E68" s="1762" t="s">
        <v>584</v>
      </c>
      <c r="F68" s="1763"/>
      <c r="G68" s="1763"/>
      <c r="H68" s="1763"/>
      <c r="I68" s="1764"/>
      <c r="J68" s="1762" t="s">
        <v>1655</v>
      </c>
      <c r="K68" s="1763"/>
      <c r="L68" s="1763"/>
      <c r="M68" s="1763" t="s">
        <v>586</v>
      </c>
      <c r="N68" s="1763"/>
      <c r="O68" s="1763"/>
      <c r="P68" s="1763"/>
      <c r="Q68" s="1763"/>
      <c r="R68" s="1763"/>
      <c r="S68" s="1763"/>
      <c r="T68" s="1763"/>
      <c r="U68" s="1763"/>
      <c r="V68" s="1763"/>
      <c r="W68" s="1763"/>
      <c r="X68" s="1763"/>
      <c r="Y68" s="1764"/>
    </row>
    <row r="69" spans="2:25" ht="24.95" customHeight="1" x14ac:dyDescent="0.15">
      <c r="B69" s="1756" t="s">
        <v>1211</v>
      </c>
      <c r="C69" s="1757"/>
      <c r="D69" s="1758"/>
      <c r="E69" s="1767" t="s">
        <v>587</v>
      </c>
      <c r="F69" s="1768"/>
      <c r="G69" s="1768"/>
      <c r="H69" s="1768"/>
      <c r="I69" s="1769"/>
      <c r="J69" s="1372" t="str">
        <f>IF(記入シート!CZ109&lt;&gt;"",記入シート!CZ109,"")</f>
        <v/>
      </c>
      <c r="K69" s="1299"/>
      <c r="L69" s="1299"/>
      <c r="M69" s="1299" t="str">
        <f>IF(記入シート!DC109&lt;&gt;"",記入シート!DC109,"")</f>
        <v/>
      </c>
      <c r="N69" s="1299"/>
      <c r="O69" s="1299"/>
      <c r="P69" s="1299"/>
      <c r="Q69" s="1299"/>
      <c r="R69" s="1299"/>
      <c r="S69" s="1299"/>
      <c r="T69" s="1299"/>
      <c r="U69" s="1299"/>
      <c r="V69" s="1299"/>
      <c r="W69" s="1299"/>
      <c r="X69" s="1299"/>
      <c r="Y69" s="1373"/>
    </row>
    <row r="70" spans="2:25" ht="24.95" customHeight="1" x14ac:dyDescent="0.15">
      <c r="B70" s="1759"/>
      <c r="C70" s="1760"/>
      <c r="D70" s="1761"/>
      <c r="E70" s="1767" t="s">
        <v>1529</v>
      </c>
      <c r="F70" s="1768"/>
      <c r="G70" s="1768"/>
      <c r="H70" s="1768"/>
      <c r="I70" s="1769"/>
      <c r="J70" s="1372" t="str">
        <f>IF(記入シート!CZ110&lt;&gt;"",記入シート!CZ110,"")</f>
        <v/>
      </c>
      <c r="K70" s="1299"/>
      <c r="L70" s="1299"/>
      <c r="M70" s="1299" t="str">
        <f>IF(記入シート!DC110&lt;&gt;"",記入シート!DC110,"")</f>
        <v/>
      </c>
      <c r="N70" s="1299"/>
      <c r="O70" s="1299"/>
      <c r="P70" s="1299"/>
      <c r="Q70" s="1299"/>
      <c r="R70" s="1299"/>
      <c r="S70" s="1299"/>
      <c r="T70" s="1299"/>
      <c r="U70" s="1299"/>
      <c r="V70" s="1299"/>
      <c r="W70" s="1299"/>
      <c r="X70" s="1299"/>
      <c r="Y70" s="1373"/>
    </row>
    <row r="71" spans="2:25" ht="24.95" customHeight="1" x14ac:dyDescent="0.15">
      <c r="B71" s="1759"/>
      <c r="C71" s="1760"/>
      <c r="D71" s="1761"/>
      <c r="E71" s="1767" t="s">
        <v>590</v>
      </c>
      <c r="F71" s="1768"/>
      <c r="G71" s="1768"/>
      <c r="H71" s="1768"/>
      <c r="I71" s="1769"/>
      <c r="J71" s="1372" t="str">
        <f>IF(記入シート!CZ111&lt;&gt;"",記入シート!CZ111,"")</f>
        <v/>
      </c>
      <c r="K71" s="1299"/>
      <c r="L71" s="1299"/>
      <c r="M71" s="1299" t="str">
        <f>IF(記入シート!DC111&lt;&gt;"",記入シート!DC111,"")</f>
        <v/>
      </c>
      <c r="N71" s="1299"/>
      <c r="O71" s="1299"/>
      <c r="P71" s="1299"/>
      <c r="Q71" s="1299"/>
      <c r="R71" s="1299"/>
      <c r="S71" s="1299"/>
      <c r="T71" s="1299"/>
      <c r="U71" s="1299"/>
      <c r="V71" s="1299"/>
      <c r="W71" s="1299"/>
      <c r="X71" s="1299"/>
      <c r="Y71" s="1373"/>
    </row>
    <row r="72" spans="2:25" ht="24.95" customHeight="1" x14ac:dyDescent="0.15">
      <c r="B72" s="1759"/>
      <c r="C72" s="1760"/>
      <c r="D72" s="1761"/>
      <c r="E72" s="1767" t="s">
        <v>1530</v>
      </c>
      <c r="F72" s="1768"/>
      <c r="G72" s="1768"/>
      <c r="H72" s="1768"/>
      <c r="I72" s="1769"/>
      <c r="J72" s="1372" t="str">
        <f>IF(記入シート!CZ112&lt;&gt;"",記入シート!CZ112,"")</f>
        <v/>
      </c>
      <c r="K72" s="1299"/>
      <c r="L72" s="1299"/>
      <c r="M72" s="1299" t="str">
        <f>IF(記入シート!DC112&lt;&gt;"",記入シート!DC112,"")</f>
        <v/>
      </c>
      <c r="N72" s="1299"/>
      <c r="O72" s="1299"/>
      <c r="P72" s="1299"/>
      <c r="Q72" s="1299"/>
      <c r="R72" s="1299"/>
      <c r="S72" s="1299"/>
      <c r="T72" s="1299"/>
      <c r="U72" s="1299"/>
      <c r="V72" s="1299"/>
      <c r="W72" s="1299"/>
      <c r="X72" s="1299"/>
      <c r="Y72" s="1373"/>
    </row>
    <row r="73" spans="2:25" ht="24.95" customHeight="1" x14ac:dyDescent="0.15">
      <c r="B73" s="1759"/>
      <c r="C73" s="1760"/>
      <c r="D73" s="1761"/>
      <c r="E73" s="1767" t="s">
        <v>57</v>
      </c>
      <c r="F73" s="1768"/>
      <c r="G73" s="1768"/>
      <c r="H73" s="1768"/>
      <c r="I73" s="1769"/>
      <c r="J73" s="1372" t="str">
        <f>IF(記入シート!CZ113&lt;&gt;"",記入シート!CZ113,"")</f>
        <v/>
      </c>
      <c r="K73" s="1299"/>
      <c r="L73" s="1299"/>
      <c r="M73" s="1299" t="str">
        <f>IF(記入シート!DC113&lt;&gt;"",記入シート!DC113,"")</f>
        <v/>
      </c>
      <c r="N73" s="1299"/>
      <c r="O73" s="1299"/>
      <c r="P73" s="1299"/>
      <c r="Q73" s="1299"/>
      <c r="R73" s="1299"/>
      <c r="S73" s="1299"/>
      <c r="T73" s="1299"/>
      <c r="U73" s="1299"/>
      <c r="V73" s="1299"/>
      <c r="W73" s="1299"/>
      <c r="X73" s="1299"/>
      <c r="Y73" s="1373"/>
    </row>
    <row r="74" spans="2:25" ht="24.95" customHeight="1" x14ac:dyDescent="0.15">
      <c r="B74" s="1260" t="str">
        <f>IF(記入シート!CR114&lt;&gt;"",記入シート!CR114,"")</f>
        <v/>
      </c>
      <c r="C74" s="1261"/>
      <c r="D74" s="1262"/>
      <c r="E74" s="1767" t="s">
        <v>587</v>
      </c>
      <c r="F74" s="1768"/>
      <c r="G74" s="1768"/>
      <c r="H74" s="1768"/>
      <c r="I74" s="1769"/>
      <c r="J74" s="1372" t="str">
        <f>IF(記入シート!CZ114&lt;&gt;"",記入シート!CZ114,"")</f>
        <v/>
      </c>
      <c r="K74" s="1299"/>
      <c r="L74" s="1299"/>
      <c r="M74" s="1299" t="str">
        <f>IF(記入シート!DC114&lt;&gt;"",記入シート!DC114,"")</f>
        <v/>
      </c>
      <c r="N74" s="1299"/>
      <c r="O74" s="1299"/>
      <c r="P74" s="1299"/>
      <c r="Q74" s="1299"/>
      <c r="R74" s="1299"/>
      <c r="S74" s="1299"/>
      <c r="T74" s="1299"/>
      <c r="U74" s="1299"/>
      <c r="V74" s="1299"/>
      <c r="W74" s="1299"/>
      <c r="X74" s="1299"/>
      <c r="Y74" s="1373"/>
    </row>
    <row r="75" spans="2:25" ht="24.95" customHeight="1" x14ac:dyDescent="0.15">
      <c r="B75" s="1263"/>
      <c r="C75" s="965"/>
      <c r="D75" s="1264"/>
      <c r="E75" s="1767" t="s">
        <v>1529</v>
      </c>
      <c r="F75" s="1768"/>
      <c r="G75" s="1768"/>
      <c r="H75" s="1768"/>
      <c r="I75" s="1769"/>
      <c r="J75" s="1372" t="str">
        <f>IF(記入シート!CZ115&lt;&gt;"",記入シート!CZ115,"")</f>
        <v/>
      </c>
      <c r="K75" s="1299"/>
      <c r="L75" s="1299"/>
      <c r="M75" s="1299" t="str">
        <f>IF(記入シート!DC115&lt;&gt;"",記入シート!DC115,"")</f>
        <v/>
      </c>
      <c r="N75" s="1299"/>
      <c r="O75" s="1299"/>
      <c r="P75" s="1299"/>
      <c r="Q75" s="1299"/>
      <c r="R75" s="1299"/>
      <c r="S75" s="1299"/>
      <c r="T75" s="1299"/>
      <c r="U75" s="1299"/>
      <c r="V75" s="1299"/>
      <c r="W75" s="1299"/>
      <c r="X75" s="1299"/>
      <c r="Y75" s="1373"/>
    </row>
    <row r="76" spans="2:25" ht="24.95" customHeight="1" x14ac:dyDescent="0.15">
      <c r="B76" s="1263"/>
      <c r="C76" s="965"/>
      <c r="D76" s="1264"/>
      <c r="E76" s="1767" t="s">
        <v>590</v>
      </c>
      <c r="F76" s="1768"/>
      <c r="G76" s="1768"/>
      <c r="H76" s="1768"/>
      <c r="I76" s="1769"/>
      <c r="J76" s="1372" t="str">
        <f>IF(記入シート!CZ116&lt;&gt;"",記入シート!CZ116,"")</f>
        <v/>
      </c>
      <c r="K76" s="1299"/>
      <c r="L76" s="1299"/>
      <c r="M76" s="1299" t="str">
        <f>IF(記入シート!DC116&lt;&gt;"",記入シート!DC116,"")</f>
        <v/>
      </c>
      <c r="N76" s="1299"/>
      <c r="O76" s="1299"/>
      <c r="P76" s="1299"/>
      <c r="Q76" s="1299"/>
      <c r="R76" s="1299"/>
      <c r="S76" s="1299"/>
      <c r="T76" s="1299"/>
      <c r="U76" s="1299"/>
      <c r="V76" s="1299"/>
      <c r="W76" s="1299"/>
      <c r="X76" s="1299"/>
      <c r="Y76" s="1373"/>
    </row>
    <row r="77" spans="2:25" ht="24.95" customHeight="1" x14ac:dyDescent="0.15">
      <c r="B77" s="1263"/>
      <c r="C77" s="965"/>
      <c r="D77" s="1264"/>
      <c r="E77" s="1767" t="s">
        <v>1530</v>
      </c>
      <c r="F77" s="1768"/>
      <c r="G77" s="1768"/>
      <c r="H77" s="1768"/>
      <c r="I77" s="1769"/>
      <c r="J77" s="1372" t="str">
        <f>IF(記入シート!CZ117&lt;&gt;"",記入シート!CZ117,"")</f>
        <v/>
      </c>
      <c r="K77" s="1299"/>
      <c r="L77" s="1299"/>
      <c r="M77" s="1299" t="str">
        <f>IF(記入シート!DC117&lt;&gt;"",記入シート!DC117,"")</f>
        <v/>
      </c>
      <c r="N77" s="1299"/>
      <c r="O77" s="1299"/>
      <c r="P77" s="1299"/>
      <c r="Q77" s="1299"/>
      <c r="R77" s="1299"/>
      <c r="S77" s="1299"/>
      <c r="T77" s="1299"/>
      <c r="U77" s="1299"/>
      <c r="V77" s="1299"/>
      <c r="W77" s="1299"/>
      <c r="X77" s="1299"/>
      <c r="Y77" s="1373"/>
    </row>
    <row r="78" spans="2:25" ht="24.95" customHeight="1" x14ac:dyDescent="0.15">
      <c r="B78" s="1265"/>
      <c r="C78" s="1266"/>
      <c r="D78" s="1267"/>
      <c r="E78" s="1767" t="s">
        <v>57</v>
      </c>
      <c r="F78" s="1768"/>
      <c r="G78" s="1768"/>
      <c r="H78" s="1768"/>
      <c r="I78" s="1769"/>
      <c r="J78" s="1372" t="str">
        <f>IF(記入シート!CZ118&lt;&gt;"",記入シート!CZ118,"")</f>
        <v/>
      </c>
      <c r="K78" s="1299"/>
      <c r="L78" s="1299"/>
      <c r="M78" s="1299" t="str">
        <f>IF(記入シート!DC118&lt;&gt;"",記入シート!DC118,"")</f>
        <v/>
      </c>
      <c r="N78" s="1299"/>
      <c r="O78" s="1299"/>
      <c r="P78" s="1299"/>
      <c r="Q78" s="1299"/>
      <c r="R78" s="1299"/>
      <c r="S78" s="1299"/>
      <c r="T78" s="1299"/>
      <c r="U78" s="1299"/>
      <c r="V78" s="1299"/>
      <c r="W78" s="1299"/>
      <c r="X78" s="1299"/>
      <c r="Y78" s="1373"/>
    </row>
    <row r="79" spans="2:25" ht="30" customHeight="1" x14ac:dyDescent="0.15">
      <c r="C79" s="1765" t="s">
        <v>1939</v>
      </c>
      <c r="D79" s="1765"/>
      <c r="E79" s="1766"/>
      <c r="F79" s="1766"/>
      <c r="G79" s="1766"/>
      <c r="H79" s="1766"/>
      <c r="I79" s="1766"/>
      <c r="J79" s="1766"/>
      <c r="K79" s="1766"/>
      <c r="L79" s="1766"/>
      <c r="M79" s="1766"/>
      <c r="N79" s="1766"/>
      <c r="O79" s="1766"/>
      <c r="P79" s="1766"/>
      <c r="Q79" s="1766"/>
      <c r="R79" s="1766"/>
      <c r="S79" s="1766"/>
      <c r="T79" s="1766"/>
      <c r="U79" s="1766"/>
      <c r="V79" s="1766"/>
      <c r="W79" s="1766"/>
      <c r="X79" s="1766"/>
      <c r="Y79" s="1766"/>
    </row>
    <row r="80" spans="2:25" ht="30" customHeight="1" x14ac:dyDescent="0.15"/>
  </sheetData>
  <sheetProtection sheet="1" objects="1" scenarios="1"/>
  <mergeCells count="130">
    <mergeCell ref="J55:Y55"/>
    <mergeCell ref="J56:Y56"/>
    <mergeCell ref="J57:Y57"/>
    <mergeCell ref="J58:Y58"/>
    <mergeCell ref="J59:Y59"/>
    <mergeCell ref="J60:Y60"/>
    <mergeCell ref="J61:Y61"/>
    <mergeCell ref="J77:Y77"/>
    <mergeCell ref="J78:Y78"/>
    <mergeCell ref="J68:Y68"/>
    <mergeCell ref="J69:Y69"/>
    <mergeCell ref="J70:Y70"/>
    <mergeCell ref="J71:Y71"/>
    <mergeCell ref="J72:Y72"/>
    <mergeCell ref="J73:Y73"/>
    <mergeCell ref="J74:Y74"/>
    <mergeCell ref="J75:Y75"/>
    <mergeCell ref="J76:Y76"/>
    <mergeCell ref="J29:Y29"/>
    <mergeCell ref="J30:Y30"/>
    <mergeCell ref="J36:Y36"/>
    <mergeCell ref="J37:Y37"/>
    <mergeCell ref="J38:Y38"/>
    <mergeCell ref="J39:Y39"/>
    <mergeCell ref="J40:Y40"/>
    <mergeCell ref="J53:Y53"/>
    <mergeCell ref="J54:Y54"/>
    <mergeCell ref="J20:Y20"/>
    <mergeCell ref="J21:Y21"/>
    <mergeCell ref="J22:Y22"/>
    <mergeCell ref="J23:Y23"/>
    <mergeCell ref="J24:Y24"/>
    <mergeCell ref="J25:Y25"/>
    <mergeCell ref="J26:Y26"/>
    <mergeCell ref="J27:Y27"/>
    <mergeCell ref="J28:Y28"/>
    <mergeCell ref="B20:D20"/>
    <mergeCell ref="E20:I20"/>
    <mergeCell ref="B53:D57"/>
    <mergeCell ref="E53:I53"/>
    <mergeCell ref="E38:I38"/>
    <mergeCell ref="E54:I54"/>
    <mergeCell ref="E23:I23"/>
    <mergeCell ref="E37:I37"/>
    <mergeCell ref="B21:D25"/>
    <mergeCell ref="E21:I21"/>
    <mergeCell ref="E22:I22"/>
    <mergeCell ref="B52:D52"/>
    <mergeCell ref="E52:I52"/>
    <mergeCell ref="E40:I40"/>
    <mergeCell ref="E56:I56"/>
    <mergeCell ref="E24:I24"/>
    <mergeCell ref="E25:I25"/>
    <mergeCell ref="B42:D46"/>
    <mergeCell ref="E42:I42"/>
    <mergeCell ref="B26:D30"/>
    <mergeCell ref="E26:I26"/>
    <mergeCell ref="B37:D41"/>
    <mergeCell ref="E28:I28"/>
    <mergeCell ref="E44:I44"/>
    <mergeCell ref="E29:I29"/>
    <mergeCell ref="E45:I45"/>
    <mergeCell ref="E27:I27"/>
    <mergeCell ref="E43:I43"/>
    <mergeCell ref="E30:I30"/>
    <mergeCell ref="E46:I46"/>
    <mergeCell ref="B36:D36"/>
    <mergeCell ref="E36:I36"/>
    <mergeCell ref="B68:D68"/>
    <mergeCell ref="E68:I68"/>
    <mergeCell ref="E77:I77"/>
    <mergeCell ref="E61:I61"/>
    <mergeCell ref="E62:I62"/>
    <mergeCell ref="E78:I78"/>
    <mergeCell ref="C63:Y63"/>
    <mergeCell ref="E71:I71"/>
    <mergeCell ref="E69:I69"/>
    <mergeCell ref="E70:I70"/>
    <mergeCell ref="B58:D62"/>
    <mergeCell ref="E58:I58"/>
    <mergeCell ref="C79:Y79"/>
    <mergeCell ref="E72:I72"/>
    <mergeCell ref="E73:I73"/>
    <mergeCell ref="J62:Y62"/>
    <mergeCell ref="E41:I41"/>
    <mergeCell ref="E57:I57"/>
    <mergeCell ref="C31:Y31"/>
    <mergeCell ref="C47:Y47"/>
    <mergeCell ref="E39:I39"/>
    <mergeCell ref="E55:I55"/>
    <mergeCell ref="J41:Y41"/>
    <mergeCell ref="J42:Y42"/>
    <mergeCell ref="J43:Y43"/>
    <mergeCell ref="J44:Y44"/>
    <mergeCell ref="J45:Y45"/>
    <mergeCell ref="J46:Y46"/>
    <mergeCell ref="J52:Y52"/>
    <mergeCell ref="B74:D78"/>
    <mergeCell ref="E74:I74"/>
    <mergeCell ref="E59:I59"/>
    <mergeCell ref="E75:I75"/>
    <mergeCell ref="B69:D73"/>
    <mergeCell ref="E60:I60"/>
    <mergeCell ref="E76:I76"/>
    <mergeCell ref="C15:Y15"/>
    <mergeCell ref="E13:I13"/>
    <mergeCell ref="E14:I14"/>
    <mergeCell ref="B10:D14"/>
    <mergeCell ref="E10:I10"/>
    <mergeCell ref="E11:I11"/>
    <mergeCell ref="E12:I12"/>
    <mergeCell ref="J10:Y10"/>
    <mergeCell ref="J11:Y11"/>
    <mergeCell ref="J12:Y12"/>
    <mergeCell ref="J13:Y13"/>
    <mergeCell ref="J14:Y14"/>
    <mergeCell ref="B4:D4"/>
    <mergeCell ref="E4:I4"/>
    <mergeCell ref="B5:D9"/>
    <mergeCell ref="E5:I5"/>
    <mergeCell ref="E9:I9"/>
    <mergeCell ref="E6:I6"/>
    <mergeCell ref="J4:Y4"/>
    <mergeCell ref="J5:Y5"/>
    <mergeCell ref="J6:Y6"/>
    <mergeCell ref="J7:Y7"/>
    <mergeCell ref="J8:Y8"/>
    <mergeCell ref="J9:Y9"/>
    <mergeCell ref="E7:I7"/>
    <mergeCell ref="E8:I8"/>
  </mergeCells>
  <phoneticPr fontId="3"/>
  <pageMargins left="0.7" right="0.7" top="0.31" bottom="0.26" header="0.23" footer="0.16"/>
  <pageSetup paperSize="9" scale="70" fitToHeight="0" orientation="portrait" r:id="rId1"/>
  <rowBreaks count="1" manualBreakCount="1">
    <brk id="48" max="24"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89F00-CD02-4BDC-A0BA-44F0635BBAC9}">
  <sheetPr>
    <pageSetUpPr fitToPage="1"/>
  </sheetPr>
  <dimension ref="B1:Y87"/>
  <sheetViews>
    <sheetView view="pageBreakPreview" topLeftCell="A46" zoomScale="70" zoomScaleNormal="100" zoomScaleSheetLayoutView="70" workbookViewId="0">
      <selection activeCell="AF54" sqref="AF54"/>
    </sheetView>
  </sheetViews>
  <sheetFormatPr defaultColWidth="5.125" defaultRowHeight="15.75" x14ac:dyDescent="0.15"/>
  <cols>
    <col min="1" max="16384" width="5.125" style="19"/>
  </cols>
  <sheetData>
    <row r="1" spans="2:25" x14ac:dyDescent="0.15">
      <c r="Y1" s="19">
        <v>9</v>
      </c>
    </row>
    <row r="2" spans="2:25" x14ac:dyDescent="0.15">
      <c r="B2" s="468" t="s">
        <v>594</v>
      </c>
    </row>
    <row r="3" spans="2:25" ht="15" customHeight="1" x14ac:dyDescent="0.15">
      <c r="B3" s="1770" t="s">
        <v>618</v>
      </c>
      <c r="C3" s="1771"/>
      <c r="D3" s="1771"/>
      <c r="E3" s="1771"/>
      <c r="F3" s="1771"/>
      <c r="G3" s="1772"/>
      <c r="H3" s="1729" t="s">
        <v>608</v>
      </c>
      <c r="I3" s="1729"/>
      <c r="J3" s="1729"/>
      <c r="K3" s="1729"/>
      <c r="L3" s="1729"/>
      <c r="M3" s="1729"/>
      <c r="N3" s="1729"/>
      <c r="O3" s="1729"/>
      <c r="P3" s="1729"/>
      <c r="Q3" s="1735" t="s">
        <v>1532</v>
      </c>
      <c r="R3" s="1729"/>
      <c r="S3" s="1729"/>
      <c r="T3" s="1735" t="s">
        <v>1940</v>
      </c>
      <c r="U3" s="1729"/>
      <c r="V3" s="1729"/>
    </row>
    <row r="4" spans="2:25" ht="35.1" customHeight="1" x14ac:dyDescent="0.15">
      <c r="B4" s="1773"/>
      <c r="C4" s="1774"/>
      <c r="D4" s="1774"/>
      <c r="E4" s="1774"/>
      <c r="F4" s="1774"/>
      <c r="G4" s="1775"/>
      <c r="H4" s="1735" t="s">
        <v>609</v>
      </c>
      <c r="I4" s="1735"/>
      <c r="J4" s="1735"/>
      <c r="K4" s="1779" t="s">
        <v>610</v>
      </c>
      <c r="L4" s="1779"/>
      <c r="M4" s="1779"/>
      <c r="N4" s="1735" t="s">
        <v>611</v>
      </c>
      <c r="O4" s="1735"/>
      <c r="P4" s="1735"/>
      <c r="Q4" s="1729"/>
      <c r="R4" s="1729"/>
      <c r="S4" s="1729"/>
      <c r="T4" s="1729"/>
      <c r="U4" s="1729"/>
      <c r="V4" s="1729"/>
    </row>
    <row r="5" spans="2:25" ht="30" customHeight="1" x14ac:dyDescent="0.15">
      <c r="B5" s="1300" t="str">
        <f>IF(記入シート!H127&lt;&gt;"",記入シート!H127,"")</f>
        <v>安否確認</v>
      </c>
      <c r="C5" s="1300"/>
      <c r="D5" s="1300"/>
      <c r="E5" s="1300"/>
      <c r="F5" s="1300"/>
      <c r="G5" s="1300"/>
      <c r="H5" s="1301" t="str">
        <f>IF(記入シート!N127&lt;&gt;"",記入シート!N127,"")</f>
        <v/>
      </c>
      <c r="I5" s="1301"/>
      <c r="J5" s="1301"/>
      <c r="K5" s="1301" t="str">
        <f>IF(記入シート!Q127&lt;&gt;"",記入シート!Q127,"")</f>
        <v/>
      </c>
      <c r="L5" s="1301"/>
      <c r="M5" s="1301"/>
      <c r="N5" s="1301" t="str">
        <f>IF(記入シート!T127&lt;&gt;"",記入シート!T127,"")</f>
        <v/>
      </c>
      <c r="O5" s="1301"/>
      <c r="P5" s="1301"/>
      <c r="Q5" s="1780" t="str">
        <f>IF(記入シート!W127&lt;&gt;"",記入シート!W127,"")</f>
        <v/>
      </c>
      <c r="R5" s="1780"/>
      <c r="S5" s="1780"/>
      <c r="T5" s="1301" t="str">
        <f>IF(記入シート!Z127&lt;&gt;"",記入シート!Z127,"")</f>
        <v/>
      </c>
      <c r="U5" s="1301"/>
      <c r="V5" s="1301"/>
    </row>
    <row r="6" spans="2:25" ht="30" customHeight="1" x14ac:dyDescent="0.15">
      <c r="B6" s="1300" t="str">
        <f>IF(記入シート!H128&lt;&gt;"",記入シート!H128,"")</f>
        <v>施工中の現場の被害状況の確認</v>
      </c>
      <c r="C6" s="1300"/>
      <c r="D6" s="1300"/>
      <c r="E6" s="1300"/>
      <c r="F6" s="1300"/>
      <c r="G6" s="1300"/>
      <c r="H6" s="1301" t="str">
        <f>IF(記入シート!N128&lt;&gt;"",記入シート!N128,"")</f>
        <v/>
      </c>
      <c r="I6" s="1301"/>
      <c r="J6" s="1301"/>
      <c r="K6" s="1301" t="str">
        <f>IF(記入シート!Q128&lt;&gt;"",記入シート!Q128,"")</f>
        <v/>
      </c>
      <c r="L6" s="1301"/>
      <c r="M6" s="1301"/>
      <c r="N6" s="1301" t="str">
        <f>IF(記入シート!T128&lt;&gt;"",記入シート!T128,"")</f>
        <v/>
      </c>
      <c r="O6" s="1301"/>
      <c r="P6" s="1301"/>
      <c r="Q6" s="1780" t="str">
        <f>IF(記入シート!W128&lt;&gt;"",記入シート!W128,"")</f>
        <v/>
      </c>
      <c r="R6" s="1780"/>
      <c r="S6" s="1780"/>
      <c r="T6" s="1301" t="str">
        <f>IF(記入シート!Z128&lt;&gt;"",記入シート!Z128,"")</f>
        <v/>
      </c>
      <c r="U6" s="1301"/>
      <c r="V6" s="1301"/>
    </row>
    <row r="7" spans="2:25" ht="30" customHeight="1" x14ac:dyDescent="0.15">
      <c r="B7" s="1300" t="str">
        <f>IF(記入シート!H129&lt;&gt;"",記入シート!H129,"")</f>
        <v>重要取引先との連絡と調整</v>
      </c>
      <c r="C7" s="1300"/>
      <c r="D7" s="1300"/>
      <c r="E7" s="1300"/>
      <c r="F7" s="1300"/>
      <c r="G7" s="1300"/>
      <c r="H7" s="1301" t="str">
        <f>IF(記入シート!N129&lt;&gt;"",記入シート!N129,"")</f>
        <v/>
      </c>
      <c r="I7" s="1301"/>
      <c r="J7" s="1301"/>
      <c r="K7" s="1301" t="str">
        <f>IF(記入シート!Q129&lt;&gt;"",記入シート!Q129,"")</f>
        <v/>
      </c>
      <c r="L7" s="1301"/>
      <c r="M7" s="1301"/>
      <c r="N7" s="1301" t="str">
        <f>IF(記入シート!T129&lt;&gt;"",記入シート!T129,"")</f>
        <v/>
      </c>
      <c r="O7" s="1301"/>
      <c r="P7" s="1301"/>
      <c r="Q7" s="1780" t="str">
        <f>IF(記入シート!W129&lt;&gt;"",記入シート!W129,"")</f>
        <v/>
      </c>
      <c r="R7" s="1780"/>
      <c r="S7" s="1780"/>
      <c r="T7" s="1301" t="str">
        <f>IF(記入シート!Z129&lt;&gt;"",記入シート!Z129,"")</f>
        <v/>
      </c>
      <c r="U7" s="1301"/>
      <c r="V7" s="1301"/>
    </row>
    <row r="8" spans="2:25" ht="30" customHeight="1" x14ac:dyDescent="0.15">
      <c r="B8" s="1300" t="str">
        <f>IF(記入シート!H130&lt;&gt;"",記入シート!H130,"")</f>
        <v>災害協定業務、その他の応急・復旧業務</v>
      </c>
      <c r="C8" s="1300"/>
      <c r="D8" s="1300"/>
      <c r="E8" s="1300"/>
      <c r="F8" s="1300"/>
      <c r="G8" s="1300"/>
      <c r="H8" s="1301" t="str">
        <f>IF(記入シート!N130&lt;&gt;"",記入シート!N130,"")</f>
        <v/>
      </c>
      <c r="I8" s="1301"/>
      <c r="J8" s="1301"/>
      <c r="K8" s="1301" t="str">
        <f>IF(記入シート!Q130&lt;&gt;"",記入シート!Q130,"")</f>
        <v/>
      </c>
      <c r="L8" s="1301"/>
      <c r="M8" s="1301"/>
      <c r="N8" s="1301" t="str">
        <f>IF(記入シート!T130&lt;&gt;"",記入シート!T130,"")</f>
        <v/>
      </c>
      <c r="O8" s="1301"/>
      <c r="P8" s="1301"/>
      <c r="Q8" s="1780" t="str">
        <f>IF(記入シート!W130&lt;&gt;"",記入シート!W130,"")</f>
        <v/>
      </c>
      <c r="R8" s="1780"/>
      <c r="S8" s="1780"/>
      <c r="T8" s="1301" t="str">
        <f>IF(記入シート!Z130&lt;&gt;"",記入シート!Z130,"")</f>
        <v/>
      </c>
      <c r="U8" s="1301"/>
      <c r="V8" s="1301"/>
    </row>
    <row r="9" spans="2:25" ht="30" customHeight="1" x14ac:dyDescent="0.15">
      <c r="B9" s="1300" t="str">
        <f>IF(記入シート!H131&lt;&gt;"",記入シート!H131,"")</f>
        <v/>
      </c>
      <c r="C9" s="1300"/>
      <c r="D9" s="1300"/>
      <c r="E9" s="1300"/>
      <c r="F9" s="1300"/>
      <c r="G9" s="1300"/>
      <c r="H9" s="1301" t="str">
        <f>IF(記入シート!N131&lt;&gt;"",記入シート!N131,"")</f>
        <v/>
      </c>
      <c r="I9" s="1301"/>
      <c r="J9" s="1301"/>
      <c r="K9" s="1301" t="str">
        <f>IF(記入シート!Q131&lt;&gt;"",記入シート!Q131,"")</f>
        <v/>
      </c>
      <c r="L9" s="1301"/>
      <c r="M9" s="1301"/>
      <c r="N9" s="1301" t="str">
        <f>IF(記入シート!T131&lt;&gt;"",記入シート!T131,"")</f>
        <v/>
      </c>
      <c r="O9" s="1301"/>
      <c r="P9" s="1301"/>
      <c r="Q9" s="1780" t="str">
        <f>IF(記入シート!W131&lt;&gt;"",記入シート!W131,"")</f>
        <v/>
      </c>
      <c r="R9" s="1780"/>
      <c r="S9" s="1780"/>
      <c r="T9" s="1301" t="str">
        <f>IF(記入シート!Z131&lt;&gt;"",記入シート!Z131,"")</f>
        <v/>
      </c>
      <c r="U9" s="1301"/>
      <c r="V9" s="1301"/>
    </row>
    <row r="10" spans="2:25" ht="30" customHeight="1" x14ac:dyDescent="0.15">
      <c r="B10" s="1300" t="str">
        <f>IF(記入シート!H132&lt;&gt;"",記入シート!H132,"")</f>
        <v/>
      </c>
      <c r="C10" s="1300"/>
      <c r="D10" s="1300"/>
      <c r="E10" s="1300"/>
      <c r="F10" s="1300"/>
      <c r="G10" s="1300"/>
      <c r="H10" s="1301" t="str">
        <f>IF(記入シート!N132&lt;&gt;"",記入シート!N132,"")</f>
        <v/>
      </c>
      <c r="I10" s="1301"/>
      <c r="J10" s="1301"/>
      <c r="K10" s="1301" t="str">
        <f>IF(記入シート!Q132&lt;&gt;"",記入シート!Q132,"")</f>
        <v/>
      </c>
      <c r="L10" s="1301"/>
      <c r="M10" s="1301"/>
      <c r="N10" s="1301" t="str">
        <f>IF(記入シート!T132&lt;&gt;"",記入シート!T132,"")</f>
        <v/>
      </c>
      <c r="O10" s="1301"/>
      <c r="P10" s="1301"/>
      <c r="Q10" s="1780" t="str">
        <f>IF(記入シート!W132&lt;&gt;"",記入シート!W132,"")</f>
        <v/>
      </c>
      <c r="R10" s="1780"/>
      <c r="S10" s="1780"/>
      <c r="T10" s="1301" t="str">
        <f>IF(記入シート!Z132&lt;&gt;"",記入シート!Z132,"")</f>
        <v/>
      </c>
      <c r="U10" s="1301"/>
      <c r="V10" s="1301"/>
    </row>
    <row r="11" spans="2:25" ht="30" customHeight="1" x14ac:dyDescent="0.15">
      <c r="B11" s="1300" t="str">
        <f>IF(記入シート!H133&lt;&gt;"",記入シート!H133,"")</f>
        <v/>
      </c>
      <c r="C11" s="1300"/>
      <c r="D11" s="1300"/>
      <c r="E11" s="1300"/>
      <c r="F11" s="1300"/>
      <c r="G11" s="1300"/>
      <c r="H11" s="1301" t="str">
        <f>IF(記入シート!N133&lt;&gt;"",記入シート!N133,"")</f>
        <v/>
      </c>
      <c r="I11" s="1301"/>
      <c r="J11" s="1301"/>
      <c r="K11" s="1301" t="str">
        <f>IF(記入シート!Q133&lt;&gt;"",記入シート!Q133,"")</f>
        <v/>
      </c>
      <c r="L11" s="1301"/>
      <c r="M11" s="1301"/>
      <c r="N11" s="1301" t="str">
        <f>IF(記入シート!T133&lt;&gt;"",記入シート!T133,"")</f>
        <v/>
      </c>
      <c r="O11" s="1301"/>
      <c r="P11" s="1301"/>
      <c r="Q11" s="1780" t="str">
        <f>IF(記入シート!W133&lt;&gt;"",記入シート!W133,"")</f>
        <v/>
      </c>
      <c r="R11" s="1780"/>
      <c r="S11" s="1780"/>
      <c r="T11" s="1301" t="str">
        <f>IF(記入シート!Z133&lt;&gt;"",記入シート!Z133,"")</f>
        <v/>
      </c>
      <c r="U11" s="1301"/>
      <c r="V11" s="1301"/>
    </row>
    <row r="12" spans="2:25" ht="30" customHeight="1" x14ac:dyDescent="0.15">
      <c r="B12" s="1300" t="str">
        <f>IF(記入シート!H134&lt;&gt;"",記入シート!H134,"")</f>
        <v/>
      </c>
      <c r="C12" s="1300"/>
      <c r="D12" s="1300"/>
      <c r="E12" s="1300"/>
      <c r="F12" s="1300"/>
      <c r="G12" s="1300"/>
      <c r="H12" s="1301" t="str">
        <f>IF(記入シート!N134&lt;&gt;"",記入シート!N134,"")</f>
        <v/>
      </c>
      <c r="I12" s="1301"/>
      <c r="J12" s="1301"/>
      <c r="K12" s="1301" t="str">
        <f>IF(記入シート!Q134&lt;&gt;"",記入シート!Q134,"")</f>
        <v/>
      </c>
      <c r="L12" s="1301"/>
      <c r="M12" s="1301"/>
      <c r="N12" s="1301" t="str">
        <f>IF(記入シート!T134&lt;&gt;"",記入シート!T134,"")</f>
        <v/>
      </c>
      <c r="O12" s="1301"/>
      <c r="P12" s="1301"/>
      <c r="Q12" s="1780" t="str">
        <f>IF(記入シート!W134&lt;&gt;"",記入シート!W134,"")</f>
        <v/>
      </c>
      <c r="R12" s="1780"/>
      <c r="S12" s="1780"/>
      <c r="T12" s="1301" t="str">
        <f>IF(記入シート!Z134&lt;&gt;"",記入シート!Z134,"")</f>
        <v/>
      </c>
      <c r="U12" s="1301"/>
      <c r="V12" s="1301"/>
    </row>
    <row r="13" spans="2:25" ht="30" customHeight="1" x14ac:dyDescent="0.15">
      <c r="B13" s="1300" t="str">
        <f>IF(記入シート!H135&lt;&gt;"",記入シート!H135,"")</f>
        <v/>
      </c>
      <c r="C13" s="1300"/>
      <c r="D13" s="1300"/>
      <c r="E13" s="1300"/>
      <c r="F13" s="1300"/>
      <c r="G13" s="1300"/>
      <c r="H13" s="1301" t="str">
        <f>IF(記入シート!N135&lt;&gt;"",記入シート!N135,"")</f>
        <v/>
      </c>
      <c r="I13" s="1301"/>
      <c r="J13" s="1301"/>
      <c r="K13" s="1301" t="str">
        <f>IF(記入シート!Q135&lt;&gt;"",記入シート!Q135,"")</f>
        <v/>
      </c>
      <c r="L13" s="1301"/>
      <c r="M13" s="1301"/>
      <c r="N13" s="1301" t="str">
        <f>IF(記入シート!T135&lt;&gt;"",記入シート!T135,"")</f>
        <v/>
      </c>
      <c r="O13" s="1301"/>
      <c r="P13" s="1301"/>
      <c r="Q13" s="1780" t="str">
        <f>IF(記入シート!W135&lt;&gt;"",記入シート!W135,"")</f>
        <v/>
      </c>
      <c r="R13" s="1780"/>
      <c r="S13" s="1780"/>
      <c r="T13" s="1301" t="str">
        <f>IF(記入シート!Z135&lt;&gt;"",記入シート!Z135,"")</f>
        <v/>
      </c>
      <c r="U13" s="1301"/>
      <c r="V13" s="1301"/>
    </row>
    <row r="14" spans="2:25" ht="30" customHeight="1" x14ac:dyDescent="0.15">
      <c r="B14" s="1300" t="str">
        <f>IF(記入シート!H136&lt;&gt;"",記入シート!H136,"")</f>
        <v/>
      </c>
      <c r="C14" s="1300"/>
      <c r="D14" s="1300"/>
      <c r="E14" s="1300"/>
      <c r="F14" s="1300"/>
      <c r="G14" s="1300"/>
      <c r="H14" s="1301" t="str">
        <f>IF(記入シート!N136&lt;&gt;"",記入シート!N136,"")</f>
        <v/>
      </c>
      <c r="I14" s="1301"/>
      <c r="J14" s="1301"/>
      <c r="K14" s="1301" t="str">
        <f>IF(記入シート!Q136&lt;&gt;"",記入シート!Q136,"")</f>
        <v/>
      </c>
      <c r="L14" s="1301"/>
      <c r="M14" s="1301"/>
      <c r="N14" s="1301" t="str">
        <f>IF(記入シート!T136&lt;&gt;"",記入シート!T136,"")</f>
        <v/>
      </c>
      <c r="O14" s="1301"/>
      <c r="P14" s="1301"/>
      <c r="Q14" s="1780" t="str">
        <f>IF(記入シート!W136&lt;&gt;"",記入シート!W136,"")</f>
        <v/>
      </c>
      <c r="R14" s="1780"/>
      <c r="S14" s="1780"/>
      <c r="T14" s="1301" t="str">
        <f>IF(記入シート!Z136&lt;&gt;"",記入シート!Z136,"")</f>
        <v/>
      </c>
      <c r="U14" s="1301"/>
      <c r="V14" s="1301"/>
    </row>
    <row r="15" spans="2:25" ht="30" customHeight="1" x14ac:dyDescent="0.15">
      <c r="B15" s="1300" t="str">
        <f>IF(記入シート!H137&lt;&gt;"",記入シート!H137,"")</f>
        <v/>
      </c>
      <c r="C15" s="1300"/>
      <c r="D15" s="1300"/>
      <c r="E15" s="1300"/>
      <c r="F15" s="1300"/>
      <c r="G15" s="1300"/>
      <c r="H15" s="1301" t="str">
        <f>IF(記入シート!N137&lt;&gt;"",記入シート!N137,"")</f>
        <v/>
      </c>
      <c r="I15" s="1301"/>
      <c r="J15" s="1301"/>
      <c r="K15" s="1301" t="str">
        <f>IF(記入シート!Q137&lt;&gt;"",記入シート!Q137,"")</f>
        <v/>
      </c>
      <c r="L15" s="1301"/>
      <c r="M15" s="1301"/>
      <c r="N15" s="1301" t="str">
        <f>IF(記入シート!T137&lt;&gt;"",記入シート!T137,"")</f>
        <v/>
      </c>
      <c r="O15" s="1301"/>
      <c r="P15" s="1301"/>
      <c r="Q15" s="1780" t="str">
        <f>IF(記入シート!W137&lt;&gt;"",記入シート!W137,"")</f>
        <v/>
      </c>
      <c r="R15" s="1780"/>
      <c r="S15" s="1780"/>
      <c r="T15" s="1301" t="str">
        <f>IF(記入シート!Z137&lt;&gt;"",記入シート!Z137,"")</f>
        <v/>
      </c>
      <c r="U15" s="1301"/>
      <c r="V15" s="1301"/>
    </row>
    <row r="16" spans="2:25" ht="30" customHeight="1" x14ac:dyDescent="0.15">
      <c r="B16" s="1300" t="str">
        <f>IF(記入シート!H138&lt;&gt;"",記入シート!H138,"")</f>
        <v/>
      </c>
      <c r="C16" s="1300"/>
      <c r="D16" s="1300"/>
      <c r="E16" s="1300"/>
      <c r="F16" s="1300"/>
      <c r="G16" s="1300"/>
      <c r="H16" s="1301" t="str">
        <f>IF(記入シート!N138&lt;&gt;"",記入シート!N138,"")</f>
        <v/>
      </c>
      <c r="I16" s="1301"/>
      <c r="J16" s="1301"/>
      <c r="K16" s="1301" t="str">
        <f>IF(記入シート!Q138&lt;&gt;"",記入シート!Q138,"")</f>
        <v/>
      </c>
      <c r="L16" s="1301"/>
      <c r="M16" s="1301"/>
      <c r="N16" s="1301" t="str">
        <f>IF(記入シート!T138&lt;&gt;"",記入シート!T138,"")</f>
        <v/>
      </c>
      <c r="O16" s="1301"/>
      <c r="P16" s="1301"/>
      <c r="Q16" s="1780" t="str">
        <f>IF(記入シート!W138&lt;&gt;"",記入シート!W138,"")</f>
        <v/>
      </c>
      <c r="R16" s="1780"/>
      <c r="S16" s="1780"/>
      <c r="T16" s="1301" t="str">
        <f>IF(記入シート!Z138&lt;&gt;"",記入シート!Z138,"")</f>
        <v/>
      </c>
      <c r="U16" s="1301"/>
      <c r="V16" s="1301"/>
    </row>
    <row r="17" spans="2:25" ht="30" customHeight="1" x14ac:dyDescent="0.15">
      <c r="B17" s="1300" t="str">
        <f>IF(記入シート!H139&lt;&gt;"",記入シート!H139,"")</f>
        <v/>
      </c>
      <c r="C17" s="1300"/>
      <c r="D17" s="1300"/>
      <c r="E17" s="1300"/>
      <c r="F17" s="1300"/>
      <c r="G17" s="1300"/>
      <c r="H17" s="1301" t="str">
        <f>IF(記入シート!N139&lt;&gt;"",記入シート!N139,"")</f>
        <v/>
      </c>
      <c r="I17" s="1301"/>
      <c r="J17" s="1301"/>
      <c r="K17" s="1301" t="str">
        <f>IF(記入シート!Q139&lt;&gt;"",記入シート!Q139,"")</f>
        <v/>
      </c>
      <c r="L17" s="1301"/>
      <c r="M17" s="1301"/>
      <c r="N17" s="1301" t="str">
        <f>IF(記入シート!T139&lt;&gt;"",記入シート!T139,"")</f>
        <v/>
      </c>
      <c r="O17" s="1301"/>
      <c r="P17" s="1301"/>
      <c r="Q17" s="1780" t="str">
        <f>IF(記入シート!W139&lt;&gt;"",記入シート!W139,"")</f>
        <v/>
      </c>
      <c r="R17" s="1780"/>
      <c r="S17" s="1780"/>
      <c r="T17" s="1301" t="str">
        <f>IF(記入シート!Z139&lt;&gt;"",記入シート!Z139,"")</f>
        <v/>
      </c>
      <c r="U17" s="1301"/>
      <c r="V17" s="1301"/>
    </row>
    <row r="18" spans="2:25" ht="75.95" customHeight="1" x14ac:dyDescent="0.15">
      <c r="B18" s="1728" t="s">
        <v>607</v>
      </c>
      <c r="C18" s="1728"/>
      <c r="D18" s="1728"/>
      <c r="E18" s="1728"/>
      <c r="F18" s="1728"/>
      <c r="G18" s="1728"/>
      <c r="H18" s="1728" t="s">
        <v>1800</v>
      </c>
      <c r="I18" s="1727"/>
      <c r="J18" s="1727"/>
      <c r="K18" s="1727"/>
      <c r="L18" s="1727"/>
      <c r="M18" s="1727"/>
      <c r="N18" s="1727"/>
      <c r="O18" s="1727"/>
      <c r="P18" s="1727"/>
      <c r="Q18" s="1727"/>
      <c r="R18" s="1727"/>
      <c r="S18" s="1727"/>
      <c r="T18" s="1727"/>
      <c r="U18" s="1727"/>
      <c r="V18" s="1727"/>
    </row>
    <row r="19" spans="2:25" x14ac:dyDescent="0.15">
      <c r="Q19" s="513"/>
      <c r="R19" s="473"/>
    </row>
    <row r="20" spans="2:25" x14ac:dyDescent="0.15">
      <c r="B20" s="19" t="s">
        <v>616</v>
      </c>
    </row>
    <row r="21" spans="2:25" x14ac:dyDescent="0.15">
      <c r="B21" s="19" t="s">
        <v>617</v>
      </c>
    </row>
    <row r="23" spans="2:25" x14ac:dyDescent="0.15">
      <c r="Y23" s="19">
        <v>10</v>
      </c>
    </row>
    <row r="24" spans="2:25" x14ac:dyDescent="0.15">
      <c r="B24" s="19" t="s">
        <v>619</v>
      </c>
    </row>
    <row r="25" spans="2:25" x14ac:dyDescent="0.15">
      <c r="C25" s="19" t="s">
        <v>630</v>
      </c>
    </row>
    <row r="26" spans="2:25" x14ac:dyDescent="0.15">
      <c r="C26" s="19" t="s">
        <v>631</v>
      </c>
    </row>
    <row r="27" spans="2:25" ht="26.1" customHeight="1" x14ac:dyDescent="0.15">
      <c r="B27" s="1781" t="s">
        <v>620</v>
      </c>
      <c r="C27" s="1781"/>
      <c r="D27" s="1781"/>
      <c r="E27" s="1297" t="str">
        <f>IF(記入シート!K151&lt;&gt;"",記入シート!K151,"")</f>
        <v/>
      </c>
      <c r="F27" s="1782"/>
      <c r="G27" s="1782"/>
      <c r="H27" s="1782"/>
      <c r="I27" s="1782"/>
      <c r="J27" s="1782"/>
      <c r="K27" s="1782"/>
      <c r="L27" s="1782"/>
      <c r="M27" s="1782"/>
      <c r="N27" s="1782"/>
      <c r="O27" s="1782"/>
      <c r="P27" s="1298"/>
    </row>
    <row r="28" spans="2:25" ht="30" customHeight="1" x14ac:dyDescent="0.15">
      <c r="B28" s="1729" t="s">
        <v>595</v>
      </c>
      <c r="C28" s="1729"/>
      <c r="D28" s="1729"/>
      <c r="E28" s="1729"/>
      <c r="F28" s="1729"/>
      <c r="G28" s="1729"/>
      <c r="H28" s="1729"/>
      <c r="I28" s="1729"/>
      <c r="J28" s="1729" t="s">
        <v>622</v>
      </c>
      <c r="K28" s="1729"/>
      <c r="L28" s="1729" t="s">
        <v>623</v>
      </c>
      <c r="M28" s="1729"/>
      <c r="N28" s="1729"/>
      <c r="O28" s="1729"/>
      <c r="P28" s="1729"/>
    </row>
    <row r="29" spans="2:25" ht="60.95" customHeight="1" x14ac:dyDescent="0.15">
      <c r="B29" s="1463" t="str">
        <f>IF(記入シート!H153&lt;&gt;"",記入シート!H153,"")</f>
        <v/>
      </c>
      <c r="C29" s="850"/>
      <c r="D29" s="850"/>
      <c r="E29" s="850"/>
      <c r="F29" s="850"/>
      <c r="G29" s="850"/>
      <c r="H29" s="850"/>
      <c r="I29" s="1464"/>
      <c r="J29" s="1777" t="str">
        <f>IF(記入シート!P153&lt;&gt;"",記入シート!P153,"")</f>
        <v/>
      </c>
      <c r="K29" s="1778"/>
      <c r="L29" s="1246" t="str">
        <f>IF(記入シート!R153&lt;&gt;"",記入シート!R153,"")</f>
        <v/>
      </c>
      <c r="M29" s="1247"/>
      <c r="N29" s="1247"/>
      <c r="O29" s="1247"/>
      <c r="P29" s="1248"/>
    </row>
    <row r="30" spans="2:25" ht="60.95" customHeight="1" x14ac:dyDescent="0.15">
      <c r="B30" s="936" t="str">
        <f>IF(記入シート!H154&lt;&gt;"",記入シート!H154,"")</f>
        <v/>
      </c>
      <c r="C30" s="936"/>
      <c r="D30" s="936"/>
      <c r="E30" s="936"/>
      <c r="F30" s="936"/>
      <c r="G30" s="936"/>
      <c r="H30" s="936"/>
      <c r="I30" s="936"/>
      <c r="J30" s="1786" t="str">
        <f>IF(記入シート!P154&lt;&gt;"",記入シート!P154,"")</f>
        <v/>
      </c>
      <c r="K30" s="1786"/>
      <c r="L30" s="907" t="str">
        <f>IF(記入シート!R154&lt;&gt;"",記入シート!R154,"")</f>
        <v/>
      </c>
      <c r="M30" s="907"/>
      <c r="N30" s="907"/>
      <c r="O30" s="907"/>
      <c r="P30" s="907"/>
    </row>
    <row r="31" spans="2:25" ht="60.95" customHeight="1" x14ac:dyDescent="0.15">
      <c r="B31" s="936" t="str">
        <f>IF(記入シート!H155&lt;&gt;"",記入シート!H155,"")</f>
        <v/>
      </c>
      <c r="C31" s="936"/>
      <c r="D31" s="936"/>
      <c r="E31" s="936"/>
      <c r="F31" s="936"/>
      <c r="G31" s="936"/>
      <c r="H31" s="936"/>
      <c r="I31" s="936"/>
      <c r="J31" s="1786" t="str">
        <f>IF(記入シート!P155&lt;&gt;"",記入シート!P155,"")</f>
        <v/>
      </c>
      <c r="K31" s="1786"/>
      <c r="L31" s="907" t="str">
        <f>IF(記入シート!R155&lt;&gt;"",記入シート!R155,"")</f>
        <v/>
      </c>
      <c r="M31" s="907"/>
      <c r="N31" s="907"/>
      <c r="O31" s="907"/>
      <c r="P31" s="907"/>
    </row>
    <row r="32" spans="2:25" ht="30" customHeight="1" x14ac:dyDescent="0.15">
      <c r="B32" s="907" t="str">
        <f>IF(記入シート!H156&lt;&gt;"",記入シート!H156,"")</f>
        <v/>
      </c>
      <c r="C32" s="907"/>
      <c r="D32" s="907"/>
      <c r="E32" s="907"/>
      <c r="F32" s="907"/>
      <c r="G32" s="907"/>
      <c r="H32" s="907"/>
      <c r="I32" s="907"/>
      <c r="J32" s="1786" t="str">
        <f>IF(記入シート!P156&lt;&gt;"",記入シート!P156,"")</f>
        <v/>
      </c>
      <c r="K32" s="1786"/>
      <c r="L32" s="907" t="str">
        <f>IF(記入シート!R156&lt;&gt;"",記入シート!R156,"")</f>
        <v/>
      </c>
      <c r="M32" s="907"/>
      <c r="N32" s="907"/>
      <c r="O32" s="907"/>
      <c r="P32" s="907"/>
    </row>
    <row r="33" spans="2:23" ht="30" customHeight="1" x14ac:dyDescent="0.15">
      <c r="B33" s="907" t="str">
        <f>IF(記入シート!H157&lt;&gt;"",記入シート!H157,"")</f>
        <v/>
      </c>
      <c r="C33" s="907"/>
      <c r="D33" s="907"/>
      <c r="E33" s="907"/>
      <c r="F33" s="907"/>
      <c r="G33" s="907"/>
      <c r="H33" s="907"/>
      <c r="I33" s="907"/>
      <c r="J33" s="1786" t="str">
        <f>IF(記入シート!P157&lt;&gt;"",記入シート!P157,"")</f>
        <v/>
      </c>
      <c r="K33" s="1786"/>
      <c r="L33" s="907" t="str">
        <f>IF(記入シート!R157&lt;&gt;"",記入シート!R157,"")</f>
        <v/>
      </c>
      <c r="M33" s="907"/>
      <c r="N33" s="907"/>
      <c r="O33" s="907"/>
      <c r="P33" s="907"/>
    </row>
    <row r="34" spans="2:23" ht="30" customHeight="1" x14ac:dyDescent="0.15">
      <c r="B34" s="907" t="str">
        <f>IF(記入シート!H162&lt;&gt;"",記入シート!H162,"")</f>
        <v/>
      </c>
      <c r="C34" s="907"/>
      <c r="D34" s="907"/>
      <c r="E34" s="907"/>
      <c r="F34" s="907"/>
      <c r="G34" s="907"/>
      <c r="H34" s="907"/>
      <c r="I34" s="907"/>
      <c r="J34" s="1786" t="str">
        <f>IF(記入シート!P162&lt;&gt;"",記入シート!P162,"")</f>
        <v/>
      </c>
      <c r="K34" s="1786"/>
      <c r="L34" s="907" t="str">
        <f>IF(記入シート!R162&lt;&gt;"",記入シート!R162,"")</f>
        <v/>
      </c>
      <c r="M34" s="907"/>
      <c r="N34" s="907"/>
      <c r="O34" s="907"/>
      <c r="P34" s="907"/>
    </row>
    <row r="35" spans="2:23" ht="30" customHeight="1" x14ac:dyDescent="0.15">
      <c r="B35" s="907" t="str">
        <f>IF(記入シート!H163&lt;&gt;"",記入シート!H163,"")</f>
        <v/>
      </c>
      <c r="C35" s="907"/>
      <c r="D35" s="907"/>
      <c r="E35" s="907"/>
      <c r="F35" s="907"/>
      <c r="G35" s="907"/>
      <c r="H35" s="907"/>
      <c r="I35" s="907"/>
      <c r="J35" s="1786" t="str">
        <f>IF(記入シート!P163&lt;&gt;"",記入シート!P163,"")</f>
        <v/>
      </c>
      <c r="K35" s="1786"/>
      <c r="L35" s="907" t="str">
        <f>IF(記入シート!R163&lt;&gt;"",記入シート!R163,"")</f>
        <v/>
      </c>
      <c r="M35" s="907"/>
      <c r="N35" s="907"/>
      <c r="O35" s="907"/>
      <c r="P35" s="907"/>
    </row>
    <row r="36" spans="2:23" ht="30" customHeight="1" x14ac:dyDescent="0.15">
      <c r="B36" s="907" t="str">
        <f>IF(記入シート!H164&lt;&gt;"",記入シート!H164,"")</f>
        <v/>
      </c>
      <c r="C36" s="907"/>
      <c r="D36" s="907"/>
      <c r="E36" s="907"/>
      <c r="F36" s="907"/>
      <c r="G36" s="907"/>
      <c r="H36" s="907"/>
      <c r="I36" s="907"/>
      <c r="J36" s="1786" t="str">
        <f>IF(記入シート!P164&lt;&gt;"",記入シート!P164,"")</f>
        <v/>
      </c>
      <c r="K36" s="1786"/>
      <c r="L36" s="907" t="str">
        <f>IF(記入シート!R164&lt;&gt;"",記入シート!R164,"")</f>
        <v/>
      </c>
      <c r="M36" s="907"/>
      <c r="N36" s="907"/>
      <c r="O36" s="907"/>
      <c r="P36" s="907"/>
    </row>
    <row r="37" spans="2:23" ht="30" customHeight="1" x14ac:dyDescent="0.15">
      <c r="B37" s="907" t="str">
        <f>IF(記入シート!H165&lt;&gt;"",記入シート!H165,"")</f>
        <v/>
      </c>
      <c r="C37" s="907"/>
      <c r="D37" s="907"/>
      <c r="E37" s="907"/>
      <c r="F37" s="907"/>
      <c r="G37" s="907"/>
      <c r="H37" s="907"/>
      <c r="I37" s="907"/>
      <c r="J37" s="1786" t="str">
        <f>IF(記入シート!P165&lt;&gt;"",記入シート!P165,"")</f>
        <v/>
      </c>
      <c r="K37" s="1786"/>
      <c r="L37" s="907" t="str">
        <f>IF(記入シート!R165&lt;&gt;"",記入シート!R165,"")</f>
        <v/>
      </c>
      <c r="M37" s="907"/>
      <c r="N37" s="907"/>
      <c r="O37" s="907"/>
      <c r="P37" s="907"/>
    </row>
    <row r="39" spans="2:23" x14ac:dyDescent="0.15">
      <c r="B39" s="19" t="s">
        <v>646</v>
      </c>
    </row>
    <row r="40" spans="2:23" x14ac:dyDescent="0.15">
      <c r="B40" s="19" t="s">
        <v>647</v>
      </c>
      <c r="T40" s="19" t="s">
        <v>1464</v>
      </c>
    </row>
    <row r="41" spans="2:23" ht="26.1" customHeight="1" x14ac:dyDescent="0.15">
      <c r="B41" s="1729"/>
      <c r="C41" s="1729"/>
      <c r="D41" s="1729" t="s">
        <v>650</v>
      </c>
      <c r="E41" s="1729"/>
      <c r="F41" s="1729" t="s">
        <v>653</v>
      </c>
      <c r="G41" s="1729"/>
      <c r="H41" s="1729"/>
      <c r="I41" s="1729" t="s">
        <v>654</v>
      </c>
      <c r="J41" s="1729"/>
      <c r="K41" s="1729"/>
      <c r="L41" s="1729" t="s">
        <v>655</v>
      </c>
      <c r="M41" s="1729"/>
      <c r="N41" s="1729"/>
      <c r="O41" s="1729" t="s">
        <v>656</v>
      </c>
      <c r="P41" s="1729"/>
      <c r="Q41" s="1729"/>
      <c r="R41" s="1729" t="s">
        <v>657</v>
      </c>
      <c r="S41" s="1729"/>
      <c r="T41" s="1729"/>
      <c r="U41" s="1729" t="s">
        <v>658</v>
      </c>
      <c r="V41" s="1729"/>
      <c r="W41" s="1729"/>
    </row>
    <row r="42" spans="2:23" ht="30" customHeight="1" x14ac:dyDescent="0.15">
      <c r="B42" s="1776" t="s">
        <v>649</v>
      </c>
      <c r="C42" s="1776"/>
      <c r="D42" s="1776" t="s">
        <v>1941</v>
      </c>
      <c r="E42" s="1776"/>
      <c r="F42" s="1301">
        <f>IF(記入シート!L193&lt;&gt;"",記入シート!L193,"")</f>
        <v>0</v>
      </c>
      <c r="G42" s="1301"/>
      <c r="H42" s="1301"/>
      <c r="I42" s="1301">
        <f>IF(記入シート!O193&lt;&gt;"",記入シート!O193,"")</f>
        <v>0</v>
      </c>
      <c r="J42" s="1301"/>
      <c r="K42" s="1301"/>
      <c r="L42" s="1301">
        <f>IF(記入シート!R193&lt;&gt;"",記入シート!R193,"")</f>
        <v>0</v>
      </c>
      <c r="M42" s="1301"/>
      <c r="N42" s="1301"/>
      <c r="O42" s="1301">
        <f>IF(記入シート!U193&lt;&gt;"",記入シート!U193,"")</f>
        <v>0</v>
      </c>
      <c r="P42" s="1301"/>
      <c r="Q42" s="1301"/>
      <c r="R42" s="1301">
        <f>IF(記入シート!X193&lt;&gt;"",記入シート!X193,"")</f>
        <v>0</v>
      </c>
      <c r="S42" s="1301"/>
      <c r="T42" s="1301"/>
      <c r="U42" s="1301">
        <f>IF(記入シート!AA193&lt;&gt;"",記入シート!AA193,"")</f>
        <v>0</v>
      </c>
      <c r="V42" s="1301"/>
      <c r="W42" s="1301"/>
    </row>
    <row r="43" spans="2:23" ht="30" customHeight="1" x14ac:dyDescent="0.15">
      <c r="B43" s="1776"/>
      <c r="C43" s="1776"/>
      <c r="D43" s="1776" t="s">
        <v>1942</v>
      </c>
      <c r="E43" s="1776"/>
      <c r="F43" s="1301">
        <f>IF(記入シート!L194&lt;&gt;"",記入シート!L194,"")</f>
        <v>0</v>
      </c>
      <c r="G43" s="1301"/>
      <c r="H43" s="1301"/>
      <c r="I43" s="1301">
        <f>IF(記入シート!O194&lt;&gt;"",記入シート!O194,"")</f>
        <v>0</v>
      </c>
      <c r="J43" s="1301"/>
      <c r="K43" s="1301"/>
      <c r="L43" s="1301">
        <f>IF(記入シート!R194&lt;&gt;"",記入シート!R194,"")</f>
        <v>0</v>
      </c>
      <c r="M43" s="1301"/>
      <c r="N43" s="1301"/>
      <c r="O43" s="1301">
        <f>IF(記入シート!U194&lt;&gt;"",記入シート!U194,"")</f>
        <v>0</v>
      </c>
      <c r="P43" s="1301"/>
      <c r="Q43" s="1301"/>
      <c r="R43" s="1301">
        <f>IF(記入シート!X194&lt;&gt;"",記入シート!X194,"")</f>
        <v>0</v>
      </c>
      <c r="S43" s="1301"/>
      <c r="T43" s="1301"/>
      <c r="U43" s="1301">
        <f>IF(記入シート!AA194&lt;&gt;"",記入シート!AA194,"")</f>
        <v>0</v>
      </c>
      <c r="V43" s="1301"/>
      <c r="W43" s="1301"/>
    </row>
    <row r="44" spans="2:23" ht="30" customHeight="1" x14ac:dyDescent="0.15">
      <c r="B44" s="1776"/>
      <c r="C44" s="1776"/>
      <c r="D44" s="1776" t="s">
        <v>1760</v>
      </c>
      <c r="E44" s="1776"/>
      <c r="F44" s="1301">
        <f>IF(記入シート!L195&lt;&gt;"",記入シート!L195,"")</f>
        <v>0</v>
      </c>
      <c r="G44" s="1301"/>
      <c r="H44" s="1301"/>
      <c r="I44" s="1301">
        <f>IF(記入シート!O195&lt;&gt;"",記入シート!O195,"")</f>
        <v>0</v>
      </c>
      <c r="J44" s="1301"/>
      <c r="K44" s="1301"/>
      <c r="L44" s="1301">
        <f>IF(記入シート!R195&lt;&gt;"",記入シート!R195,"")</f>
        <v>0</v>
      </c>
      <c r="M44" s="1301"/>
      <c r="N44" s="1301"/>
      <c r="O44" s="1301">
        <f>IF(記入シート!U195&lt;&gt;"",記入シート!U195,"")</f>
        <v>0</v>
      </c>
      <c r="P44" s="1301"/>
      <c r="Q44" s="1301"/>
      <c r="R44" s="1301">
        <f>IF(記入シート!X195&lt;&gt;"",記入シート!X195,"")</f>
        <v>0</v>
      </c>
      <c r="S44" s="1301"/>
      <c r="T44" s="1301"/>
      <c r="U44" s="1301">
        <f>IF(記入シート!AA195&lt;&gt;"",記入シート!AA195,"")</f>
        <v>0</v>
      </c>
      <c r="V44" s="1301"/>
      <c r="W44" s="1301"/>
    </row>
    <row r="45" spans="2:23" ht="30" customHeight="1" x14ac:dyDescent="0.15">
      <c r="B45" s="1776"/>
      <c r="C45" s="1776"/>
      <c r="D45" s="1776" t="s">
        <v>1725</v>
      </c>
      <c r="E45" s="1776"/>
      <c r="F45" s="1301">
        <f>IF(記入シート!L196&lt;&gt;"",記入シート!L196,"")</f>
        <v>0</v>
      </c>
      <c r="G45" s="1301"/>
      <c r="H45" s="1301"/>
      <c r="I45" s="1301">
        <f>IF(記入シート!O196&lt;&gt;"",記入シート!O196,"")</f>
        <v>0</v>
      </c>
      <c r="J45" s="1301"/>
      <c r="K45" s="1301"/>
      <c r="L45" s="1301">
        <f>IF(記入シート!R196&lt;&gt;"",記入シート!R196,"")</f>
        <v>0</v>
      </c>
      <c r="M45" s="1301"/>
      <c r="N45" s="1301"/>
      <c r="O45" s="1301">
        <f>IF(記入シート!U196&lt;&gt;"",記入シート!U196,"")</f>
        <v>0</v>
      </c>
      <c r="P45" s="1301"/>
      <c r="Q45" s="1301"/>
      <c r="R45" s="1301">
        <f>IF(記入シート!X196&lt;&gt;"",記入シート!X196,"")</f>
        <v>0</v>
      </c>
      <c r="S45" s="1301"/>
      <c r="T45" s="1301"/>
      <c r="U45" s="1301">
        <f>IF(記入シート!AA196&lt;&gt;"",記入シート!AA196,"")</f>
        <v>0</v>
      </c>
      <c r="V45" s="1301"/>
      <c r="W45" s="1301"/>
    </row>
    <row r="46" spans="2:23" ht="30" customHeight="1" x14ac:dyDescent="0.15">
      <c r="B46" s="1776"/>
      <c r="C46" s="1776"/>
      <c r="D46" s="1776" t="s">
        <v>651</v>
      </c>
      <c r="E46" s="1776"/>
      <c r="F46" s="1301">
        <f>IF(記入シート!L197&lt;&gt;"",記入シート!L197,"")</f>
        <v>0</v>
      </c>
      <c r="G46" s="1301"/>
      <c r="H46" s="1301"/>
      <c r="I46" s="1301">
        <f>IF(記入シート!O197&lt;&gt;"",記入シート!O197,"")</f>
        <v>0</v>
      </c>
      <c r="J46" s="1301"/>
      <c r="K46" s="1301"/>
      <c r="L46" s="1301">
        <f>IF(記入シート!R197&lt;&gt;"",記入シート!R197,"")</f>
        <v>0</v>
      </c>
      <c r="M46" s="1301"/>
      <c r="N46" s="1301"/>
      <c r="O46" s="1301">
        <f>IF(記入シート!U197&lt;&gt;"",記入シート!U197,"")</f>
        <v>0</v>
      </c>
      <c r="P46" s="1301"/>
      <c r="Q46" s="1301"/>
      <c r="R46" s="1301">
        <f>IF(記入シート!X197&lt;&gt;"",記入シート!X197,"")</f>
        <v>0</v>
      </c>
      <c r="S46" s="1301"/>
      <c r="T46" s="1301"/>
      <c r="U46" s="1301">
        <f>IF(記入シート!AA197&lt;&gt;"",記入シート!AA197,"")</f>
        <v>0</v>
      </c>
      <c r="V46" s="1301"/>
      <c r="W46" s="1301"/>
    </row>
    <row r="47" spans="2:23" ht="30" customHeight="1" x14ac:dyDescent="0.15">
      <c r="B47" s="1776"/>
      <c r="C47" s="1776"/>
      <c r="D47" s="1776" t="s">
        <v>652</v>
      </c>
      <c r="E47" s="1776"/>
      <c r="F47" s="1301">
        <f>IF(記入シート!L198&lt;&gt;"",記入シート!L198,"")</f>
        <v>0</v>
      </c>
      <c r="G47" s="1301"/>
      <c r="H47" s="1301"/>
      <c r="I47" s="1301">
        <f>IF(記入シート!O198&lt;&gt;"",記入シート!O198,"")</f>
        <v>0</v>
      </c>
      <c r="J47" s="1301"/>
      <c r="K47" s="1301"/>
      <c r="L47" s="1301">
        <f>IF(記入シート!R198&lt;&gt;"",記入シート!R198,"")</f>
        <v>0</v>
      </c>
      <c r="M47" s="1301"/>
      <c r="N47" s="1301"/>
      <c r="O47" s="1301">
        <f>IF(記入シート!U198&lt;&gt;"",記入シート!U198,"")</f>
        <v>0</v>
      </c>
      <c r="P47" s="1301"/>
      <c r="Q47" s="1301"/>
      <c r="R47" s="1301">
        <f>IF(記入シート!X198&lt;&gt;"",記入シート!X198,"")</f>
        <v>0</v>
      </c>
      <c r="S47" s="1301"/>
      <c r="T47" s="1301"/>
      <c r="U47" s="1301">
        <f>IF(記入シート!AA198&lt;&gt;"",記入シート!AA198,"")</f>
        <v>0</v>
      </c>
      <c r="V47" s="1301"/>
      <c r="W47" s="1301"/>
    </row>
    <row r="48" spans="2:23" ht="50.1" customHeight="1" x14ac:dyDescent="0.15">
      <c r="B48" s="1795" t="s">
        <v>659</v>
      </c>
      <c r="C48" s="1795"/>
      <c r="D48" s="1795"/>
      <c r="E48" s="1795"/>
      <c r="F48" s="1776"/>
      <c r="G48" s="1776"/>
      <c r="H48" s="1776"/>
      <c r="I48" s="1796" t="s">
        <v>660</v>
      </c>
      <c r="J48" s="1797"/>
      <c r="K48" s="1797"/>
      <c r="L48" s="1776"/>
      <c r="M48" s="1776"/>
      <c r="N48" s="1776"/>
      <c r="O48" s="1787" t="s">
        <v>661</v>
      </c>
      <c r="P48" s="1788"/>
      <c r="Q48" s="1788"/>
      <c r="R48" s="1776"/>
      <c r="S48" s="1776"/>
      <c r="T48" s="1776"/>
      <c r="U48" s="1816" t="s">
        <v>662</v>
      </c>
      <c r="V48" s="1817"/>
      <c r="W48" s="1817"/>
    </row>
    <row r="49" spans="2:25" x14ac:dyDescent="0.15">
      <c r="S49" s="473"/>
    </row>
    <row r="50" spans="2:25" x14ac:dyDescent="0.15">
      <c r="G50" s="19" t="s">
        <v>1465</v>
      </c>
      <c r="M50" s="19" t="s">
        <v>1466</v>
      </c>
    </row>
    <row r="51" spans="2:25" x14ac:dyDescent="0.15">
      <c r="G51" s="1789" t="str">
        <f>IF(記入シート!N202&lt;&gt;"",記入シート!N202,"")</f>
        <v/>
      </c>
      <c r="H51" s="1790"/>
      <c r="I51" s="1790"/>
      <c r="J51" s="1790"/>
      <c r="K51" s="1791"/>
      <c r="M51" s="19" t="s">
        <v>1467</v>
      </c>
    </row>
    <row r="52" spans="2:25" x14ac:dyDescent="0.15">
      <c r="G52" s="1798" t="str">
        <f>IF(記入シート!N203&lt;&gt;"",記入シート!N203,"")</f>
        <v/>
      </c>
      <c r="H52" s="1799"/>
      <c r="I52" s="1799"/>
      <c r="J52" s="1799"/>
      <c r="K52" s="1800"/>
      <c r="M52" s="1792" t="str">
        <f>IF(記入シート!T206&lt;&gt;"",記入シート!T206,"")</f>
        <v/>
      </c>
      <c r="N52" s="1793"/>
      <c r="O52" s="1793"/>
      <c r="P52" s="1793"/>
      <c r="Q52" s="1794"/>
      <c r="S52" s="19" t="s">
        <v>1468</v>
      </c>
    </row>
    <row r="53" spans="2:25" x14ac:dyDescent="0.15">
      <c r="G53" s="1798" t="str">
        <f>IF(記入シート!N204&lt;&gt;"",記入シート!N204,"")</f>
        <v/>
      </c>
      <c r="H53" s="1799"/>
      <c r="I53" s="1799"/>
      <c r="J53" s="1799"/>
      <c r="K53" s="1800"/>
      <c r="M53" s="1783" t="str">
        <f>IF(記入シート!T207&lt;&gt;"",記入シート!T207,"")</f>
        <v/>
      </c>
      <c r="N53" s="1784"/>
      <c r="O53" s="1784"/>
      <c r="P53" s="1784"/>
      <c r="Q53" s="1785"/>
      <c r="S53" s="19" t="s">
        <v>1469</v>
      </c>
    </row>
    <row r="54" spans="2:25" x14ac:dyDescent="0.15">
      <c r="G54" s="1798" t="str">
        <f>IF(記入シート!N205&lt;&gt;"",記入シート!N205,"")</f>
        <v/>
      </c>
      <c r="H54" s="1799"/>
      <c r="I54" s="1799"/>
      <c r="J54" s="1799"/>
      <c r="K54" s="1800"/>
      <c r="M54" s="1783" t="str">
        <f>IF(記入シート!T208&lt;&gt;"",記入シート!T208,"")</f>
        <v/>
      </c>
      <c r="N54" s="1784"/>
      <c r="O54" s="1784"/>
      <c r="P54" s="1784"/>
      <c r="Q54" s="1785"/>
      <c r="S54" s="19" t="s">
        <v>1470</v>
      </c>
    </row>
    <row r="55" spans="2:25" x14ac:dyDescent="0.15">
      <c r="G55" s="1813" t="str">
        <f>IF(記入シート!N206&lt;&gt;"",記入シート!N206,"")</f>
        <v/>
      </c>
      <c r="H55" s="1814"/>
      <c r="I55" s="1814"/>
      <c r="J55" s="1814"/>
      <c r="K55" s="1815"/>
      <c r="M55" s="1783" t="str">
        <f>IF(記入シート!T209&lt;&gt;"",記入シート!T209,"")</f>
        <v/>
      </c>
      <c r="N55" s="1784"/>
      <c r="O55" s="1784"/>
      <c r="P55" s="1784"/>
      <c r="Q55" s="1785"/>
      <c r="S55" s="1801" t="str">
        <f>IF(記入シート!AA208&lt;&gt;"",記入シート!AA208,"")</f>
        <v/>
      </c>
      <c r="T55" s="1802"/>
      <c r="U55" s="1802"/>
      <c r="V55" s="1802"/>
      <c r="W55" s="1803"/>
    </row>
    <row r="56" spans="2:25" x14ac:dyDescent="0.15">
      <c r="M56" s="1810" t="str">
        <f>IF(記入シート!T210&lt;&gt;"",記入シート!T210,"")</f>
        <v/>
      </c>
      <c r="N56" s="1811"/>
      <c r="O56" s="1811"/>
      <c r="P56" s="1811"/>
      <c r="Q56" s="1812"/>
      <c r="S56" s="1804" t="str">
        <f>IF(記入シート!AA209&lt;&gt;"",記入シート!AA209,"")</f>
        <v/>
      </c>
      <c r="T56" s="1805"/>
      <c r="U56" s="1805"/>
      <c r="V56" s="1805"/>
      <c r="W56" s="1806"/>
    </row>
    <row r="57" spans="2:25" x14ac:dyDescent="0.15">
      <c r="S57" s="1804" t="str">
        <f>IF(記入シート!AA210&lt;&gt;"",記入シート!AA210,"")</f>
        <v/>
      </c>
      <c r="T57" s="1805"/>
      <c r="U57" s="1805"/>
      <c r="V57" s="1805"/>
      <c r="W57" s="1806"/>
    </row>
    <row r="58" spans="2:25" x14ac:dyDescent="0.15">
      <c r="B58" s="476" t="s">
        <v>668</v>
      </c>
      <c r="C58" s="19" t="s">
        <v>666</v>
      </c>
      <c r="S58" s="1804" t="str">
        <f>IF(記入シート!AA211&lt;&gt;"",記入シート!AA211,"")</f>
        <v/>
      </c>
      <c r="T58" s="1805"/>
      <c r="U58" s="1805"/>
      <c r="V58" s="1805"/>
      <c r="W58" s="1806"/>
    </row>
    <row r="59" spans="2:25" x14ac:dyDescent="0.15">
      <c r="C59" s="19" t="s">
        <v>667</v>
      </c>
      <c r="S59" s="1807" t="str">
        <f>IF(記入シート!AA212&lt;&gt;"",記入シート!AA212,"")</f>
        <v/>
      </c>
      <c r="T59" s="1808"/>
      <c r="U59" s="1808"/>
      <c r="V59" s="1808"/>
      <c r="W59" s="1809"/>
    </row>
    <row r="60" spans="2:25" x14ac:dyDescent="0.15">
      <c r="S60" s="464"/>
      <c r="T60" s="464"/>
      <c r="U60" s="464"/>
      <c r="V60" s="464"/>
      <c r="W60" s="464"/>
    </row>
    <row r="61" spans="2:25" x14ac:dyDescent="0.15">
      <c r="Y61" s="19">
        <v>11</v>
      </c>
    </row>
    <row r="62" spans="2:25" x14ac:dyDescent="0.15">
      <c r="B62" s="19" t="s">
        <v>669</v>
      </c>
    </row>
    <row r="63" spans="2:25" x14ac:dyDescent="0.15">
      <c r="B63" s="19" t="s">
        <v>1943</v>
      </c>
    </row>
    <row r="64" spans="2:25" ht="46.5" customHeight="1" x14ac:dyDescent="0.15">
      <c r="B64" s="1762" t="s">
        <v>671</v>
      </c>
      <c r="C64" s="1763"/>
      <c r="D64" s="1763"/>
      <c r="E64" s="1763"/>
      <c r="F64" s="1764"/>
      <c r="G64" s="1729" t="s">
        <v>673</v>
      </c>
      <c r="H64" s="1729"/>
      <c r="I64" s="1729"/>
      <c r="J64" s="1729"/>
      <c r="K64" s="1729" t="s">
        <v>675</v>
      </c>
      <c r="L64" s="1729"/>
      <c r="M64" s="1729"/>
      <c r="N64" s="1729" t="s">
        <v>511</v>
      </c>
      <c r="O64" s="1729"/>
      <c r="P64" s="1729"/>
      <c r="Q64" s="1735" t="s">
        <v>678</v>
      </c>
      <c r="R64" s="1729"/>
      <c r="S64" s="1729"/>
      <c r="T64" s="1753" t="s">
        <v>1944</v>
      </c>
      <c r="U64" s="1754"/>
      <c r="V64" s="1755"/>
      <c r="W64" s="1753" t="s">
        <v>1945</v>
      </c>
      <c r="X64" s="1754"/>
      <c r="Y64" s="1755"/>
    </row>
    <row r="65" spans="2:25" ht="20.100000000000001" customHeight="1" x14ac:dyDescent="0.15">
      <c r="B65" s="1398" t="str">
        <f>IF(記入シート!H221&lt;&gt;"",記入シート!H221,"")</f>
        <v/>
      </c>
      <c r="C65" s="1399"/>
      <c r="D65" s="1399"/>
      <c r="E65" s="1399"/>
      <c r="F65" s="1400"/>
      <c r="G65" s="1301" t="str">
        <f>IF(記入シート!M221&lt;&gt;"",記入シート!M221,"")</f>
        <v/>
      </c>
      <c r="H65" s="1301"/>
      <c r="I65" s="1301"/>
      <c r="J65" s="1301"/>
      <c r="K65" s="1727" t="s">
        <v>676</v>
      </c>
      <c r="L65" s="1727"/>
      <c r="M65" s="1727"/>
      <c r="N65" s="1301" t="str">
        <f>IF(記入シート!T221&lt;&gt;"",記入シート!T221,"")</f>
        <v/>
      </c>
      <c r="O65" s="1301"/>
      <c r="P65" s="1301"/>
      <c r="Q65" s="1301" t="str">
        <f>IF(記入シート!W221&lt;&gt;"",記入シート!W221,"")</f>
        <v/>
      </c>
      <c r="R65" s="1301"/>
      <c r="S65" s="1301"/>
      <c r="T65" s="1602" t="str">
        <f>IF(記入シート!Z221&lt;&gt;"",記入シート!Z221,"")</f>
        <v/>
      </c>
      <c r="U65" s="1602"/>
      <c r="V65" s="1602"/>
      <c r="W65" s="1602" t="str">
        <f>IF(記入シート!AC221&lt;&gt;"",記入シート!AC221,"")</f>
        <v/>
      </c>
      <c r="X65" s="1602"/>
      <c r="Y65" s="1602"/>
    </row>
    <row r="66" spans="2:25" ht="20.100000000000001" customHeight="1" x14ac:dyDescent="0.15">
      <c r="B66" s="1402"/>
      <c r="C66" s="1403"/>
      <c r="D66" s="1403"/>
      <c r="E66" s="1403"/>
      <c r="F66" s="1404"/>
      <c r="G66" s="1301"/>
      <c r="H66" s="1301"/>
      <c r="I66" s="1301"/>
      <c r="J66" s="1301"/>
      <c r="K66" s="1727" t="s">
        <v>677</v>
      </c>
      <c r="L66" s="1727"/>
      <c r="M66" s="1727"/>
      <c r="N66" s="1301" t="str">
        <f>IF(記入シート!T222&lt;&gt;"",記入シート!T222,"")</f>
        <v/>
      </c>
      <c r="O66" s="1301"/>
      <c r="P66" s="1301"/>
      <c r="Q66" s="1301" t="str">
        <f>IF(記入シート!W222&lt;&gt;"",記入シート!W222,"")</f>
        <v/>
      </c>
      <c r="R66" s="1301"/>
      <c r="S66" s="1301"/>
      <c r="T66" s="1602" t="str">
        <f>IF(記入シート!Z222&lt;&gt;"",記入シート!Z222,"")</f>
        <v/>
      </c>
      <c r="U66" s="1602"/>
      <c r="V66" s="1602"/>
      <c r="W66" s="1602" t="str">
        <f>IF(記入シート!AC222&lt;&gt;"",記入シート!AC222,"")</f>
        <v/>
      </c>
      <c r="X66" s="1602"/>
      <c r="Y66" s="1602"/>
    </row>
    <row r="67" spans="2:25" ht="20.100000000000001" customHeight="1" x14ac:dyDescent="0.15">
      <c r="B67" s="1398" t="str">
        <f>IF(記入シート!H223&lt;&gt;"",記入シート!H223,"")</f>
        <v/>
      </c>
      <c r="C67" s="1399"/>
      <c r="D67" s="1399"/>
      <c r="E67" s="1399"/>
      <c r="F67" s="1400"/>
      <c r="G67" s="1301" t="str">
        <f>IF(記入シート!M223&lt;&gt;"",記入シート!M223,"")</f>
        <v/>
      </c>
      <c r="H67" s="1301"/>
      <c r="I67" s="1301"/>
      <c r="J67" s="1301"/>
      <c r="K67" s="1727" t="s">
        <v>676</v>
      </c>
      <c r="L67" s="1727"/>
      <c r="M67" s="1727"/>
      <c r="N67" s="1301" t="str">
        <f>IF(記入シート!T223&lt;&gt;"",記入シート!T223,"")</f>
        <v/>
      </c>
      <c r="O67" s="1301"/>
      <c r="P67" s="1301"/>
      <c r="Q67" s="1301" t="str">
        <f>IF(記入シート!W223&lt;&gt;"",記入シート!W223,"")</f>
        <v/>
      </c>
      <c r="R67" s="1301"/>
      <c r="S67" s="1301"/>
      <c r="T67" s="1602" t="str">
        <f>IF(記入シート!Z223&lt;&gt;"",記入シート!Z223,"")</f>
        <v/>
      </c>
      <c r="U67" s="1602"/>
      <c r="V67" s="1602"/>
      <c r="W67" s="1602" t="str">
        <f>IF(記入シート!AC223&lt;&gt;"",記入シート!AC223,"")</f>
        <v/>
      </c>
      <c r="X67" s="1602"/>
      <c r="Y67" s="1602"/>
    </row>
    <row r="68" spans="2:25" ht="20.100000000000001" customHeight="1" x14ac:dyDescent="0.15">
      <c r="B68" s="1402"/>
      <c r="C68" s="1403"/>
      <c r="D68" s="1403"/>
      <c r="E68" s="1403"/>
      <c r="F68" s="1404"/>
      <c r="G68" s="1301"/>
      <c r="H68" s="1301"/>
      <c r="I68" s="1301"/>
      <c r="J68" s="1301"/>
      <c r="K68" s="1727" t="s">
        <v>677</v>
      </c>
      <c r="L68" s="1727"/>
      <c r="M68" s="1727"/>
      <c r="N68" s="1301" t="str">
        <f>IF(記入シート!T224&lt;&gt;"",記入シート!T224,"")</f>
        <v/>
      </c>
      <c r="O68" s="1301"/>
      <c r="P68" s="1301"/>
      <c r="Q68" s="1301" t="str">
        <f>IF(記入シート!W224&lt;&gt;"",記入シート!W224,"")</f>
        <v/>
      </c>
      <c r="R68" s="1301"/>
      <c r="S68" s="1301"/>
      <c r="T68" s="1602" t="str">
        <f>IF(記入シート!Z224&lt;&gt;"",記入シート!Z224,"")</f>
        <v/>
      </c>
      <c r="U68" s="1602"/>
      <c r="V68" s="1602"/>
      <c r="W68" s="1602" t="str">
        <f>IF(記入シート!AC224&lt;&gt;"",記入シート!AC224,"")</f>
        <v/>
      </c>
      <c r="X68" s="1602"/>
      <c r="Y68" s="1602"/>
    </row>
    <row r="69" spans="2:25" ht="20.100000000000001" customHeight="1" x14ac:dyDescent="0.15">
      <c r="B69" s="1398" t="str">
        <f>IF(記入シート!H225&lt;&gt;"",記入シート!H225,"")</f>
        <v/>
      </c>
      <c r="C69" s="1399"/>
      <c r="D69" s="1399"/>
      <c r="E69" s="1399"/>
      <c r="F69" s="1400"/>
      <c r="G69" s="1301" t="str">
        <f>IF(記入シート!M225&lt;&gt;"",記入シート!M225,"")</f>
        <v/>
      </c>
      <c r="H69" s="1301"/>
      <c r="I69" s="1301"/>
      <c r="J69" s="1301"/>
      <c r="K69" s="1727" t="s">
        <v>676</v>
      </c>
      <c r="L69" s="1727"/>
      <c r="M69" s="1727"/>
      <c r="N69" s="1301" t="str">
        <f>IF(記入シート!T225&lt;&gt;"",記入シート!T225,"")</f>
        <v/>
      </c>
      <c r="O69" s="1301"/>
      <c r="P69" s="1301"/>
      <c r="Q69" s="1301" t="str">
        <f>IF(記入シート!W225&lt;&gt;"",記入シート!W225,"")</f>
        <v/>
      </c>
      <c r="R69" s="1301"/>
      <c r="S69" s="1301"/>
      <c r="T69" s="1602" t="str">
        <f>IF(記入シート!Z225&lt;&gt;"",記入シート!Z225,"")</f>
        <v/>
      </c>
      <c r="U69" s="1602"/>
      <c r="V69" s="1602"/>
      <c r="W69" s="1602" t="str">
        <f>IF(記入シート!AC225&lt;&gt;"",記入シート!AC225,"")</f>
        <v/>
      </c>
      <c r="X69" s="1602"/>
      <c r="Y69" s="1602"/>
    </row>
    <row r="70" spans="2:25" ht="20.100000000000001" customHeight="1" x14ac:dyDescent="0.15">
      <c r="B70" s="1402"/>
      <c r="C70" s="1403"/>
      <c r="D70" s="1403"/>
      <c r="E70" s="1403"/>
      <c r="F70" s="1404"/>
      <c r="G70" s="1301"/>
      <c r="H70" s="1301"/>
      <c r="I70" s="1301"/>
      <c r="J70" s="1301"/>
      <c r="K70" s="1727" t="s">
        <v>677</v>
      </c>
      <c r="L70" s="1727"/>
      <c r="M70" s="1727"/>
      <c r="N70" s="1301" t="str">
        <f>IF(記入シート!T226&lt;&gt;"",記入シート!T226,"")</f>
        <v/>
      </c>
      <c r="O70" s="1301"/>
      <c r="P70" s="1301"/>
      <c r="Q70" s="1301" t="str">
        <f>IF(記入シート!W226&lt;&gt;"",記入シート!W226,"")</f>
        <v/>
      </c>
      <c r="R70" s="1301"/>
      <c r="S70" s="1301"/>
      <c r="T70" s="1602" t="str">
        <f>IF(記入シート!Z226&lt;&gt;"",記入シート!Z226,"")</f>
        <v/>
      </c>
      <c r="U70" s="1602"/>
      <c r="V70" s="1602"/>
      <c r="W70" s="1602" t="str">
        <f>IF(記入シート!AC226&lt;&gt;"",記入シート!AC226,"")</f>
        <v/>
      </c>
      <c r="X70" s="1602"/>
      <c r="Y70" s="1602"/>
    </row>
    <row r="71" spans="2:25" ht="20.100000000000001" customHeight="1" x14ac:dyDescent="0.15">
      <c r="B71" s="1398" t="str">
        <f>IF(記入シート!H227&lt;&gt;"",記入シート!H227,"")</f>
        <v/>
      </c>
      <c r="C71" s="1399"/>
      <c r="D71" s="1399"/>
      <c r="E71" s="1399"/>
      <c r="F71" s="1400"/>
      <c r="G71" s="1301" t="str">
        <f>IF(記入シート!M227&lt;&gt;"",記入シート!M227,"")</f>
        <v/>
      </c>
      <c r="H71" s="1301"/>
      <c r="I71" s="1301"/>
      <c r="J71" s="1301"/>
      <c r="K71" s="1727" t="s">
        <v>676</v>
      </c>
      <c r="L71" s="1727"/>
      <c r="M71" s="1727"/>
      <c r="N71" s="1301" t="str">
        <f>IF(記入シート!T227&lt;&gt;"",記入シート!T227,"")</f>
        <v/>
      </c>
      <c r="O71" s="1301"/>
      <c r="P71" s="1301"/>
      <c r="Q71" s="1301" t="str">
        <f>IF(記入シート!W227&lt;&gt;"",記入シート!W227,"")</f>
        <v/>
      </c>
      <c r="R71" s="1301"/>
      <c r="S71" s="1301"/>
      <c r="T71" s="1602" t="str">
        <f>IF(記入シート!Z227&lt;&gt;"",記入シート!Z227,"")</f>
        <v/>
      </c>
      <c r="U71" s="1602"/>
      <c r="V71" s="1602"/>
      <c r="W71" s="1602" t="str">
        <f>IF(記入シート!AC227&lt;&gt;"",記入シート!AC227,"")</f>
        <v/>
      </c>
      <c r="X71" s="1602"/>
      <c r="Y71" s="1602"/>
    </row>
    <row r="72" spans="2:25" ht="20.100000000000001" customHeight="1" x14ac:dyDescent="0.15">
      <c r="B72" s="1402"/>
      <c r="C72" s="1403"/>
      <c r="D72" s="1403"/>
      <c r="E72" s="1403"/>
      <c r="F72" s="1404"/>
      <c r="G72" s="1301"/>
      <c r="H72" s="1301"/>
      <c r="I72" s="1301"/>
      <c r="J72" s="1301"/>
      <c r="K72" s="1727" t="s">
        <v>677</v>
      </c>
      <c r="L72" s="1727"/>
      <c r="M72" s="1727"/>
      <c r="N72" s="1301" t="str">
        <f>IF(記入シート!T228&lt;&gt;"",記入シート!T228,"")</f>
        <v/>
      </c>
      <c r="O72" s="1301"/>
      <c r="P72" s="1301"/>
      <c r="Q72" s="1301" t="str">
        <f>IF(記入シート!W228&lt;&gt;"",記入シート!W228,"")</f>
        <v/>
      </c>
      <c r="R72" s="1301"/>
      <c r="S72" s="1301"/>
      <c r="T72" s="1602" t="str">
        <f>IF(記入シート!Z228&lt;&gt;"",記入シート!Z228,"")</f>
        <v/>
      </c>
      <c r="U72" s="1602"/>
      <c r="V72" s="1602"/>
      <c r="W72" s="1602" t="str">
        <f>IF(記入シート!AC228&lt;&gt;"",記入シート!AC228,"")</f>
        <v/>
      </c>
      <c r="X72" s="1602"/>
      <c r="Y72" s="1602"/>
    </row>
    <row r="73" spans="2:25" ht="20.100000000000001" customHeight="1" x14ac:dyDescent="0.15">
      <c r="B73" s="1398" t="str">
        <f>IF(記入シート!H229&lt;&gt;"",記入シート!H229,"")</f>
        <v/>
      </c>
      <c r="C73" s="1399"/>
      <c r="D73" s="1399"/>
      <c r="E73" s="1399"/>
      <c r="F73" s="1400"/>
      <c r="G73" s="1301" t="str">
        <f>IF(記入シート!M229&lt;&gt;"",記入シート!M229,"")</f>
        <v/>
      </c>
      <c r="H73" s="1301"/>
      <c r="I73" s="1301"/>
      <c r="J73" s="1301"/>
      <c r="K73" s="1727" t="s">
        <v>676</v>
      </c>
      <c r="L73" s="1727"/>
      <c r="M73" s="1727"/>
      <c r="N73" s="1301" t="str">
        <f>IF(記入シート!T229&lt;&gt;"",記入シート!T229,"")</f>
        <v/>
      </c>
      <c r="O73" s="1301"/>
      <c r="P73" s="1301"/>
      <c r="Q73" s="1301" t="str">
        <f>IF(記入シート!W229&lt;&gt;"",記入シート!W229,"")</f>
        <v/>
      </c>
      <c r="R73" s="1301"/>
      <c r="S73" s="1301"/>
      <c r="T73" s="1602" t="str">
        <f>IF(記入シート!Z229&lt;&gt;"",記入シート!Z229,"")</f>
        <v/>
      </c>
      <c r="U73" s="1602"/>
      <c r="V73" s="1602"/>
      <c r="W73" s="1602" t="str">
        <f>IF(記入シート!AC229&lt;&gt;"",記入シート!AC229,"")</f>
        <v/>
      </c>
      <c r="X73" s="1602"/>
      <c r="Y73" s="1602"/>
    </row>
    <row r="74" spans="2:25" ht="20.100000000000001" customHeight="1" x14ac:dyDescent="0.15">
      <c r="B74" s="1402"/>
      <c r="C74" s="1403"/>
      <c r="D74" s="1403"/>
      <c r="E74" s="1403"/>
      <c r="F74" s="1404"/>
      <c r="G74" s="1301"/>
      <c r="H74" s="1301"/>
      <c r="I74" s="1301"/>
      <c r="J74" s="1301"/>
      <c r="K74" s="1727" t="s">
        <v>677</v>
      </c>
      <c r="L74" s="1727"/>
      <c r="M74" s="1727"/>
      <c r="N74" s="1301" t="str">
        <f>IF(記入シート!T230&lt;&gt;"",記入シート!T230,"")</f>
        <v/>
      </c>
      <c r="O74" s="1301"/>
      <c r="P74" s="1301"/>
      <c r="Q74" s="1301" t="str">
        <f>IF(記入シート!W230&lt;&gt;"",記入シート!W230,"")</f>
        <v/>
      </c>
      <c r="R74" s="1301"/>
      <c r="S74" s="1301"/>
      <c r="T74" s="1602" t="str">
        <f>IF(記入シート!Z230&lt;&gt;"",記入シート!Z230,"")</f>
        <v/>
      </c>
      <c r="U74" s="1602"/>
      <c r="V74" s="1602"/>
      <c r="W74" s="1602" t="str">
        <f>IF(記入シート!AC230&lt;&gt;"",記入シート!AC230,"")</f>
        <v/>
      </c>
      <c r="X74" s="1602"/>
      <c r="Y74" s="1602"/>
    </row>
    <row r="75" spans="2:25" ht="20.100000000000001" customHeight="1" x14ac:dyDescent="0.15">
      <c r="B75" s="1398" t="str">
        <f>IF(記入シート!H231&lt;&gt;"",記入シート!H231,"")</f>
        <v/>
      </c>
      <c r="C75" s="1399"/>
      <c r="D75" s="1399"/>
      <c r="E75" s="1399"/>
      <c r="F75" s="1400"/>
      <c r="G75" s="1301" t="str">
        <f>IF(記入シート!M231&lt;&gt;"",記入シート!M231,"")</f>
        <v/>
      </c>
      <c r="H75" s="1301"/>
      <c r="I75" s="1301"/>
      <c r="J75" s="1301"/>
      <c r="K75" s="1727" t="s">
        <v>676</v>
      </c>
      <c r="L75" s="1727"/>
      <c r="M75" s="1727"/>
      <c r="N75" s="1301" t="str">
        <f>IF(記入シート!T231&lt;&gt;"",記入シート!T231,"")</f>
        <v/>
      </c>
      <c r="O75" s="1301"/>
      <c r="P75" s="1301"/>
      <c r="Q75" s="1301" t="str">
        <f>IF(記入シート!W231&lt;&gt;"",記入シート!W231,"")</f>
        <v/>
      </c>
      <c r="R75" s="1301"/>
      <c r="S75" s="1301"/>
      <c r="T75" s="1602" t="str">
        <f>IF(記入シート!Z231&lt;&gt;"",記入シート!Z231,"")</f>
        <v/>
      </c>
      <c r="U75" s="1602"/>
      <c r="V75" s="1602"/>
      <c r="W75" s="1602" t="str">
        <f>IF(記入シート!AC231&lt;&gt;"",記入シート!AC231,"")</f>
        <v/>
      </c>
      <c r="X75" s="1602"/>
      <c r="Y75" s="1602"/>
    </row>
    <row r="76" spans="2:25" ht="20.100000000000001" customHeight="1" x14ac:dyDescent="0.15">
      <c r="B76" s="1402"/>
      <c r="C76" s="1403"/>
      <c r="D76" s="1403"/>
      <c r="E76" s="1403"/>
      <c r="F76" s="1404"/>
      <c r="G76" s="1301"/>
      <c r="H76" s="1301"/>
      <c r="I76" s="1301"/>
      <c r="J76" s="1301"/>
      <c r="K76" s="1727" t="s">
        <v>677</v>
      </c>
      <c r="L76" s="1727"/>
      <c r="M76" s="1727"/>
      <c r="N76" s="1301" t="str">
        <f>IF(記入シート!T232&lt;&gt;"",記入シート!T232,"")</f>
        <v/>
      </c>
      <c r="O76" s="1301"/>
      <c r="P76" s="1301"/>
      <c r="Q76" s="1301" t="str">
        <f>IF(記入シート!W232&lt;&gt;"",記入シート!W232,"")</f>
        <v/>
      </c>
      <c r="R76" s="1301"/>
      <c r="S76" s="1301"/>
      <c r="T76" s="1602" t="str">
        <f>IF(記入シート!Z232&lt;&gt;"",記入シート!Z232,"")</f>
        <v/>
      </c>
      <c r="U76" s="1602"/>
      <c r="V76" s="1602"/>
      <c r="W76" s="1602" t="str">
        <f>IF(記入シート!AC232&lt;&gt;"",記入シート!AC232,"")</f>
        <v/>
      </c>
      <c r="X76" s="1602"/>
      <c r="Y76" s="1602"/>
    </row>
    <row r="77" spans="2:25" x14ac:dyDescent="0.15">
      <c r="U77" s="473"/>
    </row>
    <row r="79" spans="2:25" x14ac:dyDescent="0.15">
      <c r="B79" s="19" t="s">
        <v>686</v>
      </c>
    </row>
    <row r="80" spans="2:25" ht="26.1" customHeight="1" x14ac:dyDescent="0.15">
      <c r="B80" s="1762" t="s">
        <v>688</v>
      </c>
      <c r="C80" s="1764"/>
      <c r="D80" s="1762" t="s">
        <v>687</v>
      </c>
      <c r="E80" s="1763"/>
      <c r="F80" s="1763"/>
      <c r="G80" s="1763"/>
      <c r="H80" s="1763"/>
      <c r="I80" s="1763"/>
      <c r="J80" s="1763"/>
      <c r="K80" s="1763"/>
      <c r="L80" s="1763"/>
      <c r="M80" s="1763"/>
      <c r="N80" s="1763"/>
      <c r="O80" s="1763"/>
      <c r="P80" s="1763"/>
      <c r="Q80" s="1763"/>
      <c r="R80" s="1763"/>
      <c r="S80" s="1763"/>
      <c r="T80" s="1763"/>
      <c r="U80" s="1763"/>
      <c r="V80" s="1764"/>
      <c r="W80" s="1729" t="s">
        <v>533</v>
      </c>
      <c r="X80" s="1729"/>
    </row>
    <row r="81" spans="2:24" ht="65.099999999999994" customHeight="1" x14ac:dyDescent="0.15">
      <c r="B81" s="1651" t="str">
        <f>IF(記入シート!$H239&lt;&gt;"",記入シート!$H239,"")</f>
        <v>発災直後</v>
      </c>
      <c r="C81" s="1653"/>
      <c r="D81" s="1651" t="str">
        <f>IF(記入シート!$J239&lt;&gt;"",記入シート!$J239,"")</f>
        <v>直後 自己及び家族の安全の確認
・	自己及び家族の安全の確認。必要な場合に、救出、初期消火など。
・	自宅の火災発生などの二次災害の防止。
・	避難の必要があれば、避難所等に向かう。</v>
      </c>
      <c r="E81" s="1652"/>
      <c r="F81" s="1652"/>
      <c r="G81" s="1652"/>
      <c r="H81" s="1652"/>
      <c r="I81" s="1652"/>
      <c r="J81" s="1652"/>
      <c r="K81" s="1652"/>
      <c r="L81" s="1652"/>
      <c r="M81" s="1652"/>
      <c r="N81" s="1652"/>
      <c r="O81" s="1652"/>
      <c r="P81" s="1652"/>
      <c r="Q81" s="1652"/>
      <c r="R81" s="1652"/>
      <c r="S81" s="1652"/>
      <c r="T81" s="1652"/>
      <c r="U81" s="1652"/>
      <c r="V81" s="1653"/>
      <c r="W81" s="1301" t="str">
        <f>IF(記入シート!$AC239&lt;&gt;"",記入シート!$AC239,"")</f>
        <v/>
      </c>
      <c r="X81" s="1301"/>
    </row>
    <row r="82" spans="2:24" ht="65.099999999999994" customHeight="1" x14ac:dyDescent="0.15">
      <c r="B82" s="1651" t="str">
        <f>IF(記入シート!$H240&lt;&gt;"",記入シート!$H240,"")</f>
        <v/>
      </c>
      <c r="C82" s="1653"/>
      <c r="D82" s="1651" t="str">
        <f>IF(記入シート!$J240&lt;&gt;"",記入シート!$J240,"")</f>
        <v/>
      </c>
      <c r="E82" s="1652"/>
      <c r="F82" s="1652"/>
      <c r="G82" s="1652"/>
      <c r="H82" s="1652"/>
      <c r="I82" s="1652"/>
      <c r="J82" s="1652"/>
      <c r="K82" s="1652"/>
      <c r="L82" s="1652"/>
      <c r="M82" s="1652"/>
      <c r="N82" s="1652"/>
      <c r="O82" s="1652"/>
      <c r="P82" s="1652"/>
      <c r="Q82" s="1652"/>
      <c r="R82" s="1652"/>
      <c r="S82" s="1652"/>
      <c r="T82" s="1652"/>
      <c r="U82" s="1652"/>
      <c r="V82" s="1653"/>
      <c r="W82" s="1301" t="str">
        <f>IF(記入シート!$AC240&lt;&gt;"",記入シート!$AC240,"")</f>
        <v/>
      </c>
      <c r="X82" s="1301"/>
    </row>
    <row r="83" spans="2:24" ht="65.099999999999994" customHeight="1" x14ac:dyDescent="0.15">
      <c r="B83" s="1651" t="str">
        <f>IF(記入シート!$H241&lt;&gt;"",記入シート!$H241,"")</f>
        <v/>
      </c>
      <c r="C83" s="1653"/>
      <c r="D83" s="1651" t="str">
        <f>IF(記入シート!$J241&lt;&gt;"",記入シート!$J241,"")</f>
        <v/>
      </c>
      <c r="E83" s="1652"/>
      <c r="F83" s="1652"/>
      <c r="G83" s="1652"/>
      <c r="H83" s="1652"/>
      <c r="I83" s="1652"/>
      <c r="J83" s="1652"/>
      <c r="K83" s="1652"/>
      <c r="L83" s="1652"/>
      <c r="M83" s="1652"/>
      <c r="N83" s="1652"/>
      <c r="O83" s="1652"/>
      <c r="P83" s="1652"/>
      <c r="Q83" s="1652"/>
      <c r="R83" s="1652"/>
      <c r="S83" s="1652"/>
      <c r="T83" s="1652"/>
      <c r="U83" s="1652"/>
      <c r="V83" s="1653"/>
      <c r="W83" s="1301" t="str">
        <f>IF(記入シート!$AC241&lt;&gt;"",記入シート!$AC241,"")</f>
        <v/>
      </c>
      <c r="X83" s="1301"/>
    </row>
    <row r="84" spans="2:24" ht="65.099999999999994" customHeight="1" x14ac:dyDescent="0.15">
      <c r="B84" s="1651" t="str">
        <f>IF(記入シート!$H242&lt;&gt;"",記入シート!$H242,"")</f>
        <v/>
      </c>
      <c r="C84" s="1653"/>
      <c r="D84" s="1651" t="str">
        <f>IF(記入シート!$J242&lt;&gt;"",記入シート!$J242,"")</f>
        <v/>
      </c>
      <c r="E84" s="1652"/>
      <c r="F84" s="1652"/>
      <c r="G84" s="1652"/>
      <c r="H84" s="1652"/>
      <c r="I84" s="1652"/>
      <c r="J84" s="1652"/>
      <c r="K84" s="1652"/>
      <c r="L84" s="1652"/>
      <c r="M84" s="1652"/>
      <c r="N84" s="1652"/>
      <c r="O84" s="1652"/>
      <c r="P84" s="1652"/>
      <c r="Q84" s="1652"/>
      <c r="R84" s="1652"/>
      <c r="S84" s="1652"/>
      <c r="T84" s="1652"/>
      <c r="U84" s="1652"/>
      <c r="V84" s="1653"/>
      <c r="W84" s="1301" t="str">
        <f>IF(記入シート!$AC242&lt;&gt;"",記入シート!$AC242,"")</f>
        <v/>
      </c>
      <c r="X84" s="1301"/>
    </row>
    <row r="85" spans="2:24" ht="65.099999999999994" customHeight="1" x14ac:dyDescent="0.15">
      <c r="B85" s="1651" t="str">
        <f>IF(記入シート!$H243&lt;&gt;"",記入シート!$H243,"")</f>
        <v/>
      </c>
      <c r="C85" s="1653"/>
      <c r="D85" s="1651" t="str">
        <f>IF(記入シート!$J243&lt;&gt;"",記入シート!$J243,"")</f>
        <v/>
      </c>
      <c r="E85" s="1652"/>
      <c r="F85" s="1652"/>
      <c r="G85" s="1652"/>
      <c r="H85" s="1652"/>
      <c r="I85" s="1652"/>
      <c r="J85" s="1652"/>
      <c r="K85" s="1652"/>
      <c r="L85" s="1652"/>
      <c r="M85" s="1652"/>
      <c r="N85" s="1652"/>
      <c r="O85" s="1652"/>
      <c r="P85" s="1652"/>
      <c r="Q85" s="1652"/>
      <c r="R85" s="1652"/>
      <c r="S85" s="1652"/>
      <c r="T85" s="1652"/>
      <c r="U85" s="1652"/>
      <c r="V85" s="1653"/>
      <c r="W85" s="1301" t="str">
        <f>IF(記入シート!$AC243&lt;&gt;"",記入シート!$AC243,"")</f>
        <v/>
      </c>
      <c r="X85" s="1301"/>
    </row>
    <row r="86" spans="2:24" ht="65.099999999999994" customHeight="1" x14ac:dyDescent="0.15">
      <c r="B86" s="1651" t="str">
        <f>IF(記入シート!$H244&lt;&gt;"",記入シート!$H244,"")</f>
        <v/>
      </c>
      <c r="C86" s="1653"/>
      <c r="D86" s="1651" t="str">
        <f>IF(記入シート!$J244&lt;&gt;"",記入シート!$J244,"")</f>
        <v/>
      </c>
      <c r="E86" s="1652"/>
      <c r="F86" s="1652"/>
      <c r="G86" s="1652"/>
      <c r="H86" s="1652"/>
      <c r="I86" s="1652"/>
      <c r="J86" s="1652"/>
      <c r="K86" s="1652"/>
      <c r="L86" s="1652"/>
      <c r="M86" s="1652"/>
      <c r="N86" s="1652"/>
      <c r="O86" s="1652"/>
      <c r="P86" s="1652"/>
      <c r="Q86" s="1652"/>
      <c r="R86" s="1652"/>
      <c r="S86" s="1652"/>
      <c r="T86" s="1652"/>
      <c r="U86" s="1652"/>
      <c r="V86" s="1653"/>
      <c r="W86" s="1301" t="str">
        <f>IF(記入シート!$AC244&lt;&gt;"",記入シート!$AC244,"")</f>
        <v/>
      </c>
      <c r="X86" s="1301"/>
    </row>
    <row r="87" spans="2:24" ht="65.099999999999994" customHeight="1" x14ac:dyDescent="0.15">
      <c r="B87" s="1651" t="str">
        <f>IF(記入シート!$H245&lt;&gt;"",記入シート!$H245,"")</f>
        <v/>
      </c>
      <c r="C87" s="1653"/>
      <c r="D87" s="1651" t="str">
        <f>IF(記入シート!$J245&lt;&gt;"",記入シート!$J245,"")</f>
        <v/>
      </c>
      <c r="E87" s="1652"/>
      <c r="F87" s="1652"/>
      <c r="G87" s="1652"/>
      <c r="H87" s="1652"/>
      <c r="I87" s="1652"/>
      <c r="J87" s="1652"/>
      <c r="K87" s="1652"/>
      <c r="L87" s="1652"/>
      <c r="M87" s="1652"/>
      <c r="N87" s="1652"/>
      <c r="O87" s="1652"/>
      <c r="P87" s="1652"/>
      <c r="Q87" s="1652"/>
      <c r="R87" s="1652"/>
      <c r="S87" s="1652"/>
      <c r="T87" s="1652"/>
      <c r="U87" s="1652"/>
      <c r="V87" s="1653"/>
      <c r="W87" s="1301" t="str">
        <f>IF(記入シート!$AC245&lt;&gt;"",記入シート!$AC245,"")</f>
        <v/>
      </c>
      <c r="X87" s="1301"/>
    </row>
  </sheetData>
  <sheetProtection sheet="1" objects="1" scenarios="1"/>
  <mergeCells count="295">
    <mergeCell ref="B80:C80"/>
    <mergeCell ref="N75:P75"/>
    <mergeCell ref="Q75:S75"/>
    <mergeCell ref="G73:J74"/>
    <mergeCell ref="O45:Q45"/>
    <mergeCell ref="G54:K54"/>
    <mergeCell ref="U47:W47"/>
    <mergeCell ref="U48:W48"/>
    <mergeCell ref="K73:M73"/>
    <mergeCell ref="D80:V80"/>
    <mergeCell ref="W80:X80"/>
    <mergeCell ref="N73:P73"/>
    <mergeCell ref="N74:P74"/>
    <mergeCell ref="Q73:S73"/>
    <mergeCell ref="T73:V73"/>
    <mergeCell ref="W73:Y73"/>
    <mergeCell ref="Q74:S74"/>
    <mergeCell ref="T74:V74"/>
    <mergeCell ref="W74:Y74"/>
    <mergeCell ref="W72:Y72"/>
    <mergeCell ref="T72:V72"/>
    <mergeCell ref="Q72:S72"/>
    <mergeCell ref="N71:P71"/>
    <mergeCell ref="W68:Y68"/>
    <mergeCell ref="B87:C87"/>
    <mergeCell ref="D87:V87"/>
    <mergeCell ref="B81:C81"/>
    <mergeCell ref="D81:V81"/>
    <mergeCell ref="W87:X87"/>
    <mergeCell ref="B85:C85"/>
    <mergeCell ref="D85:V85"/>
    <mergeCell ref="W85:X85"/>
    <mergeCell ref="B86:C86"/>
    <mergeCell ref="D86:V86"/>
    <mergeCell ref="W86:X86"/>
    <mergeCell ref="B84:C84"/>
    <mergeCell ref="D84:V84"/>
    <mergeCell ref="W84:X84"/>
    <mergeCell ref="D82:V82"/>
    <mergeCell ref="W81:X81"/>
    <mergeCell ref="K72:M72"/>
    <mergeCell ref="Q71:S71"/>
    <mergeCell ref="G64:J64"/>
    <mergeCell ref="N65:P65"/>
    <mergeCell ref="G71:J72"/>
    <mergeCell ref="W71:Y71"/>
    <mergeCell ref="N72:P72"/>
    <mergeCell ref="S55:W55"/>
    <mergeCell ref="W70:Y70"/>
    <mergeCell ref="W65:Y65"/>
    <mergeCell ref="K66:M66"/>
    <mergeCell ref="N66:P66"/>
    <mergeCell ref="S57:W57"/>
    <mergeCell ref="S58:W58"/>
    <mergeCell ref="S59:W59"/>
    <mergeCell ref="M56:Q56"/>
    <mergeCell ref="G55:K55"/>
    <mergeCell ref="T70:V70"/>
    <mergeCell ref="S56:W56"/>
    <mergeCell ref="G65:J66"/>
    <mergeCell ref="K65:M65"/>
    <mergeCell ref="B41:C41"/>
    <mergeCell ref="U44:W44"/>
    <mergeCell ref="G67:J68"/>
    <mergeCell ref="K67:M67"/>
    <mergeCell ref="W83:X83"/>
    <mergeCell ref="B48:E48"/>
    <mergeCell ref="F48:H48"/>
    <mergeCell ref="I48:K48"/>
    <mergeCell ref="G52:K52"/>
    <mergeCell ref="G53:K53"/>
    <mergeCell ref="N67:P67"/>
    <mergeCell ref="Q67:S67"/>
    <mergeCell ref="T67:V67"/>
    <mergeCell ref="W69:Y69"/>
    <mergeCell ref="K70:M70"/>
    <mergeCell ref="N70:P70"/>
    <mergeCell ref="Q70:S70"/>
    <mergeCell ref="Q65:S65"/>
    <mergeCell ref="T65:V65"/>
    <mergeCell ref="W82:X82"/>
    <mergeCell ref="B83:C83"/>
    <mergeCell ref="D83:V83"/>
    <mergeCell ref="B82:C82"/>
    <mergeCell ref="K71:M71"/>
    <mergeCell ref="F42:H42"/>
    <mergeCell ref="D41:E41"/>
    <mergeCell ref="F41:H41"/>
    <mergeCell ref="D42:E42"/>
    <mergeCell ref="J36:K36"/>
    <mergeCell ref="L36:P36"/>
    <mergeCell ref="J37:K37"/>
    <mergeCell ref="L37:P37"/>
    <mergeCell ref="D44:E44"/>
    <mergeCell ref="D43:E43"/>
    <mergeCell ref="B64:F64"/>
    <mergeCell ref="B65:F66"/>
    <mergeCell ref="I47:K47"/>
    <mergeCell ref="L47:N47"/>
    <mergeCell ref="I42:K42"/>
    <mergeCell ref="L42:N42"/>
    <mergeCell ref="L44:N44"/>
    <mergeCell ref="I44:K44"/>
    <mergeCell ref="F47:H47"/>
    <mergeCell ref="M54:Q54"/>
    <mergeCell ref="M55:Q55"/>
    <mergeCell ref="F45:H45"/>
    <mergeCell ref="F46:H46"/>
    <mergeCell ref="I43:K43"/>
    <mergeCell ref="L43:N43"/>
    <mergeCell ref="I45:K45"/>
    <mergeCell ref="L45:N45"/>
    <mergeCell ref="L48:N48"/>
    <mergeCell ref="O48:Q48"/>
    <mergeCell ref="O43:Q43"/>
    <mergeCell ref="I46:K46"/>
    <mergeCell ref="L46:N46"/>
    <mergeCell ref="G51:K51"/>
    <mergeCell ref="M52:Q52"/>
    <mergeCell ref="K74:M74"/>
    <mergeCell ref="J35:K35"/>
    <mergeCell ref="L35:P35"/>
    <mergeCell ref="I41:K41"/>
    <mergeCell ref="L41:N41"/>
    <mergeCell ref="O41:Q41"/>
    <mergeCell ref="R48:T48"/>
    <mergeCell ref="T71:V71"/>
    <mergeCell ref="T75:V75"/>
    <mergeCell ref="U42:W42"/>
    <mergeCell ref="O47:Q47"/>
    <mergeCell ref="R47:T47"/>
    <mergeCell ref="O42:Q42"/>
    <mergeCell ref="R42:T42"/>
    <mergeCell ref="O44:Q44"/>
    <mergeCell ref="R44:T44"/>
    <mergeCell ref="R45:T45"/>
    <mergeCell ref="U45:W45"/>
    <mergeCell ref="R46:T46"/>
    <mergeCell ref="U46:W46"/>
    <mergeCell ref="R43:T43"/>
    <mergeCell ref="U43:W43"/>
    <mergeCell ref="U41:W41"/>
    <mergeCell ref="R41:T41"/>
    <mergeCell ref="W75:Y75"/>
    <mergeCell ref="K76:M76"/>
    <mergeCell ref="N76:P76"/>
    <mergeCell ref="Q76:S76"/>
    <mergeCell ref="T76:V76"/>
    <mergeCell ref="W76:Y76"/>
    <mergeCell ref="K64:M64"/>
    <mergeCell ref="N64:P64"/>
    <mergeCell ref="Q64:S64"/>
    <mergeCell ref="T64:V64"/>
    <mergeCell ref="Q66:S66"/>
    <mergeCell ref="T66:V66"/>
    <mergeCell ref="W66:Y66"/>
    <mergeCell ref="W64:Y64"/>
    <mergeCell ref="K69:M69"/>
    <mergeCell ref="N69:P69"/>
    <mergeCell ref="Q69:S69"/>
    <mergeCell ref="T69:V69"/>
    <mergeCell ref="W67:Y67"/>
    <mergeCell ref="K68:M68"/>
    <mergeCell ref="N68:P68"/>
    <mergeCell ref="Q68:S68"/>
    <mergeCell ref="K75:M75"/>
    <mergeCell ref="T68:V68"/>
    <mergeCell ref="M53:Q53"/>
    <mergeCell ref="J30:K30"/>
    <mergeCell ref="L30:P30"/>
    <mergeCell ref="B30:I30"/>
    <mergeCell ref="B33:I33"/>
    <mergeCell ref="L33:P33"/>
    <mergeCell ref="B31:I31"/>
    <mergeCell ref="J31:K31"/>
    <mergeCell ref="L31:P31"/>
    <mergeCell ref="J32:K32"/>
    <mergeCell ref="L32:P32"/>
    <mergeCell ref="B32:I32"/>
    <mergeCell ref="B34:I34"/>
    <mergeCell ref="J34:K34"/>
    <mergeCell ref="B42:C47"/>
    <mergeCell ref="F43:H43"/>
    <mergeCell ref="J33:K33"/>
    <mergeCell ref="O46:Q46"/>
    <mergeCell ref="B35:I35"/>
    <mergeCell ref="B36:I36"/>
    <mergeCell ref="B37:I37"/>
    <mergeCell ref="F44:H44"/>
    <mergeCell ref="D47:E47"/>
    <mergeCell ref="D45:E45"/>
    <mergeCell ref="Q16:S16"/>
    <mergeCell ref="T16:V16"/>
    <mergeCell ref="B15:G15"/>
    <mergeCell ref="H15:J15"/>
    <mergeCell ref="K15:M15"/>
    <mergeCell ref="N15:P15"/>
    <mergeCell ref="Q15:S15"/>
    <mergeCell ref="T15:V15"/>
    <mergeCell ref="L34:P34"/>
    <mergeCell ref="B18:G18"/>
    <mergeCell ref="H18:V18"/>
    <mergeCell ref="B27:D27"/>
    <mergeCell ref="B28:I28"/>
    <mergeCell ref="J28:K28"/>
    <mergeCell ref="L28:P28"/>
    <mergeCell ref="E27:P27"/>
    <mergeCell ref="B17:G17"/>
    <mergeCell ref="H17:J17"/>
    <mergeCell ref="K17:M17"/>
    <mergeCell ref="N17:P17"/>
    <mergeCell ref="Q17:S17"/>
    <mergeCell ref="T17:V17"/>
    <mergeCell ref="L29:P29"/>
    <mergeCell ref="Q12:S12"/>
    <mergeCell ref="T12:V12"/>
    <mergeCell ref="B11:G11"/>
    <mergeCell ref="H11:J11"/>
    <mergeCell ref="K11:M11"/>
    <mergeCell ref="N11:P11"/>
    <mergeCell ref="Q11:S11"/>
    <mergeCell ref="T11:V11"/>
    <mergeCell ref="B14:G14"/>
    <mergeCell ref="H14:J14"/>
    <mergeCell ref="K14:M14"/>
    <mergeCell ref="N14:P14"/>
    <mergeCell ref="Q14:S14"/>
    <mergeCell ref="T14:V14"/>
    <mergeCell ref="B13:G13"/>
    <mergeCell ref="H13:J13"/>
    <mergeCell ref="K13:M13"/>
    <mergeCell ref="N13:P13"/>
    <mergeCell ref="Q13:S13"/>
    <mergeCell ref="T13:V13"/>
    <mergeCell ref="Q8:S8"/>
    <mergeCell ref="T8:V8"/>
    <mergeCell ref="B7:G7"/>
    <mergeCell ref="H7:J7"/>
    <mergeCell ref="K7:M7"/>
    <mergeCell ref="N7:P7"/>
    <mergeCell ref="Q7:S7"/>
    <mergeCell ref="T7:V7"/>
    <mergeCell ref="B10:G10"/>
    <mergeCell ref="H10:J10"/>
    <mergeCell ref="K10:M10"/>
    <mergeCell ref="N10:P10"/>
    <mergeCell ref="Q10:S10"/>
    <mergeCell ref="T10:V10"/>
    <mergeCell ref="B9:G9"/>
    <mergeCell ref="H9:J9"/>
    <mergeCell ref="K9:M9"/>
    <mergeCell ref="N9:P9"/>
    <mergeCell ref="Q9:S9"/>
    <mergeCell ref="T9:V9"/>
    <mergeCell ref="Q3:S4"/>
    <mergeCell ref="T3:V4"/>
    <mergeCell ref="H4:J4"/>
    <mergeCell ref="K4:M4"/>
    <mergeCell ref="N4:P4"/>
    <mergeCell ref="B6:G6"/>
    <mergeCell ref="H6:J6"/>
    <mergeCell ref="K6:M6"/>
    <mergeCell ref="N6:P6"/>
    <mergeCell ref="Q6:S6"/>
    <mergeCell ref="T6:V6"/>
    <mergeCell ref="B5:G5"/>
    <mergeCell ref="H5:J5"/>
    <mergeCell ref="K5:M5"/>
    <mergeCell ref="N5:P5"/>
    <mergeCell ref="Q5:S5"/>
    <mergeCell ref="T5:V5"/>
    <mergeCell ref="B67:F68"/>
    <mergeCell ref="B69:F70"/>
    <mergeCell ref="B71:F72"/>
    <mergeCell ref="B73:F74"/>
    <mergeCell ref="B75:F76"/>
    <mergeCell ref="B3:G4"/>
    <mergeCell ref="H3:P3"/>
    <mergeCell ref="B8:G8"/>
    <mergeCell ref="H8:J8"/>
    <mergeCell ref="K8:M8"/>
    <mergeCell ref="N8:P8"/>
    <mergeCell ref="B12:G12"/>
    <mergeCell ref="H12:J12"/>
    <mergeCell ref="K12:M12"/>
    <mergeCell ref="N12:P12"/>
    <mergeCell ref="B16:G16"/>
    <mergeCell ref="H16:J16"/>
    <mergeCell ref="K16:M16"/>
    <mergeCell ref="N16:P16"/>
    <mergeCell ref="G69:J70"/>
    <mergeCell ref="D46:E46"/>
    <mergeCell ref="G75:J76"/>
    <mergeCell ref="B29:I29"/>
    <mergeCell ref="J29:K29"/>
  </mergeCells>
  <phoneticPr fontId="3"/>
  <conditionalFormatting sqref="B29:P37">
    <cfRule type="expression" dxfId="12" priority="270">
      <formula>OR($B29:$P$37&lt;&gt;"")</formula>
    </cfRule>
  </conditionalFormatting>
  <conditionalFormatting sqref="T64 W64">
    <cfRule type="expression" dxfId="11" priority="1">
      <formula>$AO$12=1</formula>
    </cfRule>
  </conditionalFormatting>
  <printOptions horizontalCentered="1"/>
  <pageMargins left="0.39370078740157483" right="0.23622047244094491" top="0.62992125984251968" bottom="0.74803149606299213" header="0.31496062992125984" footer="0.31496062992125984"/>
  <pageSetup paperSize="9" scale="76" fitToHeight="0" orientation="portrait" r:id="rId1"/>
  <rowBreaks count="2" manualBreakCount="2">
    <brk id="22" max="24" man="1"/>
    <brk id="60" max="16383"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18D61-9880-4DDA-B23B-7F4FC98D2552}">
  <sheetPr>
    <pageSetUpPr fitToPage="1"/>
  </sheetPr>
  <dimension ref="B1:J6"/>
  <sheetViews>
    <sheetView view="pageBreakPreview" zoomScale="60" zoomScaleNormal="100" workbookViewId="0">
      <selection activeCell="J1" sqref="J1"/>
    </sheetView>
  </sheetViews>
  <sheetFormatPr defaultColWidth="8.875" defaultRowHeight="30" customHeight="1" x14ac:dyDescent="0.15"/>
  <cols>
    <col min="1" max="1" width="6.125" style="19" customWidth="1"/>
    <col min="2" max="2" width="19.125" style="19" customWidth="1"/>
    <col min="3" max="3" width="17.125" style="19" customWidth="1"/>
    <col min="4" max="4" width="38.125" style="463" customWidth="1"/>
    <col min="5" max="5" width="17.375" style="19" customWidth="1"/>
    <col min="6" max="7" width="12.625" style="21" customWidth="1"/>
    <col min="8" max="8" width="12.625" style="476" customWidth="1"/>
    <col min="9" max="10" width="12.625" style="19" customWidth="1"/>
    <col min="11" max="16384" width="8.875" style="19"/>
  </cols>
  <sheetData>
    <row r="1" spans="2:10" ht="15.75" x14ac:dyDescent="0.15">
      <c r="J1" s="19">
        <v>12</v>
      </c>
    </row>
    <row r="2" spans="2:10" ht="15.75" x14ac:dyDescent="0.15">
      <c r="B2" s="19" t="s">
        <v>1794</v>
      </c>
    </row>
    <row r="3" spans="2:10" ht="15.75" x14ac:dyDescent="0.15">
      <c r="B3" s="19" t="s">
        <v>1946</v>
      </c>
    </row>
    <row r="4" spans="2:10" ht="15" customHeight="1" x14ac:dyDescent="0.15">
      <c r="B4" s="1818" t="s">
        <v>510</v>
      </c>
      <c r="C4" s="1818" t="s">
        <v>498</v>
      </c>
      <c r="D4" s="1818" t="s">
        <v>640</v>
      </c>
      <c r="E4" s="1818" t="s">
        <v>641</v>
      </c>
      <c r="F4" s="1753" t="s">
        <v>664</v>
      </c>
      <c r="G4" s="1754"/>
      <c r="H4" s="1754"/>
      <c r="I4" s="1754"/>
      <c r="J4" s="1754"/>
    </row>
    <row r="5" spans="2:10" s="21" customFormat="1" ht="47.45" customHeight="1" x14ac:dyDescent="0.15">
      <c r="B5" s="1819"/>
      <c r="C5" s="1819"/>
      <c r="D5" s="1819"/>
      <c r="E5" s="1819"/>
      <c r="F5" s="469" t="s">
        <v>642</v>
      </c>
      <c r="G5" s="469" t="s">
        <v>643</v>
      </c>
      <c r="H5" s="469" t="s">
        <v>644</v>
      </c>
      <c r="I5" s="469" t="s">
        <v>1785</v>
      </c>
      <c r="J5" s="469" t="s">
        <v>1786</v>
      </c>
    </row>
    <row r="6" spans="2:10" ht="30" customHeight="1" x14ac:dyDescent="0.15">
      <c r="B6" s="512" t="str" cm="1">
        <f t="array" ref="B6">_xlfn._xlws.FILTER('C-1-2、E-1-2、B-3-1作成用'!X:AF,'C-1-2、E-1-2、B-3-1作成用'!Y:Y&lt;&gt;"","")</f>
        <v/>
      </c>
      <c r="C6" s="485"/>
      <c r="D6" s="477"/>
      <c r="E6" s="485"/>
      <c r="F6" s="471"/>
      <c r="G6" s="471"/>
      <c r="H6" s="511"/>
      <c r="I6" s="485"/>
      <c r="J6" s="485"/>
    </row>
  </sheetData>
  <sheetProtection sheet="1" objects="1" scenarios="1"/>
  <mergeCells count="5">
    <mergeCell ref="B4:B5"/>
    <mergeCell ref="C4:C5"/>
    <mergeCell ref="D4:D5"/>
    <mergeCell ref="E4:E5"/>
    <mergeCell ref="F4:J4"/>
  </mergeCells>
  <phoneticPr fontId="3"/>
  <conditionalFormatting sqref="B6:J1122">
    <cfRule type="expression" dxfId="10" priority="1">
      <formula>OR($B6:$J$1500&lt;&gt;"")</formula>
    </cfRule>
  </conditionalFormatting>
  <printOptions horizontalCentered="1"/>
  <pageMargins left="0.35433070866141736" right="0.23622047244094491" top="0.74803149606299213" bottom="0.74803149606299213" header="0.31496062992125984" footer="0.31496062992125984"/>
  <pageSetup paperSize="9" scale="92" fitToHeight="0"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EC36D-65B9-4FCE-B8E8-11FE91583594}">
  <sheetPr codeName="Sheet17">
    <pageSetUpPr fitToPage="1"/>
  </sheetPr>
  <dimension ref="B1:S13"/>
  <sheetViews>
    <sheetView view="pageBreakPreview" zoomScale="80" zoomScaleNormal="100" zoomScaleSheetLayoutView="80" workbookViewId="0">
      <selection activeCell="S1" sqref="S1"/>
    </sheetView>
  </sheetViews>
  <sheetFormatPr defaultColWidth="8.875" defaultRowHeight="15.75" x14ac:dyDescent="0.15"/>
  <cols>
    <col min="1" max="1" width="4.125" style="19" customWidth="1"/>
    <col min="2" max="27" width="5.125" style="19" customWidth="1"/>
    <col min="28" max="16384" width="8.875" style="19"/>
  </cols>
  <sheetData>
    <row r="1" spans="2:19" x14ac:dyDescent="0.15">
      <c r="S1" s="19">
        <v>13</v>
      </c>
    </row>
    <row r="2" spans="2:19" x14ac:dyDescent="0.15">
      <c r="B2" s="19" t="s">
        <v>701</v>
      </c>
    </row>
    <row r="3" spans="2:19" ht="26.1" customHeight="1" x14ac:dyDescent="0.15">
      <c r="B3" s="1762" t="s">
        <v>702</v>
      </c>
      <c r="C3" s="1763"/>
      <c r="D3" s="1763"/>
      <c r="E3" s="1764"/>
      <c r="F3" s="1729" t="s">
        <v>719</v>
      </c>
      <c r="G3" s="1729"/>
      <c r="H3" s="1729"/>
      <c r="I3" s="1729"/>
      <c r="J3" s="1729"/>
      <c r="K3" s="1729"/>
      <c r="L3" s="1729"/>
      <c r="M3" s="1729"/>
      <c r="N3" s="1729"/>
      <c r="O3" s="1729"/>
      <c r="P3" s="1729"/>
      <c r="Q3" s="1729"/>
      <c r="R3" s="1729"/>
    </row>
    <row r="4" spans="2:19" ht="30" customHeight="1" x14ac:dyDescent="0.15">
      <c r="B4" s="1820" t="s">
        <v>703</v>
      </c>
      <c r="C4" s="1821"/>
      <c r="D4" s="1821"/>
      <c r="E4" s="1822"/>
      <c r="F4" s="1824" t="s">
        <v>1629</v>
      </c>
      <c r="G4" s="1825"/>
      <c r="H4" s="1041" t="str">
        <f>IF(記入シート!N252&lt;&gt;"",記入シート!N252,"")</f>
        <v/>
      </c>
      <c r="I4" s="1042"/>
      <c r="J4" s="1042"/>
      <c r="K4" s="1042"/>
      <c r="L4" s="1824" t="s">
        <v>1630</v>
      </c>
      <c r="M4" s="1825"/>
      <c r="N4" s="1042" t="str">
        <f>IF(記入シート!X252&lt;&gt;"",記入シート!X252,"")</f>
        <v/>
      </c>
      <c r="O4" s="1042"/>
      <c r="P4" s="1042"/>
      <c r="Q4" s="1042"/>
      <c r="R4" s="478"/>
    </row>
    <row r="5" spans="2:19" ht="30" customHeight="1" x14ac:dyDescent="0.15">
      <c r="B5" s="1820" t="s">
        <v>704</v>
      </c>
      <c r="C5" s="1821"/>
      <c r="D5" s="1821"/>
      <c r="E5" s="1822"/>
      <c r="F5" s="1824" t="s">
        <v>1559</v>
      </c>
      <c r="G5" s="1825"/>
      <c r="H5" s="1041" t="str">
        <f>IF(記入シート!N253&lt;&gt;"",記入シート!N253,"")</f>
        <v/>
      </c>
      <c r="I5" s="1042"/>
      <c r="J5" s="1042"/>
      <c r="K5" s="1042"/>
      <c r="L5" s="1042" t="str">
        <f>IF(記入シート!T253&lt;&gt;"",記入シート!T253,"")</f>
        <v/>
      </c>
      <c r="M5" s="1042"/>
      <c r="N5" s="1042"/>
      <c r="O5" s="1042"/>
      <c r="P5" s="1042" t="str">
        <f>IF(記入シート!Z253&lt;&gt;"",記入シート!Z253,"")</f>
        <v/>
      </c>
      <c r="Q5" s="1042"/>
      <c r="R5" s="1043"/>
    </row>
    <row r="6" spans="2:19" ht="30" customHeight="1" x14ac:dyDescent="0.15">
      <c r="B6" s="1820" t="s">
        <v>706</v>
      </c>
      <c r="C6" s="1821"/>
      <c r="D6" s="1821"/>
      <c r="E6" s="1822"/>
      <c r="F6" s="1823" t="str">
        <f>IF(記入シート!L254&lt;&gt;"",記入シート!L254,"")</f>
        <v/>
      </c>
      <c r="G6" s="1823"/>
      <c r="H6" s="1823"/>
      <c r="I6" s="1823"/>
      <c r="J6" s="1823"/>
      <c r="K6" s="1823"/>
      <c r="L6" s="1823"/>
      <c r="M6" s="1823"/>
      <c r="N6" s="1823"/>
      <c r="O6" s="1823"/>
      <c r="P6" s="1823"/>
      <c r="Q6" s="1823"/>
      <c r="R6" s="1823"/>
    </row>
    <row r="7" spans="2:19" ht="30" customHeight="1" x14ac:dyDescent="0.15">
      <c r="B7" s="1820" t="s">
        <v>707</v>
      </c>
      <c r="C7" s="1821"/>
      <c r="D7" s="1821"/>
      <c r="E7" s="1822"/>
      <c r="F7" s="1823" t="str">
        <f>IF(記入シート!L255&lt;&gt;"",記入シート!L255,"")</f>
        <v/>
      </c>
      <c r="G7" s="1823"/>
      <c r="H7" s="1823"/>
      <c r="I7" s="1823"/>
      <c r="J7" s="1823"/>
      <c r="K7" s="1823"/>
      <c r="L7" s="1823"/>
      <c r="M7" s="1823"/>
      <c r="N7" s="1823"/>
      <c r="O7" s="1823"/>
      <c r="P7" s="1823"/>
      <c r="Q7" s="1823"/>
      <c r="R7" s="1823"/>
    </row>
    <row r="8" spans="2:19" ht="30" customHeight="1" x14ac:dyDescent="0.15">
      <c r="B8" s="1820" t="s">
        <v>1947</v>
      </c>
      <c r="C8" s="1821"/>
      <c r="D8" s="1821"/>
      <c r="E8" s="1822"/>
      <c r="F8" s="1823" t="str">
        <f>IF(記入シート!L256&lt;&gt;"",記入シート!L256,"")</f>
        <v/>
      </c>
      <c r="G8" s="1823"/>
      <c r="H8" s="1823"/>
      <c r="I8" s="1823"/>
      <c r="J8" s="1823"/>
      <c r="K8" s="1823"/>
      <c r="L8" s="1823"/>
      <c r="M8" s="1823"/>
      <c r="N8" s="1823"/>
      <c r="O8" s="1823"/>
      <c r="P8" s="1823"/>
      <c r="Q8" s="1823"/>
      <c r="R8" s="1823"/>
    </row>
    <row r="9" spans="2:19" ht="30" customHeight="1" x14ac:dyDescent="0.15">
      <c r="B9" s="1820" t="s">
        <v>709</v>
      </c>
      <c r="C9" s="1821"/>
      <c r="D9" s="1821"/>
      <c r="E9" s="1822"/>
      <c r="F9" s="1823" t="str">
        <f>IF(記入シート!L257&lt;&gt;"",記入シート!L257,"")</f>
        <v/>
      </c>
      <c r="G9" s="1823"/>
      <c r="H9" s="1823"/>
      <c r="I9" s="1823"/>
      <c r="J9" s="1823"/>
      <c r="K9" s="1823"/>
      <c r="L9" s="1823"/>
      <c r="M9" s="1823"/>
      <c r="N9" s="1823"/>
      <c r="O9" s="1823"/>
      <c r="P9" s="1823"/>
      <c r="Q9" s="1823"/>
      <c r="R9" s="1823"/>
    </row>
    <row r="10" spans="2:19" ht="50.1" customHeight="1" x14ac:dyDescent="0.15">
      <c r="C10" s="1765" t="s">
        <v>717</v>
      </c>
      <c r="D10" s="1765"/>
      <c r="E10" s="1765"/>
      <c r="F10" s="1765"/>
      <c r="G10" s="1765"/>
      <c r="H10" s="1765"/>
      <c r="I10" s="1765"/>
      <c r="J10" s="1765"/>
      <c r="K10" s="1765"/>
      <c r="L10" s="1765"/>
      <c r="M10" s="1765"/>
      <c r="N10" s="1765"/>
      <c r="O10" s="1765"/>
      <c r="P10" s="1765"/>
      <c r="Q10" s="1765"/>
      <c r="R10" s="1765"/>
    </row>
    <row r="11" spans="2:19" ht="50.1" customHeight="1" x14ac:dyDescent="0.15">
      <c r="C11" s="1765" t="s">
        <v>718</v>
      </c>
      <c r="D11" s="1765"/>
      <c r="E11" s="1765"/>
      <c r="F11" s="1765"/>
      <c r="G11" s="1765"/>
      <c r="H11" s="1765"/>
      <c r="I11" s="1765"/>
      <c r="J11" s="1765"/>
      <c r="K11" s="1765"/>
      <c r="L11" s="1765"/>
      <c r="M11" s="1765"/>
      <c r="N11" s="1765"/>
      <c r="O11" s="1765"/>
      <c r="P11" s="1765"/>
      <c r="Q11" s="1765"/>
      <c r="R11" s="1765"/>
    </row>
    <row r="12" spans="2:19" x14ac:dyDescent="0.15">
      <c r="M12" s="473"/>
    </row>
    <row r="13" spans="2:19" x14ac:dyDescent="0.15">
      <c r="M13" s="473"/>
    </row>
  </sheetData>
  <sheetProtection sheet="1" objects="1" scenarios="1"/>
  <mergeCells count="22">
    <mergeCell ref="C10:R10"/>
    <mergeCell ref="C11:R11"/>
    <mergeCell ref="B8:E8"/>
    <mergeCell ref="B9:E9"/>
    <mergeCell ref="F7:R7"/>
    <mergeCell ref="F8:R8"/>
    <mergeCell ref="F9:R9"/>
    <mergeCell ref="B7:E7"/>
    <mergeCell ref="B3:E3"/>
    <mergeCell ref="B5:E5"/>
    <mergeCell ref="B6:E6"/>
    <mergeCell ref="F3:R3"/>
    <mergeCell ref="F6:R6"/>
    <mergeCell ref="N4:Q4"/>
    <mergeCell ref="L4:M4"/>
    <mergeCell ref="F5:G5"/>
    <mergeCell ref="H5:K5"/>
    <mergeCell ref="L5:O5"/>
    <mergeCell ref="P5:R5"/>
    <mergeCell ref="B4:E4"/>
    <mergeCell ref="H4:K4"/>
    <mergeCell ref="F4:G4"/>
  </mergeCells>
  <phoneticPr fontId="3"/>
  <pageMargins left="0.7" right="0.7" top="0.39" bottom="0.44" header="0.3" footer="0.3"/>
  <pageSetup paperSize="9" scale="92" fitToHeight="0"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24E46-676D-408F-9C47-EBE340E7896B}">
  <sheetPr>
    <pageSetUpPr fitToPage="1"/>
  </sheetPr>
  <dimension ref="B1:AA9"/>
  <sheetViews>
    <sheetView view="pageBreakPreview" zoomScale="80" zoomScaleNormal="100" zoomScaleSheetLayoutView="80" workbookViewId="0">
      <selection activeCell="J1" sqref="J1"/>
    </sheetView>
  </sheetViews>
  <sheetFormatPr defaultColWidth="8.875" defaultRowHeight="30" customHeight="1" x14ac:dyDescent="0.15"/>
  <cols>
    <col min="1" max="1" width="4.125" style="19" customWidth="1"/>
    <col min="2" max="2" width="13.875" style="463" bestFit="1" customWidth="1"/>
    <col min="3" max="3" width="23.5" style="463" bestFit="1" customWidth="1"/>
    <col min="4" max="4" width="22.125" style="463" bestFit="1" customWidth="1"/>
    <col min="5" max="5" width="19.125" style="463" bestFit="1" customWidth="1"/>
    <col min="6" max="6" width="25.875" style="463" bestFit="1" customWidth="1"/>
    <col min="7" max="7" width="18.125" style="463" bestFit="1" customWidth="1"/>
    <col min="8" max="8" width="23.125" style="463" bestFit="1" customWidth="1"/>
    <col min="9" max="9" width="37.875" style="463" customWidth="1"/>
    <col min="10" max="10" width="18.125" style="463" customWidth="1"/>
    <col min="11" max="16384" width="8.875" style="19"/>
  </cols>
  <sheetData>
    <row r="1" spans="2:27" ht="30" customHeight="1" x14ac:dyDescent="0.15">
      <c r="J1" s="463">
        <v>14</v>
      </c>
    </row>
    <row r="2" spans="2:27" ht="30" customHeight="1" x14ac:dyDescent="0.15">
      <c r="B2" s="19" t="s">
        <v>720</v>
      </c>
      <c r="C2" s="19"/>
      <c r="D2" s="19"/>
      <c r="E2" s="19"/>
      <c r="F2" s="19"/>
      <c r="G2" s="19"/>
      <c r="H2" s="19"/>
      <c r="I2" s="19"/>
      <c r="J2" s="19"/>
    </row>
    <row r="3" spans="2:27" ht="30" customHeight="1" x14ac:dyDescent="0.15">
      <c r="B3" s="19" t="s">
        <v>734</v>
      </c>
      <c r="D3" s="19"/>
      <c r="E3" s="19"/>
      <c r="F3" s="19"/>
      <c r="G3" s="19"/>
      <c r="H3" s="19"/>
      <c r="I3" s="19"/>
      <c r="J3" s="19"/>
    </row>
    <row r="4" spans="2:27" ht="30" customHeight="1" x14ac:dyDescent="0.15">
      <c r="B4" s="19" t="s">
        <v>1949</v>
      </c>
      <c r="K4" s="463"/>
      <c r="L4" s="463"/>
      <c r="M4" s="463"/>
      <c r="N4" s="463"/>
      <c r="O4" s="463"/>
      <c r="P4" s="463"/>
      <c r="Q4" s="463"/>
      <c r="R4" s="463"/>
      <c r="S4" s="463"/>
      <c r="T4" s="463"/>
      <c r="U4" s="463"/>
      <c r="V4" s="463"/>
      <c r="W4" s="463"/>
      <c r="X4" s="463"/>
      <c r="Y4" s="463"/>
      <c r="Z4" s="463"/>
      <c r="AA4" s="463"/>
    </row>
    <row r="5" spans="2:27" ht="30" customHeight="1" x14ac:dyDescent="0.15">
      <c r="B5" s="19" t="s">
        <v>1948</v>
      </c>
      <c r="K5" s="463"/>
      <c r="L5" s="463"/>
      <c r="M5" s="463"/>
      <c r="N5" s="463"/>
      <c r="O5" s="463"/>
      <c r="P5" s="463"/>
      <c r="Q5" s="463"/>
      <c r="R5" s="463"/>
      <c r="S5" s="463"/>
      <c r="T5" s="463"/>
      <c r="U5" s="463"/>
      <c r="V5" s="463"/>
      <c r="W5" s="463"/>
      <c r="X5" s="463"/>
      <c r="Y5" s="463"/>
      <c r="Z5" s="463"/>
      <c r="AA5" s="463"/>
    </row>
    <row r="6" spans="2:27" ht="30" customHeight="1" x14ac:dyDescent="0.15">
      <c r="B6" s="19" t="s">
        <v>735</v>
      </c>
      <c r="D6" s="19"/>
      <c r="E6" s="19"/>
      <c r="F6" s="19"/>
      <c r="G6" s="19"/>
      <c r="H6" s="19"/>
      <c r="I6" s="19"/>
      <c r="J6" s="19"/>
    </row>
    <row r="7" spans="2:27" ht="30" customHeight="1" x14ac:dyDescent="0.15">
      <c r="B7" s="474" t="s">
        <v>511</v>
      </c>
      <c r="C7" s="1753" t="s">
        <v>725</v>
      </c>
      <c r="D7" s="1755"/>
      <c r="E7" s="1753" t="s">
        <v>726</v>
      </c>
      <c r="F7" s="1755"/>
      <c r="G7" s="1753" t="s">
        <v>727</v>
      </c>
      <c r="H7" s="1755"/>
      <c r="I7" s="1818" t="s">
        <v>728</v>
      </c>
      <c r="J7" s="1818" t="s">
        <v>729</v>
      </c>
    </row>
    <row r="8" spans="2:27" ht="30" customHeight="1" x14ac:dyDescent="0.15">
      <c r="B8" s="475"/>
      <c r="C8" s="469" t="s">
        <v>724</v>
      </c>
      <c r="D8" s="469" t="s">
        <v>722</v>
      </c>
      <c r="E8" s="469" t="s">
        <v>724</v>
      </c>
      <c r="F8" s="469" t="s">
        <v>722</v>
      </c>
      <c r="G8" s="469" t="s">
        <v>724</v>
      </c>
      <c r="H8" s="469" t="s">
        <v>722</v>
      </c>
      <c r="I8" s="1819"/>
      <c r="J8" s="1819"/>
    </row>
    <row r="9" spans="2:27" ht="30" customHeight="1" x14ac:dyDescent="0.15">
      <c r="B9" s="563" t="str" cm="1">
        <f t="array" ref="B9">_xlfn._xlws.FILTER('C-1-2、E-1-2、B-3-1作成用'!B:J,'C-1-2、E-1-2、B-3-1作成用'!B:B&lt;&gt;"","")</f>
        <v/>
      </c>
      <c r="C9" s="510"/>
      <c r="D9" s="510"/>
      <c r="E9" s="510"/>
      <c r="F9" s="510"/>
      <c r="G9" s="510"/>
      <c r="H9" s="510"/>
      <c r="I9" s="510"/>
      <c r="J9" s="509"/>
    </row>
  </sheetData>
  <sheetProtection sheet="1" objects="1" scenarios="1"/>
  <mergeCells count="5">
    <mergeCell ref="C7:D7"/>
    <mergeCell ref="E7:F7"/>
    <mergeCell ref="G7:H7"/>
    <mergeCell ref="I7:I8"/>
    <mergeCell ref="J7:J8"/>
  </mergeCells>
  <phoneticPr fontId="3"/>
  <conditionalFormatting sqref="B9:J1122">
    <cfRule type="expression" dxfId="9" priority="1">
      <formula>OR($B9:$J$1500&lt;&gt;"")</formula>
    </cfRule>
  </conditionalFormatting>
  <pageMargins left="0.7" right="0.7" top="0.39" bottom="0.44" header="0.3" footer="0.3"/>
  <pageSetup paperSize="9" scale="65" fitToHeight="0"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8DC6C-6FA3-4044-8ED6-2C9A28BFBB94}">
  <sheetPr codeName="Sheet18"/>
  <dimension ref="B1:AB54"/>
  <sheetViews>
    <sheetView showGridLines="0" showZeros="0" view="pageBreakPreview" zoomScale="85" zoomScaleNormal="100" zoomScaleSheetLayoutView="85" workbookViewId="0">
      <selection activeCell="AB1" sqref="AB1"/>
    </sheetView>
  </sheetViews>
  <sheetFormatPr defaultColWidth="4.625" defaultRowHeight="15.75" x14ac:dyDescent="0.15"/>
  <cols>
    <col min="1" max="16384" width="4.625" style="5"/>
  </cols>
  <sheetData>
    <row r="1" spans="2:28" x14ac:dyDescent="0.15">
      <c r="N1" s="5">
        <v>15</v>
      </c>
      <c r="AB1" s="5">
        <v>16</v>
      </c>
    </row>
    <row r="2" spans="2:28" x14ac:dyDescent="0.15">
      <c r="B2" s="5" t="s">
        <v>882</v>
      </c>
    </row>
    <row r="4" spans="2:28" x14ac:dyDescent="0.15">
      <c r="G4" s="5" t="s">
        <v>880</v>
      </c>
      <c r="U4" s="5" t="s">
        <v>1877</v>
      </c>
    </row>
    <row r="6" spans="2:28" x14ac:dyDescent="0.15">
      <c r="B6" s="5" t="s">
        <v>1472</v>
      </c>
      <c r="D6" s="907">
        <f>携行カード!D6</f>
        <v>0</v>
      </c>
      <c r="E6" s="907"/>
      <c r="F6" s="907"/>
      <c r="G6" s="907"/>
      <c r="H6" s="907"/>
      <c r="I6" s="907"/>
      <c r="J6" s="907"/>
      <c r="K6" s="907"/>
      <c r="L6" s="907"/>
      <c r="M6" s="907"/>
    </row>
    <row r="7" spans="2:28" ht="20.100000000000001" customHeight="1" x14ac:dyDescent="0.15">
      <c r="B7" s="965" t="s">
        <v>1477</v>
      </c>
      <c r="C7" s="965"/>
      <c r="D7" s="965"/>
      <c r="E7" s="965"/>
      <c r="F7" s="965"/>
      <c r="G7" s="965"/>
      <c r="H7" s="965"/>
      <c r="I7" s="965"/>
      <c r="J7" s="965"/>
      <c r="K7" s="965"/>
      <c r="L7" s="965"/>
      <c r="M7" s="965"/>
    </row>
    <row r="8" spans="2:28" ht="20.100000000000001" customHeight="1" x14ac:dyDescent="0.15">
      <c r="B8" s="5" t="s">
        <v>1478</v>
      </c>
      <c r="P8" s="1241" t="s">
        <v>866</v>
      </c>
      <c r="Q8" s="1241"/>
      <c r="R8" s="1241"/>
      <c r="S8" s="1241"/>
      <c r="T8" s="1241"/>
      <c r="U8" s="1241"/>
      <c r="V8" s="1241"/>
      <c r="W8" s="1241"/>
      <c r="X8" s="1241"/>
      <c r="Y8" s="1241"/>
      <c r="Z8" s="1241"/>
      <c r="AA8" s="1241"/>
    </row>
    <row r="9" spans="2:28" ht="15" customHeight="1" x14ac:dyDescent="0.15">
      <c r="B9" s="5" t="s">
        <v>1473</v>
      </c>
      <c r="D9" s="907">
        <f>携行カード!D9</f>
        <v>0</v>
      </c>
      <c r="E9" s="907"/>
      <c r="F9" s="907"/>
      <c r="G9" s="907"/>
      <c r="H9" s="907"/>
      <c r="I9" s="907"/>
      <c r="J9" s="907"/>
      <c r="K9" s="907"/>
      <c r="L9" s="907"/>
      <c r="M9" s="907"/>
      <c r="P9" s="1245" t="s">
        <v>867</v>
      </c>
      <c r="Q9" s="1245"/>
      <c r="R9" s="1245"/>
      <c r="S9" s="1245"/>
      <c r="T9" s="1254">
        <f>携行カード!S9</f>
        <v>0</v>
      </c>
      <c r="U9" s="1255"/>
      <c r="V9" s="1255"/>
      <c r="W9" s="1255"/>
      <c r="X9" s="1255"/>
      <c r="Y9" s="1255"/>
      <c r="Z9" s="1255"/>
      <c r="AA9" s="1256"/>
    </row>
    <row r="10" spans="2:28" ht="15" customHeight="1" x14ac:dyDescent="0.15">
      <c r="B10" s="5" t="s">
        <v>846</v>
      </c>
      <c r="D10" s="907">
        <f>携行カード!D10</f>
        <v>0</v>
      </c>
      <c r="E10" s="907"/>
      <c r="F10" s="907"/>
      <c r="G10" s="907"/>
      <c r="H10" s="907"/>
      <c r="I10" s="907"/>
      <c r="J10" s="907"/>
      <c r="K10" s="907"/>
      <c r="L10" s="907"/>
      <c r="M10" s="907"/>
      <c r="P10" s="1245" t="s">
        <v>868</v>
      </c>
      <c r="Q10" s="1245"/>
      <c r="R10" s="1245"/>
      <c r="S10" s="1245"/>
      <c r="T10" s="1254">
        <f>携行カード!S10</f>
        <v>0</v>
      </c>
      <c r="U10" s="1255"/>
      <c r="V10" s="1255"/>
      <c r="W10" s="1255"/>
      <c r="X10" s="1255"/>
      <c r="Y10" s="1255"/>
      <c r="Z10" s="1255"/>
      <c r="AA10" s="1256"/>
    </row>
    <row r="11" spans="2:28" ht="15" customHeight="1" x14ac:dyDescent="0.15">
      <c r="B11" s="5" t="s">
        <v>1474</v>
      </c>
      <c r="D11" s="907">
        <f>携行カード!D11</f>
        <v>0</v>
      </c>
      <c r="E11" s="907"/>
      <c r="F11" s="907"/>
      <c r="G11" s="907"/>
      <c r="H11" s="907"/>
      <c r="I11" s="907"/>
      <c r="J11" s="907"/>
      <c r="K11" s="907"/>
      <c r="L11" s="907"/>
      <c r="M11" s="907"/>
      <c r="P11" s="1245" t="s">
        <v>869</v>
      </c>
      <c r="Q11" s="1245"/>
      <c r="R11" s="1245"/>
      <c r="S11" s="1245"/>
      <c r="T11" s="1254">
        <f>携行カード!S11</f>
        <v>0</v>
      </c>
      <c r="U11" s="1255"/>
      <c r="V11" s="1255"/>
      <c r="W11" s="1255"/>
      <c r="X11" s="1255"/>
      <c r="Y11" s="1255"/>
      <c r="Z11" s="1255"/>
      <c r="AA11" s="1256"/>
    </row>
    <row r="12" spans="2:28" ht="15" customHeight="1" x14ac:dyDescent="0.15">
      <c r="B12" s="5" t="s">
        <v>1475</v>
      </c>
      <c r="D12" s="907">
        <f>携行カード!D12</f>
        <v>0</v>
      </c>
      <c r="E12" s="907"/>
      <c r="F12" s="907"/>
      <c r="G12" s="907"/>
      <c r="H12" s="907"/>
      <c r="I12" s="907"/>
      <c r="J12" s="907"/>
      <c r="K12" s="907"/>
      <c r="L12" s="907"/>
      <c r="M12" s="907"/>
      <c r="P12" s="1245" t="s">
        <v>870</v>
      </c>
      <c r="Q12" s="1245"/>
      <c r="R12" s="1245"/>
      <c r="S12" s="1245"/>
      <c r="T12" s="1254">
        <f>携行カード!S12</f>
        <v>0</v>
      </c>
      <c r="U12" s="1255"/>
      <c r="V12" s="1255"/>
      <c r="W12" s="1255"/>
      <c r="X12" s="1255"/>
      <c r="Y12" s="1255"/>
      <c r="Z12" s="1255"/>
      <c r="AA12" s="1256"/>
    </row>
    <row r="13" spans="2:28" ht="5.0999999999999996" customHeight="1" x14ac:dyDescent="0.15">
      <c r="P13" s="1245" t="s">
        <v>871</v>
      </c>
      <c r="Q13" s="1245"/>
      <c r="R13" s="1245"/>
      <c r="S13" s="1245"/>
      <c r="T13" s="1246">
        <f>携行カード!S13</f>
        <v>0</v>
      </c>
      <c r="U13" s="1247"/>
      <c r="V13" s="1247"/>
      <c r="W13" s="1247"/>
      <c r="X13" s="1247"/>
      <c r="Y13" s="1247"/>
      <c r="Z13" s="1247"/>
      <c r="AA13" s="1248"/>
    </row>
    <row r="14" spans="2:28" ht="5.0999999999999996" customHeight="1" x14ac:dyDescent="0.15">
      <c r="P14" s="1245"/>
      <c r="Q14" s="1245"/>
      <c r="R14" s="1245"/>
      <c r="S14" s="1245"/>
      <c r="T14" s="1249"/>
      <c r="U14" s="907"/>
      <c r="V14" s="907"/>
      <c r="W14" s="907"/>
      <c r="X14" s="907"/>
      <c r="Y14" s="907"/>
      <c r="Z14" s="907"/>
      <c r="AA14" s="1250"/>
    </row>
    <row r="15" spans="2:28" ht="5.0999999999999996" customHeight="1" x14ac:dyDescent="0.15">
      <c r="B15" s="1241" t="s">
        <v>848</v>
      </c>
      <c r="C15" s="1241"/>
      <c r="D15" s="1241"/>
      <c r="E15" s="1241"/>
      <c r="F15" s="1241"/>
      <c r="G15" s="1241"/>
      <c r="H15" s="1241"/>
      <c r="I15" s="1241"/>
      <c r="J15" s="1241"/>
      <c r="K15" s="1241"/>
      <c r="L15" s="1241"/>
      <c r="M15" s="1241"/>
      <c r="P15" s="1245"/>
      <c r="Q15" s="1245"/>
      <c r="R15" s="1245"/>
      <c r="S15" s="1245"/>
      <c r="T15" s="1249"/>
      <c r="U15" s="907"/>
      <c r="V15" s="907"/>
      <c r="W15" s="907"/>
      <c r="X15" s="907"/>
      <c r="Y15" s="907"/>
      <c r="Z15" s="907"/>
      <c r="AA15" s="1250"/>
    </row>
    <row r="16" spans="2:28" ht="5.0999999999999996" customHeight="1" x14ac:dyDescent="0.15">
      <c r="B16" s="1241"/>
      <c r="C16" s="1241"/>
      <c r="D16" s="1241"/>
      <c r="E16" s="1241"/>
      <c r="F16" s="1241"/>
      <c r="G16" s="1241"/>
      <c r="H16" s="1241"/>
      <c r="I16" s="1241"/>
      <c r="J16" s="1241"/>
      <c r="K16" s="1241"/>
      <c r="L16" s="1241"/>
      <c r="M16" s="1241"/>
      <c r="P16" s="1245"/>
      <c r="Q16" s="1245"/>
      <c r="R16" s="1245"/>
      <c r="S16" s="1245"/>
      <c r="T16" s="1251"/>
      <c r="U16" s="1252"/>
      <c r="V16" s="1252"/>
      <c r="W16" s="1252"/>
      <c r="X16" s="1252"/>
      <c r="Y16" s="1252"/>
      <c r="Z16" s="1252"/>
      <c r="AA16" s="1253"/>
    </row>
    <row r="17" spans="2:27" ht="5.0999999999999996" customHeight="1" x14ac:dyDescent="0.15">
      <c r="B17" s="1241"/>
      <c r="C17" s="1241"/>
      <c r="D17" s="1241"/>
      <c r="E17" s="1241"/>
      <c r="F17" s="1241"/>
      <c r="G17" s="1241"/>
      <c r="H17" s="1241"/>
      <c r="I17" s="1241"/>
      <c r="J17" s="1241"/>
      <c r="K17" s="1241"/>
      <c r="L17" s="1241"/>
      <c r="M17" s="1241"/>
      <c r="P17" s="1244" t="s">
        <v>872</v>
      </c>
      <c r="Q17" s="1244"/>
      <c r="R17" s="1244"/>
      <c r="S17" s="1244"/>
      <c r="T17" s="1246">
        <f>携行カード!S17</f>
        <v>0</v>
      </c>
      <c r="U17" s="1247"/>
      <c r="V17" s="1247"/>
      <c r="W17" s="1247"/>
      <c r="X17" s="1247"/>
      <c r="Y17" s="1247"/>
      <c r="Z17" s="1247"/>
      <c r="AA17" s="1248"/>
    </row>
    <row r="18" spans="2:27" ht="5.0999999999999996" customHeight="1" x14ac:dyDescent="0.15">
      <c r="B18" s="1241" t="s">
        <v>849</v>
      </c>
      <c r="C18" s="1241"/>
      <c r="D18" s="1241"/>
      <c r="E18" s="1241"/>
      <c r="F18" s="1242">
        <f>携行カード!F18</f>
        <v>0</v>
      </c>
      <c r="G18" s="1242"/>
      <c r="H18" s="1242"/>
      <c r="I18" s="1242"/>
      <c r="J18" s="1242"/>
      <c r="K18" s="1242"/>
      <c r="L18" s="1242"/>
      <c r="M18" s="1242"/>
      <c r="P18" s="1244"/>
      <c r="Q18" s="1244"/>
      <c r="R18" s="1244"/>
      <c r="S18" s="1244"/>
      <c r="T18" s="1249"/>
      <c r="U18" s="907"/>
      <c r="V18" s="907"/>
      <c r="W18" s="907"/>
      <c r="X18" s="907"/>
      <c r="Y18" s="907"/>
      <c r="Z18" s="907"/>
      <c r="AA18" s="1250"/>
    </row>
    <row r="19" spans="2:27" ht="5.0999999999999996" customHeight="1" x14ac:dyDescent="0.15">
      <c r="B19" s="1241"/>
      <c r="C19" s="1241"/>
      <c r="D19" s="1241"/>
      <c r="E19" s="1241"/>
      <c r="F19" s="1242"/>
      <c r="G19" s="1242"/>
      <c r="H19" s="1242"/>
      <c r="I19" s="1242"/>
      <c r="J19" s="1242"/>
      <c r="K19" s="1242"/>
      <c r="L19" s="1242"/>
      <c r="M19" s="1242"/>
      <c r="P19" s="1244"/>
      <c r="Q19" s="1244"/>
      <c r="R19" s="1244"/>
      <c r="S19" s="1244"/>
      <c r="T19" s="1249"/>
      <c r="U19" s="907"/>
      <c r="V19" s="907"/>
      <c r="W19" s="907"/>
      <c r="X19" s="907"/>
      <c r="Y19" s="907"/>
      <c r="Z19" s="907"/>
      <c r="AA19" s="1250"/>
    </row>
    <row r="20" spans="2:27" ht="5.0999999999999996" customHeight="1" x14ac:dyDescent="0.15">
      <c r="B20" s="1241"/>
      <c r="C20" s="1241"/>
      <c r="D20" s="1241"/>
      <c r="E20" s="1241"/>
      <c r="F20" s="1242"/>
      <c r="G20" s="1242"/>
      <c r="H20" s="1242"/>
      <c r="I20" s="1242"/>
      <c r="J20" s="1242"/>
      <c r="K20" s="1242"/>
      <c r="L20" s="1242"/>
      <c r="M20" s="1242"/>
      <c r="P20" s="1244"/>
      <c r="Q20" s="1244"/>
      <c r="R20" s="1244"/>
      <c r="S20" s="1244"/>
      <c r="T20" s="1249"/>
      <c r="U20" s="907"/>
      <c r="V20" s="907"/>
      <c r="W20" s="907"/>
      <c r="X20" s="907"/>
      <c r="Y20" s="907"/>
      <c r="Z20" s="907"/>
      <c r="AA20" s="1250"/>
    </row>
    <row r="21" spans="2:27" ht="5.0999999999999996" customHeight="1" x14ac:dyDescent="0.15">
      <c r="B21" s="1241"/>
      <c r="C21" s="1241"/>
      <c r="D21" s="1241"/>
      <c r="E21" s="1241"/>
      <c r="F21" s="1242">
        <f>携行カード!F21</f>
        <v>0</v>
      </c>
      <c r="G21" s="1242"/>
      <c r="H21" s="1242"/>
      <c r="I21" s="1242"/>
      <c r="J21" s="1242"/>
      <c r="K21" s="1242"/>
      <c r="L21" s="1242"/>
      <c r="M21" s="1242"/>
      <c r="P21" s="1244"/>
      <c r="Q21" s="1244"/>
      <c r="R21" s="1244"/>
      <c r="S21" s="1244"/>
      <c r="T21" s="1251"/>
      <c r="U21" s="1252"/>
      <c r="V21" s="1252"/>
      <c r="W21" s="1252"/>
      <c r="X21" s="1252"/>
      <c r="Y21" s="1252"/>
      <c r="Z21" s="1252"/>
      <c r="AA21" s="1253"/>
    </row>
    <row r="22" spans="2:27" ht="5.0999999999999996" customHeight="1" x14ac:dyDescent="0.15">
      <c r="B22" s="1241"/>
      <c r="C22" s="1241"/>
      <c r="D22" s="1241"/>
      <c r="E22" s="1241"/>
      <c r="F22" s="1242"/>
      <c r="G22" s="1242"/>
      <c r="H22" s="1242"/>
      <c r="I22" s="1242"/>
      <c r="J22" s="1242"/>
      <c r="K22" s="1242"/>
      <c r="L22" s="1242"/>
      <c r="M22" s="1242"/>
      <c r="P22" s="1244" t="s">
        <v>873</v>
      </c>
      <c r="Q22" s="1244"/>
      <c r="R22" s="1244"/>
      <c r="S22" s="1244"/>
      <c r="T22" s="1246">
        <f>携行カード!S22</f>
        <v>0</v>
      </c>
      <c r="U22" s="1247"/>
      <c r="V22" s="1247"/>
      <c r="W22" s="1247"/>
      <c r="X22" s="1247"/>
      <c r="Y22" s="1247"/>
      <c r="Z22" s="1247"/>
      <c r="AA22" s="1248"/>
    </row>
    <row r="23" spans="2:27" ht="5.0999999999999996" customHeight="1" x14ac:dyDescent="0.15">
      <c r="B23" s="1241"/>
      <c r="C23" s="1241"/>
      <c r="D23" s="1241"/>
      <c r="E23" s="1241"/>
      <c r="F23" s="1242"/>
      <c r="G23" s="1242"/>
      <c r="H23" s="1242"/>
      <c r="I23" s="1242"/>
      <c r="J23" s="1242"/>
      <c r="K23" s="1242"/>
      <c r="L23" s="1242"/>
      <c r="M23" s="1242"/>
      <c r="P23" s="1244"/>
      <c r="Q23" s="1244"/>
      <c r="R23" s="1244"/>
      <c r="S23" s="1244"/>
      <c r="T23" s="1249"/>
      <c r="U23" s="907"/>
      <c r="V23" s="907"/>
      <c r="W23" s="907"/>
      <c r="X23" s="907"/>
      <c r="Y23" s="907"/>
      <c r="Z23" s="907"/>
      <c r="AA23" s="1250"/>
    </row>
    <row r="24" spans="2:27" ht="5.0999999999999996" customHeight="1" x14ac:dyDescent="0.15">
      <c r="B24" s="1241"/>
      <c r="C24" s="1241"/>
      <c r="D24" s="1241"/>
      <c r="E24" s="1241"/>
      <c r="F24" s="1242">
        <f>携行カード!F24</f>
        <v>0</v>
      </c>
      <c r="G24" s="1242"/>
      <c r="H24" s="1242"/>
      <c r="I24" s="1242"/>
      <c r="J24" s="1242"/>
      <c r="K24" s="1242"/>
      <c r="L24" s="1242"/>
      <c r="M24" s="1242"/>
      <c r="P24" s="1244"/>
      <c r="Q24" s="1244"/>
      <c r="R24" s="1244"/>
      <c r="S24" s="1244"/>
      <c r="T24" s="1249"/>
      <c r="U24" s="907"/>
      <c r="V24" s="907"/>
      <c r="W24" s="907"/>
      <c r="X24" s="907"/>
      <c r="Y24" s="907"/>
      <c r="Z24" s="907"/>
      <c r="AA24" s="1250"/>
    </row>
    <row r="25" spans="2:27" ht="5.0999999999999996" customHeight="1" x14ac:dyDescent="0.15">
      <c r="B25" s="1241"/>
      <c r="C25" s="1241"/>
      <c r="D25" s="1241"/>
      <c r="E25" s="1241"/>
      <c r="F25" s="1242"/>
      <c r="G25" s="1242"/>
      <c r="H25" s="1242"/>
      <c r="I25" s="1242"/>
      <c r="J25" s="1242"/>
      <c r="K25" s="1242"/>
      <c r="L25" s="1242"/>
      <c r="M25" s="1242"/>
      <c r="P25" s="1244"/>
      <c r="Q25" s="1244"/>
      <c r="R25" s="1244"/>
      <c r="S25" s="1244"/>
      <c r="T25" s="1249"/>
      <c r="U25" s="907"/>
      <c r="V25" s="907"/>
      <c r="W25" s="907"/>
      <c r="X25" s="907"/>
      <c r="Y25" s="907"/>
      <c r="Z25" s="907"/>
      <c r="AA25" s="1250"/>
    </row>
    <row r="26" spans="2:27" ht="5.0999999999999996" customHeight="1" x14ac:dyDescent="0.15">
      <c r="B26" s="1241"/>
      <c r="C26" s="1241"/>
      <c r="D26" s="1241"/>
      <c r="E26" s="1241"/>
      <c r="F26" s="1242"/>
      <c r="G26" s="1242"/>
      <c r="H26" s="1242"/>
      <c r="I26" s="1242"/>
      <c r="J26" s="1242"/>
      <c r="K26" s="1242"/>
      <c r="L26" s="1242"/>
      <c r="M26" s="1242"/>
      <c r="P26" s="1244"/>
      <c r="Q26" s="1244"/>
      <c r="R26" s="1244"/>
      <c r="S26" s="1244"/>
      <c r="T26" s="1251"/>
      <c r="U26" s="1252"/>
      <c r="V26" s="1252"/>
      <c r="W26" s="1252"/>
      <c r="X26" s="1252"/>
      <c r="Y26" s="1252"/>
      <c r="Z26" s="1252"/>
      <c r="AA26" s="1253"/>
    </row>
    <row r="27" spans="2:27" ht="5.0999999999999996" customHeight="1" x14ac:dyDescent="0.15">
      <c r="B27" s="1241" t="s">
        <v>850</v>
      </c>
      <c r="C27" s="1241"/>
      <c r="D27" s="1241"/>
      <c r="E27" s="1241"/>
      <c r="F27" s="1242">
        <f>携行カード!F27</f>
        <v>0</v>
      </c>
      <c r="G27" s="1242"/>
      <c r="H27" s="1242"/>
      <c r="I27" s="1242"/>
      <c r="J27" s="1242"/>
      <c r="K27" s="1242"/>
      <c r="L27" s="1242"/>
      <c r="M27" s="1242"/>
      <c r="P27" s="1243" t="s">
        <v>874</v>
      </c>
      <c r="Q27" s="1243"/>
      <c r="R27" s="1243"/>
      <c r="S27" s="1243"/>
      <c r="T27" s="1246">
        <f>携行カード!S27</f>
        <v>0</v>
      </c>
      <c r="U27" s="1247"/>
      <c r="V27" s="1247"/>
      <c r="W27" s="1247"/>
      <c r="X27" s="1247"/>
      <c r="Y27" s="1247"/>
      <c r="Z27" s="1247"/>
      <c r="AA27" s="1248"/>
    </row>
    <row r="28" spans="2:27" ht="5.0999999999999996" customHeight="1" x14ac:dyDescent="0.15">
      <c r="B28" s="1241"/>
      <c r="C28" s="1241"/>
      <c r="D28" s="1241"/>
      <c r="E28" s="1241"/>
      <c r="F28" s="1242"/>
      <c r="G28" s="1242"/>
      <c r="H28" s="1242"/>
      <c r="I28" s="1242"/>
      <c r="J28" s="1242"/>
      <c r="K28" s="1242"/>
      <c r="L28" s="1242"/>
      <c r="M28" s="1242"/>
      <c r="P28" s="1243"/>
      <c r="Q28" s="1243"/>
      <c r="R28" s="1243"/>
      <c r="S28" s="1243"/>
      <c r="T28" s="1249"/>
      <c r="U28" s="907"/>
      <c r="V28" s="907"/>
      <c r="W28" s="907"/>
      <c r="X28" s="907"/>
      <c r="Y28" s="907"/>
      <c r="Z28" s="907"/>
      <c r="AA28" s="1250"/>
    </row>
    <row r="29" spans="2:27" ht="5.0999999999999996" customHeight="1" x14ac:dyDescent="0.15">
      <c r="B29" s="1241"/>
      <c r="C29" s="1241"/>
      <c r="D29" s="1241"/>
      <c r="E29" s="1241"/>
      <c r="F29" s="1242"/>
      <c r="G29" s="1242"/>
      <c r="H29" s="1242"/>
      <c r="I29" s="1242"/>
      <c r="J29" s="1242"/>
      <c r="K29" s="1242"/>
      <c r="L29" s="1242"/>
      <c r="M29" s="1242"/>
      <c r="P29" s="1243"/>
      <c r="Q29" s="1243"/>
      <c r="R29" s="1243"/>
      <c r="S29" s="1243"/>
      <c r="T29" s="1249"/>
      <c r="U29" s="907"/>
      <c r="V29" s="907"/>
      <c r="W29" s="907"/>
      <c r="X29" s="907"/>
      <c r="Y29" s="907"/>
      <c r="Z29" s="907"/>
      <c r="AA29" s="1250"/>
    </row>
    <row r="30" spans="2:27" ht="5.0999999999999996" customHeight="1" x14ac:dyDescent="0.15">
      <c r="B30" s="1241"/>
      <c r="C30" s="1241"/>
      <c r="D30" s="1241"/>
      <c r="E30" s="1241"/>
      <c r="F30" s="1242">
        <f>携行カード!F30</f>
        <v>0</v>
      </c>
      <c r="G30" s="1242"/>
      <c r="H30" s="1242"/>
      <c r="I30" s="1242"/>
      <c r="J30" s="1242"/>
      <c r="K30" s="1242"/>
      <c r="L30" s="1242"/>
      <c r="M30" s="1242"/>
      <c r="P30" s="1243"/>
      <c r="Q30" s="1243"/>
      <c r="R30" s="1243"/>
      <c r="S30" s="1243"/>
      <c r="T30" s="1249"/>
      <c r="U30" s="907"/>
      <c r="V30" s="907"/>
      <c r="W30" s="907"/>
      <c r="X30" s="907"/>
      <c r="Y30" s="907"/>
      <c r="Z30" s="907"/>
      <c r="AA30" s="1250"/>
    </row>
    <row r="31" spans="2:27" ht="5.0999999999999996" customHeight="1" x14ac:dyDescent="0.15">
      <c r="B31" s="1241"/>
      <c r="C31" s="1241"/>
      <c r="D31" s="1241"/>
      <c r="E31" s="1241"/>
      <c r="F31" s="1242"/>
      <c r="G31" s="1242"/>
      <c r="H31" s="1242"/>
      <c r="I31" s="1242"/>
      <c r="J31" s="1242"/>
      <c r="K31" s="1242"/>
      <c r="L31" s="1242"/>
      <c r="M31" s="1242"/>
      <c r="P31" s="1243"/>
      <c r="Q31" s="1243"/>
      <c r="R31" s="1243"/>
      <c r="S31" s="1243"/>
      <c r="T31" s="1249"/>
      <c r="U31" s="907"/>
      <c r="V31" s="907"/>
      <c r="W31" s="907"/>
      <c r="X31" s="907"/>
      <c r="Y31" s="907"/>
      <c r="Z31" s="907"/>
      <c r="AA31" s="1250"/>
    </row>
    <row r="32" spans="2:27" ht="5.0999999999999996" customHeight="1" x14ac:dyDescent="0.15">
      <c r="B32" s="1241"/>
      <c r="C32" s="1241"/>
      <c r="D32" s="1241"/>
      <c r="E32" s="1241"/>
      <c r="F32" s="1242"/>
      <c r="G32" s="1242"/>
      <c r="H32" s="1242"/>
      <c r="I32" s="1242"/>
      <c r="J32" s="1242"/>
      <c r="K32" s="1242"/>
      <c r="L32" s="1242"/>
      <c r="M32" s="1242"/>
      <c r="P32" s="1243"/>
      <c r="Q32" s="1243"/>
      <c r="R32" s="1243"/>
      <c r="S32" s="1243"/>
      <c r="T32" s="1251"/>
      <c r="U32" s="1252"/>
      <c r="V32" s="1252"/>
      <c r="W32" s="1252"/>
      <c r="X32" s="1252"/>
      <c r="Y32" s="1252"/>
      <c r="Z32" s="1252"/>
      <c r="AA32" s="1253"/>
    </row>
    <row r="33" spans="2:27" ht="5.0999999999999996" customHeight="1" x14ac:dyDescent="0.15">
      <c r="B33" s="1241"/>
      <c r="C33" s="1241"/>
      <c r="D33" s="1241"/>
      <c r="E33" s="1241"/>
      <c r="F33" s="1242">
        <f>携行カード!F33</f>
        <v>0</v>
      </c>
      <c r="G33" s="1242"/>
      <c r="H33" s="1242"/>
      <c r="I33" s="1242"/>
      <c r="J33" s="1242"/>
      <c r="K33" s="1242"/>
      <c r="L33" s="1242"/>
      <c r="M33" s="1242"/>
      <c r="P33" s="1243" t="s">
        <v>875</v>
      </c>
      <c r="Q33" s="1243"/>
      <c r="R33" s="1243"/>
      <c r="S33" s="1243"/>
      <c r="T33" s="1246">
        <f>携行カード!S33</f>
        <v>0</v>
      </c>
      <c r="U33" s="1247"/>
      <c r="V33" s="1247"/>
      <c r="W33" s="1247"/>
      <c r="X33" s="1247"/>
      <c r="Y33" s="1247"/>
      <c r="Z33" s="1247"/>
      <c r="AA33" s="1248"/>
    </row>
    <row r="34" spans="2:27" ht="5.0999999999999996" customHeight="1" x14ac:dyDescent="0.15">
      <c r="B34" s="1241"/>
      <c r="C34" s="1241"/>
      <c r="D34" s="1241"/>
      <c r="E34" s="1241"/>
      <c r="F34" s="1242"/>
      <c r="G34" s="1242"/>
      <c r="H34" s="1242"/>
      <c r="I34" s="1242"/>
      <c r="J34" s="1242"/>
      <c r="K34" s="1242"/>
      <c r="L34" s="1242"/>
      <c r="M34" s="1242"/>
      <c r="P34" s="1243"/>
      <c r="Q34" s="1243"/>
      <c r="R34" s="1243"/>
      <c r="S34" s="1243"/>
      <c r="T34" s="1249"/>
      <c r="U34" s="907"/>
      <c r="V34" s="907"/>
      <c r="W34" s="907"/>
      <c r="X34" s="907"/>
      <c r="Y34" s="907"/>
      <c r="Z34" s="907"/>
      <c r="AA34" s="1250"/>
    </row>
    <row r="35" spans="2:27" ht="5.0999999999999996" customHeight="1" x14ac:dyDescent="0.15">
      <c r="B35" s="1241"/>
      <c r="C35" s="1241"/>
      <c r="D35" s="1241"/>
      <c r="E35" s="1241"/>
      <c r="F35" s="1242"/>
      <c r="G35" s="1242"/>
      <c r="H35" s="1242"/>
      <c r="I35" s="1242"/>
      <c r="J35" s="1242"/>
      <c r="K35" s="1242"/>
      <c r="L35" s="1242"/>
      <c r="M35" s="1242"/>
      <c r="P35" s="1243"/>
      <c r="Q35" s="1243"/>
      <c r="R35" s="1243"/>
      <c r="S35" s="1243"/>
      <c r="T35" s="1249"/>
      <c r="U35" s="907"/>
      <c r="V35" s="907"/>
      <c r="W35" s="907"/>
      <c r="X35" s="907"/>
      <c r="Y35" s="907"/>
      <c r="Z35" s="907"/>
      <c r="AA35" s="1250"/>
    </row>
    <row r="36" spans="2:27" ht="5.0999999999999996" customHeight="1" x14ac:dyDescent="0.15">
      <c r="B36" s="1241" t="s">
        <v>851</v>
      </c>
      <c r="C36" s="1241"/>
      <c r="D36" s="1241"/>
      <c r="E36" s="1241"/>
      <c r="F36" s="1242">
        <f>携行カード!F36</f>
        <v>0</v>
      </c>
      <c r="G36" s="1242"/>
      <c r="H36" s="1242"/>
      <c r="I36" s="1242"/>
      <c r="J36" s="1242"/>
      <c r="K36" s="1242"/>
      <c r="L36" s="1242"/>
      <c r="M36" s="1242"/>
      <c r="P36" s="1243"/>
      <c r="Q36" s="1243"/>
      <c r="R36" s="1243"/>
      <c r="S36" s="1243"/>
      <c r="T36" s="1249"/>
      <c r="U36" s="907"/>
      <c r="V36" s="907"/>
      <c r="W36" s="907"/>
      <c r="X36" s="907"/>
      <c r="Y36" s="907"/>
      <c r="Z36" s="907"/>
      <c r="AA36" s="1250"/>
    </row>
    <row r="37" spans="2:27" ht="5.0999999999999996" customHeight="1" x14ac:dyDescent="0.15">
      <c r="B37" s="1241"/>
      <c r="C37" s="1241"/>
      <c r="D37" s="1241"/>
      <c r="E37" s="1241"/>
      <c r="F37" s="1242"/>
      <c r="G37" s="1242"/>
      <c r="H37" s="1242"/>
      <c r="I37" s="1242"/>
      <c r="J37" s="1242"/>
      <c r="K37" s="1242"/>
      <c r="L37" s="1242"/>
      <c r="M37" s="1242"/>
      <c r="P37" s="1243"/>
      <c r="Q37" s="1243"/>
      <c r="R37" s="1243"/>
      <c r="S37" s="1243"/>
      <c r="T37" s="1249"/>
      <c r="U37" s="907"/>
      <c r="V37" s="907"/>
      <c r="W37" s="907"/>
      <c r="X37" s="907"/>
      <c r="Y37" s="907"/>
      <c r="Z37" s="907"/>
      <c r="AA37" s="1250"/>
    </row>
    <row r="38" spans="2:27" ht="5.0999999999999996" customHeight="1" x14ac:dyDescent="0.15">
      <c r="B38" s="1241"/>
      <c r="C38" s="1241"/>
      <c r="D38" s="1241"/>
      <c r="E38" s="1241"/>
      <c r="F38" s="1242"/>
      <c r="G38" s="1242"/>
      <c r="H38" s="1242"/>
      <c r="I38" s="1242"/>
      <c r="J38" s="1242"/>
      <c r="K38" s="1242"/>
      <c r="L38" s="1242"/>
      <c r="M38" s="1242"/>
      <c r="P38" s="1243"/>
      <c r="Q38" s="1243"/>
      <c r="R38" s="1243"/>
      <c r="S38" s="1243"/>
      <c r="T38" s="1251"/>
      <c r="U38" s="1252"/>
      <c r="V38" s="1252"/>
      <c r="W38" s="1252"/>
      <c r="X38" s="1252"/>
      <c r="Y38" s="1252"/>
      <c r="Z38" s="1252"/>
      <c r="AA38" s="1253"/>
    </row>
    <row r="39" spans="2:27" ht="5.0999999999999996" customHeight="1" x14ac:dyDescent="0.15">
      <c r="B39" s="1241"/>
      <c r="C39" s="1241"/>
      <c r="D39" s="1241"/>
      <c r="E39" s="1241"/>
      <c r="F39" s="1242">
        <f>携行カード!F39</f>
        <v>0</v>
      </c>
      <c r="G39" s="1242"/>
      <c r="H39" s="1242"/>
      <c r="I39" s="1242"/>
      <c r="J39" s="1242"/>
      <c r="K39" s="1242"/>
      <c r="L39" s="1242"/>
      <c r="M39" s="1242"/>
      <c r="P39" s="1244" t="s">
        <v>876</v>
      </c>
      <c r="Q39" s="1244"/>
      <c r="R39" s="1244"/>
      <c r="S39" s="1244"/>
      <c r="T39" s="1246">
        <f>携行カード!S39</f>
        <v>0</v>
      </c>
      <c r="U39" s="1247"/>
      <c r="V39" s="1247"/>
      <c r="W39" s="1247"/>
      <c r="X39" s="1247"/>
      <c r="Y39" s="1247"/>
      <c r="Z39" s="1247"/>
      <c r="AA39" s="1248"/>
    </row>
    <row r="40" spans="2:27" ht="5.0999999999999996" customHeight="1" x14ac:dyDescent="0.15">
      <c r="B40" s="1241"/>
      <c r="C40" s="1241"/>
      <c r="D40" s="1241"/>
      <c r="E40" s="1241"/>
      <c r="F40" s="1242"/>
      <c r="G40" s="1242"/>
      <c r="H40" s="1242"/>
      <c r="I40" s="1242"/>
      <c r="J40" s="1242"/>
      <c r="K40" s="1242"/>
      <c r="L40" s="1242"/>
      <c r="M40" s="1242"/>
      <c r="P40" s="1244"/>
      <c r="Q40" s="1244"/>
      <c r="R40" s="1244"/>
      <c r="S40" s="1244"/>
      <c r="T40" s="1249"/>
      <c r="U40" s="907"/>
      <c r="V40" s="907"/>
      <c r="W40" s="907"/>
      <c r="X40" s="907"/>
      <c r="Y40" s="907"/>
      <c r="Z40" s="907"/>
      <c r="AA40" s="1250"/>
    </row>
    <row r="41" spans="2:27" ht="5.0999999999999996" customHeight="1" x14ac:dyDescent="0.15">
      <c r="B41" s="1241"/>
      <c r="C41" s="1241"/>
      <c r="D41" s="1241"/>
      <c r="E41" s="1241"/>
      <c r="F41" s="1242"/>
      <c r="G41" s="1242"/>
      <c r="H41" s="1242"/>
      <c r="I41" s="1242"/>
      <c r="J41" s="1242"/>
      <c r="K41" s="1242"/>
      <c r="L41" s="1242"/>
      <c r="M41" s="1242"/>
      <c r="P41" s="1244"/>
      <c r="Q41" s="1244"/>
      <c r="R41" s="1244"/>
      <c r="S41" s="1244"/>
      <c r="T41" s="1249"/>
      <c r="U41" s="907"/>
      <c r="V41" s="907"/>
      <c r="W41" s="907"/>
      <c r="X41" s="907"/>
      <c r="Y41" s="907"/>
      <c r="Z41" s="907"/>
      <c r="AA41" s="1250"/>
    </row>
    <row r="42" spans="2:27" ht="5.0999999999999996" customHeight="1" x14ac:dyDescent="0.15">
      <c r="B42" s="1241"/>
      <c r="C42" s="1241"/>
      <c r="D42" s="1241"/>
      <c r="E42" s="1241"/>
      <c r="F42" s="1242">
        <f>携行カード!F42</f>
        <v>0</v>
      </c>
      <c r="G42" s="1242"/>
      <c r="H42" s="1242"/>
      <c r="I42" s="1242"/>
      <c r="J42" s="1242"/>
      <c r="K42" s="1242"/>
      <c r="L42" s="1242"/>
      <c r="M42" s="1242"/>
      <c r="P42" s="1244"/>
      <c r="Q42" s="1244"/>
      <c r="R42" s="1244"/>
      <c r="S42" s="1244"/>
      <c r="T42" s="1249"/>
      <c r="U42" s="907"/>
      <c r="V42" s="907"/>
      <c r="W42" s="907"/>
      <c r="X42" s="907"/>
      <c r="Y42" s="907"/>
      <c r="Z42" s="907"/>
      <c r="AA42" s="1250"/>
    </row>
    <row r="43" spans="2:27" ht="5.0999999999999996" customHeight="1" x14ac:dyDescent="0.15">
      <c r="B43" s="1241"/>
      <c r="C43" s="1241"/>
      <c r="D43" s="1241"/>
      <c r="E43" s="1241"/>
      <c r="F43" s="1242"/>
      <c r="G43" s="1242"/>
      <c r="H43" s="1242"/>
      <c r="I43" s="1242"/>
      <c r="J43" s="1242"/>
      <c r="K43" s="1242"/>
      <c r="L43" s="1242"/>
      <c r="M43" s="1242"/>
      <c r="P43" s="1244"/>
      <c r="Q43" s="1244"/>
      <c r="R43" s="1244"/>
      <c r="S43" s="1244"/>
      <c r="T43" s="1249"/>
      <c r="U43" s="907"/>
      <c r="V43" s="907"/>
      <c r="W43" s="907"/>
      <c r="X43" s="907"/>
      <c r="Y43" s="907"/>
      <c r="Z43" s="907"/>
      <c r="AA43" s="1250"/>
    </row>
    <row r="44" spans="2:27" ht="5.0999999999999996" customHeight="1" x14ac:dyDescent="0.15">
      <c r="B44" s="1241"/>
      <c r="C44" s="1241"/>
      <c r="D44" s="1241"/>
      <c r="E44" s="1241"/>
      <c r="F44" s="1242"/>
      <c r="G44" s="1242"/>
      <c r="H44" s="1242"/>
      <c r="I44" s="1242"/>
      <c r="J44" s="1242"/>
      <c r="K44" s="1242"/>
      <c r="L44" s="1242"/>
      <c r="M44" s="1242"/>
      <c r="P44" s="1244"/>
      <c r="Q44" s="1244"/>
      <c r="R44" s="1244"/>
      <c r="S44" s="1244"/>
      <c r="T44" s="1251"/>
      <c r="U44" s="1252"/>
      <c r="V44" s="1252"/>
      <c r="W44" s="1252"/>
      <c r="X44" s="1252"/>
      <c r="Y44" s="1252"/>
      <c r="Z44" s="1252"/>
      <c r="AA44" s="1253"/>
    </row>
    <row r="45" spans="2:27" ht="5.0999999999999996" customHeight="1" x14ac:dyDescent="0.15">
      <c r="P45" s="1244" t="s">
        <v>877</v>
      </c>
      <c r="Q45" s="1244"/>
      <c r="R45" s="1244"/>
      <c r="S45" s="1244"/>
      <c r="T45" s="1246">
        <f>携行カード!S45</f>
        <v>0</v>
      </c>
      <c r="U45" s="1247"/>
      <c r="V45" s="1247"/>
      <c r="W45" s="1247"/>
      <c r="X45" s="1247"/>
      <c r="Y45" s="1247"/>
      <c r="Z45" s="1247"/>
      <c r="AA45" s="1248"/>
    </row>
    <row r="46" spans="2:27" ht="5.0999999999999996" customHeight="1" x14ac:dyDescent="0.15">
      <c r="P46" s="1244"/>
      <c r="Q46" s="1244"/>
      <c r="R46" s="1244"/>
      <c r="S46" s="1244"/>
      <c r="T46" s="1249"/>
      <c r="U46" s="907"/>
      <c r="V46" s="907"/>
      <c r="W46" s="907"/>
      <c r="X46" s="907"/>
      <c r="Y46" s="907"/>
      <c r="Z46" s="907"/>
      <c r="AA46" s="1250"/>
    </row>
    <row r="47" spans="2:27" ht="20.100000000000001" customHeight="1" x14ac:dyDescent="0.15">
      <c r="B47" s="1257" t="s">
        <v>852</v>
      </c>
      <c r="C47" s="1258"/>
      <c r="D47" s="1258"/>
      <c r="E47" s="1258"/>
      <c r="F47" s="1258"/>
      <c r="G47" s="1258"/>
      <c r="H47" s="1258"/>
      <c r="I47" s="1258"/>
      <c r="J47" s="1258"/>
      <c r="K47" s="1258"/>
      <c r="L47" s="1258"/>
      <c r="M47" s="1259"/>
      <c r="P47" s="1244"/>
      <c r="Q47" s="1244"/>
      <c r="R47" s="1244"/>
      <c r="S47" s="1244"/>
      <c r="T47" s="1251"/>
      <c r="U47" s="1252"/>
      <c r="V47" s="1252"/>
      <c r="W47" s="1252"/>
      <c r="X47" s="1252"/>
      <c r="Y47" s="1252"/>
      <c r="Z47" s="1252"/>
      <c r="AA47" s="1253"/>
    </row>
    <row r="48" spans="2:27" ht="20.100000000000001" customHeight="1" x14ac:dyDescent="0.15">
      <c r="B48" s="1234" t="s">
        <v>498</v>
      </c>
      <c r="C48" s="1235"/>
      <c r="D48" s="1235"/>
      <c r="E48" s="1236"/>
      <c r="F48" s="53">
        <f>携行カード!F48</f>
        <v>0</v>
      </c>
      <c r="G48" s="96"/>
      <c r="H48" s="96"/>
      <c r="I48" s="96"/>
      <c r="J48" s="96"/>
      <c r="K48" s="96"/>
      <c r="L48" s="96"/>
      <c r="M48" s="118"/>
      <c r="P48" s="1244" t="s">
        <v>878</v>
      </c>
      <c r="Q48" s="1244"/>
      <c r="R48" s="1244"/>
      <c r="S48" s="1244"/>
      <c r="T48" s="1254">
        <f>携行カード!S48</f>
        <v>0</v>
      </c>
      <c r="U48" s="1255"/>
      <c r="V48" s="1255"/>
      <c r="W48" s="1255"/>
      <c r="X48" s="1255"/>
      <c r="Y48" s="1255"/>
      <c r="Z48" s="1255"/>
      <c r="AA48" s="1256"/>
    </row>
    <row r="49" spans="2:27" ht="20.100000000000001" customHeight="1" x14ac:dyDescent="0.15">
      <c r="B49" s="1234" t="s">
        <v>853</v>
      </c>
      <c r="C49" s="1235"/>
      <c r="D49" s="1235"/>
      <c r="E49" s="1236"/>
      <c r="F49" s="53">
        <f>携行カード!F49</f>
        <v>0</v>
      </c>
      <c r="G49" s="235"/>
      <c r="H49" s="235"/>
      <c r="I49" s="235"/>
      <c r="J49" s="235"/>
      <c r="K49" s="235"/>
      <c r="L49" s="235"/>
      <c r="M49" s="116"/>
      <c r="P49" s="1240" t="s">
        <v>879</v>
      </c>
      <c r="Q49" s="1240"/>
      <c r="R49" s="1240"/>
      <c r="S49" s="1240"/>
      <c r="T49" s="1254">
        <f>携行カード!S49</f>
        <v>0</v>
      </c>
      <c r="U49" s="1255"/>
      <c r="V49" s="1255"/>
      <c r="W49" s="1255"/>
      <c r="X49" s="1255"/>
      <c r="Y49" s="1255"/>
      <c r="Z49" s="1255"/>
      <c r="AA49" s="1256"/>
    </row>
    <row r="50" spans="2:27" ht="20.100000000000001" customHeight="1" x14ac:dyDescent="0.15">
      <c r="B50" s="1234" t="s">
        <v>854</v>
      </c>
      <c r="C50" s="1235"/>
      <c r="D50" s="1235"/>
      <c r="E50" s="1236"/>
      <c r="F50" s="53">
        <f>携行カード!F50</f>
        <v>0</v>
      </c>
      <c r="G50" s="235"/>
      <c r="H50" s="235"/>
      <c r="I50" s="235"/>
      <c r="J50" s="235"/>
      <c r="K50" s="235"/>
      <c r="L50" s="235"/>
      <c r="M50" s="116"/>
      <c r="P50" s="1237">
        <f>携行カード!O50</f>
        <v>0</v>
      </c>
      <c r="Q50" s="1238"/>
      <c r="R50" s="1238"/>
      <c r="S50" s="1239"/>
      <c r="T50" s="1254">
        <f>携行カード!S50</f>
        <v>0</v>
      </c>
      <c r="U50" s="1255"/>
      <c r="V50" s="1255"/>
      <c r="W50" s="1255"/>
      <c r="X50" s="1255"/>
      <c r="Y50" s="1255"/>
      <c r="Z50" s="1255"/>
      <c r="AA50" s="1256"/>
    </row>
    <row r="51" spans="2:27" ht="20.100000000000001" customHeight="1" x14ac:dyDescent="0.15">
      <c r="B51" s="1234" t="s">
        <v>855</v>
      </c>
      <c r="C51" s="1235"/>
      <c r="D51" s="1235"/>
      <c r="E51" s="1236"/>
      <c r="F51" s="53">
        <f>携行カード!F51</f>
        <v>0</v>
      </c>
      <c r="G51" s="235"/>
      <c r="H51" s="235"/>
      <c r="I51" s="235"/>
      <c r="J51" s="235"/>
      <c r="K51" s="235"/>
      <c r="L51" s="235"/>
      <c r="M51" s="116"/>
      <c r="P51" s="1237">
        <f>携行カード!O51</f>
        <v>0</v>
      </c>
      <c r="Q51" s="1238"/>
      <c r="R51" s="1238"/>
      <c r="S51" s="1239"/>
      <c r="T51" s="1254">
        <f>携行カード!S51</f>
        <v>0</v>
      </c>
      <c r="U51" s="1255"/>
      <c r="V51" s="1255"/>
      <c r="W51" s="1255"/>
      <c r="X51" s="1255"/>
      <c r="Y51" s="1255"/>
      <c r="Z51" s="1255"/>
      <c r="AA51" s="1256"/>
    </row>
    <row r="52" spans="2:27" ht="24.95" customHeight="1" x14ac:dyDescent="0.15">
      <c r="B52" s="1234" t="s">
        <v>856</v>
      </c>
      <c r="C52" s="1235"/>
      <c r="D52" s="1235"/>
      <c r="E52" s="1236"/>
      <c r="F52" s="53">
        <f>携行カード!F52</f>
        <v>0</v>
      </c>
      <c r="G52" s="235"/>
      <c r="H52" s="235"/>
      <c r="I52" s="235"/>
      <c r="J52" s="235"/>
      <c r="K52" s="235"/>
      <c r="L52" s="235"/>
      <c r="M52" s="116"/>
      <c r="P52" s="1237">
        <f>携行カード!O52</f>
        <v>0</v>
      </c>
      <c r="Q52" s="1238"/>
      <c r="R52" s="1238"/>
      <c r="S52" s="1239"/>
      <c r="T52" s="1254">
        <f>携行カード!S52</f>
        <v>0</v>
      </c>
      <c r="U52" s="1255"/>
      <c r="V52" s="1255"/>
      <c r="W52" s="1255"/>
      <c r="X52" s="1255"/>
      <c r="Y52" s="1255"/>
      <c r="Z52" s="1255"/>
      <c r="AA52" s="1256"/>
    </row>
    <row r="53" spans="2:27" ht="24.95" customHeight="1" x14ac:dyDescent="0.15">
      <c r="B53" s="1234" t="s">
        <v>857</v>
      </c>
      <c r="C53" s="1235"/>
      <c r="D53" s="1235"/>
      <c r="E53" s="1236"/>
      <c r="F53" s="53">
        <f>携行カード!F53</f>
        <v>0</v>
      </c>
      <c r="G53" s="235"/>
      <c r="H53" s="235"/>
      <c r="I53" s="235"/>
      <c r="J53" s="235"/>
      <c r="K53" s="235"/>
      <c r="L53" s="235"/>
      <c r="M53" s="116"/>
      <c r="P53" s="1237">
        <f>携行カード!O53</f>
        <v>0</v>
      </c>
      <c r="Q53" s="1238"/>
      <c r="R53" s="1238"/>
      <c r="S53" s="1239"/>
      <c r="T53" s="1254">
        <f>携行カード!S53</f>
        <v>0</v>
      </c>
      <c r="U53" s="1255"/>
      <c r="V53" s="1255"/>
      <c r="W53" s="1255"/>
      <c r="X53" s="1255"/>
      <c r="Y53" s="1255"/>
      <c r="Z53" s="1255"/>
      <c r="AA53" s="1256"/>
    </row>
    <row r="54" spans="2:27" ht="24.95" customHeight="1" x14ac:dyDescent="0.15"/>
  </sheetData>
  <mergeCells count="61">
    <mergeCell ref="T51:AA51"/>
    <mergeCell ref="T52:AA52"/>
    <mergeCell ref="T53:AA53"/>
    <mergeCell ref="P51:S51"/>
    <mergeCell ref="P52:S52"/>
    <mergeCell ref="P53:S53"/>
    <mergeCell ref="P8:AA8"/>
    <mergeCell ref="P9:S9"/>
    <mergeCell ref="P11:S11"/>
    <mergeCell ref="P12:S12"/>
    <mergeCell ref="T9:AA9"/>
    <mergeCell ref="T10:AA10"/>
    <mergeCell ref="T11:AA11"/>
    <mergeCell ref="T12:AA12"/>
    <mergeCell ref="P10:S10"/>
    <mergeCell ref="B53:E53"/>
    <mergeCell ref="P48:S48"/>
    <mergeCell ref="P49:S49"/>
    <mergeCell ref="P50:S50"/>
    <mergeCell ref="B47:M47"/>
    <mergeCell ref="B48:E48"/>
    <mergeCell ref="B49:E49"/>
    <mergeCell ref="B50:E50"/>
    <mergeCell ref="B51:E51"/>
    <mergeCell ref="B52:E52"/>
    <mergeCell ref="F42:M44"/>
    <mergeCell ref="B27:E35"/>
    <mergeCell ref="B36:E44"/>
    <mergeCell ref="B15:M17"/>
    <mergeCell ref="B18:E26"/>
    <mergeCell ref="F18:M20"/>
    <mergeCell ref="F21:M23"/>
    <mergeCell ref="F24:M26"/>
    <mergeCell ref="F27:M29"/>
    <mergeCell ref="P13:S16"/>
    <mergeCell ref="F30:M32"/>
    <mergeCell ref="F33:M35"/>
    <mergeCell ref="F36:M38"/>
    <mergeCell ref="F39:M41"/>
    <mergeCell ref="T13:AA16"/>
    <mergeCell ref="T49:AA49"/>
    <mergeCell ref="T50:AA50"/>
    <mergeCell ref="P17:S21"/>
    <mergeCell ref="T17:AA21"/>
    <mergeCell ref="P22:S26"/>
    <mergeCell ref="T22:AA26"/>
    <mergeCell ref="P27:S32"/>
    <mergeCell ref="T27:AA32"/>
    <mergeCell ref="P33:S38"/>
    <mergeCell ref="T33:AA38"/>
    <mergeCell ref="P39:S44"/>
    <mergeCell ref="T39:AA44"/>
    <mergeCell ref="P45:S47"/>
    <mergeCell ref="T45:AA47"/>
    <mergeCell ref="T48:AA48"/>
    <mergeCell ref="D6:M6"/>
    <mergeCell ref="D9:M9"/>
    <mergeCell ref="D10:M10"/>
    <mergeCell ref="D11:M11"/>
    <mergeCell ref="D12:M12"/>
    <mergeCell ref="B7:M7"/>
  </mergeCells>
  <phoneticPr fontId="3"/>
  <pageMargins left="0.7" right="0.7" top="0.75" bottom="0.75" header="0.3" footer="0.3"/>
  <pageSetup paperSize="9" scale="135" fitToWidth="2" fitToHeight="0" orientation="portrait" r:id="rId1"/>
  <colBreaks count="1" manualBreakCount="1">
    <brk id="14" max="1048575" man="1"/>
  </col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4D452-37F9-4E84-96CD-323CAF530CCA}">
  <sheetPr codeName="Sheet20">
    <pageSetUpPr fitToPage="1"/>
  </sheetPr>
  <dimension ref="B1:U37"/>
  <sheetViews>
    <sheetView view="pageBreakPreview" zoomScale="70" zoomScaleNormal="100" zoomScaleSheetLayoutView="70" workbookViewId="0">
      <selection activeCell="U1" sqref="U1"/>
    </sheetView>
  </sheetViews>
  <sheetFormatPr defaultColWidth="8.875" defaultRowHeight="15.75" x14ac:dyDescent="0.15"/>
  <cols>
    <col min="1" max="1" width="4.125" style="19" customWidth="1"/>
    <col min="2" max="7" width="5.125" style="19" customWidth="1"/>
    <col min="8" max="8" width="7.125" style="19" customWidth="1"/>
    <col min="9" max="27" width="5.125" style="19" customWidth="1"/>
    <col min="28" max="16384" width="8.875" style="19"/>
  </cols>
  <sheetData>
    <row r="1" spans="2:21" x14ac:dyDescent="0.15">
      <c r="B1" s="19" t="s">
        <v>738</v>
      </c>
      <c r="U1" s="19">
        <v>17</v>
      </c>
    </row>
    <row r="2" spans="2:21" ht="26.1" customHeight="1" x14ac:dyDescent="0.15">
      <c r="B2" s="1729" t="s">
        <v>758</v>
      </c>
      <c r="C2" s="1729"/>
      <c r="D2" s="1729"/>
      <c r="E2" s="1729"/>
      <c r="F2" s="1729"/>
      <c r="G2" s="1729" t="s">
        <v>759</v>
      </c>
      <c r="H2" s="1729"/>
      <c r="I2" s="1729"/>
      <c r="J2" s="1729"/>
      <c r="K2" s="1729"/>
      <c r="L2" s="1729"/>
      <c r="M2" s="1729"/>
      <c r="N2" s="1729"/>
      <c r="O2" s="1729"/>
      <c r="P2" s="1729"/>
      <c r="Q2" s="1729"/>
      <c r="R2" s="1729"/>
      <c r="S2" s="1729"/>
      <c r="T2" s="1729"/>
    </row>
    <row r="3" spans="2:21" ht="24" customHeight="1" x14ac:dyDescent="0.15">
      <c r="B3" s="471">
        <v>1</v>
      </c>
      <c r="C3" s="1795" t="s">
        <v>739</v>
      </c>
      <c r="D3" s="1795"/>
      <c r="E3" s="1795"/>
      <c r="F3" s="1795"/>
      <c r="G3" s="1658" t="str">
        <f>IF(記入シート!M285&lt;&gt;"",記入シート!M285,"")</f>
        <v/>
      </c>
      <c r="H3" s="1659"/>
      <c r="I3" s="1659"/>
      <c r="J3" s="1659"/>
      <c r="K3" s="1659"/>
      <c r="L3" s="1659"/>
      <c r="M3" s="1659"/>
      <c r="N3" s="1659"/>
      <c r="O3" s="1659"/>
      <c r="P3" s="1659"/>
      <c r="Q3" s="1659"/>
      <c r="R3" s="1659"/>
      <c r="S3" s="1659"/>
      <c r="T3" s="1660"/>
    </row>
    <row r="4" spans="2:21" ht="15" customHeight="1" x14ac:dyDescent="0.15">
      <c r="B4" s="1832">
        <v>2</v>
      </c>
      <c r="C4" s="1826" t="s">
        <v>740</v>
      </c>
      <c r="D4" s="1827"/>
      <c r="E4" s="1827"/>
      <c r="F4" s="1828"/>
      <c r="G4" s="494" t="s">
        <v>1518</v>
      </c>
      <c r="H4" s="505"/>
      <c r="I4" s="1834" t="str">
        <f>IF(記入シート!O287&lt;&gt;"",記入シート!O287,"")</f>
        <v>災害対策本部長</v>
      </c>
      <c r="J4" s="1834"/>
      <c r="K4" s="1834"/>
      <c r="L4" s="1834"/>
      <c r="M4" s="1834"/>
      <c r="N4" s="1659" t="str">
        <f>IF(記入シート!T287&lt;&gt;"",記入シート!T287,"")</f>
        <v/>
      </c>
      <c r="O4" s="1659"/>
      <c r="P4" s="1659"/>
      <c r="Q4" s="1659"/>
      <c r="R4" s="1659"/>
      <c r="S4" s="1659"/>
      <c r="T4" s="1660"/>
    </row>
    <row r="5" spans="2:21" ht="15" customHeight="1" x14ac:dyDescent="0.15">
      <c r="B5" s="1833"/>
      <c r="C5" s="1829"/>
      <c r="D5" s="1830"/>
      <c r="E5" s="1830"/>
      <c r="F5" s="1831"/>
      <c r="G5" s="506" t="s">
        <v>1519</v>
      </c>
      <c r="H5" s="487"/>
      <c r="I5" s="1835" t="str">
        <f>IF(記入シート!O288&lt;&gt;"",記入シート!O288,"")</f>
        <v/>
      </c>
      <c r="J5" s="1835"/>
      <c r="K5" s="1835"/>
      <c r="L5" s="1835"/>
      <c r="M5" s="1835" t="str">
        <f>IF(記入シート!S288&lt;&gt;"",記入シート!S288,"")</f>
        <v/>
      </c>
      <c r="N5" s="1835"/>
      <c r="O5" s="1835"/>
      <c r="P5" s="1835"/>
      <c r="Q5" s="1835" t="str">
        <f>IF(記入シート!W288&lt;&gt;"",記入シート!W288,"")</f>
        <v/>
      </c>
      <c r="R5" s="1835"/>
      <c r="S5" s="1835"/>
      <c r="T5" s="1836"/>
    </row>
    <row r="6" spans="2:21" ht="32.450000000000003" customHeight="1" x14ac:dyDescent="0.15">
      <c r="B6" s="1832">
        <v>3</v>
      </c>
      <c r="C6" s="1826" t="s">
        <v>741</v>
      </c>
      <c r="D6" s="1827"/>
      <c r="E6" s="1827"/>
      <c r="F6" s="1828"/>
      <c r="G6" s="1041" t="str">
        <f>IF(記入シート!M289&lt;&gt;"",記入シート!M289,"")</f>
        <v/>
      </c>
      <c r="H6" s="1042"/>
      <c r="I6" s="1042"/>
      <c r="J6" s="1042"/>
      <c r="K6" s="1042" t="str">
        <f>IF(記入シート!S289&lt;&gt;"",記入シート!S289,"")</f>
        <v/>
      </c>
      <c r="L6" s="1042"/>
      <c r="M6" s="1042"/>
      <c r="N6" s="1042"/>
      <c r="O6" s="1042"/>
      <c r="P6" s="1042" t="str">
        <f>IF(記入シート!X289&lt;&gt;"",記入シート!X289,"")</f>
        <v/>
      </c>
      <c r="Q6" s="1042"/>
      <c r="R6" s="1042"/>
      <c r="S6" s="1042"/>
      <c r="T6" s="1043"/>
    </row>
    <row r="7" spans="2:21" ht="32.450000000000003" customHeight="1" x14ac:dyDescent="0.15">
      <c r="B7" s="1837"/>
      <c r="C7" s="1838"/>
      <c r="D7" s="1839"/>
      <c r="E7" s="1839"/>
      <c r="F7" s="1840"/>
      <c r="G7" s="1041" t="str">
        <f>IF(記入シート!M290&lt;&gt;"",記入シート!M290,"")</f>
        <v/>
      </c>
      <c r="H7" s="1042"/>
      <c r="I7" s="1042"/>
      <c r="J7" s="1042"/>
      <c r="K7" s="1042" t="str">
        <f>IF(記入シート!S290&lt;&gt;"",記入シート!S290,"")</f>
        <v/>
      </c>
      <c r="L7" s="1042"/>
      <c r="M7" s="1042"/>
      <c r="N7" s="1042"/>
      <c r="O7" s="1042"/>
      <c r="P7" s="1042" t="str">
        <f>IF(記入シート!X290&lt;&gt;"",記入シート!X290,"")</f>
        <v/>
      </c>
      <c r="Q7" s="1042"/>
      <c r="R7" s="1042"/>
      <c r="S7" s="1042"/>
      <c r="T7" s="1043"/>
    </row>
    <row r="8" spans="2:21" ht="32.450000000000003" customHeight="1" x14ac:dyDescent="0.15">
      <c r="B8" s="1833"/>
      <c r="C8" s="1829"/>
      <c r="D8" s="1830"/>
      <c r="E8" s="1830"/>
      <c r="F8" s="1831"/>
      <c r="G8" s="1041" t="str">
        <f>IF(記入シート!M291&lt;&gt;"",記入シート!M291,"")</f>
        <v/>
      </c>
      <c r="H8" s="1042"/>
      <c r="I8" s="1042"/>
      <c r="J8" s="1042"/>
      <c r="K8" s="1042" t="str">
        <f>IF(記入シート!S291&lt;&gt;"",記入シート!S291,"")</f>
        <v/>
      </c>
      <c r="L8" s="1042"/>
      <c r="M8" s="1042"/>
      <c r="N8" s="1042"/>
      <c r="O8" s="1042"/>
      <c r="P8" s="1042" t="str">
        <f>IF(記入シート!X291&lt;&gt;"",記入シート!X291,"")</f>
        <v/>
      </c>
      <c r="Q8" s="1042"/>
      <c r="R8" s="1042"/>
      <c r="S8" s="1042"/>
      <c r="T8" s="1043"/>
    </row>
    <row r="9" spans="2:21" ht="30" customHeight="1" x14ac:dyDescent="0.15">
      <c r="B9" s="471">
        <v>4</v>
      </c>
      <c r="C9" s="1795" t="s">
        <v>742</v>
      </c>
      <c r="D9" s="1795"/>
      <c r="E9" s="1795"/>
      <c r="F9" s="1795"/>
      <c r="G9" s="1463" t="str">
        <f>IF(記入シート!M292&lt;&gt;"",記入シート!M292&amp;"："&amp;記入シート!P292,"")</f>
        <v/>
      </c>
      <c r="H9" s="850"/>
      <c r="I9" s="850"/>
      <c r="J9" s="850"/>
      <c r="K9" s="850"/>
      <c r="L9" s="850"/>
      <c r="M9" s="850"/>
      <c r="N9" s="850"/>
      <c r="O9" s="850"/>
      <c r="P9" s="850"/>
      <c r="Q9" s="850"/>
      <c r="R9" s="850"/>
      <c r="S9" s="850"/>
      <c r="T9" s="1464"/>
    </row>
    <row r="10" spans="2:21" ht="15" customHeight="1" x14ac:dyDescent="0.15">
      <c r="B10" s="1832">
        <v>5</v>
      </c>
      <c r="C10" s="1826" t="s">
        <v>1656</v>
      </c>
      <c r="D10" s="1827"/>
      <c r="E10" s="1827"/>
      <c r="F10" s="1828"/>
      <c r="G10" s="1658" t="str">
        <f>IF(記入シート!M293&lt;&gt;"",記入シート!M293,"")</f>
        <v/>
      </c>
      <c r="H10" s="1659"/>
      <c r="I10" s="1659"/>
      <c r="J10" s="1659" t="str">
        <f>IF(記入シート!P293&lt;&gt;"",記入シート!P293,"")</f>
        <v/>
      </c>
      <c r="K10" s="1659"/>
      <c r="L10" s="1659"/>
      <c r="M10" s="1659"/>
      <c r="N10" s="1659"/>
      <c r="O10" s="1659"/>
      <c r="P10" s="1659"/>
      <c r="Q10" s="1659"/>
      <c r="R10" s="1659"/>
      <c r="S10" s="1659"/>
      <c r="T10" s="1660"/>
    </row>
    <row r="11" spans="2:21" ht="15" customHeight="1" x14ac:dyDescent="0.15">
      <c r="B11" s="1837"/>
      <c r="C11" s="1838"/>
      <c r="D11" s="1839"/>
      <c r="E11" s="1839"/>
      <c r="F11" s="1840"/>
      <c r="G11" s="1708" t="str">
        <f>IF(記入シート!M294&lt;&gt;"",記入シート!M294,"")</f>
        <v/>
      </c>
      <c r="H11" s="1709"/>
      <c r="I11" s="1709"/>
      <c r="J11" s="1709" t="str">
        <f>IF(記入シート!P294&lt;&gt;"",記入シート!P294,"")</f>
        <v/>
      </c>
      <c r="K11" s="1709"/>
      <c r="L11" s="1709"/>
      <c r="M11" s="1709"/>
      <c r="N11" s="1709"/>
      <c r="O11" s="1709"/>
      <c r="P11" s="1709"/>
      <c r="Q11" s="1709"/>
      <c r="R11" s="1709"/>
      <c r="S11" s="1709"/>
      <c r="T11" s="1710"/>
    </row>
    <row r="12" spans="2:21" ht="15" customHeight="1" x14ac:dyDescent="0.15">
      <c r="B12" s="1837"/>
      <c r="C12" s="1838"/>
      <c r="D12" s="1839"/>
      <c r="E12" s="1839"/>
      <c r="F12" s="1840"/>
      <c r="G12" s="1708" t="str">
        <f>IF(記入シート!M295&lt;&gt;"",記入シート!M295,"")</f>
        <v/>
      </c>
      <c r="H12" s="1709"/>
      <c r="I12" s="1709"/>
      <c r="J12" s="1709" t="str">
        <f>IF(記入シート!P295&lt;&gt;"",記入シート!P295,"")</f>
        <v/>
      </c>
      <c r="K12" s="1709"/>
      <c r="L12" s="1709"/>
      <c r="M12" s="1709"/>
      <c r="N12" s="1709"/>
      <c r="O12" s="1709"/>
      <c r="P12" s="1709"/>
      <c r="Q12" s="1709"/>
      <c r="R12" s="1709"/>
      <c r="S12" s="1709"/>
      <c r="T12" s="1710"/>
    </row>
    <row r="13" spans="2:21" ht="15" customHeight="1" x14ac:dyDescent="0.15">
      <c r="B13" s="1837"/>
      <c r="C13" s="1838"/>
      <c r="D13" s="1839"/>
      <c r="E13" s="1839"/>
      <c r="F13" s="1840"/>
      <c r="G13" s="1708" t="str">
        <f>IF(記入シート!M296&lt;&gt;"",記入シート!M296,"")</f>
        <v/>
      </c>
      <c r="H13" s="1709"/>
      <c r="I13" s="1709"/>
      <c r="J13" s="1709" t="str">
        <f>IF(記入シート!P296&lt;&gt;"",記入シート!P296,"")</f>
        <v/>
      </c>
      <c r="K13" s="1709"/>
      <c r="L13" s="1709"/>
      <c r="M13" s="1709"/>
      <c r="N13" s="1709"/>
      <c r="O13" s="1709"/>
      <c r="P13" s="1709"/>
      <c r="Q13" s="1709"/>
      <c r="R13" s="1709"/>
      <c r="S13" s="1709"/>
      <c r="T13" s="1710"/>
    </row>
    <row r="14" spans="2:21" ht="15" customHeight="1" x14ac:dyDescent="0.15">
      <c r="B14" s="1837"/>
      <c r="C14" s="1838"/>
      <c r="D14" s="1839"/>
      <c r="E14" s="1839"/>
      <c r="F14" s="1840"/>
      <c r="G14" s="1708" t="str">
        <f>IF(記入シート!M297&lt;&gt;"",記入シート!M297,"")</f>
        <v/>
      </c>
      <c r="H14" s="1709"/>
      <c r="I14" s="1709"/>
      <c r="J14" s="1709" t="str">
        <f>IF(記入シート!P297&lt;&gt;"",記入シート!P297,"")</f>
        <v/>
      </c>
      <c r="K14" s="1709"/>
      <c r="L14" s="1709"/>
      <c r="M14" s="1709"/>
      <c r="N14" s="1709"/>
      <c r="O14" s="1709"/>
      <c r="P14" s="1709"/>
      <c r="Q14" s="1709"/>
      <c r="R14" s="1709"/>
      <c r="S14" s="1709"/>
      <c r="T14" s="1710"/>
    </row>
    <row r="15" spans="2:21" ht="15" customHeight="1" x14ac:dyDescent="0.15">
      <c r="B15" s="1837"/>
      <c r="C15" s="1838"/>
      <c r="D15" s="1839"/>
      <c r="E15" s="1839"/>
      <c r="F15" s="1840"/>
      <c r="G15" s="1708" t="str">
        <f>IF(記入シート!M298&lt;&gt;"",記入シート!M298,"")</f>
        <v/>
      </c>
      <c r="H15" s="1709"/>
      <c r="I15" s="1709"/>
      <c r="J15" s="1709" t="str">
        <f>IF(記入シート!P298&lt;&gt;"",記入シート!P298,"")</f>
        <v/>
      </c>
      <c r="K15" s="1709"/>
      <c r="L15" s="1709"/>
      <c r="M15" s="1709"/>
      <c r="N15" s="1709"/>
      <c r="O15" s="1709"/>
      <c r="P15" s="1709"/>
      <c r="Q15" s="1709"/>
      <c r="R15" s="1709"/>
      <c r="S15" s="1709"/>
      <c r="T15" s="1710"/>
    </row>
    <row r="16" spans="2:21" ht="15" customHeight="1" x14ac:dyDescent="0.15">
      <c r="B16" s="1837"/>
      <c r="C16" s="1838"/>
      <c r="D16" s="1839"/>
      <c r="E16" s="1839"/>
      <c r="F16" s="1840"/>
      <c r="G16" s="1708" t="str">
        <f>IF(記入シート!M299&lt;&gt;"",記入シート!M299,"")</f>
        <v/>
      </c>
      <c r="H16" s="1709"/>
      <c r="I16" s="1709"/>
      <c r="J16" s="1709" t="str">
        <f>IF(記入シート!P299&lt;&gt;"",記入シート!P299,"")</f>
        <v/>
      </c>
      <c r="K16" s="1709"/>
      <c r="L16" s="1709"/>
      <c r="M16" s="1709"/>
      <c r="N16" s="1709"/>
      <c r="O16" s="1709"/>
      <c r="P16" s="1709"/>
      <c r="Q16" s="1709"/>
      <c r="R16" s="1709"/>
      <c r="S16" s="1709"/>
      <c r="T16" s="1710"/>
    </row>
    <row r="17" spans="2:20" ht="15" customHeight="1" x14ac:dyDescent="0.15">
      <c r="B17" s="1832">
        <v>6</v>
      </c>
      <c r="C17" s="1826" t="s">
        <v>1950</v>
      </c>
      <c r="D17" s="1827"/>
      <c r="E17" s="1827"/>
      <c r="F17" s="1828"/>
      <c r="G17" s="1844" t="s">
        <v>1952</v>
      </c>
      <c r="H17" s="1845"/>
      <c r="I17" s="1845"/>
      <c r="J17" s="508" t="str">
        <f>IF(記入シート!P300&lt;&gt;"",記入シート!P300,"")</f>
        <v/>
      </c>
      <c r="K17" s="505"/>
      <c r="L17" s="505"/>
      <c r="M17" s="505"/>
      <c r="N17" s="505"/>
      <c r="O17" s="505"/>
      <c r="P17" s="505"/>
      <c r="Q17" s="505"/>
      <c r="R17" s="505"/>
      <c r="S17" s="505"/>
      <c r="T17" s="507"/>
    </row>
    <row r="18" spans="2:20" ht="60" customHeight="1" x14ac:dyDescent="0.15">
      <c r="B18" s="1833"/>
      <c r="C18" s="1829"/>
      <c r="D18" s="1830"/>
      <c r="E18" s="1830"/>
      <c r="F18" s="1831"/>
      <c r="G18" s="1661" t="str">
        <f>"バックアップ時間："&amp;IF(記入シート!P301&lt;&gt;"",記入シート!P301,"")</f>
        <v>バックアップ時間：</v>
      </c>
      <c r="H18" s="1662"/>
      <c r="I18" s="1662"/>
      <c r="J18" s="1662"/>
      <c r="K18" s="1662"/>
      <c r="L18" s="1662"/>
      <c r="M18" s="1662"/>
      <c r="N18" s="1662"/>
      <c r="O18" s="1662"/>
      <c r="P18" s="1662"/>
      <c r="Q18" s="1662"/>
      <c r="R18" s="1662"/>
      <c r="S18" s="1662"/>
      <c r="T18" s="1663"/>
    </row>
    <row r="19" spans="2:20" ht="38.450000000000003" customHeight="1" x14ac:dyDescent="0.15">
      <c r="B19" s="471">
        <v>7</v>
      </c>
      <c r="C19" s="1795" t="s">
        <v>1951</v>
      </c>
      <c r="D19" s="1795"/>
      <c r="E19" s="1795"/>
      <c r="F19" s="1795"/>
      <c r="G19" s="1658" t="str">
        <f>IF(記入シート!M302&lt;&gt;"",記入シート!M302,"")</f>
        <v/>
      </c>
      <c r="H19" s="1659"/>
      <c r="I19" s="1659"/>
      <c r="J19" s="1659"/>
      <c r="K19" s="1659"/>
      <c r="L19" s="1659"/>
      <c r="M19" s="1659"/>
      <c r="N19" s="1659"/>
      <c r="O19" s="1659"/>
      <c r="P19" s="1659"/>
      <c r="Q19" s="1659"/>
      <c r="R19" s="1659"/>
      <c r="S19" s="1659"/>
      <c r="T19" s="1660"/>
    </row>
    <row r="20" spans="2:20" ht="75" customHeight="1" x14ac:dyDescent="0.15">
      <c r="B20" s="471">
        <v>8</v>
      </c>
      <c r="C20" s="1795" t="s">
        <v>746</v>
      </c>
      <c r="D20" s="1795"/>
      <c r="E20" s="1795"/>
      <c r="F20" s="1795"/>
      <c r="G20" s="1658" t="str">
        <f>IF(記入シート!M303&lt;&gt;"",記入シート!M303,"")</f>
        <v/>
      </c>
      <c r="H20" s="1659"/>
      <c r="I20" s="1659"/>
      <c r="J20" s="1659"/>
      <c r="K20" s="1659"/>
      <c r="L20" s="1659"/>
      <c r="M20" s="1659"/>
      <c r="N20" s="1659"/>
      <c r="O20" s="1659"/>
      <c r="P20" s="1659"/>
      <c r="Q20" s="1659"/>
      <c r="R20" s="1659"/>
      <c r="S20" s="1659"/>
      <c r="T20" s="1660"/>
    </row>
    <row r="21" spans="2:20" ht="30" customHeight="1" x14ac:dyDescent="0.15">
      <c r="B21" s="1832">
        <v>9</v>
      </c>
      <c r="C21" s="1826" t="s">
        <v>1953</v>
      </c>
      <c r="D21" s="1827"/>
      <c r="E21" s="1827"/>
      <c r="F21" s="1828"/>
      <c r="G21" s="1041" t="str">
        <f>記入シート!M304</f>
        <v>災害対策本部</v>
      </c>
      <c r="H21" s="1043"/>
      <c r="I21" s="1372" t="str">
        <f>記入シート!O304</f>
        <v>全体の統括を実施。各班の情報の統制</v>
      </c>
      <c r="J21" s="1299"/>
      <c r="K21" s="1299"/>
      <c r="L21" s="1299"/>
      <c r="M21" s="1299"/>
      <c r="N21" s="1299"/>
      <c r="O21" s="1299"/>
      <c r="P21" s="1299"/>
      <c r="Q21" s="1299"/>
      <c r="R21" s="1299"/>
      <c r="S21" s="1299"/>
      <c r="T21" s="1373"/>
    </row>
    <row r="22" spans="2:20" ht="30" customHeight="1" x14ac:dyDescent="0.15">
      <c r="B22" s="1837"/>
      <c r="C22" s="1838"/>
      <c r="D22" s="1839"/>
      <c r="E22" s="1839"/>
      <c r="F22" s="1840"/>
      <c r="G22" s="1041" t="str">
        <f>記入シート!M305</f>
        <v>対外班</v>
      </c>
      <c r="H22" s="1043"/>
      <c r="I22" s="1372" t="str">
        <f>記入シート!O305</f>
        <v>取引先に対する連絡や、物資等の支援の窓口</v>
      </c>
      <c r="J22" s="1299"/>
      <c r="K22" s="1299"/>
      <c r="L22" s="1299"/>
      <c r="M22" s="1299"/>
      <c r="N22" s="1299"/>
      <c r="O22" s="1299"/>
      <c r="P22" s="1299"/>
      <c r="Q22" s="1299"/>
      <c r="R22" s="1299"/>
      <c r="S22" s="1299"/>
      <c r="T22" s="1373"/>
    </row>
    <row r="23" spans="2:20" ht="30" customHeight="1" x14ac:dyDescent="0.15">
      <c r="B23" s="1837"/>
      <c r="C23" s="1838"/>
      <c r="D23" s="1839"/>
      <c r="E23" s="1839"/>
      <c r="F23" s="1840"/>
      <c r="G23" s="1041" t="str">
        <f>記入シート!M306</f>
        <v>安否確認班</v>
      </c>
      <c r="H23" s="1043"/>
      <c r="I23" s="1372" t="str">
        <f>記入シート!O306</f>
        <v>社員の安否確認・連絡</v>
      </c>
      <c r="J23" s="1299"/>
      <c r="K23" s="1299"/>
      <c r="L23" s="1299"/>
      <c r="M23" s="1299"/>
      <c r="N23" s="1299"/>
      <c r="O23" s="1299"/>
      <c r="P23" s="1299"/>
      <c r="Q23" s="1299"/>
      <c r="R23" s="1299"/>
      <c r="S23" s="1299"/>
      <c r="T23" s="1373"/>
    </row>
    <row r="24" spans="2:20" ht="30" customHeight="1" x14ac:dyDescent="0.15">
      <c r="B24" s="1837"/>
      <c r="C24" s="1838"/>
      <c r="D24" s="1839"/>
      <c r="E24" s="1839"/>
      <c r="F24" s="1840"/>
      <c r="G24" s="1041" t="str">
        <f>記入シート!M307</f>
        <v>設備班</v>
      </c>
      <c r="H24" s="1043"/>
      <c r="I24" s="1372" t="str">
        <f>記入シート!O307</f>
        <v>自社や活動拠点の設備上の点検箇所の確認</v>
      </c>
      <c r="J24" s="1299"/>
      <c r="K24" s="1299"/>
      <c r="L24" s="1299"/>
      <c r="M24" s="1299"/>
      <c r="N24" s="1299"/>
      <c r="O24" s="1299"/>
      <c r="P24" s="1299"/>
      <c r="Q24" s="1299"/>
      <c r="R24" s="1299"/>
      <c r="S24" s="1299"/>
      <c r="T24" s="1373"/>
    </row>
    <row r="25" spans="2:20" ht="30" customHeight="1" x14ac:dyDescent="0.15">
      <c r="B25" s="1833"/>
      <c r="C25" s="1829"/>
      <c r="D25" s="1830"/>
      <c r="E25" s="1830"/>
      <c r="F25" s="1831"/>
      <c r="G25" s="1041" t="str">
        <f>記入シート!M308</f>
        <v>救護班</v>
      </c>
      <c r="H25" s="1043"/>
      <c r="I25" s="1372" t="str">
        <f>記入シート!O308</f>
        <v>社員の怪我等の処置・トリアージの実施</v>
      </c>
      <c r="J25" s="1299"/>
      <c r="K25" s="1299"/>
      <c r="L25" s="1299"/>
      <c r="M25" s="1299"/>
      <c r="N25" s="1299"/>
      <c r="O25" s="1299"/>
      <c r="P25" s="1299"/>
      <c r="Q25" s="1299"/>
      <c r="R25" s="1299"/>
      <c r="S25" s="1299"/>
      <c r="T25" s="1373"/>
    </row>
    <row r="26" spans="2:20" ht="30" customHeight="1" x14ac:dyDescent="0.15">
      <c r="B26" s="1776">
        <v>10</v>
      </c>
      <c r="C26" s="1044" t="str">
        <f>IF(記入シート!I309&lt;&gt;"",記入シート!I309,"")</f>
        <v>災害時の対応にあたる要員のための備蓄</v>
      </c>
      <c r="D26" s="1044"/>
      <c r="E26" s="1044"/>
      <c r="F26" s="1044"/>
      <c r="G26" s="1374" t="str">
        <f>IF(記入シート!M309&lt;&gt;"",記入シート!M309,"")</f>
        <v>品名</v>
      </c>
      <c r="H26" s="1374"/>
      <c r="I26" s="1735" t="s">
        <v>1618</v>
      </c>
      <c r="J26" s="1735"/>
      <c r="K26" s="1735" t="s">
        <v>1657</v>
      </c>
      <c r="L26" s="1735"/>
      <c r="M26" s="1735" t="s">
        <v>1617</v>
      </c>
      <c r="N26" s="1735"/>
      <c r="O26" s="1735" t="s">
        <v>1620</v>
      </c>
      <c r="P26" s="1735"/>
      <c r="Q26" s="1735" t="s">
        <v>1954</v>
      </c>
      <c r="R26" s="1735"/>
      <c r="S26" s="1735" t="s">
        <v>1615</v>
      </c>
      <c r="T26" s="1735"/>
    </row>
    <row r="27" spans="2:20" ht="30" customHeight="1" x14ac:dyDescent="0.15">
      <c r="B27" s="1776"/>
      <c r="C27" s="1044"/>
      <c r="D27" s="1044"/>
      <c r="E27" s="1044"/>
      <c r="F27" s="1044"/>
      <c r="G27" s="1300" t="str">
        <f>IF(記入シート!M310&lt;&gt;"",記入シート!M310,"")</f>
        <v/>
      </c>
      <c r="H27" s="1300"/>
      <c r="I27" s="1044" t="str">
        <f>IF(記入シート!R310&lt;&gt;"",記入シート!R310,"")</f>
        <v/>
      </c>
      <c r="J27" s="1044"/>
      <c r="K27" s="1044" t="str">
        <f>IF(記入シート!S310&lt;&gt;"",記入シート!S310,"")</f>
        <v/>
      </c>
      <c r="L27" s="1044"/>
      <c r="M27" s="1044" t="str">
        <f>IF(記入シート!T310&lt;&gt;"",記入シート!T310,"")</f>
        <v/>
      </c>
      <c r="N27" s="1044"/>
      <c r="O27" s="1611" t="str">
        <f>IF(記入シート!V310&lt;&gt;"",記入シート!V310,"")</f>
        <v/>
      </c>
      <c r="P27" s="1611"/>
      <c r="Q27" s="1843" t="str">
        <f>IF(記入シート!X310&lt;&gt;"",記入シート!X310,"")</f>
        <v/>
      </c>
      <c r="R27" s="1843"/>
      <c r="S27" s="1044" t="str">
        <f>IF(記入シート!Y310&lt;&gt;"",記入シート!Y310,"")</f>
        <v/>
      </c>
      <c r="T27" s="1044"/>
    </row>
    <row r="28" spans="2:20" ht="30" customHeight="1" x14ac:dyDescent="0.15">
      <c r="B28" s="1776"/>
      <c r="C28" s="1044"/>
      <c r="D28" s="1044"/>
      <c r="E28" s="1044"/>
      <c r="F28" s="1044"/>
      <c r="G28" s="1300" t="str">
        <f>IF(記入シート!M311&lt;&gt;"",記入シート!M311,"")</f>
        <v/>
      </c>
      <c r="H28" s="1300"/>
      <c r="I28" s="1044" t="str">
        <f>IF(記入シート!R311&lt;&gt;"",記入シート!R311,"")</f>
        <v/>
      </c>
      <c r="J28" s="1044"/>
      <c r="K28" s="1044" t="str">
        <f>IF(記入シート!S311&lt;&gt;"",記入シート!S311,"")</f>
        <v/>
      </c>
      <c r="L28" s="1044"/>
      <c r="M28" s="1044" t="str">
        <f>IF(記入シート!T311&lt;&gt;"",記入シート!T311,"")</f>
        <v/>
      </c>
      <c r="N28" s="1044"/>
      <c r="O28" s="1611" t="str">
        <f>IF(記入シート!V311&lt;&gt;"",記入シート!V311,"")</f>
        <v/>
      </c>
      <c r="P28" s="1611"/>
      <c r="Q28" s="1843" t="str">
        <f>IF(記入シート!X311&lt;&gt;"",記入シート!X311,"")</f>
        <v/>
      </c>
      <c r="R28" s="1843"/>
      <c r="S28" s="1044" t="str">
        <f>IF(記入シート!Y311&lt;&gt;"",記入シート!Y311,"")</f>
        <v/>
      </c>
      <c r="T28" s="1044"/>
    </row>
    <row r="29" spans="2:20" ht="30" customHeight="1" x14ac:dyDescent="0.15">
      <c r="B29" s="1776"/>
      <c r="C29" s="1044"/>
      <c r="D29" s="1044"/>
      <c r="E29" s="1044"/>
      <c r="F29" s="1044"/>
      <c r="G29" s="1300" t="str">
        <f>IF(記入シート!M312&lt;&gt;"",記入シート!M312,"")</f>
        <v/>
      </c>
      <c r="H29" s="1300"/>
      <c r="I29" s="1044" t="str">
        <f>IF(記入シート!R312&lt;&gt;"",記入シート!R312,"")</f>
        <v/>
      </c>
      <c r="J29" s="1044"/>
      <c r="K29" s="1044" t="str">
        <f>IF(記入シート!S312&lt;&gt;"",記入シート!S312,"")</f>
        <v/>
      </c>
      <c r="L29" s="1044"/>
      <c r="M29" s="1044" t="str">
        <f>IF(記入シート!T312&lt;&gt;"",記入シート!T312,"")</f>
        <v/>
      </c>
      <c r="N29" s="1044"/>
      <c r="O29" s="1611" t="str">
        <f>IF(記入シート!V312&lt;&gt;"",記入シート!V312,"")</f>
        <v/>
      </c>
      <c r="P29" s="1611"/>
      <c r="Q29" s="1843" t="str">
        <f>IF(記入シート!X312&lt;&gt;"",記入シート!X312,"")</f>
        <v/>
      </c>
      <c r="R29" s="1843"/>
      <c r="S29" s="1044" t="str">
        <f>IF(記入シート!Y312&lt;&gt;"",記入シート!Y312,"")</f>
        <v/>
      </c>
      <c r="T29" s="1044"/>
    </row>
    <row r="30" spans="2:20" ht="30" customHeight="1" x14ac:dyDescent="0.15">
      <c r="B30" s="1776"/>
      <c r="C30" s="1044"/>
      <c r="D30" s="1044"/>
      <c r="E30" s="1044"/>
      <c r="F30" s="1044"/>
      <c r="G30" s="1300" t="str">
        <f>IF(記入シート!M313&lt;&gt;"",記入シート!M313,"")</f>
        <v/>
      </c>
      <c r="H30" s="1300"/>
      <c r="I30" s="1044" t="str">
        <f>IF(記入シート!R313&lt;&gt;"",記入シート!R313,"")</f>
        <v/>
      </c>
      <c r="J30" s="1044"/>
      <c r="K30" s="1044" t="str">
        <f>IF(記入シート!S313&lt;&gt;"",記入シート!S313,"")</f>
        <v/>
      </c>
      <c r="L30" s="1044"/>
      <c r="M30" s="1044" t="str">
        <f>IF(記入シート!T313&lt;&gt;"",記入シート!T313,"")</f>
        <v/>
      </c>
      <c r="N30" s="1044"/>
      <c r="O30" s="1611" t="str">
        <f>IF(記入シート!V313&lt;&gt;"",記入シート!V313,"")</f>
        <v/>
      </c>
      <c r="P30" s="1611"/>
      <c r="Q30" s="1843" t="str">
        <f>IF(記入シート!X313&lt;&gt;"",記入シート!X313,"")</f>
        <v/>
      </c>
      <c r="R30" s="1843"/>
      <c r="S30" s="1044" t="str">
        <f>IF(記入シート!Y313&lt;&gt;"",記入シート!Y313,"")</f>
        <v/>
      </c>
      <c r="T30" s="1044"/>
    </row>
    <row r="31" spans="2:20" ht="30" customHeight="1" x14ac:dyDescent="0.15">
      <c r="B31" s="1776"/>
      <c r="C31" s="1044"/>
      <c r="D31" s="1044"/>
      <c r="E31" s="1044"/>
      <c r="F31" s="1044"/>
      <c r="G31" s="1300" t="str">
        <f>IF(記入シート!M314&lt;&gt;"",記入シート!M314,"")</f>
        <v/>
      </c>
      <c r="H31" s="1300"/>
      <c r="I31" s="1044" t="str">
        <f>IF(記入シート!R314&lt;&gt;"",記入シート!R314,"")</f>
        <v/>
      </c>
      <c r="J31" s="1044"/>
      <c r="K31" s="1044" t="str">
        <f>IF(記入シート!S314&lt;&gt;"",記入シート!S314,"")</f>
        <v/>
      </c>
      <c r="L31" s="1044"/>
      <c r="M31" s="1044" t="str">
        <f>IF(記入シート!T314&lt;&gt;"",記入シート!T314,"")</f>
        <v/>
      </c>
      <c r="N31" s="1044"/>
      <c r="O31" s="1611" t="str">
        <f>IF(記入シート!V314&lt;&gt;"",記入シート!V314,"")</f>
        <v/>
      </c>
      <c r="P31" s="1611"/>
      <c r="Q31" s="1843" t="str">
        <f>IF(記入シート!X314&lt;&gt;"",記入シート!X314,"")</f>
        <v/>
      </c>
      <c r="R31" s="1843"/>
      <c r="S31" s="1044" t="str">
        <f>IF(記入シート!Y314&lt;&gt;"",記入シート!Y314,"")</f>
        <v/>
      </c>
      <c r="T31" s="1044"/>
    </row>
    <row r="32" spans="2:20" ht="30" customHeight="1" x14ac:dyDescent="0.15">
      <c r="B32" s="1776"/>
      <c r="C32" s="1044"/>
      <c r="D32" s="1044"/>
      <c r="E32" s="1044"/>
      <c r="F32" s="1044"/>
      <c r="G32" s="1300" t="str">
        <f>IF(記入シート!M315&lt;&gt;"",記入シート!M315,"")</f>
        <v/>
      </c>
      <c r="H32" s="1300"/>
      <c r="I32" s="1044" t="str">
        <f>IF(記入シート!R315&lt;&gt;"",記入シート!R315,"")</f>
        <v/>
      </c>
      <c r="J32" s="1044"/>
      <c r="K32" s="1044" t="str">
        <f>IF(記入シート!S315&lt;&gt;"",記入シート!S315,"")</f>
        <v/>
      </c>
      <c r="L32" s="1044"/>
      <c r="M32" s="1044" t="str">
        <f>IF(記入シート!T315&lt;&gt;"",記入シート!T315,"")</f>
        <v/>
      </c>
      <c r="N32" s="1044"/>
      <c r="O32" s="1611" t="str">
        <f>IF(記入シート!V315&lt;&gt;"",記入シート!V315,"")</f>
        <v/>
      </c>
      <c r="P32" s="1611"/>
      <c r="Q32" s="1843" t="str">
        <f>IF(記入シート!X315&lt;&gt;"",記入シート!X315,"")</f>
        <v/>
      </c>
      <c r="R32" s="1843"/>
      <c r="S32" s="1044" t="str">
        <f>IF(記入シート!Y315&lt;&gt;"",記入シート!Y315,"")</f>
        <v/>
      </c>
      <c r="T32" s="1044"/>
    </row>
    <row r="33" spans="2:20" x14ac:dyDescent="0.15">
      <c r="B33" s="21"/>
      <c r="C33" s="1842" t="s">
        <v>761</v>
      </c>
      <c r="D33" s="1842"/>
      <c r="E33" s="1842"/>
      <c r="F33" s="1842"/>
      <c r="G33" s="1842"/>
      <c r="H33" s="1842"/>
      <c r="I33" s="1842"/>
      <c r="J33" s="1842"/>
      <c r="K33" s="1842"/>
      <c r="L33" s="1842"/>
      <c r="M33" s="1842"/>
      <c r="N33" s="1842"/>
      <c r="O33" s="1842"/>
      <c r="P33" s="1842"/>
      <c r="Q33" s="1842"/>
      <c r="R33" s="1842"/>
      <c r="S33" s="1842"/>
      <c r="T33" s="1842"/>
    </row>
    <row r="34" spans="2:20" x14ac:dyDescent="0.15">
      <c r="C34" s="1841" t="s">
        <v>762</v>
      </c>
      <c r="D34" s="1841"/>
      <c r="E34" s="1841"/>
      <c r="F34" s="1841"/>
      <c r="G34" s="1841"/>
      <c r="H34" s="1841"/>
      <c r="I34" s="1841"/>
      <c r="J34" s="1841"/>
      <c r="K34" s="1841"/>
      <c r="L34" s="1841"/>
      <c r="M34" s="1841"/>
      <c r="N34" s="1841"/>
      <c r="O34" s="1841"/>
      <c r="P34" s="1841"/>
      <c r="Q34" s="1841"/>
      <c r="R34" s="1841"/>
      <c r="S34" s="1841"/>
      <c r="T34" s="1841"/>
    </row>
    <row r="35" spans="2:20" ht="26.45" customHeight="1" x14ac:dyDescent="0.15">
      <c r="C35" s="1765" t="s">
        <v>763</v>
      </c>
      <c r="D35" s="1765"/>
      <c r="E35" s="1765"/>
      <c r="F35" s="1765"/>
      <c r="G35" s="1765"/>
      <c r="H35" s="1765"/>
      <c r="I35" s="1765"/>
      <c r="J35" s="1765"/>
      <c r="K35" s="1765"/>
      <c r="L35" s="1765"/>
      <c r="M35" s="1765"/>
      <c r="N35" s="1765"/>
      <c r="O35" s="1765"/>
      <c r="P35" s="1765"/>
      <c r="Q35" s="1765"/>
      <c r="R35" s="1765"/>
      <c r="S35" s="1765"/>
      <c r="T35" s="1765"/>
    </row>
    <row r="36" spans="2:20" x14ac:dyDescent="0.15">
      <c r="C36" s="1841" t="s">
        <v>760</v>
      </c>
      <c r="D36" s="1841"/>
      <c r="E36" s="1841"/>
      <c r="F36" s="1841"/>
      <c r="G36" s="1841"/>
      <c r="H36" s="1841"/>
      <c r="I36" s="1841"/>
      <c r="J36" s="1841"/>
      <c r="K36" s="1841"/>
      <c r="L36" s="1841"/>
      <c r="M36" s="1841"/>
      <c r="N36" s="1841"/>
      <c r="O36" s="1841"/>
      <c r="P36" s="1841"/>
      <c r="Q36" s="1841"/>
      <c r="R36" s="1841"/>
      <c r="S36" s="1841"/>
      <c r="T36" s="1841"/>
    </row>
    <row r="37" spans="2:20" x14ac:dyDescent="0.15">
      <c r="N37" s="473"/>
    </row>
  </sheetData>
  <sheetProtection sheet="1" objects="1" scenarios="1"/>
  <mergeCells count="115">
    <mergeCell ref="O29:P29"/>
    <mergeCell ref="Q29:R29"/>
    <mergeCell ref="S29:T29"/>
    <mergeCell ref="G30:H30"/>
    <mergeCell ref="I30:J30"/>
    <mergeCell ref="K30:L30"/>
    <mergeCell ref="M30:N30"/>
    <mergeCell ref="O30:P30"/>
    <mergeCell ref="Q30:R30"/>
    <mergeCell ref="K31:L31"/>
    <mergeCell ref="M31:N31"/>
    <mergeCell ref="O31:P31"/>
    <mergeCell ref="Q31:R31"/>
    <mergeCell ref="S31:T31"/>
    <mergeCell ref="G32:H32"/>
    <mergeCell ref="I32:J32"/>
    <mergeCell ref="K32:L32"/>
    <mergeCell ref="M32:N32"/>
    <mergeCell ref="O32:P32"/>
    <mergeCell ref="Q32:R32"/>
    <mergeCell ref="S32:T32"/>
    <mergeCell ref="C34:T34"/>
    <mergeCell ref="C35:T35"/>
    <mergeCell ref="G10:I10"/>
    <mergeCell ref="G11:I11"/>
    <mergeCell ref="G12:I12"/>
    <mergeCell ref="G13:I13"/>
    <mergeCell ref="G24:H24"/>
    <mergeCell ref="I21:T21"/>
    <mergeCell ref="I22:T22"/>
    <mergeCell ref="I23:T23"/>
    <mergeCell ref="I24:T24"/>
    <mergeCell ref="I25:T25"/>
    <mergeCell ref="S30:T30"/>
    <mergeCell ref="Q26:R26"/>
    <mergeCell ref="S26:T26"/>
    <mergeCell ref="C26:F32"/>
    <mergeCell ref="G27:H27"/>
    <mergeCell ref="I27:J27"/>
    <mergeCell ref="K27:L27"/>
    <mergeCell ref="C19:F19"/>
    <mergeCell ref="G19:T19"/>
    <mergeCell ref="M27:N27"/>
    <mergeCell ref="O27:P27"/>
    <mergeCell ref="Q27:R27"/>
    <mergeCell ref="G23:H23"/>
    <mergeCell ref="G25:H25"/>
    <mergeCell ref="M29:N29"/>
    <mergeCell ref="B10:B16"/>
    <mergeCell ref="C10:F16"/>
    <mergeCell ref="J10:T10"/>
    <mergeCell ref="J11:T11"/>
    <mergeCell ref="J12:T12"/>
    <mergeCell ref="J13:T13"/>
    <mergeCell ref="B26:B32"/>
    <mergeCell ref="S27:T27"/>
    <mergeCell ref="G28:H28"/>
    <mergeCell ref="I28:J28"/>
    <mergeCell ref="K28:L28"/>
    <mergeCell ref="M28:N28"/>
    <mergeCell ref="O28:P28"/>
    <mergeCell ref="Q28:R28"/>
    <mergeCell ref="S28:T28"/>
    <mergeCell ref="G29:H29"/>
    <mergeCell ref="I29:J29"/>
    <mergeCell ref="K29:L29"/>
    <mergeCell ref="G17:I17"/>
    <mergeCell ref="G31:H31"/>
    <mergeCell ref="I31:J31"/>
    <mergeCell ref="B2:F2"/>
    <mergeCell ref="G2:T2"/>
    <mergeCell ref="C36:T36"/>
    <mergeCell ref="J14:T14"/>
    <mergeCell ref="J15:T15"/>
    <mergeCell ref="J16:T16"/>
    <mergeCell ref="G20:T20"/>
    <mergeCell ref="C33:T33"/>
    <mergeCell ref="C20:F20"/>
    <mergeCell ref="B17:B18"/>
    <mergeCell ref="C17:F18"/>
    <mergeCell ref="G18:T18"/>
    <mergeCell ref="K26:L26"/>
    <mergeCell ref="G26:H26"/>
    <mergeCell ref="I26:J26"/>
    <mergeCell ref="M26:N26"/>
    <mergeCell ref="O26:P26"/>
    <mergeCell ref="G14:I14"/>
    <mergeCell ref="G15:I15"/>
    <mergeCell ref="G16:I16"/>
    <mergeCell ref="B21:B25"/>
    <mergeCell ref="C21:F25"/>
    <mergeCell ref="G21:H21"/>
    <mergeCell ref="G22:H22"/>
    <mergeCell ref="G9:T9"/>
    <mergeCell ref="C3:F3"/>
    <mergeCell ref="C9:F9"/>
    <mergeCell ref="G3:T3"/>
    <mergeCell ref="C4:F5"/>
    <mergeCell ref="B4:B5"/>
    <mergeCell ref="I4:M4"/>
    <mergeCell ref="I5:L5"/>
    <mergeCell ref="M5:P5"/>
    <mergeCell ref="Q5:T5"/>
    <mergeCell ref="P6:T6"/>
    <mergeCell ref="P7:T7"/>
    <mergeCell ref="P8:T8"/>
    <mergeCell ref="B6:B8"/>
    <mergeCell ref="C6:F8"/>
    <mergeCell ref="G6:J6"/>
    <mergeCell ref="K6:O6"/>
    <mergeCell ref="G7:J7"/>
    <mergeCell ref="K7:O7"/>
    <mergeCell ref="G8:J8"/>
    <mergeCell ref="K8:O8"/>
    <mergeCell ref="N4:T4"/>
  </mergeCells>
  <phoneticPr fontId="3"/>
  <conditionalFormatting sqref="G21:G25">
    <cfRule type="expression" dxfId="8" priority="1">
      <formula>$AR$6=1</formula>
    </cfRule>
  </conditionalFormatting>
  <pageMargins left="0.7" right="0.7" top="0.75" bottom="0.75" header="0.3" footer="0.3"/>
  <pageSetup paperSize="9" scale="81" fitToHeight="0"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4ED0F-FB9D-4947-9937-CB14AAA70CF9}">
  <sheetPr codeName="Sheet27">
    <pageSetUpPr fitToPage="1"/>
  </sheetPr>
  <dimension ref="B1:AB58"/>
  <sheetViews>
    <sheetView showZeros="0" view="pageBreakPreview" topLeftCell="A23" zoomScale="60" zoomScaleNormal="55" workbookViewId="0">
      <selection activeCell="Y1" sqref="Y1"/>
    </sheetView>
  </sheetViews>
  <sheetFormatPr defaultColWidth="4.625" defaultRowHeight="15.75" x14ac:dyDescent="0.15"/>
  <cols>
    <col min="1" max="1" width="4.625" style="19"/>
    <col min="2" max="24" width="5.625" style="19" customWidth="1"/>
    <col min="25" max="16384" width="4.625" style="19"/>
  </cols>
  <sheetData>
    <row r="1" spans="2:28" x14ac:dyDescent="0.15">
      <c r="B1" s="470" t="s">
        <v>883</v>
      </c>
      <c r="C1" s="470"/>
      <c r="D1" s="470"/>
      <c r="E1" s="470"/>
      <c r="F1" s="470"/>
      <c r="Y1" s="19">
        <v>18</v>
      </c>
      <c r="AB1" s="21"/>
    </row>
    <row r="2" spans="2:28" x14ac:dyDescent="0.15">
      <c r="B2" s="1846" t="s">
        <v>934</v>
      </c>
      <c r="C2" s="1847"/>
      <c r="D2" s="1847"/>
      <c r="E2" s="1847"/>
      <c r="F2" s="1847"/>
      <c r="G2" s="1847"/>
      <c r="H2" s="1847"/>
      <c r="I2" s="1847"/>
      <c r="J2" s="1847"/>
      <c r="K2" s="1847"/>
      <c r="L2" s="1847"/>
      <c r="M2" s="1847"/>
      <c r="N2" s="1847"/>
      <c r="O2" s="1847"/>
      <c r="P2" s="1847"/>
      <c r="Q2" s="1847"/>
      <c r="R2" s="1847"/>
      <c r="S2" s="1847"/>
      <c r="T2" s="1847"/>
      <c r="U2" s="1847"/>
      <c r="V2" s="1847"/>
      <c r="W2" s="1847"/>
      <c r="X2" s="1848"/>
    </row>
    <row r="3" spans="2:28" x14ac:dyDescent="0.15">
      <c r="B3" s="1849" t="str">
        <f>IF(記入シート!H322&lt;&gt;"",記入シート!H322,"")</f>
        <v/>
      </c>
      <c r="C3" s="1850"/>
      <c r="D3" s="1850"/>
      <c r="E3" s="1850"/>
      <c r="F3" s="1850"/>
      <c r="G3" s="1850"/>
      <c r="H3" s="1850"/>
      <c r="I3" s="1850"/>
      <c r="J3" s="1850"/>
      <c r="K3" s="1850"/>
      <c r="L3" s="1850"/>
      <c r="M3" s="1850"/>
      <c r="N3" s="1850"/>
      <c r="O3" s="1850"/>
      <c r="P3" s="1850"/>
      <c r="Q3" s="1850"/>
      <c r="R3" s="1850"/>
      <c r="S3" s="1850"/>
      <c r="T3" s="1850"/>
      <c r="U3" s="1850"/>
      <c r="V3" s="1850"/>
      <c r="W3" s="1850"/>
      <c r="X3" s="1851"/>
    </row>
    <row r="4" spans="2:28" x14ac:dyDescent="0.15">
      <c r="B4" s="1852"/>
      <c r="C4" s="1853"/>
      <c r="D4" s="1853"/>
      <c r="E4" s="1853"/>
      <c r="F4" s="1853"/>
      <c r="G4" s="1853"/>
      <c r="H4" s="1853"/>
      <c r="I4" s="1853"/>
      <c r="J4" s="1853"/>
      <c r="K4" s="1853"/>
      <c r="L4" s="1853"/>
      <c r="M4" s="1853"/>
      <c r="N4" s="1853"/>
      <c r="O4" s="1853"/>
      <c r="P4" s="1853"/>
      <c r="Q4" s="1853"/>
      <c r="R4" s="1853"/>
      <c r="S4" s="1853"/>
      <c r="T4" s="1853"/>
      <c r="U4" s="1853"/>
      <c r="V4" s="1853"/>
      <c r="W4" s="1853"/>
      <c r="X4" s="1854"/>
    </row>
    <row r="5" spans="2:28" x14ac:dyDescent="0.15">
      <c r="B5" s="1852"/>
      <c r="C5" s="1853"/>
      <c r="D5" s="1853"/>
      <c r="E5" s="1853"/>
      <c r="F5" s="1853"/>
      <c r="G5" s="1853"/>
      <c r="H5" s="1853"/>
      <c r="I5" s="1853"/>
      <c r="J5" s="1853"/>
      <c r="K5" s="1853"/>
      <c r="L5" s="1853"/>
      <c r="M5" s="1853"/>
      <c r="N5" s="1853"/>
      <c r="O5" s="1853"/>
      <c r="P5" s="1853"/>
      <c r="Q5" s="1853"/>
      <c r="R5" s="1853"/>
      <c r="S5" s="1853"/>
      <c r="T5" s="1853"/>
      <c r="U5" s="1853"/>
      <c r="V5" s="1853"/>
      <c r="W5" s="1853"/>
      <c r="X5" s="1854"/>
    </row>
    <row r="6" spans="2:28" ht="24.95" customHeight="1" x14ac:dyDescent="0.15">
      <c r="B6" s="1855"/>
      <c r="C6" s="1856"/>
      <c r="D6" s="1856"/>
      <c r="E6" s="1856"/>
      <c r="F6" s="1856"/>
      <c r="G6" s="1856"/>
      <c r="H6" s="1856"/>
      <c r="I6" s="1856"/>
      <c r="J6" s="1856"/>
      <c r="K6" s="1856"/>
      <c r="L6" s="1856"/>
      <c r="M6" s="1856"/>
      <c r="N6" s="1856"/>
      <c r="O6" s="1856"/>
      <c r="P6" s="1856"/>
      <c r="Q6" s="1856"/>
      <c r="R6" s="1856"/>
      <c r="S6" s="1856"/>
      <c r="T6" s="1856"/>
      <c r="U6" s="1856"/>
      <c r="V6" s="1856"/>
      <c r="W6" s="1856"/>
      <c r="X6" s="1857"/>
    </row>
    <row r="9" spans="2:28" ht="24.95" customHeight="1" x14ac:dyDescent="0.15">
      <c r="D9" s="1762" t="s">
        <v>917</v>
      </c>
      <c r="E9" s="1763"/>
      <c r="F9" s="1763"/>
      <c r="G9" s="1763"/>
      <c r="H9" s="1763"/>
      <c r="I9" s="1763"/>
      <c r="J9" s="1764"/>
      <c r="K9" s="21"/>
      <c r="M9" s="1864" t="s">
        <v>911</v>
      </c>
      <c r="N9" s="1865"/>
      <c r="O9" s="1865"/>
      <c r="P9" s="1865"/>
      <c r="Q9" s="1865"/>
      <c r="R9" s="1865"/>
      <c r="S9" s="1865"/>
      <c r="T9" s="1865"/>
      <c r="U9" s="1865"/>
      <c r="V9" s="1866"/>
    </row>
    <row r="10" spans="2:28" ht="24.95" customHeight="1" x14ac:dyDescent="0.15">
      <c r="D10" s="1260" t="str">
        <f>IF(記入シート!P329&lt;&gt;"",記入シート!P329,"")</f>
        <v/>
      </c>
      <c r="E10" s="1261"/>
      <c r="F10" s="1261"/>
      <c r="G10" s="1261"/>
      <c r="H10" s="1261"/>
      <c r="I10" s="1261"/>
      <c r="J10" s="1262"/>
      <c r="K10" s="21"/>
      <c r="M10" s="479" t="s">
        <v>912</v>
      </c>
      <c r="N10" s="470"/>
      <c r="O10" s="470"/>
      <c r="P10" s="470"/>
      <c r="Q10" s="480"/>
      <c r="R10" s="1617" t="str">
        <f>IF(記入シート!AC328&lt;&gt;"",記入シート!AC328,"")</f>
        <v>災害対策副本部長</v>
      </c>
      <c r="S10" s="1618"/>
      <c r="T10" s="470"/>
      <c r="U10" s="470"/>
      <c r="V10" s="480"/>
    </row>
    <row r="11" spans="2:28" ht="24.95" customHeight="1" x14ac:dyDescent="0.15">
      <c r="D11" s="467" t="s">
        <v>919</v>
      </c>
      <c r="G11" s="1286" t="str">
        <f>IF(記入シート!R330&lt;&gt;"",記入シート!R330,"")</f>
        <v/>
      </c>
      <c r="H11" s="1286"/>
      <c r="I11" s="1286"/>
      <c r="J11" s="1287"/>
      <c r="K11" s="486"/>
      <c r="M11" s="479" t="s">
        <v>925</v>
      </c>
      <c r="N11" s="470"/>
      <c r="O11" s="1511">
        <f>IF(記入シート!Z329&lt;&gt;"",記入シート!Z329,"")</f>
        <v>0</v>
      </c>
      <c r="P11" s="1512"/>
      <c r="Q11" s="1513"/>
      <c r="R11" s="479" t="s">
        <v>925</v>
      </c>
      <c r="S11" s="470"/>
      <c r="T11" s="1511" t="str">
        <f>IF(記入シート!AE329&lt;&gt;"",記入シート!AE329,"")</f>
        <v/>
      </c>
      <c r="U11" s="1512"/>
      <c r="V11" s="1513"/>
    </row>
    <row r="12" spans="2:28" ht="24.95" customHeight="1" x14ac:dyDescent="0.15">
      <c r="D12" s="467" t="s">
        <v>921</v>
      </c>
      <c r="G12" s="1286" t="str">
        <f>IF(記入シート!R331&lt;&gt;"",記入シート!R331,"")</f>
        <v/>
      </c>
      <c r="H12" s="1286"/>
      <c r="I12" s="1286"/>
      <c r="J12" s="1287"/>
      <c r="K12" s="486"/>
      <c r="M12" s="479" t="s">
        <v>926</v>
      </c>
      <c r="N12" s="470"/>
      <c r="O12" s="1511">
        <f>IF(記入シート!Z330&lt;&gt;"",記入シート!Z330,"")</f>
        <v>0</v>
      </c>
      <c r="P12" s="1512"/>
      <c r="Q12" s="1513"/>
      <c r="R12" s="479" t="s">
        <v>926</v>
      </c>
      <c r="S12" s="470"/>
      <c r="T12" s="1511" t="str">
        <f>IF(記入シート!AE330&lt;&gt;"",記入シート!AE330,"")</f>
        <v/>
      </c>
      <c r="U12" s="1512"/>
      <c r="V12" s="1513"/>
    </row>
    <row r="13" spans="2:28" ht="24.95" customHeight="1" x14ac:dyDescent="0.15">
      <c r="D13" s="467" t="s">
        <v>923</v>
      </c>
      <c r="G13" s="1286" t="str">
        <f>IF(記入シート!R332&lt;&gt;"",記入シート!R332,"")</f>
        <v/>
      </c>
      <c r="H13" s="1286"/>
      <c r="I13" s="1286"/>
      <c r="J13" s="1287"/>
      <c r="K13" s="486"/>
      <c r="M13" s="479" t="s">
        <v>928</v>
      </c>
      <c r="N13" s="470"/>
      <c r="O13" s="1511">
        <f>IF(記入シート!Z331&lt;&gt;"",記入シート!Z331,"")</f>
        <v>0</v>
      </c>
      <c r="P13" s="1512"/>
      <c r="Q13" s="1513"/>
      <c r="R13" s="479" t="s">
        <v>928</v>
      </c>
      <c r="S13" s="470"/>
      <c r="T13" s="1511" t="str">
        <f>IF(記入シート!AE331&lt;&gt;"",記入シート!AE331,"")</f>
        <v/>
      </c>
      <c r="U13" s="1512"/>
      <c r="V13" s="1513"/>
    </row>
    <row r="14" spans="2:28" ht="24.95" customHeight="1" x14ac:dyDescent="0.15">
      <c r="D14" s="493" t="s">
        <v>924</v>
      </c>
      <c r="E14" s="481"/>
      <c r="F14" s="481"/>
      <c r="G14" s="1288" t="str">
        <f>IF(記入シート!R333&lt;&gt;"",記入シート!R333,"")</f>
        <v/>
      </c>
      <c r="H14" s="1288"/>
      <c r="I14" s="1288"/>
      <c r="J14" s="1289"/>
      <c r="K14" s="486"/>
      <c r="M14" s="1617" t="str">
        <f>IF(記入シート!X332&lt;&gt;"",記入シート!X332,"")</f>
        <v>対外班長</v>
      </c>
      <c r="N14" s="1618"/>
      <c r="O14" s="470"/>
      <c r="P14" s="470"/>
      <c r="Q14" s="480"/>
      <c r="R14" s="1617" t="str">
        <f>IF(記入シート!AC332&lt;&gt;"",記入シート!AC332,"")</f>
        <v>安否確認班長</v>
      </c>
      <c r="S14" s="1618"/>
      <c r="T14" s="470"/>
      <c r="U14" s="470"/>
      <c r="V14" s="480"/>
    </row>
    <row r="15" spans="2:28" ht="24.95" customHeight="1" x14ac:dyDescent="0.15">
      <c r="M15" s="479" t="s">
        <v>925</v>
      </c>
      <c r="N15" s="470"/>
      <c r="O15" s="1511" t="str">
        <f>IF(記入シート!Z333&lt;&gt;"",記入シート!Z333,"")</f>
        <v/>
      </c>
      <c r="P15" s="1512"/>
      <c r="Q15" s="1513"/>
      <c r="R15" s="479" t="s">
        <v>925</v>
      </c>
      <c r="S15" s="470"/>
      <c r="T15" s="1511" t="str">
        <f>IF(記入シート!AE333&lt;&gt;"",記入シート!AE333,"")</f>
        <v/>
      </c>
      <c r="U15" s="1512"/>
      <c r="V15" s="1513"/>
    </row>
    <row r="16" spans="2:28" ht="24.95" customHeight="1" x14ac:dyDescent="0.15">
      <c r="D16" s="1257" t="str">
        <f>IF(記入シート!P335&lt;&gt;"",記入シート!P335,"")</f>
        <v>災害対策副本部長</v>
      </c>
      <c r="E16" s="1258"/>
      <c r="F16" s="1258"/>
      <c r="G16" s="1258"/>
      <c r="H16" s="1258"/>
      <c r="I16" s="1258"/>
      <c r="J16" s="1259"/>
      <c r="K16" s="21"/>
      <c r="M16" s="479" t="s">
        <v>926</v>
      </c>
      <c r="N16" s="470"/>
      <c r="O16" s="1511" t="str">
        <f>IF(記入シート!Z334&lt;&gt;"",記入シート!Z334,"")</f>
        <v/>
      </c>
      <c r="P16" s="1512"/>
      <c r="Q16" s="1513"/>
      <c r="R16" s="479" t="s">
        <v>926</v>
      </c>
      <c r="S16" s="470"/>
      <c r="T16" s="1511" t="str">
        <f>IF(記入シート!AE334&lt;&gt;"",記入シート!AE334,"")</f>
        <v/>
      </c>
      <c r="U16" s="1512"/>
      <c r="V16" s="1513"/>
    </row>
    <row r="17" spans="2:24" ht="24.95" customHeight="1" x14ac:dyDescent="0.15">
      <c r="D17" s="494" t="s">
        <v>913</v>
      </c>
      <c r="E17" s="466"/>
      <c r="F17" s="466"/>
      <c r="G17" s="1284" t="str">
        <f>IF(記入シート!P336&lt;&gt;"",記入シート!P336,"")</f>
        <v/>
      </c>
      <c r="H17" s="1284"/>
      <c r="I17" s="1284"/>
      <c r="J17" s="1285"/>
      <c r="K17" s="486"/>
      <c r="M17" s="479" t="s">
        <v>928</v>
      </c>
      <c r="N17" s="470"/>
      <c r="O17" s="1511" t="str">
        <f>IF(記入シート!Z335&lt;&gt;"",記入シート!Z335,"")</f>
        <v/>
      </c>
      <c r="P17" s="1512"/>
      <c r="Q17" s="1513"/>
      <c r="R17" s="479" t="s">
        <v>928</v>
      </c>
      <c r="S17" s="470"/>
      <c r="T17" s="1511" t="str">
        <f>IF(記入シート!AE335&lt;&gt;"",記入シート!AE335,"")</f>
        <v/>
      </c>
      <c r="U17" s="1512"/>
      <c r="V17" s="1513"/>
    </row>
    <row r="18" spans="2:24" ht="24.95" customHeight="1" x14ac:dyDescent="0.15">
      <c r="D18" s="467" t="s">
        <v>919</v>
      </c>
      <c r="G18" s="1286" t="str">
        <f>IF(記入シート!R337&lt;&gt;"",記入シート!R337,"")</f>
        <v/>
      </c>
      <c r="H18" s="1286"/>
      <c r="I18" s="1286"/>
      <c r="J18" s="1287"/>
      <c r="K18" s="486"/>
      <c r="M18" s="1617" t="str">
        <f>IF(記入シート!X336&lt;&gt;"",記入シート!X336,"")</f>
        <v>設備班長</v>
      </c>
      <c r="N18" s="1618"/>
      <c r="O18" s="470"/>
      <c r="P18" s="470"/>
      <c r="Q18" s="480"/>
      <c r="R18" s="1617" t="str">
        <f>IF(記入シート!AC336&lt;&gt;"",記入シート!AC336,"")</f>
        <v>救護班長</v>
      </c>
      <c r="S18" s="1618"/>
      <c r="T18" s="470"/>
      <c r="U18" s="470"/>
      <c r="V18" s="480"/>
    </row>
    <row r="19" spans="2:24" ht="24.95" customHeight="1" x14ac:dyDescent="0.15">
      <c r="D19" s="467" t="s">
        <v>921</v>
      </c>
      <c r="G19" s="1286" t="str">
        <f>IF(記入シート!R338&lt;&gt;"",記入シート!R338,"")</f>
        <v/>
      </c>
      <c r="H19" s="1286"/>
      <c r="I19" s="1286"/>
      <c r="J19" s="1287"/>
      <c r="K19" s="486"/>
      <c r="M19" s="479" t="s">
        <v>925</v>
      </c>
      <c r="N19" s="470"/>
      <c r="O19" s="1511" t="str">
        <f>IF(記入シート!Z337&lt;&gt;"",記入シート!Z337,"")</f>
        <v/>
      </c>
      <c r="P19" s="1512"/>
      <c r="Q19" s="1513"/>
      <c r="R19" s="479" t="s">
        <v>925</v>
      </c>
      <c r="S19" s="470"/>
      <c r="T19" s="1511" t="str">
        <f>IF(記入シート!AE337&lt;&gt;"",記入シート!AE337,"")</f>
        <v/>
      </c>
      <c r="U19" s="1512"/>
      <c r="V19" s="1513"/>
    </row>
    <row r="20" spans="2:24" ht="24.95" customHeight="1" x14ac:dyDescent="0.15">
      <c r="D20" s="467" t="s">
        <v>923</v>
      </c>
      <c r="G20" s="1286" t="str">
        <f>IF(記入シート!R339&lt;&gt;"",記入シート!R339,"")</f>
        <v/>
      </c>
      <c r="H20" s="1286"/>
      <c r="I20" s="1286"/>
      <c r="J20" s="1287"/>
      <c r="K20" s="486"/>
      <c r="M20" s="479" t="s">
        <v>926</v>
      </c>
      <c r="N20" s="470"/>
      <c r="O20" s="1511" t="str">
        <f>IF(記入シート!Z338&lt;&gt;"",記入シート!Z338,"")</f>
        <v/>
      </c>
      <c r="P20" s="1512"/>
      <c r="Q20" s="1513"/>
      <c r="R20" s="479" t="s">
        <v>926</v>
      </c>
      <c r="S20" s="470"/>
      <c r="T20" s="1511" t="str">
        <f>IF(記入シート!AE338&lt;&gt;"",記入シート!AE338,"")</f>
        <v/>
      </c>
      <c r="U20" s="1512"/>
      <c r="V20" s="1513"/>
    </row>
    <row r="21" spans="2:24" ht="24.95" customHeight="1" x14ac:dyDescent="0.15">
      <c r="D21" s="493" t="s">
        <v>924</v>
      </c>
      <c r="E21" s="481"/>
      <c r="F21" s="481"/>
      <c r="G21" s="1288" t="str">
        <f>IF(記入シート!R340&lt;&gt;"",記入シート!R340,"")</f>
        <v/>
      </c>
      <c r="H21" s="1288"/>
      <c r="I21" s="1288"/>
      <c r="J21" s="1289"/>
      <c r="K21" s="486"/>
      <c r="M21" s="482" t="s">
        <v>928</v>
      </c>
      <c r="N21" s="483"/>
      <c r="O21" s="1511" t="str">
        <f>IF(記入シート!Z339&lt;&gt;"",記入シート!Z339,"")</f>
        <v/>
      </c>
      <c r="P21" s="1512"/>
      <c r="Q21" s="1513"/>
      <c r="R21" s="482" t="s">
        <v>928</v>
      </c>
      <c r="S21" s="483"/>
      <c r="T21" s="1511" t="str">
        <f>IF(記入シート!AE339&lt;&gt;"",記入シート!AE339,"")</f>
        <v/>
      </c>
      <c r="U21" s="1512"/>
      <c r="V21" s="1513"/>
    </row>
    <row r="22" spans="2:24" ht="24.95" customHeight="1" x14ac:dyDescent="0.15"/>
    <row r="23" spans="2:24" ht="24.95" customHeight="1" x14ac:dyDescent="0.15"/>
    <row r="24" spans="2:24" ht="24.95" customHeight="1" x14ac:dyDescent="0.15"/>
    <row r="25" spans="2:24" ht="24.95" customHeight="1" x14ac:dyDescent="0.15">
      <c r="B25" s="1257" t="str">
        <f>IF(記入シート!H344&lt;&gt;"",記入シート!H344,"")</f>
        <v>対外班</v>
      </c>
      <c r="C25" s="1258"/>
      <c r="D25" s="1258"/>
      <c r="E25" s="1258"/>
      <c r="F25" s="1259"/>
      <c r="H25" s="1257" t="str">
        <f>IF(記入シート!O344&lt;&gt;"",記入シート!O344,"")</f>
        <v>安否確認班</v>
      </c>
      <c r="I25" s="1258"/>
      <c r="J25" s="1258"/>
      <c r="K25" s="1258"/>
      <c r="L25" s="1259"/>
      <c r="N25" s="1257" t="str">
        <f>IF(記入シート!V344&lt;&gt;"",記入シート!V344,"")</f>
        <v>設備班</v>
      </c>
      <c r="O25" s="1258"/>
      <c r="P25" s="1258"/>
      <c r="Q25" s="1258"/>
      <c r="R25" s="1259"/>
      <c r="T25" s="1257" t="str">
        <f>IF(記入シート!AC344&lt;&gt;"",記入シート!AC344,"")</f>
        <v>救護班</v>
      </c>
      <c r="U25" s="1258"/>
      <c r="V25" s="1258"/>
      <c r="W25" s="1258"/>
      <c r="X25" s="1259"/>
    </row>
    <row r="26" spans="2:24" ht="24.95" customHeight="1" x14ac:dyDescent="0.15">
      <c r="B26" s="1858" t="s">
        <v>1568</v>
      </c>
      <c r="C26" s="1859"/>
      <c r="D26" s="1261" t="str">
        <f>IF(記入シート!J345&lt;&gt;"",記入シート!J345,"")</f>
        <v/>
      </c>
      <c r="E26" s="1261"/>
      <c r="F26" s="1262"/>
      <c r="H26" s="1858" t="s">
        <v>1568</v>
      </c>
      <c r="I26" s="1859"/>
      <c r="J26" s="1261" t="str">
        <f>IF(記入シート!Q345&lt;&gt;"",記入シート!Q345,"")</f>
        <v/>
      </c>
      <c r="K26" s="1261"/>
      <c r="L26" s="1262"/>
      <c r="N26" s="1858" t="s">
        <v>1568</v>
      </c>
      <c r="O26" s="1859"/>
      <c r="P26" s="1261" t="str">
        <f>IF(記入シート!X345&lt;&gt;"",記入シート!X345,"")</f>
        <v/>
      </c>
      <c r="Q26" s="1261"/>
      <c r="R26" s="1262"/>
      <c r="T26" s="1858" t="s">
        <v>1568</v>
      </c>
      <c r="U26" s="1859"/>
      <c r="V26" s="1261" t="str">
        <f>IF(記入シート!AE345&lt;&gt;"",記入シート!AE345,"")</f>
        <v/>
      </c>
      <c r="W26" s="1261"/>
      <c r="X26" s="1262"/>
    </row>
    <row r="27" spans="2:24" ht="24.95" customHeight="1" x14ac:dyDescent="0.15">
      <c r="B27" s="467" t="s">
        <v>892</v>
      </c>
      <c r="D27" s="1286" t="str">
        <f>IF(記入シート!J346&lt;&gt;"",記入シート!J346,"")</f>
        <v/>
      </c>
      <c r="E27" s="1286"/>
      <c r="F27" s="1287"/>
      <c r="H27" s="467" t="s">
        <v>892</v>
      </c>
      <c r="J27" s="1286" t="str">
        <f>IF(記入シート!Q346&lt;&gt;"",記入シート!Q346,"")</f>
        <v/>
      </c>
      <c r="K27" s="1286"/>
      <c r="L27" s="1287"/>
      <c r="N27" s="467" t="s">
        <v>892</v>
      </c>
      <c r="P27" s="1286" t="str">
        <f>IF(記入シート!X346&lt;&gt;"",記入シート!X346,"")</f>
        <v/>
      </c>
      <c r="Q27" s="1286"/>
      <c r="R27" s="1287"/>
      <c r="T27" s="467" t="s">
        <v>892</v>
      </c>
      <c r="V27" s="1286" t="str">
        <f>IF(記入シート!AE346&lt;&gt;"",記入シート!AE346,"")</f>
        <v/>
      </c>
      <c r="W27" s="1286"/>
      <c r="X27" s="1287"/>
    </row>
    <row r="28" spans="2:24" ht="24.95" customHeight="1" x14ac:dyDescent="0.15">
      <c r="B28" s="467" t="s">
        <v>893</v>
      </c>
      <c r="D28" s="1286" t="str">
        <f>IF(記入シート!J347&lt;&gt;"",記入シート!J347,"")</f>
        <v/>
      </c>
      <c r="E28" s="1286"/>
      <c r="F28" s="1287"/>
      <c r="H28" s="467" t="s">
        <v>893</v>
      </c>
      <c r="J28" s="1286" t="str">
        <f>IF(記入シート!Q347&lt;&gt;"",記入シート!Q347,"")</f>
        <v/>
      </c>
      <c r="K28" s="1286"/>
      <c r="L28" s="1287"/>
      <c r="N28" s="467" t="s">
        <v>893</v>
      </c>
      <c r="P28" s="1286" t="str">
        <f>IF(記入シート!X347&lt;&gt;"",記入シート!X347,"")</f>
        <v/>
      </c>
      <c r="Q28" s="1286"/>
      <c r="R28" s="1287"/>
      <c r="T28" s="467" t="s">
        <v>893</v>
      </c>
      <c r="V28" s="1286" t="str">
        <f>IF(記入シート!AE347&lt;&gt;"",記入シート!AE347,"")</f>
        <v/>
      </c>
      <c r="W28" s="1286"/>
      <c r="X28" s="1287"/>
    </row>
    <row r="29" spans="2:24" ht="24.95" customHeight="1" x14ac:dyDescent="0.15">
      <c r="B29" s="467" t="s">
        <v>894</v>
      </c>
      <c r="D29" s="1286" t="str">
        <f>IF(記入シート!J348&lt;&gt;"",記入シート!J348,"")</f>
        <v/>
      </c>
      <c r="E29" s="1286"/>
      <c r="F29" s="1287"/>
      <c r="H29" s="467" t="s">
        <v>894</v>
      </c>
      <c r="J29" s="1286" t="str">
        <f>IF(記入シート!Q348&lt;&gt;"",記入シート!Q348,"")</f>
        <v/>
      </c>
      <c r="K29" s="1286"/>
      <c r="L29" s="1287"/>
      <c r="N29" s="467" t="s">
        <v>894</v>
      </c>
      <c r="P29" s="1286" t="str">
        <f>IF(記入シート!X348&lt;&gt;"",記入シート!X348,"")</f>
        <v/>
      </c>
      <c r="Q29" s="1286"/>
      <c r="R29" s="1287"/>
      <c r="T29" s="467" t="s">
        <v>894</v>
      </c>
      <c r="V29" s="1286" t="str">
        <f>IF(記入シート!AE348&lt;&gt;"",記入シート!AE348,"")</f>
        <v/>
      </c>
      <c r="W29" s="1286"/>
      <c r="X29" s="1287"/>
    </row>
    <row r="30" spans="2:24" ht="24.95" customHeight="1" x14ac:dyDescent="0.15">
      <c r="B30" s="1867" t="s">
        <v>898</v>
      </c>
      <c r="C30" s="1868"/>
      <c r="D30" s="1288" t="str">
        <f>IF(記入シート!J349&lt;&gt;"",記入シート!J349,"")</f>
        <v/>
      </c>
      <c r="E30" s="1288"/>
      <c r="F30" s="1289"/>
      <c r="H30" s="1867" t="s">
        <v>898</v>
      </c>
      <c r="I30" s="1868"/>
      <c r="J30" s="1288" t="str">
        <f>IF(記入シート!Q349&lt;&gt;"",記入シート!Q349,"")</f>
        <v/>
      </c>
      <c r="K30" s="1288"/>
      <c r="L30" s="1289"/>
      <c r="N30" s="1867" t="s">
        <v>898</v>
      </c>
      <c r="O30" s="1868"/>
      <c r="P30" s="1288" t="str">
        <f>IF(記入シート!X349&lt;&gt;"",記入シート!X349,"")</f>
        <v/>
      </c>
      <c r="Q30" s="1288"/>
      <c r="R30" s="1289"/>
      <c r="T30" s="1867" t="s">
        <v>898</v>
      </c>
      <c r="U30" s="1868"/>
      <c r="V30" s="1288" t="str">
        <f>IF(記入シート!AE349&lt;&gt;"",記入シート!AE349,"")</f>
        <v/>
      </c>
      <c r="W30" s="1288"/>
      <c r="X30" s="1289"/>
    </row>
    <row r="31" spans="2:24" ht="24.95" customHeight="1" x14ac:dyDescent="0.15"/>
    <row r="32" spans="2:24" ht="24.95" customHeight="1" x14ac:dyDescent="0.15">
      <c r="B32" s="1257" t="str">
        <f>B25</f>
        <v>対外班</v>
      </c>
      <c r="C32" s="1258"/>
      <c r="D32" s="1258"/>
      <c r="E32" s="1258"/>
      <c r="F32" s="1259"/>
      <c r="H32" s="1257" t="str">
        <f>H25</f>
        <v>安否確認班</v>
      </c>
      <c r="I32" s="1258"/>
      <c r="J32" s="1258"/>
      <c r="K32" s="1258"/>
      <c r="L32" s="1259"/>
      <c r="N32" s="1257" t="str">
        <f>N25</f>
        <v>設備班</v>
      </c>
      <c r="O32" s="1258"/>
      <c r="P32" s="1258"/>
      <c r="Q32" s="1258"/>
      <c r="R32" s="1259"/>
      <c r="T32" s="1257" t="str">
        <f>T25</f>
        <v>救護班</v>
      </c>
      <c r="U32" s="1258"/>
      <c r="V32" s="1258"/>
      <c r="W32" s="1258"/>
      <c r="X32" s="1259"/>
    </row>
    <row r="33" spans="2:24" ht="24.95" customHeight="1" x14ac:dyDescent="0.15">
      <c r="B33" s="1858" t="s">
        <v>1391</v>
      </c>
      <c r="C33" s="1859"/>
      <c r="D33" s="1261" t="str">
        <f>IF(記入シート!J352&lt;&gt;"",記入シート!J352,"")</f>
        <v/>
      </c>
      <c r="E33" s="1261"/>
      <c r="F33" s="1262"/>
      <c r="H33" s="1858" t="s">
        <v>1391</v>
      </c>
      <c r="I33" s="1859"/>
      <c r="J33" s="1261" t="str">
        <f>IF(記入シート!Q352&lt;&gt;"",記入シート!Q352,"")</f>
        <v/>
      </c>
      <c r="K33" s="1261"/>
      <c r="L33" s="1262"/>
      <c r="N33" s="1858" t="s">
        <v>1391</v>
      </c>
      <c r="O33" s="1859"/>
      <c r="P33" s="1261" t="str">
        <f>IF(記入シート!X352&lt;&gt;"",記入シート!X352,"")</f>
        <v/>
      </c>
      <c r="Q33" s="1261"/>
      <c r="R33" s="1262"/>
      <c r="T33" s="1858" t="s">
        <v>1391</v>
      </c>
      <c r="U33" s="1859"/>
      <c r="V33" s="1261" t="str">
        <f>IF(記入シート!AE352&lt;&gt;"",記入シート!AE352,"")</f>
        <v/>
      </c>
      <c r="W33" s="1261"/>
      <c r="X33" s="1262"/>
    </row>
    <row r="34" spans="2:24" ht="24.95" customHeight="1" x14ac:dyDescent="0.15">
      <c r="B34" s="467" t="s">
        <v>892</v>
      </c>
      <c r="D34" s="1286" t="str">
        <f>IF(記入シート!J353&lt;&gt;"",記入シート!J353,"")</f>
        <v/>
      </c>
      <c r="E34" s="1286"/>
      <c r="F34" s="1287"/>
      <c r="H34" s="467" t="s">
        <v>892</v>
      </c>
      <c r="J34" s="1286" t="str">
        <f>IF(記入シート!Q353&lt;&gt;"",記入シート!Q353,"")</f>
        <v/>
      </c>
      <c r="K34" s="1286"/>
      <c r="L34" s="1287"/>
      <c r="N34" s="467" t="s">
        <v>892</v>
      </c>
      <c r="P34" s="1286" t="str">
        <f>IF(記入シート!X353&lt;&gt;"",記入シート!X353,"")</f>
        <v/>
      </c>
      <c r="Q34" s="1286"/>
      <c r="R34" s="1287"/>
      <c r="T34" s="467" t="s">
        <v>892</v>
      </c>
      <c r="V34" s="1286" t="str">
        <f>IF(記入シート!AE353&lt;&gt;"",記入シート!AE353,"")</f>
        <v/>
      </c>
      <c r="W34" s="1286"/>
      <c r="X34" s="1287"/>
    </row>
    <row r="35" spans="2:24" ht="24.95" customHeight="1" x14ac:dyDescent="0.15">
      <c r="B35" s="467" t="s">
        <v>893</v>
      </c>
      <c r="D35" s="1286" t="str">
        <f>IF(記入シート!J354&lt;&gt;"",記入シート!J354,"")</f>
        <v/>
      </c>
      <c r="E35" s="1286"/>
      <c r="F35" s="1287"/>
      <c r="H35" s="467" t="s">
        <v>893</v>
      </c>
      <c r="J35" s="1286" t="str">
        <f>IF(記入シート!Q354&lt;&gt;"",記入シート!Q354,"")</f>
        <v/>
      </c>
      <c r="K35" s="1286"/>
      <c r="L35" s="1287"/>
      <c r="N35" s="467" t="s">
        <v>893</v>
      </c>
      <c r="P35" s="1286" t="str">
        <f>IF(記入シート!X354&lt;&gt;"",記入シート!X354,"")</f>
        <v/>
      </c>
      <c r="Q35" s="1286"/>
      <c r="R35" s="1287"/>
      <c r="T35" s="467" t="s">
        <v>893</v>
      </c>
      <c r="V35" s="1286" t="str">
        <f>IF(記入シート!AE354&lt;&gt;"",記入シート!AE354,"")</f>
        <v/>
      </c>
      <c r="W35" s="1286"/>
      <c r="X35" s="1287"/>
    </row>
    <row r="36" spans="2:24" ht="24.95" customHeight="1" x14ac:dyDescent="0.15">
      <c r="B36" s="467" t="s">
        <v>894</v>
      </c>
      <c r="D36" s="1286" t="str">
        <f>IF(記入シート!J355&lt;&gt;"",記入シート!J355,"")</f>
        <v/>
      </c>
      <c r="E36" s="1286"/>
      <c r="F36" s="1287"/>
      <c r="H36" s="467" t="s">
        <v>894</v>
      </c>
      <c r="J36" s="1286" t="str">
        <f>IF(記入シート!Q355&lt;&gt;"",記入シート!Q355,"")</f>
        <v/>
      </c>
      <c r="K36" s="1286"/>
      <c r="L36" s="1287"/>
      <c r="N36" s="467" t="s">
        <v>894</v>
      </c>
      <c r="P36" s="1286" t="str">
        <f>IF(記入シート!X355&lt;&gt;"",記入シート!X355,"")</f>
        <v/>
      </c>
      <c r="Q36" s="1286"/>
      <c r="R36" s="1287"/>
      <c r="T36" s="467" t="s">
        <v>894</v>
      </c>
      <c r="V36" s="1286" t="str">
        <f>IF(記入シート!AE355&lt;&gt;"",記入シート!AE355,"")</f>
        <v/>
      </c>
      <c r="W36" s="1286"/>
      <c r="X36" s="1287"/>
    </row>
    <row r="37" spans="2:24" ht="24.95" customHeight="1" x14ac:dyDescent="0.15">
      <c r="B37" s="1867" t="s">
        <v>898</v>
      </c>
      <c r="C37" s="1868"/>
      <c r="D37" s="1288" t="str">
        <f>IF(記入シート!J356&lt;&gt;"",記入シート!J356,"")</f>
        <v/>
      </c>
      <c r="E37" s="1288"/>
      <c r="F37" s="1289"/>
      <c r="H37" s="1867" t="s">
        <v>898</v>
      </c>
      <c r="I37" s="1868"/>
      <c r="J37" s="1288" t="str">
        <f>IF(記入シート!Q356&lt;&gt;"",記入シート!Q356,"")</f>
        <v/>
      </c>
      <c r="K37" s="1288"/>
      <c r="L37" s="1289"/>
      <c r="N37" s="1867" t="s">
        <v>898</v>
      </c>
      <c r="O37" s="1868"/>
      <c r="P37" s="1288" t="str">
        <f>IF(記入シート!X356&lt;&gt;"",記入シート!X356,"")</f>
        <v/>
      </c>
      <c r="Q37" s="1288"/>
      <c r="R37" s="1289"/>
      <c r="T37" s="1867" t="s">
        <v>898</v>
      </c>
      <c r="U37" s="1868"/>
      <c r="V37" s="1288" t="str">
        <f>IF(記入シート!AE356&lt;&gt;"",記入シート!AE356,"")</f>
        <v/>
      </c>
      <c r="W37" s="1288"/>
      <c r="X37" s="1289"/>
    </row>
    <row r="38" spans="2:24" ht="24.95" customHeight="1" x14ac:dyDescent="0.15"/>
    <row r="39" spans="2:24" x14ac:dyDescent="0.15">
      <c r="B39" s="1257" t="str">
        <f>B32</f>
        <v>対外班</v>
      </c>
      <c r="C39" s="1258"/>
      <c r="D39" s="1258"/>
      <c r="E39" s="1258"/>
      <c r="F39" s="1259"/>
      <c r="H39" s="1257" t="str">
        <f>H32</f>
        <v>安否確認班</v>
      </c>
      <c r="I39" s="1258"/>
      <c r="J39" s="1258"/>
      <c r="K39" s="1258"/>
      <c r="L39" s="1259"/>
      <c r="N39" s="1257" t="str">
        <f>N32</f>
        <v>設備班</v>
      </c>
      <c r="O39" s="1258"/>
      <c r="P39" s="1258"/>
      <c r="Q39" s="1258"/>
      <c r="R39" s="1259"/>
      <c r="T39" s="1257" t="str">
        <f>T32</f>
        <v>救護班</v>
      </c>
      <c r="U39" s="1258"/>
      <c r="V39" s="1258"/>
      <c r="W39" s="1258"/>
      <c r="X39" s="1259"/>
    </row>
    <row r="40" spans="2:24" s="495" customFormat="1" ht="24.95" customHeight="1" x14ac:dyDescent="0.15">
      <c r="B40" s="1869" t="s">
        <v>1765</v>
      </c>
      <c r="C40" s="1870"/>
      <c r="D40" s="1871" t="str">
        <f>記入シート!J359</f>
        <v/>
      </c>
      <c r="E40" s="1871"/>
      <c r="F40" s="1872"/>
      <c r="H40" s="1869" t="s">
        <v>1765</v>
      </c>
      <c r="I40" s="1870"/>
      <c r="J40" s="1871" t="str">
        <f>記入シート!Q359</f>
        <v/>
      </c>
      <c r="K40" s="1871"/>
      <c r="L40" s="1872"/>
      <c r="N40" s="1869" t="s">
        <v>1765</v>
      </c>
      <c r="O40" s="1870"/>
      <c r="P40" s="1871" t="str">
        <f>記入シート!X359</f>
        <v/>
      </c>
      <c r="Q40" s="1871"/>
      <c r="R40" s="1872"/>
      <c r="T40" s="1869" t="s">
        <v>1765</v>
      </c>
      <c r="U40" s="1870"/>
      <c r="V40" s="1871" t="str">
        <f>記入シート!AE359</f>
        <v/>
      </c>
      <c r="W40" s="1871"/>
      <c r="X40" s="1872"/>
    </row>
    <row r="41" spans="2:24" s="495" customFormat="1" ht="24.95" customHeight="1" x14ac:dyDescent="0.15">
      <c r="B41" s="1873" t="s">
        <v>1766</v>
      </c>
      <c r="C41" s="1874"/>
      <c r="D41" s="1875" t="str">
        <f>記入シート!J360</f>
        <v/>
      </c>
      <c r="E41" s="1875"/>
      <c r="F41" s="1876"/>
      <c r="H41" s="1873" t="s">
        <v>1766</v>
      </c>
      <c r="I41" s="1874"/>
      <c r="J41" s="1875" t="str">
        <f>記入シート!Q360</f>
        <v/>
      </c>
      <c r="K41" s="1875"/>
      <c r="L41" s="1876"/>
      <c r="N41" s="1873" t="s">
        <v>1766</v>
      </c>
      <c r="O41" s="1874"/>
      <c r="P41" s="1875" t="str">
        <f>記入シート!X360</f>
        <v/>
      </c>
      <c r="Q41" s="1875"/>
      <c r="R41" s="1876"/>
      <c r="T41" s="1873" t="s">
        <v>1766</v>
      </c>
      <c r="U41" s="1874"/>
      <c r="V41" s="1875" t="str">
        <f>記入シート!AE360</f>
        <v/>
      </c>
      <c r="W41" s="1875"/>
      <c r="X41" s="1876"/>
    </row>
    <row r="42" spans="2:24" s="495" customFormat="1" ht="24.95" customHeight="1" x14ac:dyDescent="0.15">
      <c r="B42" s="496"/>
      <c r="C42" s="497"/>
      <c r="D42" s="1862" t="str">
        <f>IFERROR(IF(記入シート!J361&lt;&gt;"",記入シート!J361,""),"")</f>
        <v/>
      </c>
      <c r="E42" s="1862"/>
      <c r="F42" s="1863"/>
      <c r="H42" s="496"/>
      <c r="I42" s="497"/>
      <c r="J42" s="1862" t="str">
        <f>IFERROR(IF(記入シート!Q361&lt;&gt;"",記入シート!Q361,""),"")</f>
        <v/>
      </c>
      <c r="K42" s="1862"/>
      <c r="L42" s="1863"/>
      <c r="N42" s="496"/>
      <c r="O42" s="497"/>
      <c r="P42" s="1862" t="str">
        <f>IFERROR(IF(記入シート!X361&lt;&gt;"",記入シート!X361,""),"")</f>
        <v/>
      </c>
      <c r="Q42" s="1862"/>
      <c r="R42" s="1863"/>
      <c r="T42" s="496"/>
      <c r="U42" s="497"/>
      <c r="V42" s="1862" t="str">
        <f>IFERROR(IF(記入シート!AE361&lt;&gt;"",記入シート!AE361,""),"")</f>
        <v/>
      </c>
      <c r="W42" s="1862"/>
      <c r="X42" s="1863"/>
    </row>
    <row r="43" spans="2:24" s="495" customFormat="1" ht="24.95" customHeight="1" x14ac:dyDescent="0.15">
      <c r="B43" s="498"/>
      <c r="C43" s="499"/>
      <c r="D43" s="1860" t="str">
        <f>IFERROR(IF(記入シート!J362&lt;&gt;"",記入シート!J362,""),"")</f>
        <v/>
      </c>
      <c r="E43" s="1860"/>
      <c r="F43" s="1861"/>
      <c r="H43" s="498"/>
      <c r="I43" s="499"/>
      <c r="J43" s="1860" t="str">
        <f>IFERROR(IF(記入シート!Q362&lt;&gt;"",記入シート!Q362,""),"")</f>
        <v/>
      </c>
      <c r="K43" s="1860"/>
      <c r="L43" s="1861"/>
      <c r="N43" s="498"/>
      <c r="O43" s="499"/>
      <c r="P43" s="1860" t="str">
        <f>IFERROR(IF(記入シート!X362&lt;&gt;"",記入シート!X362,""),"")</f>
        <v/>
      </c>
      <c r="Q43" s="1860"/>
      <c r="R43" s="1861"/>
      <c r="T43" s="498"/>
      <c r="U43" s="499"/>
      <c r="V43" s="1860" t="str">
        <f>IFERROR(IF(記入シート!AE362&lt;&gt;"",記入シート!AE362,""),"")</f>
        <v/>
      </c>
      <c r="W43" s="1860"/>
      <c r="X43" s="1861"/>
    </row>
    <row r="44" spans="2:24" s="495" customFormat="1" ht="24.95" customHeight="1" x14ac:dyDescent="0.15">
      <c r="B44" s="498"/>
      <c r="C44" s="499"/>
      <c r="D44" s="1860" t="str">
        <f>IFERROR(IF(記入シート!J363&lt;&gt;"",記入シート!J363,""),"")</f>
        <v/>
      </c>
      <c r="E44" s="1860"/>
      <c r="F44" s="1861"/>
      <c r="H44" s="498"/>
      <c r="I44" s="499"/>
      <c r="J44" s="1860" t="str">
        <f>IFERROR(IF(記入シート!Q363&lt;&gt;"",記入シート!Q363,""),"")</f>
        <v/>
      </c>
      <c r="K44" s="1860"/>
      <c r="L44" s="1861"/>
      <c r="N44" s="498"/>
      <c r="O44" s="499"/>
      <c r="P44" s="1860" t="str">
        <f>IFERROR(IF(記入シート!X363&lt;&gt;"",記入シート!X363,""),"")</f>
        <v/>
      </c>
      <c r="Q44" s="1860"/>
      <c r="R44" s="1861"/>
      <c r="T44" s="498"/>
      <c r="U44" s="499"/>
      <c r="V44" s="1860" t="str">
        <f>IFERROR(IF(記入シート!AE363&lt;&gt;"",記入シート!AE363,""),"")</f>
        <v/>
      </c>
      <c r="W44" s="1860"/>
      <c r="X44" s="1861"/>
    </row>
    <row r="45" spans="2:24" s="495" customFormat="1" ht="24.95" customHeight="1" x14ac:dyDescent="0.15">
      <c r="B45" s="498"/>
      <c r="C45" s="499"/>
      <c r="D45" s="1860" t="str">
        <f>IFERROR(IF(記入シート!J364&lt;&gt;"",記入シート!J364,""),"")</f>
        <v/>
      </c>
      <c r="E45" s="1860"/>
      <c r="F45" s="1861"/>
      <c r="H45" s="498"/>
      <c r="I45" s="499"/>
      <c r="J45" s="1860" t="str">
        <f>IFERROR(IF(記入シート!Q364&lt;&gt;"",記入シート!Q364,""),"")</f>
        <v/>
      </c>
      <c r="K45" s="1860"/>
      <c r="L45" s="1861"/>
      <c r="N45" s="498"/>
      <c r="O45" s="499"/>
      <c r="P45" s="1860" t="str">
        <f>IFERROR(IF(記入シート!X364&lt;&gt;"",記入シート!X364,""),"")</f>
        <v/>
      </c>
      <c r="Q45" s="1860"/>
      <c r="R45" s="1861"/>
      <c r="T45" s="498"/>
      <c r="U45" s="499"/>
      <c r="V45" s="1860" t="str">
        <f>IFERROR(IF(記入シート!AE364&lt;&gt;"",記入シート!AE364,""),"")</f>
        <v/>
      </c>
      <c r="W45" s="1860"/>
      <c r="X45" s="1861"/>
    </row>
    <row r="46" spans="2:24" s="495" customFormat="1" ht="24.95" customHeight="1" x14ac:dyDescent="0.15">
      <c r="B46" s="498"/>
      <c r="C46" s="499"/>
      <c r="D46" s="1860" t="str">
        <f>IFERROR(IF(記入シート!J365&lt;&gt;"",記入シート!J365,""),"")</f>
        <v/>
      </c>
      <c r="E46" s="1860"/>
      <c r="F46" s="1861"/>
      <c r="H46" s="498"/>
      <c r="I46" s="499"/>
      <c r="J46" s="1860" t="str">
        <f>IFERROR(IF(記入シート!Q365&lt;&gt;"",記入シート!Q365,""),"")</f>
        <v/>
      </c>
      <c r="K46" s="1860"/>
      <c r="L46" s="1861"/>
      <c r="N46" s="498"/>
      <c r="O46" s="499"/>
      <c r="P46" s="1860" t="str">
        <f>IFERROR(IF(記入シート!X365&lt;&gt;"",記入シート!X365,""),"")</f>
        <v/>
      </c>
      <c r="Q46" s="1860"/>
      <c r="R46" s="1861"/>
      <c r="T46" s="498"/>
      <c r="U46" s="499"/>
      <c r="V46" s="1860" t="str">
        <f>IFERROR(IF(記入シート!AE365&lt;&gt;"",記入シート!AE365,""),"")</f>
        <v/>
      </c>
      <c r="W46" s="1860"/>
      <c r="X46" s="1861"/>
    </row>
    <row r="47" spans="2:24" s="495" customFormat="1" ht="24.95" customHeight="1" x14ac:dyDescent="0.15">
      <c r="B47" s="498"/>
      <c r="C47" s="499"/>
      <c r="D47" s="1860" t="str">
        <f>IFERROR(IF(記入シート!J366&lt;&gt;"",記入シート!J366,""),"")</f>
        <v/>
      </c>
      <c r="E47" s="1860"/>
      <c r="F47" s="1861"/>
      <c r="H47" s="498"/>
      <c r="I47" s="499"/>
      <c r="J47" s="1860" t="str">
        <f>IFERROR(IF(記入シート!Q366&lt;&gt;"",記入シート!Q366,""),"")</f>
        <v/>
      </c>
      <c r="K47" s="1860"/>
      <c r="L47" s="1861"/>
      <c r="N47" s="498"/>
      <c r="O47" s="499"/>
      <c r="P47" s="1860" t="str">
        <f>IFERROR(IF(記入シート!X366&lt;&gt;"",記入シート!X366,""),"")</f>
        <v/>
      </c>
      <c r="Q47" s="1860"/>
      <c r="R47" s="1861"/>
      <c r="T47" s="498"/>
      <c r="U47" s="499"/>
      <c r="V47" s="1860" t="str">
        <f>IFERROR(IF(記入シート!AE366&lt;&gt;"",記入シート!AE366,""),"")</f>
        <v/>
      </c>
      <c r="W47" s="1860"/>
      <c r="X47" s="1861"/>
    </row>
    <row r="48" spans="2:24" s="495" customFormat="1" ht="24.95" customHeight="1" x14ac:dyDescent="0.15">
      <c r="B48" s="498"/>
      <c r="C48" s="499"/>
      <c r="D48" s="1860" t="str">
        <f>IFERROR(IF(記入シート!J367&lt;&gt;"",記入シート!J367,""),"")</f>
        <v/>
      </c>
      <c r="E48" s="1860"/>
      <c r="F48" s="1861"/>
      <c r="H48" s="498"/>
      <c r="I48" s="499"/>
      <c r="J48" s="1860" t="str">
        <f>IFERROR(IF(記入シート!Q367&lt;&gt;"",記入シート!Q367,""),"")</f>
        <v/>
      </c>
      <c r="K48" s="1860"/>
      <c r="L48" s="1861"/>
      <c r="N48" s="498"/>
      <c r="O48" s="499"/>
      <c r="P48" s="1860" t="str">
        <f>IFERROR(IF(記入シート!X367&lt;&gt;"",記入シート!X367,""),"")</f>
        <v/>
      </c>
      <c r="Q48" s="1860"/>
      <c r="R48" s="1861"/>
      <c r="T48" s="498"/>
      <c r="U48" s="499"/>
      <c r="V48" s="1860" t="str">
        <f>IFERROR(IF(記入シート!AE367&lt;&gt;"",記入シート!AE367,""),"")</f>
        <v/>
      </c>
      <c r="W48" s="1860"/>
      <c r="X48" s="1861"/>
    </row>
    <row r="49" spans="2:24" s="495" customFormat="1" ht="24.95" customHeight="1" x14ac:dyDescent="0.15">
      <c r="B49" s="498"/>
      <c r="C49" s="499"/>
      <c r="D49" s="1860" t="str">
        <f>IFERROR(IF(記入シート!J368&lt;&gt;"",記入シート!J368,""),"")</f>
        <v/>
      </c>
      <c r="E49" s="1860"/>
      <c r="F49" s="1861"/>
      <c r="H49" s="498"/>
      <c r="I49" s="499"/>
      <c r="J49" s="1860" t="str">
        <f>IFERROR(IF(記入シート!Q368&lt;&gt;"",記入シート!Q368,""),"")</f>
        <v/>
      </c>
      <c r="K49" s="1860"/>
      <c r="L49" s="1861"/>
      <c r="N49" s="498"/>
      <c r="O49" s="499"/>
      <c r="P49" s="1860" t="str">
        <f>IFERROR(IF(記入シート!X368&lt;&gt;"",記入シート!X368,""),"")</f>
        <v/>
      </c>
      <c r="Q49" s="1860"/>
      <c r="R49" s="1861"/>
      <c r="T49" s="498"/>
      <c r="U49" s="499"/>
      <c r="V49" s="1860" t="str">
        <f>IFERROR(IF(記入シート!AE368&lt;&gt;"",記入シート!AE368,""),"")</f>
        <v/>
      </c>
      <c r="W49" s="1860"/>
      <c r="X49" s="1861"/>
    </row>
    <row r="50" spans="2:24" s="495" customFormat="1" ht="24.95" customHeight="1" x14ac:dyDescent="0.15">
      <c r="B50" s="498"/>
      <c r="C50" s="499"/>
      <c r="D50" s="1860" t="str">
        <f>IFERROR(IF(記入シート!J369&lt;&gt;"",記入シート!J369,""),"")</f>
        <v/>
      </c>
      <c r="E50" s="1860"/>
      <c r="F50" s="1861"/>
      <c r="H50" s="498"/>
      <c r="I50" s="499"/>
      <c r="J50" s="1860" t="str">
        <f>IFERROR(IF(記入シート!Q369&lt;&gt;"",記入シート!Q369,""),"")</f>
        <v/>
      </c>
      <c r="K50" s="1860"/>
      <c r="L50" s="1861"/>
      <c r="N50" s="498"/>
      <c r="O50" s="499"/>
      <c r="P50" s="1860" t="str">
        <f>IFERROR(IF(記入シート!X369&lt;&gt;"",記入シート!X369,""),"")</f>
        <v/>
      </c>
      <c r="Q50" s="1860"/>
      <c r="R50" s="1861"/>
      <c r="T50" s="498"/>
      <c r="U50" s="499"/>
      <c r="V50" s="1860" t="str">
        <f>IFERROR(IF(記入シート!AE369&lt;&gt;"",記入シート!AE369,""),"")</f>
        <v/>
      </c>
      <c r="W50" s="1860"/>
      <c r="X50" s="1861"/>
    </row>
    <row r="51" spans="2:24" s="495" customFormat="1" ht="24.95" customHeight="1" x14ac:dyDescent="0.15">
      <c r="B51" s="500"/>
      <c r="C51" s="501"/>
      <c r="D51" s="1860" t="str">
        <f>IFERROR(IF(記入シート!J370&lt;&gt;"",記入シート!J370,""),"")</f>
        <v/>
      </c>
      <c r="E51" s="1860"/>
      <c r="F51" s="1861"/>
      <c r="H51" s="500"/>
      <c r="I51" s="501"/>
      <c r="J51" s="1860" t="str">
        <f>IFERROR(IF(記入シート!Q370&lt;&gt;"",記入シート!Q370,""),"")</f>
        <v/>
      </c>
      <c r="K51" s="1860"/>
      <c r="L51" s="1861"/>
      <c r="N51" s="500"/>
      <c r="O51" s="501"/>
      <c r="P51" s="1860" t="str">
        <f>IFERROR(IF(記入シート!X370&lt;&gt;"",記入シート!X370,""),"")</f>
        <v/>
      </c>
      <c r="Q51" s="1860"/>
      <c r="R51" s="1861"/>
      <c r="T51" s="500"/>
      <c r="U51" s="501"/>
      <c r="V51" s="1860" t="str">
        <f>IFERROR(IF(記入シート!AE370&lt;&gt;"",記入シート!AE370,""),"")</f>
        <v/>
      </c>
      <c r="W51" s="1860"/>
      <c r="X51" s="1861"/>
    </row>
    <row r="52" spans="2:24" s="495" customFormat="1" ht="24.95" customHeight="1" x14ac:dyDescent="0.15">
      <c r="B52" s="500"/>
      <c r="C52" s="501"/>
      <c r="D52" s="1860" t="str">
        <f>IFERROR(IF(記入シート!J371&lt;&gt;"",記入シート!J371,""),"")</f>
        <v/>
      </c>
      <c r="E52" s="1860"/>
      <c r="F52" s="1861"/>
      <c r="H52" s="500"/>
      <c r="I52" s="501"/>
      <c r="J52" s="1860" t="str">
        <f>IFERROR(IF(記入シート!Q371&lt;&gt;"",記入シート!Q371,""),"")</f>
        <v/>
      </c>
      <c r="K52" s="1860"/>
      <c r="L52" s="1861"/>
      <c r="N52" s="500"/>
      <c r="O52" s="501"/>
      <c r="P52" s="1860" t="str">
        <f>IFERROR(IF(記入シート!X371&lt;&gt;"",記入シート!X371,""),"")</f>
        <v/>
      </c>
      <c r="Q52" s="1860"/>
      <c r="R52" s="1861"/>
      <c r="T52" s="500"/>
      <c r="U52" s="501"/>
      <c r="V52" s="1860" t="str">
        <f>IFERROR(IF(記入シート!AE371&lt;&gt;"",記入シート!AE371,""),"")</f>
        <v/>
      </c>
      <c r="W52" s="1860"/>
      <c r="X52" s="1861"/>
    </row>
    <row r="53" spans="2:24" s="495" customFormat="1" ht="24.95" customHeight="1" x14ac:dyDescent="0.15">
      <c r="B53" s="500"/>
      <c r="C53" s="501"/>
      <c r="D53" s="1860" t="str">
        <f>IFERROR(IF(記入シート!J372&lt;&gt;"",記入シート!J372,""),"")</f>
        <v/>
      </c>
      <c r="E53" s="1860"/>
      <c r="F53" s="1861"/>
      <c r="H53" s="500"/>
      <c r="I53" s="501"/>
      <c r="J53" s="1860" t="str">
        <f>IFERROR(IF(記入シート!Q372&lt;&gt;"",記入シート!Q372,""),"")</f>
        <v/>
      </c>
      <c r="K53" s="1860"/>
      <c r="L53" s="1861"/>
      <c r="N53" s="500"/>
      <c r="O53" s="501"/>
      <c r="P53" s="1860" t="str">
        <f>IFERROR(IF(記入シート!X372&lt;&gt;"",記入シート!X372,""),"")</f>
        <v/>
      </c>
      <c r="Q53" s="1860"/>
      <c r="R53" s="1861"/>
      <c r="T53" s="500"/>
      <c r="U53" s="501"/>
      <c r="V53" s="1860" t="str">
        <f>IFERROR(IF(記入シート!AE372&lt;&gt;"",記入シート!AE372,""),"")</f>
        <v/>
      </c>
      <c r="W53" s="1860"/>
      <c r="X53" s="1861"/>
    </row>
    <row r="54" spans="2:24" s="495" customFormat="1" ht="24.95" customHeight="1" x14ac:dyDescent="0.15">
      <c r="B54" s="500"/>
      <c r="C54" s="501"/>
      <c r="D54" s="1860" t="str">
        <f>IFERROR(IF(記入シート!J373&lt;&gt;"",記入シート!J373,""),"")</f>
        <v/>
      </c>
      <c r="E54" s="1860"/>
      <c r="F54" s="1861"/>
      <c r="H54" s="500"/>
      <c r="I54" s="501"/>
      <c r="J54" s="1860" t="str">
        <f>IFERROR(IF(記入シート!Q373&lt;&gt;"",記入シート!Q373,""),"")</f>
        <v/>
      </c>
      <c r="K54" s="1860"/>
      <c r="L54" s="1861"/>
      <c r="N54" s="500"/>
      <c r="O54" s="501"/>
      <c r="P54" s="1860" t="str">
        <f>IFERROR(IF(記入シート!X373&lt;&gt;"",記入シート!X373,""),"")</f>
        <v/>
      </c>
      <c r="Q54" s="1860"/>
      <c r="R54" s="1861"/>
      <c r="T54" s="500"/>
      <c r="U54" s="501"/>
      <c r="V54" s="1860" t="str">
        <f>IFERROR(IF(記入シート!AE373&lt;&gt;"",記入シート!AE373,""),"")</f>
        <v/>
      </c>
      <c r="W54" s="1860"/>
      <c r="X54" s="1861"/>
    </row>
    <row r="55" spans="2:24" s="495" customFormat="1" ht="24.95" customHeight="1" x14ac:dyDescent="0.15">
      <c r="B55" s="500"/>
      <c r="C55" s="501"/>
      <c r="D55" s="1860" t="str">
        <f>IFERROR(IF(記入シート!J374&lt;&gt;"",記入シート!J374,""),"")</f>
        <v/>
      </c>
      <c r="E55" s="1860"/>
      <c r="F55" s="1861"/>
      <c r="H55" s="500"/>
      <c r="I55" s="501"/>
      <c r="J55" s="1860" t="str">
        <f>IFERROR(IF(記入シート!Q374&lt;&gt;"",記入シート!Q374,""),"")</f>
        <v/>
      </c>
      <c r="K55" s="1860"/>
      <c r="L55" s="1861"/>
      <c r="N55" s="500"/>
      <c r="O55" s="501"/>
      <c r="P55" s="1860" t="str">
        <f>IFERROR(IF(記入シート!X374&lt;&gt;"",記入シート!X374,""),"")</f>
        <v/>
      </c>
      <c r="Q55" s="1860"/>
      <c r="R55" s="1861"/>
      <c r="T55" s="500"/>
      <c r="U55" s="501"/>
      <c r="V55" s="1860" t="str">
        <f>IFERROR(IF(記入シート!AE374&lt;&gt;"",記入シート!AE374,""),"")</f>
        <v/>
      </c>
      <c r="W55" s="1860"/>
      <c r="X55" s="1861"/>
    </row>
    <row r="56" spans="2:24" s="495" customFormat="1" ht="24.95" customHeight="1" x14ac:dyDescent="0.15">
      <c r="B56" s="502"/>
      <c r="C56" s="503"/>
      <c r="D56" s="1877" t="str">
        <f>IFERROR(IF(記入シート!J375&lt;&gt;"",記入シート!J375,""),"")</f>
        <v/>
      </c>
      <c r="E56" s="1877"/>
      <c r="F56" s="1878"/>
      <c r="H56" s="502"/>
      <c r="I56" s="503"/>
      <c r="J56" s="1877" t="str">
        <f>IFERROR(IF(記入シート!Q375&lt;&gt;"",記入シート!Q375,""),"")</f>
        <v/>
      </c>
      <c r="K56" s="1877"/>
      <c r="L56" s="1878"/>
      <c r="N56" s="502"/>
      <c r="O56" s="503"/>
      <c r="P56" s="1877" t="str">
        <f>IFERROR(IF(記入シート!X375&lt;&gt;"",記入シート!X375,""),"")</f>
        <v/>
      </c>
      <c r="Q56" s="1877"/>
      <c r="R56" s="1878"/>
      <c r="T56" s="502"/>
      <c r="U56" s="503"/>
      <c r="V56" s="1877" t="str">
        <f>IFERROR(IF(記入シート!AE375&lt;&gt;"",記入シート!AE375,""),"")</f>
        <v/>
      </c>
      <c r="W56" s="1877"/>
      <c r="X56" s="1878"/>
    </row>
    <row r="58" spans="2:24" x14ac:dyDescent="0.15">
      <c r="T58" s="504"/>
    </row>
  </sheetData>
  <sheetProtection sheet="1" objects="1" scenarios="1"/>
  <mergeCells count="182">
    <mergeCell ref="V50:X50"/>
    <mergeCell ref="V51:X51"/>
    <mergeCell ref="V52:X52"/>
    <mergeCell ref="V53:X53"/>
    <mergeCell ref="V54:X54"/>
    <mergeCell ref="V55:X55"/>
    <mergeCell ref="V56:X56"/>
    <mergeCell ref="T39:X39"/>
    <mergeCell ref="V42:X42"/>
    <mergeCell ref="V43:X43"/>
    <mergeCell ref="V44:X44"/>
    <mergeCell ref="V45:X45"/>
    <mergeCell ref="V46:X46"/>
    <mergeCell ref="V47:X47"/>
    <mergeCell ref="V48:X48"/>
    <mergeCell ref="V49:X49"/>
    <mergeCell ref="T40:U40"/>
    <mergeCell ref="V40:X40"/>
    <mergeCell ref="T41:U41"/>
    <mergeCell ref="V41:X41"/>
    <mergeCell ref="P50:R50"/>
    <mergeCell ref="P51:R51"/>
    <mergeCell ref="P52:R52"/>
    <mergeCell ref="P53:R53"/>
    <mergeCell ref="P54:R54"/>
    <mergeCell ref="P55:R55"/>
    <mergeCell ref="P56:R56"/>
    <mergeCell ref="J48:L48"/>
    <mergeCell ref="J49:L49"/>
    <mergeCell ref="J50:L50"/>
    <mergeCell ref="J51:L51"/>
    <mergeCell ref="J52:L52"/>
    <mergeCell ref="J53:L53"/>
    <mergeCell ref="J54:L54"/>
    <mergeCell ref="J55:L55"/>
    <mergeCell ref="J56:L56"/>
    <mergeCell ref="D50:F50"/>
    <mergeCell ref="D51:F51"/>
    <mergeCell ref="D52:F52"/>
    <mergeCell ref="D53:F53"/>
    <mergeCell ref="D54:F54"/>
    <mergeCell ref="D55:F55"/>
    <mergeCell ref="D56:F56"/>
    <mergeCell ref="B39:F39"/>
    <mergeCell ref="H39:L39"/>
    <mergeCell ref="H40:I40"/>
    <mergeCell ref="J40:L40"/>
    <mergeCell ref="H41:I41"/>
    <mergeCell ref="J41:L41"/>
    <mergeCell ref="B40:C40"/>
    <mergeCell ref="D40:F40"/>
    <mergeCell ref="B41:C41"/>
    <mergeCell ref="D41:F41"/>
    <mergeCell ref="B33:C33"/>
    <mergeCell ref="D33:F33"/>
    <mergeCell ref="H33:I33"/>
    <mergeCell ref="J33:L33"/>
    <mergeCell ref="N33:O33"/>
    <mergeCell ref="P33:R33"/>
    <mergeCell ref="T33:U33"/>
    <mergeCell ref="D48:F48"/>
    <mergeCell ref="D49:F49"/>
    <mergeCell ref="N40:O40"/>
    <mergeCell ref="P40:R40"/>
    <mergeCell ref="N41:O41"/>
    <mergeCell ref="P41:R41"/>
    <mergeCell ref="N39:R39"/>
    <mergeCell ref="P48:R48"/>
    <mergeCell ref="P49:R49"/>
    <mergeCell ref="D46:F46"/>
    <mergeCell ref="D47:F47"/>
    <mergeCell ref="P46:R46"/>
    <mergeCell ref="P47:R47"/>
    <mergeCell ref="J46:L46"/>
    <mergeCell ref="J47:L47"/>
    <mergeCell ref="D44:F44"/>
    <mergeCell ref="D45:F45"/>
    <mergeCell ref="V36:X36"/>
    <mergeCell ref="B30:C30"/>
    <mergeCell ref="D30:F30"/>
    <mergeCell ref="H30:I30"/>
    <mergeCell ref="J30:L30"/>
    <mergeCell ref="N30:O30"/>
    <mergeCell ref="P30:R30"/>
    <mergeCell ref="T30:U30"/>
    <mergeCell ref="R14:S14"/>
    <mergeCell ref="T32:X32"/>
    <mergeCell ref="D34:F34"/>
    <mergeCell ref="J34:L34"/>
    <mergeCell ref="P34:R34"/>
    <mergeCell ref="V34:X34"/>
    <mergeCell ref="V33:X33"/>
    <mergeCell ref="J27:L27"/>
    <mergeCell ref="P27:R27"/>
    <mergeCell ref="V27:X27"/>
    <mergeCell ref="B26:C26"/>
    <mergeCell ref="D26:F26"/>
    <mergeCell ref="H26:I26"/>
    <mergeCell ref="J26:L26"/>
    <mergeCell ref="N26:O26"/>
    <mergeCell ref="P26:R26"/>
    <mergeCell ref="O11:Q11"/>
    <mergeCell ref="T11:V11"/>
    <mergeCell ref="O12:Q12"/>
    <mergeCell ref="T12:V12"/>
    <mergeCell ref="M9:V9"/>
    <mergeCell ref="T37:U37"/>
    <mergeCell ref="V37:X37"/>
    <mergeCell ref="B37:C37"/>
    <mergeCell ref="D37:F37"/>
    <mergeCell ref="H37:I37"/>
    <mergeCell ref="J37:L37"/>
    <mergeCell ref="N37:O37"/>
    <mergeCell ref="P37:R37"/>
    <mergeCell ref="D36:F36"/>
    <mergeCell ref="J36:L36"/>
    <mergeCell ref="P36:R36"/>
    <mergeCell ref="V30:X30"/>
    <mergeCell ref="V35:X35"/>
    <mergeCell ref="D35:F35"/>
    <mergeCell ref="J35:L35"/>
    <mergeCell ref="P35:R35"/>
    <mergeCell ref="B32:F32"/>
    <mergeCell ref="H32:L32"/>
    <mergeCell ref="N32:R32"/>
    <mergeCell ref="P44:R44"/>
    <mergeCell ref="P45:R45"/>
    <mergeCell ref="J44:L44"/>
    <mergeCell ref="J45:L45"/>
    <mergeCell ref="D42:F42"/>
    <mergeCell ref="D43:F43"/>
    <mergeCell ref="P42:R42"/>
    <mergeCell ref="P43:R43"/>
    <mergeCell ref="J42:L42"/>
    <mergeCell ref="J43:L43"/>
    <mergeCell ref="G13:J13"/>
    <mergeCell ref="D29:F29"/>
    <mergeCell ref="J29:L29"/>
    <mergeCell ref="P29:R29"/>
    <mergeCell ref="V29:X29"/>
    <mergeCell ref="O16:Q16"/>
    <mergeCell ref="T16:V16"/>
    <mergeCell ref="M18:N18"/>
    <mergeCell ref="D28:F28"/>
    <mergeCell ref="J28:L28"/>
    <mergeCell ref="P28:R28"/>
    <mergeCell ref="V28:X28"/>
    <mergeCell ref="D27:F27"/>
    <mergeCell ref="O15:Q15"/>
    <mergeCell ref="T15:V15"/>
    <mergeCell ref="T17:V17"/>
    <mergeCell ref="R18:S18"/>
    <mergeCell ref="O19:Q19"/>
    <mergeCell ref="T19:V19"/>
    <mergeCell ref="O13:Q13"/>
    <mergeCell ref="T13:V13"/>
    <mergeCell ref="T26:U26"/>
    <mergeCell ref="V26:X26"/>
    <mergeCell ref="B2:X2"/>
    <mergeCell ref="B3:X6"/>
    <mergeCell ref="D9:J9"/>
    <mergeCell ref="G11:J11"/>
    <mergeCell ref="G12:J12"/>
    <mergeCell ref="D10:J10"/>
    <mergeCell ref="G20:J20"/>
    <mergeCell ref="G21:J21"/>
    <mergeCell ref="B25:F25"/>
    <mergeCell ref="H25:L25"/>
    <mergeCell ref="N25:R25"/>
    <mergeCell ref="T25:X25"/>
    <mergeCell ref="G17:J17"/>
    <mergeCell ref="G18:J18"/>
    <mergeCell ref="G19:J19"/>
    <mergeCell ref="G14:J14"/>
    <mergeCell ref="D16:J16"/>
    <mergeCell ref="O20:Q20"/>
    <mergeCell ref="O21:Q21"/>
    <mergeCell ref="T21:V21"/>
    <mergeCell ref="T20:V20"/>
    <mergeCell ref="O17:Q17"/>
    <mergeCell ref="R10:S10"/>
    <mergeCell ref="M14:N14"/>
  </mergeCells>
  <phoneticPr fontId="3"/>
  <printOptions horizontalCentered="1"/>
  <pageMargins left="0.31496062992125984" right="0.19685039370078741" top="0.35433070866141736" bottom="0.39370078740157483" header="0.31496062992125984" footer="0.31496062992125984"/>
  <pageSetup paperSize="9" scale="65"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60844-621D-4F40-BDB4-FB0EB916D09F}">
  <sheetPr>
    <pageSetUpPr fitToPage="1"/>
  </sheetPr>
  <dimension ref="B1:T42"/>
  <sheetViews>
    <sheetView view="pageBreakPreview" zoomScale="77" zoomScaleNormal="100" zoomScaleSheetLayoutView="77" workbookViewId="0">
      <selection activeCell="T1" sqref="T1"/>
    </sheetView>
  </sheetViews>
  <sheetFormatPr defaultColWidth="8.875" defaultRowHeight="15.75" x14ac:dyDescent="0.15"/>
  <cols>
    <col min="1" max="1" width="4.125" style="19" customWidth="1"/>
    <col min="2" max="7" width="5.125" style="19" customWidth="1"/>
    <col min="8" max="8" width="7.125" style="19" customWidth="1"/>
    <col min="9" max="27" width="5.125" style="19" customWidth="1"/>
    <col min="28" max="16384" width="8.875" style="19"/>
  </cols>
  <sheetData>
    <row r="1" spans="2:20" x14ac:dyDescent="0.15">
      <c r="T1" s="19">
        <v>19</v>
      </c>
    </row>
    <row r="2" spans="2:20" x14ac:dyDescent="0.15">
      <c r="B2" s="19" t="s">
        <v>764</v>
      </c>
    </row>
    <row r="3" spans="2:20" ht="26.1" customHeight="1" x14ac:dyDescent="0.15">
      <c r="B3" s="1735" t="s">
        <v>1955</v>
      </c>
      <c r="C3" s="1735"/>
      <c r="D3" s="1735"/>
      <c r="E3" s="1735"/>
      <c r="F3" s="1735"/>
      <c r="G3" s="1735"/>
      <c r="H3" s="1729" t="s">
        <v>772</v>
      </c>
      <c r="I3" s="1729"/>
      <c r="J3" s="1729"/>
      <c r="K3" s="1729"/>
      <c r="L3" s="1729"/>
      <c r="M3" s="1729"/>
      <c r="N3" s="1729"/>
      <c r="O3" s="1729"/>
      <c r="P3" s="1729"/>
      <c r="Q3" s="1729"/>
      <c r="R3" s="1729"/>
      <c r="S3" s="1729"/>
      <c r="T3" s="1729"/>
    </row>
    <row r="4" spans="2:20" ht="20.100000000000001" customHeight="1" x14ac:dyDescent="0.15">
      <c r="B4" s="1728" t="s">
        <v>765</v>
      </c>
      <c r="C4" s="1728"/>
      <c r="D4" s="1728"/>
      <c r="E4" s="1728"/>
      <c r="F4" s="1728"/>
      <c r="G4" s="1728"/>
      <c r="H4" s="1300" t="str">
        <f>IF(記入シート!N384&lt;&gt;"",記入シート!N384,"")</f>
        <v/>
      </c>
      <c r="I4" s="1300"/>
      <c r="J4" s="1300"/>
      <c r="K4" s="1300"/>
      <c r="L4" s="1300"/>
      <c r="M4" s="1300"/>
      <c r="N4" s="1300"/>
      <c r="O4" s="1300"/>
      <c r="P4" s="1300"/>
      <c r="Q4" s="1300"/>
      <c r="R4" s="1300"/>
      <c r="S4" s="1300"/>
      <c r="T4" s="1300"/>
    </row>
    <row r="5" spans="2:20" ht="20.100000000000001" customHeight="1" x14ac:dyDescent="0.15">
      <c r="B5" s="1728" t="s">
        <v>1611</v>
      </c>
      <c r="C5" s="1728"/>
      <c r="D5" s="1728"/>
      <c r="E5" s="1728"/>
      <c r="F5" s="1728"/>
      <c r="G5" s="1728"/>
      <c r="H5" s="1300" t="str">
        <f>IF(記入シート!N385&lt;&gt;"",記入シート!N385,"")</f>
        <v/>
      </c>
      <c r="I5" s="1300"/>
      <c r="J5" s="1300"/>
      <c r="K5" s="1300"/>
      <c r="L5" s="1300"/>
      <c r="M5" s="1300"/>
      <c r="N5" s="1300"/>
      <c r="O5" s="1300"/>
      <c r="P5" s="1300"/>
      <c r="Q5" s="1300"/>
      <c r="R5" s="1300"/>
      <c r="S5" s="1300"/>
      <c r="T5" s="1300"/>
    </row>
    <row r="6" spans="2:20" ht="20.100000000000001" customHeight="1" x14ac:dyDescent="0.15">
      <c r="B6" s="1728" t="s">
        <v>1610</v>
      </c>
      <c r="C6" s="1728"/>
      <c r="D6" s="1728"/>
      <c r="E6" s="1728"/>
      <c r="F6" s="1728"/>
      <c r="G6" s="1728"/>
      <c r="H6" s="1300" t="str">
        <f>IF(記入シート!N386&lt;&gt;"",記入シート!N386,"")</f>
        <v/>
      </c>
      <c r="I6" s="1300"/>
      <c r="J6" s="1300"/>
      <c r="K6" s="1300"/>
      <c r="L6" s="1300"/>
      <c r="M6" s="1300"/>
      <c r="N6" s="1300"/>
      <c r="O6" s="1300"/>
      <c r="P6" s="1300"/>
      <c r="Q6" s="1300"/>
      <c r="R6" s="1300"/>
      <c r="S6" s="1300"/>
      <c r="T6" s="1300"/>
    </row>
    <row r="7" spans="2:20" ht="20.100000000000001" customHeight="1" x14ac:dyDescent="0.15">
      <c r="B7" s="1728" t="s">
        <v>1659</v>
      </c>
      <c r="C7" s="1728"/>
      <c r="D7" s="1728"/>
      <c r="E7" s="1728"/>
      <c r="F7" s="1728"/>
      <c r="G7" s="1728"/>
      <c r="H7" s="1300" t="str">
        <f>IF(記入シート!N387&lt;&gt;"",記入シート!N387,"")</f>
        <v/>
      </c>
      <c r="I7" s="1300"/>
      <c r="J7" s="1300"/>
      <c r="K7" s="1300"/>
      <c r="L7" s="1300"/>
      <c r="M7" s="1300"/>
      <c r="N7" s="1300"/>
      <c r="O7" s="1300"/>
      <c r="P7" s="1300"/>
      <c r="Q7" s="1300"/>
      <c r="R7" s="1300"/>
      <c r="S7" s="1300"/>
      <c r="T7" s="1300"/>
    </row>
    <row r="8" spans="2:20" x14ac:dyDescent="0.15">
      <c r="C8" s="1842" t="s">
        <v>778</v>
      </c>
      <c r="D8" s="1842"/>
      <c r="E8" s="1842"/>
      <c r="F8" s="1842"/>
      <c r="G8" s="1842"/>
      <c r="H8" s="1842"/>
      <c r="I8" s="1842"/>
      <c r="J8" s="1842"/>
      <c r="K8" s="1842"/>
      <c r="L8" s="1842"/>
      <c r="M8" s="1842"/>
      <c r="N8" s="1842"/>
      <c r="O8" s="1842"/>
      <c r="P8" s="1842"/>
      <c r="Q8" s="1842"/>
      <c r="R8" s="1842"/>
      <c r="S8" s="1842"/>
      <c r="T8" s="1842"/>
    </row>
    <row r="9" spans="2:20" ht="26.45" customHeight="1" x14ac:dyDescent="0.15">
      <c r="C9" s="1765" t="s">
        <v>779</v>
      </c>
      <c r="D9" s="1765"/>
      <c r="E9" s="1765"/>
      <c r="F9" s="1765"/>
      <c r="G9" s="1765"/>
      <c r="H9" s="1765"/>
      <c r="I9" s="1765"/>
      <c r="J9" s="1765"/>
      <c r="K9" s="1765"/>
      <c r="L9" s="1765"/>
      <c r="M9" s="1765"/>
      <c r="N9" s="1765"/>
      <c r="O9" s="1765"/>
      <c r="P9" s="1765"/>
      <c r="Q9" s="1765"/>
      <c r="R9" s="1765"/>
      <c r="S9" s="1765"/>
      <c r="T9" s="1765"/>
    </row>
    <row r="12" spans="2:20" x14ac:dyDescent="0.15">
      <c r="B12" s="19" t="s">
        <v>780</v>
      </c>
    </row>
    <row r="13" spans="2:20" ht="20.100000000000001" customHeight="1" x14ac:dyDescent="0.15">
      <c r="B13" s="1729" t="s">
        <v>781</v>
      </c>
      <c r="C13" s="1729"/>
      <c r="D13" s="1762" t="s">
        <v>802</v>
      </c>
      <c r="E13" s="1763"/>
      <c r="F13" s="1764"/>
      <c r="G13" s="1762" t="s">
        <v>803</v>
      </c>
      <c r="H13" s="1763"/>
      <c r="I13" s="1764"/>
      <c r="J13" s="1729" t="s">
        <v>785</v>
      </c>
      <c r="K13" s="1729"/>
      <c r="L13" s="1729"/>
      <c r="M13" s="1729"/>
      <c r="N13" s="1729"/>
      <c r="O13" s="1729"/>
      <c r="P13" s="1729"/>
      <c r="Q13" s="1729" t="s">
        <v>791</v>
      </c>
      <c r="R13" s="1729"/>
      <c r="S13" s="1729"/>
    </row>
    <row r="14" spans="2:20" ht="20.100000000000001" customHeight="1" x14ac:dyDescent="0.15">
      <c r="B14" s="1254" t="str">
        <f>IF(記入シート!H393&lt;&gt;"",記入シート!H393,"")</f>
        <v/>
      </c>
      <c r="C14" s="1256"/>
      <c r="D14" s="1254" t="str">
        <f>IF(記入シート!J393&lt;&gt;"",記入シート!J393,"")</f>
        <v/>
      </c>
      <c r="E14" s="1255"/>
      <c r="F14" s="1256"/>
      <c r="G14" s="1254" t="str">
        <f>IF(記入シート!M393&lt;&gt;"",記入シート!M393,"")</f>
        <v/>
      </c>
      <c r="H14" s="1255"/>
      <c r="I14" s="1256"/>
      <c r="J14" s="1254" t="str">
        <f>IF(記入シート!P393&lt;&gt;"",記入シート!P393,"")</f>
        <v/>
      </c>
      <c r="K14" s="1255"/>
      <c r="L14" s="1255"/>
      <c r="M14" s="1255"/>
      <c r="N14" s="1255"/>
      <c r="O14" s="1255"/>
      <c r="P14" s="1256"/>
      <c r="Q14" s="1045" t="str">
        <f>IF(記入シート!W393&lt;&gt;"",記入シート!W393,"")</f>
        <v/>
      </c>
      <c r="R14" s="1046"/>
      <c r="S14" s="1047"/>
    </row>
    <row r="15" spans="2:20" ht="20.100000000000001" customHeight="1" x14ac:dyDescent="0.15">
      <c r="B15" s="1254" t="str">
        <f>IF(記入シート!H394&lt;&gt;"",記入シート!H394,"")</f>
        <v/>
      </c>
      <c r="C15" s="1256"/>
      <c r="D15" s="1254" t="str">
        <f>IF(記入シート!J394&lt;&gt;"",記入シート!J394,"")</f>
        <v/>
      </c>
      <c r="E15" s="1255"/>
      <c r="F15" s="1256"/>
      <c r="G15" s="1254" t="str">
        <f>IF(記入シート!M394&lt;&gt;"",記入シート!M394,"")</f>
        <v/>
      </c>
      <c r="H15" s="1255"/>
      <c r="I15" s="1256"/>
      <c r="J15" s="1254" t="str">
        <f>IF(記入シート!P394&lt;&gt;"",記入シート!P394,"")</f>
        <v/>
      </c>
      <c r="K15" s="1255"/>
      <c r="L15" s="1255"/>
      <c r="M15" s="1255"/>
      <c r="N15" s="1255"/>
      <c r="O15" s="1255"/>
      <c r="P15" s="1256"/>
      <c r="Q15" s="1045" t="str">
        <f>IF(記入シート!W394&lt;&gt;"",記入シート!W394,"")</f>
        <v/>
      </c>
      <c r="R15" s="1046"/>
      <c r="S15" s="1047"/>
    </row>
    <row r="16" spans="2:20" ht="20.100000000000001" customHeight="1" x14ac:dyDescent="0.15">
      <c r="B16" s="1254" t="str">
        <f>IF(記入シート!H395&lt;&gt;"",記入シート!H395,"")</f>
        <v/>
      </c>
      <c r="C16" s="1256"/>
      <c r="D16" s="1254" t="str">
        <f>IF(記入シート!J395&lt;&gt;"",記入シート!J395,"")</f>
        <v/>
      </c>
      <c r="E16" s="1255"/>
      <c r="F16" s="1256"/>
      <c r="G16" s="1254" t="str">
        <f>IF(記入シート!M395&lt;&gt;"",記入シート!M395,"")</f>
        <v/>
      </c>
      <c r="H16" s="1255"/>
      <c r="I16" s="1256"/>
      <c r="J16" s="1254" t="str">
        <f>IF(記入シート!P395&lt;&gt;"",記入シート!P395,"")</f>
        <v/>
      </c>
      <c r="K16" s="1255"/>
      <c r="L16" s="1255"/>
      <c r="M16" s="1255"/>
      <c r="N16" s="1255"/>
      <c r="O16" s="1255"/>
      <c r="P16" s="1256"/>
      <c r="Q16" s="1045" t="str">
        <f>IF(記入シート!W395&lt;&gt;"",記入シート!W395,"")</f>
        <v/>
      </c>
      <c r="R16" s="1046"/>
      <c r="S16" s="1047"/>
    </row>
    <row r="17" spans="2:19" ht="20.100000000000001" customHeight="1" x14ac:dyDescent="0.15">
      <c r="B17" s="1254" t="str">
        <f>IF(記入シート!H396&lt;&gt;"",記入シート!H396,"")</f>
        <v/>
      </c>
      <c r="C17" s="1256"/>
      <c r="D17" s="1254" t="str">
        <f>IF(記入シート!J396&lt;&gt;"",記入シート!J396,"")</f>
        <v/>
      </c>
      <c r="E17" s="1255"/>
      <c r="F17" s="1256"/>
      <c r="G17" s="1254" t="str">
        <f>IF(記入シート!M396&lt;&gt;"",記入シート!M396,"")</f>
        <v/>
      </c>
      <c r="H17" s="1255"/>
      <c r="I17" s="1256"/>
      <c r="J17" s="1254" t="str">
        <f>IF(記入シート!P396&lt;&gt;"",記入シート!P396,"")</f>
        <v/>
      </c>
      <c r="K17" s="1255"/>
      <c r="L17" s="1255"/>
      <c r="M17" s="1255"/>
      <c r="N17" s="1255"/>
      <c r="O17" s="1255"/>
      <c r="P17" s="1256"/>
      <c r="Q17" s="1045" t="str">
        <f>IF(記入シート!W396&lt;&gt;"",記入シート!W396,"")</f>
        <v/>
      </c>
      <c r="R17" s="1046"/>
      <c r="S17" s="1047"/>
    </row>
    <row r="18" spans="2:19" ht="20.100000000000001" customHeight="1" x14ac:dyDescent="0.15">
      <c r="B18" s="1254" t="str">
        <f>IF(記入シート!H397&lt;&gt;"",記入シート!H397,"")</f>
        <v/>
      </c>
      <c r="C18" s="1256"/>
      <c r="D18" s="1254" t="str">
        <f>IF(記入シート!J397&lt;&gt;"",記入シート!J397,"")</f>
        <v/>
      </c>
      <c r="E18" s="1255"/>
      <c r="F18" s="1256"/>
      <c r="G18" s="1254" t="str">
        <f>IF(記入シート!M397&lt;&gt;"",記入シート!M397,"")</f>
        <v/>
      </c>
      <c r="H18" s="1255"/>
      <c r="I18" s="1256"/>
      <c r="J18" s="1254" t="str">
        <f>IF(記入シート!P397&lt;&gt;"",記入シート!P397,"")</f>
        <v/>
      </c>
      <c r="K18" s="1255"/>
      <c r="L18" s="1255"/>
      <c r="M18" s="1255"/>
      <c r="N18" s="1255"/>
      <c r="O18" s="1255"/>
      <c r="P18" s="1256"/>
      <c r="Q18" s="1045" t="str">
        <f>IF(記入シート!W397&lt;&gt;"",記入シート!W397,"")</f>
        <v/>
      </c>
      <c r="R18" s="1046"/>
      <c r="S18" s="1047"/>
    </row>
    <row r="19" spans="2:19" ht="20.100000000000001" customHeight="1" x14ac:dyDescent="0.15">
      <c r="B19" s="1254" t="str">
        <f>IF(記入シート!H398&lt;&gt;"",記入シート!H398,"")</f>
        <v/>
      </c>
      <c r="C19" s="1256"/>
      <c r="D19" s="1254" t="str">
        <f>IF(記入シート!J398&lt;&gt;"",記入シート!J398,"")</f>
        <v/>
      </c>
      <c r="E19" s="1255"/>
      <c r="F19" s="1256"/>
      <c r="G19" s="1254" t="str">
        <f>IF(記入シート!M398&lt;&gt;"",記入シート!M398,"")</f>
        <v/>
      </c>
      <c r="H19" s="1255"/>
      <c r="I19" s="1256"/>
      <c r="J19" s="1254" t="str">
        <f>IF(記入シート!P398&lt;&gt;"",記入シート!P398,"")</f>
        <v/>
      </c>
      <c r="K19" s="1255"/>
      <c r="L19" s="1255"/>
      <c r="M19" s="1255"/>
      <c r="N19" s="1255"/>
      <c r="O19" s="1255"/>
      <c r="P19" s="1256"/>
      <c r="Q19" s="1045" t="str">
        <f>IF(記入シート!W398&lt;&gt;"",記入シート!W398,"")</f>
        <v/>
      </c>
      <c r="R19" s="1046"/>
      <c r="S19" s="1047"/>
    </row>
    <row r="20" spans="2:19" ht="20.100000000000001" customHeight="1" x14ac:dyDescent="0.15">
      <c r="B20" s="1254" t="str">
        <f>IF(記入シート!H399&lt;&gt;"",記入シート!H399,"")</f>
        <v/>
      </c>
      <c r="C20" s="1256"/>
      <c r="D20" s="1254" t="str">
        <f>IF(記入シート!J399&lt;&gt;"",記入シート!J399,"")</f>
        <v/>
      </c>
      <c r="E20" s="1255"/>
      <c r="F20" s="1256"/>
      <c r="G20" s="1254" t="str">
        <f>IF(記入シート!M399&lt;&gt;"",記入シート!M399,"")</f>
        <v/>
      </c>
      <c r="H20" s="1255"/>
      <c r="I20" s="1256"/>
      <c r="J20" s="1254" t="str">
        <f>IF(記入シート!P399&lt;&gt;"",記入シート!P399,"")</f>
        <v/>
      </c>
      <c r="K20" s="1255"/>
      <c r="L20" s="1255"/>
      <c r="M20" s="1255"/>
      <c r="N20" s="1255"/>
      <c r="O20" s="1255"/>
      <c r="P20" s="1256"/>
      <c r="Q20" s="1045" t="str">
        <f>IF(記入シート!W399&lt;&gt;"",記入シート!W399,"")</f>
        <v/>
      </c>
      <c r="R20" s="1046"/>
      <c r="S20" s="1047"/>
    </row>
    <row r="21" spans="2:19" ht="20.100000000000001" customHeight="1" x14ac:dyDescent="0.15">
      <c r="B21" s="1254" t="str">
        <f>IF(記入シート!H400&lt;&gt;"",記入シート!H400,"")</f>
        <v/>
      </c>
      <c r="C21" s="1256"/>
      <c r="D21" s="1254" t="str">
        <f>IF(記入シート!J400&lt;&gt;"",記入シート!J400,"")</f>
        <v/>
      </c>
      <c r="E21" s="1255"/>
      <c r="F21" s="1256"/>
      <c r="G21" s="1254" t="str">
        <f>IF(記入シート!M400&lt;&gt;"",記入シート!M400,"")</f>
        <v/>
      </c>
      <c r="H21" s="1255"/>
      <c r="I21" s="1256"/>
      <c r="J21" s="1254" t="str">
        <f>IF(記入シート!P400&lt;&gt;"",記入シート!P400,"")</f>
        <v/>
      </c>
      <c r="K21" s="1255"/>
      <c r="L21" s="1255"/>
      <c r="M21" s="1255"/>
      <c r="N21" s="1255"/>
      <c r="O21" s="1255"/>
      <c r="P21" s="1256"/>
      <c r="Q21" s="1045" t="str">
        <f>IF(記入シート!W400&lt;&gt;"",記入シート!W400,"")</f>
        <v/>
      </c>
      <c r="R21" s="1046"/>
      <c r="S21" s="1047"/>
    </row>
    <row r="22" spans="2:19" ht="20.100000000000001" customHeight="1" x14ac:dyDescent="0.15">
      <c r="B22" s="1254" t="str">
        <f>IF(記入シート!H401&lt;&gt;"",記入シート!H401,"")</f>
        <v/>
      </c>
      <c r="C22" s="1256"/>
      <c r="D22" s="1254" t="str">
        <f>IF(記入シート!J401&lt;&gt;"",記入シート!J401,"")</f>
        <v/>
      </c>
      <c r="E22" s="1255"/>
      <c r="F22" s="1256"/>
      <c r="G22" s="1254" t="str">
        <f>IF(記入シート!M401&lt;&gt;"",記入シート!M401,"")</f>
        <v/>
      </c>
      <c r="H22" s="1255"/>
      <c r="I22" s="1256"/>
      <c r="J22" s="1254" t="str">
        <f>IF(記入シート!P401&lt;&gt;"",記入シート!P401,"")</f>
        <v/>
      </c>
      <c r="K22" s="1255"/>
      <c r="L22" s="1255"/>
      <c r="M22" s="1255"/>
      <c r="N22" s="1255"/>
      <c r="O22" s="1255"/>
      <c r="P22" s="1256"/>
      <c r="Q22" s="1045" t="str">
        <f>IF(記入シート!W401&lt;&gt;"",記入シート!W401,"")</f>
        <v/>
      </c>
      <c r="R22" s="1046"/>
      <c r="S22" s="1047"/>
    </row>
    <row r="23" spans="2:19" ht="20.100000000000001" customHeight="1" x14ac:dyDescent="0.15">
      <c r="B23" s="1254" t="str">
        <f>IF(記入シート!H402&lt;&gt;"",記入シート!H402,"")</f>
        <v/>
      </c>
      <c r="C23" s="1256"/>
      <c r="D23" s="1254" t="str">
        <f>IF(記入シート!J402&lt;&gt;"",記入シート!J402,"")</f>
        <v/>
      </c>
      <c r="E23" s="1255"/>
      <c r="F23" s="1256"/>
      <c r="G23" s="1254" t="str">
        <f>IF(記入シート!M402&lt;&gt;"",記入シート!M402,"")</f>
        <v/>
      </c>
      <c r="H23" s="1255"/>
      <c r="I23" s="1256"/>
      <c r="J23" s="1254" t="str">
        <f>IF(記入シート!P402&lt;&gt;"",記入シート!P402,"")</f>
        <v/>
      </c>
      <c r="K23" s="1255"/>
      <c r="L23" s="1255"/>
      <c r="M23" s="1255"/>
      <c r="N23" s="1255"/>
      <c r="O23" s="1255"/>
      <c r="P23" s="1256"/>
      <c r="Q23" s="1045" t="str">
        <f>IF(記入シート!W402&lt;&gt;"",記入シート!W402,"")</f>
        <v/>
      </c>
      <c r="R23" s="1046"/>
      <c r="S23" s="1047"/>
    </row>
    <row r="24" spans="2:19" ht="20.100000000000001" customHeight="1" x14ac:dyDescent="0.15">
      <c r="B24" s="1254" t="str">
        <f>IF(記入シート!H403&lt;&gt;"",記入シート!H403,"")</f>
        <v/>
      </c>
      <c r="C24" s="1256"/>
      <c r="D24" s="1254" t="str">
        <f>IF(記入シート!J403&lt;&gt;"",記入シート!J403,"")</f>
        <v/>
      </c>
      <c r="E24" s="1255"/>
      <c r="F24" s="1256"/>
      <c r="G24" s="1254" t="str">
        <f>IF(記入シート!M403&lt;&gt;"",記入シート!M403,"")</f>
        <v/>
      </c>
      <c r="H24" s="1255"/>
      <c r="I24" s="1256"/>
      <c r="J24" s="1254" t="str">
        <f>IF(記入シート!P403&lt;&gt;"",記入シート!P403,"")</f>
        <v/>
      </c>
      <c r="K24" s="1255"/>
      <c r="L24" s="1255"/>
      <c r="M24" s="1255"/>
      <c r="N24" s="1255"/>
      <c r="O24" s="1255"/>
      <c r="P24" s="1256"/>
      <c r="Q24" s="1045" t="str">
        <f>IF(記入シート!W403&lt;&gt;"",記入シート!W403,"")</f>
        <v/>
      </c>
      <c r="R24" s="1046"/>
      <c r="S24" s="1047"/>
    </row>
    <row r="25" spans="2:19" ht="20.100000000000001" customHeight="1" x14ac:dyDescent="0.15">
      <c r="B25" s="1254" t="str">
        <f>IF(記入シート!H404&lt;&gt;"",記入シート!H404,"")</f>
        <v/>
      </c>
      <c r="C25" s="1256"/>
      <c r="D25" s="1254" t="str">
        <f>IF(記入シート!J404&lt;&gt;"",記入シート!J404,"")</f>
        <v/>
      </c>
      <c r="E25" s="1255"/>
      <c r="F25" s="1256"/>
      <c r="G25" s="1254" t="str">
        <f>IF(記入シート!M404&lt;&gt;"",記入シート!M404,"")</f>
        <v/>
      </c>
      <c r="H25" s="1255"/>
      <c r="I25" s="1256"/>
      <c r="J25" s="1254" t="str">
        <f>IF(記入シート!P404&lt;&gt;"",記入シート!P404,"")</f>
        <v/>
      </c>
      <c r="K25" s="1255"/>
      <c r="L25" s="1255"/>
      <c r="M25" s="1255"/>
      <c r="N25" s="1255"/>
      <c r="O25" s="1255"/>
      <c r="P25" s="1256"/>
      <c r="Q25" s="1045" t="str">
        <f>IF(記入シート!W404&lt;&gt;"",記入シート!W404,"")</f>
        <v/>
      </c>
      <c r="R25" s="1046"/>
      <c r="S25" s="1047"/>
    </row>
    <row r="26" spans="2:19" ht="20.100000000000001" customHeight="1" x14ac:dyDescent="0.15">
      <c r="B26" s="1254" t="str">
        <f>IF(記入シート!H405&lt;&gt;"",記入シート!H405,"")</f>
        <v/>
      </c>
      <c r="C26" s="1256"/>
      <c r="D26" s="1254" t="str">
        <f>IF(記入シート!J405&lt;&gt;"",記入シート!J405,"")</f>
        <v/>
      </c>
      <c r="E26" s="1255"/>
      <c r="F26" s="1256"/>
      <c r="G26" s="1254" t="str">
        <f>IF(記入シート!M405&lt;&gt;"",記入シート!M405,"")</f>
        <v/>
      </c>
      <c r="H26" s="1255"/>
      <c r="I26" s="1256"/>
      <c r="J26" s="1254" t="str">
        <f>IF(記入シート!P405&lt;&gt;"",記入シート!P405,"")</f>
        <v/>
      </c>
      <c r="K26" s="1255"/>
      <c r="L26" s="1255"/>
      <c r="M26" s="1255"/>
      <c r="N26" s="1255"/>
      <c r="O26" s="1255"/>
      <c r="P26" s="1256"/>
      <c r="Q26" s="1045" t="str">
        <f>IF(記入シート!W405&lt;&gt;"",記入シート!W405,"")</f>
        <v/>
      </c>
      <c r="R26" s="1046"/>
      <c r="S26" s="1047"/>
    </row>
    <row r="27" spans="2:19" ht="20.100000000000001" customHeight="1" x14ac:dyDescent="0.15">
      <c r="B27" s="1254" t="str">
        <f>IF(記入シート!H406&lt;&gt;"",記入シート!H406,"")</f>
        <v/>
      </c>
      <c r="C27" s="1256"/>
      <c r="D27" s="1254" t="str">
        <f>IF(記入シート!J406&lt;&gt;"",記入シート!J406,"")</f>
        <v/>
      </c>
      <c r="E27" s="1255"/>
      <c r="F27" s="1256"/>
      <c r="G27" s="1254" t="str">
        <f>IF(記入シート!M406&lt;&gt;"",記入シート!M406,"")</f>
        <v/>
      </c>
      <c r="H27" s="1255"/>
      <c r="I27" s="1256"/>
      <c r="J27" s="1254" t="str">
        <f>IF(記入シート!P406&lt;&gt;"",記入シート!P406,"")</f>
        <v/>
      </c>
      <c r="K27" s="1255"/>
      <c r="L27" s="1255"/>
      <c r="M27" s="1255"/>
      <c r="N27" s="1255"/>
      <c r="O27" s="1255"/>
      <c r="P27" s="1256"/>
      <c r="Q27" s="1045" t="str">
        <f>IF(記入シート!W406&lt;&gt;"",記入シート!W406,"")</f>
        <v/>
      </c>
      <c r="R27" s="1046"/>
      <c r="S27" s="1047"/>
    </row>
    <row r="28" spans="2:19" ht="20.100000000000001" customHeight="1" x14ac:dyDescent="0.15">
      <c r="B28" s="1254" t="str">
        <f>IF(記入シート!H407&lt;&gt;"",記入シート!H407,"")</f>
        <v/>
      </c>
      <c r="C28" s="1256"/>
      <c r="D28" s="1254" t="str">
        <f>IF(記入シート!J407&lt;&gt;"",記入シート!J407,"")</f>
        <v/>
      </c>
      <c r="E28" s="1255"/>
      <c r="F28" s="1256"/>
      <c r="G28" s="1254" t="str">
        <f>IF(記入シート!M407&lt;&gt;"",記入シート!M407,"")</f>
        <v/>
      </c>
      <c r="H28" s="1255"/>
      <c r="I28" s="1256"/>
      <c r="J28" s="1254" t="str">
        <f>IF(記入シート!P407&lt;&gt;"",記入シート!P407,"")</f>
        <v/>
      </c>
      <c r="K28" s="1255"/>
      <c r="L28" s="1255"/>
      <c r="M28" s="1255"/>
      <c r="N28" s="1255"/>
      <c r="O28" s="1255"/>
      <c r="P28" s="1256"/>
      <c r="Q28" s="1045" t="str">
        <f>IF(記入シート!W407&lt;&gt;"",記入シート!W407,"")</f>
        <v/>
      </c>
      <c r="R28" s="1046"/>
      <c r="S28" s="1047"/>
    </row>
    <row r="29" spans="2:19" ht="26.1" customHeight="1" x14ac:dyDescent="0.15">
      <c r="C29" s="1765" t="s">
        <v>804</v>
      </c>
      <c r="D29" s="1765"/>
      <c r="E29" s="1765"/>
      <c r="F29" s="1765"/>
      <c r="G29" s="1765"/>
      <c r="H29" s="1765"/>
      <c r="I29" s="1765"/>
      <c r="J29" s="1765"/>
      <c r="K29" s="1765"/>
      <c r="L29" s="1765"/>
      <c r="M29" s="1765"/>
      <c r="N29" s="1765"/>
      <c r="O29" s="1765"/>
      <c r="P29" s="1765"/>
      <c r="Q29" s="1765"/>
      <c r="R29" s="1765"/>
      <c r="S29" s="1765"/>
    </row>
    <row r="32" spans="2:19" x14ac:dyDescent="0.15">
      <c r="B32" s="19" t="s">
        <v>1796</v>
      </c>
    </row>
    <row r="33" spans="2:19" ht="26.1" customHeight="1" x14ac:dyDescent="0.15">
      <c r="B33" s="1729" t="s">
        <v>823</v>
      </c>
      <c r="C33" s="1729"/>
      <c r="D33" s="1729"/>
      <c r="E33" s="1729"/>
      <c r="F33" s="1729" t="s">
        <v>831</v>
      </c>
      <c r="G33" s="1729"/>
      <c r="H33" s="1735" t="s">
        <v>835</v>
      </c>
      <c r="I33" s="1735"/>
      <c r="J33" s="1735"/>
      <c r="K33" s="1735"/>
      <c r="L33" s="1735"/>
      <c r="M33" s="1735"/>
      <c r="N33" s="1735" t="s">
        <v>843</v>
      </c>
      <c r="O33" s="1735"/>
      <c r="P33" s="1735"/>
      <c r="Q33" s="1735"/>
      <c r="R33" s="1735"/>
      <c r="S33" s="1735"/>
    </row>
    <row r="34" spans="2:19" ht="30" customHeight="1" x14ac:dyDescent="0.15">
      <c r="B34" s="1372" t="str">
        <f>IF(記入シート!H414&lt;&gt;"",記入シート!H414,"")</f>
        <v/>
      </c>
      <c r="C34" s="1299"/>
      <c r="D34" s="1299"/>
      <c r="E34" s="1373"/>
      <c r="F34" s="1041" t="str">
        <f>IF(記入シート!L414&lt;&gt;"",記入シート!L414,"")</f>
        <v/>
      </c>
      <c r="G34" s="1043"/>
      <c r="H34" s="1372" t="str">
        <f>IF(記入シート!N414&lt;&gt;"",記入シート!N414,"")</f>
        <v/>
      </c>
      <c r="I34" s="1299"/>
      <c r="J34" s="1299"/>
      <c r="K34" s="1299"/>
      <c r="L34" s="1299"/>
      <c r="M34" s="1373"/>
      <c r="N34" s="1372" t="str">
        <f>IF(記入シート!T414&lt;&gt;"",記入シート!T414,"")</f>
        <v/>
      </c>
      <c r="O34" s="1299"/>
      <c r="P34" s="1299"/>
      <c r="Q34" s="1299"/>
      <c r="R34" s="1299"/>
      <c r="S34" s="1373"/>
    </row>
    <row r="35" spans="2:19" ht="30" customHeight="1" x14ac:dyDescent="0.15">
      <c r="B35" s="1372" t="str">
        <f>IF(記入シート!H415&lt;&gt;"",記入シート!H415,"")</f>
        <v/>
      </c>
      <c r="C35" s="1299"/>
      <c r="D35" s="1299"/>
      <c r="E35" s="1373"/>
      <c r="F35" s="1041" t="str">
        <f>IF(記入シート!L415&lt;&gt;"",記入シート!L415,"")</f>
        <v/>
      </c>
      <c r="G35" s="1043"/>
      <c r="H35" s="1372" t="str">
        <f>IF(記入シート!N415&lt;&gt;"",記入シート!N415,"")</f>
        <v/>
      </c>
      <c r="I35" s="1299"/>
      <c r="J35" s="1299"/>
      <c r="K35" s="1299"/>
      <c r="L35" s="1299"/>
      <c r="M35" s="1373"/>
      <c r="N35" s="1372" t="str">
        <f>IF(記入シート!T415&lt;&gt;"",記入シート!T415,"")</f>
        <v/>
      </c>
      <c r="O35" s="1299"/>
      <c r="P35" s="1299"/>
      <c r="Q35" s="1299"/>
      <c r="R35" s="1299"/>
      <c r="S35" s="1373"/>
    </row>
    <row r="36" spans="2:19" ht="30" customHeight="1" x14ac:dyDescent="0.15">
      <c r="B36" s="1372" t="str">
        <f>IF(記入シート!H416&lt;&gt;"",記入シート!H416,"")</f>
        <v/>
      </c>
      <c r="C36" s="1299"/>
      <c r="D36" s="1299"/>
      <c r="E36" s="1373"/>
      <c r="F36" s="1041" t="str">
        <f>IF(記入シート!L416&lt;&gt;"",記入シート!L416,"")</f>
        <v/>
      </c>
      <c r="G36" s="1043"/>
      <c r="H36" s="1372" t="str">
        <f>IF(記入シート!N416&lt;&gt;"",記入シート!N416,"")</f>
        <v/>
      </c>
      <c r="I36" s="1299"/>
      <c r="J36" s="1299"/>
      <c r="K36" s="1299"/>
      <c r="L36" s="1299"/>
      <c r="M36" s="1373"/>
      <c r="N36" s="1372" t="str">
        <f>IF(記入シート!T416&lt;&gt;"",記入シート!T416,"")</f>
        <v/>
      </c>
      <c r="O36" s="1299"/>
      <c r="P36" s="1299"/>
      <c r="Q36" s="1299"/>
      <c r="R36" s="1299"/>
      <c r="S36" s="1373"/>
    </row>
    <row r="37" spans="2:19" ht="30" customHeight="1" x14ac:dyDescent="0.15">
      <c r="B37" s="1372" t="str">
        <f>IF(記入シート!H417&lt;&gt;"",記入シート!H417,"")</f>
        <v/>
      </c>
      <c r="C37" s="1299"/>
      <c r="D37" s="1299"/>
      <c r="E37" s="1373"/>
      <c r="F37" s="1041" t="str">
        <f>IF(記入シート!L417&lt;&gt;"",記入シート!L417,"")</f>
        <v/>
      </c>
      <c r="G37" s="1043"/>
      <c r="H37" s="1372" t="str">
        <f>IF(記入シート!N417&lt;&gt;"",記入シート!N417,"")</f>
        <v/>
      </c>
      <c r="I37" s="1299"/>
      <c r="J37" s="1299"/>
      <c r="K37" s="1299"/>
      <c r="L37" s="1299"/>
      <c r="M37" s="1373"/>
      <c r="N37" s="1372" t="str">
        <f>IF(記入シート!T417&lt;&gt;"",記入シート!T417,"")</f>
        <v/>
      </c>
      <c r="O37" s="1299"/>
      <c r="P37" s="1299"/>
      <c r="Q37" s="1299"/>
      <c r="R37" s="1299"/>
      <c r="S37" s="1373"/>
    </row>
    <row r="38" spans="2:19" ht="30" customHeight="1" x14ac:dyDescent="0.15">
      <c r="B38" s="1372" t="str">
        <f>IF(記入シート!H418&lt;&gt;"",記入シート!H418,"")</f>
        <v/>
      </c>
      <c r="C38" s="1299"/>
      <c r="D38" s="1299"/>
      <c r="E38" s="1373"/>
      <c r="F38" s="1041" t="str">
        <f>IF(記入シート!L418&lt;&gt;"",記入シート!L418,"")</f>
        <v/>
      </c>
      <c r="G38" s="1043"/>
      <c r="H38" s="1372" t="str">
        <f>IF(記入シート!N418&lt;&gt;"",記入シート!N418,"")</f>
        <v/>
      </c>
      <c r="I38" s="1299"/>
      <c r="J38" s="1299"/>
      <c r="K38" s="1299"/>
      <c r="L38" s="1299"/>
      <c r="M38" s="1373"/>
      <c r="N38" s="1372" t="str">
        <f>IF(記入シート!T418&lt;&gt;"",記入シート!T418,"")</f>
        <v/>
      </c>
      <c r="O38" s="1299"/>
      <c r="P38" s="1299"/>
      <c r="Q38" s="1299"/>
      <c r="R38" s="1299"/>
      <c r="S38" s="1373"/>
    </row>
    <row r="39" spans="2:19" ht="30" customHeight="1" x14ac:dyDescent="0.15">
      <c r="B39" s="1372" t="str">
        <f>IF(記入シート!H419&lt;&gt;"",記入シート!H419,"")</f>
        <v/>
      </c>
      <c r="C39" s="1299"/>
      <c r="D39" s="1299"/>
      <c r="E39" s="1373"/>
      <c r="F39" s="1041" t="str">
        <f>IF(記入シート!L419&lt;&gt;"",記入シート!L419,"")</f>
        <v/>
      </c>
      <c r="G39" s="1043"/>
      <c r="H39" s="1372" t="str">
        <f>IF(記入シート!N419&lt;&gt;"",記入シート!N419,"")</f>
        <v/>
      </c>
      <c r="I39" s="1299"/>
      <c r="J39" s="1299"/>
      <c r="K39" s="1299"/>
      <c r="L39" s="1299"/>
      <c r="M39" s="1373"/>
      <c r="N39" s="1372" t="str">
        <f>IF(記入シート!T419&lt;&gt;"",記入シート!T419,"")</f>
        <v/>
      </c>
      <c r="O39" s="1299"/>
      <c r="P39" s="1299"/>
      <c r="Q39" s="1299"/>
      <c r="R39" s="1299"/>
      <c r="S39" s="1373"/>
    </row>
    <row r="40" spans="2:19" ht="30" customHeight="1" x14ac:dyDescent="0.15">
      <c r="B40" s="1372" t="str">
        <f>IF(記入シート!H420&lt;&gt;"",記入シート!H420,"")</f>
        <v/>
      </c>
      <c r="C40" s="1299"/>
      <c r="D40" s="1299"/>
      <c r="E40" s="1373"/>
      <c r="F40" s="1041" t="str">
        <f>IF(記入シート!L420&lt;&gt;"",記入シート!L420,"")</f>
        <v/>
      </c>
      <c r="G40" s="1043"/>
      <c r="H40" s="1372" t="str">
        <f>IF(記入シート!N420&lt;&gt;"",記入シート!N420,"")</f>
        <v/>
      </c>
      <c r="I40" s="1299"/>
      <c r="J40" s="1299"/>
      <c r="K40" s="1299"/>
      <c r="L40" s="1299"/>
      <c r="M40" s="1373"/>
      <c r="N40" s="1372" t="str">
        <f>IF(記入シート!T420&lt;&gt;"",記入シート!T420,"")</f>
        <v/>
      </c>
      <c r="O40" s="1299"/>
      <c r="P40" s="1299"/>
      <c r="Q40" s="1299"/>
      <c r="R40" s="1299"/>
      <c r="S40" s="1373"/>
    </row>
    <row r="41" spans="2:19" ht="30" customHeight="1" x14ac:dyDescent="0.15">
      <c r="B41" s="1372" t="str">
        <f>IF(記入シート!H421&lt;&gt;"",記入シート!H421,"")</f>
        <v/>
      </c>
      <c r="C41" s="1299"/>
      <c r="D41" s="1299"/>
      <c r="E41" s="1373"/>
      <c r="F41" s="1041" t="str">
        <f>IF(記入シート!L421&lt;&gt;"",記入シート!L421,"")</f>
        <v/>
      </c>
      <c r="G41" s="1043"/>
      <c r="H41" s="1372" t="str">
        <f>IF(記入シート!N421&lt;&gt;"",記入シート!N421,"")</f>
        <v/>
      </c>
      <c r="I41" s="1299"/>
      <c r="J41" s="1299"/>
      <c r="K41" s="1299"/>
      <c r="L41" s="1299"/>
      <c r="M41" s="1373"/>
      <c r="N41" s="1372" t="str">
        <f>IF(記入シート!T421&lt;&gt;"",記入シート!T421,"")</f>
        <v/>
      </c>
      <c r="O41" s="1299"/>
      <c r="P41" s="1299"/>
      <c r="Q41" s="1299"/>
      <c r="R41" s="1299"/>
      <c r="S41" s="1373"/>
    </row>
    <row r="42" spans="2:19" x14ac:dyDescent="0.15">
      <c r="N42" s="473"/>
    </row>
  </sheetData>
  <sheetProtection sheet="1" objects="1" scenarios="1"/>
  <mergeCells count="129">
    <mergeCell ref="B3:G3"/>
    <mergeCell ref="H3:T3"/>
    <mergeCell ref="C8:T8"/>
    <mergeCell ref="C9:T9"/>
    <mergeCell ref="B13:C13"/>
    <mergeCell ref="D13:F13"/>
    <mergeCell ref="G13:I13"/>
    <mergeCell ref="J13:P13"/>
    <mergeCell ref="Q13:S13"/>
    <mergeCell ref="B5:G5"/>
    <mergeCell ref="H5:T5"/>
    <mergeCell ref="B6:G6"/>
    <mergeCell ref="H6:T6"/>
    <mergeCell ref="B7:G7"/>
    <mergeCell ref="H7:T7"/>
    <mergeCell ref="B4:G4"/>
    <mergeCell ref="H4:T4"/>
    <mergeCell ref="B14:C14"/>
    <mergeCell ref="D14:F14"/>
    <mergeCell ref="G14:I14"/>
    <mergeCell ref="J14:P14"/>
    <mergeCell ref="Q14:S14"/>
    <mergeCell ref="B15:C15"/>
    <mergeCell ref="D15:F15"/>
    <mergeCell ref="G15:I15"/>
    <mergeCell ref="J15:P15"/>
    <mergeCell ref="Q15:S15"/>
    <mergeCell ref="B16:C16"/>
    <mergeCell ref="D16:F16"/>
    <mergeCell ref="G16:I16"/>
    <mergeCell ref="J16:P16"/>
    <mergeCell ref="Q16:S16"/>
    <mergeCell ref="B17:C17"/>
    <mergeCell ref="D17:F17"/>
    <mergeCell ref="G17:I17"/>
    <mergeCell ref="J17:P17"/>
    <mergeCell ref="Q17:S17"/>
    <mergeCell ref="B18:C18"/>
    <mergeCell ref="D18:F18"/>
    <mergeCell ref="G18:I18"/>
    <mergeCell ref="J18:P18"/>
    <mergeCell ref="Q18:S18"/>
    <mergeCell ref="B19:C19"/>
    <mergeCell ref="D19:F19"/>
    <mergeCell ref="G19:I19"/>
    <mergeCell ref="J19:P19"/>
    <mergeCell ref="Q19:S19"/>
    <mergeCell ref="B20:C20"/>
    <mergeCell ref="D20:F20"/>
    <mergeCell ref="G20:I20"/>
    <mergeCell ref="J20:P20"/>
    <mergeCell ref="Q20:S20"/>
    <mergeCell ref="B21:C21"/>
    <mergeCell ref="D21:F21"/>
    <mergeCell ref="G21:I21"/>
    <mergeCell ref="J21:P21"/>
    <mergeCell ref="Q21:S21"/>
    <mergeCell ref="B22:C22"/>
    <mergeCell ref="D22:F22"/>
    <mergeCell ref="G22:I22"/>
    <mergeCell ref="J22:P22"/>
    <mergeCell ref="Q22:S22"/>
    <mergeCell ref="B23:C23"/>
    <mergeCell ref="D23:F23"/>
    <mergeCell ref="G23:I23"/>
    <mergeCell ref="J23:P23"/>
    <mergeCell ref="Q23:S23"/>
    <mergeCell ref="B24:C24"/>
    <mergeCell ref="D24:F24"/>
    <mergeCell ref="G24:I24"/>
    <mergeCell ref="J24:P24"/>
    <mergeCell ref="Q24:S24"/>
    <mergeCell ref="B25:C25"/>
    <mergeCell ref="D25:F25"/>
    <mergeCell ref="G25:I25"/>
    <mergeCell ref="J25:P25"/>
    <mergeCell ref="Q25:S25"/>
    <mergeCell ref="B26:C26"/>
    <mergeCell ref="D26:F26"/>
    <mergeCell ref="G26:I26"/>
    <mergeCell ref="J26:P26"/>
    <mergeCell ref="Q26:S26"/>
    <mergeCell ref="B27:C27"/>
    <mergeCell ref="D27:F27"/>
    <mergeCell ref="G27:I27"/>
    <mergeCell ref="J27:P27"/>
    <mergeCell ref="Q27:S27"/>
    <mergeCell ref="B33:E33"/>
    <mergeCell ref="F33:G33"/>
    <mergeCell ref="H33:M33"/>
    <mergeCell ref="N33:S33"/>
    <mergeCell ref="B34:E34"/>
    <mergeCell ref="F34:G34"/>
    <mergeCell ref="H34:M34"/>
    <mergeCell ref="N34:S34"/>
    <mergeCell ref="B28:C28"/>
    <mergeCell ref="D28:F28"/>
    <mergeCell ref="G28:I28"/>
    <mergeCell ref="J28:P28"/>
    <mergeCell ref="Q28:S28"/>
    <mergeCell ref="C29:S29"/>
    <mergeCell ref="B37:E37"/>
    <mergeCell ref="F37:G37"/>
    <mergeCell ref="H37:M37"/>
    <mergeCell ref="N37:S37"/>
    <mergeCell ref="B38:E38"/>
    <mergeCell ref="F38:G38"/>
    <mergeCell ref="H38:M38"/>
    <mergeCell ref="N38:S38"/>
    <mergeCell ref="B35:E35"/>
    <mergeCell ref="F35:G35"/>
    <mergeCell ref="H35:M35"/>
    <mergeCell ref="N35:S35"/>
    <mergeCell ref="B36:E36"/>
    <mergeCell ref="F36:G36"/>
    <mergeCell ref="H36:M36"/>
    <mergeCell ref="N36:S36"/>
    <mergeCell ref="B41:E41"/>
    <mergeCell ref="F41:G41"/>
    <mergeCell ref="H41:M41"/>
    <mergeCell ref="N41:S41"/>
    <mergeCell ref="B39:E39"/>
    <mergeCell ref="F39:G39"/>
    <mergeCell ref="H39:M39"/>
    <mergeCell ref="N39:S39"/>
    <mergeCell ref="B40:E40"/>
    <mergeCell ref="F40:G40"/>
    <mergeCell ref="H40:M40"/>
    <mergeCell ref="N40:S40"/>
  </mergeCells>
  <phoneticPr fontId="3"/>
  <pageMargins left="0.7" right="0.7" top="0.75" bottom="0.75" header="0.3" footer="0.3"/>
  <pageSetup paperSize="9" scale="85" fitToHeight="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733FA-B7C5-4D6E-A65C-00BD45F61EAD}">
  <sheetPr codeName="Sheet28">
    <pageSetUpPr fitToPage="1"/>
  </sheetPr>
  <dimension ref="A1:Z144"/>
  <sheetViews>
    <sheetView view="pageBreakPreview" topLeftCell="A136" zoomScaleNormal="55" zoomScaleSheetLayoutView="100" workbookViewId="0">
      <selection activeCell="Y119" sqref="Y119"/>
    </sheetView>
  </sheetViews>
  <sheetFormatPr defaultColWidth="4.625" defaultRowHeight="15.75" x14ac:dyDescent="0.15"/>
  <cols>
    <col min="1" max="20" width="4.625" style="19"/>
    <col min="21" max="22" width="5" style="19" customWidth="1"/>
    <col min="23" max="16384" width="4.625" style="19"/>
  </cols>
  <sheetData>
    <row r="1" spans="1:25" x14ac:dyDescent="0.15">
      <c r="B1" s="19" t="s">
        <v>938</v>
      </c>
      <c r="Y1" s="19">
        <v>20</v>
      </c>
    </row>
    <row r="2" spans="1:25" ht="26.1" customHeight="1" x14ac:dyDescent="0.15">
      <c r="B2" s="1729" t="s">
        <v>939</v>
      </c>
      <c r="C2" s="1729"/>
      <c r="D2" s="1729"/>
      <c r="E2" s="1729" t="s">
        <v>944</v>
      </c>
      <c r="F2" s="1729"/>
      <c r="G2" s="1729"/>
      <c r="H2" s="1729"/>
      <c r="I2" s="1729"/>
      <c r="J2" s="1729" t="s">
        <v>946</v>
      </c>
      <c r="K2" s="1729"/>
      <c r="L2" s="1729"/>
      <c r="M2" s="1729"/>
      <c r="N2" s="1729"/>
      <c r="O2" s="1729"/>
      <c r="P2" s="1729" t="s">
        <v>949</v>
      </c>
      <c r="Q2" s="1729"/>
      <c r="R2" s="1729"/>
      <c r="S2" s="1729"/>
      <c r="T2" s="1729"/>
      <c r="U2" s="1729" t="s">
        <v>950</v>
      </c>
      <c r="V2" s="1729"/>
      <c r="W2" s="1729"/>
      <c r="X2" s="1729"/>
      <c r="Y2" s="1729"/>
    </row>
    <row r="3" spans="1:25" ht="30" customHeight="1" x14ac:dyDescent="0.15">
      <c r="B3" s="1776" t="s">
        <v>940</v>
      </c>
      <c r="C3" s="1776"/>
      <c r="D3" s="1776"/>
      <c r="E3" s="1254" t="str">
        <f>IF(記入シート!K429&lt;&gt;"",記入シート!K429,"")</f>
        <v/>
      </c>
      <c r="F3" s="1255"/>
      <c r="G3" s="1255"/>
      <c r="H3" s="1255"/>
      <c r="I3" s="1256"/>
      <c r="J3" s="1254" t="str">
        <f>IF(記入シート!P429&lt;&gt;"",記入シート!P429,"")</f>
        <v/>
      </c>
      <c r="K3" s="1255"/>
      <c r="L3" s="1255"/>
      <c r="M3" s="1255"/>
      <c r="N3" s="1255"/>
      <c r="O3" s="1256"/>
      <c r="P3" s="1254" t="str">
        <f>IF(記入シート!V429&lt;&gt;"",記入シート!V429,"")</f>
        <v/>
      </c>
      <c r="Q3" s="1255"/>
      <c r="R3" s="1255"/>
      <c r="S3" s="1255"/>
      <c r="T3" s="1256"/>
      <c r="U3" s="1254" t="str">
        <f>IF(記入シート!AA429&lt;&gt;"",記入シート!AA429,"")</f>
        <v/>
      </c>
      <c r="V3" s="1255"/>
      <c r="W3" s="1255"/>
      <c r="X3" s="1255"/>
      <c r="Y3" s="1256"/>
    </row>
    <row r="4" spans="1:25" ht="30" customHeight="1" x14ac:dyDescent="0.15">
      <c r="B4" s="1776" t="s">
        <v>941</v>
      </c>
      <c r="C4" s="1776"/>
      <c r="D4" s="1776"/>
      <c r="E4" s="1254" t="str">
        <f>IF(記入シート!K430&lt;&gt;"",記入シート!K430,"")</f>
        <v/>
      </c>
      <c r="F4" s="1255"/>
      <c r="G4" s="1255"/>
      <c r="H4" s="1255"/>
      <c r="I4" s="1256"/>
      <c r="J4" s="1254" t="str">
        <f>IF(記入シート!P430&lt;&gt;"",記入シート!P430,"")</f>
        <v/>
      </c>
      <c r="K4" s="1255"/>
      <c r="L4" s="1255"/>
      <c r="M4" s="1255"/>
      <c r="N4" s="1255"/>
      <c r="O4" s="1256"/>
      <c r="P4" s="1254" t="str">
        <f>IF(記入シート!V430&lt;&gt;"",記入シート!V430,"")</f>
        <v/>
      </c>
      <c r="Q4" s="1255"/>
      <c r="R4" s="1255"/>
      <c r="S4" s="1255"/>
      <c r="T4" s="1256"/>
      <c r="U4" s="1254" t="str">
        <f>IF(記入シート!AA430&lt;&gt;"",記入シート!AA430,"")</f>
        <v/>
      </c>
      <c r="V4" s="1255"/>
      <c r="W4" s="1255"/>
      <c r="X4" s="1255"/>
      <c r="Y4" s="1256"/>
    </row>
    <row r="5" spans="1:25" ht="30" customHeight="1" x14ac:dyDescent="0.15">
      <c r="B5" s="1776" t="s">
        <v>942</v>
      </c>
      <c r="C5" s="1776"/>
      <c r="D5" s="1776"/>
      <c r="E5" s="1254" t="str">
        <f>IF(記入シート!K431&lt;&gt;"",記入シート!K431,"")</f>
        <v/>
      </c>
      <c r="F5" s="1255"/>
      <c r="G5" s="1255"/>
      <c r="H5" s="1255"/>
      <c r="I5" s="1256"/>
      <c r="J5" s="1254" t="str">
        <f>IF(記入シート!P431&lt;&gt;"",記入シート!P431,"")</f>
        <v/>
      </c>
      <c r="K5" s="1255"/>
      <c r="L5" s="1255"/>
      <c r="M5" s="1255"/>
      <c r="N5" s="1255"/>
      <c r="O5" s="1256"/>
      <c r="P5" s="1254" t="str">
        <f>IF(記入シート!V431&lt;&gt;"",記入シート!V431,"")</f>
        <v/>
      </c>
      <c r="Q5" s="1255"/>
      <c r="R5" s="1255"/>
      <c r="S5" s="1255"/>
      <c r="T5" s="1256"/>
      <c r="U5" s="1254" t="str">
        <f>IF(記入シート!AA431&lt;&gt;"",記入シート!AA431,"")</f>
        <v/>
      </c>
      <c r="V5" s="1255"/>
      <c r="W5" s="1255"/>
      <c r="X5" s="1255"/>
      <c r="Y5" s="1256"/>
    </row>
    <row r="6" spans="1:25" ht="30" customHeight="1" x14ac:dyDescent="0.15">
      <c r="B6" s="1776" t="s">
        <v>943</v>
      </c>
      <c r="C6" s="1776"/>
      <c r="D6" s="1776"/>
      <c r="E6" s="1254" t="str">
        <f>IF(記入シート!K432&lt;&gt;"",記入シート!K432,"")</f>
        <v/>
      </c>
      <c r="F6" s="1255"/>
      <c r="G6" s="1255"/>
      <c r="H6" s="1255"/>
      <c r="I6" s="1256"/>
      <c r="J6" s="1254" t="str">
        <f>IF(記入シート!P432&lt;&gt;"",記入シート!P432,"")</f>
        <v/>
      </c>
      <c r="K6" s="1255"/>
      <c r="L6" s="1255"/>
      <c r="M6" s="1255"/>
      <c r="N6" s="1255"/>
      <c r="O6" s="1256"/>
      <c r="P6" s="1254" t="str">
        <f>IF(記入シート!V432&lt;&gt;"",記入シート!V432,"")</f>
        <v/>
      </c>
      <c r="Q6" s="1255"/>
      <c r="R6" s="1255"/>
      <c r="S6" s="1255"/>
      <c r="T6" s="1256"/>
      <c r="U6" s="1254" t="str">
        <f>IF(記入シート!AA432&lt;&gt;"",記入シート!AA432,"")</f>
        <v/>
      </c>
      <c r="V6" s="1255"/>
      <c r="W6" s="1255"/>
      <c r="X6" s="1255"/>
      <c r="Y6" s="1256"/>
    </row>
    <row r="7" spans="1:25" ht="30" customHeight="1" x14ac:dyDescent="0.15">
      <c r="B7" s="1301" t="str">
        <f>IF(記入シート!H433&lt;&gt;"",記入シート!H433,"")</f>
        <v>代替拠点４</v>
      </c>
      <c r="C7" s="1301"/>
      <c r="D7" s="1301"/>
      <c r="E7" s="1254" t="str">
        <f>IF(記入シート!K433&lt;&gt;"",記入シート!K433,"")</f>
        <v/>
      </c>
      <c r="F7" s="1255"/>
      <c r="G7" s="1255"/>
      <c r="H7" s="1255"/>
      <c r="I7" s="1256"/>
      <c r="J7" s="1254" t="str">
        <f>IF(記入シート!P433&lt;&gt;"",記入シート!P433,"")</f>
        <v/>
      </c>
      <c r="K7" s="1255"/>
      <c r="L7" s="1255"/>
      <c r="M7" s="1255"/>
      <c r="N7" s="1255"/>
      <c r="O7" s="1256"/>
      <c r="P7" s="1254" t="str">
        <f>IF(記入シート!V433&lt;&gt;"",記入シート!V433,"")</f>
        <v/>
      </c>
      <c r="Q7" s="1255"/>
      <c r="R7" s="1255"/>
      <c r="S7" s="1255"/>
      <c r="T7" s="1256"/>
      <c r="U7" s="1254" t="str">
        <f>IF(記入シート!AA433&lt;&gt;"",記入シート!AA433,"")</f>
        <v/>
      </c>
      <c r="V7" s="1255"/>
      <c r="W7" s="1255"/>
      <c r="X7" s="1255"/>
      <c r="Y7" s="1256"/>
    </row>
    <row r="8" spans="1:25" ht="30" customHeight="1" x14ac:dyDescent="0.15">
      <c r="B8" s="1301" t="str">
        <f>IF(記入シート!H434&lt;&gt;"",記入シート!H434,"")</f>
        <v>代替拠点5</v>
      </c>
      <c r="C8" s="1301"/>
      <c r="D8" s="1301"/>
      <c r="E8" s="1254" t="str">
        <f>IF(記入シート!K434&lt;&gt;"",記入シート!K434,"")</f>
        <v/>
      </c>
      <c r="F8" s="1255"/>
      <c r="G8" s="1255"/>
      <c r="H8" s="1255"/>
      <c r="I8" s="1256"/>
      <c r="J8" s="1254" t="str">
        <f>IF(記入シート!P434&lt;&gt;"",記入シート!P434,"")</f>
        <v/>
      </c>
      <c r="K8" s="1255"/>
      <c r="L8" s="1255"/>
      <c r="M8" s="1255"/>
      <c r="N8" s="1255"/>
      <c r="O8" s="1256"/>
      <c r="P8" s="1254" t="str">
        <f>IF(記入シート!V434&lt;&gt;"",記入シート!V434,"")</f>
        <v/>
      </c>
      <c r="Q8" s="1255"/>
      <c r="R8" s="1255"/>
      <c r="S8" s="1255"/>
      <c r="T8" s="1256"/>
      <c r="U8" s="1254" t="str">
        <f>IF(記入シート!AA434&lt;&gt;"",記入シート!AA434,"")</f>
        <v/>
      </c>
      <c r="V8" s="1255"/>
      <c r="W8" s="1255"/>
      <c r="X8" s="1255"/>
      <c r="Y8" s="1256"/>
    </row>
    <row r="12" spans="1:25" x14ac:dyDescent="0.15">
      <c r="B12" s="19" t="s">
        <v>951</v>
      </c>
    </row>
    <row r="13" spans="1:25" ht="26.1" customHeight="1" x14ac:dyDescent="0.15">
      <c r="A13" s="19">
        <v>1</v>
      </c>
      <c r="B13" s="484"/>
      <c r="C13" s="1762" t="s">
        <v>963</v>
      </c>
      <c r="D13" s="1763"/>
      <c r="E13" s="1763"/>
      <c r="F13" s="1763"/>
      <c r="G13" s="1763"/>
      <c r="H13" s="1764"/>
      <c r="I13" s="1729" t="s">
        <v>772</v>
      </c>
      <c r="J13" s="1729"/>
      <c r="K13" s="1729"/>
      <c r="L13" s="1729"/>
      <c r="M13" s="1729"/>
      <c r="N13" s="1729"/>
      <c r="O13" s="1729"/>
      <c r="P13" s="1729"/>
      <c r="Q13" s="1729"/>
      <c r="R13" s="1729"/>
      <c r="S13" s="1729"/>
      <c r="T13" s="1729"/>
      <c r="U13" s="1729"/>
      <c r="V13" s="1729"/>
      <c r="W13" s="1729"/>
      <c r="X13" s="1729"/>
      <c r="Y13" s="1729"/>
    </row>
    <row r="14" spans="1:25" ht="30" customHeight="1" x14ac:dyDescent="0.15">
      <c r="B14" s="1880" t="s">
        <v>962</v>
      </c>
      <c r="C14" s="471">
        <v>1</v>
      </c>
      <c r="D14" s="1727" t="s">
        <v>952</v>
      </c>
      <c r="E14" s="1727"/>
      <c r="F14" s="1727"/>
      <c r="G14" s="1727"/>
      <c r="H14" s="1727"/>
      <c r="I14" s="1242" t="str">
        <f>IF(記入シート!O447&lt;&gt;"",記入シート!O447,"")</f>
        <v/>
      </c>
      <c r="J14" s="1242"/>
      <c r="K14" s="1242"/>
      <c r="L14" s="1242"/>
      <c r="M14" s="1242"/>
      <c r="N14" s="1242"/>
      <c r="O14" s="1242"/>
      <c r="P14" s="1242"/>
      <c r="Q14" s="1242"/>
      <c r="R14" s="1242"/>
      <c r="S14" s="1242"/>
      <c r="T14" s="1242"/>
      <c r="U14" s="1242"/>
      <c r="V14" s="1242"/>
      <c r="W14" s="1242"/>
      <c r="X14" s="1242"/>
      <c r="Y14" s="1242"/>
    </row>
    <row r="15" spans="1:25" ht="30" customHeight="1" x14ac:dyDescent="0.15">
      <c r="B15" s="1880"/>
      <c r="C15" s="471">
        <v>2</v>
      </c>
      <c r="D15" s="1727" t="s">
        <v>953</v>
      </c>
      <c r="E15" s="1727"/>
      <c r="F15" s="1727"/>
      <c r="G15" s="1727"/>
      <c r="H15" s="1727"/>
      <c r="I15" s="1242" t="str">
        <f>IF(記入シート!O448&lt;&gt;"",記入シート!O448,"")</f>
        <v/>
      </c>
      <c r="J15" s="1242"/>
      <c r="K15" s="1242"/>
      <c r="L15" s="1242"/>
      <c r="M15" s="1242"/>
      <c r="N15" s="1242"/>
      <c r="O15" s="1242"/>
      <c r="P15" s="1242"/>
      <c r="Q15" s="1242"/>
      <c r="R15" s="1242"/>
      <c r="S15" s="1242"/>
      <c r="T15" s="1242"/>
      <c r="U15" s="1242"/>
      <c r="V15" s="1242"/>
      <c r="W15" s="1242"/>
      <c r="X15" s="1242"/>
      <c r="Y15" s="1242"/>
    </row>
    <row r="16" spans="1:25" ht="30" customHeight="1" x14ac:dyDescent="0.15">
      <c r="B16" s="1880"/>
      <c r="C16" s="471">
        <v>3</v>
      </c>
      <c r="D16" s="1728" t="s">
        <v>954</v>
      </c>
      <c r="E16" s="1728"/>
      <c r="F16" s="1728"/>
      <c r="G16" s="1728"/>
      <c r="H16" s="1728"/>
      <c r="I16" s="1242" t="str">
        <f>IF(記入シート!O449&lt;&gt;"",記入シート!O449,"")</f>
        <v/>
      </c>
      <c r="J16" s="1242"/>
      <c r="K16" s="1242"/>
      <c r="L16" s="1242"/>
      <c r="M16" s="1242"/>
      <c r="N16" s="1242"/>
      <c r="O16" s="1242"/>
      <c r="P16" s="1242"/>
      <c r="Q16" s="1242"/>
      <c r="R16" s="1242"/>
      <c r="S16" s="1242"/>
      <c r="T16" s="1242"/>
      <c r="U16" s="1242"/>
      <c r="V16" s="1242"/>
      <c r="W16" s="1242"/>
      <c r="X16" s="1242"/>
      <c r="Y16" s="1242"/>
    </row>
    <row r="17" spans="2:25" ht="30" customHeight="1" x14ac:dyDescent="0.15">
      <c r="B17" s="1880"/>
      <c r="C17" s="471">
        <v>4</v>
      </c>
      <c r="D17" s="1728" t="s">
        <v>1506</v>
      </c>
      <c r="E17" s="1728"/>
      <c r="F17" s="1728"/>
      <c r="G17" s="1728"/>
      <c r="H17" s="1728"/>
      <c r="I17" s="1242" t="str">
        <f>IF(記入シート!O450&lt;&gt;"",記入シート!O450,"")</f>
        <v/>
      </c>
      <c r="J17" s="1242"/>
      <c r="K17" s="1242"/>
      <c r="L17" s="1242"/>
      <c r="M17" s="1242"/>
      <c r="N17" s="1242"/>
      <c r="O17" s="1242"/>
      <c r="P17" s="1242"/>
      <c r="Q17" s="1242"/>
      <c r="R17" s="1242"/>
      <c r="S17" s="1242"/>
      <c r="T17" s="1242"/>
      <c r="U17" s="1242"/>
      <c r="V17" s="1242"/>
      <c r="W17" s="1242"/>
      <c r="X17" s="1242"/>
      <c r="Y17" s="1242"/>
    </row>
    <row r="18" spans="2:25" ht="30" customHeight="1" x14ac:dyDescent="0.15">
      <c r="B18" s="1880"/>
      <c r="C18" s="471">
        <v>5</v>
      </c>
      <c r="D18" s="1728" t="s">
        <v>956</v>
      </c>
      <c r="E18" s="1728"/>
      <c r="F18" s="1728"/>
      <c r="G18" s="1728"/>
      <c r="H18" s="1728"/>
      <c r="I18" s="1242" t="str">
        <f>IF(記入シート!O451&lt;&gt;"",記入シート!O451,"")</f>
        <v/>
      </c>
      <c r="J18" s="1242"/>
      <c r="K18" s="1242"/>
      <c r="L18" s="1242"/>
      <c r="M18" s="1242"/>
      <c r="N18" s="1242"/>
      <c r="O18" s="1242"/>
      <c r="P18" s="1242"/>
      <c r="Q18" s="1242"/>
      <c r="R18" s="1242"/>
      <c r="S18" s="1242"/>
      <c r="T18" s="1242"/>
      <c r="U18" s="1242"/>
      <c r="V18" s="1242"/>
      <c r="W18" s="1242"/>
      <c r="X18" s="1242"/>
      <c r="Y18" s="1242"/>
    </row>
    <row r="19" spans="2:25" ht="30" customHeight="1" x14ac:dyDescent="0.15">
      <c r="B19" s="1880"/>
      <c r="C19" s="471">
        <v>6</v>
      </c>
      <c r="D19" s="1728" t="s">
        <v>957</v>
      </c>
      <c r="E19" s="1728"/>
      <c r="F19" s="1728"/>
      <c r="G19" s="1728"/>
      <c r="H19" s="1728"/>
      <c r="I19" s="1242" t="str">
        <f>IF(記入シート!O452&lt;&gt;"",記入シート!O452,"")</f>
        <v/>
      </c>
      <c r="J19" s="1242"/>
      <c r="K19" s="1242"/>
      <c r="L19" s="1242"/>
      <c r="M19" s="1242"/>
      <c r="N19" s="1242"/>
      <c r="O19" s="1242"/>
      <c r="P19" s="1242"/>
      <c r="Q19" s="1242"/>
      <c r="R19" s="1242"/>
      <c r="S19" s="1242"/>
      <c r="T19" s="1242"/>
      <c r="U19" s="1242"/>
      <c r="V19" s="1242"/>
      <c r="W19" s="1242"/>
      <c r="X19" s="1242"/>
      <c r="Y19" s="1242"/>
    </row>
    <row r="20" spans="2:25" ht="30" customHeight="1" x14ac:dyDescent="0.15">
      <c r="B20" s="1880"/>
      <c r="C20" s="471">
        <v>7</v>
      </c>
      <c r="D20" s="1879" t="s">
        <v>1660</v>
      </c>
      <c r="E20" s="1728"/>
      <c r="F20" s="1728"/>
      <c r="G20" s="1728"/>
      <c r="H20" s="1728"/>
      <c r="I20" s="1242" t="str">
        <f>IF(記入シート!O453&lt;&gt;"",記入シート!O453,"")</f>
        <v/>
      </c>
      <c r="J20" s="1242"/>
      <c r="K20" s="1242"/>
      <c r="L20" s="1242"/>
      <c r="M20" s="1242"/>
      <c r="N20" s="1242"/>
      <c r="O20" s="1242"/>
      <c r="P20" s="1242"/>
      <c r="Q20" s="1242"/>
      <c r="R20" s="1242"/>
      <c r="S20" s="1242"/>
      <c r="T20" s="1242"/>
      <c r="U20" s="1242"/>
      <c r="V20" s="1242"/>
      <c r="W20" s="1242"/>
      <c r="X20" s="1242"/>
      <c r="Y20" s="1242"/>
    </row>
    <row r="21" spans="2:25" ht="30" customHeight="1" x14ac:dyDescent="0.15">
      <c r="B21" s="1880"/>
      <c r="C21" s="471">
        <v>8</v>
      </c>
      <c r="D21" s="1728" t="s">
        <v>1956</v>
      </c>
      <c r="E21" s="1728"/>
      <c r="F21" s="1728"/>
      <c r="G21" s="1728"/>
      <c r="H21" s="1728"/>
      <c r="I21" s="1242" t="str">
        <f>IF(記入シート!O454&lt;&gt;"",記入シート!O454,"")</f>
        <v/>
      </c>
      <c r="J21" s="1242"/>
      <c r="K21" s="1242"/>
      <c r="L21" s="1242"/>
      <c r="M21" s="1242"/>
      <c r="N21" s="1242"/>
      <c r="O21" s="1242"/>
      <c r="P21" s="1242"/>
      <c r="Q21" s="1242"/>
      <c r="R21" s="1242"/>
      <c r="S21" s="1242"/>
      <c r="T21" s="1242"/>
      <c r="U21" s="1242"/>
      <c r="V21" s="1242"/>
      <c r="W21" s="1242"/>
      <c r="X21" s="1242"/>
      <c r="Y21" s="1242"/>
    </row>
    <row r="22" spans="2:25" ht="30" customHeight="1" x14ac:dyDescent="0.15">
      <c r="B22" s="1880"/>
      <c r="C22" s="471">
        <v>9</v>
      </c>
      <c r="D22" s="1728" t="s">
        <v>1661</v>
      </c>
      <c r="E22" s="1728"/>
      <c r="F22" s="1728"/>
      <c r="G22" s="1728"/>
      <c r="H22" s="1728"/>
      <c r="I22" s="1242" t="str">
        <f>IF(記入シート!O455&lt;&gt;"",記入シート!O455,"")</f>
        <v/>
      </c>
      <c r="J22" s="1242"/>
      <c r="K22" s="1242"/>
      <c r="L22" s="1242"/>
      <c r="M22" s="1242"/>
      <c r="N22" s="1242"/>
      <c r="O22" s="1242"/>
      <c r="P22" s="1242"/>
      <c r="Q22" s="1242"/>
      <c r="R22" s="1242"/>
      <c r="S22" s="1242"/>
      <c r="T22" s="1242"/>
      <c r="U22" s="1242"/>
      <c r="V22" s="1242"/>
      <c r="W22" s="1242"/>
      <c r="X22" s="1242"/>
      <c r="Y22" s="1242"/>
    </row>
    <row r="23" spans="2:25" ht="30" customHeight="1" x14ac:dyDescent="0.15">
      <c r="B23" s="1880"/>
      <c r="C23" s="471">
        <v>10</v>
      </c>
      <c r="D23" s="1728" t="s">
        <v>961</v>
      </c>
      <c r="E23" s="1728"/>
      <c r="F23" s="1728"/>
      <c r="G23" s="1728"/>
      <c r="H23" s="1728"/>
      <c r="I23" s="1242" t="str">
        <f>IF(記入シート!O456&lt;&gt;"",記入シート!O456,"")</f>
        <v/>
      </c>
      <c r="J23" s="1242"/>
      <c r="K23" s="1242"/>
      <c r="L23" s="1242"/>
      <c r="M23" s="1242"/>
      <c r="N23" s="1242"/>
      <c r="O23" s="1242"/>
      <c r="P23" s="1242"/>
      <c r="Q23" s="1242"/>
      <c r="R23" s="1242"/>
      <c r="S23" s="1242"/>
      <c r="T23" s="1242"/>
      <c r="U23" s="1242"/>
      <c r="V23" s="1242"/>
      <c r="W23" s="1242"/>
      <c r="X23" s="1242"/>
      <c r="Y23" s="1242"/>
    </row>
    <row r="24" spans="2:25" ht="30" customHeight="1" x14ac:dyDescent="0.15">
      <c r="B24" s="1880"/>
      <c r="C24" s="1776">
        <v>11</v>
      </c>
      <c r="D24" s="1795" t="s">
        <v>1614</v>
      </c>
      <c r="E24" s="1795"/>
      <c r="F24" s="1795"/>
      <c r="G24" s="1795"/>
      <c r="H24" s="1795"/>
      <c r="I24" s="1735" t="s">
        <v>1662</v>
      </c>
      <c r="J24" s="1735"/>
      <c r="K24" s="1735"/>
      <c r="L24" s="1735" t="s">
        <v>1618</v>
      </c>
      <c r="M24" s="1735"/>
      <c r="N24" s="1735" t="s">
        <v>1657</v>
      </c>
      <c r="O24" s="1735"/>
      <c r="P24" s="1735" t="s">
        <v>1617</v>
      </c>
      <c r="Q24" s="1735"/>
      <c r="R24" s="1735"/>
      <c r="S24" s="1735" t="s">
        <v>1620</v>
      </c>
      <c r="T24" s="1735"/>
      <c r="U24" s="1735" t="s">
        <v>1954</v>
      </c>
      <c r="V24" s="1735"/>
      <c r="W24" s="1735" t="s">
        <v>1615</v>
      </c>
      <c r="X24" s="1735"/>
      <c r="Y24" s="1735"/>
    </row>
    <row r="25" spans="2:25" ht="30" customHeight="1" x14ac:dyDescent="0.15">
      <c r="B25" s="1880"/>
      <c r="C25" s="1776"/>
      <c r="D25" s="1795"/>
      <c r="E25" s="1795"/>
      <c r="F25" s="1795"/>
      <c r="G25" s="1795"/>
      <c r="H25" s="1795"/>
      <c r="I25" s="1300" t="str">
        <f>IF(記入シート!O458&lt;&gt;"",記入シート!O458,"")</f>
        <v/>
      </c>
      <c r="J25" s="1300"/>
      <c r="K25" s="1300"/>
      <c r="L25" s="1044" t="str">
        <f>IF(記入シート!T458&lt;&gt;"",記入シート!T458,"")</f>
        <v/>
      </c>
      <c r="M25" s="1044"/>
      <c r="N25" s="1044" t="str">
        <f>IF(記入シート!V458&lt;&gt;"",記入シート!V458,"")</f>
        <v/>
      </c>
      <c r="O25" s="1044"/>
      <c r="P25" s="1044" t="str">
        <f>IF(記入シート!X458&lt;&gt;"",記入シート!X458,"")</f>
        <v/>
      </c>
      <c r="Q25" s="1044"/>
      <c r="R25" s="1044"/>
      <c r="S25" s="1611" t="str">
        <f>IF(記入シート!Z458&lt;&gt;"",記入シート!Z458,"")</f>
        <v/>
      </c>
      <c r="T25" s="1611"/>
      <c r="U25" s="1843" t="str">
        <f>IF(記入シート!AB458&lt;&gt;"",記入シート!AB458,"")</f>
        <v/>
      </c>
      <c r="V25" s="1843"/>
      <c r="W25" s="1300" t="str">
        <f>IF(記入シート!AD458&lt;&gt;"",記入シート!AD458,"")</f>
        <v/>
      </c>
      <c r="X25" s="1300"/>
      <c r="Y25" s="1300"/>
    </row>
    <row r="26" spans="2:25" ht="30" customHeight="1" x14ac:dyDescent="0.15">
      <c r="B26" s="1880"/>
      <c r="C26" s="1776"/>
      <c r="D26" s="1795"/>
      <c r="E26" s="1795"/>
      <c r="F26" s="1795"/>
      <c r="G26" s="1795"/>
      <c r="H26" s="1795"/>
      <c r="I26" s="1300" t="str">
        <f>IF(記入シート!O459&lt;&gt;"",記入シート!O459,"")</f>
        <v/>
      </c>
      <c r="J26" s="1300"/>
      <c r="K26" s="1300"/>
      <c r="L26" s="1044" t="str">
        <f>IF(記入シート!T459&lt;&gt;"",記入シート!T459,"")</f>
        <v/>
      </c>
      <c r="M26" s="1044"/>
      <c r="N26" s="1044" t="str">
        <f>IF(記入シート!V459&lt;&gt;"",記入シート!V459,"")</f>
        <v/>
      </c>
      <c r="O26" s="1044"/>
      <c r="P26" s="1044" t="str">
        <f>IF(記入シート!X459&lt;&gt;"",記入シート!X459,"")</f>
        <v/>
      </c>
      <c r="Q26" s="1044"/>
      <c r="R26" s="1044"/>
      <c r="S26" s="1611" t="str">
        <f>IF(記入シート!Z459&lt;&gt;"",記入シート!Z459,"")</f>
        <v/>
      </c>
      <c r="T26" s="1611"/>
      <c r="U26" s="1843" t="str">
        <f>IF(記入シート!AB459&lt;&gt;"",記入シート!AB459,"")</f>
        <v/>
      </c>
      <c r="V26" s="1843"/>
      <c r="W26" s="1300" t="str">
        <f>IF(記入シート!AD459&lt;&gt;"",記入シート!AD459,"")</f>
        <v/>
      </c>
      <c r="X26" s="1300"/>
      <c r="Y26" s="1300"/>
    </row>
    <row r="27" spans="2:25" ht="30" customHeight="1" x14ac:dyDescent="0.15">
      <c r="B27" s="1880"/>
      <c r="C27" s="1776"/>
      <c r="D27" s="1795"/>
      <c r="E27" s="1795"/>
      <c r="F27" s="1795"/>
      <c r="G27" s="1795"/>
      <c r="H27" s="1795"/>
      <c r="I27" s="1300" t="str">
        <f>IF(記入シート!O460&lt;&gt;"",記入シート!O460,"")</f>
        <v/>
      </c>
      <c r="J27" s="1300"/>
      <c r="K27" s="1300"/>
      <c r="L27" s="1044" t="str">
        <f>IF(記入シート!T460&lt;&gt;"",記入シート!T460,"")</f>
        <v/>
      </c>
      <c r="M27" s="1044"/>
      <c r="N27" s="1044" t="str">
        <f>IF(記入シート!V460&lt;&gt;"",記入シート!V460,"")</f>
        <v/>
      </c>
      <c r="O27" s="1044"/>
      <c r="P27" s="1044" t="str">
        <f>IF(記入シート!X460&lt;&gt;"",記入シート!X460,"")</f>
        <v/>
      </c>
      <c r="Q27" s="1044"/>
      <c r="R27" s="1044"/>
      <c r="S27" s="1611" t="str">
        <f>IF(記入シート!Z460&lt;&gt;"",記入シート!Z460,"")</f>
        <v/>
      </c>
      <c r="T27" s="1611"/>
      <c r="U27" s="1843" t="str">
        <f>IF(記入シート!AB460&lt;&gt;"",記入シート!AB460,"")</f>
        <v/>
      </c>
      <c r="V27" s="1843"/>
      <c r="W27" s="1300" t="str">
        <f>IF(記入シート!AD460&lt;&gt;"",記入シート!AD460,"")</f>
        <v/>
      </c>
      <c r="X27" s="1300"/>
      <c r="Y27" s="1300"/>
    </row>
    <row r="28" spans="2:25" ht="30" customHeight="1" x14ac:dyDescent="0.15">
      <c r="B28" s="1880"/>
      <c r="C28" s="1776"/>
      <c r="D28" s="1795"/>
      <c r="E28" s="1795"/>
      <c r="F28" s="1795"/>
      <c r="G28" s="1795"/>
      <c r="H28" s="1795"/>
      <c r="I28" s="1300" t="str">
        <f>IF(記入シート!O461&lt;&gt;"",記入シート!O461,"")</f>
        <v/>
      </c>
      <c r="J28" s="1300"/>
      <c r="K28" s="1300"/>
      <c r="L28" s="1044" t="str">
        <f>IF(記入シート!T461&lt;&gt;"",記入シート!T461,"")</f>
        <v/>
      </c>
      <c r="M28" s="1044"/>
      <c r="N28" s="1044" t="str">
        <f>IF(記入シート!V461&lt;&gt;"",記入シート!V461,"")</f>
        <v/>
      </c>
      <c r="O28" s="1044"/>
      <c r="P28" s="1044" t="str">
        <f>IF(記入シート!X461&lt;&gt;"",記入シート!X461,"")</f>
        <v/>
      </c>
      <c r="Q28" s="1044"/>
      <c r="R28" s="1044"/>
      <c r="S28" s="1611" t="str">
        <f>IF(記入シート!Z461&lt;&gt;"",記入シート!Z461,"")</f>
        <v/>
      </c>
      <c r="T28" s="1611"/>
      <c r="U28" s="1843" t="str">
        <f>IF(記入シート!AB461&lt;&gt;"",記入シート!AB461,"")</f>
        <v/>
      </c>
      <c r="V28" s="1843"/>
      <c r="W28" s="1300" t="str">
        <f>IF(記入シート!AD461&lt;&gt;"",記入シート!AD461,"")</f>
        <v/>
      </c>
      <c r="X28" s="1300"/>
      <c r="Y28" s="1300"/>
    </row>
    <row r="29" spans="2:25" ht="30" customHeight="1" x14ac:dyDescent="0.15">
      <c r="B29" s="1880"/>
      <c r="C29" s="1776"/>
      <c r="D29" s="1795"/>
      <c r="E29" s="1795"/>
      <c r="F29" s="1795"/>
      <c r="G29" s="1795"/>
      <c r="H29" s="1795"/>
      <c r="I29" s="1300" t="str">
        <f>IF(記入シート!O462&lt;&gt;"",記入シート!O462,"")</f>
        <v/>
      </c>
      <c r="J29" s="1300"/>
      <c r="K29" s="1300"/>
      <c r="L29" s="1044" t="str">
        <f>IF(記入シート!T462&lt;&gt;"",記入シート!T462,"")</f>
        <v/>
      </c>
      <c r="M29" s="1044"/>
      <c r="N29" s="1044" t="str">
        <f>IF(記入シート!V462&lt;&gt;"",記入シート!V462,"")</f>
        <v/>
      </c>
      <c r="O29" s="1044"/>
      <c r="P29" s="1044" t="str">
        <f>IF(記入シート!X462&lt;&gt;"",記入シート!X462,"")</f>
        <v/>
      </c>
      <c r="Q29" s="1044"/>
      <c r="R29" s="1044"/>
      <c r="S29" s="1611" t="str">
        <f>IF(記入シート!Z462&lt;&gt;"",記入シート!Z462,"")</f>
        <v/>
      </c>
      <c r="T29" s="1611"/>
      <c r="U29" s="1843" t="str">
        <f>IF(記入シート!AB462&lt;&gt;"",記入シート!AB462,"")</f>
        <v/>
      </c>
      <c r="V29" s="1843"/>
      <c r="W29" s="1300" t="str">
        <f>IF(記入シート!AD462&lt;&gt;"",記入シート!AD462,"")</f>
        <v/>
      </c>
      <c r="X29" s="1300"/>
      <c r="Y29" s="1300"/>
    </row>
    <row r="30" spans="2:25" ht="30" customHeight="1" x14ac:dyDescent="0.15">
      <c r="B30" s="1880"/>
      <c r="C30" s="1776"/>
      <c r="D30" s="1795"/>
      <c r="E30" s="1795"/>
      <c r="F30" s="1795"/>
      <c r="G30" s="1795"/>
      <c r="H30" s="1795"/>
      <c r="I30" s="1300" t="str">
        <f>IF(記入シート!O463&lt;&gt;"",記入シート!O463,"")</f>
        <v/>
      </c>
      <c r="J30" s="1300"/>
      <c r="K30" s="1300"/>
      <c r="L30" s="1044" t="str">
        <f>IF(記入シート!T463&lt;&gt;"",記入シート!T463,"")</f>
        <v/>
      </c>
      <c r="M30" s="1044"/>
      <c r="N30" s="1044" t="str">
        <f>IF(記入シート!V463&lt;&gt;"",記入シート!V463,"")</f>
        <v/>
      </c>
      <c r="O30" s="1044"/>
      <c r="P30" s="1044" t="str">
        <f>IF(記入シート!X463&lt;&gt;"",記入シート!X463,"")</f>
        <v/>
      </c>
      <c r="Q30" s="1044"/>
      <c r="R30" s="1044"/>
      <c r="S30" s="1611" t="str">
        <f>IF(記入シート!Z463&lt;&gt;"",記入シート!Z463,"")</f>
        <v/>
      </c>
      <c r="T30" s="1611"/>
      <c r="U30" s="1843" t="str">
        <f>IF(記入シート!AB463&lt;&gt;"",記入シート!AB463,"")</f>
        <v/>
      </c>
      <c r="V30" s="1843"/>
      <c r="W30" s="1300" t="str">
        <f>IF(記入シート!AD463&lt;&gt;"",記入シート!AD463,"")</f>
        <v/>
      </c>
      <c r="X30" s="1300"/>
      <c r="Y30" s="1300"/>
    </row>
    <row r="31" spans="2:25" x14ac:dyDescent="0.15">
      <c r="C31" s="19" t="s">
        <v>976</v>
      </c>
    </row>
    <row r="32" spans="2:25" x14ac:dyDescent="0.15">
      <c r="C32" s="19" t="s">
        <v>977</v>
      </c>
    </row>
    <row r="33" spans="1:26" x14ac:dyDescent="0.15">
      <c r="C33" s="19" t="s">
        <v>978</v>
      </c>
    </row>
    <row r="34" spans="1:26" ht="26.45" customHeight="1" x14ac:dyDescent="0.15">
      <c r="A34" s="463"/>
      <c r="C34" s="1765" t="s">
        <v>980</v>
      </c>
      <c r="D34" s="1765"/>
      <c r="E34" s="1765"/>
      <c r="F34" s="1765"/>
      <c r="G34" s="1765"/>
      <c r="H34" s="1765"/>
      <c r="I34" s="1765"/>
      <c r="J34" s="1765"/>
      <c r="K34" s="1765"/>
      <c r="L34" s="1765"/>
      <c r="M34" s="1765"/>
      <c r="N34" s="1765"/>
      <c r="O34" s="1765"/>
      <c r="P34" s="1765"/>
      <c r="Q34" s="1765"/>
      <c r="R34" s="1765"/>
      <c r="S34" s="1765"/>
      <c r="T34" s="1765"/>
      <c r="U34" s="1765"/>
      <c r="V34" s="1765"/>
      <c r="W34" s="1765"/>
      <c r="X34" s="1765"/>
      <c r="Y34" s="1765"/>
      <c r="Z34" s="463"/>
    </row>
    <row r="35" spans="1:26" ht="26.45" customHeight="1" x14ac:dyDescent="0.15">
      <c r="A35" s="463"/>
      <c r="C35" s="1765" t="s">
        <v>981</v>
      </c>
      <c r="D35" s="1765"/>
      <c r="E35" s="1765"/>
      <c r="F35" s="1765"/>
      <c r="G35" s="1765"/>
      <c r="H35" s="1765"/>
      <c r="I35" s="1765"/>
      <c r="J35" s="1765"/>
      <c r="K35" s="1765"/>
      <c r="L35" s="1765"/>
      <c r="M35" s="1765"/>
      <c r="N35" s="1765"/>
      <c r="O35" s="1765"/>
      <c r="P35" s="1765"/>
      <c r="Q35" s="1765"/>
      <c r="R35" s="1765"/>
      <c r="S35" s="1765"/>
      <c r="T35" s="1765"/>
      <c r="U35" s="1765"/>
      <c r="V35" s="1765"/>
      <c r="W35" s="1765"/>
      <c r="X35" s="1765"/>
      <c r="Y35" s="1765"/>
      <c r="Z35" s="463"/>
    </row>
    <row r="36" spans="1:26" x14ac:dyDescent="0.15">
      <c r="C36" s="19" t="s">
        <v>979</v>
      </c>
    </row>
    <row r="38" spans="1:26" x14ac:dyDescent="0.15">
      <c r="Y38" s="19">
        <v>21</v>
      </c>
    </row>
    <row r="39" spans="1:26" x14ac:dyDescent="0.15">
      <c r="B39" s="19" t="s">
        <v>951</v>
      </c>
    </row>
    <row r="40" spans="1:26" ht="26.1" customHeight="1" x14ac:dyDescent="0.15">
      <c r="A40" s="19">
        <v>2</v>
      </c>
      <c r="B40" s="484"/>
      <c r="C40" s="1762" t="s">
        <v>963</v>
      </c>
      <c r="D40" s="1763"/>
      <c r="E40" s="1763"/>
      <c r="F40" s="1763"/>
      <c r="G40" s="1763"/>
      <c r="H40" s="1764"/>
      <c r="I40" s="1729" t="s">
        <v>772</v>
      </c>
      <c r="J40" s="1729"/>
      <c r="K40" s="1729"/>
      <c r="L40" s="1729"/>
      <c r="M40" s="1729"/>
      <c r="N40" s="1729"/>
      <c r="O40" s="1729"/>
      <c r="P40" s="1729"/>
      <c r="Q40" s="1729"/>
      <c r="R40" s="1729"/>
      <c r="S40" s="1729"/>
      <c r="T40" s="1729"/>
      <c r="U40" s="1729"/>
      <c r="V40" s="1729"/>
      <c r="W40" s="1729"/>
      <c r="X40" s="1729"/>
      <c r="Y40" s="1729"/>
    </row>
    <row r="41" spans="1:26" ht="30" customHeight="1" x14ac:dyDescent="0.15">
      <c r="B41" s="1880" t="s">
        <v>1580</v>
      </c>
      <c r="C41" s="471">
        <v>1</v>
      </c>
      <c r="D41" s="1727" t="s">
        <v>952</v>
      </c>
      <c r="E41" s="1727"/>
      <c r="F41" s="1727"/>
      <c r="G41" s="1727"/>
      <c r="H41" s="1727"/>
      <c r="I41" s="1242" t="str">
        <f>IF(記入シート!AW447&lt;&gt;"",記入シート!AW447,"")</f>
        <v/>
      </c>
      <c r="J41" s="1242"/>
      <c r="K41" s="1242"/>
      <c r="L41" s="1242"/>
      <c r="M41" s="1242"/>
      <c r="N41" s="1242"/>
      <c r="O41" s="1242"/>
      <c r="P41" s="1242"/>
      <c r="Q41" s="1242"/>
      <c r="R41" s="1242"/>
      <c r="S41" s="1242"/>
      <c r="T41" s="1242"/>
      <c r="U41" s="1242"/>
      <c r="V41" s="1242"/>
      <c r="W41" s="1242"/>
      <c r="X41" s="1242"/>
      <c r="Y41" s="1242"/>
    </row>
    <row r="42" spans="1:26" ht="30" customHeight="1" x14ac:dyDescent="0.15">
      <c r="B42" s="1880"/>
      <c r="C42" s="471">
        <v>2</v>
      </c>
      <c r="D42" s="1727" t="s">
        <v>953</v>
      </c>
      <c r="E42" s="1727"/>
      <c r="F42" s="1727"/>
      <c r="G42" s="1727"/>
      <c r="H42" s="1727"/>
      <c r="I42" s="1242" t="str">
        <f>IF(記入シート!AW448&lt;&gt;"",記入シート!AW448,"")</f>
        <v/>
      </c>
      <c r="J42" s="1242"/>
      <c r="K42" s="1242"/>
      <c r="L42" s="1242"/>
      <c r="M42" s="1242"/>
      <c r="N42" s="1242"/>
      <c r="O42" s="1242"/>
      <c r="P42" s="1242"/>
      <c r="Q42" s="1242"/>
      <c r="R42" s="1242"/>
      <c r="S42" s="1242"/>
      <c r="T42" s="1242"/>
      <c r="U42" s="1242"/>
      <c r="V42" s="1242"/>
      <c r="W42" s="1242"/>
      <c r="X42" s="1242"/>
      <c r="Y42" s="1242"/>
    </row>
    <row r="43" spans="1:26" ht="30" customHeight="1" x14ac:dyDescent="0.15">
      <c r="B43" s="1880"/>
      <c r="C43" s="471">
        <v>3</v>
      </c>
      <c r="D43" s="1728" t="s">
        <v>954</v>
      </c>
      <c r="E43" s="1728"/>
      <c r="F43" s="1728"/>
      <c r="G43" s="1728"/>
      <c r="H43" s="1728"/>
      <c r="I43" s="1242" t="str">
        <f>IF(記入シート!AW449&lt;&gt;"",記入シート!AW449,"")</f>
        <v/>
      </c>
      <c r="J43" s="1242"/>
      <c r="K43" s="1242"/>
      <c r="L43" s="1242"/>
      <c r="M43" s="1242"/>
      <c r="N43" s="1242"/>
      <c r="O43" s="1242"/>
      <c r="P43" s="1242"/>
      <c r="Q43" s="1242"/>
      <c r="R43" s="1242"/>
      <c r="S43" s="1242"/>
      <c r="T43" s="1242"/>
      <c r="U43" s="1242"/>
      <c r="V43" s="1242"/>
      <c r="W43" s="1242"/>
      <c r="X43" s="1242"/>
      <c r="Y43" s="1242"/>
    </row>
    <row r="44" spans="1:26" ht="30" customHeight="1" x14ac:dyDescent="0.15">
      <c r="B44" s="1880"/>
      <c r="C44" s="471">
        <v>4</v>
      </c>
      <c r="D44" s="1728" t="s">
        <v>1506</v>
      </c>
      <c r="E44" s="1728"/>
      <c r="F44" s="1728"/>
      <c r="G44" s="1728"/>
      <c r="H44" s="1728"/>
      <c r="I44" s="1242" t="str">
        <f>IF(記入シート!AW450&lt;&gt;"",記入シート!AW450,"")</f>
        <v/>
      </c>
      <c r="J44" s="1242"/>
      <c r="K44" s="1242"/>
      <c r="L44" s="1242"/>
      <c r="M44" s="1242"/>
      <c r="N44" s="1242"/>
      <c r="O44" s="1242"/>
      <c r="P44" s="1242"/>
      <c r="Q44" s="1242"/>
      <c r="R44" s="1242"/>
      <c r="S44" s="1242"/>
      <c r="T44" s="1242"/>
      <c r="U44" s="1242"/>
      <c r="V44" s="1242"/>
      <c r="W44" s="1242"/>
      <c r="X44" s="1242"/>
      <c r="Y44" s="1242"/>
    </row>
    <row r="45" spans="1:26" ht="30" customHeight="1" x14ac:dyDescent="0.15">
      <c r="B45" s="1880"/>
      <c r="C45" s="471">
        <v>5</v>
      </c>
      <c r="D45" s="1728" t="s">
        <v>956</v>
      </c>
      <c r="E45" s="1728"/>
      <c r="F45" s="1728"/>
      <c r="G45" s="1728"/>
      <c r="H45" s="1728"/>
      <c r="I45" s="1242" t="str">
        <f>IF(記入シート!AW451&lt;&gt;"",記入シート!AW451,"")</f>
        <v/>
      </c>
      <c r="J45" s="1242"/>
      <c r="K45" s="1242"/>
      <c r="L45" s="1242"/>
      <c r="M45" s="1242"/>
      <c r="N45" s="1242"/>
      <c r="O45" s="1242"/>
      <c r="P45" s="1242"/>
      <c r="Q45" s="1242"/>
      <c r="R45" s="1242"/>
      <c r="S45" s="1242"/>
      <c r="T45" s="1242"/>
      <c r="U45" s="1242"/>
      <c r="V45" s="1242"/>
      <c r="W45" s="1242"/>
      <c r="X45" s="1242"/>
      <c r="Y45" s="1242"/>
    </row>
    <row r="46" spans="1:26" ht="30" customHeight="1" x14ac:dyDescent="0.15">
      <c r="B46" s="1880"/>
      <c r="C46" s="471">
        <v>6</v>
      </c>
      <c r="D46" s="1728" t="s">
        <v>957</v>
      </c>
      <c r="E46" s="1728"/>
      <c r="F46" s="1728"/>
      <c r="G46" s="1728"/>
      <c r="H46" s="1728"/>
      <c r="I46" s="1242" t="str">
        <f>IF(記入シート!AW452&lt;&gt;"",記入シート!AW452,"")</f>
        <v/>
      </c>
      <c r="J46" s="1242"/>
      <c r="K46" s="1242"/>
      <c r="L46" s="1242"/>
      <c r="M46" s="1242"/>
      <c r="N46" s="1242"/>
      <c r="O46" s="1242"/>
      <c r="P46" s="1242"/>
      <c r="Q46" s="1242"/>
      <c r="R46" s="1242"/>
      <c r="S46" s="1242"/>
      <c r="T46" s="1242"/>
      <c r="U46" s="1242"/>
      <c r="V46" s="1242"/>
      <c r="W46" s="1242"/>
      <c r="X46" s="1242"/>
      <c r="Y46" s="1242"/>
    </row>
    <row r="47" spans="1:26" ht="30" customHeight="1" x14ac:dyDescent="0.15">
      <c r="B47" s="1880"/>
      <c r="C47" s="471">
        <v>7</v>
      </c>
      <c r="D47" s="1879" t="s">
        <v>1660</v>
      </c>
      <c r="E47" s="1728"/>
      <c r="F47" s="1728"/>
      <c r="G47" s="1728"/>
      <c r="H47" s="1728"/>
      <c r="I47" s="1242" t="str">
        <f>IF(記入シート!AW453&lt;&gt;"",記入シート!AW453,"")</f>
        <v/>
      </c>
      <c r="J47" s="1242"/>
      <c r="K47" s="1242"/>
      <c r="L47" s="1242"/>
      <c r="M47" s="1242"/>
      <c r="N47" s="1242"/>
      <c r="O47" s="1242"/>
      <c r="P47" s="1242"/>
      <c r="Q47" s="1242"/>
      <c r="R47" s="1242"/>
      <c r="S47" s="1242"/>
      <c r="T47" s="1242"/>
      <c r="U47" s="1242"/>
      <c r="V47" s="1242"/>
      <c r="W47" s="1242"/>
      <c r="X47" s="1242"/>
      <c r="Y47" s="1242"/>
    </row>
    <row r="48" spans="1:26" ht="30" customHeight="1" x14ac:dyDescent="0.15">
      <c r="B48" s="1880"/>
      <c r="C48" s="471">
        <v>8</v>
      </c>
      <c r="D48" s="1728" t="s">
        <v>959</v>
      </c>
      <c r="E48" s="1728"/>
      <c r="F48" s="1728"/>
      <c r="G48" s="1728"/>
      <c r="H48" s="1728"/>
      <c r="I48" s="1242" t="str">
        <f>IF(記入シート!AW454&lt;&gt;"",記入シート!AW454,"")</f>
        <v/>
      </c>
      <c r="J48" s="1242"/>
      <c r="K48" s="1242"/>
      <c r="L48" s="1242"/>
      <c r="M48" s="1242"/>
      <c r="N48" s="1242"/>
      <c r="O48" s="1242"/>
      <c r="P48" s="1242"/>
      <c r="Q48" s="1242"/>
      <c r="R48" s="1242"/>
      <c r="S48" s="1242"/>
      <c r="T48" s="1242"/>
      <c r="U48" s="1242"/>
      <c r="V48" s="1242"/>
      <c r="W48" s="1242"/>
      <c r="X48" s="1242"/>
      <c r="Y48" s="1242"/>
    </row>
    <row r="49" spans="1:26" ht="30" customHeight="1" x14ac:dyDescent="0.15">
      <c r="B49" s="1880"/>
      <c r="C49" s="471">
        <v>9</v>
      </c>
      <c r="D49" s="1728" t="s">
        <v>1661</v>
      </c>
      <c r="E49" s="1728"/>
      <c r="F49" s="1728"/>
      <c r="G49" s="1728"/>
      <c r="H49" s="1728"/>
      <c r="I49" s="1242" t="str">
        <f>IF(記入シート!AW455&lt;&gt;"",記入シート!AW455,"")</f>
        <v/>
      </c>
      <c r="J49" s="1242"/>
      <c r="K49" s="1242"/>
      <c r="L49" s="1242"/>
      <c r="M49" s="1242"/>
      <c r="N49" s="1242"/>
      <c r="O49" s="1242"/>
      <c r="P49" s="1242"/>
      <c r="Q49" s="1242"/>
      <c r="R49" s="1242"/>
      <c r="S49" s="1242"/>
      <c r="T49" s="1242"/>
      <c r="U49" s="1242"/>
      <c r="V49" s="1242"/>
      <c r="W49" s="1242"/>
      <c r="X49" s="1242"/>
      <c r="Y49" s="1242"/>
    </row>
    <row r="50" spans="1:26" ht="30" customHeight="1" x14ac:dyDescent="0.15">
      <c r="B50" s="1880"/>
      <c r="C50" s="471">
        <v>10</v>
      </c>
      <c r="D50" s="1728" t="s">
        <v>961</v>
      </c>
      <c r="E50" s="1728"/>
      <c r="F50" s="1728"/>
      <c r="G50" s="1728"/>
      <c r="H50" s="1728"/>
      <c r="I50" s="1242" t="str">
        <f>IF(記入シート!AW456&lt;&gt;"",記入シート!AW456,"")</f>
        <v/>
      </c>
      <c r="J50" s="1242"/>
      <c r="K50" s="1242"/>
      <c r="L50" s="1242"/>
      <c r="M50" s="1242"/>
      <c r="N50" s="1242"/>
      <c r="O50" s="1242"/>
      <c r="P50" s="1242"/>
      <c r="Q50" s="1242"/>
      <c r="R50" s="1242"/>
      <c r="S50" s="1242"/>
      <c r="T50" s="1242"/>
      <c r="U50" s="1242"/>
      <c r="V50" s="1242"/>
      <c r="W50" s="1242"/>
      <c r="X50" s="1242"/>
      <c r="Y50" s="1242"/>
    </row>
    <row r="51" spans="1:26" ht="30" customHeight="1" x14ac:dyDescent="0.15">
      <c r="B51" s="1880"/>
      <c r="C51" s="1776">
        <v>11</v>
      </c>
      <c r="D51" s="1795" t="s">
        <v>1614</v>
      </c>
      <c r="E51" s="1795"/>
      <c r="F51" s="1795"/>
      <c r="G51" s="1795"/>
      <c r="H51" s="1795"/>
      <c r="I51" s="1735" t="s">
        <v>1662</v>
      </c>
      <c r="J51" s="1735"/>
      <c r="K51" s="1735"/>
      <c r="L51" s="1735" t="s">
        <v>1618</v>
      </c>
      <c r="M51" s="1735"/>
      <c r="N51" s="1735" t="s">
        <v>1657</v>
      </c>
      <c r="O51" s="1735"/>
      <c r="P51" s="1735" t="s">
        <v>1617</v>
      </c>
      <c r="Q51" s="1735"/>
      <c r="R51" s="1735"/>
      <c r="S51" s="1735" t="s">
        <v>1620</v>
      </c>
      <c r="T51" s="1735"/>
      <c r="U51" s="1735" t="s">
        <v>1954</v>
      </c>
      <c r="V51" s="1735"/>
      <c r="W51" s="1735" t="s">
        <v>1615</v>
      </c>
      <c r="X51" s="1735"/>
      <c r="Y51" s="1735"/>
    </row>
    <row r="52" spans="1:26" ht="30" customHeight="1" x14ac:dyDescent="0.15">
      <c r="B52" s="1880"/>
      <c r="C52" s="1776"/>
      <c r="D52" s="1795"/>
      <c r="E52" s="1795"/>
      <c r="F52" s="1795"/>
      <c r="G52" s="1795"/>
      <c r="H52" s="1795"/>
      <c r="I52" s="1300" t="str">
        <f>IF(記入シート!AW458&lt;&gt;"",記入シート!AW458,"")</f>
        <v/>
      </c>
      <c r="J52" s="1300"/>
      <c r="K52" s="1300"/>
      <c r="L52" s="1044" t="str">
        <f>IF(記入シート!BB458&lt;&gt;"",記入シート!BB458,"")</f>
        <v/>
      </c>
      <c r="M52" s="1044"/>
      <c r="N52" s="1044" t="str">
        <f>IF(記入シート!BD458&lt;&gt;"",記入シート!BD458,"")</f>
        <v/>
      </c>
      <c r="O52" s="1044"/>
      <c r="P52" s="1044" t="str">
        <f>IF(記入シート!BF458&lt;&gt;"",記入シート!BF458,"")</f>
        <v/>
      </c>
      <c r="Q52" s="1044"/>
      <c r="R52" s="1044"/>
      <c r="S52" s="1611" t="str">
        <f>IF(記入シート!BH458&lt;&gt;"",記入シート!BH458,"")</f>
        <v/>
      </c>
      <c r="T52" s="1611"/>
      <c r="U52" s="1843" t="str">
        <f>IF(記入シート!BJ458&lt;&gt;"",記入シート!BJ458,"")</f>
        <v/>
      </c>
      <c r="V52" s="1843"/>
      <c r="W52" s="1300" t="str">
        <f>IF(記入シート!BL458&lt;&gt;"",記入シート!BL458,"")</f>
        <v/>
      </c>
      <c r="X52" s="1300"/>
      <c r="Y52" s="1300"/>
    </row>
    <row r="53" spans="1:26" ht="30" customHeight="1" x14ac:dyDescent="0.15">
      <c r="B53" s="1880"/>
      <c r="C53" s="1776"/>
      <c r="D53" s="1795"/>
      <c r="E53" s="1795"/>
      <c r="F53" s="1795"/>
      <c r="G53" s="1795"/>
      <c r="H53" s="1795"/>
      <c r="I53" s="1300" t="str">
        <f>IF(記入シート!AW459&lt;&gt;"",記入シート!AW459,"")</f>
        <v/>
      </c>
      <c r="J53" s="1300"/>
      <c r="K53" s="1300"/>
      <c r="L53" s="1044" t="str">
        <f>IF(記入シート!BB459&lt;&gt;"",記入シート!BB459,"")</f>
        <v/>
      </c>
      <c r="M53" s="1044"/>
      <c r="N53" s="1044" t="str">
        <f>IF(記入シート!BD459&lt;&gt;"",記入シート!BD459,"")</f>
        <v/>
      </c>
      <c r="O53" s="1044"/>
      <c r="P53" s="1044" t="str">
        <f>IF(記入シート!BF459&lt;&gt;"",記入シート!BF459,"")</f>
        <v/>
      </c>
      <c r="Q53" s="1044"/>
      <c r="R53" s="1044"/>
      <c r="S53" s="1611" t="str">
        <f>IF(記入シート!BH459&lt;&gt;"",記入シート!BH459,"")</f>
        <v/>
      </c>
      <c r="T53" s="1611"/>
      <c r="U53" s="1843" t="str">
        <f>IF(記入シート!BJ459&lt;&gt;"",記入シート!BJ459,"")</f>
        <v/>
      </c>
      <c r="V53" s="1843"/>
      <c r="W53" s="1300" t="str">
        <f>IF(記入シート!BL459&lt;&gt;"",記入シート!BL459,"")</f>
        <v/>
      </c>
      <c r="X53" s="1300"/>
      <c r="Y53" s="1300"/>
    </row>
    <row r="54" spans="1:26" ht="30" customHeight="1" x14ac:dyDescent="0.15">
      <c r="B54" s="1880"/>
      <c r="C54" s="1776"/>
      <c r="D54" s="1795"/>
      <c r="E54" s="1795"/>
      <c r="F54" s="1795"/>
      <c r="G54" s="1795"/>
      <c r="H54" s="1795"/>
      <c r="I54" s="1300" t="str">
        <f>IF(記入シート!AW460&lt;&gt;"",記入シート!AW460,"")</f>
        <v/>
      </c>
      <c r="J54" s="1300"/>
      <c r="K54" s="1300"/>
      <c r="L54" s="1044" t="str">
        <f>IF(記入シート!BB460&lt;&gt;"",記入シート!BB460,"")</f>
        <v/>
      </c>
      <c r="M54" s="1044"/>
      <c r="N54" s="1044" t="str">
        <f>IF(記入シート!BD460&lt;&gt;"",記入シート!BD460,"")</f>
        <v/>
      </c>
      <c r="O54" s="1044"/>
      <c r="P54" s="1044" t="str">
        <f>IF(記入シート!BF460&lt;&gt;"",記入シート!BF460,"")</f>
        <v/>
      </c>
      <c r="Q54" s="1044"/>
      <c r="R54" s="1044"/>
      <c r="S54" s="1611" t="str">
        <f>IF(記入シート!BH460&lt;&gt;"",記入シート!BH460,"")</f>
        <v/>
      </c>
      <c r="T54" s="1611"/>
      <c r="U54" s="1843" t="str">
        <f>IF(記入シート!BJ460&lt;&gt;"",記入シート!BJ460,"")</f>
        <v/>
      </c>
      <c r="V54" s="1843"/>
      <c r="W54" s="1300" t="str">
        <f>IF(記入シート!BL460&lt;&gt;"",記入シート!BL460,"")</f>
        <v/>
      </c>
      <c r="X54" s="1300"/>
      <c r="Y54" s="1300"/>
    </row>
    <row r="55" spans="1:26" ht="30" customHeight="1" x14ac:dyDescent="0.15">
      <c r="B55" s="1880"/>
      <c r="C55" s="1776"/>
      <c r="D55" s="1795"/>
      <c r="E55" s="1795"/>
      <c r="F55" s="1795"/>
      <c r="G55" s="1795"/>
      <c r="H55" s="1795"/>
      <c r="I55" s="1300" t="str">
        <f>IF(記入シート!AW461&lt;&gt;"",記入シート!AW461,"")</f>
        <v/>
      </c>
      <c r="J55" s="1300"/>
      <c r="K55" s="1300"/>
      <c r="L55" s="1044" t="str">
        <f>IF(記入シート!BB461&lt;&gt;"",記入シート!BB461,"")</f>
        <v/>
      </c>
      <c r="M55" s="1044"/>
      <c r="N55" s="1044" t="str">
        <f>IF(記入シート!BD461&lt;&gt;"",記入シート!BD461,"")</f>
        <v/>
      </c>
      <c r="O55" s="1044"/>
      <c r="P55" s="1044" t="str">
        <f>IF(記入シート!BF461&lt;&gt;"",記入シート!BF461,"")</f>
        <v/>
      </c>
      <c r="Q55" s="1044"/>
      <c r="R55" s="1044"/>
      <c r="S55" s="1611" t="str">
        <f>IF(記入シート!BH461&lt;&gt;"",記入シート!BH461,"")</f>
        <v/>
      </c>
      <c r="T55" s="1611"/>
      <c r="U55" s="1843" t="str">
        <f>IF(記入シート!BJ461&lt;&gt;"",記入シート!BJ461,"")</f>
        <v/>
      </c>
      <c r="V55" s="1843"/>
      <c r="W55" s="1300" t="str">
        <f>IF(記入シート!BL461&lt;&gt;"",記入シート!BL461,"")</f>
        <v/>
      </c>
      <c r="X55" s="1300"/>
      <c r="Y55" s="1300"/>
    </row>
    <row r="56" spans="1:26" ht="30" customHeight="1" x14ac:dyDescent="0.15">
      <c r="B56" s="1880"/>
      <c r="C56" s="1776"/>
      <c r="D56" s="1795"/>
      <c r="E56" s="1795"/>
      <c r="F56" s="1795"/>
      <c r="G56" s="1795"/>
      <c r="H56" s="1795"/>
      <c r="I56" s="1300" t="str">
        <f>IF(記入シート!AW462&lt;&gt;"",記入シート!AW462,"")</f>
        <v/>
      </c>
      <c r="J56" s="1300"/>
      <c r="K56" s="1300"/>
      <c r="L56" s="1044" t="str">
        <f>IF(記入シート!BB462&lt;&gt;"",記入シート!BB462,"")</f>
        <v/>
      </c>
      <c r="M56" s="1044"/>
      <c r="N56" s="1044" t="str">
        <f>IF(記入シート!BD462&lt;&gt;"",記入シート!BD462,"")</f>
        <v/>
      </c>
      <c r="O56" s="1044"/>
      <c r="P56" s="1044" t="str">
        <f>IF(記入シート!BF462&lt;&gt;"",記入シート!BF462,"")</f>
        <v/>
      </c>
      <c r="Q56" s="1044"/>
      <c r="R56" s="1044"/>
      <c r="S56" s="1611" t="str">
        <f>IF(記入シート!BH462&lt;&gt;"",記入シート!BH462,"")</f>
        <v/>
      </c>
      <c r="T56" s="1611"/>
      <c r="U56" s="1843" t="str">
        <f>IF(記入シート!BJ462&lt;&gt;"",記入シート!BJ462,"")</f>
        <v/>
      </c>
      <c r="V56" s="1843"/>
      <c r="W56" s="1300" t="str">
        <f>IF(記入シート!BL462&lt;&gt;"",記入シート!BL462,"")</f>
        <v/>
      </c>
      <c r="X56" s="1300"/>
      <c r="Y56" s="1300"/>
    </row>
    <row r="57" spans="1:26" ht="30" customHeight="1" x14ac:dyDescent="0.15">
      <c r="B57" s="1880"/>
      <c r="C57" s="1776"/>
      <c r="D57" s="1795"/>
      <c r="E57" s="1795"/>
      <c r="F57" s="1795"/>
      <c r="G57" s="1795"/>
      <c r="H57" s="1795"/>
      <c r="I57" s="1300" t="str">
        <f>IF(記入シート!AW463&lt;&gt;"",記入シート!AW463,"")</f>
        <v/>
      </c>
      <c r="J57" s="1300"/>
      <c r="K57" s="1300"/>
      <c r="L57" s="1044" t="str">
        <f>IF(記入シート!BB463&lt;&gt;"",記入シート!BB463,"")</f>
        <v/>
      </c>
      <c r="M57" s="1044"/>
      <c r="N57" s="1044" t="str">
        <f>IF(記入シート!BD463&lt;&gt;"",記入シート!BD463,"")</f>
        <v/>
      </c>
      <c r="O57" s="1044"/>
      <c r="P57" s="1044" t="str">
        <f>IF(記入シート!BF463&lt;&gt;"",記入シート!BF463,"")</f>
        <v/>
      </c>
      <c r="Q57" s="1044"/>
      <c r="R57" s="1044"/>
      <c r="S57" s="1611" t="str">
        <f>IF(記入シート!BH463&lt;&gt;"",記入シート!BH463,"")</f>
        <v/>
      </c>
      <c r="T57" s="1611"/>
      <c r="U57" s="1843" t="str">
        <f>IF(記入シート!BJ463&lt;&gt;"",記入シート!BJ463,"")</f>
        <v/>
      </c>
      <c r="V57" s="1843"/>
      <c r="W57" s="1300" t="str">
        <f>IF(記入シート!BL463&lt;&gt;"",記入シート!BL463,"")</f>
        <v/>
      </c>
      <c r="X57" s="1300"/>
      <c r="Y57" s="1300"/>
    </row>
    <row r="58" spans="1:26" x14ac:dyDescent="0.15">
      <c r="C58" s="19" t="s">
        <v>976</v>
      </c>
    </row>
    <row r="59" spans="1:26" x14ac:dyDescent="0.15">
      <c r="C59" s="19" t="s">
        <v>977</v>
      </c>
    </row>
    <row r="60" spans="1:26" x14ac:dyDescent="0.15">
      <c r="C60" s="19" t="s">
        <v>978</v>
      </c>
    </row>
    <row r="61" spans="1:26" ht="26.45" customHeight="1" x14ac:dyDescent="0.15">
      <c r="A61" s="463"/>
      <c r="C61" s="1765" t="s">
        <v>980</v>
      </c>
      <c r="D61" s="1765"/>
      <c r="E61" s="1765"/>
      <c r="F61" s="1765"/>
      <c r="G61" s="1765"/>
      <c r="H61" s="1765"/>
      <c r="I61" s="1765"/>
      <c r="J61" s="1765"/>
      <c r="K61" s="1765"/>
      <c r="L61" s="1765"/>
      <c r="M61" s="1765"/>
      <c r="N61" s="1765"/>
      <c r="O61" s="1765"/>
      <c r="P61" s="1765"/>
      <c r="Q61" s="1765"/>
      <c r="R61" s="1765"/>
      <c r="S61" s="1765"/>
      <c r="T61" s="1765"/>
      <c r="U61" s="1765"/>
      <c r="V61" s="1765"/>
      <c r="W61" s="1765"/>
      <c r="X61" s="1765"/>
      <c r="Y61" s="1765"/>
      <c r="Z61" s="463"/>
    </row>
    <row r="62" spans="1:26" ht="26.45" customHeight="1" x14ac:dyDescent="0.15">
      <c r="A62" s="463"/>
      <c r="C62" s="1765" t="s">
        <v>981</v>
      </c>
      <c r="D62" s="1765"/>
      <c r="E62" s="1765"/>
      <c r="F62" s="1765"/>
      <c r="G62" s="1765"/>
      <c r="H62" s="1765"/>
      <c r="I62" s="1765"/>
      <c r="J62" s="1765"/>
      <c r="K62" s="1765"/>
      <c r="L62" s="1765"/>
      <c r="M62" s="1765"/>
      <c r="N62" s="1765"/>
      <c r="O62" s="1765"/>
      <c r="P62" s="1765"/>
      <c r="Q62" s="1765"/>
      <c r="R62" s="1765"/>
      <c r="S62" s="1765"/>
      <c r="T62" s="1765"/>
      <c r="U62" s="1765"/>
      <c r="V62" s="1765"/>
      <c r="W62" s="1765"/>
      <c r="X62" s="1765"/>
      <c r="Y62" s="1765"/>
      <c r="Z62" s="463"/>
    </row>
    <row r="63" spans="1:26" x14ac:dyDescent="0.15">
      <c r="C63" s="19" t="s">
        <v>979</v>
      </c>
    </row>
    <row r="65" spans="1:25" x14ac:dyDescent="0.15">
      <c r="Y65" s="19">
        <v>22</v>
      </c>
    </row>
    <row r="66" spans="1:25" x14ac:dyDescent="0.15">
      <c r="B66" s="19" t="s">
        <v>951</v>
      </c>
    </row>
    <row r="67" spans="1:25" ht="26.1" customHeight="1" x14ac:dyDescent="0.15">
      <c r="A67" s="19">
        <v>3</v>
      </c>
      <c r="B67" s="484"/>
      <c r="C67" s="1762" t="s">
        <v>963</v>
      </c>
      <c r="D67" s="1763"/>
      <c r="E67" s="1763"/>
      <c r="F67" s="1763"/>
      <c r="G67" s="1763"/>
      <c r="H67" s="1764"/>
      <c r="I67" s="1729" t="s">
        <v>772</v>
      </c>
      <c r="J67" s="1729"/>
      <c r="K67" s="1729"/>
      <c r="L67" s="1729"/>
      <c r="M67" s="1729"/>
      <c r="N67" s="1729"/>
      <c r="O67" s="1729"/>
      <c r="P67" s="1729"/>
      <c r="Q67" s="1729"/>
      <c r="R67" s="1729"/>
      <c r="S67" s="1729"/>
      <c r="T67" s="1729"/>
      <c r="U67" s="1729"/>
      <c r="V67" s="1729"/>
      <c r="W67" s="1729"/>
      <c r="X67" s="1729"/>
      <c r="Y67" s="1729"/>
    </row>
    <row r="68" spans="1:25" ht="30" customHeight="1" x14ac:dyDescent="0.15">
      <c r="B68" s="1880" t="s">
        <v>1581</v>
      </c>
      <c r="C68" s="471">
        <v>1</v>
      </c>
      <c r="D68" s="1727" t="s">
        <v>952</v>
      </c>
      <c r="E68" s="1727"/>
      <c r="F68" s="1727"/>
      <c r="G68" s="1727"/>
      <c r="H68" s="1727"/>
      <c r="I68" s="1242" t="str">
        <f>IF(記入シート!BV447&lt;&gt;"",記入シート!BV447,"")</f>
        <v/>
      </c>
      <c r="J68" s="1242"/>
      <c r="K68" s="1242"/>
      <c r="L68" s="1242"/>
      <c r="M68" s="1242"/>
      <c r="N68" s="1242"/>
      <c r="O68" s="1242"/>
      <c r="P68" s="1242"/>
      <c r="Q68" s="1242"/>
      <c r="R68" s="1242"/>
      <c r="S68" s="1242"/>
      <c r="T68" s="1242"/>
      <c r="U68" s="1242"/>
      <c r="V68" s="1242"/>
      <c r="W68" s="1242"/>
      <c r="X68" s="1242"/>
      <c r="Y68" s="1242"/>
    </row>
    <row r="69" spans="1:25" ht="30" customHeight="1" x14ac:dyDescent="0.15">
      <c r="B69" s="1880"/>
      <c r="C69" s="471">
        <v>2</v>
      </c>
      <c r="D69" s="1727" t="s">
        <v>953</v>
      </c>
      <c r="E69" s="1727"/>
      <c r="F69" s="1727"/>
      <c r="G69" s="1727"/>
      <c r="H69" s="1727"/>
      <c r="I69" s="1242" t="str">
        <f>IF(記入シート!BV448&lt;&gt;"",記入シート!BV448,"")</f>
        <v/>
      </c>
      <c r="J69" s="1242"/>
      <c r="K69" s="1242"/>
      <c r="L69" s="1242"/>
      <c r="M69" s="1242"/>
      <c r="N69" s="1242"/>
      <c r="O69" s="1242"/>
      <c r="P69" s="1242"/>
      <c r="Q69" s="1242"/>
      <c r="R69" s="1242"/>
      <c r="S69" s="1242"/>
      <c r="T69" s="1242"/>
      <c r="U69" s="1242"/>
      <c r="V69" s="1242"/>
      <c r="W69" s="1242"/>
      <c r="X69" s="1242"/>
      <c r="Y69" s="1242"/>
    </row>
    <row r="70" spans="1:25" ht="30" customHeight="1" x14ac:dyDescent="0.15">
      <c r="B70" s="1880"/>
      <c r="C70" s="471">
        <v>3</v>
      </c>
      <c r="D70" s="1728" t="s">
        <v>954</v>
      </c>
      <c r="E70" s="1728"/>
      <c r="F70" s="1728"/>
      <c r="G70" s="1728"/>
      <c r="H70" s="1728"/>
      <c r="I70" s="1242" t="str">
        <f>IF(記入シート!BV449&lt;&gt;"",記入シート!BV449,"")</f>
        <v/>
      </c>
      <c r="J70" s="1242"/>
      <c r="K70" s="1242"/>
      <c r="L70" s="1242"/>
      <c r="M70" s="1242"/>
      <c r="N70" s="1242"/>
      <c r="O70" s="1242"/>
      <c r="P70" s="1242"/>
      <c r="Q70" s="1242"/>
      <c r="R70" s="1242"/>
      <c r="S70" s="1242"/>
      <c r="T70" s="1242"/>
      <c r="U70" s="1242"/>
      <c r="V70" s="1242"/>
      <c r="W70" s="1242"/>
      <c r="X70" s="1242"/>
      <c r="Y70" s="1242"/>
    </row>
    <row r="71" spans="1:25" ht="30" customHeight="1" x14ac:dyDescent="0.15">
      <c r="B71" s="1880"/>
      <c r="C71" s="471">
        <v>4</v>
      </c>
      <c r="D71" s="1728" t="s">
        <v>1506</v>
      </c>
      <c r="E71" s="1728"/>
      <c r="F71" s="1728"/>
      <c r="G71" s="1728"/>
      <c r="H71" s="1728"/>
      <c r="I71" s="1242" t="str">
        <f>IF(記入シート!BV450&lt;&gt;"",記入シート!BV450,"")</f>
        <v/>
      </c>
      <c r="J71" s="1242"/>
      <c r="K71" s="1242"/>
      <c r="L71" s="1242"/>
      <c r="M71" s="1242"/>
      <c r="N71" s="1242"/>
      <c r="O71" s="1242"/>
      <c r="P71" s="1242"/>
      <c r="Q71" s="1242"/>
      <c r="R71" s="1242"/>
      <c r="S71" s="1242"/>
      <c r="T71" s="1242"/>
      <c r="U71" s="1242"/>
      <c r="V71" s="1242"/>
      <c r="W71" s="1242"/>
      <c r="X71" s="1242"/>
      <c r="Y71" s="1242"/>
    </row>
    <row r="72" spans="1:25" ht="30" customHeight="1" x14ac:dyDescent="0.15">
      <c r="B72" s="1880"/>
      <c r="C72" s="471">
        <v>5</v>
      </c>
      <c r="D72" s="1728" t="s">
        <v>956</v>
      </c>
      <c r="E72" s="1728"/>
      <c r="F72" s="1728"/>
      <c r="G72" s="1728"/>
      <c r="H72" s="1728"/>
      <c r="I72" s="1242" t="str">
        <f>IF(記入シート!BV451&lt;&gt;"",記入シート!BV451,"")</f>
        <v/>
      </c>
      <c r="J72" s="1242"/>
      <c r="K72" s="1242"/>
      <c r="L72" s="1242"/>
      <c r="M72" s="1242"/>
      <c r="N72" s="1242"/>
      <c r="O72" s="1242"/>
      <c r="P72" s="1242"/>
      <c r="Q72" s="1242"/>
      <c r="R72" s="1242"/>
      <c r="S72" s="1242"/>
      <c r="T72" s="1242"/>
      <c r="U72" s="1242"/>
      <c r="V72" s="1242"/>
      <c r="W72" s="1242"/>
      <c r="X72" s="1242"/>
      <c r="Y72" s="1242"/>
    </row>
    <row r="73" spans="1:25" ht="30" customHeight="1" x14ac:dyDescent="0.15">
      <c r="B73" s="1880"/>
      <c r="C73" s="471">
        <v>6</v>
      </c>
      <c r="D73" s="1728" t="s">
        <v>957</v>
      </c>
      <c r="E73" s="1728"/>
      <c r="F73" s="1728"/>
      <c r="G73" s="1728"/>
      <c r="H73" s="1728"/>
      <c r="I73" s="1242" t="str">
        <f>IF(記入シート!BV452&lt;&gt;"",記入シート!BV452,"")</f>
        <v/>
      </c>
      <c r="J73" s="1242"/>
      <c r="K73" s="1242"/>
      <c r="L73" s="1242"/>
      <c r="M73" s="1242"/>
      <c r="N73" s="1242"/>
      <c r="O73" s="1242"/>
      <c r="P73" s="1242"/>
      <c r="Q73" s="1242"/>
      <c r="R73" s="1242"/>
      <c r="S73" s="1242"/>
      <c r="T73" s="1242"/>
      <c r="U73" s="1242"/>
      <c r="V73" s="1242"/>
      <c r="W73" s="1242"/>
      <c r="X73" s="1242"/>
      <c r="Y73" s="1242"/>
    </row>
    <row r="74" spans="1:25" ht="30" customHeight="1" x14ac:dyDescent="0.15">
      <c r="B74" s="1880"/>
      <c r="C74" s="471">
        <v>7</v>
      </c>
      <c r="D74" s="1879" t="s">
        <v>1660</v>
      </c>
      <c r="E74" s="1728"/>
      <c r="F74" s="1728"/>
      <c r="G74" s="1728"/>
      <c r="H74" s="1728"/>
      <c r="I74" s="1242" t="str">
        <f>IF(記入シート!BV453&lt;&gt;"",記入シート!BV453,"")</f>
        <v/>
      </c>
      <c r="J74" s="1242"/>
      <c r="K74" s="1242"/>
      <c r="L74" s="1242"/>
      <c r="M74" s="1242"/>
      <c r="N74" s="1242"/>
      <c r="O74" s="1242"/>
      <c r="P74" s="1242"/>
      <c r="Q74" s="1242"/>
      <c r="R74" s="1242"/>
      <c r="S74" s="1242"/>
      <c r="T74" s="1242"/>
      <c r="U74" s="1242"/>
      <c r="V74" s="1242"/>
      <c r="W74" s="1242"/>
      <c r="X74" s="1242"/>
      <c r="Y74" s="1242"/>
    </row>
    <row r="75" spans="1:25" ht="30" customHeight="1" x14ac:dyDescent="0.15">
      <c r="B75" s="1880"/>
      <c r="C75" s="471">
        <v>8</v>
      </c>
      <c r="D75" s="1728" t="s">
        <v>959</v>
      </c>
      <c r="E75" s="1728"/>
      <c r="F75" s="1728"/>
      <c r="G75" s="1728"/>
      <c r="H75" s="1728"/>
      <c r="I75" s="1242" t="str">
        <f>IF(記入シート!BV454&lt;&gt;"",記入シート!BV454,"")</f>
        <v/>
      </c>
      <c r="J75" s="1242"/>
      <c r="K75" s="1242"/>
      <c r="L75" s="1242"/>
      <c r="M75" s="1242"/>
      <c r="N75" s="1242"/>
      <c r="O75" s="1242"/>
      <c r="P75" s="1242"/>
      <c r="Q75" s="1242"/>
      <c r="R75" s="1242"/>
      <c r="S75" s="1242"/>
      <c r="T75" s="1242"/>
      <c r="U75" s="1242"/>
      <c r="V75" s="1242"/>
      <c r="W75" s="1242"/>
      <c r="X75" s="1242"/>
      <c r="Y75" s="1242"/>
    </row>
    <row r="76" spans="1:25" ht="30" customHeight="1" x14ac:dyDescent="0.15">
      <c r="B76" s="1880"/>
      <c r="C76" s="471">
        <v>9</v>
      </c>
      <c r="D76" s="1728" t="s">
        <v>1661</v>
      </c>
      <c r="E76" s="1728"/>
      <c r="F76" s="1728"/>
      <c r="G76" s="1728"/>
      <c r="H76" s="1728"/>
      <c r="I76" s="1242" t="str">
        <f>IF(記入シート!BV455&lt;&gt;"",記入シート!BV455,"")</f>
        <v/>
      </c>
      <c r="J76" s="1242"/>
      <c r="K76" s="1242"/>
      <c r="L76" s="1242"/>
      <c r="M76" s="1242"/>
      <c r="N76" s="1242"/>
      <c r="O76" s="1242"/>
      <c r="P76" s="1242"/>
      <c r="Q76" s="1242"/>
      <c r="R76" s="1242"/>
      <c r="S76" s="1242"/>
      <c r="T76" s="1242"/>
      <c r="U76" s="1242"/>
      <c r="V76" s="1242"/>
      <c r="W76" s="1242"/>
      <c r="X76" s="1242"/>
      <c r="Y76" s="1242"/>
    </row>
    <row r="77" spans="1:25" ht="30" customHeight="1" x14ac:dyDescent="0.15">
      <c r="B77" s="1880"/>
      <c r="C77" s="471">
        <v>10</v>
      </c>
      <c r="D77" s="1728" t="s">
        <v>961</v>
      </c>
      <c r="E77" s="1728"/>
      <c r="F77" s="1728"/>
      <c r="G77" s="1728"/>
      <c r="H77" s="1728"/>
      <c r="I77" s="1242" t="str">
        <f>IF(記入シート!BV456&lt;&gt;"",記入シート!BV456,"")</f>
        <v/>
      </c>
      <c r="J77" s="1242"/>
      <c r="K77" s="1242"/>
      <c r="L77" s="1242"/>
      <c r="M77" s="1242"/>
      <c r="N77" s="1242"/>
      <c r="O77" s="1242"/>
      <c r="P77" s="1242"/>
      <c r="Q77" s="1242"/>
      <c r="R77" s="1242"/>
      <c r="S77" s="1242"/>
      <c r="T77" s="1242"/>
      <c r="U77" s="1242"/>
      <c r="V77" s="1242"/>
      <c r="W77" s="1242"/>
      <c r="X77" s="1242"/>
      <c r="Y77" s="1242"/>
    </row>
    <row r="78" spans="1:25" ht="30" customHeight="1" x14ac:dyDescent="0.15">
      <c r="B78" s="1880"/>
      <c r="C78" s="1776">
        <v>11</v>
      </c>
      <c r="D78" s="1795" t="s">
        <v>1614</v>
      </c>
      <c r="E78" s="1795"/>
      <c r="F78" s="1795"/>
      <c r="G78" s="1795"/>
      <c r="H78" s="1795"/>
      <c r="I78" s="1735" t="s">
        <v>1662</v>
      </c>
      <c r="J78" s="1735"/>
      <c r="K78" s="1735"/>
      <c r="L78" s="1735" t="s">
        <v>1618</v>
      </c>
      <c r="M78" s="1735"/>
      <c r="N78" s="1735" t="s">
        <v>1657</v>
      </c>
      <c r="O78" s="1735"/>
      <c r="P78" s="1735" t="s">
        <v>1617</v>
      </c>
      <c r="Q78" s="1735"/>
      <c r="R78" s="1735"/>
      <c r="S78" s="1735" t="s">
        <v>1620</v>
      </c>
      <c r="T78" s="1735"/>
      <c r="U78" s="1735" t="s">
        <v>1954</v>
      </c>
      <c r="V78" s="1735"/>
      <c r="W78" s="1735" t="s">
        <v>1615</v>
      </c>
      <c r="X78" s="1735"/>
      <c r="Y78" s="1735"/>
    </row>
    <row r="79" spans="1:25" ht="30" customHeight="1" x14ac:dyDescent="0.15">
      <c r="B79" s="1880"/>
      <c r="C79" s="1776"/>
      <c r="D79" s="1795"/>
      <c r="E79" s="1795"/>
      <c r="F79" s="1795"/>
      <c r="G79" s="1795"/>
      <c r="H79" s="1795"/>
      <c r="I79" s="1300" t="str">
        <f>IF(記入シート!BV458&lt;&gt;"",記入シート!BV458,"")</f>
        <v/>
      </c>
      <c r="J79" s="1300"/>
      <c r="K79" s="1300"/>
      <c r="L79" s="1044" t="str">
        <f>IF(記入シート!CA458&lt;&gt;"",記入シート!CA458,"")</f>
        <v/>
      </c>
      <c r="M79" s="1044"/>
      <c r="N79" s="1044" t="str">
        <f>IF(記入シート!CC458&lt;&gt;"",記入シート!CC458,"")</f>
        <v/>
      </c>
      <c r="O79" s="1044"/>
      <c r="P79" s="1044" t="str">
        <f>IF(記入シート!CE458&lt;&gt;"",記入シート!CE458,"")</f>
        <v/>
      </c>
      <c r="Q79" s="1044"/>
      <c r="R79" s="1044"/>
      <c r="S79" s="1611" t="str">
        <f>IF(記入シート!CG458&lt;&gt;"",記入シート!CG458,"")</f>
        <v/>
      </c>
      <c r="T79" s="1611"/>
      <c r="U79" s="1843" t="str">
        <f>IF(記入シート!CI458&lt;&gt;"",記入シート!CI458,"")</f>
        <v/>
      </c>
      <c r="V79" s="1843"/>
      <c r="W79" s="1300" t="str">
        <f>IF(記入シート!CK458&lt;&gt;"",記入シート!CK458,"")</f>
        <v/>
      </c>
      <c r="X79" s="1300"/>
      <c r="Y79" s="1300"/>
    </row>
    <row r="80" spans="1:25" ht="30" customHeight="1" x14ac:dyDescent="0.15">
      <c r="B80" s="1880"/>
      <c r="C80" s="1776"/>
      <c r="D80" s="1795"/>
      <c r="E80" s="1795"/>
      <c r="F80" s="1795"/>
      <c r="G80" s="1795"/>
      <c r="H80" s="1795"/>
      <c r="I80" s="1300" t="str">
        <f>IF(記入シート!BV459&lt;&gt;"",記入シート!BV459,"")</f>
        <v/>
      </c>
      <c r="J80" s="1300"/>
      <c r="K80" s="1300"/>
      <c r="L80" s="1044" t="str">
        <f>IF(記入シート!CA459&lt;&gt;"",記入シート!CA459,"")</f>
        <v/>
      </c>
      <c r="M80" s="1044"/>
      <c r="N80" s="1044" t="str">
        <f>IF(記入シート!CC459&lt;&gt;"",記入シート!CC459,"")</f>
        <v/>
      </c>
      <c r="O80" s="1044"/>
      <c r="P80" s="1044" t="str">
        <f>IF(記入シート!CE459&lt;&gt;"",記入シート!CE459,"")</f>
        <v/>
      </c>
      <c r="Q80" s="1044"/>
      <c r="R80" s="1044"/>
      <c r="S80" s="1611" t="str">
        <f>IF(記入シート!CG459&lt;&gt;"",記入シート!CG459,"")</f>
        <v/>
      </c>
      <c r="T80" s="1611"/>
      <c r="U80" s="1843" t="str">
        <f>IF(記入シート!CI459&lt;&gt;"",記入シート!CI459,"")</f>
        <v/>
      </c>
      <c r="V80" s="1843"/>
      <c r="W80" s="1300" t="str">
        <f>IF(記入シート!CK459&lt;&gt;"",記入シート!CK459,"")</f>
        <v/>
      </c>
      <c r="X80" s="1300"/>
      <c r="Y80" s="1300"/>
    </row>
    <row r="81" spans="1:26" ht="30" customHeight="1" x14ac:dyDescent="0.15">
      <c r="B81" s="1880"/>
      <c r="C81" s="1776"/>
      <c r="D81" s="1795"/>
      <c r="E81" s="1795"/>
      <c r="F81" s="1795"/>
      <c r="G81" s="1795"/>
      <c r="H81" s="1795"/>
      <c r="I81" s="1300" t="str">
        <f>IF(記入シート!BV460&lt;&gt;"",記入シート!BV460,"")</f>
        <v/>
      </c>
      <c r="J81" s="1300"/>
      <c r="K81" s="1300"/>
      <c r="L81" s="1044" t="str">
        <f>IF(記入シート!CA460&lt;&gt;"",記入シート!CA460,"")</f>
        <v/>
      </c>
      <c r="M81" s="1044"/>
      <c r="N81" s="1044" t="str">
        <f>IF(記入シート!CC460&lt;&gt;"",記入シート!CC460,"")</f>
        <v/>
      </c>
      <c r="O81" s="1044"/>
      <c r="P81" s="1044" t="str">
        <f>IF(記入シート!CE460&lt;&gt;"",記入シート!CE460,"")</f>
        <v/>
      </c>
      <c r="Q81" s="1044"/>
      <c r="R81" s="1044"/>
      <c r="S81" s="1611" t="str">
        <f>IF(記入シート!CG460&lt;&gt;"",記入シート!CG460,"")</f>
        <v/>
      </c>
      <c r="T81" s="1611"/>
      <c r="U81" s="1843" t="str">
        <f>IF(記入シート!CI460&lt;&gt;"",記入シート!CI460,"")</f>
        <v/>
      </c>
      <c r="V81" s="1843"/>
      <c r="W81" s="1300" t="str">
        <f>IF(記入シート!CK460&lt;&gt;"",記入シート!CK460,"")</f>
        <v/>
      </c>
      <c r="X81" s="1300"/>
      <c r="Y81" s="1300"/>
    </row>
    <row r="82" spans="1:26" ht="30" customHeight="1" x14ac:dyDescent="0.15">
      <c r="B82" s="1880"/>
      <c r="C82" s="1776"/>
      <c r="D82" s="1795"/>
      <c r="E82" s="1795"/>
      <c r="F82" s="1795"/>
      <c r="G82" s="1795"/>
      <c r="H82" s="1795"/>
      <c r="I82" s="1300" t="str">
        <f>IF(記入シート!BV461&lt;&gt;"",記入シート!BV461,"")</f>
        <v/>
      </c>
      <c r="J82" s="1300"/>
      <c r="K82" s="1300"/>
      <c r="L82" s="1044" t="str">
        <f>IF(記入シート!CA461&lt;&gt;"",記入シート!CA461,"")</f>
        <v/>
      </c>
      <c r="M82" s="1044"/>
      <c r="N82" s="1044" t="str">
        <f>IF(記入シート!CC461&lt;&gt;"",記入シート!CC461,"")</f>
        <v/>
      </c>
      <c r="O82" s="1044"/>
      <c r="P82" s="1044" t="str">
        <f>IF(記入シート!CE461&lt;&gt;"",記入シート!CE461,"")</f>
        <v/>
      </c>
      <c r="Q82" s="1044"/>
      <c r="R82" s="1044"/>
      <c r="S82" s="1611" t="str">
        <f>IF(記入シート!CG461&lt;&gt;"",記入シート!CG461,"")</f>
        <v/>
      </c>
      <c r="T82" s="1611"/>
      <c r="U82" s="1843" t="str">
        <f>IF(記入シート!CI461&lt;&gt;"",記入シート!CI461,"")</f>
        <v/>
      </c>
      <c r="V82" s="1843"/>
      <c r="W82" s="1300" t="str">
        <f>IF(記入シート!CK461&lt;&gt;"",記入シート!CK461,"")</f>
        <v/>
      </c>
      <c r="X82" s="1300"/>
      <c r="Y82" s="1300"/>
    </row>
    <row r="83" spans="1:26" ht="30" customHeight="1" x14ac:dyDescent="0.15">
      <c r="B83" s="1880"/>
      <c r="C83" s="1776"/>
      <c r="D83" s="1795"/>
      <c r="E83" s="1795"/>
      <c r="F83" s="1795"/>
      <c r="G83" s="1795"/>
      <c r="H83" s="1795"/>
      <c r="I83" s="1300" t="str">
        <f>IF(記入シート!BV462&lt;&gt;"",記入シート!BV462,"")</f>
        <v/>
      </c>
      <c r="J83" s="1300"/>
      <c r="K83" s="1300"/>
      <c r="L83" s="1044" t="str">
        <f>IF(記入シート!CA462&lt;&gt;"",記入シート!CA462,"")</f>
        <v/>
      </c>
      <c r="M83" s="1044"/>
      <c r="N83" s="1044" t="str">
        <f>IF(記入シート!CC462&lt;&gt;"",記入シート!CC462,"")</f>
        <v/>
      </c>
      <c r="O83" s="1044"/>
      <c r="P83" s="1044" t="str">
        <f>IF(記入シート!CE462&lt;&gt;"",記入シート!CE462,"")</f>
        <v/>
      </c>
      <c r="Q83" s="1044"/>
      <c r="R83" s="1044"/>
      <c r="S83" s="1611" t="str">
        <f>IF(記入シート!CG462&lt;&gt;"",記入シート!CG462,"")</f>
        <v/>
      </c>
      <c r="T83" s="1611"/>
      <c r="U83" s="1843" t="str">
        <f>IF(記入シート!CI462&lt;&gt;"",記入シート!CI462,"")</f>
        <v/>
      </c>
      <c r="V83" s="1843"/>
      <c r="W83" s="1300" t="str">
        <f>IF(記入シート!CK462&lt;&gt;"",記入シート!CK462,"")</f>
        <v/>
      </c>
      <c r="X83" s="1300"/>
      <c r="Y83" s="1300"/>
    </row>
    <row r="84" spans="1:26" ht="30" customHeight="1" x14ac:dyDescent="0.15">
      <c r="B84" s="1880"/>
      <c r="C84" s="1776"/>
      <c r="D84" s="1795"/>
      <c r="E84" s="1795"/>
      <c r="F84" s="1795"/>
      <c r="G84" s="1795"/>
      <c r="H84" s="1795"/>
      <c r="I84" s="1300" t="str">
        <f>IF(記入シート!BV463&lt;&gt;"",記入シート!BV463,"")</f>
        <v/>
      </c>
      <c r="J84" s="1300"/>
      <c r="K84" s="1300"/>
      <c r="L84" s="1044" t="str">
        <f>IF(記入シート!CA463&lt;&gt;"",記入シート!CA463,"")</f>
        <v/>
      </c>
      <c r="M84" s="1044"/>
      <c r="N84" s="1044" t="str">
        <f>IF(記入シート!CC463&lt;&gt;"",記入シート!CC463,"")</f>
        <v/>
      </c>
      <c r="O84" s="1044"/>
      <c r="P84" s="1044" t="str">
        <f>IF(記入シート!CE463&lt;&gt;"",記入シート!CE463,"")</f>
        <v/>
      </c>
      <c r="Q84" s="1044"/>
      <c r="R84" s="1044"/>
      <c r="S84" s="1611" t="str">
        <f>IF(記入シート!CG463&lt;&gt;"",記入シート!CG463,"")</f>
        <v/>
      </c>
      <c r="T84" s="1611"/>
      <c r="U84" s="1843" t="str">
        <f>IF(記入シート!CI463&lt;&gt;"",記入シート!CI463,"")</f>
        <v/>
      </c>
      <c r="V84" s="1843"/>
      <c r="W84" s="1300" t="str">
        <f>IF(記入シート!CK463&lt;&gt;"",記入シート!CK463,"")</f>
        <v/>
      </c>
      <c r="X84" s="1300"/>
      <c r="Y84" s="1300"/>
    </row>
    <row r="85" spans="1:26" x14ac:dyDescent="0.15">
      <c r="C85" s="19" t="s">
        <v>976</v>
      </c>
    </row>
    <row r="86" spans="1:26" x14ac:dyDescent="0.15">
      <c r="C86" s="19" t="s">
        <v>977</v>
      </c>
    </row>
    <row r="87" spans="1:26" x14ac:dyDescent="0.15">
      <c r="C87" s="19" t="s">
        <v>978</v>
      </c>
    </row>
    <row r="88" spans="1:26" ht="26.45" customHeight="1" x14ac:dyDescent="0.15">
      <c r="A88" s="463"/>
      <c r="C88" s="1765" t="s">
        <v>980</v>
      </c>
      <c r="D88" s="1765"/>
      <c r="E88" s="1765"/>
      <c r="F88" s="1765"/>
      <c r="G88" s="1765"/>
      <c r="H88" s="1765"/>
      <c r="I88" s="1765"/>
      <c r="J88" s="1765"/>
      <c r="K88" s="1765"/>
      <c r="L88" s="1765"/>
      <c r="M88" s="1765"/>
      <c r="N88" s="1765"/>
      <c r="O88" s="1765"/>
      <c r="P88" s="1765"/>
      <c r="Q88" s="1765"/>
      <c r="R88" s="1765"/>
      <c r="S88" s="1765"/>
      <c r="T88" s="1765"/>
      <c r="U88" s="1765"/>
      <c r="V88" s="1765"/>
      <c r="W88" s="1765"/>
      <c r="X88" s="1765"/>
      <c r="Y88" s="1765"/>
      <c r="Z88" s="463"/>
    </row>
    <row r="89" spans="1:26" ht="26.45" customHeight="1" x14ac:dyDescent="0.15">
      <c r="A89" s="463"/>
      <c r="C89" s="1765" t="s">
        <v>981</v>
      </c>
      <c r="D89" s="1765"/>
      <c r="E89" s="1765"/>
      <c r="F89" s="1765"/>
      <c r="G89" s="1765"/>
      <c r="H89" s="1765"/>
      <c r="I89" s="1765"/>
      <c r="J89" s="1765"/>
      <c r="K89" s="1765"/>
      <c r="L89" s="1765"/>
      <c r="M89" s="1765"/>
      <c r="N89" s="1765"/>
      <c r="O89" s="1765"/>
      <c r="P89" s="1765"/>
      <c r="Q89" s="1765"/>
      <c r="R89" s="1765"/>
      <c r="S89" s="1765"/>
      <c r="T89" s="1765"/>
      <c r="U89" s="1765"/>
      <c r="V89" s="1765"/>
      <c r="W89" s="1765"/>
      <c r="X89" s="1765"/>
      <c r="Y89" s="1765"/>
      <c r="Z89" s="463"/>
    </row>
    <row r="90" spans="1:26" x14ac:dyDescent="0.15">
      <c r="C90" s="19" t="s">
        <v>979</v>
      </c>
    </row>
    <row r="92" spans="1:26" x14ac:dyDescent="0.15">
      <c r="Y92" s="19">
        <v>23</v>
      </c>
    </row>
    <row r="93" spans="1:26" x14ac:dyDescent="0.15">
      <c r="B93" s="19" t="s">
        <v>951</v>
      </c>
    </row>
    <row r="94" spans="1:26" ht="26.1" customHeight="1" x14ac:dyDescent="0.15">
      <c r="A94" s="19">
        <v>4</v>
      </c>
      <c r="B94" s="484"/>
      <c r="C94" s="1762" t="s">
        <v>963</v>
      </c>
      <c r="D94" s="1763"/>
      <c r="E94" s="1763"/>
      <c r="F94" s="1763"/>
      <c r="G94" s="1763"/>
      <c r="H94" s="1764"/>
      <c r="I94" s="1729" t="s">
        <v>772</v>
      </c>
      <c r="J94" s="1729"/>
      <c r="K94" s="1729"/>
      <c r="L94" s="1729"/>
      <c r="M94" s="1729"/>
      <c r="N94" s="1729"/>
      <c r="O94" s="1729"/>
      <c r="P94" s="1729"/>
      <c r="Q94" s="1729"/>
      <c r="R94" s="1729"/>
      <c r="S94" s="1729"/>
      <c r="T94" s="1729"/>
      <c r="U94" s="1729"/>
      <c r="V94" s="1729"/>
      <c r="W94" s="1729"/>
      <c r="X94" s="1729"/>
      <c r="Y94" s="1729"/>
    </row>
    <row r="95" spans="1:26" ht="30" customHeight="1" x14ac:dyDescent="0.15">
      <c r="B95" s="1880" t="s">
        <v>1582</v>
      </c>
      <c r="C95" s="471">
        <v>1</v>
      </c>
      <c r="D95" s="1727" t="s">
        <v>952</v>
      </c>
      <c r="E95" s="1727"/>
      <c r="F95" s="1727"/>
      <c r="G95" s="1727"/>
      <c r="H95" s="1727"/>
      <c r="I95" s="1242" t="str">
        <f>IF(記入シート!CU447&lt;&gt;"",記入シート!CU447,"")</f>
        <v/>
      </c>
      <c r="J95" s="1242"/>
      <c r="K95" s="1242"/>
      <c r="L95" s="1242"/>
      <c r="M95" s="1242"/>
      <c r="N95" s="1242"/>
      <c r="O95" s="1242"/>
      <c r="P95" s="1242"/>
      <c r="Q95" s="1242"/>
      <c r="R95" s="1242"/>
      <c r="S95" s="1242"/>
      <c r="T95" s="1242"/>
      <c r="U95" s="1242"/>
      <c r="V95" s="1242"/>
      <c r="W95" s="1242"/>
      <c r="X95" s="1242"/>
      <c r="Y95" s="1242"/>
    </row>
    <row r="96" spans="1:26" ht="30" customHeight="1" x14ac:dyDescent="0.15">
      <c r="B96" s="1880"/>
      <c r="C96" s="471">
        <v>2</v>
      </c>
      <c r="D96" s="1727" t="s">
        <v>953</v>
      </c>
      <c r="E96" s="1727"/>
      <c r="F96" s="1727"/>
      <c r="G96" s="1727"/>
      <c r="H96" s="1727"/>
      <c r="I96" s="1242" t="str">
        <f>IF(記入シート!CU448&lt;&gt;"",記入シート!CU448,"")</f>
        <v/>
      </c>
      <c r="J96" s="1242"/>
      <c r="K96" s="1242"/>
      <c r="L96" s="1242"/>
      <c r="M96" s="1242"/>
      <c r="N96" s="1242"/>
      <c r="O96" s="1242"/>
      <c r="P96" s="1242"/>
      <c r="Q96" s="1242"/>
      <c r="R96" s="1242"/>
      <c r="S96" s="1242"/>
      <c r="T96" s="1242"/>
      <c r="U96" s="1242"/>
      <c r="V96" s="1242"/>
      <c r="W96" s="1242"/>
      <c r="X96" s="1242"/>
      <c r="Y96" s="1242"/>
    </row>
    <row r="97" spans="2:25" ht="30" customHeight="1" x14ac:dyDescent="0.15">
      <c r="B97" s="1880"/>
      <c r="C97" s="471">
        <v>3</v>
      </c>
      <c r="D97" s="1728" t="s">
        <v>954</v>
      </c>
      <c r="E97" s="1728"/>
      <c r="F97" s="1728"/>
      <c r="G97" s="1728"/>
      <c r="H97" s="1728"/>
      <c r="I97" s="1242" t="str">
        <f>IF(記入シート!CU449&lt;&gt;"",記入シート!CU449,"")</f>
        <v/>
      </c>
      <c r="J97" s="1242"/>
      <c r="K97" s="1242"/>
      <c r="L97" s="1242"/>
      <c r="M97" s="1242"/>
      <c r="N97" s="1242"/>
      <c r="O97" s="1242"/>
      <c r="P97" s="1242"/>
      <c r="Q97" s="1242"/>
      <c r="R97" s="1242"/>
      <c r="S97" s="1242"/>
      <c r="T97" s="1242"/>
      <c r="U97" s="1242"/>
      <c r="V97" s="1242"/>
      <c r="W97" s="1242"/>
      <c r="X97" s="1242"/>
      <c r="Y97" s="1242"/>
    </row>
    <row r="98" spans="2:25" ht="30" customHeight="1" x14ac:dyDescent="0.15">
      <c r="B98" s="1880"/>
      <c r="C98" s="471">
        <v>4</v>
      </c>
      <c r="D98" s="1728" t="s">
        <v>1506</v>
      </c>
      <c r="E98" s="1728"/>
      <c r="F98" s="1728"/>
      <c r="G98" s="1728"/>
      <c r="H98" s="1728"/>
      <c r="I98" s="1242" t="str">
        <f>IF(記入シート!CU450&lt;&gt;"",記入シート!CU450,"")</f>
        <v/>
      </c>
      <c r="J98" s="1242"/>
      <c r="K98" s="1242"/>
      <c r="L98" s="1242"/>
      <c r="M98" s="1242"/>
      <c r="N98" s="1242"/>
      <c r="O98" s="1242"/>
      <c r="P98" s="1242"/>
      <c r="Q98" s="1242"/>
      <c r="R98" s="1242"/>
      <c r="S98" s="1242"/>
      <c r="T98" s="1242"/>
      <c r="U98" s="1242"/>
      <c r="V98" s="1242"/>
      <c r="W98" s="1242"/>
      <c r="X98" s="1242"/>
      <c r="Y98" s="1242"/>
    </row>
    <row r="99" spans="2:25" ht="30" customHeight="1" x14ac:dyDescent="0.15">
      <c r="B99" s="1880"/>
      <c r="C99" s="471">
        <v>5</v>
      </c>
      <c r="D99" s="1728" t="s">
        <v>956</v>
      </c>
      <c r="E99" s="1728"/>
      <c r="F99" s="1728"/>
      <c r="G99" s="1728"/>
      <c r="H99" s="1728"/>
      <c r="I99" s="1242" t="str">
        <f>IF(記入シート!CU451&lt;&gt;"",記入シート!CU451,"")</f>
        <v/>
      </c>
      <c r="J99" s="1242"/>
      <c r="K99" s="1242"/>
      <c r="L99" s="1242"/>
      <c r="M99" s="1242"/>
      <c r="N99" s="1242"/>
      <c r="O99" s="1242"/>
      <c r="P99" s="1242"/>
      <c r="Q99" s="1242"/>
      <c r="R99" s="1242"/>
      <c r="S99" s="1242"/>
      <c r="T99" s="1242"/>
      <c r="U99" s="1242"/>
      <c r="V99" s="1242"/>
      <c r="W99" s="1242"/>
      <c r="X99" s="1242"/>
      <c r="Y99" s="1242"/>
    </row>
    <row r="100" spans="2:25" ht="30" customHeight="1" x14ac:dyDescent="0.15">
      <c r="B100" s="1880"/>
      <c r="C100" s="471">
        <v>6</v>
      </c>
      <c r="D100" s="1728" t="s">
        <v>957</v>
      </c>
      <c r="E100" s="1728"/>
      <c r="F100" s="1728"/>
      <c r="G100" s="1728"/>
      <c r="H100" s="1728"/>
      <c r="I100" s="1242" t="str">
        <f>IF(記入シート!CU452&lt;&gt;"",記入シート!CU452,"")</f>
        <v/>
      </c>
      <c r="J100" s="1242"/>
      <c r="K100" s="1242"/>
      <c r="L100" s="1242"/>
      <c r="M100" s="1242"/>
      <c r="N100" s="1242"/>
      <c r="O100" s="1242"/>
      <c r="P100" s="1242"/>
      <c r="Q100" s="1242"/>
      <c r="R100" s="1242"/>
      <c r="S100" s="1242"/>
      <c r="T100" s="1242"/>
      <c r="U100" s="1242"/>
      <c r="V100" s="1242"/>
      <c r="W100" s="1242"/>
      <c r="X100" s="1242"/>
      <c r="Y100" s="1242"/>
    </row>
    <row r="101" spans="2:25" ht="30" customHeight="1" x14ac:dyDescent="0.15">
      <c r="B101" s="1880"/>
      <c r="C101" s="471">
        <v>7</v>
      </c>
      <c r="D101" s="1879" t="s">
        <v>1660</v>
      </c>
      <c r="E101" s="1728"/>
      <c r="F101" s="1728"/>
      <c r="G101" s="1728"/>
      <c r="H101" s="1728"/>
      <c r="I101" s="1242" t="str">
        <f>IF(記入シート!CU453&lt;&gt;"",記入シート!CU453,"")</f>
        <v/>
      </c>
      <c r="J101" s="1242"/>
      <c r="K101" s="1242"/>
      <c r="L101" s="1242"/>
      <c r="M101" s="1242"/>
      <c r="N101" s="1242"/>
      <c r="O101" s="1242"/>
      <c r="P101" s="1242"/>
      <c r="Q101" s="1242"/>
      <c r="R101" s="1242"/>
      <c r="S101" s="1242"/>
      <c r="T101" s="1242"/>
      <c r="U101" s="1242"/>
      <c r="V101" s="1242"/>
      <c r="W101" s="1242"/>
      <c r="X101" s="1242"/>
      <c r="Y101" s="1242"/>
    </row>
    <row r="102" spans="2:25" ht="30" customHeight="1" x14ac:dyDescent="0.15">
      <c r="B102" s="1880"/>
      <c r="C102" s="471">
        <v>8</v>
      </c>
      <c r="D102" s="1728" t="s">
        <v>959</v>
      </c>
      <c r="E102" s="1728"/>
      <c r="F102" s="1728"/>
      <c r="G102" s="1728"/>
      <c r="H102" s="1728"/>
      <c r="I102" s="1242" t="str">
        <f>IF(記入シート!CU454&lt;&gt;"",記入シート!CU454,"")</f>
        <v/>
      </c>
      <c r="J102" s="1242"/>
      <c r="K102" s="1242"/>
      <c r="L102" s="1242"/>
      <c r="M102" s="1242"/>
      <c r="N102" s="1242"/>
      <c r="O102" s="1242"/>
      <c r="P102" s="1242"/>
      <c r="Q102" s="1242"/>
      <c r="R102" s="1242"/>
      <c r="S102" s="1242"/>
      <c r="T102" s="1242"/>
      <c r="U102" s="1242"/>
      <c r="V102" s="1242"/>
      <c r="W102" s="1242"/>
      <c r="X102" s="1242"/>
      <c r="Y102" s="1242"/>
    </row>
    <row r="103" spans="2:25" ht="30" customHeight="1" x14ac:dyDescent="0.15">
      <c r="B103" s="1880"/>
      <c r="C103" s="471">
        <v>9</v>
      </c>
      <c r="D103" s="1728" t="s">
        <v>1661</v>
      </c>
      <c r="E103" s="1728"/>
      <c r="F103" s="1728"/>
      <c r="G103" s="1728"/>
      <c r="H103" s="1728"/>
      <c r="I103" s="1242" t="str">
        <f>IF(記入シート!CU455&lt;&gt;"",記入シート!CU455,"")</f>
        <v/>
      </c>
      <c r="J103" s="1242"/>
      <c r="K103" s="1242"/>
      <c r="L103" s="1242"/>
      <c r="M103" s="1242"/>
      <c r="N103" s="1242"/>
      <c r="O103" s="1242"/>
      <c r="P103" s="1242"/>
      <c r="Q103" s="1242"/>
      <c r="R103" s="1242"/>
      <c r="S103" s="1242"/>
      <c r="T103" s="1242"/>
      <c r="U103" s="1242"/>
      <c r="V103" s="1242"/>
      <c r="W103" s="1242"/>
      <c r="X103" s="1242"/>
      <c r="Y103" s="1242"/>
    </row>
    <row r="104" spans="2:25" ht="30" customHeight="1" x14ac:dyDescent="0.15">
      <c r="B104" s="1880"/>
      <c r="C104" s="471">
        <v>10</v>
      </c>
      <c r="D104" s="1728" t="s">
        <v>961</v>
      </c>
      <c r="E104" s="1728"/>
      <c r="F104" s="1728"/>
      <c r="G104" s="1728"/>
      <c r="H104" s="1728"/>
      <c r="I104" s="1242" t="str">
        <f>IF(記入シート!CU456&lt;&gt;"",記入シート!CU456,"")</f>
        <v/>
      </c>
      <c r="J104" s="1242"/>
      <c r="K104" s="1242"/>
      <c r="L104" s="1242"/>
      <c r="M104" s="1242"/>
      <c r="N104" s="1242"/>
      <c r="O104" s="1242"/>
      <c r="P104" s="1242"/>
      <c r="Q104" s="1242"/>
      <c r="R104" s="1242"/>
      <c r="S104" s="1242"/>
      <c r="T104" s="1242"/>
      <c r="U104" s="1242"/>
      <c r="V104" s="1242"/>
      <c r="W104" s="1242"/>
      <c r="X104" s="1242"/>
      <c r="Y104" s="1242"/>
    </row>
    <row r="105" spans="2:25" ht="30" customHeight="1" x14ac:dyDescent="0.15">
      <c r="B105" s="1880"/>
      <c r="C105" s="1776">
        <v>11</v>
      </c>
      <c r="D105" s="1795" t="s">
        <v>1297</v>
      </c>
      <c r="E105" s="1795"/>
      <c r="F105" s="1795"/>
      <c r="G105" s="1795"/>
      <c r="H105" s="1795"/>
      <c r="I105" s="1735" t="s">
        <v>1055</v>
      </c>
      <c r="J105" s="1735"/>
      <c r="K105" s="1735"/>
      <c r="L105" s="1735" t="s">
        <v>1060</v>
      </c>
      <c r="M105" s="1735"/>
      <c r="N105" s="1735" t="s">
        <v>1064</v>
      </c>
      <c r="O105" s="1735"/>
      <c r="P105" s="1735" t="s">
        <v>1033</v>
      </c>
      <c r="Q105" s="1735"/>
      <c r="R105" s="1735"/>
      <c r="S105" s="1735" t="s">
        <v>1658</v>
      </c>
      <c r="T105" s="1735"/>
      <c r="U105" s="1735" t="s">
        <v>1954</v>
      </c>
      <c r="V105" s="1735"/>
      <c r="W105" s="1735" t="s">
        <v>533</v>
      </c>
      <c r="X105" s="1735"/>
      <c r="Y105" s="1735"/>
    </row>
    <row r="106" spans="2:25" ht="30" customHeight="1" x14ac:dyDescent="0.15">
      <c r="B106" s="1880"/>
      <c r="C106" s="1776"/>
      <c r="D106" s="1795"/>
      <c r="E106" s="1795"/>
      <c r="F106" s="1795"/>
      <c r="G106" s="1795"/>
      <c r="H106" s="1795"/>
      <c r="I106" s="1300" t="str">
        <f>IF(記入シート!CU458&lt;&gt;"",記入シート!CU458,"")</f>
        <v/>
      </c>
      <c r="J106" s="1300"/>
      <c r="K106" s="1300"/>
      <c r="L106" s="1044" t="str">
        <f>IF(記入シート!CZ458&lt;&gt;"",記入シート!CZ458,"")</f>
        <v/>
      </c>
      <c r="M106" s="1044"/>
      <c r="N106" s="1044" t="str">
        <f>IF(記入シート!DB458&lt;&gt;"",記入シート!DB458,"")</f>
        <v/>
      </c>
      <c r="O106" s="1044"/>
      <c r="P106" s="1044" t="str">
        <f>IF(記入シート!DD458&lt;&gt;"",記入シート!DD458,"")</f>
        <v/>
      </c>
      <c r="Q106" s="1044"/>
      <c r="R106" s="1044"/>
      <c r="S106" s="1611" t="str">
        <f>IF(記入シート!DF458&lt;&gt;"",記入シート!DF458,"")</f>
        <v/>
      </c>
      <c r="T106" s="1611"/>
      <c r="U106" s="1843" t="str">
        <f>IF(記入シート!DH458&lt;&gt;"",記入シート!DH458,"")</f>
        <v/>
      </c>
      <c r="V106" s="1843"/>
      <c r="W106" s="1300" t="str">
        <f>IF(記入シート!DJ458&lt;&gt;"",記入シート!DJ458,"")</f>
        <v/>
      </c>
      <c r="X106" s="1300"/>
      <c r="Y106" s="1300"/>
    </row>
    <row r="107" spans="2:25" ht="30" customHeight="1" x14ac:dyDescent="0.15">
      <c r="B107" s="1880"/>
      <c r="C107" s="1776"/>
      <c r="D107" s="1795"/>
      <c r="E107" s="1795"/>
      <c r="F107" s="1795"/>
      <c r="G107" s="1795"/>
      <c r="H107" s="1795"/>
      <c r="I107" s="1300" t="str">
        <f>IF(記入シート!CU459&lt;&gt;"",記入シート!CU459,"")</f>
        <v/>
      </c>
      <c r="J107" s="1300"/>
      <c r="K107" s="1300"/>
      <c r="L107" s="1044" t="str">
        <f>IF(記入シート!CZ459&lt;&gt;"",記入シート!CZ459,"")</f>
        <v/>
      </c>
      <c r="M107" s="1044"/>
      <c r="N107" s="1044" t="str">
        <f>IF(記入シート!DB459&lt;&gt;"",記入シート!DB459,"")</f>
        <v/>
      </c>
      <c r="O107" s="1044"/>
      <c r="P107" s="1044" t="str">
        <f>IF(記入シート!DD459&lt;&gt;"",記入シート!DD459,"")</f>
        <v/>
      </c>
      <c r="Q107" s="1044"/>
      <c r="R107" s="1044"/>
      <c r="S107" s="1611" t="str">
        <f>IF(記入シート!DF459&lt;&gt;"",記入シート!DF459,"")</f>
        <v/>
      </c>
      <c r="T107" s="1611"/>
      <c r="U107" s="1843" t="str">
        <f>IF(記入シート!DH459&lt;&gt;"",記入シート!DH459,"")</f>
        <v/>
      </c>
      <c r="V107" s="1843"/>
      <c r="W107" s="1300" t="str">
        <f>IF(記入シート!DJ459&lt;&gt;"",記入シート!DJ459,"")</f>
        <v/>
      </c>
      <c r="X107" s="1300"/>
      <c r="Y107" s="1300"/>
    </row>
    <row r="108" spans="2:25" ht="30" customHeight="1" x14ac:dyDescent="0.15">
      <c r="B108" s="1880"/>
      <c r="C108" s="1776"/>
      <c r="D108" s="1795"/>
      <c r="E108" s="1795"/>
      <c r="F108" s="1795"/>
      <c r="G108" s="1795"/>
      <c r="H108" s="1795"/>
      <c r="I108" s="1300" t="str">
        <f>IF(記入シート!CU460&lt;&gt;"",記入シート!CU460,"")</f>
        <v/>
      </c>
      <c r="J108" s="1300"/>
      <c r="K108" s="1300"/>
      <c r="L108" s="1044" t="str">
        <f>IF(記入シート!CZ460&lt;&gt;"",記入シート!CZ460,"")</f>
        <v/>
      </c>
      <c r="M108" s="1044"/>
      <c r="N108" s="1044" t="str">
        <f>IF(記入シート!DB460&lt;&gt;"",記入シート!DB460,"")</f>
        <v/>
      </c>
      <c r="O108" s="1044"/>
      <c r="P108" s="1044" t="str">
        <f>IF(記入シート!DD460&lt;&gt;"",記入シート!DD460,"")</f>
        <v/>
      </c>
      <c r="Q108" s="1044"/>
      <c r="R108" s="1044"/>
      <c r="S108" s="1611" t="str">
        <f>IF(記入シート!DF460&lt;&gt;"",記入シート!DF460,"")</f>
        <v/>
      </c>
      <c r="T108" s="1611"/>
      <c r="U108" s="1843" t="str">
        <f>IF(記入シート!DH460&lt;&gt;"",記入シート!DH460,"")</f>
        <v/>
      </c>
      <c r="V108" s="1843"/>
      <c r="W108" s="1300" t="str">
        <f>IF(記入シート!DJ460&lt;&gt;"",記入シート!DJ460,"")</f>
        <v/>
      </c>
      <c r="X108" s="1300"/>
      <c r="Y108" s="1300"/>
    </row>
    <row r="109" spans="2:25" ht="30" customHeight="1" x14ac:dyDescent="0.15">
      <c r="B109" s="1880"/>
      <c r="C109" s="1776"/>
      <c r="D109" s="1795"/>
      <c r="E109" s="1795"/>
      <c r="F109" s="1795"/>
      <c r="G109" s="1795"/>
      <c r="H109" s="1795"/>
      <c r="I109" s="1300" t="str">
        <f>IF(記入シート!CU461&lt;&gt;"",記入シート!CU461,"")</f>
        <v/>
      </c>
      <c r="J109" s="1300"/>
      <c r="K109" s="1300"/>
      <c r="L109" s="1044" t="str">
        <f>IF(記入シート!CZ461&lt;&gt;"",記入シート!CZ461,"")</f>
        <v/>
      </c>
      <c r="M109" s="1044"/>
      <c r="N109" s="1044" t="str">
        <f>IF(記入シート!DB461&lt;&gt;"",記入シート!DB461,"")</f>
        <v/>
      </c>
      <c r="O109" s="1044"/>
      <c r="P109" s="1044" t="str">
        <f>IF(記入シート!DD461&lt;&gt;"",記入シート!DD461,"")</f>
        <v/>
      </c>
      <c r="Q109" s="1044"/>
      <c r="R109" s="1044"/>
      <c r="S109" s="1611" t="str">
        <f>IF(記入シート!DF461&lt;&gt;"",記入シート!DF461,"")</f>
        <v/>
      </c>
      <c r="T109" s="1611"/>
      <c r="U109" s="1843" t="str">
        <f>IF(記入シート!DH461&lt;&gt;"",記入シート!DH461,"")</f>
        <v/>
      </c>
      <c r="V109" s="1843"/>
      <c r="W109" s="1300" t="str">
        <f>IF(記入シート!DJ461&lt;&gt;"",記入シート!DJ461,"")</f>
        <v/>
      </c>
      <c r="X109" s="1300"/>
      <c r="Y109" s="1300"/>
    </row>
    <row r="110" spans="2:25" ht="30" customHeight="1" x14ac:dyDescent="0.15">
      <c r="B110" s="1880"/>
      <c r="C110" s="1776"/>
      <c r="D110" s="1795"/>
      <c r="E110" s="1795"/>
      <c r="F110" s="1795"/>
      <c r="G110" s="1795"/>
      <c r="H110" s="1795"/>
      <c r="I110" s="1300" t="str">
        <f>IF(記入シート!CU462&lt;&gt;"",記入シート!CU462,"")</f>
        <v/>
      </c>
      <c r="J110" s="1300"/>
      <c r="K110" s="1300"/>
      <c r="L110" s="1044" t="str">
        <f>IF(記入シート!CZ462&lt;&gt;"",記入シート!CZ462,"")</f>
        <v/>
      </c>
      <c r="M110" s="1044"/>
      <c r="N110" s="1044" t="str">
        <f>IF(記入シート!DB462&lt;&gt;"",記入シート!DB462,"")</f>
        <v/>
      </c>
      <c r="O110" s="1044"/>
      <c r="P110" s="1044" t="str">
        <f>IF(記入シート!DD462&lt;&gt;"",記入シート!DD462,"")</f>
        <v/>
      </c>
      <c r="Q110" s="1044"/>
      <c r="R110" s="1044"/>
      <c r="S110" s="1611" t="str">
        <f>IF(記入シート!DF462&lt;&gt;"",記入シート!DF462,"")</f>
        <v/>
      </c>
      <c r="T110" s="1611"/>
      <c r="U110" s="1843" t="str">
        <f>IF(記入シート!DH462&lt;&gt;"",記入シート!DH462,"")</f>
        <v/>
      </c>
      <c r="V110" s="1843"/>
      <c r="W110" s="1300" t="str">
        <f>IF(記入シート!DJ462&lt;&gt;"",記入シート!DJ462,"")</f>
        <v/>
      </c>
      <c r="X110" s="1300"/>
      <c r="Y110" s="1300"/>
    </row>
    <row r="111" spans="2:25" ht="30" customHeight="1" x14ac:dyDescent="0.15">
      <c r="B111" s="1880"/>
      <c r="C111" s="1776"/>
      <c r="D111" s="1795"/>
      <c r="E111" s="1795"/>
      <c r="F111" s="1795"/>
      <c r="G111" s="1795"/>
      <c r="H111" s="1795"/>
      <c r="I111" s="1300" t="str">
        <f>IF(記入シート!CU463&lt;&gt;"",記入シート!CU463,"")</f>
        <v/>
      </c>
      <c r="J111" s="1300"/>
      <c r="K111" s="1300"/>
      <c r="L111" s="1044" t="str">
        <f>IF(記入シート!CZ463&lt;&gt;"",記入シート!CZ463,"")</f>
        <v/>
      </c>
      <c r="M111" s="1044"/>
      <c r="N111" s="1044" t="str">
        <f>IF(記入シート!DB463&lt;&gt;"",記入シート!DB463,"")</f>
        <v/>
      </c>
      <c r="O111" s="1044"/>
      <c r="P111" s="1044" t="str">
        <f>IF(記入シート!DD463&lt;&gt;"",記入シート!DD463,"")</f>
        <v/>
      </c>
      <c r="Q111" s="1044"/>
      <c r="R111" s="1044"/>
      <c r="S111" s="1611" t="str">
        <f>IF(記入シート!DF463&lt;&gt;"",記入シート!DF463,"")</f>
        <v/>
      </c>
      <c r="T111" s="1611"/>
      <c r="U111" s="1843" t="str">
        <f>IF(記入シート!DH463&lt;&gt;"",記入シート!DH463,"")</f>
        <v/>
      </c>
      <c r="V111" s="1843"/>
      <c r="W111" s="1300" t="str">
        <f>IF(記入シート!DJ463&lt;&gt;"",記入シート!DJ463,"")</f>
        <v/>
      </c>
      <c r="X111" s="1300"/>
      <c r="Y111" s="1300"/>
    </row>
    <row r="112" spans="2:25" x14ac:dyDescent="0.15">
      <c r="C112" s="19" t="s">
        <v>976</v>
      </c>
    </row>
    <row r="113" spans="1:26" x14ac:dyDescent="0.15">
      <c r="C113" s="19" t="s">
        <v>977</v>
      </c>
    </row>
    <row r="114" spans="1:26" x14ac:dyDescent="0.15">
      <c r="C114" s="19" t="s">
        <v>978</v>
      </c>
    </row>
    <row r="115" spans="1:26" ht="26.45" customHeight="1" x14ac:dyDescent="0.15">
      <c r="A115" s="463"/>
      <c r="C115" s="1765" t="s">
        <v>980</v>
      </c>
      <c r="D115" s="1765"/>
      <c r="E115" s="1765"/>
      <c r="F115" s="1765"/>
      <c r="G115" s="1765"/>
      <c r="H115" s="1765"/>
      <c r="I115" s="1765"/>
      <c r="J115" s="1765"/>
      <c r="K115" s="1765"/>
      <c r="L115" s="1765"/>
      <c r="M115" s="1765"/>
      <c r="N115" s="1765"/>
      <c r="O115" s="1765"/>
      <c r="P115" s="1765"/>
      <c r="Q115" s="1765"/>
      <c r="R115" s="1765"/>
      <c r="S115" s="1765"/>
      <c r="T115" s="1765"/>
      <c r="U115" s="1765"/>
      <c r="V115" s="1765"/>
      <c r="W115" s="1765"/>
      <c r="X115" s="1765"/>
      <c r="Y115" s="1765"/>
      <c r="Z115" s="463"/>
    </row>
    <row r="116" spans="1:26" ht="26.45" customHeight="1" x14ac:dyDescent="0.15">
      <c r="A116" s="463"/>
      <c r="C116" s="1765" t="s">
        <v>981</v>
      </c>
      <c r="D116" s="1765"/>
      <c r="E116" s="1765"/>
      <c r="F116" s="1765"/>
      <c r="G116" s="1765"/>
      <c r="H116" s="1765"/>
      <c r="I116" s="1765"/>
      <c r="J116" s="1765"/>
      <c r="K116" s="1765"/>
      <c r="L116" s="1765"/>
      <c r="M116" s="1765"/>
      <c r="N116" s="1765"/>
      <c r="O116" s="1765"/>
      <c r="P116" s="1765"/>
      <c r="Q116" s="1765"/>
      <c r="R116" s="1765"/>
      <c r="S116" s="1765"/>
      <c r="T116" s="1765"/>
      <c r="U116" s="1765"/>
      <c r="V116" s="1765"/>
      <c r="W116" s="1765"/>
      <c r="X116" s="1765"/>
      <c r="Y116" s="1765"/>
      <c r="Z116" s="463"/>
    </row>
    <row r="117" spans="1:26" x14ac:dyDescent="0.15">
      <c r="C117" s="19" t="s">
        <v>979</v>
      </c>
    </row>
    <row r="119" spans="1:26" x14ac:dyDescent="0.15">
      <c r="Y119" s="19">
        <v>24</v>
      </c>
    </row>
    <row r="120" spans="1:26" x14ac:dyDescent="0.15">
      <c r="B120" s="19" t="s">
        <v>951</v>
      </c>
    </row>
    <row r="121" spans="1:26" ht="26.1" customHeight="1" x14ac:dyDescent="0.15">
      <c r="A121" s="19">
        <v>5</v>
      </c>
      <c r="B121" s="484"/>
      <c r="C121" s="1762" t="s">
        <v>963</v>
      </c>
      <c r="D121" s="1763"/>
      <c r="E121" s="1763"/>
      <c r="F121" s="1763"/>
      <c r="G121" s="1763"/>
      <c r="H121" s="1764"/>
      <c r="I121" s="1729" t="s">
        <v>772</v>
      </c>
      <c r="J121" s="1729"/>
      <c r="K121" s="1729"/>
      <c r="L121" s="1729"/>
      <c r="M121" s="1729"/>
      <c r="N121" s="1729"/>
      <c r="O121" s="1729"/>
      <c r="P121" s="1729"/>
      <c r="Q121" s="1729"/>
      <c r="R121" s="1729"/>
      <c r="S121" s="1729"/>
      <c r="T121" s="1729"/>
      <c r="U121" s="1729"/>
      <c r="V121" s="1729"/>
      <c r="W121" s="1729"/>
      <c r="X121" s="1729"/>
      <c r="Y121" s="1729"/>
    </row>
    <row r="122" spans="1:26" ht="30" customHeight="1" x14ac:dyDescent="0.15">
      <c r="B122" s="1880" t="s">
        <v>1583</v>
      </c>
      <c r="C122" s="471">
        <v>1</v>
      </c>
      <c r="D122" s="1727" t="s">
        <v>952</v>
      </c>
      <c r="E122" s="1727"/>
      <c r="F122" s="1727"/>
      <c r="G122" s="1727"/>
      <c r="H122" s="1727"/>
      <c r="I122" s="1242" t="str">
        <f>IF(記入シート!DT447&lt;&gt;"",記入シート!DT447,"")</f>
        <v/>
      </c>
      <c r="J122" s="1242"/>
      <c r="K122" s="1242"/>
      <c r="L122" s="1242"/>
      <c r="M122" s="1242"/>
      <c r="N122" s="1242"/>
      <c r="O122" s="1242"/>
      <c r="P122" s="1242"/>
      <c r="Q122" s="1242"/>
      <c r="R122" s="1242"/>
      <c r="S122" s="1242"/>
      <c r="T122" s="1242"/>
      <c r="U122" s="1242"/>
      <c r="V122" s="1242"/>
      <c r="W122" s="1242"/>
      <c r="X122" s="1242"/>
      <c r="Y122" s="1242"/>
    </row>
    <row r="123" spans="1:26" ht="30" customHeight="1" x14ac:dyDescent="0.15">
      <c r="B123" s="1880"/>
      <c r="C123" s="471">
        <v>2</v>
      </c>
      <c r="D123" s="1727" t="s">
        <v>953</v>
      </c>
      <c r="E123" s="1727"/>
      <c r="F123" s="1727"/>
      <c r="G123" s="1727"/>
      <c r="H123" s="1727"/>
      <c r="I123" s="1242" t="str">
        <f>IF(記入シート!DT448&lt;&gt;"",記入シート!DT448,"")</f>
        <v/>
      </c>
      <c r="J123" s="1242"/>
      <c r="K123" s="1242"/>
      <c r="L123" s="1242"/>
      <c r="M123" s="1242"/>
      <c r="N123" s="1242"/>
      <c r="O123" s="1242"/>
      <c r="P123" s="1242"/>
      <c r="Q123" s="1242"/>
      <c r="R123" s="1242"/>
      <c r="S123" s="1242"/>
      <c r="T123" s="1242"/>
      <c r="U123" s="1242"/>
      <c r="V123" s="1242"/>
      <c r="W123" s="1242"/>
      <c r="X123" s="1242"/>
      <c r="Y123" s="1242"/>
    </row>
    <row r="124" spans="1:26" ht="30" customHeight="1" x14ac:dyDescent="0.15">
      <c r="B124" s="1880"/>
      <c r="C124" s="471">
        <v>3</v>
      </c>
      <c r="D124" s="1728" t="s">
        <v>954</v>
      </c>
      <c r="E124" s="1728"/>
      <c r="F124" s="1728"/>
      <c r="G124" s="1728"/>
      <c r="H124" s="1728"/>
      <c r="I124" s="1242" t="str">
        <f>IF(記入シート!DT449&lt;&gt;"",記入シート!DT449,"")</f>
        <v/>
      </c>
      <c r="J124" s="1242"/>
      <c r="K124" s="1242"/>
      <c r="L124" s="1242"/>
      <c r="M124" s="1242"/>
      <c r="N124" s="1242"/>
      <c r="O124" s="1242"/>
      <c r="P124" s="1242"/>
      <c r="Q124" s="1242"/>
      <c r="R124" s="1242"/>
      <c r="S124" s="1242"/>
      <c r="T124" s="1242"/>
      <c r="U124" s="1242"/>
      <c r="V124" s="1242"/>
      <c r="W124" s="1242"/>
      <c r="X124" s="1242"/>
      <c r="Y124" s="1242"/>
    </row>
    <row r="125" spans="1:26" ht="30" customHeight="1" x14ac:dyDescent="0.15">
      <c r="B125" s="1880"/>
      <c r="C125" s="471">
        <v>4</v>
      </c>
      <c r="D125" s="1728" t="s">
        <v>1506</v>
      </c>
      <c r="E125" s="1728"/>
      <c r="F125" s="1728"/>
      <c r="G125" s="1728"/>
      <c r="H125" s="1728"/>
      <c r="I125" s="1242" t="str">
        <f>IF(記入シート!DT450&lt;&gt;"",記入シート!DT450,"")</f>
        <v/>
      </c>
      <c r="J125" s="1242"/>
      <c r="K125" s="1242"/>
      <c r="L125" s="1242"/>
      <c r="M125" s="1242"/>
      <c r="N125" s="1242"/>
      <c r="O125" s="1242"/>
      <c r="P125" s="1242"/>
      <c r="Q125" s="1242"/>
      <c r="R125" s="1242"/>
      <c r="S125" s="1242"/>
      <c r="T125" s="1242"/>
      <c r="U125" s="1242"/>
      <c r="V125" s="1242"/>
      <c r="W125" s="1242"/>
      <c r="X125" s="1242"/>
      <c r="Y125" s="1242"/>
    </row>
    <row r="126" spans="1:26" ht="30" customHeight="1" x14ac:dyDescent="0.15">
      <c r="B126" s="1880"/>
      <c r="C126" s="471">
        <v>5</v>
      </c>
      <c r="D126" s="1728" t="s">
        <v>956</v>
      </c>
      <c r="E126" s="1728"/>
      <c r="F126" s="1728"/>
      <c r="G126" s="1728"/>
      <c r="H126" s="1728"/>
      <c r="I126" s="1242" t="str">
        <f>IF(記入シート!DT451&lt;&gt;"",記入シート!DT451,"")</f>
        <v/>
      </c>
      <c r="J126" s="1242"/>
      <c r="K126" s="1242"/>
      <c r="L126" s="1242"/>
      <c r="M126" s="1242"/>
      <c r="N126" s="1242"/>
      <c r="O126" s="1242"/>
      <c r="P126" s="1242"/>
      <c r="Q126" s="1242"/>
      <c r="R126" s="1242"/>
      <c r="S126" s="1242"/>
      <c r="T126" s="1242"/>
      <c r="U126" s="1242"/>
      <c r="V126" s="1242"/>
      <c r="W126" s="1242"/>
      <c r="X126" s="1242"/>
      <c r="Y126" s="1242"/>
    </row>
    <row r="127" spans="1:26" ht="30" customHeight="1" x14ac:dyDescent="0.15">
      <c r="B127" s="1880"/>
      <c r="C127" s="471">
        <v>6</v>
      </c>
      <c r="D127" s="1728" t="s">
        <v>957</v>
      </c>
      <c r="E127" s="1728"/>
      <c r="F127" s="1728"/>
      <c r="G127" s="1728"/>
      <c r="H127" s="1728"/>
      <c r="I127" s="1242" t="str">
        <f>IF(記入シート!DT452&lt;&gt;"",記入シート!DT452,"")</f>
        <v/>
      </c>
      <c r="J127" s="1242"/>
      <c r="K127" s="1242"/>
      <c r="L127" s="1242"/>
      <c r="M127" s="1242"/>
      <c r="N127" s="1242"/>
      <c r="O127" s="1242"/>
      <c r="P127" s="1242"/>
      <c r="Q127" s="1242"/>
      <c r="R127" s="1242"/>
      <c r="S127" s="1242"/>
      <c r="T127" s="1242"/>
      <c r="U127" s="1242"/>
      <c r="V127" s="1242"/>
      <c r="W127" s="1242"/>
      <c r="X127" s="1242"/>
      <c r="Y127" s="1242"/>
    </row>
    <row r="128" spans="1:26" ht="30" customHeight="1" x14ac:dyDescent="0.15">
      <c r="B128" s="1880"/>
      <c r="C128" s="471">
        <v>7</v>
      </c>
      <c r="D128" s="1879" t="s">
        <v>1660</v>
      </c>
      <c r="E128" s="1728"/>
      <c r="F128" s="1728"/>
      <c r="G128" s="1728"/>
      <c r="H128" s="1728"/>
      <c r="I128" s="1242" t="str">
        <f>IF(記入シート!DT453&lt;&gt;"",記入シート!DT453,"")</f>
        <v/>
      </c>
      <c r="J128" s="1242"/>
      <c r="K128" s="1242"/>
      <c r="L128" s="1242"/>
      <c r="M128" s="1242"/>
      <c r="N128" s="1242"/>
      <c r="O128" s="1242"/>
      <c r="P128" s="1242"/>
      <c r="Q128" s="1242"/>
      <c r="R128" s="1242"/>
      <c r="S128" s="1242"/>
      <c r="T128" s="1242"/>
      <c r="U128" s="1242"/>
      <c r="V128" s="1242"/>
      <c r="W128" s="1242"/>
      <c r="X128" s="1242"/>
      <c r="Y128" s="1242"/>
    </row>
    <row r="129" spans="1:26" ht="30" customHeight="1" x14ac:dyDescent="0.15">
      <c r="B129" s="1880"/>
      <c r="C129" s="471">
        <v>8</v>
      </c>
      <c r="D129" s="1728" t="s">
        <v>959</v>
      </c>
      <c r="E129" s="1728"/>
      <c r="F129" s="1728"/>
      <c r="G129" s="1728"/>
      <c r="H129" s="1728"/>
      <c r="I129" s="1242" t="str">
        <f>IF(記入シート!DT454&lt;&gt;"",記入シート!DT454,"")</f>
        <v/>
      </c>
      <c r="J129" s="1242"/>
      <c r="K129" s="1242"/>
      <c r="L129" s="1242"/>
      <c r="M129" s="1242"/>
      <c r="N129" s="1242"/>
      <c r="O129" s="1242"/>
      <c r="P129" s="1242"/>
      <c r="Q129" s="1242"/>
      <c r="R129" s="1242"/>
      <c r="S129" s="1242"/>
      <c r="T129" s="1242"/>
      <c r="U129" s="1242"/>
      <c r="V129" s="1242"/>
      <c r="W129" s="1242"/>
      <c r="X129" s="1242"/>
      <c r="Y129" s="1242"/>
    </row>
    <row r="130" spans="1:26" ht="30" customHeight="1" x14ac:dyDescent="0.15">
      <c r="B130" s="1880"/>
      <c r="C130" s="471">
        <v>9</v>
      </c>
      <c r="D130" s="1728" t="s">
        <v>1661</v>
      </c>
      <c r="E130" s="1728"/>
      <c r="F130" s="1728"/>
      <c r="G130" s="1728"/>
      <c r="H130" s="1728"/>
      <c r="I130" s="1242" t="str">
        <f>IF(記入シート!DT455&lt;&gt;"",記入シート!DT455,"")</f>
        <v/>
      </c>
      <c r="J130" s="1242"/>
      <c r="K130" s="1242"/>
      <c r="L130" s="1242"/>
      <c r="M130" s="1242"/>
      <c r="N130" s="1242"/>
      <c r="O130" s="1242"/>
      <c r="P130" s="1242"/>
      <c r="Q130" s="1242"/>
      <c r="R130" s="1242"/>
      <c r="S130" s="1242"/>
      <c r="T130" s="1242"/>
      <c r="U130" s="1242"/>
      <c r="V130" s="1242"/>
      <c r="W130" s="1242"/>
      <c r="X130" s="1242"/>
      <c r="Y130" s="1242"/>
    </row>
    <row r="131" spans="1:26" ht="30" customHeight="1" x14ac:dyDescent="0.15">
      <c r="B131" s="1880"/>
      <c r="C131" s="471">
        <v>10</v>
      </c>
      <c r="D131" s="1728" t="s">
        <v>961</v>
      </c>
      <c r="E131" s="1728"/>
      <c r="F131" s="1728"/>
      <c r="G131" s="1728"/>
      <c r="H131" s="1728"/>
      <c r="I131" s="1242" t="str">
        <f>IF(記入シート!DT456&lt;&gt;"",記入シート!DT456,"")</f>
        <v/>
      </c>
      <c r="J131" s="1242"/>
      <c r="K131" s="1242"/>
      <c r="L131" s="1242"/>
      <c r="M131" s="1242"/>
      <c r="N131" s="1242"/>
      <c r="O131" s="1242"/>
      <c r="P131" s="1242"/>
      <c r="Q131" s="1242"/>
      <c r="R131" s="1242"/>
      <c r="S131" s="1242"/>
      <c r="T131" s="1242"/>
      <c r="U131" s="1242"/>
      <c r="V131" s="1242"/>
      <c r="W131" s="1242"/>
      <c r="X131" s="1242"/>
      <c r="Y131" s="1242"/>
    </row>
    <row r="132" spans="1:26" ht="30" customHeight="1" x14ac:dyDescent="0.15">
      <c r="B132" s="1880"/>
      <c r="C132" s="1776">
        <v>11</v>
      </c>
      <c r="D132" s="1795" t="s">
        <v>1297</v>
      </c>
      <c r="E132" s="1795"/>
      <c r="F132" s="1795"/>
      <c r="G132" s="1795"/>
      <c r="H132" s="1795"/>
      <c r="I132" s="1735" t="s">
        <v>1055</v>
      </c>
      <c r="J132" s="1735"/>
      <c r="K132" s="1735"/>
      <c r="L132" s="1735" t="s">
        <v>1060</v>
      </c>
      <c r="M132" s="1735"/>
      <c r="N132" s="1735" t="s">
        <v>1064</v>
      </c>
      <c r="O132" s="1735"/>
      <c r="P132" s="1735" t="s">
        <v>1033</v>
      </c>
      <c r="Q132" s="1735"/>
      <c r="R132" s="1735"/>
      <c r="S132" s="1735" t="s">
        <v>1658</v>
      </c>
      <c r="T132" s="1735"/>
      <c r="U132" s="1735" t="s">
        <v>1954</v>
      </c>
      <c r="V132" s="1735"/>
      <c r="W132" s="1735" t="s">
        <v>533</v>
      </c>
      <c r="X132" s="1735"/>
      <c r="Y132" s="1735"/>
    </row>
    <row r="133" spans="1:26" ht="30" customHeight="1" x14ac:dyDescent="0.15">
      <c r="B133" s="1880"/>
      <c r="C133" s="1776"/>
      <c r="D133" s="1795"/>
      <c r="E133" s="1795"/>
      <c r="F133" s="1795"/>
      <c r="G133" s="1795"/>
      <c r="H133" s="1795"/>
      <c r="I133" s="1300" t="str">
        <f>IF(記入シート!DT458&lt;&gt;"",記入シート!DT458,"")</f>
        <v/>
      </c>
      <c r="J133" s="1300"/>
      <c r="K133" s="1300"/>
      <c r="L133" s="1044" t="str">
        <f>IF(記入シート!DY458&lt;&gt;"",記入シート!DY458,"")</f>
        <v/>
      </c>
      <c r="M133" s="1044"/>
      <c r="N133" s="1044" t="str">
        <f>IF(記入シート!EA458&lt;&gt;"",記入シート!EA458,"")</f>
        <v/>
      </c>
      <c r="O133" s="1044"/>
      <c r="P133" s="1044" t="str">
        <f>IF(記入シート!EC458&lt;&gt;"",記入シート!EC458,"")</f>
        <v/>
      </c>
      <c r="Q133" s="1044"/>
      <c r="R133" s="1044"/>
      <c r="S133" s="1611" t="str">
        <f>IF(記入シート!EE458&lt;&gt;"",記入シート!EE458,"")</f>
        <v/>
      </c>
      <c r="T133" s="1611"/>
      <c r="U133" s="1843" t="str">
        <f>IF(記入シート!EG458&lt;&gt;"",記入シート!EG458,"")</f>
        <v/>
      </c>
      <c r="V133" s="1843"/>
      <c r="W133" s="1300" t="str">
        <f>IF(記入シート!EI458&lt;&gt;"",記入シート!EI458,"")</f>
        <v/>
      </c>
      <c r="X133" s="1300"/>
      <c r="Y133" s="1300"/>
    </row>
    <row r="134" spans="1:26" ht="30" customHeight="1" x14ac:dyDescent="0.15">
      <c r="B134" s="1880"/>
      <c r="C134" s="1776"/>
      <c r="D134" s="1795"/>
      <c r="E134" s="1795"/>
      <c r="F134" s="1795"/>
      <c r="G134" s="1795"/>
      <c r="H134" s="1795"/>
      <c r="I134" s="1300" t="str">
        <f>IF(記入シート!DT459&lt;&gt;"",記入シート!DT459,"")</f>
        <v/>
      </c>
      <c r="J134" s="1300"/>
      <c r="K134" s="1300"/>
      <c r="L134" s="1044" t="str">
        <f>IF(記入シート!DY459&lt;&gt;"",記入シート!DY459,"")</f>
        <v/>
      </c>
      <c r="M134" s="1044"/>
      <c r="N134" s="1044" t="str">
        <f>IF(記入シート!EA459&lt;&gt;"",記入シート!EA459,"")</f>
        <v/>
      </c>
      <c r="O134" s="1044"/>
      <c r="P134" s="1044" t="str">
        <f>IF(記入シート!EC459&lt;&gt;"",記入シート!EC459,"")</f>
        <v/>
      </c>
      <c r="Q134" s="1044"/>
      <c r="R134" s="1044"/>
      <c r="S134" s="1611" t="str">
        <f>IF(記入シート!EE459&lt;&gt;"",記入シート!EE459,"")</f>
        <v/>
      </c>
      <c r="T134" s="1611"/>
      <c r="U134" s="1843" t="str">
        <f>IF(記入シート!EG459&lt;&gt;"",記入シート!EG459,"")</f>
        <v/>
      </c>
      <c r="V134" s="1843"/>
      <c r="W134" s="1300" t="str">
        <f>IF(記入シート!EI459&lt;&gt;"",記入シート!EI459,"")</f>
        <v/>
      </c>
      <c r="X134" s="1300"/>
      <c r="Y134" s="1300"/>
    </row>
    <row r="135" spans="1:26" ht="30" customHeight="1" x14ac:dyDescent="0.15">
      <c r="B135" s="1880"/>
      <c r="C135" s="1776"/>
      <c r="D135" s="1795"/>
      <c r="E135" s="1795"/>
      <c r="F135" s="1795"/>
      <c r="G135" s="1795"/>
      <c r="H135" s="1795"/>
      <c r="I135" s="1300" t="str">
        <f>IF(記入シート!DT460&lt;&gt;"",記入シート!DT460,"")</f>
        <v/>
      </c>
      <c r="J135" s="1300"/>
      <c r="K135" s="1300"/>
      <c r="L135" s="1044" t="str">
        <f>IF(記入シート!DY460&lt;&gt;"",記入シート!DY460,"")</f>
        <v/>
      </c>
      <c r="M135" s="1044"/>
      <c r="N135" s="1044" t="str">
        <f>IF(記入シート!EA460&lt;&gt;"",記入シート!EA460,"")</f>
        <v/>
      </c>
      <c r="O135" s="1044"/>
      <c r="P135" s="1044" t="str">
        <f>IF(記入シート!EC460&lt;&gt;"",記入シート!EC460,"")</f>
        <v/>
      </c>
      <c r="Q135" s="1044"/>
      <c r="R135" s="1044"/>
      <c r="S135" s="1611" t="str">
        <f>IF(記入シート!EE460&lt;&gt;"",記入シート!EE460,"")</f>
        <v/>
      </c>
      <c r="T135" s="1611"/>
      <c r="U135" s="1843" t="str">
        <f>IF(記入シート!EG460&lt;&gt;"",記入シート!EG460,"")</f>
        <v/>
      </c>
      <c r="V135" s="1843"/>
      <c r="W135" s="1300" t="str">
        <f>IF(記入シート!EI460&lt;&gt;"",記入シート!EI460,"")</f>
        <v/>
      </c>
      <c r="X135" s="1300"/>
      <c r="Y135" s="1300"/>
    </row>
    <row r="136" spans="1:26" ht="30" customHeight="1" x14ac:dyDescent="0.15">
      <c r="B136" s="1880"/>
      <c r="C136" s="1776"/>
      <c r="D136" s="1795"/>
      <c r="E136" s="1795"/>
      <c r="F136" s="1795"/>
      <c r="G136" s="1795"/>
      <c r="H136" s="1795"/>
      <c r="I136" s="1300" t="str">
        <f>IF(記入シート!DT461&lt;&gt;"",記入シート!DT461,"")</f>
        <v/>
      </c>
      <c r="J136" s="1300"/>
      <c r="K136" s="1300"/>
      <c r="L136" s="1044" t="str">
        <f>IF(記入シート!DY461&lt;&gt;"",記入シート!DY461,"")</f>
        <v/>
      </c>
      <c r="M136" s="1044"/>
      <c r="N136" s="1044" t="str">
        <f>IF(記入シート!EA461&lt;&gt;"",記入シート!EA461,"")</f>
        <v/>
      </c>
      <c r="O136" s="1044"/>
      <c r="P136" s="1044" t="str">
        <f>IF(記入シート!EC461&lt;&gt;"",記入シート!EC461,"")</f>
        <v/>
      </c>
      <c r="Q136" s="1044"/>
      <c r="R136" s="1044"/>
      <c r="S136" s="1611" t="str">
        <f>IF(記入シート!EE461&lt;&gt;"",記入シート!EE461,"")</f>
        <v/>
      </c>
      <c r="T136" s="1611"/>
      <c r="U136" s="1843" t="str">
        <f>IF(記入シート!EG461&lt;&gt;"",記入シート!EG461,"")</f>
        <v/>
      </c>
      <c r="V136" s="1843"/>
      <c r="W136" s="1300" t="str">
        <f>IF(記入シート!EI461&lt;&gt;"",記入シート!EI461,"")</f>
        <v/>
      </c>
      <c r="X136" s="1300"/>
      <c r="Y136" s="1300"/>
    </row>
    <row r="137" spans="1:26" ht="30" customHeight="1" x14ac:dyDescent="0.15">
      <c r="B137" s="1880"/>
      <c r="C137" s="1776"/>
      <c r="D137" s="1795"/>
      <c r="E137" s="1795"/>
      <c r="F137" s="1795"/>
      <c r="G137" s="1795"/>
      <c r="H137" s="1795"/>
      <c r="I137" s="1300" t="str">
        <f>IF(記入シート!DT462&lt;&gt;"",記入シート!DT462,"")</f>
        <v/>
      </c>
      <c r="J137" s="1300"/>
      <c r="K137" s="1300"/>
      <c r="L137" s="1044" t="str">
        <f>IF(記入シート!DY462&lt;&gt;"",記入シート!DY462,"")</f>
        <v/>
      </c>
      <c r="M137" s="1044"/>
      <c r="N137" s="1044" t="str">
        <f>IF(記入シート!EA462&lt;&gt;"",記入シート!EA462,"")</f>
        <v/>
      </c>
      <c r="O137" s="1044"/>
      <c r="P137" s="1044" t="str">
        <f>IF(記入シート!EC462&lt;&gt;"",記入シート!EC462,"")</f>
        <v/>
      </c>
      <c r="Q137" s="1044"/>
      <c r="R137" s="1044"/>
      <c r="S137" s="1611" t="str">
        <f>IF(記入シート!EE462&lt;&gt;"",記入シート!EE462,"")</f>
        <v/>
      </c>
      <c r="T137" s="1611"/>
      <c r="U137" s="1843" t="str">
        <f>IF(記入シート!EG462&lt;&gt;"",記入シート!EG462,"")</f>
        <v/>
      </c>
      <c r="V137" s="1843"/>
      <c r="W137" s="1300" t="str">
        <f>IF(記入シート!EI462&lt;&gt;"",記入シート!EI462,"")</f>
        <v/>
      </c>
      <c r="X137" s="1300"/>
      <c r="Y137" s="1300"/>
    </row>
    <row r="138" spans="1:26" ht="30" customHeight="1" x14ac:dyDescent="0.15">
      <c r="B138" s="1880"/>
      <c r="C138" s="1776"/>
      <c r="D138" s="1795"/>
      <c r="E138" s="1795"/>
      <c r="F138" s="1795"/>
      <c r="G138" s="1795"/>
      <c r="H138" s="1795"/>
      <c r="I138" s="1300" t="str">
        <f>IF(記入シート!DT463&lt;&gt;"",記入シート!DT463,"")</f>
        <v/>
      </c>
      <c r="J138" s="1300"/>
      <c r="K138" s="1300"/>
      <c r="L138" s="1044" t="str">
        <f>IF(記入シート!DY463&lt;&gt;"",記入シート!DY463,"")</f>
        <v/>
      </c>
      <c r="M138" s="1044"/>
      <c r="N138" s="1044" t="str">
        <f>IF(記入シート!EA463&lt;&gt;"",記入シート!EA463,"")</f>
        <v/>
      </c>
      <c r="O138" s="1044"/>
      <c r="P138" s="1044" t="str">
        <f>IF(記入シート!EC463&lt;&gt;"",記入シート!EC463,"")</f>
        <v/>
      </c>
      <c r="Q138" s="1044"/>
      <c r="R138" s="1044"/>
      <c r="S138" s="1611" t="str">
        <f>IF(記入シート!EE463&lt;&gt;"",記入シート!EE463,"")</f>
        <v/>
      </c>
      <c r="T138" s="1611"/>
      <c r="U138" s="1843" t="str">
        <f>IF(記入シート!EG463&lt;&gt;"",記入シート!EG463,"")</f>
        <v/>
      </c>
      <c r="V138" s="1843"/>
      <c r="W138" s="1300" t="str">
        <f>IF(記入シート!EI463&lt;&gt;"",記入シート!EI463,"")</f>
        <v/>
      </c>
      <c r="X138" s="1300"/>
      <c r="Y138" s="1300"/>
    </row>
    <row r="139" spans="1:26" x14ac:dyDescent="0.15">
      <c r="C139" s="19" t="s">
        <v>976</v>
      </c>
    </row>
    <row r="140" spans="1:26" x14ac:dyDescent="0.15">
      <c r="C140" s="19" t="s">
        <v>977</v>
      </c>
    </row>
    <row r="141" spans="1:26" x14ac:dyDescent="0.15">
      <c r="C141" s="19" t="s">
        <v>978</v>
      </c>
    </row>
    <row r="142" spans="1:26" ht="26.45" customHeight="1" x14ac:dyDescent="0.15">
      <c r="A142" s="463"/>
      <c r="C142" s="1765" t="s">
        <v>980</v>
      </c>
      <c r="D142" s="1765"/>
      <c r="E142" s="1765"/>
      <c r="F142" s="1765"/>
      <c r="G142" s="1765"/>
      <c r="H142" s="1765"/>
      <c r="I142" s="1765"/>
      <c r="J142" s="1765"/>
      <c r="K142" s="1765"/>
      <c r="L142" s="1765"/>
      <c r="M142" s="1765"/>
      <c r="N142" s="1765"/>
      <c r="O142" s="1765"/>
      <c r="P142" s="1765"/>
      <c r="Q142" s="1765"/>
      <c r="R142" s="1765"/>
      <c r="S142" s="1765"/>
      <c r="T142" s="1765"/>
      <c r="U142" s="1765"/>
      <c r="V142" s="1765"/>
      <c r="W142" s="1765"/>
      <c r="X142" s="1765"/>
      <c r="Y142" s="1765"/>
      <c r="Z142" s="463"/>
    </row>
    <row r="143" spans="1:26" ht="26.45" customHeight="1" x14ac:dyDescent="0.15">
      <c r="A143" s="463"/>
      <c r="C143" s="1765" t="s">
        <v>981</v>
      </c>
      <c r="D143" s="1765"/>
      <c r="E143" s="1765"/>
      <c r="F143" s="1765"/>
      <c r="G143" s="1765"/>
      <c r="H143" s="1765"/>
      <c r="I143" s="1765"/>
      <c r="J143" s="1765"/>
      <c r="K143" s="1765"/>
      <c r="L143" s="1765"/>
      <c r="M143" s="1765"/>
      <c r="N143" s="1765"/>
      <c r="O143" s="1765"/>
      <c r="P143" s="1765"/>
      <c r="Q143" s="1765"/>
      <c r="R143" s="1765"/>
      <c r="S143" s="1765"/>
      <c r="T143" s="1765"/>
      <c r="U143" s="1765"/>
      <c r="V143" s="1765"/>
      <c r="W143" s="1765"/>
      <c r="X143" s="1765"/>
      <c r="Y143" s="1765"/>
      <c r="Z143" s="463"/>
    </row>
    <row r="144" spans="1:26" x14ac:dyDescent="0.15">
      <c r="C144" s="19" t="s">
        <v>979</v>
      </c>
    </row>
  </sheetData>
  <sheetProtection sheet="1" objects="1" scenarios="1"/>
  <mergeCells count="415">
    <mergeCell ref="B122:B138"/>
    <mergeCell ref="I136:K136"/>
    <mergeCell ref="L136:M136"/>
    <mergeCell ref="N136:O136"/>
    <mergeCell ref="P136:R136"/>
    <mergeCell ref="S136:T136"/>
    <mergeCell ref="U136:V136"/>
    <mergeCell ref="W136:Y136"/>
    <mergeCell ref="I137:K137"/>
    <mergeCell ref="L137:M137"/>
    <mergeCell ref="N137:O137"/>
    <mergeCell ref="P137:R137"/>
    <mergeCell ref="S137:T137"/>
    <mergeCell ref="U137:V137"/>
    <mergeCell ref="W137:Y137"/>
    <mergeCell ref="L134:M134"/>
    <mergeCell ref="N134:O134"/>
    <mergeCell ref="P135:R135"/>
    <mergeCell ref="S135:T135"/>
    <mergeCell ref="U135:V135"/>
    <mergeCell ref="W135:Y135"/>
    <mergeCell ref="I138:K138"/>
    <mergeCell ref="L138:M138"/>
    <mergeCell ref="N138:O138"/>
    <mergeCell ref="P138:R138"/>
    <mergeCell ref="S138:T138"/>
    <mergeCell ref="U138:V138"/>
    <mergeCell ref="W138:Y138"/>
    <mergeCell ref="W111:Y111"/>
    <mergeCell ref="B95:B111"/>
    <mergeCell ref="C132:C138"/>
    <mergeCell ref="D132:H138"/>
    <mergeCell ref="I132:K132"/>
    <mergeCell ref="L132:M132"/>
    <mergeCell ref="N132:O132"/>
    <mergeCell ref="P132:R132"/>
    <mergeCell ref="S132:T132"/>
    <mergeCell ref="U132:V132"/>
    <mergeCell ref="W132:Y132"/>
    <mergeCell ref="I133:K133"/>
    <mergeCell ref="L133:M133"/>
    <mergeCell ref="N133:O133"/>
    <mergeCell ref="P133:R133"/>
    <mergeCell ref="S133:T133"/>
    <mergeCell ref="U133:V133"/>
    <mergeCell ref="W133:Y133"/>
    <mergeCell ref="P134:R134"/>
    <mergeCell ref="S134:T134"/>
    <mergeCell ref="U134:V134"/>
    <mergeCell ref="W134:Y134"/>
    <mergeCell ref="I135:K135"/>
    <mergeCell ref="L135:M135"/>
    <mergeCell ref="I84:K84"/>
    <mergeCell ref="L84:M84"/>
    <mergeCell ref="N84:O84"/>
    <mergeCell ref="P84:R84"/>
    <mergeCell ref="S84:T84"/>
    <mergeCell ref="U84:V84"/>
    <mergeCell ref="W84:Y84"/>
    <mergeCell ref="W105:Y105"/>
    <mergeCell ref="W106:Y106"/>
    <mergeCell ref="B68:B84"/>
    <mergeCell ref="C105:C111"/>
    <mergeCell ref="D105:H111"/>
    <mergeCell ref="I105:K105"/>
    <mergeCell ref="L105:M105"/>
    <mergeCell ref="N105:O105"/>
    <mergeCell ref="P105:R105"/>
    <mergeCell ref="S105:T105"/>
    <mergeCell ref="U105:V105"/>
    <mergeCell ref="I106:K106"/>
    <mergeCell ref="L106:M106"/>
    <mergeCell ref="N106:O106"/>
    <mergeCell ref="P106:R106"/>
    <mergeCell ref="S106:T106"/>
    <mergeCell ref="U106:V106"/>
    <mergeCell ref="P79:R79"/>
    <mergeCell ref="S79:T79"/>
    <mergeCell ref="U79:V79"/>
    <mergeCell ref="D68:H68"/>
    <mergeCell ref="D69:H69"/>
    <mergeCell ref="D70:H70"/>
    <mergeCell ref="D71:H71"/>
    <mergeCell ref="D72:H72"/>
    <mergeCell ref="D73:H73"/>
    <mergeCell ref="N82:O82"/>
    <mergeCell ref="P82:R82"/>
    <mergeCell ref="S82:T82"/>
    <mergeCell ref="U82:V82"/>
    <mergeCell ref="W82:Y82"/>
    <mergeCell ref="W56:Y56"/>
    <mergeCell ref="I57:K57"/>
    <mergeCell ref="L57:M57"/>
    <mergeCell ref="N57:O57"/>
    <mergeCell ref="P57:R57"/>
    <mergeCell ref="S57:T57"/>
    <mergeCell ref="U57:V57"/>
    <mergeCell ref="W57:Y57"/>
    <mergeCell ref="I68:Y68"/>
    <mergeCell ref="I69:Y69"/>
    <mergeCell ref="I70:Y70"/>
    <mergeCell ref="I71:Y71"/>
    <mergeCell ref="I72:Y72"/>
    <mergeCell ref="I73:Y73"/>
    <mergeCell ref="B41:B57"/>
    <mergeCell ref="D24:H30"/>
    <mergeCell ref="C24:C30"/>
    <mergeCell ref="B14:B30"/>
    <mergeCell ref="C51:C57"/>
    <mergeCell ref="D51:H57"/>
    <mergeCell ref="I51:K51"/>
    <mergeCell ref="L51:M51"/>
    <mergeCell ref="N51:O51"/>
    <mergeCell ref="I54:K54"/>
    <mergeCell ref="L54:M54"/>
    <mergeCell ref="N54:O54"/>
    <mergeCell ref="I27:K27"/>
    <mergeCell ref="L27:M27"/>
    <mergeCell ref="N27:O27"/>
    <mergeCell ref="L25:M25"/>
    <mergeCell ref="I17:Y17"/>
    <mergeCell ref="D21:H21"/>
    <mergeCell ref="I21:Y21"/>
    <mergeCell ref="D22:H22"/>
    <mergeCell ref="I22:Y22"/>
    <mergeCell ref="D23:H23"/>
    <mergeCell ref="I23:Y23"/>
    <mergeCell ref="D18:H18"/>
    <mergeCell ref="P54:R54"/>
    <mergeCell ref="I55:K55"/>
    <mergeCell ref="L55:M55"/>
    <mergeCell ref="N55:O55"/>
    <mergeCell ref="I29:K29"/>
    <mergeCell ref="L29:M29"/>
    <mergeCell ref="N29:O29"/>
    <mergeCell ref="P29:R29"/>
    <mergeCell ref="S29:T29"/>
    <mergeCell ref="C34:Y34"/>
    <mergeCell ref="C35:Y35"/>
    <mergeCell ref="D50:H50"/>
    <mergeCell ref="I50:Y50"/>
    <mergeCell ref="P51:R51"/>
    <mergeCell ref="I52:K52"/>
    <mergeCell ref="L52:M52"/>
    <mergeCell ref="N52:O52"/>
    <mergeCell ref="P52:R52"/>
    <mergeCell ref="I53:K53"/>
    <mergeCell ref="L53:M53"/>
    <mergeCell ref="N53:O53"/>
    <mergeCell ref="P53:R53"/>
    <mergeCell ref="U29:V29"/>
    <mergeCell ref="W29:Y29"/>
    <mergeCell ref="I30:K30"/>
    <mergeCell ref="L30:M30"/>
    <mergeCell ref="N30:O30"/>
    <mergeCell ref="P30:R30"/>
    <mergeCell ref="S30:T30"/>
    <mergeCell ref="U30:V30"/>
    <mergeCell ref="W30:Y30"/>
    <mergeCell ref="P27:R27"/>
    <mergeCell ref="S27:T27"/>
    <mergeCell ref="U27:V27"/>
    <mergeCell ref="W27:Y27"/>
    <mergeCell ref="I28:K28"/>
    <mergeCell ref="L28:M28"/>
    <mergeCell ref="N28:O28"/>
    <mergeCell ref="P28:R28"/>
    <mergeCell ref="S28:T28"/>
    <mergeCell ref="U28:V28"/>
    <mergeCell ref="W28:Y28"/>
    <mergeCell ref="W25:Y25"/>
    <mergeCell ref="U25:V25"/>
    <mergeCell ref="S25:T25"/>
    <mergeCell ref="P25:R25"/>
    <mergeCell ref="N25:O25"/>
    <mergeCell ref="I26:K26"/>
    <mergeCell ref="L26:M26"/>
    <mergeCell ref="N26:O26"/>
    <mergeCell ref="P26:R26"/>
    <mergeCell ref="S26:T26"/>
    <mergeCell ref="U26:V26"/>
    <mergeCell ref="W26:Y26"/>
    <mergeCell ref="I25:K25"/>
    <mergeCell ref="I18:Y18"/>
    <mergeCell ref="D19:H19"/>
    <mergeCell ref="I19:Y19"/>
    <mergeCell ref="D20:H20"/>
    <mergeCell ref="I20:Y20"/>
    <mergeCell ref="D17:H17"/>
    <mergeCell ref="I24:K24"/>
    <mergeCell ref="L24:M24"/>
    <mergeCell ref="N24:O24"/>
    <mergeCell ref="P24:R24"/>
    <mergeCell ref="S24:T24"/>
    <mergeCell ref="U24:V24"/>
    <mergeCell ref="W24:Y24"/>
    <mergeCell ref="U5:Y5"/>
    <mergeCell ref="I13:Y13"/>
    <mergeCell ref="C13:H13"/>
    <mergeCell ref="D14:H14"/>
    <mergeCell ref="I14:Y14"/>
    <mergeCell ref="D15:H15"/>
    <mergeCell ref="I15:Y15"/>
    <mergeCell ref="B7:D7"/>
    <mergeCell ref="E7:I7"/>
    <mergeCell ref="J7:O7"/>
    <mergeCell ref="P7:T7"/>
    <mergeCell ref="U7:Y7"/>
    <mergeCell ref="B8:D8"/>
    <mergeCell ref="E8:I8"/>
    <mergeCell ref="J8:O8"/>
    <mergeCell ref="P8:T8"/>
    <mergeCell ref="U8:Y8"/>
    <mergeCell ref="B2:D2"/>
    <mergeCell ref="E2:I2"/>
    <mergeCell ref="J2:O2"/>
    <mergeCell ref="P2:T2"/>
    <mergeCell ref="U2:Y2"/>
    <mergeCell ref="C40:H40"/>
    <mergeCell ref="I40:Y40"/>
    <mergeCell ref="D41:H41"/>
    <mergeCell ref="I41:Y41"/>
    <mergeCell ref="D16:H16"/>
    <mergeCell ref="I16:Y16"/>
    <mergeCell ref="J4:O4"/>
    <mergeCell ref="P4:T4"/>
    <mergeCell ref="U4:Y4"/>
    <mergeCell ref="B3:D3"/>
    <mergeCell ref="E3:I3"/>
    <mergeCell ref="J3:O3"/>
    <mergeCell ref="P3:T3"/>
    <mergeCell ref="U3:Y3"/>
    <mergeCell ref="B6:D6"/>
    <mergeCell ref="E6:I6"/>
    <mergeCell ref="J6:O6"/>
    <mergeCell ref="P6:T6"/>
    <mergeCell ref="U6:Y6"/>
    <mergeCell ref="B4:D4"/>
    <mergeCell ref="E4:I4"/>
    <mergeCell ref="C61:Y61"/>
    <mergeCell ref="C62:Y62"/>
    <mergeCell ref="D47:H47"/>
    <mergeCell ref="I47:Y47"/>
    <mergeCell ref="D48:H48"/>
    <mergeCell ref="I48:Y48"/>
    <mergeCell ref="D49:H49"/>
    <mergeCell ref="I49:Y49"/>
    <mergeCell ref="D42:H42"/>
    <mergeCell ref="I42:Y42"/>
    <mergeCell ref="D43:H43"/>
    <mergeCell ref="I43:Y43"/>
    <mergeCell ref="D44:H44"/>
    <mergeCell ref="I44:Y44"/>
    <mergeCell ref="D45:H45"/>
    <mergeCell ref="I45:Y45"/>
    <mergeCell ref="D46:H46"/>
    <mergeCell ref="I46:Y46"/>
    <mergeCell ref="B5:D5"/>
    <mergeCell ref="E5:I5"/>
    <mergeCell ref="J5:O5"/>
    <mergeCell ref="P5:T5"/>
    <mergeCell ref="C67:H67"/>
    <mergeCell ref="I67:Y67"/>
    <mergeCell ref="S51:T51"/>
    <mergeCell ref="U51:V51"/>
    <mergeCell ref="W51:Y51"/>
    <mergeCell ref="S52:T52"/>
    <mergeCell ref="U52:V52"/>
    <mergeCell ref="W52:Y52"/>
    <mergeCell ref="S53:T53"/>
    <mergeCell ref="U53:V53"/>
    <mergeCell ref="W53:Y53"/>
    <mergeCell ref="S54:T54"/>
    <mergeCell ref="U54:V54"/>
    <mergeCell ref="W54:Y54"/>
    <mergeCell ref="P55:R55"/>
    <mergeCell ref="S55:T55"/>
    <mergeCell ref="U55:V55"/>
    <mergeCell ref="W55:Y55"/>
    <mergeCell ref="I56:K56"/>
    <mergeCell ref="L56:M56"/>
    <mergeCell ref="N56:O56"/>
    <mergeCell ref="P56:R56"/>
    <mergeCell ref="S56:T56"/>
    <mergeCell ref="U56:V56"/>
    <mergeCell ref="D74:H74"/>
    <mergeCell ref="D77:H77"/>
    <mergeCell ref="I77:Y77"/>
    <mergeCell ref="C88:Y88"/>
    <mergeCell ref="C89:Y89"/>
    <mergeCell ref="I74:Y74"/>
    <mergeCell ref="D75:H75"/>
    <mergeCell ref="I75:Y75"/>
    <mergeCell ref="D76:H76"/>
    <mergeCell ref="I76:Y76"/>
    <mergeCell ref="C78:C84"/>
    <mergeCell ref="D78:H84"/>
    <mergeCell ref="I78:K78"/>
    <mergeCell ref="L78:M78"/>
    <mergeCell ref="N78:O78"/>
    <mergeCell ref="P78:R78"/>
    <mergeCell ref="S78:T78"/>
    <mergeCell ref="U78:V78"/>
    <mergeCell ref="W78:Y78"/>
    <mergeCell ref="I79:K79"/>
    <mergeCell ref="L79:M79"/>
    <mergeCell ref="N79:O79"/>
    <mergeCell ref="W79:Y79"/>
    <mergeCell ref="L82:M82"/>
    <mergeCell ref="C94:H94"/>
    <mergeCell ref="I94:Y94"/>
    <mergeCell ref="I80:K80"/>
    <mergeCell ref="L80:M80"/>
    <mergeCell ref="N80:O80"/>
    <mergeCell ref="P80:R80"/>
    <mergeCell ref="S80:T80"/>
    <mergeCell ref="U80:V80"/>
    <mergeCell ref="W80:Y80"/>
    <mergeCell ref="I81:K81"/>
    <mergeCell ref="L81:M81"/>
    <mergeCell ref="N81:O81"/>
    <mergeCell ref="P81:R81"/>
    <mergeCell ref="S81:T81"/>
    <mergeCell ref="U81:V81"/>
    <mergeCell ref="W81:Y81"/>
    <mergeCell ref="I82:K82"/>
    <mergeCell ref="I83:K83"/>
    <mergeCell ref="L83:M83"/>
    <mergeCell ref="N83:O83"/>
    <mergeCell ref="P83:R83"/>
    <mergeCell ref="S83:T83"/>
    <mergeCell ref="U83:V83"/>
    <mergeCell ref="W83:Y83"/>
    <mergeCell ref="D95:H95"/>
    <mergeCell ref="I95:Y95"/>
    <mergeCell ref="D96:H96"/>
    <mergeCell ref="I96:Y96"/>
    <mergeCell ref="D97:H97"/>
    <mergeCell ref="I97:Y97"/>
    <mergeCell ref="D98:H98"/>
    <mergeCell ref="I98:Y98"/>
    <mergeCell ref="D99:H99"/>
    <mergeCell ref="I99:Y99"/>
    <mergeCell ref="D100:H100"/>
    <mergeCell ref="I100:Y100"/>
    <mergeCell ref="D101:H101"/>
    <mergeCell ref="D104:H104"/>
    <mergeCell ref="I104:Y104"/>
    <mergeCell ref="C115:Y115"/>
    <mergeCell ref="C116:Y116"/>
    <mergeCell ref="I101:Y101"/>
    <mergeCell ref="D102:H102"/>
    <mergeCell ref="I102:Y102"/>
    <mergeCell ref="D103:H103"/>
    <mergeCell ref="I103:Y103"/>
    <mergeCell ref="L109:M109"/>
    <mergeCell ref="N109:O109"/>
    <mergeCell ref="P109:R109"/>
    <mergeCell ref="S109:T109"/>
    <mergeCell ref="U109:V109"/>
    <mergeCell ref="W109:Y109"/>
    <mergeCell ref="I110:K110"/>
    <mergeCell ref="L110:M110"/>
    <mergeCell ref="N110:O110"/>
    <mergeCell ref="P110:R110"/>
    <mergeCell ref="S110:T110"/>
    <mergeCell ref="U110:V110"/>
    <mergeCell ref="C121:H121"/>
    <mergeCell ref="I121:Y121"/>
    <mergeCell ref="I107:K107"/>
    <mergeCell ref="L107:M107"/>
    <mergeCell ref="N107:O107"/>
    <mergeCell ref="P107:R107"/>
    <mergeCell ref="S107:T107"/>
    <mergeCell ref="U107:V107"/>
    <mergeCell ref="W107:Y107"/>
    <mergeCell ref="I108:K108"/>
    <mergeCell ref="L108:M108"/>
    <mergeCell ref="N108:O108"/>
    <mergeCell ref="P108:R108"/>
    <mergeCell ref="S108:T108"/>
    <mergeCell ref="U108:V108"/>
    <mergeCell ref="W108:Y108"/>
    <mergeCell ref="I109:K109"/>
    <mergeCell ref="W110:Y110"/>
    <mergeCell ref="I111:K111"/>
    <mergeCell ref="L111:M111"/>
    <mergeCell ref="N111:O111"/>
    <mergeCell ref="P111:R111"/>
    <mergeCell ref="S111:T111"/>
    <mergeCell ref="U111:V111"/>
    <mergeCell ref="C142:Y142"/>
    <mergeCell ref="C143:Y143"/>
    <mergeCell ref="I128:Y128"/>
    <mergeCell ref="D129:H129"/>
    <mergeCell ref="I129:Y129"/>
    <mergeCell ref="D130:H130"/>
    <mergeCell ref="I130:Y130"/>
    <mergeCell ref="D122:H122"/>
    <mergeCell ref="I122:Y122"/>
    <mergeCell ref="D123:H123"/>
    <mergeCell ref="I123:Y123"/>
    <mergeCell ref="D124:H124"/>
    <mergeCell ref="I124:Y124"/>
    <mergeCell ref="D125:H125"/>
    <mergeCell ref="I125:Y125"/>
    <mergeCell ref="D126:H126"/>
    <mergeCell ref="I126:Y126"/>
    <mergeCell ref="D127:H127"/>
    <mergeCell ref="I127:Y127"/>
    <mergeCell ref="D128:H128"/>
    <mergeCell ref="D131:H131"/>
    <mergeCell ref="I131:Y131"/>
    <mergeCell ref="I134:K134"/>
    <mergeCell ref="N135:O135"/>
  </mergeCells>
  <phoneticPr fontId="3"/>
  <pageMargins left="0.7" right="0.7" top="0.75" bottom="0.75" header="0.3" footer="0.3"/>
  <pageSetup paperSize="9" scale="79" fitToHeight="0" orientation="portrait" r:id="rId1"/>
  <rowBreaks count="4" manualBreakCount="4">
    <brk id="37" max="16383" man="1"/>
    <brk id="64" max="16383" man="1"/>
    <brk id="91" max="16383" man="1"/>
    <brk id="118" max="16383" man="1"/>
  </rowBreaks>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89F8C-087D-4A44-8CAD-B3FA335B4D51}">
  <sheetPr codeName="Sheet29">
    <pageSetUpPr fitToPage="1"/>
  </sheetPr>
  <dimension ref="B1:AC38"/>
  <sheetViews>
    <sheetView view="pageBreakPreview" zoomScale="70" zoomScaleNormal="100" zoomScaleSheetLayoutView="70" workbookViewId="0">
      <selection activeCell="AC1" sqref="AC1"/>
    </sheetView>
  </sheetViews>
  <sheetFormatPr defaultColWidth="4.625" defaultRowHeight="15.75" x14ac:dyDescent="0.15"/>
  <cols>
    <col min="1" max="16384" width="4.625" style="19"/>
  </cols>
  <sheetData>
    <row r="1" spans="2:29" x14ac:dyDescent="0.15">
      <c r="AC1" s="19">
        <v>25</v>
      </c>
    </row>
    <row r="2" spans="2:29" x14ac:dyDescent="0.15">
      <c r="B2" s="19" t="s">
        <v>982</v>
      </c>
    </row>
    <row r="3" spans="2:29" s="472" customFormat="1" ht="32.1" customHeight="1" x14ac:dyDescent="0.15">
      <c r="B3" s="1881" t="s">
        <v>983</v>
      </c>
      <c r="C3" s="1881"/>
      <c r="D3" s="1881"/>
      <c r="E3" s="1881" t="s">
        <v>989</v>
      </c>
      <c r="F3" s="1882"/>
      <c r="G3" s="1882"/>
      <c r="H3" s="1882"/>
      <c r="I3" s="1882"/>
      <c r="J3" s="1882" t="s">
        <v>992</v>
      </c>
      <c r="K3" s="1882"/>
      <c r="L3" s="1882"/>
      <c r="M3" s="1882"/>
      <c r="N3" s="1882"/>
      <c r="O3" s="1882"/>
      <c r="P3" s="1882"/>
      <c r="Q3" s="1887" t="s">
        <v>1775</v>
      </c>
      <c r="R3" s="1888"/>
      <c r="S3" s="1888"/>
      <c r="T3" s="1888"/>
      <c r="U3" s="1888"/>
      <c r="V3" s="1888"/>
      <c r="W3" s="1888"/>
      <c r="X3" s="1889"/>
      <c r="Y3" s="1881" t="s">
        <v>997</v>
      </c>
      <c r="Z3" s="1881"/>
      <c r="AA3" s="1881"/>
      <c r="AB3" s="1881"/>
      <c r="AC3" s="1881"/>
    </row>
    <row r="4" spans="2:29" ht="20.100000000000001" customHeight="1" x14ac:dyDescent="0.15">
      <c r="B4" s="1901" t="str">
        <f>IF(記入シート!H477&lt;&gt;"",記入シート!H477,"")</f>
        <v/>
      </c>
      <c r="C4" s="1902"/>
      <c r="D4" s="1903"/>
      <c r="E4" s="1883"/>
      <c r="F4" s="1884"/>
      <c r="G4" s="1884"/>
      <c r="H4" s="1884"/>
      <c r="I4" s="1890"/>
      <c r="J4" s="1891" t="s">
        <v>846</v>
      </c>
      <c r="K4" s="1892"/>
      <c r="L4" s="1892"/>
      <c r="M4" s="1284" t="str">
        <f>IF(記入シート!S477&lt;&gt;"",記入シート!S477,"")</f>
        <v/>
      </c>
      <c r="N4" s="1284"/>
      <c r="O4" s="1284"/>
      <c r="P4" s="1285"/>
      <c r="Q4" s="1585" t="str">
        <f>IF(記入シート!V477&lt;&gt;"",記入シート!V477,"")</f>
        <v/>
      </c>
      <c r="R4" s="1284"/>
      <c r="S4" s="1284"/>
      <c r="T4" s="1284"/>
      <c r="U4" s="1284"/>
      <c r="V4" s="1284"/>
      <c r="W4" s="1284"/>
      <c r="X4" s="1285"/>
      <c r="Y4" s="1883"/>
      <c r="Z4" s="1884"/>
      <c r="AA4" s="1884"/>
      <c r="AB4" s="1884"/>
      <c r="AC4" s="1890"/>
    </row>
    <row r="5" spans="2:29" ht="20.100000000000001" customHeight="1" x14ac:dyDescent="0.15">
      <c r="B5" s="1904"/>
      <c r="C5" s="1905"/>
      <c r="D5" s="1906"/>
      <c r="E5" s="1893" t="s">
        <v>1041</v>
      </c>
      <c r="F5" s="1894"/>
      <c r="G5" s="1439" t="str">
        <f>IF(記入シート!M479&lt;&gt;"",記入シート!M479,"")</f>
        <v/>
      </c>
      <c r="H5" s="1439"/>
      <c r="I5" s="1440"/>
      <c r="J5" s="1885" t="s">
        <v>847</v>
      </c>
      <c r="K5" s="1886"/>
      <c r="L5" s="1886"/>
      <c r="M5" s="1286" t="str">
        <f>IF(記入シート!S478&lt;&gt;"",記入シート!S478,"")</f>
        <v/>
      </c>
      <c r="N5" s="1286"/>
      <c r="O5" s="1286"/>
      <c r="P5" s="1287"/>
      <c r="Q5" s="1441" t="str">
        <f>IF(記入シート!V478&lt;&gt;"",記入シート!V478,"")</f>
        <v/>
      </c>
      <c r="R5" s="1286"/>
      <c r="S5" s="1286"/>
      <c r="T5" s="1286"/>
      <c r="U5" s="1286"/>
      <c r="V5" s="1286"/>
      <c r="W5" s="1286"/>
      <c r="X5" s="1287"/>
      <c r="Y5" s="1893" t="s">
        <v>1038</v>
      </c>
      <c r="Z5" s="1894"/>
      <c r="AA5" s="1439" t="str">
        <f>IF(記入シート!AF479&lt;&gt;"",記入シート!AF479,"")</f>
        <v/>
      </c>
      <c r="AB5" s="1439"/>
      <c r="AC5" s="1440"/>
    </row>
    <row r="6" spans="2:29" ht="20.100000000000001" customHeight="1" x14ac:dyDescent="0.15">
      <c r="B6" s="1904"/>
      <c r="C6" s="1905"/>
      <c r="D6" s="1906"/>
      <c r="E6" s="1893" t="s">
        <v>1038</v>
      </c>
      <c r="F6" s="1894"/>
      <c r="G6" s="1439" t="str">
        <f>IF(記入シート!M480&lt;&gt;"",記入シート!M480,"")</f>
        <v/>
      </c>
      <c r="H6" s="1439"/>
      <c r="I6" s="1440"/>
      <c r="J6" s="1885" t="s">
        <v>1042</v>
      </c>
      <c r="K6" s="1886"/>
      <c r="L6" s="1886"/>
      <c r="M6" s="1286" t="str">
        <f>IF(記入シート!S479&lt;&gt;"",記入シート!S479,"")</f>
        <v/>
      </c>
      <c r="N6" s="1286"/>
      <c r="O6" s="1286"/>
      <c r="P6" s="1287"/>
      <c r="Q6" s="1441" t="str">
        <f>IF(記入シート!V479&lt;&gt;"",記入シート!V479,"")</f>
        <v/>
      </c>
      <c r="R6" s="1286"/>
      <c r="S6" s="1286"/>
      <c r="T6" s="1286"/>
      <c r="U6" s="1286"/>
      <c r="V6" s="1286"/>
      <c r="W6" s="1286"/>
      <c r="X6" s="1287"/>
      <c r="Y6" s="1893" t="s">
        <v>1039</v>
      </c>
      <c r="Z6" s="1894"/>
      <c r="AA6" s="1439" t="str">
        <f>IF(記入シート!AF480&lt;&gt;"",記入シート!AF480,"")</f>
        <v/>
      </c>
      <c r="AB6" s="1439"/>
      <c r="AC6" s="1440"/>
    </row>
    <row r="7" spans="2:29" ht="20.100000000000001" customHeight="1" x14ac:dyDescent="0.15">
      <c r="B7" s="1904"/>
      <c r="C7" s="1905"/>
      <c r="D7" s="1906"/>
      <c r="E7" s="1893" t="s">
        <v>1039</v>
      </c>
      <c r="F7" s="1894"/>
      <c r="G7" s="1439" t="str">
        <f>IF(記入シート!M481&lt;&gt;"",記入シート!M481,"")</f>
        <v/>
      </c>
      <c r="H7" s="1439"/>
      <c r="I7" s="1440"/>
      <c r="J7" s="1885" t="s">
        <v>1043</v>
      </c>
      <c r="K7" s="1886"/>
      <c r="L7" s="1886"/>
      <c r="M7" s="1286" t="str">
        <f>IF(記入シート!S480&lt;&gt;"",記入シート!S480,"")</f>
        <v/>
      </c>
      <c r="N7" s="1286"/>
      <c r="O7" s="1286"/>
      <c r="P7" s="1287"/>
      <c r="Q7" s="1441" t="str">
        <f>IF(記入シート!V480&lt;&gt;"",記入シート!V480,"")</f>
        <v/>
      </c>
      <c r="R7" s="1286"/>
      <c r="S7" s="1286"/>
      <c r="T7" s="1286"/>
      <c r="U7" s="1286"/>
      <c r="V7" s="1286"/>
      <c r="W7" s="1286"/>
      <c r="X7" s="1287"/>
      <c r="Y7" s="1893"/>
      <c r="Z7" s="1894"/>
      <c r="AA7" s="1894"/>
      <c r="AB7" s="1894"/>
      <c r="AC7" s="1897"/>
    </row>
    <row r="8" spans="2:29" ht="20.100000000000001" customHeight="1" x14ac:dyDescent="0.15">
      <c r="B8" s="1904"/>
      <c r="C8" s="1905"/>
      <c r="D8" s="1906"/>
      <c r="E8" s="1893"/>
      <c r="F8" s="1894"/>
      <c r="G8" s="1894"/>
      <c r="H8" s="1894"/>
      <c r="I8" s="1897"/>
      <c r="J8" s="1885" t="s">
        <v>924</v>
      </c>
      <c r="K8" s="1886"/>
      <c r="L8" s="1886"/>
      <c r="M8" s="1286" t="str">
        <f>IF(記入シート!S481&lt;&gt;"",記入シート!S481,"")</f>
        <v/>
      </c>
      <c r="N8" s="1286"/>
      <c r="O8" s="1286"/>
      <c r="P8" s="1287"/>
      <c r="Q8" s="1441" t="str">
        <f>IF(記入シート!V481&lt;&gt;"",記入シート!V481,"")</f>
        <v/>
      </c>
      <c r="R8" s="1286"/>
      <c r="S8" s="1286"/>
      <c r="T8" s="1286"/>
      <c r="U8" s="1286"/>
      <c r="V8" s="1286"/>
      <c r="W8" s="1286"/>
      <c r="X8" s="1287"/>
      <c r="Y8" s="1893"/>
      <c r="Z8" s="1894"/>
      <c r="AA8" s="1894"/>
      <c r="AB8" s="1894"/>
      <c r="AC8" s="1897"/>
    </row>
    <row r="9" spans="2:29" ht="20.100000000000001" customHeight="1" x14ac:dyDescent="0.15">
      <c r="B9" s="1907"/>
      <c r="C9" s="1908"/>
      <c r="D9" s="1909"/>
      <c r="E9" s="1898"/>
      <c r="F9" s="1895"/>
      <c r="G9" s="1895"/>
      <c r="H9" s="1895"/>
      <c r="I9" s="1896"/>
      <c r="J9" s="1899" t="s">
        <v>1612</v>
      </c>
      <c r="K9" s="1900"/>
      <c r="L9" s="1900"/>
      <c r="M9" s="1286" t="str">
        <f>IF(記入シート!S482&lt;&gt;"",記入シート!S482,"")</f>
        <v/>
      </c>
      <c r="N9" s="1286"/>
      <c r="O9" s="1286"/>
      <c r="P9" s="1287"/>
      <c r="Q9" s="1586" t="str">
        <f>IF(記入シート!V482&lt;&gt;"",記入シート!V482,"")</f>
        <v/>
      </c>
      <c r="R9" s="1288"/>
      <c r="S9" s="1288"/>
      <c r="T9" s="1288"/>
      <c r="U9" s="1288"/>
      <c r="V9" s="1288"/>
      <c r="W9" s="1288"/>
      <c r="X9" s="1289"/>
      <c r="Y9" s="1898"/>
      <c r="Z9" s="1895"/>
      <c r="AA9" s="1895"/>
      <c r="AB9" s="1895"/>
      <c r="AC9" s="1896"/>
    </row>
    <row r="10" spans="2:29" ht="20.100000000000001" customHeight="1" x14ac:dyDescent="0.15">
      <c r="B10" s="1901" t="str">
        <f>IF(記入シート!H483&lt;&gt;"",記入シート!H483,"")</f>
        <v/>
      </c>
      <c r="C10" s="1902"/>
      <c r="D10" s="1903"/>
      <c r="E10" s="1883"/>
      <c r="F10" s="1884"/>
      <c r="G10" s="1884"/>
      <c r="H10" s="1884"/>
      <c r="I10" s="1890"/>
      <c r="J10" s="1891" t="s">
        <v>846</v>
      </c>
      <c r="K10" s="1892"/>
      <c r="L10" s="1892"/>
      <c r="M10" s="1284" t="str">
        <f>IF(記入シート!S483&lt;&gt;"",記入シート!S483,"")</f>
        <v/>
      </c>
      <c r="N10" s="1284"/>
      <c r="O10" s="1284"/>
      <c r="P10" s="1285"/>
      <c r="Q10" s="1585" t="str">
        <f>IF(記入シート!V483&lt;&gt;"",記入シート!V483,"")</f>
        <v/>
      </c>
      <c r="R10" s="1284"/>
      <c r="S10" s="1284"/>
      <c r="T10" s="1284"/>
      <c r="U10" s="1284"/>
      <c r="V10" s="1284"/>
      <c r="W10" s="1284"/>
      <c r="X10" s="1285"/>
      <c r="Y10" s="1883"/>
      <c r="Z10" s="1884"/>
      <c r="AA10" s="1884"/>
      <c r="AB10" s="1884"/>
      <c r="AC10" s="1890"/>
    </row>
    <row r="11" spans="2:29" ht="20.100000000000001" customHeight="1" x14ac:dyDescent="0.15">
      <c r="B11" s="1904"/>
      <c r="C11" s="1905"/>
      <c r="D11" s="1906"/>
      <c r="E11" s="1893" t="s">
        <v>1041</v>
      </c>
      <c r="F11" s="1894"/>
      <c r="G11" s="1439" t="str">
        <f>IF(記入シート!M485&lt;&gt;"",記入シート!M485,"")</f>
        <v/>
      </c>
      <c r="H11" s="1439"/>
      <c r="I11" s="1440"/>
      <c r="J11" s="1885" t="s">
        <v>847</v>
      </c>
      <c r="K11" s="1886"/>
      <c r="L11" s="1886"/>
      <c r="M11" s="1286" t="str">
        <f>IF(記入シート!S484&lt;&gt;"",記入シート!S484,"")</f>
        <v/>
      </c>
      <c r="N11" s="1286"/>
      <c r="O11" s="1286"/>
      <c r="P11" s="1287"/>
      <c r="Q11" s="1441" t="str">
        <f>IF(記入シート!V484&lt;&gt;"",記入シート!V484,"")</f>
        <v/>
      </c>
      <c r="R11" s="1286"/>
      <c r="S11" s="1286"/>
      <c r="T11" s="1286"/>
      <c r="U11" s="1286"/>
      <c r="V11" s="1286"/>
      <c r="W11" s="1286"/>
      <c r="X11" s="1287"/>
      <c r="Y11" s="1893" t="s">
        <v>1038</v>
      </c>
      <c r="Z11" s="1894"/>
      <c r="AA11" s="1439" t="str">
        <f>IF(記入シート!AF485&lt;&gt;"",記入シート!AF485,"")</f>
        <v/>
      </c>
      <c r="AB11" s="1439"/>
      <c r="AC11" s="1440"/>
    </row>
    <row r="12" spans="2:29" ht="20.100000000000001" customHeight="1" x14ac:dyDescent="0.15">
      <c r="B12" s="1904"/>
      <c r="C12" s="1905"/>
      <c r="D12" s="1906"/>
      <c r="E12" s="1893" t="s">
        <v>1038</v>
      </c>
      <c r="F12" s="1894"/>
      <c r="G12" s="1439" t="str">
        <f>IF(記入シート!M486&lt;&gt;"",記入シート!M486,"")</f>
        <v/>
      </c>
      <c r="H12" s="1439"/>
      <c r="I12" s="1440"/>
      <c r="J12" s="1885" t="s">
        <v>1042</v>
      </c>
      <c r="K12" s="1886"/>
      <c r="L12" s="1886"/>
      <c r="M12" s="1286" t="str">
        <f>IF(記入シート!S485&lt;&gt;"",記入シート!S485,"")</f>
        <v/>
      </c>
      <c r="N12" s="1286"/>
      <c r="O12" s="1286"/>
      <c r="P12" s="1287"/>
      <c r="Q12" s="1441" t="str">
        <f>IF(記入シート!V485&lt;&gt;"",記入シート!V485,"")</f>
        <v/>
      </c>
      <c r="R12" s="1286"/>
      <c r="S12" s="1286"/>
      <c r="T12" s="1286"/>
      <c r="U12" s="1286"/>
      <c r="V12" s="1286"/>
      <c r="W12" s="1286"/>
      <c r="X12" s="1287"/>
      <c r="Y12" s="1893" t="s">
        <v>1039</v>
      </c>
      <c r="Z12" s="1894"/>
      <c r="AA12" s="1439" t="str">
        <f>IF(記入シート!AF486&lt;&gt;"",記入シート!AF486,"")</f>
        <v/>
      </c>
      <c r="AB12" s="1439"/>
      <c r="AC12" s="1440"/>
    </row>
    <row r="13" spans="2:29" ht="20.100000000000001" customHeight="1" x14ac:dyDescent="0.15">
      <c r="B13" s="1904"/>
      <c r="C13" s="1905"/>
      <c r="D13" s="1906"/>
      <c r="E13" s="1893" t="s">
        <v>1039</v>
      </c>
      <c r="F13" s="1894"/>
      <c r="G13" s="1439" t="str">
        <f>IF(記入シート!M487&lt;&gt;"",記入シート!M487,"")</f>
        <v/>
      </c>
      <c r="H13" s="1439"/>
      <c r="I13" s="1440"/>
      <c r="J13" s="1885" t="s">
        <v>1043</v>
      </c>
      <c r="K13" s="1886"/>
      <c r="L13" s="1886"/>
      <c r="M13" s="1286" t="str">
        <f>IF(記入シート!S486&lt;&gt;"",記入シート!S486,"")</f>
        <v/>
      </c>
      <c r="N13" s="1286"/>
      <c r="O13" s="1286"/>
      <c r="P13" s="1287"/>
      <c r="Q13" s="1441" t="str">
        <f>IF(記入シート!V486&lt;&gt;"",記入シート!V486,"")</f>
        <v/>
      </c>
      <c r="R13" s="1286"/>
      <c r="S13" s="1286"/>
      <c r="T13" s="1286"/>
      <c r="U13" s="1286"/>
      <c r="V13" s="1286"/>
      <c r="W13" s="1286"/>
      <c r="X13" s="1287"/>
      <c r="Y13" s="1893"/>
      <c r="Z13" s="1894"/>
      <c r="AA13" s="1894"/>
      <c r="AB13" s="1894"/>
      <c r="AC13" s="1897"/>
    </row>
    <row r="14" spans="2:29" ht="20.100000000000001" customHeight="1" x14ac:dyDescent="0.15">
      <c r="B14" s="1904"/>
      <c r="C14" s="1905"/>
      <c r="D14" s="1906"/>
      <c r="E14" s="1893"/>
      <c r="F14" s="1894"/>
      <c r="G14" s="1894"/>
      <c r="H14" s="1894"/>
      <c r="I14" s="1897"/>
      <c r="J14" s="1885" t="s">
        <v>924</v>
      </c>
      <c r="K14" s="1886"/>
      <c r="L14" s="1886"/>
      <c r="M14" s="1286" t="str">
        <f>IF(記入シート!S487&lt;&gt;"",記入シート!S487,"")</f>
        <v/>
      </c>
      <c r="N14" s="1286"/>
      <c r="O14" s="1286"/>
      <c r="P14" s="1287"/>
      <c r="Q14" s="1441" t="str">
        <f>IF(記入シート!V487&lt;&gt;"",記入シート!V487,"")</f>
        <v/>
      </c>
      <c r="R14" s="1286"/>
      <c r="S14" s="1286"/>
      <c r="T14" s="1286"/>
      <c r="U14" s="1286"/>
      <c r="V14" s="1286"/>
      <c r="W14" s="1286"/>
      <c r="X14" s="1287"/>
      <c r="Y14" s="1893"/>
      <c r="Z14" s="1894"/>
      <c r="AA14" s="1894"/>
      <c r="AB14" s="1894"/>
      <c r="AC14" s="1897"/>
    </row>
    <row r="15" spans="2:29" ht="20.100000000000001" customHeight="1" x14ac:dyDescent="0.15">
      <c r="B15" s="1907"/>
      <c r="C15" s="1908"/>
      <c r="D15" s="1909"/>
      <c r="E15" s="1898"/>
      <c r="F15" s="1895"/>
      <c r="G15" s="1895"/>
      <c r="H15" s="1895"/>
      <c r="I15" s="1896"/>
      <c r="J15" s="1899" t="s">
        <v>1612</v>
      </c>
      <c r="K15" s="1900"/>
      <c r="L15" s="1900"/>
      <c r="M15" s="1286" t="str">
        <f>IF(記入シート!S488&lt;&gt;"",記入シート!S488,"")</f>
        <v/>
      </c>
      <c r="N15" s="1286"/>
      <c r="O15" s="1286"/>
      <c r="P15" s="1287"/>
      <c r="Q15" s="1586" t="str">
        <f>IF(記入シート!V488&lt;&gt;"",記入シート!V488,"")</f>
        <v/>
      </c>
      <c r="R15" s="1288"/>
      <c r="S15" s="1288"/>
      <c r="T15" s="1288"/>
      <c r="U15" s="1288"/>
      <c r="V15" s="1288"/>
      <c r="W15" s="1288"/>
      <c r="X15" s="1289"/>
      <c r="Y15" s="1898"/>
      <c r="Z15" s="1895"/>
      <c r="AA15" s="1895"/>
      <c r="AB15" s="1895"/>
      <c r="AC15" s="1896"/>
    </row>
    <row r="16" spans="2:29" ht="20.100000000000001" customHeight="1" x14ac:dyDescent="0.15">
      <c r="B16" s="1901" t="str">
        <f>IF(記入シート!H489&lt;&gt;"",記入シート!H489,"")</f>
        <v/>
      </c>
      <c r="C16" s="1902"/>
      <c r="D16" s="1903"/>
      <c r="E16" s="1883"/>
      <c r="F16" s="1884"/>
      <c r="G16" s="1884"/>
      <c r="H16" s="1884"/>
      <c r="I16" s="1890"/>
      <c r="J16" s="1891" t="s">
        <v>846</v>
      </c>
      <c r="K16" s="1892"/>
      <c r="L16" s="1892"/>
      <c r="M16" s="1284" t="str">
        <f>IF(記入シート!S489&lt;&gt;"",記入シート!S489,"")</f>
        <v/>
      </c>
      <c r="N16" s="1284"/>
      <c r="O16" s="1284"/>
      <c r="P16" s="1285"/>
      <c r="Q16" s="1585" t="str">
        <f>IF(記入シート!V489&lt;&gt;"",記入シート!V489,"")</f>
        <v/>
      </c>
      <c r="R16" s="1284"/>
      <c r="S16" s="1284"/>
      <c r="T16" s="1284"/>
      <c r="U16" s="1284"/>
      <c r="V16" s="1284"/>
      <c r="W16" s="1284"/>
      <c r="X16" s="1285"/>
      <c r="Y16" s="1883"/>
      <c r="Z16" s="1884"/>
      <c r="AA16" s="1884"/>
      <c r="AB16" s="1884"/>
      <c r="AC16" s="1890"/>
    </row>
    <row r="17" spans="2:29" ht="20.100000000000001" customHeight="1" x14ac:dyDescent="0.15">
      <c r="B17" s="1904"/>
      <c r="C17" s="1905"/>
      <c r="D17" s="1906"/>
      <c r="E17" s="1893" t="s">
        <v>1041</v>
      </c>
      <c r="F17" s="1894"/>
      <c r="G17" s="1439" t="str">
        <f>IF(記入シート!M491&lt;&gt;"",記入シート!M491,"")</f>
        <v/>
      </c>
      <c r="H17" s="1439"/>
      <c r="I17" s="1440"/>
      <c r="J17" s="1885" t="s">
        <v>847</v>
      </c>
      <c r="K17" s="1886"/>
      <c r="L17" s="1886"/>
      <c r="M17" s="1286" t="str">
        <f>IF(記入シート!S490&lt;&gt;"",記入シート!S490,"")</f>
        <v/>
      </c>
      <c r="N17" s="1286"/>
      <c r="O17" s="1286"/>
      <c r="P17" s="1287"/>
      <c r="Q17" s="1441" t="str">
        <f>IF(記入シート!V490&lt;&gt;"",記入シート!V490,"")</f>
        <v/>
      </c>
      <c r="R17" s="1286"/>
      <c r="S17" s="1286"/>
      <c r="T17" s="1286"/>
      <c r="U17" s="1286"/>
      <c r="V17" s="1286"/>
      <c r="W17" s="1286"/>
      <c r="X17" s="1287"/>
      <c r="Y17" s="1893" t="s">
        <v>1038</v>
      </c>
      <c r="Z17" s="1894"/>
      <c r="AA17" s="1439" t="str">
        <f>IF(記入シート!AF491&lt;&gt;"",記入シート!AF491,"")</f>
        <v/>
      </c>
      <c r="AB17" s="1439"/>
      <c r="AC17" s="1440"/>
    </row>
    <row r="18" spans="2:29" ht="20.100000000000001" customHeight="1" x14ac:dyDescent="0.15">
      <c r="B18" s="1904"/>
      <c r="C18" s="1905"/>
      <c r="D18" s="1906"/>
      <c r="E18" s="1893" t="s">
        <v>1038</v>
      </c>
      <c r="F18" s="1894"/>
      <c r="G18" s="1439" t="str">
        <f>IF(記入シート!M492&lt;&gt;"",記入シート!M492,"")</f>
        <v/>
      </c>
      <c r="H18" s="1439"/>
      <c r="I18" s="1440"/>
      <c r="J18" s="1885" t="s">
        <v>1042</v>
      </c>
      <c r="K18" s="1886"/>
      <c r="L18" s="1886"/>
      <c r="M18" s="1286" t="str">
        <f>IF(記入シート!S491&lt;&gt;"",記入シート!S491,"")</f>
        <v/>
      </c>
      <c r="N18" s="1286"/>
      <c r="O18" s="1286"/>
      <c r="P18" s="1287"/>
      <c r="Q18" s="1441" t="str">
        <f>IF(記入シート!V491&lt;&gt;"",記入シート!V491,"")</f>
        <v/>
      </c>
      <c r="R18" s="1286"/>
      <c r="S18" s="1286"/>
      <c r="T18" s="1286"/>
      <c r="U18" s="1286"/>
      <c r="V18" s="1286"/>
      <c r="W18" s="1286"/>
      <c r="X18" s="1287"/>
      <c r="Y18" s="1893" t="s">
        <v>1039</v>
      </c>
      <c r="Z18" s="1894"/>
      <c r="AA18" s="1439" t="str">
        <f>IF(記入シート!AF492&lt;&gt;"",記入シート!AF492,"")</f>
        <v/>
      </c>
      <c r="AB18" s="1439"/>
      <c r="AC18" s="1440"/>
    </row>
    <row r="19" spans="2:29" ht="20.100000000000001" customHeight="1" x14ac:dyDescent="0.15">
      <c r="B19" s="1904"/>
      <c r="C19" s="1905"/>
      <c r="D19" s="1906"/>
      <c r="E19" s="1893" t="s">
        <v>1039</v>
      </c>
      <c r="F19" s="1894"/>
      <c r="G19" s="1439" t="str">
        <f>IF(記入シート!M493&lt;&gt;"",記入シート!M493,"")</f>
        <v/>
      </c>
      <c r="H19" s="1439"/>
      <c r="I19" s="1440"/>
      <c r="J19" s="1885" t="s">
        <v>1043</v>
      </c>
      <c r="K19" s="1886"/>
      <c r="L19" s="1886"/>
      <c r="M19" s="1286" t="str">
        <f>IF(記入シート!S492&lt;&gt;"",記入シート!S492,"")</f>
        <v/>
      </c>
      <c r="N19" s="1286"/>
      <c r="O19" s="1286"/>
      <c r="P19" s="1287"/>
      <c r="Q19" s="1441" t="str">
        <f>IF(記入シート!V492&lt;&gt;"",記入シート!V492,"")</f>
        <v/>
      </c>
      <c r="R19" s="1286"/>
      <c r="S19" s="1286"/>
      <c r="T19" s="1286"/>
      <c r="U19" s="1286"/>
      <c r="V19" s="1286"/>
      <c r="W19" s="1286"/>
      <c r="X19" s="1287"/>
      <c r="Y19" s="1893"/>
      <c r="Z19" s="1894"/>
      <c r="AA19" s="1894"/>
      <c r="AB19" s="1894"/>
      <c r="AC19" s="1897"/>
    </row>
    <row r="20" spans="2:29" ht="20.100000000000001" customHeight="1" x14ac:dyDescent="0.15">
      <c r="B20" s="1904"/>
      <c r="C20" s="1905"/>
      <c r="D20" s="1906"/>
      <c r="E20" s="1893"/>
      <c r="F20" s="1894"/>
      <c r="G20" s="1894"/>
      <c r="H20" s="1894"/>
      <c r="I20" s="1897"/>
      <c r="J20" s="1885" t="s">
        <v>924</v>
      </c>
      <c r="K20" s="1886"/>
      <c r="L20" s="1886"/>
      <c r="M20" s="1286" t="str">
        <f>IF(記入シート!S493&lt;&gt;"",記入シート!S493,"")</f>
        <v/>
      </c>
      <c r="N20" s="1286"/>
      <c r="O20" s="1286"/>
      <c r="P20" s="1287"/>
      <c r="Q20" s="1441" t="str">
        <f>IF(記入シート!V493&lt;&gt;"",記入シート!V493,"")</f>
        <v/>
      </c>
      <c r="R20" s="1286"/>
      <c r="S20" s="1286"/>
      <c r="T20" s="1286"/>
      <c r="U20" s="1286"/>
      <c r="V20" s="1286"/>
      <c r="W20" s="1286"/>
      <c r="X20" s="1287"/>
      <c r="Y20" s="1893"/>
      <c r="Z20" s="1894"/>
      <c r="AA20" s="1894"/>
      <c r="AB20" s="1894"/>
      <c r="AC20" s="1897"/>
    </row>
    <row r="21" spans="2:29" ht="20.100000000000001" customHeight="1" x14ac:dyDescent="0.15">
      <c r="B21" s="1907"/>
      <c r="C21" s="1908"/>
      <c r="D21" s="1909"/>
      <c r="E21" s="1898"/>
      <c r="F21" s="1895"/>
      <c r="G21" s="1895"/>
      <c r="H21" s="1895"/>
      <c r="I21" s="1896"/>
      <c r="J21" s="1899" t="s">
        <v>1612</v>
      </c>
      <c r="K21" s="1900"/>
      <c r="L21" s="1900"/>
      <c r="M21" s="1286" t="str">
        <f>IF(記入シート!S494&lt;&gt;"",記入シート!S494,"")</f>
        <v/>
      </c>
      <c r="N21" s="1286"/>
      <c r="O21" s="1286"/>
      <c r="P21" s="1287"/>
      <c r="Q21" s="1586" t="str">
        <f>IF(記入シート!V494&lt;&gt;"",記入シート!V494,"")</f>
        <v/>
      </c>
      <c r="R21" s="1288"/>
      <c r="S21" s="1288"/>
      <c r="T21" s="1288"/>
      <c r="U21" s="1288"/>
      <c r="V21" s="1288"/>
      <c r="W21" s="1288"/>
      <c r="X21" s="1289"/>
      <c r="Y21" s="1898"/>
      <c r="Z21" s="1895"/>
      <c r="AA21" s="1895"/>
      <c r="AB21" s="1895"/>
      <c r="AC21" s="1896"/>
    </row>
    <row r="22" spans="2:29" ht="20.100000000000001" customHeight="1" x14ac:dyDescent="0.15">
      <c r="B22" s="1901" t="str">
        <f>IF(記入シート!H495&lt;&gt;"",記入シート!H495,"")</f>
        <v/>
      </c>
      <c r="C22" s="1902"/>
      <c r="D22" s="1903"/>
      <c r="E22" s="1883"/>
      <c r="F22" s="1884"/>
      <c r="G22" s="1884"/>
      <c r="H22" s="1884"/>
      <c r="I22" s="1890"/>
      <c r="J22" s="1891" t="s">
        <v>846</v>
      </c>
      <c r="K22" s="1892"/>
      <c r="L22" s="1892"/>
      <c r="M22" s="1284" t="str">
        <f>IF(記入シート!S495&lt;&gt;"",記入シート!S495,"")</f>
        <v/>
      </c>
      <c r="N22" s="1284"/>
      <c r="O22" s="1284"/>
      <c r="P22" s="1285"/>
      <c r="Q22" s="1585" t="str">
        <f>IF(記入シート!V495&lt;&gt;"",記入シート!V495,"")</f>
        <v/>
      </c>
      <c r="R22" s="1284"/>
      <c r="S22" s="1284"/>
      <c r="T22" s="1284"/>
      <c r="U22" s="1284"/>
      <c r="V22" s="1284"/>
      <c r="W22" s="1284"/>
      <c r="X22" s="1285"/>
      <c r="Y22" s="1883"/>
      <c r="Z22" s="1884"/>
      <c r="AA22" s="1884"/>
      <c r="AB22" s="1884"/>
      <c r="AC22" s="1890"/>
    </row>
    <row r="23" spans="2:29" ht="20.100000000000001" customHeight="1" x14ac:dyDescent="0.15">
      <c r="B23" s="1904"/>
      <c r="C23" s="1905"/>
      <c r="D23" s="1906"/>
      <c r="E23" s="1893" t="s">
        <v>1041</v>
      </c>
      <c r="F23" s="1894"/>
      <c r="G23" s="1439" t="str">
        <f>IF(記入シート!M497&lt;&gt;"",記入シート!M497,"")</f>
        <v/>
      </c>
      <c r="H23" s="1439"/>
      <c r="I23" s="1440"/>
      <c r="J23" s="1885" t="s">
        <v>847</v>
      </c>
      <c r="K23" s="1886"/>
      <c r="L23" s="1886"/>
      <c r="M23" s="1286" t="str">
        <f>IF(記入シート!S496&lt;&gt;"",記入シート!S496,"")</f>
        <v/>
      </c>
      <c r="N23" s="1286"/>
      <c r="O23" s="1286"/>
      <c r="P23" s="1287"/>
      <c r="Q23" s="1441" t="str">
        <f>IF(記入シート!V496&lt;&gt;"",記入シート!V496,"")</f>
        <v/>
      </c>
      <c r="R23" s="1286"/>
      <c r="S23" s="1286"/>
      <c r="T23" s="1286"/>
      <c r="U23" s="1286"/>
      <c r="V23" s="1286"/>
      <c r="W23" s="1286"/>
      <c r="X23" s="1287"/>
      <c r="Y23" s="1893" t="s">
        <v>1038</v>
      </c>
      <c r="Z23" s="1894"/>
      <c r="AA23" s="1439" t="str">
        <f>IF(記入シート!AF497&lt;&gt;"",記入シート!AF497,"")</f>
        <v/>
      </c>
      <c r="AB23" s="1439"/>
      <c r="AC23" s="1440"/>
    </row>
    <row r="24" spans="2:29" ht="20.100000000000001" customHeight="1" x14ac:dyDescent="0.15">
      <c r="B24" s="1904"/>
      <c r="C24" s="1905"/>
      <c r="D24" s="1906"/>
      <c r="E24" s="1893" t="s">
        <v>1038</v>
      </c>
      <c r="F24" s="1894"/>
      <c r="G24" s="1439" t="str">
        <f>IF(記入シート!M498&lt;&gt;"",記入シート!M498,"")</f>
        <v/>
      </c>
      <c r="H24" s="1439"/>
      <c r="I24" s="1440"/>
      <c r="J24" s="1885" t="s">
        <v>1042</v>
      </c>
      <c r="K24" s="1886"/>
      <c r="L24" s="1886"/>
      <c r="M24" s="1286" t="str">
        <f>IF(記入シート!S497&lt;&gt;"",記入シート!S497,"")</f>
        <v/>
      </c>
      <c r="N24" s="1286"/>
      <c r="O24" s="1286"/>
      <c r="P24" s="1287"/>
      <c r="Q24" s="1441" t="str">
        <f>IF(記入シート!V497&lt;&gt;"",記入シート!V497,"")</f>
        <v/>
      </c>
      <c r="R24" s="1286"/>
      <c r="S24" s="1286"/>
      <c r="T24" s="1286"/>
      <c r="U24" s="1286"/>
      <c r="V24" s="1286"/>
      <c r="W24" s="1286"/>
      <c r="X24" s="1287"/>
      <c r="Y24" s="1893" t="s">
        <v>1039</v>
      </c>
      <c r="Z24" s="1894"/>
      <c r="AA24" s="1439" t="str">
        <f>IF(記入シート!AF498&lt;&gt;"",記入シート!AF498,"")</f>
        <v/>
      </c>
      <c r="AB24" s="1439"/>
      <c r="AC24" s="1440"/>
    </row>
    <row r="25" spans="2:29" ht="20.100000000000001" customHeight="1" x14ac:dyDescent="0.15">
      <c r="B25" s="1904"/>
      <c r="C25" s="1905"/>
      <c r="D25" s="1906"/>
      <c r="E25" s="1893" t="s">
        <v>1039</v>
      </c>
      <c r="F25" s="1894"/>
      <c r="G25" s="1439" t="str">
        <f>IF(記入シート!M499&lt;&gt;"",記入シート!M499,"")</f>
        <v/>
      </c>
      <c r="H25" s="1439"/>
      <c r="I25" s="1440"/>
      <c r="J25" s="1885" t="s">
        <v>1043</v>
      </c>
      <c r="K25" s="1886"/>
      <c r="L25" s="1886"/>
      <c r="M25" s="1286" t="str">
        <f>IF(記入シート!S498&lt;&gt;"",記入シート!S498,"")</f>
        <v/>
      </c>
      <c r="N25" s="1286"/>
      <c r="O25" s="1286"/>
      <c r="P25" s="1287"/>
      <c r="Q25" s="1441" t="str">
        <f>IF(記入シート!V498&lt;&gt;"",記入シート!V498,"")</f>
        <v/>
      </c>
      <c r="R25" s="1286"/>
      <c r="S25" s="1286"/>
      <c r="T25" s="1286"/>
      <c r="U25" s="1286"/>
      <c r="V25" s="1286"/>
      <c r="W25" s="1286"/>
      <c r="X25" s="1287"/>
      <c r="Y25" s="1893"/>
      <c r="Z25" s="1894"/>
      <c r="AA25" s="1894"/>
      <c r="AB25" s="1894"/>
      <c r="AC25" s="1897"/>
    </row>
    <row r="26" spans="2:29" ht="20.100000000000001" customHeight="1" x14ac:dyDescent="0.15">
      <c r="B26" s="1904"/>
      <c r="C26" s="1905"/>
      <c r="D26" s="1906"/>
      <c r="E26" s="1893"/>
      <c r="F26" s="1894"/>
      <c r="G26" s="1894"/>
      <c r="H26" s="1894"/>
      <c r="I26" s="1897"/>
      <c r="J26" s="1885" t="s">
        <v>924</v>
      </c>
      <c r="K26" s="1886"/>
      <c r="L26" s="1886"/>
      <c r="M26" s="1286" t="str">
        <f>IF(記入シート!S499&lt;&gt;"",記入シート!S499,"")</f>
        <v/>
      </c>
      <c r="N26" s="1286"/>
      <c r="O26" s="1286"/>
      <c r="P26" s="1287"/>
      <c r="Q26" s="1441" t="str">
        <f>IF(記入シート!V499&lt;&gt;"",記入シート!V499,"")</f>
        <v/>
      </c>
      <c r="R26" s="1286"/>
      <c r="S26" s="1286"/>
      <c r="T26" s="1286"/>
      <c r="U26" s="1286"/>
      <c r="V26" s="1286"/>
      <c r="W26" s="1286"/>
      <c r="X26" s="1287"/>
      <c r="Y26" s="1893"/>
      <c r="Z26" s="1894"/>
      <c r="AA26" s="1894"/>
      <c r="AB26" s="1894"/>
      <c r="AC26" s="1897"/>
    </row>
    <row r="27" spans="2:29" ht="20.100000000000001" customHeight="1" x14ac:dyDescent="0.15">
      <c r="B27" s="1907"/>
      <c r="C27" s="1908"/>
      <c r="D27" s="1909"/>
      <c r="E27" s="1898"/>
      <c r="F27" s="1895"/>
      <c r="G27" s="1895"/>
      <c r="H27" s="1895"/>
      <c r="I27" s="1896"/>
      <c r="J27" s="1899" t="s">
        <v>1612</v>
      </c>
      <c r="K27" s="1900"/>
      <c r="L27" s="1900"/>
      <c r="M27" s="1286" t="str">
        <f>IF(記入シート!S500&lt;&gt;"",記入シート!S500,"")</f>
        <v/>
      </c>
      <c r="N27" s="1286"/>
      <c r="O27" s="1286"/>
      <c r="P27" s="1287"/>
      <c r="Q27" s="1586" t="str">
        <f>IF(記入シート!V500&lt;&gt;"",記入シート!V500,"")</f>
        <v/>
      </c>
      <c r="R27" s="1288"/>
      <c r="S27" s="1288"/>
      <c r="T27" s="1288"/>
      <c r="U27" s="1288"/>
      <c r="V27" s="1288"/>
      <c r="W27" s="1288"/>
      <c r="X27" s="1289"/>
      <c r="Y27" s="1898"/>
      <c r="Z27" s="1895"/>
      <c r="AA27" s="1895"/>
      <c r="AB27" s="1895"/>
      <c r="AC27" s="1896"/>
    </row>
    <row r="28" spans="2:29" ht="20.100000000000001" customHeight="1" x14ac:dyDescent="0.15">
      <c r="B28" s="1901" t="str">
        <f>IF(記入シート!H501&lt;&gt;"",記入シート!H501,"")</f>
        <v/>
      </c>
      <c r="C28" s="1902"/>
      <c r="D28" s="1903"/>
      <c r="E28" s="1883"/>
      <c r="F28" s="1884"/>
      <c r="G28" s="1884"/>
      <c r="H28" s="1884"/>
      <c r="I28" s="1890"/>
      <c r="J28" s="1891" t="s">
        <v>846</v>
      </c>
      <c r="K28" s="1892"/>
      <c r="L28" s="1892"/>
      <c r="M28" s="1284" t="str">
        <f>IF(記入シート!S501&lt;&gt;"",記入シート!S501,"")</f>
        <v/>
      </c>
      <c r="N28" s="1284"/>
      <c r="O28" s="1284"/>
      <c r="P28" s="1285"/>
      <c r="Q28" s="1585" t="str">
        <f>IF(記入シート!V501&lt;&gt;"",記入シート!V501,"")</f>
        <v/>
      </c>
      <c r="R28" s="1284"/>
      <c r="S28" s="1284"/>
      <c r="T28" s="1284"/>
      <c r="U28" s="1284"/>
      <c r="V28" s="1284"/>
      <c r="W28" s="1284"/>
      <c r="X28" s="1285"/>
      <c r="Y28" s="1883"/>
      <c r="Z28" s="1884"/>
      <c r="AA28" s="1884"/>
      <c r="AB28" s="1884"/>
      <c r="AC28" s="1890"/>
    </row>
    <row r="29" spans="2:29" ht="20.100000000000001" customHeight="1" x14ac:dyDescent="0.15">
      <c r="B29" s="1904"/>
      <c r="C29" s="1905"/>
      <c r="D29" s="1906"/>
      <c r="E29" s="1893" t="s">
        <v>1041</v>
      </c>
      <c r="F29" s="1894"/>
      <c r="G29" s="1439" t="str">
        <f>IF(記入シート!M503&lt;&gt;"",記入シート!M503,"")</f>
        <v/>
      </c>
      <c r="H29" s="1439"/>
      <c r="I29" s="1440"/>
      <c r="J29" s="1885" t="s">
        <v>847</v>
      </c>
      <c r="K29" s="1886"/>
      <c r="L29" s="1886"/>
      <c r="M29" s="1286" t="str">
        <f>IF(記入シート!S502&lt;&gt;"",記入シート!S502,"")</f>
        <v/>
      </c>
      <c r="N29" s="1286"/>
      <c r="O29" s="1286"/>
      <c r="P29" s="1287"/>
      <c r="Q29" s="1441" t="str">
        <f>IF(記入シート!V502&lt;&gt;"",記入シート!V502,"")</f>
        <v/>
      </c>
      <c r="R29" s="1286"/>
      <c r="S29" s="1286"/>
      <c r="T29" s="1286"/>
      <c r="U29" s="1286"/>
      <c r="V29" s="1286"/>
      <c r="W29" s="1286"/>
      <c r="X29" s="1287"/>
      <c r="Y29" s="1893" t="s">
        <v>1038</v>
      </c>
      <c r="Z29" s="1894"/>
      <c r="AA29" s="1439" t="str">
        <f>IF(記入シート!AF503&lt;&gt;"",記入シート!AF503,"")</f>
        <v/>
      </c>
      <c r="AB29" s="1439"/>
      <c r="AC29" s="1440"/>
    </row>
    <row r="30" spans="2:29" ht="20.100000000000001" customHeight="1" x14ac:dyDescent="0.15">
      <c r="B30" s="1904"/>
      <c r="C30" s="1905"/>
      <c r="D30" s="1906"/>
      <c r="E30" s="1893" t="s">
        <v>1038</v>
      </c>
      <c r="F30" s="1894"/>
      <c r="G30" s="1439" t="str">
        <f>IF(記入シート!M504&lt;&gt;"",記入シート!M504,"")</f>
        <v/>
      </c>
      <c r="H30" s="1439"/>
      <c r="I30" s="1440"/>
      <c r="J30" s="1885" t="s">
        <v>1042</v>
      </c>
      <c r="K30" s="1886"/>
      <c r="L30" s="1886"/>
      <c r="M30" s="1286" t="str">
        <f>IF(記入シート!S503&lt;&gt;"",記入シート!S503,"")</f>
        <v/>
      </c>
      <c r="N30" s="1286"/>
      <c r="O30" s="1286"/>
      <c r="P30" s="1287"/>
      <c r="Q30" s="1441" t="str">
        <f>IF(記入シート!V503&lt;&gt;"",記入シート!V503,"")</f>
        <v/>
      </c>
      <c r="R30" s="1286"/>
      <c r="S30" s="1286"/>
      <c r="T30" s="1286"/>
      <c r="U30" s="1286"/>
      <c r="V30" s="1286"/>
      <c r="W30" s="1286"/>
      <c r="X30" s="1287"/>
      <c r="Y30" s="1893" t="s">
        <v>1039</v>
      </c>
      <c r="Z30" s="1894"/>
      <c r="AA30" s="1439" t="str">
        <f>IF(記入シート!AF504&lt;&gt;"",記入シート!AF504,"")</f>
        <v/>
      </c>
      <c r="AB30" s="1439"/>
      <c r="AC30" s="1440"/>
    </row>
    <row r="31" spans="2:29" ht="20.100000000000001" customHeight="1" x14ac:dyDescent="0.15">
      <c r="B31" s="1904"/>
      <c r="C31" s="1905"/>
      <c r="D31" s="1906"/>
      <c r="E31" s="1893" t="s">
        <v>1039</v>
      </c>
      <c r="F31" s="1894"/>
      <c r="G31" s="1439" t="str">
        <f>IF(記入シート!M505&lt;&gt;"",記入シート!M505,"")</f>
        <v/>
      </c>
      <c r="H31" s="1439"/>
      <c r="I31" s="1440"/>
      <c r="J31" s="1885" t="s">
        <v>1043</v>
      </c>
      <c r="K31" s="1886"/>
      <c r="L31" s="1886"/>
      <c r="M31" s="1286" t="str">
        <f>IF(記入シート!S504&lt;&gt;"",記入シート!S504,"")</f>
        <v/>
      </c>
      <c r="N31" s="1286"/>
      <c r="O31" s="1286"/>
      <c r="P31" s="1287"/>
      <c r="Q31" s="1441" t="str">
        <f>IF(記入シート!V504&lt;&gt;"",記入シート!V504,"")</f>
        <v/>
      </c>
      <c r="R31" s="1286"/>
      <c r="S31" s="1286"/>
      <c r="T31" s="1286"/>
      <c r="U31" s="1286"/>
      <c r="V31" s="1286"/>
      <c r="W31" s="1286"/>
      <c r="X31" s="1287"/>
      <c r="Y31" s="1893"/>
      <c r="Z31" s="1894"/>
      <c r="AA31" s="1894"/>
      <c r="AB31" s="1894"/>
      <c r="AC31" s="1897"/>
    </row>
    <row r="32" spans="2:29" ht="20.100000000000001" customHeight="1" x14ac:dyDescent="0.15">
      <c r="B32" s="1904"/>
      <c r="C32" s="1905"/>
      <c r="D32" s="1906"/>
      <c r="E32" s="1893"/>
      <c r="F32" s="1894"/>
      <c r="G32" s="1894"/>
      <c r="H32" s="1894"/>
      <c r="I32" s="1897"/>
      <c r="J32" s="1885" t="s">
        <v>924</v>
      </c>
      <c r="K32" s="1886"/>
      <c r="L32" s="1886"/>
      <c r="M32" s="1286" t="str">
        <f>IF(記入シート!S505&lt;&gt;"",記入シート!S505,"")</f>
        <v/>
      </c>
      <c r="N32" s="1286"/>
      <c r="O32" s="1286"/>
      <c r="P32" s="1287"/>
      <c r="Q32" s="1441" t="str">
        <f>IF(記入シート!V505&lt;&gt;"",記入シート!V505,"")</f>
        <v/>
      </c>
      <c r="R32" s="1286"/>
      <c r="S32" s="1286"/>
      <c r="T32" s="1286"/>
      <c r="U32" s="1286"/>
      <c r="V32" s="1286"/>
      <c r="W32" s="1286"/>
      <c r="X32" s="1287"/>
      <c r="Y32" s="1893"/>
      <c r="Z32" s="1894"/>
      <c r="AA32" s="1894"/>
      <c r="AB32" s="1894"/>
      <c r="AC32" s="1897"/>
    </row>
    <row r="33" spans="2:29" ht="20.100000000000001" customHeight="1" x14ac:dyDescent="0.15">
      <c r="B33" s="1907"/>
      <c r="C33" s="1908"/>
      <c r="D33" s="1909"/>
      <c r="E33" s="1898"/>
      <c r="F33" s="1895"/>
      <c r="G33" s="1895"/>
      <c r="H33" s="1895"/>
      <c r="I33" s="1896"/>
      <c r="J33" s="1899" t="s">
        <v>1612</v>
      </c>
      <c r="K33" s="1900"/>
      <c r="L33" s="1900"/>
      <c r="M33" s="1288" t="str">
        <f>IF(記入シート!S506&lt;&gt;"",記入シート!S506,"")</f>
        <v/>
      </c>
      <c r="N33" s="1288"/>
      <c r="O33" s="1288"/>
      <c r="P33" s="1289"/>
      <c r="Q33" s="1586" t="str">
        <f>IF(記入シート!V506&lt;&gt;"",記入シート!V506,"")</f>
        <v/>
      </c>
      <c r="R33" s="1288"/>
      <c r="S33" s="1288"/>
      <c r="T33" s="1288"/>
      <c r="U33" s="1288"/>
      <c r="V33" s="1288"/>
      <c r="W33" s="1288"/>
      <c r="X33" s="1289"/>
      <c r="Y33" s="1898"/>
      <c r="Z33" s="1895"/>
      <c r="AA33" s="1895"/>
      <c r="AB33" s="1895"/>
      <c r="AC33" s="1896"/>
    </row>
    <row r="34" spans="2:29" ht="20.100000000000001" customHeight="1" x14ac:dyDescent="0.15">
      <c r="C34" s="19" t="s">
        <v>1001</v>
      </c>
    </row>
    <row r="35" spans="2:29" x14ac:dyDescent="0.15">
      <c r="C35" s="19" t="s">
        <v>1002</v>
      </c>
    </row>
    <row r="36" spans="2:29" x14ac:dyDescent="0.15">
      <c r="C36" s="19" t="s">
        <v>1003</v>
      </c>
    </row>
    <row r="37" spans="2:29" ht="45" customHeight="1" x14ac:dyDescent="0.15">
      <c r="C37" s="1765" t="s">
        <v>1004</v>
      </c>
      <c r="D37" s="1765"/>
      <c r="E37" s="1765"/>
      <c r="F37" s="1765"/>
      <c r="G37" s="1765"/>
      <c r="H37" s="1765"/>
      <c r="I37" s="1765"/>
      <c r="J37" s="1765"/>
      <c r="K37" s="1765"/>
      <c r="L37" s="1765"/>
      <c r="M37" s="1765"/>
      <c r="N37" s="1765"/>
      <c r="O37" s="1765"/>
      <c r="P37" s="1765"/>
      <c r="Q37" s="1765"/>
      <c r="R37" s="1765"/>
      <c r="S37" s="1765"/>
      <c r="T37" s="1765"/>
      <c r="U37" s="1765"/>
      <c r="V37" s="1765"/>
      <c r="W37" s="1765"/>
      <c r="X37" s="1765"/>
      <c r="Y37" s="1765"/>
      <c r="Z37" s="1765"/>
      <c r="AA37" s="1765"/>
      <c r="AB37" s="1765"/>
      <c r="AC37" s="1765"/>
    </row>
    <row r="38" spans="2:29" ht="35.1" customHeight="1" x14ac:dyDescent="0.15">
      <c r="C38" s="1765" t="s">
        <v>1005</v>
      </c>
      <c r="D38" s="1765"/>
      <c r="E38" s="1765"/>
      <c r="F38" s="1765"/>
      <c r="G38" s="1765"/>
      <c r="H38" s="1765"/>
      <c r="I38" s="1765"/>
      <c r="J38" s="1765"/>
      <c r="K38" s="1765"/>
      <c r="L38" s="1765"/>
      <c r="M38" s="1765"/>
      <c r="N38" s="1765"/>
      <c r="O38" s="1765"/>
      <c r="P38" s="1765"/>
      <c r="Q38" s="1765"/>
      <c r="R38" s="1765"/>
      <c r="S38" s="1765"/>
      <c r="T38" s="1765"/>
      <c r="U38" s="1765"/>
      <c r="V38" s="1765"/>
      <c r="W38" s="1765"/>
      <c r="X38" s="1765"/>
      <c r="Y38" s="1765"/>
      <c r="Z38" s="1765"/>
      <c r="AA38" s="1765"/>
      <c r="AB38" s="1765"/>
      <c r="AC38" s="1765"/>
    </row>
  </sheetData>
  <sheetProtection sheet="1" objects="1" scenarios="1"/>
  <mergeCells count="222">
    <mergeCell ref="J33:L33"/>
    <mergeCell ref="M33:P33"/>
    <mergeCell ref="Q33:X33"/>
    <mergeCell ref="Y33:Z33"/>
    <mergeCell ref="AA33:AC33"/>
    <mergeCell ref="E31:F31"/>
    <mergeCell ref="G31:I31"/>
    <mergeCell ref="J31:L31"/>
    <mergeCell ref="M31:P31"/>
    <mergeCell ref="Q31:X31"/>
    <mergeCell ref="Y31:Z31"/>
    <mergeCell ref="AA31:AC31"/>
    <mergeCell ref="J32:L32"/>
    <mergeCell ref="M32:P32"/>
    <mergeCell ref="Q32:X32"/>
    <mergeCell ref="Y32:Z32"/>
    <mergeCell ref="AA32:AC32"/>
    <mergeCell ref="J29:L29"/>
    <mergeCell ref="M29:P29"/>
    <mergeCell ref="Q29:X29"/>
    <mergeCell ref="Y29:Z29"/>
    <mergeCell ref="AA29:AC29"/>
    <mergeCell ref="J30:L30"/>
    <mergeCell ref="M30:P30"/>
    <mergeCell ref="Q30:X30"/>
    <mergeCell ref="Y30:Z30"/>
    <mergeCell ref="AA30:AC30"/>
    <mergeCell ref="J28:L28"/>
    <mergeCell ref="M28:P28"/>
    <mergeCell ref="Q28:X28"/>
    <mergeCell ref="Y28:Z28"/>
    <mergeCell ref="AA28:AC28"/>
    <mergeCell ref="AA19:AC19"/>
    <mergeCell ref="Q20:X20"/>
    <mergeCell ref="AA20:AC20"/>
    <mergeCell ref="Q21:X21"/>
    <mergeCell ref="AA21:AC21"/>
    <mergeCell ref="Q26:X26"/>
    <mergeCell ref="AA26:AC26"/>
    <mergeCell ref="Q27:X27"/>
    <mergeCell ref="AA27:AC27"/>
    <mergeCell ref="J24:L24"/>
    <mergeCell ref="J27:L27"/>
    <mergeCell ref="Y27:Z27"/>
    <mergeCell ref="J26:L26"/>
    <mergeCell ref="M26:P26"/>
    <mergeCell ref="Y26:Z26"/>
    <mergeCell ref="J25:L25"/>
    <mergeCell ref="M25:P25"/>
    <mergeCell ref="Y25:Z25"/>
    <mergeCell ref="M24:P24"/>
    <mergeCell ref="AA13:AC13"/>
    <mergeCell ref="Q14:X14"/>
    <mergeCell ref="AA14:AC14"/>
    <mergeCell ref="Q17:X17"/>
    <mergeCell ref="AA17:AC17"/>
    <mergeCell ref="Q18:X18"/>
    <mergeCell ref="AA18:AC18"/>
    <mergeCell ref="B10:D15"/>
    <mergeCell ref="E10:F10"/>
    <mergeCell ref="G10:I10"/>
    <mergeCell ref="J10:L10"/>
    <mergeCell ref="M10:P10"/>
    <mergeCell ref="Y10:Z10"/>
    <mergeCell ref="E11:F11"/>
    <mergeCell ref="G11:I11"/>
    <mergeCell ref="J11:L11"/>
    <mergeCell ref="M11:P11"/>
    <mergeCell ref="Y11:Z11"/>
    <mergeCell ref="E13:F13"/>
    <mergeCell ref="G13:I13"/>
    <mergeCell ref="J13:L13"/>
    <mergeCell ref="M13:P13"/>
    <mergeCell ref="Y13:Z13"/>
    <mergeCell ref="B16:D21"/>
    <mergeCell ref="AA10:AC10"/>
    <mergeCell ref="Q11:X11"/>
    <mergeCell ref="AA11:AC11"/>
    <mergeCell ref="AA5:AC5"/>
    <mergeCell ref="AA6:AC6"/>
    <mergeCell ref="AA7:AC7"/>
    <mergeCell ref="AA8:AC8"/>
    <mergeCell ref="AA9:AC9"/>
    <mergeCell ref="AA12:AC12"/>
    <mergeCell ref="Y5:Z5"/>
    <mergeCell ref="Y9:Z9"/>
    <mergeCell ref="Q12:X12"/>
    <mergeCell ref="B28:D33"/>
    <mergeCell ref="E28:F28"/>
    <mergeCell ref="G28:I28"/>
    <mergeCell ref="E30:F30"/>
    <mergeCell ref="G30:I30"/>
    <mergeCell ref="E32:F32"/>
    <mergeCell ref="G32:I32"/>
    <mergeCell ref="E22:F22"/>
    <mergeCell ref="E23:F23"/>
    <mergeCell ref="E24:F24"/>
    <mergeCell ref="G24:I24"/>
    <mergeCell ref="E27:F27"/>
    <mergeCell ref="G27:I27"/>
    <mergeCell ref="E26:F26"/>
    <mergeCell ref="G26:I26"/>
    <mergeCell ref="B22:D27"/>
    <mergeCell ref="G23:I23"/>
    <mergeCell ref="E29:F29"/>
    <mergeCell ref="G29:I29"/>
    <mergeCell ref="E33:F33"/>
    <mergeCell ref="G33:I33"/>
    <mergeCell ref="E25:F25"/>
    <mergeCell ref="G25:I25"/>
    <mergeCell ref="M27:P27"/>
    <mergeCell ref="Q24:X24"/>
    <mergeCell ref="B4:D9"/>
    <mergeCell ref="E9:F9"/>
    <mergeCell ref="G9:I9"/>
    <mergeCell ref="G21:I21"/>
    <mergeCell ref="E19:F19"/>
    <mergeCell ref="G19:I19"/>
    <mergeCell ref="E6:F6"/>
    <mergeCell ref="G6:I6"/>
    <mergeCell ref="G7:I7"/>
    <mergeCell ref="Q5:X5"/>
    <mergeCell ref="Q6:X6"/>
    <mergeCell ref="Q7:X7"/>
    <mergeCell ref="Q8:X8"/>
    <mergeCell ref="Q9:X9"/>
    <mergeCell ref="Q10:X10"/>
    <mergeCell ref="Q15:X15"/>
    <mergeCell ref="Q19:X19"/>
    <mergeCell ref="J21:L21"/>
    <mergeCell ref="M21:P21"/>
    <mergeCell ref="E7:F7"/>
    <mergeCell ref="J9:L9"/>
    <mergeCell ref="M9:P9"/>
    <mergeCell ref="AA24:AC24"/>
    <mergeCell ref="Q25:X25"/>
    <mergeCell ref="AA25:AC25"/>
    <mergeCell ref="M23:P23"/>
    <mergeCell ref="Y23:Z23"/>
    <mergeCell ref="G22:I22"/>
    <mergeCell ref="J22:L22"/>
    <mergeCell ref="M22:P22"/>
    <mergeCell ref="Y22:Z22"/>
    <mergeCell ref="Q22:X22"/>
    <mergeCell ref="AA22:AC22"/>
    <mergeCell ref="Q23:X23"/>
    <mergeCell ref="AA23:AC23"/>
    <mergeCell ref="Y24:Z24"/>
    <mergeCell ref="J23:L23"/>
    <mergeCell ref="Y21:Z21"/>
    <mergeCell ref="E20:F20"/>
    <mergeCell ref="G20:I20"/>
    <mergeCell ref="J20:L20"/>
    <mergeCell ref="M20:P20"/>
    <mergeCell ref="Y20:Z20"/>
    <mergeCell ref="E21:F21"/>
    <mergeCell ref="E8:F8"/>
    <mergeCell ref="G8:I8"/>
    <mergeCell ref="J8:L8"/>
    <mergeCell ref="M8:P8"/>
    <mergeCell ref="J19:L19"/>
    <mergeCell ref="M19:P19"/>
    <mergeCell ref="Y19:Z19"/>
    <mergeCell ref="E15:F15"/>
    <mergeCell ref="G15:I15"/>
    <mergeCell ref="J15:L15"/>
    <mergeCell ref="M15:P15"/>
    <mergeCell ref="Y15:Z15"/>
    <mergeCell ref="E16:F16"/>
    <mergeCell ref="E18:F18"/>
    <mergeCell ref="G18:I18"/>
    <mergeCell ref="J18:L18"/>
    <mergeCell ref="M18:P18"/>
    <mergeCell ref="Y18:Z18"/>
    <mergeCell ref="E17:F17"/>
    <mergeCell ref="G17:I17"/>
    <mergeCell ref="J17:L17"/>
    <mergeCell ref="M17:P17"/>
    <mergeCell ref="Y17:Z17"/>
    <mergeCell ref="E14:F14"/>
    <mergeCell ref="G14:I14"/>
    <mergeCell ref="J14:L14"/>
    <mergeCell ref="M14:P14"/>
    <mergeCell ref="Y14:Z14"/>
    <mergeCell ref="Y16:Z16"/>
    <mergeCell ref="Q13:X13"/>
    <mergeCell ref="J7:L7"/>
    <mergeCell ref="M7:P7"/>
    <mergeCell ref="Y7:Z7"/>
    <mergeCell ref="C38:AC38"/>
    <mergeCell ref="C37:AC37"/>
    <mergeCell ref="M6:P6"/>
    <mergeCell ref="Y6:Z6"/>
    <mergeCell ref="M4:P4"/>
    <mergeCell ref="E5:F5"/>
    <mergeCell ref="G5:I5"/>
    <mergeCell ref="AA15:AC15"/>
    <mergeCell ref="Q16:X16"/>
    <mergeCell ref="AA16:AC16"/>
    <mergeCell ref="Y8:Z8"/>
    <mergeCell ref="J6:L6"/>
    <mergeCell ref="E12:F12"/>
    <mergeCell ref="G12:I12"/>
    <mergeCell ref="J12:L12"/>
    <mergeCell ref="M12:P12"/>
    <mergeCell ref="Y12:Z12"/>
    <mergeCell ref="G16:I16"/>
    <mergeCell ref="J16:L16"/>
    <mergeCell ref="M16:P16"/>
    <mergeCell ref="B3:D3"/>
    <mergeCell ref="E3:I3"/>
    <mergeCell ref="J3:P3"/>
    <mergeCell ref="Y3:AC3"/>
    <mergeCell ref="Y4:Z4"/>
    <mergeCell ref="J5:L5"/>
    <mergeCell ref="M5:P5"/>
    <mergeCell ref="Q3:X3"/>
    <mergeCell ref="Q4:X4"/>
    <mergeCell ref="AA4:AC4"/>
    <mergeCell ref="E4:F4"/>
    <mergeCell ref="G4:I4"/>
    <mergeCell ref="J4:L4"/>
  </mergeCells>
  <phoneticPr fontId="3"/>
  <pageMargins left="0.28999999999999998" right="0.21" top="0.75" bottom="0.75" header="0.3" footer="0.3"/>
  <pageSetup paperSize="9" scale="74" fitToHeight="0"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98113-AAAC-49DD-AFF8-1C92349857F5}">
  <sheetPr>
    <pageSetUpPr fitToPage="1"/>
  </sheetPr>
  <dimension ref="B1:L4"/>
  <sheetViews>
    <sheetView view="pageBreakPreview" zoomScale="60" zoomScaleNormal="100" workbookViewId="0">
      <selection activeCell="L1" sqref="L1"/>
    </sheetView>
  </sheetViews>
  <sheetFormatPr defaultColWidth="4.625" defaultRowHeight="15.75" x14ac:dyDescent="0.15"/>
  <cols>
    <col min="1" max="1" width="4.625" style="463"/>
    <col min="2" max="2" width="51.625" style="463" bestFit="1" customWidth="1"/>
    <col min="3" max="3" width="17.875" style="463" bestFit="1" customWidth="1"/>
    <col min="4" max="4" width="18.875" style="463" bestFit="1" customWidth="1"/>
    <col min="5" max="5" width="11.375" style="491" bestFit="1" customWidth="1"/>
    <col min="6" max="6" width="12.5" style="491" bestFit="1" customWidth="1"/>
    <col min="7" max="7" width="12" style="463" bestFit="1" customWidth="1"/>
    <col min="8" max="8" width="18.875" style="463" bestFit="1" customWidth="1"/>
    <col min="9" max="9" width="14.125" style="463" bestFit="1" customWidth="1"/>
    <col min="10" max="10" width="21" style="463" bestFit="1" customWidth="1"/>
    <col min="11" max="11" width="21.125" style="463" bestFit="1" customWidth="1"/>
    <col min="12" max="12" width="21.375" style="463" customWidth="1"/>
    <col min="13" max="16384" width="4.625" style="463"/>
  </cols>
  <sheetData>
    <row r="1" spans="2:12" x14ac:dyDescent="0.15">
      <c r="L1" s="463">
        <v>26</v>
      </c>
    </row>
    <row r="2" spans="2:12" x14ac:dyDescent="0.15">
      <c r="B2" s="463" t="s">
        <v>1006</v>
      </c>
    </row>
    <row r="3" spans="2:12" s="465" customFormat="1" ht="31.5" x14ac:dyDescent="0.15">
      <c r="B3" s="469" t="s">
        <v>1626</v>
      </c>
      <c r="C3" s="469" t="s">
        <v>1558</v>
      </c>
      <c r="D3" s="469" t="s">
        <v>1607</v>
      </c>
      <c r="E3" s="492" t="s">
        <v>1604</v>
      </c>
      <c r="F3" s="492" t="s">
        <v>1605</v>
      </c>
      <c r="G3" s="469" t="s">
        <v>1590</v>
      </c>
      <c r="H3" s="469" t="s">
        <v>1663</v>
      </c>
      <c r="I3" s="469" t="s">
        <v>1633</v>
      </c>
      <c r="J3" s="469" t="s">
        <v>1634</v>
      </c>
      <c r="K3" s="469" t="s">
        <v>1650</v>
      </c>
      <c r="L3" s="469" t="s">
        <v>1651</v>
      </c>
    </row>
    <row r="4" spans="2:12" x14ac:dyDescent="0.15">
      <c r="B4" s="17" t="str" cm="1">
        <f t="array" ref="B4">_xlfn._xlws.FILTER('C-1-2、E-1-2、B-3-1作成用'!L:V,'C-1-2、E-1-2、B-3-1作成用'!L:L&lt;&gt;"","")</f>
        <v/>
      </c>
    </row>
  </sheetData>
  <sheetProtection sheet="1" objects="1" scenarios="1"/>
  <phoneticPr fontId="3"/>
  <conditionalFormatting sqref="B3:L3">
    <cfRule type="expression" dxfId="7" priority="3">
      <formula>$AO$11=1</formula>
    </cfRule>
  </conditionalFormatting>
  <conditionalFormatting sqref="B4:L100">
    <cfRule type="expression" dxfId="6" priority="1">
      <formula>OR($B4:$L$100&lt;&gt;"")</formula>
    </cfRule>
  </conditionalFormatting>
  <pageMargins left="0.31496062992125984" right="0.19685039370078741" top="0.39370078740157483" bottom="0.39370078740157483" header="0.31496062992125984" footer="0.31496062992125984"/>
  <pageSetup paperSize="9" scale="65" fitToHeight="0"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6119C-354E-4005-99DE-DF8325ECF04E}">
  <sheetPr codeName="Sheet30">
    <pageSetUpPr fitToPage="1"/>
  </sheetPr>
  <dimension ref="B1:W19"/>
  <sheetViews>
    <sheetView view="pageBreakPreview" zoomScale="60" zoomScaleNormal="100" workbookViewId="0">
      <selection activeCell="W1" sqref="W1"/>
    </sheetView>
  </sheetViews>
  <sheetFormatPr defaultColWidth="4.625" defaultRowHeight="15.75" x14ac:dyDescent="0.15"/>
  <cols>
    <col min="1" max="16384" width="4.625" style="19"/>
  </cols>
  <sheetData>
    <row r="1" spans="2:23" x14ac:dyDescent="0.15">
      <c r="W1" s="19">
        <v>27</v>
      </c>
    </row>
    <row r="2" spans="2:23" x14ac:dyDescent="0.15">
      <c r="B2" s="19" t="s">
        <v>1018</v>
      </c>
    </row>
    <row r="3" spans="2:23" ht="26.1" customHeight="1" x14ac:dyDescent="0.15">
      <c r="B3" s="1729" t="s">
        <v>1029</v>
      </c>
      <c r="C3" s="1729"/>
      <c r="D3" s="1729" t="s">
        <v>1019</v>
      </c>
      <c r="E3" s="1729"/>
      <c r="F3" s="1729"/>
      <c r="G3" s="1729"/>
      <c r="H3" s="1729"/>
      <c r="I3" s="1729"/>
      <c r="J3" s="1729" t="s">
        <v>1033</v>
      </c>
      <c r="K3" s="1729"/>
      <c r="L3" s="1729"/>
      <c r="M3" s="1729"/>
      <c r="N3" s="1729" t="s">
        <v>1044</v>
      </c>
      <c r="O3" s="1729"/>
      <c r="P3" s="1729"/>
      <c r="Q3" s="1729"/>
      <c r="R3" s="1729"/>
      <c r="S3" s="1729" t="s">
        <v>1050</v>
      </c>
      <c r="T3" s="1729"/>
      <c r="U3" s="1729"/>
      <c r="V3" s="1729"/>
      <c r="W3" s="1729"/>
    </row>
    <row r="4" spans="2:23" ht="26.1" customHeight="1" x14ac:dyDescent="0.15">
      <c r="B4" s="1254" t="str">
        <f>IF(記入シート!H540&lt;&gt;"",記入シート!H540,"")</f>
        <v/>
      </c>
      <c r="C4" s="1256"/>
      <c r="D4" s="1254" t="str">
        <f>IF(記入シート!J540&lt;&gt;"",記入シート!J540,"")</f>
        <v/>
      </c>
      <c r="E4" s="1255"/>
      <c r="F4" s="1255"/>
      <c r="G4" s="1255"/>
      <c r="H4" s="1255"/>
      <c r="I4" s="1256"/>
      <c r="J4" s="1254" t="str">
        <f>IF(記入シート!P540&lt;&gt;"",記入シート!P540,"")</f>
        <v/>
      </c>
      <c r="K4" s="1255"/>
      <c r="L4" s="1255"/>
      <c r="M4" s="1256"/>
      <c r="N4" s="1254" t="str">
        <f>IF(記入シート!T540&lt;&gt;"",記入シート!T540,"")</f>
        <v/>
      </c>
      <c r="O4" s="1255"/>
      <c r="P4" s="1255"/>
      <c r="Q4" s="1255"/>
      <c r="R4" s="1256"/>
      <c r="S4" s="1254" t="str">
        <f>IF(記入シート!Y540&lt;&gt;"",記入シート!Y540,"")</f>
        <v/>
      </c>
      <c r="T4" s="1255"/>
      <c r="U4" s="1255"/>
      <c r="V4" s="1255"/>
      <c r="W4" s="1256"/>
    </row>
    <row r="5" spans="2:23" ht="26.1" customHeight="1" x14ac:dyDescent="0.15">
      <c r="B5" s="1254" t="str">
        <f>IF(記入シート!H541&lt;&gt;"",記入シート!H541,"")</f>
        <v/>
      </c>
      <c r="C5" s="1256"/>
      <c r="D5" s="1254" t="str">
        <f>IF(記入シート!J541&lt;&gt;"",記入シート!J541,"")</f>
        <v/>
      </c>
      <c r="E5" s="1255"/>
      <c r="F5" s="1255"/>
      <c r="G5" s="1255"/>
      <c r="H5" s="1255"/>
      <c r="I5" s="1256"/>
      <c r="J5" s="1254" t="str">
        <f>IF(記入シート!P541&lt;&gt;"",記入シート!P541,"")</f>
        <v/>
      </c>
      <c r="K5" s="1255"/>
      <c r="L5" s="1255"/>
      <c r="M5" s="1256"/>
      <c r="N5" s="1254" t="str">
        <f>IF(記入シート!T541&lt;&gt;"",記入シート!T541,"")</f>
        <v/>
      </c>
      <c r="O5" s="1255"/>
      <c r="P5" s="1255"/>
      <c r="Q5" s="1255"/>
      <c r="R5" s="1256"/>
      <c r="S5" s="1254" t="str">
        <f>IF(記入シート!Y541&lt;&gt;"",記入シート!Y541,"")</f>
        <v/>
      </c>
      <c r="T5" s="1255"/>
      <c r="U5" s="1255"/>
      <c r="V5" s="1255"/>
      <c r="W5" s="1256"/>
    </row>
    <row r="6" spans="2:23" ht="26.1" customHeight="1" x14ac:dyDescent="0.15">
      <c r="B6" s="1254" t="str">
        <f>IF(記入シート!H542&lt;&gt;"",記入シート!H542,"")</f>
        <v/>
      </c>
      <c r="C6" s="1256"/>
      <c r="D6" s="1254" t="str">
        <f>IF(記入シート!J542&lt;&gt;"",記入シート!J542,"")</f>
        <v/>
      </c>
      <c r="E6" s="1255"/>
      <c r="F6" s="1255"/>
      <c r="G6" s="1255"/>
      <c r="H6" s="1255"/>
      <c r="I6" s="1256"/>
      <c r="J6" s="1254" t="str">
        <f>IF(記入シート!P542&lt;&gt;"",記入シート!P542,"")</f>
        <v/>
      </c>
      <c r="K6" s="1255"/>
      <c r="L6" s="1255"/>
      <c r="M6" s="1256"/>
      <c r="N6" s="1254" t="str">
        <f>IF(記入シート!T542&lt;&gt;"",記入シート!T542,"")</f>
        <v/>
      </c>
      <c r="O6" s="1255"/>
      <c r="P6" s="1255"/>
      <c r="Q6" s="1255"/>
      <c r="R6" s="1256"/>
      <c r="S6" s="1254" t="str">
        <f>IF(記入シート!Y542&lt;&gt;"",記入シート!Y542,"")</f>
        <v/>
      </c>
      <c r="T6" s="1255"/>
      <c r="U6" s="1255"/>
      <c r="V6" s="1255"/>
      <c r="W6" s="1256"/>
    </row>
    <row r="7" spans="2:23" ht="26.1" customHeight="1" x14ac:dyDescent="0.15">
      <c r="B7" s="1254" t="str">
        <f>IF(記入シート!H543&lt;&gt;"",記入シート!H543,"")</f>
        <v/>
      </c>
      <c r="C7" s="1256"/>
      <c r="D7" s="1254" t="str">
        <f>IF(記入シート!J543&lt;&gt;"",記入シート!J543,"")</f>
        <v/>
      </c>
      <c r="E7" s="1255"/>
      <c r="F7" s="1255"/>
      <c r="G7" s="1255"/>
      <c r="H7" s="1255"/>
      <c r="I7" s="1256"/>
      <c r="J7" s="1254" t="str">
        <f>IF(記入シート!P543&lt;&gt;"",記入シート!P543,"")</f>
        <v/>
      </c>
      <c r="K7" s="1255"/>
      <c r="L7" s="1255"/>
      <c r="M7" s="1256"/>
      <c r="N7" s="1254" t="str">
        <f>IF(記入シート!T543&lt;&gt;"",記入シート!T543,"")</f>
        <v/>
      </c>
      <c r="O7" s="1255"/>
      <c r="P7" s="1255"/>
      <c r="Q7" s="1255"/>
      <c r="R7" s="1256"/>
      <c r="S7" s="1254" t="str">
        <f>IF(記入シート!Y543&lt;&gt;"",記入シート!Y543,"")</f>
        <v/>
      </c>
      <c r="T7" s="1255"/>
      <c r="U7" s="1255"/>
      <c r="V7" s="1255"/>
      <c r="W7" s="1256"/>
    </row>
    <row r="8" spans="2:23" ht="26.1" customHeight="1" x14ac:dyDescent="0.15">
      <c r="B8" s="1254" t="str">
        <f>IF(記入シート!H544&lt;&gt;"",記入シート!H544,"")</f>
        <v/>
      </c>
      <c r="C8" s="1256"/>
      <c r="D8" s="1254" t="str">
        <f>IF(記入シート!J544&lt;&gt;"",記入シート!J544,"")</f>
        <v/>
      </c>
      <c r="E8" s="1255"/>
      <c r="F8" s="1255"/>
      <c r="G8" s="1255"/>
      <c r="H8" s="1255"/>
      <c r="I8" s="1256"/>
      <c r="J8" s="1254" t="str">
        <f>IF(記入シート!P544&lt;&gt;"",記入シート!P544,"")</f>
        <v/>
      </c>
      <c r="K8" s="1255"/>
      <c r="L8" s="1255"/>
      <c r="M8" s="1256"/>
      <c r="N8" s="1254" t="str">
        <f>IF(記入シート!T544&lt;&gt;"",記入シート!T544,"")</f>
        <v/>
      </c>
      <c r="O8" s="1255"/>
      <c r="P8" s="1255"/>
      <c r="Q8" s="1255"/>
      <c r="R8" s="1256"/>
      <c r="S8" s="1254" t="str">
        <f>IF(記入シート!Y544&lt;&gt;"",記入シート!Y544,"")</f>
        <v/>
      </c>
      <c r="T8" s="1255"/>
      <c r="U8" s="1255"/>
      <c r="V8" s="1255"/>
      <c r="W8" s="1256"/>
    </row>
    <row r="9" spans="2:23" ht="26.1" customHeight="1" x14ac:dyDescent="0.15">
      <c r="B9" s="1254" t="str">
        <f>IF(記入シート!H545&lt;&gt;"",記入シート!H545,"")</f>
        <v/>
      </c>
      <c r="C9" s="1256"/>
      <c r="D9" s="1254" t="str">
        <f>IF(記入シート!J545&lt;&gt;"",記入シート!J545,"")</f>
        <v/>
      </c>
      <c r="E9" s="1255"/>
      <c r="F9" s="1255"/>
      <c r="G9" s="1255"/>
      <c r="H9" s="1255"/>
      <c r="I9" s="1256"/>
      <c r="J9" s="1254" t="str">
        <f>IF(記入シート!P545&lt;&gt;"",記入シート!P545,"")</f>
        <v/>
      </c>
      <c r="K9" s="1255"/>
      <c r="L9" s="1255"/>
      <c r="M9" s="1256"/>
      <c r="N9" s="1254" t="str">
        <f>IF(記入シート!T545&lt;&gt;"",記入シート!T545,"")</f>
        <v/>
      </c>
      <c r="O9" s="1255"/>
      <c r="P9" s="1255"/>
      <c r="Q9" s="1255"/>
      <c r="R9" s="1256"/>
      <c r="S9" s="1254" t="str">
        <f>IF(記入シート!Y545&lt;&gt;"",記入シート!Y545,"")</f>
        <v/>
      </c>
      <c r="T9" s="1255"/>
      <c r="U9" s="1255"/>
      <c r="V9" s="1255"/>
      <c r="W9" s="1256"/>
    </row>
    <row r="10" spans="2:23" ht="26.1" customHeight="1" x14ac:dyDescent="0.15">
      <c r="B10" s="1254" t="str">
        <f>IF(記入シート!H546&lt;&gt;"",記入シート!H546,"")</f>
        <v/>
      </c>
      <c r="C10" s="1256"/>
      <c r="D10" s="1254" t="str">
        <f>IF(記入シート!J546&lt;&gt;"",記入シート!J546,"")</f>
        <v/>
      </c>
      <c r="E10" s="1255"/>
      <c r="F10" s="1255"/>
      <c r="G10" s="1255"/>
      <c r="H10" s="1255"/>
      <c r="I10" s="1256"/>
      <c r="J10" s="1254" t="str">
        <f>IF(記入シート!P546&lt;&gt;"",記入シート!P546,"")</f>
        <v/>
      </c>
      <c r="K10" s="1255"/>
      <c r="L10" s="1255"/>
      <c r="M10" s="1256"/>
      <c r="N10" s="1254" t="str">
        <f>IF(記入シート!T546&lt;&gt;"",記入シート!T546,"")</f>
        <v/>
      </c>
      <c r="O10" s="1255"/>
      <c r="P10" s="1255"/>
      <c r="Q10" s="1255"/>
      <c r="R10" s="1256"/>
      <c r="S10" s="1254" t="str">
        <f>IF(記入シート!Y546&lt;&gt;"",記入シート!Y546,"")</f>
        <v/>
      </c>
      <c r="T10" s="1255"/>
      <c r="U10" s="1255"/>
      <c r="V10" s="1255"/>
      <c r="W10" s="1256"/>
    </row>
    <row r="11" spans="2:23" ht="26.1" customHeight="1" x14ac:dyDescent="0.15">
      <c r="B11" s="1254" t="str">
        <f>IF(記入シート!H547&lt;&gt;"",記入シート!H547,"")</f>
        <v/>
      </c>
      <c r="C11" s="1256"/>
      <c r="D11" s="1254" t="str">
        <f>IF(記入シート!J547&lt;&gt;"",記入シート!J547,"")</f>
        <v/>
      </c>
      <c r="E11" s="1255"/>
      <c r="F11" s="1255"/>
      <c r="G11" s="1255"/>
      <c r="H11" s="1255"/>
      <c r="I11" s="1256"/>
      <c r="J11" s="1254" t="str">
        <f>IF(記入シート!P547&lt;&gt;"",記入シート!P547,"")</f>
        <v/>
      </c>
      <c r="K11" s="1255"/>
      <c r="L11" s="1255"/>
      <c r="M11" s="1256"/>
      <c r="N11" s="1254" t="str">
        <f>IF(記入シート!T547&lt;&gt;"",記入シート!T547,"")</f>
        <v/>
      </c>
      <c r="O11" s="1255"/>
      <c r="P11" s="1255"/>
      <c r="Q11" s="1255"/>
      <c r="R11" s="1256"/>
      <c r="S11" s="1254" t="str">
        <f>IF(記入シート!Y547&lt;&gt;"",記入シート!Y547,"")</f>
        <v/>
      </c>
      <c r="T11" s="1255"/>
      <c r="U11" s="1255"/>
      <c r="V11" s="1255"/>
      <c r="W11" s="1256"/>
    </row>
    <row r="12" spans="2:23" ht="26.1" customHeight="1" x14ac:dyDescent="0.15">
      <c r="B12" s="1254" t="str">
        <f>IF(記入シート!H548&lt;&gt;"",記入シート!H548,"")</f>
        <v/>
      </c>
      <c r="C12" s="1256"/>
      <c r="D12" s="1254" t="str">
        <f>IF(記入シート!J548&lt;&gt;"",記入シート!J548,"")</f>
        <v/>
      </c>
      <c r="E12" s="1255"/>
      <c r="F12" s="1255"/>
      <c r="G12" s="1255"/>
      <c r="H12" s="1255"/>
      <c r="I12" s="1256"/>
      <c r="J12" s="1254" t="str">
        <f>IF(記入シート!P548&lt;&gt;"",記入シート!P548,"")</f>
        <v/>
      </c>
      <c r="K12" s="1255"/>
      <c r="L12" s="1255"/>
      <c r="M12" s="1256"/>
      <c r="N12" s="1254" t="str">
        <f>IF(記入シート!T548&lt;&gt;"",記入シート!T548,"")</f>
        <v/>
      </c>
      <c r="O12" s="1255"/>
      <c r="P12" s="1255"/>
      <c r="Q12" s="1255"/>
      <c r="R12" s="1256"/>
      <c r="S12" s="1254" t="str">
        <f>IF(記入シート!Y548&lt;&gt;"",記入シート!Y548,"")</f>
        <v/>
      </c>
      <c r="T12" s="1255"/>
      <c r="U12" s="1255"/>
      <c r="V12" s="1255"/>
      <c r="W12" s="1256"/>
    </row>
    <row r="13" spans="2:23" ht="26.1" customHeight="1" x14ac:dyDescent="0.15">
      <c r="B13" s="1254" t="str">
        <f>IF(記入シート!H549&lt;&gt;"",記入シート!H549,"")</f>
        <v/>
      </c>
      <c r="C13" s="1256"/>
      <c r="D13" s="1254" t="str">
        <f>IF(記入シート!J549&lt;&gt;"",記入シート!J549,"")</f>
        <v/>
      </c>
      <c r="E13" s="1255"/>
      <c r="F13" s="1255"/>
      <c r="G13" s="1255"/>
      <c r="H13" s="1255"/>
      <c r="I13" s="1256"/>
      <c r="J13" s="1254" t="str">
        <f>IF(記入シート!P549&lt;&gt;"",記入シート!P549,"")</f>
        <v/>
      </c>
      <c r="K13" s="1255"/>
      <c r="L13" s="1255"/>
      <c r="M13" s="1256"/>
      <c r="N13" s="1254" t="str">
        <f>IF(記入シート!T549&lt;&gt;"",記入シート!T549,"")</f>
        <v/>
      </c>
      <c r="O13" s="1255"/>
      <c r="P13" s="1255"/>
      <c r="Q13" s="1255"/>
      <c r="R13" s="1256"/>
      <c r="S13" s="1254" t="str">
        <f>IF(記入シート!Y549&lt;&gt;"",記入シート!Y549,"")</f>
        <v/>
      </c>
      <c r="T13" s="1255"/>
      <c r="U13" s="1255"/>
      <c r="V13" s="1255"/>
      <c r="W13" s="1256"/>
    </row>
    <row r="14" spans="2:23" ht="26.1" customHeight="1" x14ac:dyDescent="0.15">
      <c r="B14" s="1254" t="str">
        <f>IF(記入シート!H550&lt;&gt;"",記入シート!H550,"")</f>
        <v/>
      </c>
      <c r="C14" s="1256"/>
      <c r="D14" s="1254" t="str">
        <f>IF(記入シート!J550&lt;&gt;"",記入シート!J550,"")</f>
        <v/>
      </c>
      <c r="E14" s="1255"/>
      <c r="F14" s="1255"/>
      <c r="G14" s="1255"/>
      <c r="H14" s="1255"/>
      <c r="I14" s="1256"/>
      <c r="J14" s="1254" t="str">
        <f>IF(記入シート!P550&lt;&gt;"",記入シート!P550,"")</f>
        <v/>
      </c>
      <c r="K14" s="1255"/>
      <c r="L14" s="1255"/>
      <c r="M14" s="1256"/>
      <c r="N14" s="1254" t="str">
        <f>IF(記入シート!T550&lt;&gt;"",記入シート!T550,"")</f>
        <v/>
      </c>
      <c r="O14" s="1255"/>
      <c r="P14" s="1255"/>
      <c r="Q14" s="1255"/>
      <c r="R14" s="1256"/>
      <c r="S14" s="1254" t="str">
        <f>IF(記入シート!Y550&lt;&gt;"",記入シート!Y550,"")</f>
        <v/>
      </c>
      <c r="T14" s="1255"/>
      <c r="U14" s="1255"/>
      <c r="V14" s="1255"/>
      <c r="W14" s="1256"/>
    </row>
    <row r="15" spans="2:23" ht="26.1" customHeight="1" x14ac:dyDescent="0.15">
      <c r="B15" s="1254" t="str">
        <f>IF(記入シート!H551&lt;&gt;"",記入シート!H551,"")</f>
        <v/>
      </c>
      <c r="C15" s="1256"/>
      <c r="D15" s="1254" t="str">
        <f>IF(記入シート!J551&lt;&gt;"",記入シート!J551,"")</f>
        <v/>
      </c>
      <c r="E15" s="1255"/>
      <c r="F15" s="1255"/>
      <c r="G15" s="1255"/>
      <c r="H15" s="1255"/>
      <c r="I15" s="1256"/>
      <c r="J15" s="1254" t="str">
        <f>IF(記入シート!P551&lt;&gt;"",記入シート!P551,"")</f>
        <v/>
      </c>
      <c r="K15" s="1255"/>
      <c r="L15" s="1255"/>
      <c r="M15" s="1256"/>
      <c r="N15" s="1254" t="str">
        <f>IF(記入シート!T551&lt;&gt;"",記入シート!T551,"")</f>
        <v/>
      </c>
      <c r="O15" s="1255"/>
      <c r="P15" s="1255"/>
      <c r="Q15" s="1255"/>
      <c r="R15" s="1256"/>
      <c r="S15" s="1254" t="str">
        <f>IF(記入シート!Y551&lt;&gt;"",記入シート!Y551,"")</f>
        <v/>
      </c>
      <c r="T15" s="1255"/>
      <c r="U15" s="1255"/>
      <c r="V15" s="1255"/>
      <c r="W15" s="1256"/>
    </row>
    <row r="16" spans="2:23" ht="26.1" customHeight="1" x14ac:dyDescent="0.15">
      <c r="B16" s="1254" t="str">
        <f>IF(記入シート!H552&lt;&gt;"",記入シート!H552,"")</f>
        <v/>
      </c>
      <c r="C16" s="1256"/>
      <c r="D16" s="1254" t="str">
        <f>IF(記入シート!J552&lt;&gt;"",記入シート!J552,"")</f>
        <v/>
      </c>
      <c r="E16" s="1255"/>
      <c r="F16" s="1255"/>
      <c r="G16" s="1255"/>
      <c r="H16" s="1255"/>
      <c r="I16" s="1256"/>
      <c r="J16" s="1254" t="str">
        <f>IF(記入シート!P552&lt;&gt;"",記入シート!P552,"")</f>
        <v/>
      </c>
      <c r="K16" s="1255"/>
      <c r="L16" s="1255"/>
      <c r="M16" s="1256"/>
      <c r="N16" s="1254" t="str">
        <f>IF(記入シート!T552&lt;&gt;"",記入シート!T552,"")</f>
        <v/>
      </c>
      <c r="O16" s="1255"/>
      <c r="P16" s="1255"/>
      <c r="Q16" s="1255"/>
      <c r="R16" s="1256"/>
      <c r="S16" s="1254" t="str">
        <f>IF(記入シート!Y552&lt;&gt;"",記入シート!Y552,"")</f>
        <v/>
      </c>
      <c r="T16" s="1255"/>
      <c r="U16" s="1255"/>
      <c r="V16" s="1255"/>
      <c r="W16" s="1256"/>
    </row>
    <row r="17" spans="2:23" ht="26.1" customHeight="1" x14ac:dyDescent="0.15">
      <c r="B17" s="1254" t="str">
        <f>IF(記入シート!H553&lt;&gt;"",記入シート!H553,"")</f>
        <v/>
      </c>
      <c r="C17" s="1256"/>
      <c r="D17" s="1254" t="str">
        <f>IF(記入シート!J553&lt;&gt;"",記入シート!J553,"")</f>
        <v/>
      </c>
      <c r="E17" s="1255"/>
      <c r="F17" s="1255"/>
      <c r="G17" s="1255"/>
      <c r="H17" s="1255"/>
      <c r="I17" s="1256"/>
      <c r="J17" s="1254" t="str">
        <f>IF(記入シート!P553&lt;&gt;"",記入シート!P553,"")</f>
        <v/>
      </c>
      <c r="K17" s="1255"/>
      <c r="L17" s="1255"/>
      <c r="M17" s="1256"/>
      <c r="N17" s="1254" t="str">
        <f>IF(記入シート!T553&lt;&gt;"",記入シート!T553,"")</f>
        <v/>
      </c>
      <c r="O17" s="1255"/>
      <c r="P17" s="1255"/>
      <c r="Q17" s="1255"/>
      <c r="R17" s="1256"/>
      <c r="S17" s="1254" t="str">
        <f>IF(記入シート!Y553&lt;&gt;"",記入シート!Y553,"")</f>
        <v/>
      </c>
      <c r="T17" s="1255"/>
      <c r="U17" s="1255"/>
      <c r="V17" s="1255"/>
      <c r="W17" s="1256"/>
    </row>
    <row r="18" spans="2:23" x14ac:dyDescent="0.15">
      <c r="C18" s="19" t="s">
        <v>1052</v>
      </c>
    </row>
    <row r="19" spans="2:23" x14ac:dyDescent="0.15">
      <c r="C19" s="19" t="s">
        <v>1053</v>
      </c>
    </row>
  </sheetData>
  <sheetProtection sheet="1" objects="1" scenarios="1"/>
  <mergeCells count="75">
    <mergeCell ref="B17:C17"/>
    <mergeCell ref="B10:C10"/>
    <mergeCell ref="B11:C11"/>
    <mergeCell ref="B12:C12"/>
    <mergeCell ref="B13:C13"/>
    <mergeCell ref="B14:C14"/>
    <mergeCell ref="D17:I17"/>
    <mergeCell ref="J17:M17"/>
    <mergeCell ref="D15:I15"/>
    <mergeCell ref="D14:I14"/>
    <mergeCell ref="J14:M14"/>
    <mergeCell ref="N14:R14"/>
    <mergeCell ref="S14:W14"/>
    <mergeCell ref="D11:I11"/>
    <mergeCell ref="J11:M11"/>
    <mergeCell ref="B16:C16"/>
    <mergeCell ref="N11:R11"/>
    <mergeCell ref="S11:W11"/>
    <mergeCell ref="D12:I12"/>
    <mergeCell ref="J12:M12"/>
    <mergeCell ref="N12:R12"/>
    <mergeCell ref="S12:W12"/>
    <mergeCell ref="D13:I13"/>
    <mergeCell ref="N13:R13"/>
    <mergeCell ref="S13:W13"/>
    <mergeCell ref="B15:C15"/>
    <mergeCell ref="D7:I7"/>
    <mergeCell ref="J7:M7"/>
    <mergeCell ref="N7:R7"/>
    <mergeCell ref="S7:W7"/>
    <mergeCell ref="D8:I8"/>
    <mergeCell ref="J8:M8"/>
    <mergeCell ref="N8:R8"/>
    <mergeCell ref="S8:W8"/>
    <mergeCell ref="N17:R17"/>
    <mergeCell ref="S17:W17"/>
    <mergeCell ref="B4:C4"/>
    <mergeCell ref="B5:C5"/>
    <mergeCell ref="B6:C6"/>
    <mergeCell ref="B7:C7"/>
    <mergeCell ref="B8:C8"/>
    <mergeCell ref="B9:C9"/>
    <mergeCell ref="J15:M15"/>
    <mergeCell ref="N15:R15"/>
    <mergeCell ref="S15:W15"/>
    <mergeCell ref="D16:I16"/>
    <mergeCell ref="J16:M16"/>
    <mergeCell ref="N16:R16"/>
    <mergeCell ref="S16:W16"/>
    <mergeCell ref="J13:M13"/>
    <mergeCell ref="D9:I9"/>
    <mergeCell ref="J9:M9"/>
    <mergeCell ref="N9:R9"/>
    <mergeCell ref="S9:W9"/>
    <mergeCell ref="D10:I10"/>
    <mergeCell ref="J10:M10"/>
    <mergeCell ref="N10:R10"/>
    <mergeCell ref="S10:W10"/>
    <mergeCell ref="D5:I5"/>
    <mergeCell ref="J5:M5"/>
    <mergeCell ref="N5:R5"/>
    <mergeCell ref="S5:W5"/>
    <mergeCell ref="D6:I6"/>
    <mergeCell ref="J6:M6"/>
    <mergeCell ref="N6:R6"/>
    <mergeCell ref="S6:W6"/>
    <mergeCell ref="D4:I4"/>
    <mergeCell ref="J4:M4"/>
    <mergeCell ref="N4:R4"/>
    <mergeCell ref="S4:W4"/>
    <mergeCell ref="B3:C3"/>
    <mergeCell ref="D3:I3"/>
    <mergeCell ref="J3:M3"/>
    <mergeCell ref="N3:R3"/>
    <mergeCell ref="S3:W3"/>
  </mergeCells>
  <phoneticPr fontId="3"/>
  <pageMargins left="0.7" right="0.7" top="0.75" bottom="0.75" header="0.3" footer="0.3"/>
  <pageSetup paperSize="9" scale="83" fitToHeight="0" orientation="portrait" r:id="rId1"/>
  <rowBreaks count="1" manualBreakCount="1">
    <brk id="33" max="16383"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153AF-9FAB-40AB-B4A7-55C99F07A0FE}">
  <sheetPr codeName="Sheet31">
    <pageSetUpPr fitToPage="1"/>
  </sheetPr>
  <dimension ref="B1:AA17"/>
  <sheetViews>
    <sheetView view="pageBreakPreview" zoomScale="80" zoomScaleNormal="100" zoomScaleSheetLayoutView="80" workbookViewId="0">
      <selection activeCell="AA1" sqref="AA1"/>
    </sheetView>
  </sheetViews>
  <sheetFormatPr defaultColWidth="4.625" defaultRowHeight="15.75" x14ac:dyDescent="0.15"/>
  <cols>
    <col min="1" max="2" width="4.625" style="19"/>
    <col min="3" max="4" width="5.625" style="19" customWidth="1"/>
    <col min="5" max="25" width="4.625" style="19"/>
    <col min="26" max="26" width="7.125" style="19" bestFit="1" customWidth="1"/>
    <col min="27" max="16384" width="4.625" style="19"/>
  </cols>
  <sheetData>
    <row r="1" spans="2:27" x14ac:dyDescent="0.15">
      <c r="AA1" s="19">
        <v>28</v>
      </c>
    </row>
    <row r="2" spans="2:27" x14ac:dyDescent="0.15">
      <c r="B2" s="19" t="s">
        <v>1098</v>
      </c>
    </row>
    <row r="3" spans="2:27" ht="26.1" customHeight="1" x14ac:dyDescent="0.15">
      <c r="B3" s="1729" t="s">
        <v>1099</v>
      </c>
      <c r="C3" s="1729"/>
      <c r="D3" s="1729"/>
      <c r="E3" s="1729" t="s">
        <v>1100</v>
      </c>
      <c r="F3" s="1729"/>
      <c r="G3" s="1729"/>
      <c r="H3" s="1729"/>
      <c r="I3" s="1729"/>
      <c r="J3" s="1729"/>
      <c r="K3" s="1729"/>
      <c r="L3" s="1729"/>
      <c r="M3" s="1729"/>
      <c r="N3" s="1729"/>
      <c r="O3" s="1729" t="s">
        <v>1635</v>
      </c>
      <c r="P3" s="1729"/>
      <c r="Q3" s="1729"/>
      <c r="R3" s="1729"/>
      <c r="S3" s="1729"/>
      <c r="T3" s="1729"/>
      <c r="U3" s="1729"/>
      <c r="V3" s="1729" t="s">
        <v>1104</v>
      </c>
      <c r="W3" s="1729"/>
      <c r="X3" s="1729"/>
      <c r="Y3" s="1729" t="s">
        <v>1105</v>
      </c>
      <c r="Z3" s="1729"/>
      <c r="AA3" s="1729"/>
    </row>
    <row r="4" spans="2:27" ht="50.1" customHeight="1" x14ac:dyDescent="0.15">
      <c r="B4" s="1372" t="str">
        <f>IF(記入シート!H559&lt;&gt;"",記入シート!H559,"")</f>
        <v>避難・誘導訓練
（消防法に基づくまたは自主訓練）</v>
      </c>
      <c r="C4" s="1299"/>
      <c r="D4" s="1373"/>
      <c r="E4" s="1372" t="str">
        <f>IF(記入シート!K559&lt;&gt;"",記入シート!K559,"")</f>
        <v/>
      </c>
      <c r="F4" s="1299"/>
      <c r="G4" s="1299"/>
      <c r="H4" s="1299"/>
      <c r="I4" s="1299"/>
      <c r="J4" s="1299"/>
      <c r="K4" s="1299"/>
      <c r="L4" s="1299"/>
      <c r="M4" s="1299"/>
      <c r="N4" s="1373"/>
      <c r="O4" s="1372" t="str">
        <f>IF(記入シート!U559&lt;&gt;"",記入シート!U559,"")</f>
        <v/>
      </c>
      <c r="P4" s="1299"/>
      <c r="Q4" s="1299"/>
      <c r="R4" s="1299"/>
      <c r="S4" s="1299"/>
      <c r="T4" s="1299"/>
      <c r="U4" s="1373"/>
      <c r="V4" s="1041" t="str">
        <f>IF(記入シート!Y559&lt;&gt;"",記入シート!Y559,"")</f>
        <v/>
      </c>
      <c r="W4" s="1042"/>
      <c r="X4" s="1043"/>
      <c r="Y4" s="1041" t="str">
        <f>IF(記入シート!AB559&lt;&gt;"",記入シート!AB559,"")</f>
        <v/>
      </c>
      <c r="Z4" s="1042"/>
      <c r="AA4" s="1043"/>
    </row>
    <row r="5" spans="2:27" ht="50.1" customHeight="1" x14ac:dyDescent="0.15">
      <c r="B5" s="1372" t="str">
        <f>IF(記入シート!H560&lt;&gt;"",記入シート!H560,"")</f>
        <v>安否確認訓練</v>
      </c>
      <c r="C5" s="1299"/>
      <c r="D5" s="1373"/>
      <c r="E5" s="1372" t="str">
        <f>IF(記入シート!K560&lt;&gt;"",記入シート!K560,"")</f>
        <v/>
      </c>
      <c r="F5" s="1299"/>
      <c r="G5" s="1299"/>
      <c r="H5" s="1299"/>
      <c r="I5" s="1299"/>
      <c r="J5" s="1299"/>
      <c r="K5" s="1299"/>
      <c r="L5" s="1299"/>
      <c r="M5" s="1299"/>
      <c r="N5" s="1373"/>
      <c r="O5" s="1372" t="str">
        <f>IF(記入シート!U560&lt;&gt;"",記入シート!U560,"")</f>
        <v/>
      </c>
      <c r="P5" s="1299"/>
      <c r="Q5" s="1299"/>
      <c r="R5" s="1299"/>
      <c r="S5" s="1299"/>
      <c r="T5" s="1299"/>
      <c r="U5" s="1373"/>
      <c r="V5" s="1041" t="str">
        <f>IF(記入シート!Y560&lt;&gt;"",記入シート!Y560,"")</f>
        <v/>
      </c>
      <c r="W5" s="1042"/>
      <c r="X5" s="1043"/>
      <c r="Y5" s="1041" t="str">
        <f>IF(記入シート!AB560&lt;&gt;"",記入シート!AB560,"")</f>
        <v/>
      </c>
      <c r="Z5" s="1042"/>
      <c r="AA5" s="1043"/>
    </row>
    <row r="6" spans="2:27" ht="50.1" customHeight="1" x14ac:dyDescent="0.15">
      <c r="B6" s="1372" t="str">
        <f>IF(記入シート!H561&lt;&gt;"",記入シート!H561,"")</f>
        <v>実施参集訓練</v>
      </c>
      <c r="C6" s="1299"/>
      <c r="D6" s="1373"/>
      <c r="E6" s="1372" t="str">
        <f>IF(記入シート!K561&lt;&gt;"",記入シート!K561,"")</f>
        <v/>
      </c>
      <c r="F6" s="1299"/>
      <c r="G6" s="1299"/>
      <c r="H6" s="1299"/>
      <c r="I6" s="1299"/>
      <c r="J6" s="1299"/>
      <c r="K6" s="1299"/>
      <c r="L6" s="1299"/>
      <c r="M6" s="1299"/>
      <c r="N6" s="1373"/>
      <c r="O6" s="1372" t="str">
        <f>IF(記入シート!U561&lt;&gt;"",記入シート!U561,"")</f>
        <v/>
      </c>
      <c r="P6" s="1299"/>
      <c r="Q6" s="1299"/>
      <c r="R6" s="1299"/>
      <c r="S6" s="1299"/>
      <c r="T6" s="1299"/>
      <c r="U6" s="1373"/>
      <c r="V6" s="1041" t="str">
        <f>IF(記入シート!Y561&lt;&gt;"",記入シート!Y561,"")</f>
        <v/>
      </c>
      <c r="W6" s="1042"/>
      <c r="X6" s="1043"/>
      <c r="Y6" s="1041" t="str">
        <f>IF(記入シート!AB561&lt;&gt;"",記入シート!AB561,"")</f>
        <v/>
      </c>
      <c r="Z6" s="1042"/>
      <c r="AA6" s="1043"/>
    </row>
    <row r="7" spans="2:27" ht="50.1" customHeight="1" x14ac:dyDescent="0.15">
      <c r="B7" s="1372" t="str">
        <f>IF(記入シート!H562&lt;&gt;"",記入シート!H562,"")</f>
        <v>その他</v>
      </c>
      <c r="C7" s="1299"/>
      <c r="D7" s="1373"/>
      <c r="E7" s="1372" t="str">
        <f>IF(記入シート!K562&lt;&gt;"",記入シート!K562,"")</f>
        <v/>
      </c>
      <c r="F7" s="1299"/>
      <c r="G7" s="1299"/>
      <c r="H7" s="1299"/>
      <c r="I7" s="1299"/>
      <c r="J7" s="1299"/>
      <c r="K7" s="1299"/>
      <c r="L7" s="1299"/>
      <c r="M7" s="1299"/>
      <c r="N7" s="1373"/>
      <c r="O7" s="1372" t="str">
        <f>IF(記入シート!U562&lt;&gt;"",記入シート!U562,"")</f>
        <v/>
      </c>
      <c r="P7" s="1299"/>
      <c r="Q7" s="1299"/>
      <c r="R7" s="1299"/>
      <c r="S7" s="1299"/>
      <c r="T7" s="1299"/>
      <c r="U7" s="1373"/>
      <c r="V7" s="1041" t="str">
        <f>IF(記入シート!Y562&lt;&gt;"",記入シート!Y562,"")</f>
        <v/>
      </c>
      <c r="W7" s="1042"/>
      <c r="X7" s="1043"/>
      <c r="Y7" s="1041" t="str">
        <f>IF(記入シート!AB562&lt;&gt;"",記入シート!AB562,"")</f>
        <v/>
      </c>
      <c r="Z7" s="1042"/>
      <c r="AA7" s="1043"/>
    </row>
    <row r="10" spans="2:27" x14ac:dyDescent="0.15">
      <c r="B10" s="19" t="s">
        <v>1140</v>
      </c>
    </row>
    <row r="11" spans="2:27" ht="35.1" customHeight="1" x14ac:dyDescent="0.15">
      <c r="B11" s="1762" t="s">
        <v>1141</v>
      </c>
      <c r="C11" s="1763"/>
      <c r="D11" s="1763"/>
      <c r="E11" s="1763"/>
      <c r="F11" s="1763"/>
      <c r="G11" s="1763"/>
      <c r="H11" s="1763"/>
      <c r="I11" s="1763"/>
      <c r="J11" s="1763"/>
      <c r="K11" s="1764"/>
      <c r="L11" s="1729" t="s">
        <v>1673</v>
      </c>
      <c r="M11" s="1729"/>
      <c r="N11" s="1729"/>
      <c r="O11" s="1729" t="s">
        <v>1674</v>
      </c>
      <c r="P11" s="1729"/>
      <c r="Q11" s="1729"/>
      <c r="R11" s="1762" t="s">
        <v>1892</v>
      </c>
      <c r="S11" s="1763"/>
      <c r="T11" s="1763"/>
      <c r="U11" s="1735" t="s">
        <v>1675</v>
      </c>
      <c r="V11" s="1729"/>
      <c r="W11" s="1729"/>
      <c r="X11" s="1729" t="s">
        <v>1891</v>
      </c>
      <c r="Y11" s="1729"/>
      <c r="Z11" s="1735" t="s">
        <v>1957</v>
      </c>
      <c r="AA11" s="1729"/>
    </row>
    <row r="12" spans="2:27" ht="39.950000000000003" customHeight="1" x14ac:dyDescent="0.15">
      <c r="B12" s="462">
        <f>IF(記入シート!H569&lt;&gt;"",記入シート!H569,"")</f>
        <v>1</v>
      </c>
      <c r="C12" s="1910" t="s">
        <v>1665</v>
      </c>
      <c r="D12" s="1910"/>
      <c r="E12" s="1910"/>
      <c r="F12" s="1910"/>
      <c r="G12" s="1910"/>
      <c r="H12" s="1910"/>
      <c r="I12" s="1910"/>
      <c r="J12" s="1910"/>
      <c r="K12" s="1911"/>
      <c r="L12" s="1041" t="str">
        <f>IF(記入シート!S569&lt;&gt;"",記入シート!S569,"")</f>
        <v/>
      </c>
      <c r="M12" s="1042"/>
      <c r="N12" s="1043"/>
      <c r="O12" s="1041" t="str">
        <f>IF(記入シート!V569&lt;&gt;"",記入シート!V569,"")</f>
        <v/>
      </c>
      <c r="P12" s="1042"/>
      <c r="Q12" s="1043"/>
      <c r="R12" s="1297" t="str">
        <f>IF(記入シート!Y569&lt;&gt;"",記入シート!Y569,"")</f>
        <v/>
      </c>
      <c r="S12" s="1782"/>
      <c r="T12" s="1782"/>
      <c r="U12" s="1737" t="str">
        <f>IF(記入シート!AC569&lt;&gt;"",記入シート!AC569,"")</f>
        <v/>
      </c>
      <c r="V12" s="1737"/>
      <c r="W12" s="1737"/>
      <c r="X12" s="1737" t="str">
        <f>IF(記入シート!AI569&lt;&gt;"",記入シート!AI569,"")</f>
        <v/>
      </c>
      <c r="Y12" s="1737"/>
      <c r="Z12" s="1302" t="str">
        <f>IF(記入シート!AK569&lt;&gt;"",記入シート!AK569,"")</f>
        <v/>
      </c>
      <c r="AA12" s="1302"/>
    </row>
    <row r="13" spans="2:27" ht="39.950000000000003" customHeight="1" x14ac:dyDescent="0.15">
      <c r="B13" s="462">
        <f>IF(記入シート!H570&lt;&gt;"",記入シート!H570,"")</f>
        <v>2</v>
      </c>
      <c r="C13" s="1910" t="s">
        <v>1148</v>
      </c>
      <c r="D13" s="1910"/>
      <c r="E13" s="1910"/>
      <c r="F13" s="1910"/>
      <c r="G13" s="1910"/>
      <c r="H13" s="1910"/>
      <c r="I13" s="1910"/>
      <c r="J13" s="1910"/>
      <c r="K13" s="1911"/>
      <c r="L13" s="1041" t="str">
        <f>IF(記入シート!S570&lt;&gt;"",記入シート!S570,"")</f>
        <v/>
      </c>
      <c r="M13" s="1042"/>
      <c r="N13" s="1043"/>
      <c r="O13" s="1041" t="str">
        <f>IF(記入シート!V570&lt;&gt;"",記入シート!V570,"")</f>
        <v/>
      </c>
      <c r="P13" s="1042"/>
      <c r="Q13" s="1043"/>
      <c r="R13" s="1297" t="str">
        <f>IF(記入シート!Y570&lt;&gt;"",記入シート!Y570,"")</f>
        <v/>
      </c>
      <c r="S13" s="1782"/>
      <c r="T13" s="1782"/>
      <c r="U13" s="1737" t="str">
        <f>IF(記入シート!AC570&lt;&gt;"",記入シート!AC570,"")</f>
        <v/>
      </c>
      <c r="V13" s="1737"/>
      <c r="W13" s="1737"/>
      <c r="X13" s="1737" t="str">
        <f>IF(記入シート!AI570&lt;&gt;"",記入シート!AI570,"")</f>
        <v/>
      </c>
      <c r="Y13" s="1737"/>
      <c r="Z13" s="1302" t="str">
        <f>IF(記入シート!AK570&lt;&gt;"",記入シート!AK570,"")</f>
        <v/>
      </c>
      <c r="AA13" s="1302"/>
    </row>
    <row r="14" spans="2:27" ht="39.950000000000003" customHeight="1" x14ac:dyDescent="0.15">
      <c r="B14" s="462">
        <f>IF(記入シート!H571&lt;&gt;"",記入シート!H571,"")</f>
        <v>3</v>
      </c>
      <c r="C14" s="1910" t="s">
        <v>1150</v>
      </c>
      <c r="D14" s="1910"/>
      <c r="E14" s="1910"/>
      <c r="F14" s="1910"/>
      <c r="G14" s="1910"/>
      <c r="H14" s="1910"/>
      <c r="I14" s="1910"/>
      <c r="J14" s="1910"/>
      <c r="K14" s="1911"/>
      <c r="L14" s="1041" t="str">
        <f>IF(記入シート!S571&lt;&gt;"",記入シート!S571,"")</f>
        <v/>
      </c>
      <c r="M14" s="1042"/>
      <c r="N14" s="1043"/>
      <c r="O14" s="1041" t="str">
        <f>IF(記入シート!V571&lt;&gt;"",記入シート!V571,"")</f>
        <v/>
      </c>
      <c r="P14" s="1042"/>
      <c r="Q14" s="1043"/>
      <c r="R14" s="1297" t="str">
        <f>IF(記入シート!Y571&lt;&gt;"",記入シート!Y571,"")</f>
        <v/>
      </c>
      <c r="S14" s="1782"/>
      <c r="T14" s="1782"/>
      <c r="U14" s="1737" t="str">
        <f>IF(記入シート!AC571&lt;&gt;"",記入シート!AC571,"")</f>
        <v/>
      </c>
      <c r="V14" s="1737"/>
      <c r="W14" s="1737"/>
      <c r="X14" s="1737" t="str">
        <f>IF(記入シート!AI571&lt;&gt;"",記入シート!AI571,"")</f>
        <v/>
      </c>
      <c r="Y14" s="1737"/>
      <c r="Z14" s="1302" t="str">
        <f>IF(記入シート!AK571&lt;&gt;"",記入シート!AK571,"")</f>
        <v/>
      </c>
      <c r="AA14" s="1302"/>
    </row>
    <row r="15" spans="2:27" ht="50.1" customHeight="1" x14ac:dyDescent="0.15">
      <c r="B15" s="462">
        <f>IF(記入シート!H572&lt;&gt;"",記入シート!H572,"")</f>
        <v>4</v>
      </c>
      <c r="C15" s="1910" t="s">
        <v>1669</v>
      </c>
      <c r="D15" s="1910"/>
      <c r="E15" s="1910"/>
      <c r="F15" s="1910"/>
      <c r="G15" s="1910"/>
      <c r="H15" s="1910"/>
      <c r="I15" s="1910"/>
      <c r="J15" s="1910"/>
      <c r="K15" s="1911"/>
      <c r="L15" s="1041" t="str">
        <f>IF(記入シート!S572&lt;&gt;"",記入シート!S572,"")</f>
        <v/>
      </c>
      <c r="M15" s="1042"/>
      <c r="N15" s="1043"/>
      <c r="O15" s="1041" t="str">
        <f>IF(記入シート!V572&lt;&gt;"",記入シート!V572,"")</f>
        <v/>
      </c>
      <c r="P15" s="1042"/>
      <c r="Q15" s="1043"/>
      <c r="R15" s="1297" t="str">
        <f>IF(記入シート!Y572&lt;&gt;"",記入シート!Y572,"")</f>
        <v/>
      </c>
      <c r="S15" s="1782"/>
      <c r="T15" s="1782"/>
      <c r="U15" s="1737" t="str">
        <f>IF(記入シート!AC572&lt;&gt;"",記入シート!AC572,"")</f>
        <v/>
      </c>
      <c r="V15" s="1737"/>
      <c r="W15" s="1737"/>
      <c r="X15" s="1737" t="str">
        <f>IF(記入シート!AI572&lt;&gt;"",記入シート!AI572,"")</f>
        <v/>
      </c>
      <c r="Y15" s="1737"/>
      <c r="Z15" s="1302" t="str">
        <f>IF(記入シート!AK572&lt;&gt;"",記入シート!AK572,"")</f>
        <v/>
      </c>
      <c r="AA15" s="1302"/>
    </row>
    <row r="16" spans="2:27" ht="39.950000000000003" customHeight="1" x14ac:dyDescent="0.15">
      <c r="B16" s="462">
        <f>IF(記入シート!H573&lt;&gt;"",記入シート!H573,"")</f>
        <v>5</v>
      </c>
      <c r="C16" s="1910" t="s">
        <v>1154</v>
      </c>
      <c r="D16" s="1910"/>
      <c r="E16" s="1910"/>
      <c r="F16" s="1910"/>
      <c r="G16" s="1910"/>
      <c r="H16" s="1910"/>
      <c r="I16" s="1910"/>
      <c r="J16" s="1910"/>
      <c r="K16" s="1911"/>
      <c r="L16" s="1041" t="str">
        <f>IF(記入シート!S573&lt;&gt;"",記入シート!S573,"")</f>
        <v/>
      </c>
      <c r="M16" s="1042"/>
      <c r="N16" s="1043"/>
      <c r="O16" s="1041" t="str">
        <f>IF(記入シート!V573&lt;&gt;"",記入シート!V573,"")</f>
        <v/>
      </c>
      <c r="P16" s="1042"/>
      <c r="Q16" s="1043"/>
      <c r="R16" s="1297" t="str">
        <f>IF(記入シート!Y573&lt;&gt;"",記入シート!Y573,"")</f>
        <v/>
      </c>
      <c r="S16" s="1782"/>
      <c r="T16" s="1782"/>
      <c r="U16" s="1737" t="str">
        <f>IF(記入シート!AC573&lt;&gt;"",記入シート!AC573,"")</f>
        <v/>
      </c>
      <c r="V16" s="1737"/>
      <c r="W16" s="1737"/>
      <c r="X16" s="1737" t="str">
        <f>IF(記入シート!AI573&lt;&gt;"",記入シート!AI573,"")</f>
        <v/>
      </c>
      <c r="Y16" s="1737"/>
      <c r="Z16" s="1302" t="str">
        <f>IF(記入シート!AK573&lt;&gt;"",記入シート!AK573,"")</f>
        <v/>
      </c>
      <c r="AA16" s="1302"/>
    </row>
    <row r="17" spans="2:27" ht="39.950000000000003" customHeight="1" x14ac:dyDescent="0.15">
      <c r="B17" s="462">
        <f>IF(記入シート!H574&lt;&gt;"",記入シート!H574,"")</f>
        <v>6</v>
      </c>
      <c r="C17" s="1910" t="s">
        <v>1672</v>
      </c>
      <c r="D17" s="1910"/>
      <c r="E17" s="1910"/>
      <c r="F17" s="1910"/>
      <c r="G17" s="1910"/>
      <c r="H17" s="1910"/>
      <c r="I17" s="1910"/>
      <c r="J17" s="1910"/>
      <c r="K17" s="1911"/>
      <c r="L17" s="1041" t="str">
        <f>IF(記入シート!S574&lt;&gt;"",記入シート!S574,"")</f>
        <v/>
      </c>
      <c r="M17" s="1042"/>
      <c r="N17" s="1043"/>
      <c r="O17" s="1041" t="str">
        <f>IF(記入シート!V574&lt;&gt;"",記入シート!V574,"")</f>
        <v/>
      </c>
      <c r="P17" s="1042"/>
      <c r="Q17" s="1043"/>
      <c r="R17" s="1297" t="str">
        <f>IF(記入シート!Y574&lt;&gt;"",記入シート!Y574,"")</f>
        <v/>
      </c>
      <c r="S17" s="1782"/>
      <c r="T17" s="1782"/>
      <c r="U17" s="1737" t="str">
        <f>IF(記入シート!AC574&lt;&gt;"",記入シート!AC574,"")</f>
        <v/>
      </c>
      <c r="V17" s="1737"/>
      <c r="W17" s="1737"/>
      <c r="X17" s="1737" t="str">
        <f>IF(記入シート!AI574&lt;&gt;"",記入シート!AI574,"")</f>
        <v/>
      </c>
      <c r="Y17" s="1737"/>
      <c r="Z17" s="1302" t="str">
        <f>IF(記入シート!AK574&lt;&gt;"",記入シート!AK574,"")</f>
        <v/>
      </c>
      <c r="AA17" s="1302"/>
    </row>
  </sheetData>
  <sheetProtection sheet="1" objects="1" scenarios="1"/>
  <mergeCells count="74">
    <mergeCell ref="O7:U7"/>
    <mergeCell ref="V7:X7"/>
    <mergeCell ref="Y7:AA7"/>
    <mergeCell ref="X12:Y12"/>
    <mergeCell ref="X13:Y13"/>
    <mergeCell ref="X14:Y14"/>
    <mergeCell ref="X15:Y15"/>
    <mergeCell ref="X16:Y16"/>
    <mergeCell ref="Z13:AA13"/>
    <mergeCell ref="U14:W14"/>
    <mergeCell ref="Z14:AA14"/>
    <mergeCell ref="X17:Y17"/>
    <mergeCell ref="Z15:AA15"/>
    <mergeCell ref="Z16:AA16"/>
    <mergeCell ref="U15:W15"/>
    <mergeCell ref="U16:W16"/>
    <mergeCell ref="U17:W17"/>
    <mergeCell ref="Z17:AA17"/>
    <mergeCell ref="O14:Q14"/>
    <mergeCell ref="L17:N17"/>
    <mergeCell ref="O17:Q17"/>
    <mergeCell ref="R17:T17"/>
    <mergeCell ref="R15:T15"/>
    <mergeCell ref="L15:N15"/>
    <mergeCell ref="O15:Q15"/>
    <mergeCell ref="L16:N16"/>
    <mergeCell ref="O16:Q16"/>
    <mergeCell ref="R16:T16"/>
    <mergeCell ref="R14:T14"/>
    <mergeCell ref="B6:D6"/>
    <mergeCell ref="C15:K15"/>
    <mergeCell ref="C16:K16"/>
    <mergeCell ref="C17:K17"/>
    <mergeCell ref="L13:N13"/>
    <mergeCell ref="L14:N14"/>
    <mergeCell ref="B11:K11"/>
    <mergeCell ref="C12:K12"/>
    <mergeCell ref="C13:K13"/>
    <mergeCell ref="C14:K14"/>
    <mergeCell ref="E6:N6"/>
    <mergeCell ref="B7:D7"/>
    <mergeCell ref="E7:N7"/>
    <mergeCell ref="V5:X5"/>
    <mergeCell ref="R13:T13"/>
    <mergeCell ref="L11:N11"/>
    <mergeCell ref="O11:Q11"/>
    <mergeCell ref="L12:N12"/>
    <mergeCell ref="O12:Q12"/>
    <mergeCell ref="R11:T11"/>
    <mergeCell ref="R12:T12"/>
    <mergeCell ref="U11:W11"/>
    <mergeCell ref="U12:W12"/>
    <mergeCell ref="X11:Y11"/>
    <mergeCell ref="Y5:AA5"/>
    <mergeCell ref="O13:Q13"/>
    <mergeCell ref="Z11:AA11"/>
    <mergeCell ref="Z12:AA12"/>
    <mergeCell ref="U13:W13"/>
    <mergeCell ref="O6:U6"/>
    <mergeCell ref="V6:X6"/>
    <mergeCell ref="Y6:AA6"/>
    <mergeCell ref="B3:D3"/>
    <mergeCell ref="E3:N3"/>
    <mergeCell ref="O3:U3"/>
    <mergeCell ref="V3:X3"/>
    <mergeCell ref="Y3:AA3"/>
    <mergeCell ref="B4:D4"/>
    <mergeCell ref="E4:N4"/>
    <mergeCell ref="O4:U4"/>
    <mergeCell ref="V4:X4"/>
    <mergeCell ref="Y4:AA4"/>
    <mergeCell ref="B5:D5"/>
    <mergeCell ref="E5:N5"/>
    <mergeCell ref="O5:U5"/>
  </mergeCells>
  <phoneticPr fontId="3"/>
  <pageMargins left="0.25" right="0.27" top="0.75" bottom="0.75" header="0.3" footer="0.3"/>
  <pageSetup paperSize="9" scale="76" fitToHeight="0"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3456A-9193-4A43-AAC9-AC58E26C1144}">
  <sheetPr codeName="Sheet32">
    <pageSetUpPr fitToPage="1"/>
  </sheetPr>
  <dimension ref="B1:AA14"/>
  <sheetViews>
    <sheetView view="pageBreakPreview" zoomScale="70" zoomScaleNormal="100" zoomScaleSheetLayoutView="70" workbookViewId="0">
      <selection activeCell="AA1" sqref="AA1"/>
    </sheetView>
  </sheetViews>
  <sheetFormatPr defaultColWidth="4.625" defaultRowHeight="15.75" x14ac:dyDescent="0.15"/>
  <cols>
    <col min="1" max="18" width="4.625" style="19"/>
    <col min="19" max="19" width="6.875" style="19" customWidth="1"/>
    <col min="20" max="16384" width="4.625" style="19"/>
  </cols>
  <sheetData>
    <row r="1" spans="2:27" x14ac:dyDescent="0.15">
      <c r="AA1" s="19">
        <v>29</v>
      </c>
    </row>
    <row r="2" spans="2:27" x14ac:dyDescent="0.15">
      <c r="B2" s="19" t="s">
        <v>1159</v>
      </c>
    </row>
    <row r="3" spans="2:27" ht="26.45" customHeight="1" x14ac:dyDescent="0.15">
      <c r="B3" s="1729" t="s">
        <v>1160</v>
      </c>
      <c r="C3" s="1729"/>
      <c r="D3" s="1729"/>
      <c r="E3" s="1729"/>
      <c r="F3" s="1729"/>
      <c r="G3" s="1729"/>
      <c r="H3" s="1729" t="s">
        <v>1161</v>
      </c>
      <c r="I3" s="1729"/>
      <c r="J3" s="1729"/>
      <c r="K3" s="1762" t="s">
        <v>1162</v>
      </c>
      <c r="L3" s="1763"/>
      <c r="M3" s="1763"/>
      <c r="N3" s="1763"/>
      <c r="O3" s="1762" t="s">
        <v>1750</v>
      </c>
      <c r="P3" s="1763"/>
      <c r="Q3" s="1763"/>
      <c r="R3" s="1763"/>
      <c r="S3" s="1763"/>
      <c r="T3" s="1763"/>
      <c r="U3" s="1763"/>
      <c r="V3" s="1763"/>
      <c r="W3" s="1763"/>
      <c r="X3" s="1763"/>
      <c r="Y3" s="1763"/>
      <c r="Z3" s="1763"/>
      <c r="AA3" s="1764"/>
    </row>
    <row r="4" spans="2:27" ht="39.950000000000003" customHeight="1" x14ac:dyDescent="0.15">
      <c r="B4" s="1826" t="s">
        <v>1643</v>
      </c>
      <c r="C4" s="1827"/>
      <c r="D4" s="1827"/>
      <c r="E4" s="1827"/>
      <c r="F4" s="1827"/>
      <c r="G4" s="1828"/>
      <c r="H4" s="1398" t="str">
        <f>IF(記入シート!$N583&lt;&gt;"",記入シート!$N583,"")</f>
        <v/>
      </c>
      <c r="I4" s="1399"/>
      <c r="J4" s="1400"/>
      <c r="K4" s="1434" t="str">
        <f>IF(記入シート!$Q583&lt;&gt;"",記入シート!$Q583,"")</f>
        <v/>
      </c>
      <c r="L4" s="1435"/>
      <c r="M4" s="1435"/>
      <c r="N4" s="1436"/>
      <c r="O4" s="1481" t="str">
        <f>IF(記入シート!$U583&lt;&gt;"",記入シート!$U583,"")</f>
        <v/>
      </c>
      <c r="P4" s="1482"/>
      <c r="Q4" s="1482"/>
      <c r="R4" s="1482"/>
      <c r="S4" s="1482"/>
      <c r="T4" s="1482"/>
      <c r="U4" s="1482"/>
      <c r="V4" s="1482"/>
      <c r="W4" s="1482"/>
      <c r="X4" s="1482"/>
      <c r="Y4" s="1482"/>
      <c r="Z4" s="1482"/>
      <c r="AA4" s="1483"/>
    </row>
    <row r="5" spans="2:27" ht="39.950000000000003" customHeight="1" x14ac:dyDescent="0.15">
      <c r="B5" s="1838"/>
      <c r="C5" s="1839"/>
      <c r="D5" s="1839"/>
      <c r="E5" s="1839"/>
      <c r="F5" s="1839"/>
      <c r="G5" s="1840"/>
      <c r="H5" s="1401"/>
      <c r="I5" s="878"/>
      <c r="J5" s="894"/>
      <c r="K5" s="1434" t="str">
        <f>IF(記入シート!$Q584&lt;&gt;"",記入シート!$Q584,"")</f>
        <v/>
      </c>
      <c r="L5" s="1435"/>
      <c r="M5" s="1435"/>
      <c r="N5" s="1436"/>
      <c r="O5" s="1481" t="str">
        <f>IF(記入シート!$U584&lt;&gt;"",記入シート!$U584,"")</f>
        <v/>
      </c>
      <c r="P5" s="1482"/>
      <c r="Q5" s="1482"/>
      <c r="R5" s="1482"/>
      <c r="S5" s="1482"/>
      <c r="T5" s="1482"/>
      <c r="U5" s="1482"/>
      <c r="V5" s="1482"/>
      <c r="W5" s="1482"/>
      <c r="X5" s="1482"/>
      <c r="Y5" s="1482"/>
      <c r="Z5" s="1482"/>
      <c r="AA5" s="1483"/>
    </row>
    <row r="6" spans="2:27" ht="39.950000000000003" customHeight="1" x14ac:dyDescent="0.15">
      <c r="B6" s="1829"/>
      <c r="C6" s="1830"/>
      <c r="D6" s="1830"/>
      <c r="E6" s="1830"/>
      <c r="F6" s="1830"/>
      <c r="G6" s="1831"/>
      <c r="H6" s="1402"/>
      <c r="I6" s="1403"/>
      <c r="J6" s="1404"/>
      <c r="K6" s="1434" t="str">
        <f>IF(記入シート!$Q585&lt;&gt;"",記入シート!$Q585,"")</f>
        <v/>
      </c>
      <c r="L6" s="1435"/>
      <c r="M6" s="1435"/>
      <c r="N6" s="1436"/>
      <c r="O6" s="1481" t="str">
        <f>IF(記入シート!$U585&lt;&gt;"",記入シート!$U585,"")</f>
        <v/>
      </c>
      <c r="P6" s="1482"/>
      <c r="Q6" s="1482"/>
      <c r="R6" s="1482"/>
      <c r="S6" s="1482"/>
      <c r="T6" s="1482"/>
      <c r="U6" s="1482"/>
      <c r="V6" s="1482"/>
      <c r="W6" s="1482"/>
      <c r="X6" s="1482"/>
      <c r="Y6" s="1482"/>
      <c r="Z6" s="1482"/>
      <c r="AA6" s="1483"/>
    </row>
    <row r="7" spans="2:27" ht="39.950000000000003" customHeight="1" x14ac:dyDescent="0.15">
      <c r="B7" s="1826" t="s">
        <v>1111</v>
      </c>
      <c r="C7" s="1827"/>
      <c r="D7" s="1827"/>
      <c r="E7" s="1827"/>
      <c r="F7" s="1827"/>
      <c r="G7" s="1828"/>
      <c r="H7" s="1398" t="str">
        <f>IF(記入シート!$N586&lt;&gt;"",記入シート!$N586,"")</f>
        <v/>
      </c>
      <c r="I7" s="1399"/>
      <c r="J7" s="1400"/>
      <c r="K7" s="1434" t="str">
        <f>IF(記入シート!$Q586&lt;&gt;"",記入シート!$Q586,"")</f>
        <v/>
      </c>
      <c r="L7" s="1435"/>
      <c r="M7" s="1435"/>
      <c r="N7" s="1436"/>
      <c r="O7" s="1481" t="str">
        <f>IF(記入シート!$U586&lt;&gt;"",記入シート!$U586,"")</f>
        <v/>
      </c>
      <c r="P7" s="1482"/>
      <c r="Q7" s="1482"/>
      <c r="R7" s="1482"/>
      <c r="S7" s="1482"/>
      <c r="T7" s="1482"/>
      <c r="U7" s="1482"/>
      <c r="V7" s="1482"/>
      <c r="W7" s="1482"/>
      <c r="X7" s="1482"/>
      <c r="Y7" s="1482"/>
      <c r="Z7" s="1482"/>
      <c r="AA7" s="1483"/>
    </row>
    <row r="8" spans="2:27" ht="39.950000000000003" customHeight="1" x14ac:dyDescent="0.15">
      <c r="B8" s="1838"/>
      <c r="C8" s="1839"/>
      <c r="D8" s="1839"/>
      <c r="E8" s="1839"/>
      <c r="F8" s="1839"/>
      <c r="G8" s="1840"/>
      <c r="H8" s="1401"/>
      <c r="I8" s="878"/>
      <c r="J8" s="894"/>
      <c r="K8" s="1434" t="str">
        <f>IF(記入シート!$Q587&lt;&gt;"",記入シート!$Q587,"")</f>
        <v/>
      </c>
      <c r="L8" s="1435"/>
      <c r="M8" s="1435"/>
      <c r="N8" s="1436"/>
      <c r="O8" s="1481" t="str">
        <f>IF(記入シート!$U587&lt;&gt;"",記入シート!$U587,"")</f>
        <v/>
      </c>
      <c r="P8" s="1482"/>
      <c r="Q8" s="1482"/>
      <c r="R8" s="1482"/>
      <c r="S8" s="1482"/>
      <c r="T8" s="1482"/>
      <c r="U8" s="1482"/>
      <c r="V8" s="1482"/>
      <c r="W8" s="1482"/>
      <c r="X8" s="1482"/>
      <c r="Y8" s="1482"/>
      <c r="Z8" s="1482"/>
      <c r="AA8" s="1483"/>
    </row>
    <row r="9" spans="2:27" ht="39.950000000000003" customHeight="1" x14ac:dyDescent="0.15">
      <c r="B9" s="1829"/>
      <c r="C9" s="1830"/>
      <c r="D9" s="1830"/>
      <c r="E9" s="1830"/>
      <c r="F9" s="1830"/>
      <c r="G9" s="1831"/>
      <c r="H9" s="1402"/>
      <c r="I9" s="1403"/>
      <c r="J9" s="1404"/>
      <c r="K9" s="1434" t="str">
        <f>IF(記入シート!$Q588&lt;&gt;"",記入シート!$Q588,"")</f>
        <v/>
      </c>
      <c r="L9" s="1435"/>
      <c r="M9" s="1435"/>
      <c r="N9" s="1436"/>
      <c r="O9" s="1481" t="str">
        <f>IF(記入シート!$U588&lt;&gt;"",記入シート!$U588,"")</f>
        <v/>
      </c>
      <c r="P9" s="1482"/>
      <c r="Q9" s="1482"/>
      <c r="R9" s="1482"/>
      <c r="S9" s="1482"/>
      <c r="T9" s="1482"/>
      <c r="U9" s="1482"/>
      <c r="V9" s="1482"/>
      <c r="W9" s="1482"/>
      <c r="X9" s="1482"/>
      <c r="Y9" s="1482"/>
      <c r="Z9" s="1482"/>
      <c r="AA9" s="1483"/>
    </row>
    <row r="10" spans="2:27" ht="39.950000000000003" customHeight="1" x14ac:dyDescent="0.15">
      <c r="B10" s="1826" t="s">
        <v>1112</v>
      </c>
      <c r="C10" s="1827"/>
      <c r="D10" s="1827"/>
      <c r="E10" s="1827"/>
      <c r="F10" s="1827"/>
      <c r="G10" s="1828"/>
      <c r="H10" s="1398" t="str">
        <f>IF(記入シート!$N589&lt;&gt;"",記入シート!$N589,"")</f>
        <v/>
      </c>
      <c r="I10" s="1399"/>
      <c r="J10" s="1400"/>
      <c r="K10" s="1434" t="str">
        <f>IF(記入シート!$Q589&lt;&gt;"",記入シート!$Q589,"")</f>
        <v/>
      </c>
      <c r="L10" s="1435"/>
      <c r="M10" s="1435"/>
      <c r="N10" s="1436"/>
      <c r="O10" s="1481" t="str">
        <f>IF(記入シート!$U589&lt;&gt;"",記入シート!$U589,"")</f>
        <v/>
      </c>
      <c r="P10" s="1482"/>
      <c r="Q10" s="1482"/>
      <c r="R10" s="1482"/>
      <c r="S10" s="1482"/>
      <c r="T10" s="1482"/>
      <c r="U10" s="1482"/>
      <c r="V10" s="1482"/>
      <c r="W10" s="1482"/>
      <c r="X10" s="1482"/>
      <c r="Y10" s="1482"/>
      <c r="Z10" s="1482"/>
      <c r="AA10" s="1483"/>
    </row>
    <row r="11" spans="2:27" ht="39.950000000000003" customHeight="1" x14ac:dyDescent="0.15">
      <c r="B11" s="1838"/>
      <c r="C11" s="1839"/>
      <c r="D11" s="1839"/>
      <c r="E11" s="1839"/>
      <c r="F11" s="1839"/>
      <c r="G11" s="1840"/>
      <c r="H11" s="1401"/>
      <c r="I11" s="878"/>
      <c r="J11" s="894"/>
      <c r="K11" s="1434" t="str">
        <f>IF(記入シート!$Q590&lt;&gt;"",記入シート!$Q590,"")</f>
        <v/>
      </c>
      <c r="L11" s="1435"/>
      <c r="M11" s="1435"/>
      <c r="N11" s="1436"/>
      <c r="O11" s="1481" t="str">
        <f>IF(記入シート!$U590&lt;&gt;"",記入シート!$U590,"")</f>
        <v/>
      </c>
      <c r="P11" s="1482"/>
      <c r="Q11" s="1482"/>
      <c r="R11" s="1482"/>
      <c r="S11" s="1482"/>
      <c r="T11" s="1482"/>
      <c r="U11" s="1482"/>
      <c r="V11" s="1482"/>
      <c r="W11" s="1482"/>
      <c r="X11" s="1482"/>
      <c r="Y11" s="1482"/>
      <c r="Z11" s="1482"/>
      <c r="AA11" s="1483"/>
    </row>
    <row r="12" spans="2:27" ht="39.950000000000003" customHeight="1" x14ac:dyDescent="0.15">
      <c r="B12" s="1829"/>
      <c r="C12" s="1830"/>
      <c r="D12" s="1830"/>
      <c r="E12" s="1830"/>
      <c r="F12" s="1830"/>
      <c r="G12" s="1831"/>
      <c r="H12" s="1402"/>
      <c r="I12" s="1403"/>
      <c r="J12" s="1404"/>
      <c r="K12" s="1434" t="str">
        <f>IF(記入シート!$Q591&lt;&gt;"",記入シート!$Q591,"")</f>
        <v/>
      </c>
      <c r="L12" s="1435"/>
      <c r="M12" s="1435"/>
      <c r="N12" s="1436"/>
      <c r="O12" s="1481" t="str">
        <f>IF(記入シート!$U591&lt;&gt;"",記入シート!$U591,"")</f>
        <v/>
      </c>
      <c r="P12" s="1482"/>
      <c r="Q12" s="1482"/>
      <c r="R12" s="1482"/>
      <c r="S12" s="1482"/>
      <c r="T12" s="1482"/>
      <c r="U12" s="1482"/>
      <c r="V12" s="1482"/>
      <c r="W12" s="1482"/>
      <c r="X12" s="1482"/>
      <c r="Y12" s="1482"/>
      <c r="Z12" s="1482"/>
      <c r="AA12" s="1483"/>
    </row>
    <row r="13" spans="2:27" ht="39.950000000000003" customHeight="1" x14ac:dyDescent="0.15">
      <c r="B13" s="1765" t="s">
        <v>1171</v>
      </c>
      <c r="C13" s="1765"/>
      <c r="D13" s="1765"/>
      <c r="E13" s="1765"/>
      <c r="F13" s="1765"/>
      <c r="G13" s="1765"/>
      <c r="H13" s="1765"/>
      <c r="I13" s="1765"/>
      <c r="J13" s="1765"/>
      <c r="K13" s="1765"/>
      <c r="L13" s="1765"/>
      <c r="M13" s="1765"/>
      <c r="N13" s="1765"/>
      <c r="O13" s="1765"/>
      <c r="P13" s="1765"/>
      <c r="Q13" s="1765"/>
      <c r="R13" s="1765"/>
      <c r="S13" s="1765"/>
      <c r="T13" s="1765"/>
      <c r="U13" s="1765"/>
      <c r="V13" s="1765"/>
      <c r="W13" s="1765"/>
      <c r="X13" s="1765"/>
      <c r="Y13" s="1765"/>
    </row>
    <row r="14" spans="2:27" x14ac:dyDescent="0.15">
      <c r="B14" s="19" t="s">
        <v>1170</v>
      </c>
    </row>
  </sheetData>
  <sheetProtection sheet="1" objects="1" scenarios="1"/>
  <mergeCells count="29">
    <mergeCell ref="B10:G12"/>
    <mergeCell ref="H10:J12"/>
    <mergeCell ref="K10:N10"/>
    <mergeCell ref="O10:AA10"/>
    <mergeCell ref="K11:N11"/>
    <mergeCell ref="O11:AA11"/>
    <mergeCell ref="K12:N12"/>
    <mergeCell ref="O12:AA12"/>
    <mergeCell ref="O7:AA7"/>
    <mergeCell ref="K8:N8"/>
    <mergeCell ref="O8:AA8"/>
    <mergeCell ref="K9:N9"/>
    <mergeCell ref="O9:AA9"/>
    <mergeCell ref="B13:Y13"/>
    <mergeCell ref="B3:G3"/>
    <mergeCell ref="H3:J3"/>
    <mergeCell ref="K3:N3"/>
    <mergeCell ref="O3:AA3"/>
    <mergeCell ref="B4:G6"/>
    <mergeCell ref="H4:J6"/>
    <mergeCell ref="K4:N4"/>
    <mergeCell ref="O4:AA4"/>
    <mergeCell ref="K5:N5"/>
    <mergeCell ref="O5:AA5"/>
    <mergeCell ref="K6:N6"/>
    <mergeCell ref="O6:AA6"/>
    <mergeCell ref="B7:G9"/>
    <mergeCell ref="H7:J9"/>
    <mergeCell ref="K7:N7"/>
  </mergeCells>
  <phoneticPr fontId="3"/>
  <conditionalFormatting sqref="B3:K3">
    <cfRule type="expression" dxfId="5" priority="2">
      <formula>$AP$8=1</formula>
    </cfRule>
  </conditionalFormatting>
  <conditionalFormatting sqref="O3:O12 B4 H4 K4:K12 B7 H7 B10 H10">
    <cfRule type="expression" dxfId="4" priority="1">
      <formula>$AP$8=1</formula>
    </cfRule>
  </conditionalFormatting>
  <pageMargins left="0.7" right="0.7" top="0.75" bottom="0.75" header="0.3" footer="0.3"/>
  <pageSetup paperSize="9" scale="72" fitToHeight="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1F6A3-F9DE-4B31-B898-605374520DB6}">
  <sheetPr>
    <pageSetUpPr fitToPage="1"/>
  </sheetPr>
  <dimension ref="A1:X49"/>
  <sheetViews>
    <sheetView view="pageBreakPreview" topLeftCell="A29" zoomScale="70" zoomScaleNormal="100" zoomScaleSheetLayoutView="70" workbookViewId="0">
      <selection activeCell="X35" sqref="X35"/>
    </sheetView>
  </sheetViews>
  <sheetFormatPr defaultColWidth="4.625" defaultRowHeight="15.75" x14ac:dyDescent="0.15"/>
  <cols>
    <col min="1" max="16384" width="4.625" style="19"/>
  </cols>
  <sheetData>
    <row r="1" spans="1:24" x14ac:dyDescent="0.15">
      <c r="X1" s="19">
        <v>30</v>
      </c>
    </row>
    <row r="2" spans="1:24" x14ac:dyDescent="0.15">
      <c r="B2" s="19" t="s">
        <v>1172</v>
      </c>
    </row>
    <row r="3" spans="1:24" ht="26.1" customHeight="1" x14ac:dyDescent="0.15">
      <c r="A3" s="19">
        <v>1</v>
      </c>
      <c r="B3" s="1729" t="s">
        <v>1173</v>
      </c>
      <c r="C3" s="1729"/>
      <c r="D3" s="1729"/>
      <c r="E3" s="1729"/>
      <c r="F3" s="1729"/>
      <c r="G3" s="1762" t="s">
        <v>1174</v>
      </c>
      <c r="H3" s="1763"/>
      <c r="I3" s="1763"/>
      <c r="J3" s="1763"/>
      <c r="K3" s="1763"/>
      <c r="L3" s="1763"/>
      <c r="M3" s="1763"/>
      <c r="N3" s="1763"/>
      <c r="O3" s="1763"/>
      <c r="P3" s="1763"/>
      <c r="Q3" s="1763"/>
      <c r="R3" s="1763"/>
      <c r="S3" s="1763"/>
      <c r="T3" s="1763"/>
      <c r="U3" s="1763"/>
      <c r="V3" s="1763"/>
      <c r="W3" s="1763"/>
      <c r="X3" s="1764"/>
    </row>
    <row r="4" spans="1:24" ht="30" customHeight="1" x14ac:dyDescent="0.15">
      <c r="B4" s="1727" t="s">
        <v>1160</v>
      </c>
      <c r="C4" s="1727"/>
      <c r="D4" s="1727"/>
      <c r="E4" s="1727"/>
      <c r="F4" s="1727"/>
      <c r="G4" s="1045" t="str">
        <f>IF(記入シート!M$601&lt;&gt;"",記入シート!M$601,"")</f>
        <v>避難・誘導訓練</v>
      </c>
      <c r="H4" s="1046"/>
      <c r="I4" s="1046"/>
      <c r="J4" s="1046"/>
      <c r="K4" s="1046"/>
      <c r="L4" s="1046"/>
      <c r="M4" s="1046"/>
      <c r="N4" s="1046"/>
      <c r="O4" s="1046"/>
      <c r="P4" s="1046"/>
      <c r="Q4" s="1046"/>
      <c r="R4" s="1046"/>
      <c r="S4" s="1046"/>
      <c r="T4" s="1046"/>
      <c r="U4" s="1046"/>
      <c r="V4" s="1046"/>
      <c r="W4" s="1046"/>
      <c r="X4" s="1047"/>
    </row>
    <row r="5" spans="1:24" ht="30" customHeight="1" x14ac:dyDescent="0.15">
      <c r="B5" s="1727" t="s">
        <v>1176</v>
      </c>
      <c r="C5" s="1727"/>
      <c r="D5" s="1727"/>
      <c r="E5" s="1727"/>
      <c r="F5" s="1727"/>
      <c r="G5" s="1434" t="str">
        <f>IF(記入シート!M$602&lt;&gt;"",記入シート!M$602,"")</f>
        <v/>
      </c>
      <c r="H5" s="1435"/>
      <c r="I5" s="1435"/>
      <c r="J5" s="1435"/>
      <c r="K5" s="1435"/>
      <c r="L5" s="1436"/>
      <c r="M5" s="1434" t="str">
        <f>IF(記入シート!T$602&lt;&gt;"",記入シート!T$602,"")</f>
        <v/>
      </c>
      <c r="N5" s="1435"/>
      <c r="O5" s="1435"/>
      <c r="P5" s="1435"/>
      <c r="Q5" s="1435"/>
      <c r="R5" s="1436"/>
      <c r="S5" s="1912" t="str">
        <f>IF(記入シート!AA$602&lt;&gt;"",記入シート!AA$602,"")</f>
        <v/>
      </c>
      <c r="T5" s="1913"/>
      <c r="U5" s="1913"/>
      <c r="V5" s="1913"/>
      <c r="W5" s="1913"/>
      <c r="X5" s="1914"/>
    </row>
    <row r="6" spans="1:24" ht="30" customHeight="1" x14ac:dyDescent="0.15">
      <c r="B6" s="1727" t="s">
        <v>1177</v>
      </c>
      <c r="C6" s="1727"/>
      <c r="D6" s="1727"/>
      <c r="E6" s="1727"/>
      <c r="F6" s="1727"/>
      <c r="G6" s="1434" t="str">
        <f>IF(記入シート!M$603&lt;&gt;"",記入シート!M$603,"")</f>
        <v/>
      </c>
      <c r="H6" s="1435"/>
      <c r="I6" s="1435"/>
      <c r="J6" s="1435"/>
      <c r="K6" s="1435"/>
      <c r="L6" s="1436"/>
      <c r="M6" s="1434" t="str">
        <f>IF(記入シート!T$603&lt;&gt;"",記入シート!T$603,"")</f>
        <v/>
      </c>
      <c r="N6" s="1435"/>
      <c r="O6" s="1435"/>
      <c r="P6" s="1435"/>
      <c r="Q6" s="1435"/>
      <c r="R6" s="1436"/>
      <c r="S6" s="1912" t="str">
        <f>IF(記入シート!AA$603&lt;&gt;"",記入シート!AA$603,"")</f>
        <v/>
      </c>
      <c r="T6" s="1913"/>
      <c r="U6" s="1913"/>
      <c r="V6" s="1913"/>
      <c r="W6" s="1913"/>
      <c r="X6" s="1914"/>
    </row>
    <row r="7" spans="1:24" ht="30" customHeight="1" x14ac:dyDescent="0.15">
      <c r="B7" s="1727" t="s">
        <v>1178</v>
      </c>
      <c r="C7" s="1727"/>
      <c r="D7" s="1727"/>
      <c r="E7" s="1727"/>
      <c r="F7" s="1727"/>
      <c r="G7" s="1434" t="str">
        <f>IF(記入シート!M$604&lt;&gt;"",記入シート!M$604,"")</f>
        <v/>
      </c>
      <c r="H7" s="1435"/>
      <c r="I7" s="1435"/>
      <c r="J7" s="1435"/>
      <c r="K7" s="1435"/>
      <c r="L7" s="1436"/>
      <c r="M7" s="1434" t="str">
        <f>IF(記入シート!T$604&lt;&gt;"",記入シート!T$604,"")</f>
        <v/>
      </c>
      <c r="N7" s="1435"/>
      <c r="O7" s="1435"/>
      <c r="P7" s="1435"/>
      <c r="Q7" s="1435"/>
      <c r="R7" s="1436"/>
      <c r="S7" s="1912" t="str">
        <f>IF(記入シート!AA$604&lt;&gt;"",記入シート!AA$604,"")</f>
        <v/>
      </c>
      <c r="T7" s="1913"/>
      <c r="U7" s="1913"/>
      <c r="V7" s="1913"/>
      <c r="W7" s="1913"/>
      <c r="X7" s="1914"/>
    </row>
    <row r="8" spans="1:24" ht="60" customHeight="1" x14ac:dyDescent="0.15">
      <c r="B8" s="1915" t="s">
        <v>1195</v>
      </c>
      <c r="C8" s="1728" t="s">
        <v>1179</v>
      </c>
      <c r="D8" s="1728"/>
      <c r="E8" s="1728"/>
      <c r="F8" s="1728"/>
      <c r="G8" s="1434" t="str">
        <f>IF(記入シート!M$605&lt;&gt;"",記入シート!M$605,"")</f>
        <v/>
      </c>
      <c r="H8" s="1435"/>
      <c r="I8" s="1435"/>
      <c r="J8" s="1435"/>
      <c r="K8" s="1435"/>
      <c r="L8" s="1436"/>
      <c r="M8" s="1434" t="str">
        <f>IF(記入シート!T$605&lt;&gt;"",記入シート!T$605,"")</f>
        <v/>
      </c>
      <c r="N8" s="1435"/>
      <c r="O8" s="1435"/>
      <c r="P8" s="1435"/>
      <c r="Q8" s="1435"/>
      <c r="R8" s="1436"/>
      <c r="S8" s="1912" t="str">
        <f>IF(記入シート!AA$605&lt;&gt;"",記入シート!AA$605,"")</f>
        <v/>
      </c>
      <c r="T8" s="1913"/>
      <c r="U8" s="1913"/>
      <c r="V8" s="1913"/>
      <c r="W8" s="1913"/>
      <c r="X8" s="1914"/>
    </row>
    <row r="9" spans="1:24" ht="30" customHeight="1" x14ac:dyDescent="0.15">
      <c r="B9" s="1915"/>
      <c r="C9" s="1728" t="s">
        <v>1639</v>
      </c>
      <c r="D9" s="1728"/>
      <c r="E9" s="1728"/>
      <c r="F9" s="1728"/>
      <c r="G9" s="1434" t="str">
        <f>IF(記入シート!M$606&lt;&gt;"",記入シート!M$606,"")</f>
        <v/>
      </c>
      <c r="H9" s="1435"/>
      <c r="I9" s="1435"/>
      <c r="J9" s="1435"/>
      <c r="K9" s="1435"/>
      <c r="L9" s="1436"/>
      <c r="M9" s="1434" t="str">
        <f>IF(記入シート!T$606&lt;&gt;"",記入シート!T$606,"")</f>
        <v/>
      </c>
      <c r="N9" s="1435"/>
      <c r="O9" s="1435"/>
      <c r="P9" s="1435"/>
      <c r="Q9" s="1435"/>
      <c r="R9" s="1436"/>
      <c r="S9" s="1912" t="str">
        <f>IF(記入シート!AA$606&lt;&gt;"",記入シート!AA$606,"")</f>
        <v/>
      </c>
      <c r="T9" s="1913"/>
      <c r="U9" s="1913"/>
      <c r="V9" s="1913"/>
      <c r="W9" s="1913"/>
      <c r="X9" s="1914"/>
    </row>
    <row r="10" spans="1:24" ht="60" customHeight="1" x14ac:dyDescent="0.15">
      <c r="B10" s="1915"/>
      <c r="C10" s="1728" t="s">
        <v>1181</v>
      </c>
      <c r="D10" s="1728"/>
      <c r="E10" s="1728"/>
      <c r="F10" s="1728"/>
      <c r="G10" s="1434" t="str">
        <f>IF(記入シート!M$607&lt;&gt;"",記入シート!M$607,"")</f>
        <v/>
      </c>
      <c r="H10" s="1435"/>
      <c r="I10" s="1435"/>
      <c r="J10" s="1435"/>
      <c r="K10" s="1435"/>
      <c r="L10" s="1436"/>
      <c r="M10" s="1434" t="str">
        <f>IF(記入シート!T$607&lt;&gt;"",記入シート!T$607,"")</f>
        <v/>
      </c>
      <c r="N10" s="1435"/>
      <c r="O10" s="1435"/>
      <c r="P10" s="1435"/>
      <c r="Q10" s="1435"/>
      <c r="R10" s="1436"/>
      <c r="S10" s="1912" t="str">
        <f>IF(記入シート!AA$607&lt;&gt;"",記入シート!AA$607,"")</f>
        <v/>
      </c>
      <c r="T10" s="1913"/>
      <c r="U10" s="1913"/>
      <c r="V10" s="1913"/>
      <c r="W10" s="1913"/>
      <c r="X10" s="1914"/>
    </row>
    <row r="11" spans="1:24" ht="57" customHeight="1" x14ac:dyDescent="0.15">
      <c r="B11" s="1728" t="s">
        <v>1189</v>
      </c>
      <c r="C11" s="1728"/>
      <c r="D11" s="1728"/>
      <c r="E11" s="1728"/>
      <c r="F11" s="1728"/>
      <c r="G11" s="1372" t="str">
        <f>IF(記入シート!M$608&lt;&gt;"",記入シート!M$608,"")</f>
        <v/>
      </c>
      <c r="H11" s="1299"/>
      <c r="I11" s="1299"/>
      <c r="J11" s="1299"/>
      <c r="K11" s="1299"/>
      <c r="L11" s="1373"/>
      <c r="M11" s="1372" t="str">
        <f>IF(記入シート!T$608&lt;&gt;"",記入シート!T$608,"")</f>
        <v/>
      </c>
      <c r="N11" s="1299"/>
      <c r="O11" s="1299"/>
      <c r="P11" s="1299"/>
      <c r="Q11" s="1299"/>
      <c r="R11" s="1373"/>
      <c r="S11" s="1372" t="str">
        <f>IF(記入シート!AA$608&lt;&gt;"",記入シート!AA$608,"")</f>
        <v/>
      </c>
      <c r="T11" s="1299"/>
      <c r="U11" s="1299"/>
      <c r="V11" s="1299"/>
      <c r="W11" s="1299"/>
      <c r="X11" s="1373"/>
    </row>
    <row r="12" spans="1:24" ht="81" customHeight="1" x14ac:dyDescent="0.15">
      <c r="B12" s="1728" t="s">
        <v>1190</v>
      </c>
      <c r="C12" s="1728"/>
      <c r="D12" s="1728"/>
      <c r="E12" s="1728"/>
      <c r="F12" s="1728"/>
      <c r="G12" s="1372" t="str">
        <f>IF(記入シート!M$609&lt;&gt;"",記入シート!M$609,"")</f>
        <v/>
      </c>
      <c r="H12" s="1299"/>
      <c r="I12" s="1299"/>
      <c r="J12" s="1299"/>
      <c r="K12" s="1299"/>
      <c r="L12" s="1373"/>
      <c r="M12" s="1372" t="str">
        <f>IF(記入シート!T$609&lt;&gt;"",記入シート!T$609,"")</f>
        <v/>
      </c>
      <c r="N12" s="1299"/>
      <c r="O12" s="1299"/>
      <c r="P12" s="1299"/>
      <c r="Q12" s="1299"/>
      <c r="R12" s="1373"/>
      <c r="S12" s="1372" t="str">
        <f>IF(記入シート!AA$609&lt;&gt;"",記入シート!AA$609,"")</f>
        <v/>
      </c>
      <c r="T12" s="1299"/>
      <c r="U12" s="1299"/>
      <c r="V12" s="1299"/>
      <c r="W12" s="1299"/>
      <c r="X12" s="1373"/>
    </row>
    <row r="13" spans="1:24" ht="39" customHeight="1" x14ac:dyDescent="0.15">
      <c r="B13" s="1728" t="s">
        <v>1191</v>
      </c>
      <c r="C13" s="1728"/>
      <c r="D13" s="1728"/>
      <c r="E13" s="1728"/>
      <c r="F13" s="1728"/>
      <c r="G13" s="1372" t="str">
        <f>IF(記入シート!M$610&lt;&gt;"",記入シート!M$610,"")</f>
        <v/>
      </c>
      <c r="H13" s="1299"/>
      <c r="I13" s="1299"/>
      <c r="J13" s="1299"/>
      <c r="K13" s="1299"/>
      <c r="L13" s="1373"/>
      <c r="M13" s="1372" t="str">
        <f>IF(記入シート!T$610&lt;&gt;"",記入シート!T$610,"")</f>
        <v/>
      </c>
      <c r="N13" s="1299"/>
      <c r="O13" s="1299"/>
      <c r="P13" s="1299"/>
      <c r="Q13" s="1299"/>
      <c r="R13" s="1373"/>
      <c r="S13" s="1372" t="str">
        <f>IF(記入シート!AA$610&lt;&gt;"",記入シート!AA$610,"")</f>
        <v/>
      </c>
      <c r="T13" s="1299"/>
      <c r="U13" s="1299"/>
      <c r="V13" s="1299"/>
      <c r="W13" s="1299"/>
      <c r="X13" s="1373"/>
    </row>
    <row r="14" spans="1:24" ht="35.1" customHeight="1" x14ac:dyDescent="0.15">
      <c r="C14" s="1765" t="s">
        <v>1676</v>
      </c>
      <c r="D14" s="1765"/>
      <c r="E14" s="1766"/>
      <c r="F14" s="1766"/>
      <c r="G14" s="1766"/>
      <c r="H14" s="1766"/>
      <c r="I14" s="1766"/>
      <c r="J14" s="1766"/>
      <c r="K14" s="1766"/>
      <c r="L14" s="1766"/>
      <c r="M14" s="1766"/>
      <c r="N14" s="1766"/>
      <c r="O14" s="1766"/>
      <c r="P14" s="1766"/>
      <c r="Q14" s="1766"/>
      <c r="R14" s="1766"/>
      <c r="S14" s="1766"/>
      <c r="T14" s="1766"/>
      <c r="U14" s="1766"/>
      <c r="V14" s="1766"/>
      <c r="W14" s="1766"/>
    </row>
    <row r="15" spans="1:24" x14ac:dyDescent="0.15">
      <c r="C15" s="19" t="s">
        <v>1196</v>
      </c>
    </row>
    <row r="16" spans="1:24" x14ac:dyDescent="0.15">
      <c r="C16" s="19" t="s">
        <v>1197</v>
      </c>
    </row>
    <row r="19" spans="1:24" x14ac:dyDescent="0.15">
      <c r="B19" s="19" t="s">
        <v>1172</v>
      </c>
      <c r="X19" s="19">
        <v>31</v>
      </c>
    </row>
    <row r="20" spans="1:24" ht="26.1" customHeight="1" x14ac:dyDescent="0.15">
      <c r="A20" s="19">
        <v>2</v>
      </c>
      <c r="B20" s="1729" t="s">
        <v>1173</v>
      </c>
      <c r="C20" s="1729"/>
      <c r="D20" s="1729"/>
      <c r="E20" s="1729"/>
      <c r="F20" s="1729"/>
      <c r="G20" s="1762" t="s">
        <v>1174</v>
      </c>
      <c r="H20" s="1763"/>
      <c r="I20" s="1763"/>
      <c r="J20" s="1763"/>
      <c r="K20" s="1763"/>
      <c r="L20" s="1763"/>
      <c r="M20" s="1763"/>
      <c r="N20" s="1763"/>
      <c r="O20" s="1763"/>
      <c r="P20" s="1763"/>
      <c r="Q20" s="1763"/>
      <c r="R20" s="1763"/>
      <c r="S20" s="1763"/>
      <c r="T20" s="1763"/>
      <c r="U20" s="1763"/>
      <c r="V20" s="1763"/>
      <c r="W20" s="1763"/>
      <c r="X20" s="1764"/>
    </row>
    <row r="21" spans="1:24" ht="30" customHeight="1" x14ac:dyDescent="0.15">
      <c r="B21" s="1727" t="s">
        <v>1160</v>
      </c>
      <c r="C21" s="1727"/>
      <c r="D21" s="1727"/>
      <c r="E21" s="1727"/>
      <c r="F21" s="1727"/>
      <c r="G21" s="1045" t="str">
        <f>IF(記入シート!AU$601&lt;&gt;"",記入シート!AU$601,"")</f>
        <v>安否確認訓練</v>
      </c>
      <c r="H21" s="1046"/>
      <c r="I21" s="1046"/>
      <c r="J21" s="1046"/>
      <c r="K21" s="1046"/>
      <c r="L21" s="1046"/>
      <c r="M21" s="1046"/>
      <c r="N21" s="1046"/>
      <c r="O21" s="1046"/>
      <c r="P21" s="1046"/>
      <c r="Q21" s="1046"/>
      <c r="R21" s="1046"/>
      <c r="S21" s="1046"/>
      <c r="T21" s="1046"/>
      <c r="U21" s="1046"/>
      <c r="V21" s="1046"/>
      <c r="W21" s="1046"/>
      <c r="X21" s="1047"/>
    </row>
    <row r="22" spans="1:24" ht="30" customHeight="1" x14ac:dyDescent="0.15">
      <c r="B22" s="1727" t="s">
        <v>1176</v>
      </c>
      <c r="C22" s="1727"/>
      <c r="D22" s="1727"/>
      <c r="E22" s="1727"/>
      <c r="F22" s="1727"/>
      <c r="G22" s="1434" t="str">
        <f>IF(記入シート!AU$602&lt;&gt;"",記入シート!AU$602,"")</f>
        <v/>
      </c>
      <c r="H22" s="1435"/>
      <c r="I22" s="1435"/>
      <c r="J22" s="1435"/>
      <c r="K22" s="1435"/>
      <c r="L22" s="1436"/>
      <c r="M22" s="1434" t="str">
        <f>IF(記入シート!BB$602&lt;&gt;"",記入シート!BB$602,"")</f>
        <v/>
      </c>
      <c r="N22" s="1435"/>
      <c r="O22" s="1435"/>
      <c r="P22" s="1435"/>
      <c r="Q22" s="1435"/>
      <c r="R22" s="1436"/>
      <c r="S22" s="1912" t="str">
        <f>IF(記入シート!BI$602&lt;&gt;"",記入シート!BI$602,"")</f>
        <v/>
      </c>
      <c r="T22" s="1913"/>
      <c r="U22" s="1913"/>
      <c r="V22" s="1913"/>
      <c r="W22" s="1913"/>
      <c r="X22" s="1914"/>
    </row>
    <row r="23" spans="1:24" ht="30" customHeight="1" x14ac:dyDescent="0.15">
      <c r="B23" s="1727" t="s">
        <v>1177</v>
      </c>
      <c r="C23" s="1727"/>
      <c r="D23" s="1727"/>
      <c r="E23" s="1727"/>
      <c r="F23" s="1727"/>
      <c r="G23" s="1434" t="str">
        <f>IF(記入シート!AU$603&lt;&gt;"",記入シート!AU$603,"")</f>
        <v/>
      </c>
      <c r="H23" s="1435"/>
      <c r="I23" s="1435"/>
      <c r="J23" s="1435"/>
      <c r="K23" s="1435"/>
      <c r="L23" s="1436"/>
      <c r="M23" s="1434" t="str">
        <f>IF(記入シート!BB$603&lt;&gt;"",記入シート!BB$603,"")</f>
        <v/>
      </c>
      <c r="N23" s="1435"/>
      <c r="O23" s="1435"/>
      <c r="P23" s="1435"/>
      <c r="Q23" s="1435"/>
      <c r="R23" s="1436"/>
      <c r="S23" s="1912" t="str">
        <f>IF(記入シート!BI$603&lt;&gt;"",記入シート!BI$603,"")</f>
        <v/>
      </c>
      <c r="T23" s="1913"/>
      <c r="U23" s="1913"/>
      <c r="V23" s="1913"/>
      <c r="W23" s="1913"/>
      <c r="X23" s="1914"/>
    </row>
    <row r="24" spans="1:24" ht="30" customHeight="1" x14ac:dyDescent="0.15">
      <c r="B24" s="1727" t="s">
        <v>1178</v>
      </c>
      <c r="C24" s="1727"/>
      <c r="D24" s="1727"/>
      <c r="E24" s="1727"/>
      <c r="F24" s="1727"/>
      <c r="G24" s="1434" t="str">
        <f>IF(記入シート!AU$604&lt;&gt;"",記入シート!AU$604,"")</f>
        <v/>
      </c>
      <c r="H24" s="1435"/>
      <c r="I24" s="1435"/>
      <c r="J24" s="1435"/>
      <c r="K24" s="1435"/>
      <c r="L24" s="1436"/>
      <c r="M24" s="1434" t="str">
        <f>IF(記入シート!BB$604&lt;&gt;"",記入シート!BB$604,"")</f>
        <v/>
      </c>
      <c r="N24" s="1435"/>
      <c r="O24" s="1435"/>
      <c r="P24" s="1435"/>
      <c r="Q24" s="1435"/>
      <c r="R24" s="1436"/>
      <c r="S24" s="1912" t="str">
        <f>IF(記入シート!BI$604&lt;&gt;"",記入シート!BI$604,"")</f>
        <v/>
      </c>
      <c r="T24" s="1913"/>
      <c r="U24" s="1913"/>
      <c r="V24" s="1913"/>
      <c r="W24" s="1913"/>
      <c r="X24" s="1914"/>
    </row>
    <row r="25" spans="1:24" ht="60" customHeight="1" x14ac:dyDescent="0.15">
      <c r="B25" s="1915" t="s">
        <v>1195</v>
      </c>
      <c r="C25" s="1728" t="s">
        <v>1179</v>
      </c>
      <c r="D25" s="1728"/>
      <c r="E25" s="1728"/>
      <c r="F25" s="1728"/>
      <c r="G25" s="1434" t="str">
        <f>IF(記入シート!AU$605&lt;&gt;"",記入シート!AU$605,"")</f>
        <v/>
      </c>
      <c r="H25" s="1435"/>
      <c r="I25" s="1435"/>
      <c r="J25" s="1435"/>
      <c r="K25" s="1435"/>
      <c r="L25" s="1436"/>
      <c r="M25" s="1434" t="str">
        <f>IF(記入シート!BB$605&lt;&gt;"",記入シート!BB$605,"")</f>
        <v/>
      </c>
      <c r="N25" s="1435"/>
      <c r="O25" s="1435"/>
      <c r="P25" s="1435"/>
      <c r="Q25" s="1435"/>
      <c r="R25" s="1436"/>
      <c r="S25" s="1912" t="str">
        <f>IF(記入シート!BI$605&lt;&gt;"",記入シート!BI$605,"")</f>
        <v/>
      </c>
      <c r="T25" s="1913"/>
      <c r="U25" s="1913"/>
      <c r="V25" s="1913"/>
      <c r="W25" s="1913"/>
      <c r="X25" s="1914"/>
    </row>
    <row r="26" spans="1:24" ht="30" customHeight="1" x14ac:dyDescent="0.15">
      <c r="B26" s="1915"/>
      <c r="C26" s="1728" t="s">
        <v>1639</v>
      </c>
      <c r="D26" s="1728"/>
      <c r="E26" s="1728"/>
      <c r="F26" s="1728"/>
      <c r="G26" s="1434" t="str">
        <f>IF(記入シート!AU$606&lt;&gt;"",記入シート!AU$606,"")</f>
        <v/>
      </c>
      <c r="H26" s="1435"/>
      <c r="I26" s="1435"/>
      <c r="J26" s="1435"/>
      <c r="K26" s="1435"/>
      <c r="L26" s="1436"/>
      <c r="M26" s="1434" t="str">
        <f>IF(記入シート!BB$606&lt;&gt;"",記入シート!BB$606,"")</f>
        <v/>
      </c>
      <c r="N26" s="1435"/>
      <c r="O26" s="1435"/>
      <c r="P26" s="1435"/>
      <c r="Q26" s="1435"/>
      <c r="R26" s="1436"/>
      <c r="S26" s="1912" t="str">
        <f>IF(記入シート!BI$606&lt;&gt;"",記入シート!BI$606,"")</f>
        <v/>
      </c>
      <c r="T26" s="1913"/>
      <c r="U26" s="1913"/>
      <c r="V26" s="1913"/>
      <c r="W26" s="1913"/>
      <c r="X26" s="1914"/>
    </row>
    <row r="27" spans="1:24" ht="60" customHeight="1" x14ac:dyDescent="0.15">
      <c r="B27" s="1915"/>
      <c r="C27" s="1728" t="s">
        <v>1181</v>
      </c>
      <c r="D27" s="1728"/>
      <c r="E27" s="1728"/>
      <c r="F27" s="1728"/>
      <c r="G27" s="1434" t="str">
        <f>IF(記入シート!AU$607&lt;&gt;"",記入シート!AU$607,"")</f>
        <v/>
      </c>
      <c r="H27" s="1435"/>
      <c r="I27" s="1435"/>
      <c r="J27" s="1435"/>
      <c r="K27" s="1435"/>
      <c r="L27" s="1436"/>
      <c r="M27" s="1434" t="str">
        <f>IF(記入シート!BB$607&lt;&gt;"",記入シート!BB$607,"")</f>
        <v/>
      </c>
      <c r="N27" s="1435"/>
      <c r="O27" s="1435"/>
      <c r="P27" s="1435"/>
      <c r="Q27" s="1435"/>
      <c r="R27" s="1436"/>
      <c r="S27" s="1912" t="str">
        <f>IF(記入シート!BI$607&lt;&gt;"",記入シート!BI$607,"")</f>
        <v/>
      </c>
      <c r="T27" s="1913"/>
      <c r="U27" s="1913"/>
      <c r="V27" s="1913"/>
      <c r="W27" s="1913"/>
      <c r="X27" s="1914"/>
    </row>
    <row r="28" spans="1:24" ht="57" customHeight="1" x14ac:dyDescent="0.15">
      <c r="B28" s="1728" t="s">
        <v>1189</v>
      </c>
      <c r="C28" s="1728"/>
      <c r="D28" s="1728"/>
      <c r="E28" s="1728"/>
      <c r="F28" s="1728"/>
      <c r="G28" s="1372" t="str">
        <f>IF(記入シート!AU$608&lt;&gt;"",記入シート!AU$608,"")</f>
        <v/>
      </c>
      <c r="H28" s="1299"/>
      <c r="I28" s="1299"/>
      <c r="J28" s="1299"/>
      <c r="K28" s="1299"/>
      <c r="L28" s="1373"/>
      <c r="M28" s="1372" t="str">
        <f>IF(記入シート!BB$608&lt;&gt;"",記入シート!BB$608,"")</f>
        <v/>
      </c>
      <c r="N28" s="1299"/>
      <c r="O28" s="1299"/>
      <c r="P28" s="1299"/>
      <c r="Q28" s="1299"/>
      <c r="R28" s="1373"/>
      <c r="S28" s="1372" t="str">
        <f>IF(記入シート!BI$608&lt;&gt;"",記入シート!BI$608,"")</f>
        <v/>
      </c>
      <c r="T28" s="1299"/>
      <c r="U28" s="1299"/>
      <c r="V28" s="1299"/>
      <c r="W28" s="1299"/>
      <c r="X28" s="1373"/>
    </row>
    <row r="29" spans="1:24" ht="81" customHeight="1" x14ac:dyDescent="0.15">
      <c r="B29" s="1728" t="s">
        <v>1190</v>
      </c>
      <c r="C29" s="1728"/>
      <c r="D29" s="1728"/>
      <c r="E29" s="1728"/>
      <c r="F29" s="1728"/>
      <c r="G29" s="1372" t="str">
        <f>IF(記入シート!AU$609&lt;&gt;"",記入シート!AU$609,"")</f>
        <v/>
      </c>
      <c r="H29" s="1299"/>
      <c r="I29" s="1299"/>
      <c r="J29" s="1299"/>
      <c r="K29" s="1299"/>
      <c r="L29" s="1373"/>
      <c r="M29" s="1372" t="str">
        <f>IF(記入シート!BB$609&lt;&gt;"",記入シート!BB$609,"")</f>
        <v/>
      </c>
      <c r="N29" s="1299"/>
      <c r="O29" s="1299"/>
      <c r="P29" s="1299"/>
      <c r="Q29" s="1299"/>
      <c r="R29" s="1373"/>
      <c r="S29" s="1372" t="str">
        <f>IF(記入シート!BI$609&lt;&gt;"",記入シート!BI$609,"")</f>
        <v/>
      </c>
      <c r="T29" s="1299"/>
      <c r="U29" s="1299"/>
      <c r="V29" s="1299"/>
      <c r="W29" s="1299"/>
      <c r="X29" s="1373"/>
    </row>
    <row r="30" spans="1:24" ht="39" customHeight="1" x14ac:dyDescent="0.15">
      <c r="B30" s="1728" t="s">
        <v>1191</v>
      </c>
      <c r="C30" s="1728"/>
      <c r="D30" s="1728"/>
      <c r="E30" s="1728"/>
      <c r="F30" s="1728"/>
      <c r="G30" s="1372" t="str">
        <f>IF(記入シート!AU$610&lt;&gt;"",記入シート!AU$610,"")</f>
        <v/>
      </c>
      <c r="H30" s="1299"/>
      <c r="I30" s="1299"/>
      <c r="J30" s="1299"/>
      <c r="K30" s="1299"/>
      <c r="L30" s="1373"/>
      <c r="M30" s="1372" t="str">
        <f>IF(記入シート!BB$610&lt;&gt;"",記入シート!BB$610,"")</f>
        <v/>
      </c>
      <c r="N30" s="1299"/>
      <c r="O30" s="1299"/>
      <c r="P30" s="1299"/>
      <c r="Q30" s="1299"/>
      <c r="R30" s="1373"/>
      <c r="S30" s="1372" t="str">
        <f>IF(記入シート!BI$610&lt;&gt;"",記入シート!BI$610,"")</f>
        <v/>
      </c>
      <c r="T30" s="1299"/>
      <c r="U30" s="1299"/>
      <c r="V30" s="1299"/>
      <c r="W30" s="1299"/>
      <c r="X30" s="1373"/>
    </row>
    <row r="31" spans="1:24" ht="35.1" customHeight="1" x14ac:dyDescent="0.15">
      <c r="C31" s="1765" t="s">
        <v>1676</v>
      </c>
      <c r="D31" s="1765"/>
      <c r="E31" s="1766"/>
      <c r="F31" s="1766"/>
      <c r="G31" s="1766"/>
      <c r="H31" s="1766"/>
      <c r="I31" s="1766"/>
      <c r="J31" s="1766"/>
      <c r="K31" s="1766"/>
      <c r="L31" s="1766"/>
      <c r="M31" s="1766"/>
      <c r="N31" s="1766"/>
      <c r="O31" s="1766"/>
      <c r="P31" s="1766"/>
      <c r="Q31" s="1766"/>
      <c r="R31" s="1766"/>
      <c r="S31" s="1766"/>
      <c r="T31" s="1766"/>
      <c r="U31" s="1766"/>
      <c r="V31" s="1766"/>
      <c r="W31" s="1766"/>
    </row>
    <row r="32" spans="1:24" x14ac:dyDescent="0.15">
      <c r="C32" s="19" t="s">
        <v>1196</v>
      </c>
    </row>
    <row r="33" spans="1:24" x14ac:dyDescent="0.15">
      <c r="C33" s="19" t="s">
        <v>1197</v>
      </c>
    </row>
    <row r="35" spans="1:24" x14ac:dyDescent="0.15">
      <c r="B35" s="19" t="s">
        <v>1172</v>
      </c>
      <c r="X35" s="19">
        <v>32</v>
      </c>
    </row>
    <row r="36" spans="1:24" ht="26.1" customHeight="1" x14ac:dyDescent="0.15">
      <c r="A36" s="19">
        <v>3</v>
      </c>
      <c r="B36" s="1729" t="s">
        <v>1173</v>
      </c>
      <c r="C36" s="1729"/>
      <c r="D36" s="1729"/>
      <c r="E36" s="1729"/>
      <c r="F36" s="1729"/>
      <c r="G36" s="1762" t="s">
        <v>1174</v>
      </c>
      <c r="H36" s="1763"/>
      <c r="I36" s="1763"/>
      <c r="J36" s="1763"/>
      <c r="K36" s="1763"/>
      <c r="L36" s="1763"/>
      <c r="M36" s="1763"/>
      <c r="N36" s="1763"/>
      <c r="O36" s="1763"/>
      <c r="P36" s="1763"/>
      <c r="Q36" s="1763"/>
      <c r="R36" s="1763"/>
      <c r="S36" s="1763"/>
      <c r="T36" s="1763"/>
      <c r="U36" s="1763"/>
      <c r="V36" s="1763"/>
      <c r="W36" s="1763"/>
      <c r="X36" s="1764"/>
    </row>
    <row r="37" spans="1:24" ht="30" customHeight="1" x14ac:dyDescent="0.15">
      <c r="B37" s="1727" t="s">
        <v>1160</v>
      </c>
      <c r="C37" s="1727"/>
      <c r="D37" s="1727"/>
      <c r="E37" s="1727"/>
      <c r="F37" s="1727"/>
      <c r="G37" s="1045" t="str">
        <f>IF(記入シート!BV$601&lt;&gt;"",記入シート!BV$601,"")</f>
        <v>実施参集訓練</v>
      </c>
      <c r="H37" s="1046"/>
      <c r="I37" s="1046"/>
      <c r="J37" s="1046"/>
      <c r="K37" s="1046"/>
      <c r="L37" s="1046"/>
      <c r="M37" s="1046"/>
      <c r="N37" s="1046"/>
      <c r="O37" s="1046"/>
      <c r="P37" s="1046"/>
      <c r="Q37" s="1046"/>
      <c r="R37" s="1046"/>
      <c r="S37" s="1046"/>
      <c r="T37" s="1046"/>
      <c r="U37" s="1046"/>
      <c r="V37" s="1046"/>
      <c r="W37" s="1046"/>
      <c r="X37" s="1047"/>
    </row>
    <row r="38" spans="1:24" ht="30" customHeight="1" x14ac:dyDescent="0.15">
      <c r="B38" s="1727" t="s">
        <v>1176</v>
      </c>
      <c r="C38" s="1727"/>
      <c r="D38" s="1727"/>
      <c r="E38" s="1727"/>
      <c r="F38" s="1727"/>
      <c r="G38" s="1434" t="str">
        <f>IF(記入シート!BV$602&lt;&gt;"",記入シート!BV$602,"")</f>
        <v/>
      </c>
      <c r="H38" s="1435"/>
      <c r="I38" s="1435"/>
      <c r="J38" s="1435"/>
      <c r="K38" s="1435"/>
      <c r="L38" s="1436"/>
      <c r="M38" s="1434" t="str">
        <f>IF(記入シート!CC$602&lt;&gt;"",記入シート!CC$602,"")</f>
        <v/>
      </c>
      <c r="N38" s="1435"/>
      <c r="O38" s="1435"/>
      <c r="P38" s="1435"/>
      <c r="Q38" s="1435"/>
      <c r="R38" s="1436"/>
      <c r="S38" s="1912" t="str">
        <f>IF(記入シート!CJ$602&lt;&gt;"",記入シート!CJ$602,"")</f>
        <v/>
      </c>
      <c r="T38" s="1913"/>
      <c r="U38" s="1913"/>
      <c r="V38" s="1913"/>
      <c r="W38" s="1913"/>
      <c r="X38" s="1914"/>
    </row>
    <row r="39" spans="1:24" ht="30" customHeight="1" x14ac:dyDescent="0.15">
      <c r="B39" s="1727" t="s">
        <v>1177</v>
      </c>
      <c r="C39" s="1727"/>
      <c r="D39" s="1727"/>
      <c r="E39" s="1727"/>
      <c r="F39" s="1727"/>
      <c r="G39" s="1041" t="str">
        <f>IF(記入シート!BV$603&lt;&gt;"",記入シート!BV$603,"")</f>
        <v/>
      </c>
      <c r="H39" s="1042"/>
      <c r="I39" s="1042"/>
      <c r="J39" s="1042"/>
      <c r="K39" s="1042"/>
      <c r="L39" s="1043"/>
      <c r="M39" s="1434" t="str">
        <f>IF(記入シート!CC$603&lt;&gt;"",記入シート!CC$603,"")</f>
        <v/>
      </c>
      <c r="N39" s="1435"/>
      <c r="O39" s="1435"/>
      <c r="P39" s="1435"/>
      <c r="Q39" s="1435"/>
      <c r="R39" s="1436"/>
      <c r="S39" s="1912" t="str">
        <f>IF(記入シート!CJ$603&lt;&gt;"",記入シート!CJ$603,"")</f>
        <v/>
      </c>
      <c r="T39" s="1913"/>
      <c r="U39" s="1913"/>
      <c r="V39" s="1913"/>
      <c r="W39" s="1913"/>
      <c r="X39" s="1914"/>
    </row>
    <row r="40" spans="1:24" ht="30" customHeight="1" x14ac:dyDescent="0.15">
      <c r="B40" s="1727" t="s">
        <v>1178</v>
      </c>
      <c r="C40" s="1727"/>
      <c r="D40" s="1727"/>
      <c r="E40" s="1727"/>
      <c r="F40" s="1727"/>
      <c r="G40" s="1041" t="str">
        <f>IF(記入シート!BV$604&lt;&gt;"",記入シート!BV$604,"")</f>
        <v/>
      </c>
      <c r="H40" s="1042"/>
      <c r="I40" s="1042"/>
      <c r="J40" s="1042"/>
      <c r="K40" s="1042"/>
      <c r="L40" s="1043"/>
      <c r="M40" s="1434" t="str">
        <f>IF(記入シート!CC$604&lt;&gt;"",記入シート!CC$604,"")</f>
        <v/>
      </c>
      <c r="N40" s="1435"/>
      <c r="O40" s="1435"/>
      <c r="P40" s="1435"/>
      <c r="Q40" s="1435"/>
      <c r="R40" s="1436"/>
      <c r="S40" s="1912" t="str">
        <f>IF(記入シート!CJ$604&lt;&gt;"",記入シート!CJ$604,"")</f>
        <v/>
      </c>
      <c r="T40" s="1913"/>
      <c r="U40" s="1913"/>
      <c r="V40" s="1913"/>
      <c r="W40" s="1913"/>
      <c r="X40" s="1914"/>
    </row>
    <row r="41" spans="1:24" ht="60" customHeight="1" x14ac:dyDescent="0.15">
      <c r="B41" s="1915" t="s">
        <v>1195</v>
      </c>
      <c r="C41" s="1728" t="s">
        <v>1179</v>
      </c>
      <c r="D41" s="1728"/>
      <c r="E41" s="1728"/>
      <c r="F41" s="1728"/>
      <c r="G41" s="1041" t="str">
        <f>IF(記入シート!BV$605&lt;&gt;"",記入シート!BV$605,"")</f>
        <v/>
      </c>
      <c r="H41" s="1042"/>
      <c r="I41" s="1042"/>
      <c r="J41" s="1042"/>
      <c r="K41" s="1042"/>
      <c r="L41" s="1043"/>
      <c r="M41" s="1434" t="str">
        <f>IF(記入シート!CC$605&lt;&gt;"",記入シート!CC$605,"")</f>
        <v/>
      </c>
      <c r="N41" s="1435"/>
      <c r="O41" s="1435"/>
      <c r="P41" s="1435"/>
      <c r="Q41" s="1435"/>
      <c r="R41" s="1436"/>
      <c r="S41" s="1912" t="str">
        <f>IF(記入シート!CJ$605&lt;&gt;"",記入シート!CJ$605,"")</f>
        <v/>
      </c>
      <c r="T41" s="1913"/>
      <c r="U41" s="1913"/>
      <c r="V41" s="1913"/>
      <c r="W41" s="1913"/>
      <c r="X41" s="1914"/>
    </row>
    <row r="42" spans="1:24" ht="30" customHeight="1" x14ac:dyDescent="0.15">
      <c r="B42" s="1915"/>
      <c r="C42" s="1728" t="s">
        <v>1639</v>
      </c>
      <c r="D42" s="1728"/>
      <c r="E42" s="1728"/>
      <c r="F42" s="1728"/>
      <c r="G42" s="1041" t="str">
        <f>IF(記入シート!BV$606&lt;&gt;"",記入シート!BV$606,"")</f>
        <v/>
      </c>
      <c r="H42" s="1042"/>
      <c r="I42" s="1042"/>
      <c r="J42" s="1042"/>
      <c r="K42" s="1042"/>
      <c r="L42" s="1043"/>
      <c r="M42" s="1434" t="str">
        <f>IF(記入シート!CC$606&lt;&gt;"",記入シート!CC$606,"")</f>
        <v/>
      </c>
      <c r="N42" s="1435"/>
      <c r="O42" s="1435"/>
      <c r="P42" s="1435"/>
      <c r="Q42" s="1435"/>
      <c r="R42" s="1436"/>
      <c r="S42" s="1912" t="str">
        <f>IF(記入シート!CJ$606&lt;&gt;"",記入シート!CJ$606,"")</f>
        <v/>
      </c>
      <c r="T42" s="1913"/>
      <c r="U42" s="1913"/>
      <c r="V42" s="1913"/>
      <c r="W42" s="1913"/>
      <c r="X42" s="1914"/>
    </row>
    <row r="43" spans="1:24" ht="60" customHeight="1" x14ac:dyDescent="0.15">
      <c r="B43" s="1915"/>
      <c r="C43" s="1728" t="s">
        <v>1181</v>
      </c>
      <c r="D43" s="1728"/>
      <c r="E43" s="1728"/>
      <c r="F43" s="1728"/>
      <c r="G43" s="1041" t="str">
        <f>IF(記入シート!BV$607&lt;&gt;"",記入シート!BV$607,"")</f>
        <v/>
      </c>
      <c r="H43" s="1042"/>
      <c r="I43" s="1042"/>
      <c r="J43" s="1042"/>
      <c r="K43" s="1042"/>
      <c r="L43" s="1043"/>
      <c r="M43" s="1434" t="str">
        <f>IF(記入シート!CC$607&lt;&gt;"",記入シート!CC$607,"")</f>
        <v/>
      </c>
      <c r="N43" s="1435"/>
      <c r="O43" s="1435"/>
      <c r="P43" s="1435"/>
      <c r="Q43" s="1435"/>
      <c r="R43" s="1436"/>
      <c r="S43" s="1912" t="str">
        <f>IF(記入シート!CJ$607&lt;&gt;"",記入シート!CJ$607,"")</f>
        <v/>
      </c>
      <c r="T43" s="1913"/>
      <c r="U43" s="1913"/>
      <c r="V43" s="1913"/>
      <c r="W43" s="1913"/>
      <c r="X43" s="1914"/>
    </row>
    <row r="44" spans="1:24" ht="57" customHeight="1" x14ac:dyDescent="0.15">
      <c r="B44" s="1728" t="s">
        <v>1189</v>
      </c>
      <c r="C44" s="1728"/>
      <c r="D44" s="1728"/>
      <c r="E44" s="1728"/>
      <c r="F44" s="1728"/>
      <c r="G44" s="1372" t="str">
        <f>IF(記入シート!BV$608&lt;&gt;"",記入シート!BV$608,"")</f>
        <v/>
      </c>
      <c r="H44" s="1299"/>
      <c r="I44" s="1299"/>
      <c r="J44" s="1299"/>
      <c r="K44" s="1299"/>
      <c r="L44" s="1373"/>
      <c r="M44" s="1372" t="str">
        <f>IF(記入シート!CC$608&lt;&gt;"",記入シート!CC$608,"")</f>
        <v/>
      </c>
      <c r="N44" s="1299"/>
      <c r="O44" s="1299"/>
      <c r="P44" s="1299"/>
      <c r="Q44" s="1299"/>
      <c r="R44" s="1373"/>
      <c r="S44" s="1372" t="str">
        <f>IF(記入シート!CJ$608&lt;&gt;"",記入シート!CJ$608,"")</f>
        <v/>
      </c>
      <c r="T44" s="1299"/>
      <c r="U44" s="1299"/>
      <c r="V44" s="1299"/>
      <c r="W44" s="1299"/>
      <c r="X44" s="1373"/>
    </row>
    <row r="45" spans="1:24" ht="81" customHeight="1" x14ac:dyDescent="0.15">
      <c r="B45" s="1728" t="s">
        <v>1190</v>
      </c>
      <c r="C45" s="1728"/>
      <c r="D45" s="1728"/>
      <c r="E45" s="1728"/>
      <c r="F45" s="1728"/>
      <c r="G45" s="1372" t="str">
        <f>IF(記入シート!BV$609&lt;&gt;"",記入シート!BV$609,"")</f>
        <v/>
      </c>
      <c r="H45" s="1299"/>
      <c r="I45" s="1299"/>
      <c r="J45" s="1299"/>
      <c r="K45" s="1299"/>
      <c r="L45" s="1373"/>
      <c r="M45" s="1372" t="str">
        <f>IF(記入シート!CC$609&lt;&gt;"",記入シート!CC$609,"")</f>
        <v/>
      </c>
      <c r="N45" s="1299"/>
      <c r="O45" s="1299"/>
      <c r="P45" s="1299"/>
      <c r="Q45" s="1299"/>
      <c r="R45" s="1373"/>
      <c r="S45" s="1372" t="str">
        <f>IF(記入シート!CJ$609&lt;&gt;"",記入シート!CJ$609,"")</f>
        <v/>
      </c>
      <c r="T45" s="1299"/>
      <c r="U45" s="1299"/>
      <c r="V45" s="1299"/>
      <c r="W45" s="1299"/>
      <c r="X45" s="1373"/>
    </row>
    <row r="46" spans="1:24" ht="39" customHeight="1" x14ac:dyDescent="0.15">
      <c r="B46" s="1728" t="s">
        <v>1191</v>
      </c>
      <c r="C46" s="1728"/>
      <c r="D46" s="1728"/>
      <c r="E46" s="1728"/>
      <c r="F46" s="1728"/>
      <c r="G46" s="1372" t="str">
        <f>IF(記入シート!BV$610&lt;&gt;"",記入シート!BV$610,"")</f>
        <v/>
      </c>
      <c r="H46" s="1299"/>
      <c r="I46" s="1299"/>
      <c r="J46" s="1299"/>
      <c r="K46" s="1299"/>
      <c r="L46" s="1373"/>
      <c r="M46" s="1372" t="str">
        <f>IF(記入シート!CC$610&lt;&gt;"",記入シート!CC$610,"")</f>
        <v/>
      </c>
      <c r="N46" s="1299"/>
      <c r="O46" s="1299"/>
      <c r="P46" s="1299"/>
      <c r="Q46" s="1299"/>
      <c r="R46" s="1373"/>
      <c r="S46" s="1372" t="str">
        <f>IF(記入シート!CJ$610&lt;&gt;"",記入シート!CJ$610,"")</f>
        <v/>
      </c>
      <c r="T46" s="1299"/>
      <c r="U46" s="1299"/>
      <c r="V46" s="1299"/>
      <c r="W46" s="1299"/>
      <c r="X46" s="1373"/>
    </row>
    <row r="47" spans="1:24" ht="35.1" customHeight="1" x14ac:dyDescent="0.15">
      <c r="C47" s="1766" t="s">
        <v>1676</v>
      </c>
      <c r="D47" s="1766"/>
      <c r="E47" s="1766"/>
      <c r="F47" s="1766"/>
      <c r="G47" s="1766"/>
      <c r="H47" s="1766"/>
      <c r="I47" s="1766"/>
      <c r="J47" s="1766"/>
      <c r="K47" s="1766"/>
      <c r="L47" s="1766"/>
      <c r="M47" s="1766"/>
      <c r="N47" s="1766"/>
      <c r="O47" s="1766"/>
      <c r="P47" s="1766"/>
      <c r="Q47" s="1766"/>
      <c r="R47" s="1766"/>
      <c r="S47" s="1766"/>
      <c r="T47" s="1766"/>
      <c r="U47" s="1766"/>
      <c r="V47" s="1766"/>
      <c r="W47" s="1766"/>
    </row>
    <row r="48" spans="1:24" x14ac:dyDescent="0.15">
      <c r="C48" s="19" t="s">
        <v>1196</v>
      </c>
    </row>
    <row r="49" spans="3:3" x14ac:dyDescent="0.15">
      <c r="C49" s="19" t="s">
        <v>1197</v>
      </c>
    </row>
  </sheetData>
  <sheetProtection sheet="1" objects="1" scenarios="1"/>
  <mergeCells count="126">
    <mergeCell ref="S27:X27"/>
    <mergeCell ref="M6:R6"/>
    <mergeCell ref="S6:X6"/>
    <mergeCell ref="G7:L7"/>
    <mergeCell ref="M7:R7"/>
    <mergeCell ref="S7:X7"/>
    <mergeCell ref="G8:L8"/>
    <mergeCell ref="M8:R8"/>
    <mergeCell ref="S8:X8"/>
    <mergeCell ref="G9:L9"/>
    <mergeCell ref="M9:R9"/>
    <mergeCell ref="S9:X9"/>
    <mergeCell ref="G10:L10"/>
    <mergeCell ref="M10:R10"/>
    <mergeCell ref="S10:X10"/>
    <mergeCell ref="C14:W14"/>
    <mergeCell ref="B13:F13"/>
    <mergeCell ref="G13:L13"/>
    <mergeCell ref="B22:F22"/>
    <mergeCell ref="G22:L22"/>
    <mergeCell ref="M22:R22"/>
    <mergeCell ref="S22:X22"/>
    <mergeCell ref="B23:F23"/>
    <mergeCell ref="B20:F20"/>
    <mergeCell ref="M39:R39"/>
    <mergeCell ref="M40:R40"/>
    <mergeCell ref="M41:R41"/>
    <mergeCell ref="M42:R42"/>
    <mergeCell ref="M43:R43"/>
    <mergeCell ref="S39:X39"/>
    <mergeCell ref="S40:X40"/>
    <mergeCell ref="S41:X41"/>
    <mergeCell ref="S42:X42"/>
    <mergeCell ref="S43:X43"/>
    <mergeCell ref="B46:F46"/>
    <mergeCell ref="G46:L46"/>
    <mergeCell ref="M46:R46"/>
    <mergeCell ref="S46:X46"/>
    <mergeCell ref="C47:W47"/>
    <mergeCell ref="B44:F44"/>
    <mergeCell ref="G44:L44"/>
    <mergeCell ref="M44:R44"/>
    <mergeCell ref="S44:X44"/>
    <mergeCell ref="B45:F45"/>
    <mergeCell ref="G45:L45"/>
    <mergeCell ref="M45:R45"/>
    <mergeCell ref="S45:X45"/>
    <mergeCell ref="B39:F39"/>
    <mergeCell ref="B40:F40"/>
    <mergeCell ref="B41:B43"/>
    <mergeCell ref="C41:F41"/>
    <mergeCell ref="C42:F42"/>
    <mergeCell ref="C43:F43"/>
    <mergeCell ref="G39:L39"/>
    <mergeCell ref="G40:L40"/>
    <mergeCell ref="G41:L41"/>
    <mergeCell ref="G42:L42"/>
    <mergeCell ref="G43:L43"/>
    <mergeCell ref="B36:F36"/>
    <mergeCell ref="G36:X36"/>
    <mergeCell ref="B37:F37"/>
    <mergeCell ref="G37:X37"/>
    <mergeCell ref="B38:F38"/>
    <mergeCell ref="G38:L38"/>
    <mergeCell ref="M38:R38"/>
    <mergeCell ref="S38:X38"/>
    <mergeCell ref="B30:F30"/>
    <mergeCell ref="G30:L30"/>
    <mergeCell ref="M30:R30"/>
    <mergeCell ref="S30:X30"/>
    <mergeCell ref="C31:W31"/>
    <mergeCell ref="B28:F28"/>
    <mergeCell ref="G28:L28"/>
    <mergeCell ref="M28:R28"/>
    <mergeCell ref="S28:X28"/>
    <mergeCell ref="B29:F29"/>
    <mergeCell ref="G29:L29"/>
    <mergeCell ref="M29:R29"/>
    <mergeCell ref="S29:X29"/>
    <mergeCell ref="B24:F24"/>
    <mergeCell ref="B25:B27"/>
    <mergeCell ref="C25:F25"/>
    <mergeCell ref="C26:F26"/>
    <mergeCell ref="C27:F27"/>
    <mergeCell ref="G24:L24"/>
    <mergeCell ref="M24:R24"/>
    <mergeCell ref="S24:X24"/>
    <mergeCell ref="G25:L25"/>
    <mergeCell ref="M25:R25"/>
    <mergeCell ref="S25:X25"/>
    <mergeCell ref="G26:L26"/>
    <mergeCell ref="M26:R26"/>
    <mergeCell ref="S26:X26"/>
    <mergeCell ref="G27:L27"/>
    <mergeCell ref="M27:R27"/>
    <mergeCell ref="B4:F4"/>
    <mergeCell ref="G4:X4"/>
    <mergeCell ref="B3:F3"/>
    <mergeCell ref="G3:X3"/>
    <mergeCell ref="B7:F7"/>
    <mergeCell ref="C10:F10"/>
    <mergeCell ref="C9:F9"/>
    <mergeCell ref="B8:B10"/>
    <mergeCell ref="C8:F8"/>
    <mergeCell ref="B6:F6"/>
    <mergeCell ref="G6:L6"/>
    <mergeCell ref="B5:F5"/>
    <mergeCell ref="G5:L5"/>
    <mergeCell ref="M5:R5"/>
    <mergeCell ref="S5:X5"/>
    <mergeCell ref="B11:F11"/>
    <mergeCell ref="G11:L11"/>
    <mergeCell ref="M11:R11"/>
    <mergeCell ref="S11:X11"/>
    <mergeCell ref="G20:X20"/>
    <mergeCell ref="B21:F21"/>
    <mergeCell ref="G21:X21"/>
    <mergeCell ref="G23:L23"/>
    <mergeCell ref="M23:R23"/>
    <mergeCell ref="S23:X23"/>
    <mergeCell ref="M13:R13"/>
    <mergeCell ref="S13:X13"/>
    <mergeCell ref="B12:F12"/>
    <mergeCell ref="G12:L12"/>
    <mergeCell ref="M12:R12"/>
    <mergeCell ref="S12:X12"/>
  </mergeCells>
  <phoneticPr fontId="3"/>
  <conditionalFormatting sqref="A3:G13 Y3:XFD13 M5:M13 S5:S13 A20:G30 Y20:XFD30 A36:G46 Y36:XFD46">
    <cfRule type="expression" dxfId="3" priority="203">
      <formula>#REF!=1</formula>
    </cfRule>
  </conditionalFormatting>
  <conditionalFormatting sqref="G11:X13 G28:X30 G44:X46">
    <cfRule type="expression" dxfId="2" priority="204">
      <formula>#REF!&lt;&gt;""</formula>
    </cfRule>
  </conditionalFormatting>
  <conditionalFormatting sqref="M22:M30 S22:S30">
    <cfRule type="expression" dxfId="1" priority="13">
      <formula>#REF!=1</formula>
    </cfRule>
  </conditionalFormatting>
  <conditionalFormatting sqref="M38:M46 S38:S46">
    <cfRule type="expression" dxfId="0" priority="12">
      <formula>#REF!=1</formula>
    </cfRule>
  </conditionalFormatting>
  <pageMargins left="0.42" right="0.25" top="0.33" bottom="0.46" header="0.3" footer="0.3"/>
  <pageSetup paperSize="9" scale="92" fitToHeight="0" orientation="portrait" r:id="rId1"/>
  <rowBreaks count="2" manualBreakCount="2">
    <brk id="18" max="16383" man="1"/>
    <brk id="34" max="16383" man="1"/>
  </rowBreak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CC4F1-7F66-4063-A849-FB09E51DDD72}">
  <sheetPr>
    <pageSetUpPr fitToPage="1"/>
  </sheetPr>
  <dimension ref="B1:AA61"/>
  <sheetViews>
    <sheetView view="pageBreakPreview" zoomScale="70" zoomScaleNormal="100" zoomScaleSheetLayoutView="70" workbookViewId="0">
      <selection activeCell="AK17" sqref="AK17"/>
    </sheetView>
  </sheetViews>
  <sheetFormatPr defaultColWidth="4.625" defaultRowHeight="15.75" x14ac:dyDescent="0.15"/>
  <cols>
    <col min="1" max="18" width="4.625" style="19"/>
    <col min="19" max="19" width="6.875" style="19" customWidth="1"/>
    <col min="20" max="16384" width="4.625" style="19"/>
  </cols>
  <sheetData>
    <row r="1" spans="2:27" x14ac:dyDescent="0.15">
      <c r="AA1" s="19">
        <v>33</v>
      </c>
    </row>
    <row r="2" spans="2:27" ht="30" customHeight="1" x14ac:dyDescent="0.15">
      <c r="B2" s="19" t="s">
        <v>1199</v>
      </c>
    </row>
    <row r="3" spans="2:27" ht="30" customHeight="1" x14ac:dyDescent="0.15">
      <c r="B3" s="1729" t="s">
        <v>1200</v>
      </c>
      <c r="C3" s="1729"/>
      <c r="D3" s="1729"/>
      <c r="E3" s="1729" t="s">
        <v>1177</v>
      </c>
      <c r="F3" s="1729"/>
      <c r="G3" s="1729"/>
      <c r="H3" s="1729" t="s">
        <v>12</v>
      </c>
      <c r="I3" s="1729"/>
      <c r="J3" s="1729"/>
      <c r="K3" s="1729"/>
      <c r="L3" s="1729"/>
      <c r="M3" s="1729" t="s">
        <v>1201</v>
      </c>
      <c r="N3" s="1729"/>
      <c r="O3" s="1729"/>
      <c r="P3" s="1729" t="s">
        <v>1202</v>
      </c>
      <c r="Q3" s="1729"/>
      <c r="R3" s="1729"/>
      <c r="S3" s="1729"/>
      <c r="T3" s="1729" t="s">
        <v>1174</v>
      </c>
      <c r="U3" s="1729"/>
      <c r="V3" s="1729"/>
      <c r="W3" s="1729"/>
      <c r="X3" s="1729"/>
      <c r="Y3" s="1729"/>
      <c r="Z3" s="1762" t="s">
        <v>1178</v>
      </c>
      <c r="AA3" s="1764"/>
    </row>
    <row r="4" spans="2:27" ht="30" customHeight="1" x14ac:dyDescent="0.15">
      <c r="B4" s="1372" t="str">
        <f>IF(記入シート!H615&lt;&gt;"",記入シート!H615,"")</f>
        <v/>
      </c>
      <c r="C4" s="1299"/>
      <c r="D4" s="1373"/>
      <c r="E4" s="1372" t="str">
        <f>IF(記入シート!K615&lt;&gt;"",記入シート!K615,"")</f>
        <v/>
      </c>
      <c r="F4" s="1299"/>
      <c r="G4" s="1373"/>
      <c r="H4" s="1372" t="str">
        <f>IF(記入シート!N615&lt;&gt;"",記入シート!N615,"")</f>
        <v/>
      </c>
      <c r="I4" s="1299"/>
      <c r="J4" s="1299"/>
      <c r="K4" s="1299"/>
      <c r="L4" s="1373"/>
      <c r="M4" s="1372" t="str">
        <f>IF(記入シート!S615&lt;&gt;"",記入シート!S615,"")</f>
        <v/>
      </c>
      <c r="N4" s="1299"/>
      <c r="O4" s="1373"/>
      <c r="P4" s="1372" t="str">
        <f>IF(記入シート!V615&lt;&gt;"",記入シート!V615,"")</f>
        <v/>
      </c>
      <c r="Q4" s="1299"/>
      <c r="R4" s="1299"/>
      <c r="S4" s="1373"/>
      <c r="T4" s="1372" t="str">
        <f>IF(記入シート!Z615&lt;&gt;"",記入シート!Z615,"")</f>
        <v/>
      </c>
      <c r="U4" s="1299"/>
      <c r="V4" s="1299"/>
      <c r="W4" s="1299"/>
      <c r="X4" s="1299"/>
      <c r="Y4" s="1373"/>
      <c r="Z4" s="1372" t="str">
        <f>IF(記入シート!AF615&lt;&gt;"",記入シート!AF615,"")</f>
        <v/>
      </c>
      <c r="AA4" s="1373"/>
    </row>
    <row r="5" spans="2:27" ht="30" customHeight="1" x14ac:dyDescent="0.15">
      <c r="B5" s="1372" t="str">
        <f>IF(記入シート!H616&lt;&gt;"",記入シート!H616,"")</f>
        <v/>
      </c>
      <c r="C5" s="1299"/>
      <c r="D5" s="1373"/>
      <c r="E5" s="1372" t="str">
        <f>IF(記入シート!K616&lt;&gt;"",記入シート!K616,"")</f>
        <v/>
      </c>
      <c r="F5" s="1299"/>
      <c r="G5" s="1373"/>
      <c r="H5" s="1372" t="str">
        <f>IF(記入シート!N616&lt;&gt;"",記入シート!N616,"")</f>
        <v/>
      </c>
      <c r="I5" s="1299"/>
      <c r="J5" s="1299"/>
      <c r="K5" s="1299"/>
      <c r="L5" s="1373"/>
      <c r="M5" s="1372" t="str">
        <f>IF(記入シート!S616&lt;&gt;"",記入シート!S616,"")</f>
        <v/>
      </c>
      <c r="N5" s="1299"/>
      <c r="O5" s="1373"/>
      <c r="P5" s="1372" t="str">
        <f>IF(記入シート!V616&lt;&gt;"",記入シート!V616,"")</f>
        <v/>
      </c>
      <c r="Q5" s="1299"/>
      <c r="R5" s="1299"/>
      <c r="S5" s="1373"/>
      <c r="T5" s="1372" t="str">
        <f>IF(記入シート!Z616&lt;&gt;"",記入シート!Z616,"")</f>
        <v/>
      </c>
      <c r="U5" s="1299"/>
      <c r="V5" s="1299"/>
      <c r="W5" s="1299"/>
      <c r="X5" s="1299"/>
      <c r="Y5" s="1373"/>
      <c r="Z5" s="1372" t="str">
        <f>IF(記入シート!AF616&lt;&gt;"",記入シート!AF616,"")</f>
        <v/>
      </c>
      <c r="AA5" s="1373"/>
    </row>
    <row r="6" spans="2:27" ht="30" customHeight="1" x14ac:dyDescent="0.15">
      <c r="B6" s="1372" t="str">
        <f>IF(記入シート!H617&lt;&gt;"",記入シート!H617,"")</f>
        <v/>
      </c>
      <c r="C6" s="1299"/>
      <c r="D6" s="1373"/>
      <c r="E6" s="1372" t="str">
        <f>IF(記入シート!K617&lt;&gt;"",記入シート!K617,"")</f>
        <v/>
      </c>
      <c r="F6" s="1299"/>
      <c r="G6" s="1373"/>
      <c r="H6" s="1372" t="str">
        <f>IF(記入シート!N617&lt;&gt;"",記入シート!N617,"")</f>
        <v/>
      </c>
      <c r="I6" s="1299"/>
      <c r="J6" s="1299"/>
      <c r="K6" s="1299"/>
      <c r="L6" s="1373"/>
      <c r="M6" s="1372" t="str">
        <f>IF(記入シート!S617&lt;&gt;"",記入シート!S617,"")</f>
        <v/>
      </c>
      <c r="N6" s="1299"/>
      <c r="O6" s="1373"/>
      <c r="P6" s="1372" t="str">
        <f>IF(記入シート!V617&lt;&gt;"",記入シート!V617,"")</f>
        <v/>
      </c>
      <c r="Q6" s="1299"/>
      <c r="R6" s="1299"/>
      <c r="S6" s="1373"/>
      <c r="T6" s="1372" t="str">
        <f>IF(記入シート!Z617&lt;&gt;"",記入シート!Z617,"")</f>
        <v/>
      </c>
      <c r="U6" s="1299"/>
      <c r="V6" s="1299"/>
      <c r="W6" s="1299"/>
      <c r="X6" s="1299"/>
      <c r="Y6" s="1373"/>
      <c r="Z6" s="1372" t="str">
        <f>IF(記入シート!AF617&lt;&gt;"",記入シート!AF617,"")</f>
        <v/>
      </c>
      <c r="AA6" s="1373"/>
    </row>
    <row r="7" spans="2:27" ht="30" customHeight="1" x14ac:dyDescent="0.15">
      <c r="B7" s="1372" t="str">
        <f>IF(記入シート!H618&lt;&gt;"",記入シート!H618,"")</f>
        <v/>
      </c>
      <c r="C7" s="1299"/>
      <c r="D7" s="1373"/>
      <c r="E7" s="1372" t="str">
        <f>IF(記入シート!K618&lt;&gt;"",記入シート!K618,"")</f>
        <v/>
      </c>
      <c r="F7" s="1299"/>
      <c r="G7" s="1373"/>
      <c r="H7" s="1372" t="str">
        <f>IF(記入シート!N618&lt;&gt;"",記入シート!N618,"")</f>
        <v/>
      </c>
      <c r="I7" s="1299"/>
      <c r="J7" s="1299"/>
      <c r="K7" s="1299"/>
      <c r="L7" s="1373"/>
      <c r="M7" s="1372" t="str">
        <f>IF(記入シート!S618&lt;&gt;"",記入シート!S618,"")</f>
        <v/>
      </c>
      <c r="N7" s="1299"/>
      <c r="O7" s="1373"/>
      <c r="P7" s="1372" t="str">
        <f>IF(記入シート!V618&lt;&gt;"",記入シート!V618,"")</f>
        <v/>
      </c>
      <c r="Q7" s="1299"/>
      <c r="R7" s="1299"/>
      <c r="S7" s="1373"/>
      <c r="T7" s="1372" t="str">
        <f>IF(記入シート!Z618&lt;&gt;"",記入シート!Z618,"")</f>
        <v/>
      </c>
      <c r="U7" s="1299"/>
      <c r="V7" s="1299"/>
      <c r="W7" s="1299"/>
      <c r="X7" s="1299"/>
      <c r="Y7" s="1373"/>
      <c r="Z7" s="1372" t="str">
        <f>IF(記入シート!AF618&lt;&gt;"",記入シート!AF618,"")</f>
        <v/>
      </c>
      <c r="AA7" s="1373"/>
    </row>
    <row r="8" spans="2:27" ht="30" customHeight="1" x14ac:dyDescent="0.15">
      <c r="B8" s="1372" t="str">
        <f>IF(記入シート!H619&lt;&gt;"",記入シート!H619,"")</f>
        <v/>
      </c>
      <c r="C8" s="1299"/>
      <c r="D8" s="1373"/>
      <c r="E8" s="1372" t="str">
        <f>IF(記入シート!K619&lt;&gt;"",記入シート!K619,"")</f>
        <v/>
      </c>
      <c r="F8" s="1299"/>
      <c r="G8" s="1373"/>
      <c r="H8" s="1372" t="str">
        <f>IF(記入シート!N619&lt;&gt;"",記入シート!N619,"")</f>
        <v/>
      </c>
      <c r="I8" s="1299"/>
      <c r="J8" s="1299"/>
      <c r="K8" s="1299"/>
      <c r="L8" s="1373"/>
      <c r="M8" s="1372" t="str">
        <f>IF(記入シート!S619&lt;&gt;"",記入シート!S619,"")</f>
        <v/>
      </c>
      <c r="N8" s="1299"/>
      <c r="O8" s="1373"/>
      <c r="P8" s="1372" t="str">
        <f>IF(記入シート!V619&lt;&gt;"",記入シート!V619,"")</f>
        <v/>
      </c>
      <c r="Q8" s="1299"/>
      <c r="R8" s="1299"/>
      <c r="S8" s="1373"/>
      <c r="T8" s="1372" t="str">
        <f>IF(記入シート!Z619&lt;&gt;"",記入シート!Z619,"")</f>
        <v/>
      </c>
      <c r="U8" s="1299"/>
      <c r="V8" s="1299"/>
      <c r="W8" s="1299"/>
      <c r="X8" s="1299"/>
      <c r="Y8" s="1373"/>
      <c r="Z8" s="1372" t="str">
        <f>IF(記入シート!AF619&lt;&gt;"",記入シート!AF619,"")</f>
        <v/>
      </c>
      <c r="AA8" s="1373"/>
    </row>
    <row r="9" spans="2:27" ht="15.6" customHeight="1" x14ac:dyDescent="0.15"/>
    <row r="10" spans="2:27" ht="22.5" customHeight="1" x14ac:dyDescent="0.15">
      <c r="B10" s="19" t="s">
        <v>1220</v>
      </c>
      <c r="AA10" s="19">
        <v>34</v>
      </c>
    </row>
    <row r="11" spans="2:27" ht="30" customHeight="1" x14ac:dyDescent="0.15">
      <c r="B11" s="1729" t="s">
        <v>1221</v>
      </c>
      <c r="C11" s="1729"/>
      <c r="D11" s="1729"/>
      <c r="E11" s="1729"/>
      <c r="F11" s="1729"/>
      <c r="G11" s="1729"/>
      <c r="H11" s="1735" t="s">
        <v>1223</v>
      </c>
      <c r="I11" s="1735"/>
      <c r="J11" s="1735" t="s">
        <v>1224</v>
      </c>
      <c r="K11" s="1735"/>
      <c r="L11" s="1735" t="s">
        <v>1226</v>
      </c>
      <c r="M11" s="1735"/>
      <c r="N11" s="1735"/>
      <c r="O11" s="1735"/>
      <c r="P11" s="1735"/>
      <c r="Q11" s="1735"/>
      <c r="R11" s="1735"/>
      <c r="S11" s="1735"/>
      <c r="T11" s="1735" t="s">
        <v>1958</v>
      </c>
      <c r="U11" s="1735"/>
      <c r="V11" s="1735"/>
      <c r="W11" s="1729" t="s">
        <v>1227</v>
      </c>
      <c r="X11" s="1729"/>
      <c r="Y11" s="1729"/>
      <c r="Z11" s="1729"/>
      <c r="AA11" s="1729"/>
    </row>
    <row r="12" spans="2:27" ht="30" customHeight="1" x14ac:dyDescent="0.15">
      <c r="B12" s="1922" t="s">
        <v>1222</v>
      </c>
      <c r="C12" s="1923"/>
      <c r="D12" s="1923"/>
      <c r="E12" s="1923"/>
      <c r="F12" s="1923"/>
      <c r="G12" s="1924"/>
      <c r="H12" s="1826" t="s">
        <v>1244</v>
      </c>
      <c r="I12" s="1828"/>
      <c r="J12" s="1824" t="s">
        <v>1246</v>
      </c>
      <c r="K12" s="1825"/>
      <c r="L12" s="1918" t="s">
        <v>1248</v>
      </c>
      <c r="M12" s="1919"/>
      <c r="N12" s="1919"/>
      <c r="O12" s="1920" t="s">
        <v>1249</v>
      </c>
      <c r="P12" s="1920"/>
      <c r="Q12" s="1920"/>
      <c r="R12" s="1920"/>
      <c r="S12" s="1921"/>
      <c r="T12" s="1916" t="str">
        <f>IF(記入シート!Z631&lt;&gt;"",記入シート!Z631,"")</f>
        <v/>
      </c>
      <c r="U12" s="1916"/>
      <c r="V12" s="1916"/>
      <c r="W12" s="1300" t="str">
        <f>IF(記入シート!AC631&lt;&gt;"",記入シート!AC631,"")</f>
        <v/>
      </c>
      <c r="X12" s="1300"/>
      <c r="Y12" s="1300"/>
      <c r="Z12" s="1300"/>
      <c r="AA12" s="1300"/>
    </row>
    <row r="13" spans="2:27" ht="30" customHeight="1" x14ac:dyDescent="0.15">
      <c r="B13" s="1928"/>
      <c r="C13" s="1929"/>
      <c r="D13" s="1929"/>
      <c r="E13" s="1929"/>
      <c r="F13" s="1929"/>
      <c r="G13" s="1930"/>
      <c r="H13" s="1826" t="s">
        <v>1244</v>
      </c>
      <c r="I13" s="1828"/>
      <c r="J13" s="1824" t="s">
        <v>1247</v>
      </c>
      <c r="K13" s="1825"/>
      <c r="L13" s="1918" t="s">
        <v>1250</v>
      </c>
      <c r="M13" s="1919"/>
      <c r="N13" s="1919"/>
      <c r="O13" s="1920" t="s">
        <v>1251</v>
      </c>
      <c r="P13" s="1920"/>
      <c r="Q13" s="1920"/>
      <c r="R13" s="1920"/>
      <c r="S13" s="1921"/>
      <c r="T13" s="1916" t="str">
        <f>IF(記入シート!Z632&lt;&gt;"",記入シート!Z632,"")</f>
        <v/>
      </c>
      <c r="U13" s="1916"/>
      <c r="V13" s="1916"/>
      <c r="W13" s="1300" t="str">
        <f>IF(記入シート!AC632&lt;&gt;"",記入シート!AC632,"")</f>
        <v/>
      </c>
      <c r="X13" s="1300"/>
      <c r="Y13" s="1300"/>
      <c r="Z13" s="1300"/>
      <c r="AA13" s="1300"/>
    </row>
    <row r="14" spans="2:27" ht="30" customHeight="1" x14ac:dyDescent="0.15">
      <c r="B14" s="1922" t="s">
        <v>1229</v>
      </c>
      <c r="C14" s="1923"/>
      <c r="D14" s="1923"/>
      <c r="E14" s="1923"/>
      <c r="F14" s="1923"/>
      <c r="G14" s="1924"/>
      <c r="H14" s="1826" t="s">
        <v>1244</v>
      </c>
      <c r="I14" s="1828"/>
      <c r="J14" s="1824" t="s">
        <v>1246</v>
      </c>
      <c r="K14" s="1825"/>
      <c r="L14" s="1918" t="s">
        <v>1253</v>
      </c>
      <c r="M14" s="1919"/>
      <c r="N14" s="1919"/>
      <c r="O14" s="1920" t="s">
        <v>1254</v>
      </c>
      <c r="P14" s="1920"/>
      <c r="Q14" s="1920"/>
      <c r="R14" s="1920"/>
      <c r="S14" s="1921"/>
      <c r="T14" s="1916" t="str">
        <f>IF(記入シート!Z633&lt;&gt;"",記入シート!Z633,"")</f>
        <v/>
      </c>
      <c r="U14" s="1916"/>
      <c r="V14" s="1916"/>
      <c r="W14" s="1300" t="str">
        <f>IF(記入シート!AC633&lt;&gt;"",記入シート!AC633,"")</f>
        <v/>
      </c>
      <c r="X14" s="1300"/>
      <c r="Y14" s="1300"/>
      <c r="Z14" s="1300"/>
      <c r="AA14" s="1300"/>
    </row>
    <row r="15" spans="2:27" ht="30" customHeight="1" x14ac:dyDescent="0.15">
      <c r="B15" s="1925"/>
      <c r="C15" s="1926"/>
      <c r="D15" s="1926"/>
      <c r="E15" s="1926"/>
      <c r="F15" s="1926"/>
      <c r="G15" s="1927"/>
      <c r="H15" s="1826" t="s">
        <v>1244</v>
      </c>
      <c r="I15" s="1828"/>
      <c r="J15" s="1824" t="s">
        <v>1246</v>
      </c>
      <c r="K15" s="1825"/>
      <c r="L15" s="1918" t="s">
        <v>1962</v>
      </c>
      <c r="M15" s="1919"/>
      <c r="N15" s="1919"/>
      <c r="O15" s="1920" t="s">
        <v>1255</v>
      </c>
      <c r="P15" s="1920"/>
      <c r="Q15" s="1920"/>
      <c r="R15" s="1920"/>
      <c r="S15" s="1921"/>
      <c r="T15" s="1916" t="str">
        <f>IF(記入シート!Z634&lt;&gt;"",記入シート!Z634,"")</f>
        <v/>
      </c>
      <c r="U15" s="1916"/>
      <c r="V15" s="1916"/>
      <c r="W15" s="1300" t="str">
        <f>IF(記入シート!AC634&lt;&gt;"",記入シート!AC634,"")</f>
        <v/>
      </c>
      <c r="X15" s="1300"/>
      <c r="Y15" s="1300"/>
      <c r="Z15" s="1300"/>
      <c r="AA15" s="1300"/>
    </row>
    <row r="16" spans="2:27" ht="30" customHeight="1" x14ac:dyDescent="0.15">
      <c r="B16" s="1925"/>
      <c r="C16" s="1926"/>
      <c r="D16" s="1926"/>
      <c r="E16" s="1926"/>
      <c r="F16" s="1926"/>
      <c r="G16" s="1927"/>
      <c r="H16" s="1826" t="s">
        <v>1245</v>
      </c>
      <c r="I16" s="1828"/>
      <c r="J16" s="1824" t="s">
        <v>1246</v>
      </c>
      <c r="K16" s="1825"/>
      <c r="L16" s="1918" t="s">
        <v>1257</v>
      </c>
      <c r="M16" s="1919"/>
      <c r="N16" s="1919"/>
      <c r="O16" s="1920" t="s">
        <v>1258</v>
      </c>
      <c r="P16" s="1920"/>
      <c r="Q16" s="1920"/>
      <c r="R16" s="1920"/>
      <c r="S16" s="1921"/>
      <c r="T16" s="1916" t="str">
        <f>IF(記入シート!Z635&lt;&gt;"",記入シート!Z635,"")</f>
        <v/>
      </c>
      <c r="U16" s="1916"/>
      <c r="V16" s="1916"/>
      <c r="W16" s="1300" t="str">
        <f>IF(記入シート!AC635&lt;&gt;"",記入シート!AC635,"")</f>
        <v/>
      </c>
      <c r="X16" s="1300"/>
      <c r="Y16" s="1300"/>
      <c r="Z16" s="1300"/>
      <c r="AA16" s="1300"/>
    </row>
    <row r="17" spans="2:27" ht="30" customHeight="1" x14ac:dyDescent="0.15">
      <c r="B17" s="1928"/>
      <c r="C17" s="1929"/>
      <c r="D17" s="1929"/>
      <c r="E17" s="1929"/>
      <c r="F17" s="1929"/>
      <c r="G17" s="1930"/>
      <c r="H17" s="1826" t="s">
        <v>1245</v>
      </c>
      <c r="I17" s="1828"/>
      <c r="J17" s="1824" t="s">
        <v>1246</v>
      </c>
      <c r="K17" s="1825"/>
      <c r="L17" s="1918" t="s">
        <v>1259</v>
      </c>
      <c r="M17" s="1919"/>
      <c r="N17" s="1919"/>
      <c r="O17" s="1920" t="s">
        <v>1260</v>
      </c>
      <c r="P17" s="1920"/>
      <c r="Q17" s="1920"/>
      <c r="R17" s="1920"/>
      <c r="S17" s="1921"/>
      <c r="T17" s="1916" t="str">
        <f>IF(記入シート!Z636&lt;&gt;"",記入シート!Z636,"")</f>
        <v/>
      </c>
      <c r="U17" s="1916"/>
      <c r="V17" s="1916"/>
      <c r="W17" s="1300" t="str">
        <f>IF(記入シート!AC636&lt;&gt;"",記入シート!AC636,"")</f>
        <v/>
      </c>
      <c r="X17" s="1300"/>
      <c r="Y17" s="1300"/>
      <c r="Z17" s="1300"/>
      <c r="AA17" s="1300"/>
    </row>
    <row r="18" spans="2:27" ht="30" customHeight="1" x14ac:dyDescent="0.15">
      <c r="B18" s="1917" t="s">
        <v>1230</v>
      </c>
      <c r="C18" s="1910"/>
      <c r="D18" s="1910"/>
      <c r="E18" s="1910"/>
      <c r="F18" s="1910"/>
      <c r="G18" s="1911"/>
      <c r="H18" s="1826" t="s">
        <v>1244</v>
      </c>
      <c r="I18" s="1828"/>
      <c r="J18" s="1824" t="s">
        <v>1246</v>
      </c>
      <c r="K18" s="1825"/>
      <c r="L18" s="1918" t="s">
        <v>1261</v>
      </c>
      <c r="M18" s="1919"/>
      <c r="N18" s="1919"/>
      <c r="O18" s="1920" t="s">
        <v>1262</v>
      </c>
      <c r="P18" s="1920"/>
      <c r="Q18" s="1920"/>
      <c r="R18" s="1920"/>
      <c r="S18" s="1921"/>
      <c r="T18" s="1916" t="str">
        <f>IF(記入シート!Z637&lt;&gt;"",記入シート!Z637,"")</f>
        <v/>
      </c>
      <c r="U18" s="1916"/>
      <c r="V18" s="1916"/>
      <c r="W18" s="1300" t="str">
        <f>IF(記入シート!AC637&lt;&gt;"",記入シート!AC637,"")</f>
        <v/>
      </c>
      <c r="X18" s="1300"/>
      <c r="Y18" s="1300"/>
      <c r="Z18" s="1300"/>
      <c r="AA18" s="1300"/>
    </row>
    <row r="19" spans="2:27" ht="30" customHeight="1" x14ac:dyDescent="0.15">
      <c r="B19" s="1820" t="s">
        <v>1231</v>
      </c>
      <c r="C19" s="1821"/>
      <c r="D19" s="1821"/>
      <c r="E19" s="1821"/>
      <c r="F19" s="1821"/>
      <c r="G19" s="1822"/>
      <c r="H19" s="1826" t="s">
        <v>1244</v>
      </c>
      <c r="I19" s="1828"/>
      <c r="J19" s="1824" t="s">
        <v>1247</v>
      </c>
      <c r="K19" s="1825"/>
      <c r="L19" s="1918" t="s">
        <v>1263</v>
      </c>
      <c r="M19" s="1919"/>
      <c r="N19" s="1919"/>
      <c r="O19" s="1920" t="s">
        <v>1264</v>
      </c>
      <c r="P19" s="1920"/>
      <c r="Q19" s="1920"/>
      <c r="R19" s="1920"/>
      <c r="S19" s="1921"/>
      <c r="T19" s="1916" t="str">
        <f>IF(記入シート!Z638&lt;&gt;"",記入シート!Z638,"")</f>
        <v/>
      </c>
      <c r="U19" s="1916"/>
      <c r="V19" s="1916"/>
      <c r="W19" s="1300" t="str">
        <f>IF(記入シート!AC638&lt;&gt;"",記入シート!AC638,"")</f>
        <v/>
      </c>
      <c r="X19" s="1300"/>
      <c r="Y19" s="1300"/>
      <c r="Z19" s="1300"/>
      <c r="AA19" s="1300"/>
    </row>
    <row r="20" spans="2:27" ht="30" customHeight="1" x14ac:dyDescent="0.15">
      <c r="B20" s="1820"/>
      <c r="C20" s="1821"/>
      <c r="D20" s="1821"/>
      <c r="E20" s="1821"/>
      <c r="F20" s="1821"/>
      <c r="G20" s="1822"/>
      <c r="H20" s="1826" t="s">
        <v>1244</v>
      </c>
      <c r="I20" s="1828"/>
      <c r="J20" s="1824" t="s">
        <v>1247</v>
      </c>
      <c r="K20" s="1825"/>
      <c r="L20" s="1918" t="s">
        <v>1329</v>
      </c>
      <c r="M20" s="1919"/>
      <c r="N20" s="1919"/>
      <c r="O20" s="1920" t="s">
        <v>1265</v>
      </c>
      <c r="P20" s="1920"/>
      <c r="Q20" s="1920"/>
      <c r="R20" s="1920"/>
      <c r="S20" s="1921"/>
      <c r="T20" s="1916" t="str">
        <f>IF(記入シート!Z639&lt;&gt;"",記入シート!Z639,"")</f>
        <v/>
      </c>
      <c r="U20" s="1916"/>
      <c r="V20" s="1916"/>
      <c r="W20" s="1300" t="str">
        <f>IF(記入シート!AC639&lt;&gt;"",記入シート!AC639,"")</f>
        <v/>
      </c>
      <c r="X20" s="1300"/>
      <c r="Y20" s="1300"/>
      <c r="Z20" s="1300"/>
      <c r="AA20" s="1300"/>
    </row>
    <row r="21" spans="2:27" ht="30" customHeight="1" x14ac:dyDescent="0.15">
      <c r="B21" s="1820"/>
      <c r="C21" s="1821"/>
      <c r="D21" s="1821"/>
      <c r="E21" s="1821"/>
      <c r="F21" s="1821"/>
      <c r="G21" s="1822"/>
      <c r="H21" s="1826" t="s">
        <v>1245</v>
      </c>
      <c r="I21" s="1828"/>
      <c r="J21" s="1824" t="s">
        <v>1246</v>
      </c>
      <c r="K21" s="1825"/>
      <c r="L21" s="1918" t="s">
        <v>1266</v>
      </c>
      <c r="M21" s="1919"/>
      <c r="N21" s="1919"/>
      <c r="O21" s="1920" t="s">
        <v>1645</v>
      </c>
      <c r="P21" s="1920"/>
      <c r="Q21" s="1920"/>
      <c r="R21" s="1920"/>
      <c r="S21" s="1921"/>
      <c r="T21" s="1916" t="str">
        <f>IF(記入シート!Z640&lt;&gt;"",記入シート!Z640,"")</f>
        <v/>
      </c>
      <c r="U21" s="1916"/>
      <c r="V21" s="1916"/>
      <c r="W21" s="1300" t="str">
        <f>IF(記入シート!AC640&lt;&gt;"",記入シート!AC640,"")</f>
        <v/>
      </c>
      <c r="X21" s="1300"/>
      <c r="Y21" s="1300"/>
      <c r="Z21" s="1300"/>
      <c r="AA21" s="1300"/>
    </row>
    <row r="22" spans="2:27" ht="30" customHeight="1" x14ac:dyDescent="0.15">
      <c r="B22" s="1922" t="s">
        <v>1232</v>
      </c>
      <c r="C22" s="1923"/>
      <c r="D22" s="1923"/>
      <c r="E22" s="1923"/>
      <c r="F22" s="1923"/>
      <c r="G22" s="1924"/>
      <c r="H22" s="1826" t="s">
        <v>1244</v>
      </c>
      <c r="I22" s="1828"/>
      <c r="J22" s="1824" t="s">
        <v>1247</v>
      </c>
      <c r="K22" s="1825"/>
      <c r="L22" s="1918" t="s">
        <v>1268</v>
      </c>
      <c r="M22" s="1919"/>
      <c r="N22" s="1919"/>
      <c r="O22" s="1920" t="s">
        <v>1269</v>
      </c>
      <c r="P22" s="1920"/>
      <c r="Q22" s="1920"/>
      <c r="R22" s="1920"/>
      <c r="S22" s="1921"/>
      <c r="T22" s="1916" t="str">
        <f>IF(記入シート!Z641&lt;&gt;"",記入シート!Z641,"")</f>
        <v/>
      </c>
      <c r="U22" s="1916"/>
      <c r="V22" s="1916"/>
      <c r="W22" s="1300" t="str">
        <f>IF(記入シート!AC641&lt;&gt;"",記入シート!AC641,"")</f>
        <v/>
      </c>
      <c r="X22" s="1300"/>
      <c r="Y22" s="1300"/>
      <c r="Z22" s="1300"/>
      <c r="AA22" s="1300"/>
    </row>
    <row r="23" spans="2:27" ht="30" customHeight="1" x14ac:dyDescent="0.15">
      <c r="B23" s="1925"/>
      <c r="C23" s="1926"/>
      <c r="D23" s="1926"/>
      <c r="E23" s="1926"/>
      <c r="F23" s="1926"/>
      <c r="G23" s="1927"/>
      <c r="H23" s="1826" t="s">
        <v>1245</v>
      </c>
      <c r="I23" s="1828"/>
      <c r="J23" s="1824" t="s">
        <v>1247</v>
      </c>
      <c r="K23" s="1825"/>
      <c r="L23" s="1918" t="s">
        <v>1270</v>
      </c>
      <c r="M23" s="1919"/>
      <c r="N23" s="1919"/>
      <c r="O23" s="1920" t="s">
        <v>1271</v>
      </c>
      <c r="P23" s="1920"/>
      <c r="Q23" s="1920"/>
      <c r="R23" s="1920"/>
      <c r="S23" s="1921"/>
      <c r="T23" s="1916" t="str">
        <f>IF(記入シート!Z642&lt;&gt;"",記入シート!Z642,"")</f>
        <v/>
      </c>
      <c r="U23" s="1916"/>
      <c r="V23" s="1916"/>
      <c r="W23" s="1300" t="str">
        <f>IF(記入シート!AC642&lt;&gt;"",記入シート!AC642,"")</f>
        <v/>
      </c>
      <c r="X23" s="1300"/>
      <c r="Y23" s="1300"/>
      <c r="Z23" s="1300"/>
      <c r="AA23" s="1300"/>
    </row>
    <row r="24" spans="2:27" ht="30" customHeight="1" x14ac:dyDescent="0.15">
      <c r="B24" s="1928"/>
      <c r="C24" s="1929"/>
      <c r="D24" s="1929"/>
      <c r="E24" s="1929"/>
      <c r="F24" s="1929"/>
      <c r="G24" s="1930"/>
      <c r="H24" s="1826" t="s">
        <v>1245</v>
      </c>
      <c r="I24" s="1828"/>
      <c r="J24" s="1824" t="s">
        <v>1247</v>
      </c>
      <c r="K24" s="1825"/>
      <c r="L24" s="1918" t="s">
        <v>1934</v>
      </c>
      <c r="M24" s="1919"/>
      <c r="N24" s="1919"/>
      <c r="O24" s="1920" t="s">
        <v>1935</v>
      </c>
      <c r="P24" s="1920"/>
      <c r="Q24" s="1920"/>
      <c r="R24" s="1920"/>
      <c r="S24" s="1921"/>
      <c r="T24" s="1916" t="str">
        <f>IF(記入シート!Z643&lt;&gt;"",記入シート!Z643,"")</f>
        <v/>
      </c>
      <c r="U24" s="1916"/>
      <c r="V24" s="1916"/>
      <c r="W24" s="1300" t="str">
        <f>IF(記入シート!AC643&lt;&gt;"",記入シート!AC643,"")</f>
        <v/>
      </c>
      <c r="X24" s="1300"/>
      <c r="Y24" s="1300"/>
      <c r="Z24" s="1300"/>
      <c r="AA24" s="1300"/>
    </row>
    <row r="25" spans="2:27" ht="30" customHeight="1" x14ac:dyDescent="0.15">
      <c r="B25" s="1820" t="s">
        <v>1233</v>
      </c>
      <c r="C25" s="1821"/>
      <c r="D25" s="1821"/>
      <c r="E25" s="1821"/>
      <c r="F25" s="1821"/>
      <c r="G25" s="1822"/>
      <c r="H25" s="1826" t="s">
        <v>1244</v>
      </c>
      <c r="I25" s="1828"/>
      <c r="J25" s="1824" t="s">
        <v>1247</v>
      </c>
      <c r="K25" s="1825"/>
      <c r="L25" s="1918" t="s">
        <v>1274</v>
      </c>
      <c r="M25" s="1919"/>
      <c r="N25" s="1919"/>
      <c r="O25" s="1920" t="s">
        <v>1275</v>
      </c>
      <c r="P25" s="1920"/>
      <c r="Q25" s="1920"/>
      <c r="R25" s="1920"/>
      <c r="S25" s="1921"/>
      <c r="T25" s="1916" t="str">
        <f>IF(記入シート!Z644&lt;&gt;"",記入シート!Z644,"")</f>
        <v/>
      </c>
      <c r="U25" s="1916"/>
      <c r="V25" s="1916"/>
      <c r="W25" s="1300" t="str">
        <f>IF(記入シート!AC644&lt;&gt;"",記入シート!AC644,"")</f>
        <v/>
      </c>
      <c r="X25" s="1300"/>
      <c r="Y25" s="1300"/>
      <c r="Z25" s="1300"/>
      <c r="AA25" s="1300"/>
    </row>
    <row r="26" spans="2:27" ht="30" customHeight="1" x14ac:dyDescent="0.15">
      <c r="B26" s="1820"/>
      <c r="C26" s="1821"/>
      <c r="D26" s="1821"/>
      <c r="E26" s="1821"/>
      <c r="F26" s="1821"/>
      <c r="G26" s="1822"/>
      <c r="H26" s="1826" t="s">
        <v>1244</v>
      </c>
      <c r="I26" s="1828"/>
      <c r="J26" s="1824" t="s">
        <v>1247</v>
      </c>
      <c r="K26" s="1825"/>
      <c r="L26" s="1918" t="s">
        <v>1276</v>
      </c>
      <c r="M26" s="1919"/>
      <c r="N26" s="1919"/>
      <c r="O26" s="1920" t="s">
        <v>1277</v>
      </c>
      <c r="P26" s="1920"/>
      <c r="Q26" s="1920"/>
      <c r="R26" s="1920"/>
      <c r="S26" s="1921"/>
      <c r="T26" s="1916" t="str">
        <f>IF(記入シート!Z645&lt;&gt;"",記入シート!Z645,"")</f>
        <v/>
      </c>
      <c r="U26" s="1916"/>
      <c r="V26" s="1916"/>
      <c r="W26" s="1300" t="str">
        <f>IF(記入シート!AC645&lt;&gt;"",記入シート!AC645,"")</f>
        <v/>
      </c>
      <c r="X26" s="1300"/>
      <c r="Y26" s="1300"/>
      <c r="Z26" s="1300"/>
      <c r="AA26" s="1300"/>
    </row>
    <row r="27" spans="2:27" ht="45.95" customHeight="1" x14ac:dyDescent="0.15">
      <c r="B27" s="1820"/>
      <c r="C27" s="1821"/>
      <c r="D27" s="1821"/>
      <c r="E27" s="1821"/>
      <c r="F27" s="1821"/>
      <c r="G27" s="1822"/>
      <c r="H27" s="1826" t="s">
        <v>1245</v>
      </c>
      <c r="I27" s="1828"/>
      <c r="J27" s="1824" t="s">
        <v>1247</v>
      </c>
      <c r="K27" s="1825"/>
      <c r="L27" s="1918" t="s">
        <v>1278</v>
      </c>
      <c r="M27" s="1919"/>
      <c r="N27" s="1919"/>
      <c r="O27" s="1920" t="s">
        <v>1279</v>
      </c>
      <c r="P27" s="1920"/>
      <c r="Q27" s="1920"/>
      <c r="R27" s="1920"/>
      <c r="S27" s="1921"/>
      <c r="T27" s="1916" t="str">
        <f>IF(記入シート!Z646&lt;&gt;"",記入シート!Z646,"")</f>
        <v/>
      </c>
      <c r="U27" s="1916"/>
      <c r="V27" s="1916"/>
      <c r="W27" s="1300" t="str">
        <f>IF(記入シート!AC646&lt;&gt;"",記入シート!AC646,"")</f>
        <v/>
      </c>
      <c r="X27" s="1300"/>
      <c r="Y27" s="1300"/>
      <c r="Z27" s="1300"/>
      <c r="AA27" s="1300"/>
    </row>
    <row r="28" spans="2:27" ht="30" customHeight="1" x14ac:dyDescent="0.15">
      <c r="B28" s="1820" t="s">
        <v>1234</v>
      </c>
      <c r="C28" s="1821"/>
      <c r="D28" s="1821"/>
      <c r="E28" s="1821"/>
      <c r="F28" s="1821"/>
      <c r="G28" s="1822"/>
      <c r="H28" s="1826" t="s">
        <v>1245</v>
      </c>
      <c r="I28" s="1828"/>
      <c r="J28" s="1824" t="s">
        <v>1246</v>
      </c>
      <c r="K28" s="1825"/>
      <c r="L28" s="1918" t="s">
        <v>1280</v>
      </c>
      <c r="M28" s="1919"/>
      <c r="N28" s="1919"/>
      <c r="O28" s="1920" t="s">
        <v>1281</v>
      </c>
      <c r="P28" s="1920"/>
      <c r="Q28" s="1920"/>
      <c r="R28" s="1920"/>
      <c r="S28" s="1921"/>
      <c r="T28" s="1916" t="str">
        <f>IF(記入シート!Z647&lt;&gt;"",記入シート!Z647,"")</f>
        <v/>
      </c>
      <c r="U28" s="1916"/>
      <c r="V28" s="1916"/>
      <c r="W28" s="1300" t="str">
        <f>IF(記入シート!AC647&lt;&gt;"",記入シート!AC647,"")</f>
        <v/>
      </c>
      <c r="X28" s="1300"/>
      <c r="Y28" s="1300"/>
      <c r="Z28" s="1300"/>
      <c r="AA28" s="1300"/>
    </row>
    <row r="29" spans="2:27" ht="30" customHeight="1" x14ac:dyDescent="0.15">
      <c r="B29" s="1820"/>
      <c r="C29" s="1821"/>
      <c r="D29" s="1821"/>
      <c r="E29" s="1821"/>
      <c r="F29" s="1821"/>
      <c r="G29" s="1822"/>
      <c r="H29" s="1826" t="s">
        <v>1244</v>
      </c>
      <c r="I29" s="1828"/>
      <c r="J29" s="1824" t="s">
        <v>1247</v>
      </c>
      <c r="K29" s="1825"/>
      <c r="L29" s="1918" t="s">
        <v>1284</v>
      </c>
      <c r="M29" s="1919"/>
      <c r="N29" s="1919"/>
      <c r="O29" s="1920" t="s">
        <v>1285</v>
      </c>
      <c r="P29" s="1920"/>
      <c r="Q29" s="1920"/>
      <c r="R29" s="1920"/>
      <c r="S29" s="1921"/>
      <c r="T29" s="1916" t="str">
        <f>IF(記入シート!Z648&lt;&gt;"",記入シート!Z648,"")</f>
        <v/>
      </c>
      <c r="U29" s="1916"/>
      <c r="V29" s="1916"/>
      <c r="W29" s="1300" t="str">
        <f>IF(記入シート!AC648&lt;&gt;"",記入シート!AC648,"")</f>
        <v/>
      </c>
      <c r="X29" s="1300"/>
      <c r="Y29" s="1300"/>
      <c r="Z29" s="1300"/>
      <c r="AA29" s="1300"/>
    </row>
    <row r="30" spans="2:27" ht="30" customHeight="1" x14ac:dyDescent="0.15">
      <c r="B30" s="1820" t="s">
        <v>1235</v>
      </c>
      <c r="C30" s="1821"/>
      <c r="D30" s="1821"/>
      <c r="E30" s="1821"/>
      <c r="F30" s="1821"/>
      <c r="G30" s="1822"/>
      <c r="H30" s="1826" t="s">
        <v>1244</v>
      </c>
      <c r="I30" s="1828"/>
      <c r="J30" s="1824" t="s">
        <v>1246</v>
      </c>
      <c r="K30" s="1825"/>
      <c r="L30" s="1918" t="s">
        <v>1286</v>
      </c>
      <c r="M30" s="1919"/>
      <c r="N30" s="1919"/>
      <c r="O30" s="1920" t="s">
        <v>1287</v>
      </c>
      <c r="P30" s="1920"/>
      <c r="Q30" s="1920"/>
      <c r="R30" s="1920"/>
      <c r="S30" s="1921"/>
      <c r="T30" s="1916" t="str">
        <f>IF(記入シート!Z649&lt;&gt;"",記入シート!Z649,"")</f>
        <v/>
      </c>
      <c r="U30" s="1916"/>
      <c r="V30" s="1916"/>
      <c r="W30" s="1300" t="str">
        <f>IF(記入シート!AC649&lt;&gt;"",記入シート!AC649,"")</f>
        <v/>
      </c>
      <c r="X30" s="1300"/>
      <c r="Y30" s="1300"/>
      <c r="Z30" s="1300"/>
      <c r="AA30" s="1300"/>
    </row>
    <row r="31" spans="2:27" ht="30" customHeight="1" x14ac:dyDescent="0.15">
      <c r="B31" s="1820"/>
      <c r="C31" s="1821"/>
      <c r="D31" s="1821"/>
      <c r="E31" s="1821"/>
      <c r="F31" s="1821"/>
      <c r="G31" s="1822"/>
      <c r="H31" s="1826" t="s">
        <v>1244</v>
      </c>
      <c r="I31" s="1828"/>
      <c r="J31" s="1824" t="s">
        <v>1247</v>
      </c>
      <c r="K31" s="1825"/>
      <c r="L31" s="1918" t="s">
        <v>1288</v>
      </c>
      <c r="M31" s="1919"/>
      <c r="N31" s="1919"/>
      <c r="O31" s="1920" t="s">
        <v>1289</v>
      </c>
      <c r="P31" s="1920"/>
      <c r="Q31" s="1920"/>
      <c r="R31" s="1920"/>
      <c r="S31" s="1921"/>
      <c r="T31" s="1916" t="str">
        <f>IF(記入シート!Z650&lt;&gt;"",記入シート!Z650,"")</f>
        <v/>
      </c>
      <c r="U31" s="1916"/>
      <c r="V31" s="1916"/>
      <c r="W31" s="1300" t="str">
        <f>IF(記入シート!AC650&lt;&gt;"",記入シート!AC650,"")</f>
        <v/>
      </c>
      <c r="X31" s="1300"/>
      <c r="Y31" s="1300"/>
      <c r="Z31" s="1300"/>
      <c r="AA31" s="1300"/>
    </row>
    <row r="32" spans="2:27" ht="30" customHeight="1" x14ac:dyDescent="0.15">
      <c r="B32" s="1820" t="s">
        <v>1236</v>
      </c>
      <c r="C32" s="1821"/>
      <c r="D32" s="1821"/>
      <c r="E32" s="1821"/>
      <c r="F32" s="1821"/>
      <c r="G32" s="1822"/>
      <c r="H32" s="1826" t="s">
        <v>1244</v>
      </c>
      <c r="I32" s="1828"/>
      <c r="J32" s="1824" t="s">
        <v>1247</v>
      </c>
      <c r="K32" s="1825"/>
      <c r="L32" s="1918" t="s">
        <v>1290</v>
      </c>
      <c r="M32" s="1919"/>
      <c r="N32" s="1919"/>
      <c r="O32" s="1920" t="s">
        <v>1291</v>
      </c>
      <c r="P32" s="1920"/>
      <c r="Q32" s="1920"/>
      <c r="R32" s="1920"/>
      <c r="S32" s="1921"/>
      <c r="T32" s="1916" t="str">
        <f>IF(記入シート!Z651&lt;&gt;"",記入シート!Z651,"")</f>
        <v/>
      </c>
      <c r="U32" s="1916"/>
      <c r="V32" s="1916"/>
      <c r="W32" s="1300" t="str">
        <f>IF(記入シート!AC651&lt;&gt;"",記入シート!AC651,"")</f>
        <v/>
      </c>
      <c r="X32" s="1300"/>
      <c r="Y32" s="1300"/>
      <c r="Z32" s="1300"/>
      <c r="AA32" s="1300"/>
    </row>
    <row r="33" spans="2:27" ht="30" customHeight="1" x14ac:dyDescent="0.15">
      <c r="B33" s="1820"/>
      <c r="C33" s="1821"/>
      <c r="D33" s="1821"/>
      <c r="E33" s="1821"/>
      <c r="F33" s="1821"/>
      <c r="G33" s="1822"/>
      <c r="H33" s="1826" t="s">
        <v>1245</v>
      </c>
      <c r="I33" s="1828"/>
      <c r="J33" s="1824" t="s">
        <v>1247</v>
      </c>
      <c r="K33" s="1825"/>
      <c r="L33" s="1918" t="s">
        <v>1292</v>
      </c>
      <c r="M33" s="1919"/>
      <c r="N33" s="1919"/>
      <c r="O33" s="1920" t="s">
        <v>1293</v>
      </c>
      <c r="P33" s="1920"/>
      <c r="Q33" s="1920"/>
      <c r="R33" s="1920"/>
      <c r="S33" s="1921"/>
      <c r="T33" s="1916" t="str">
        <f>IF(記入シート!Z652&lt;&gt;"",記入シート!Z652,"")</f>
        <v/>
      </c>
      <c r="U33" s="1916"/>
      <c r="V33" s="1916"/>
      <c r="W33" s="1300" t="str">
        <f>IF(記入シート!AC652&lt;&gt;"",記入シート!AC652,"")</f>
        <v/>
      </c>
      <c r="X33" s="1300"/>
      <c r="Y33" s="1300"/>
      <c r="Z33" s="1300"/>
      <c r="AA33" s="1300"/>
    </row>
    <row r="34" spans="2:27" ht="30" customHeight="1" x14ac:dyDescent="0.15">
      <c r="B34" s="1820" t="s">
        <v>1237</v>
      </c>
      <c r="C34" s="1821"/>
      <c r="D34" s="1821"/>
      <c r="E34" s="1821"/>
      <c r="F34" s="1821"/>
      <c r="G34" s="1822"/>
      <c r="H34" s="1826" t="s">
        <v>1244</v>
      </c>
      <c r="I34" s="1828"/>
      <c r="J34" s="1824" t="s">
        <v>1247</v>
      </c>
      <c r="K34" s="1825"/>
      <c r="L34" s="1918" t="s">
        <v>1294</v>
      </c>
      <c r="M34" s="1919"/>
      <c r="N34" s="1919"/>
      <c r="O34" s="1920" t="s">
        <v>1295</v>
      </c>
      <c r="P34" s="1920"/>
      <c r="Q34" s="1920"/>
      <c r="R34" s="1920"/>
      <c r="S34" s="1921"/>
      <c r="T34" s="1916" t="str">
        <f>IF(記入シート!Z653&lt;&gt;"",記入シート!Z653,"")</f>
        <v/>
      </c>
      <c r="U34" s="1916"/>
      <c r="V34" s="1916"/>
      <c r="W34" s="1300" t="str">
        <f>IF(記入シート!AC653&lt;&gt;"",記入シート!AC653,"")</f>
        <v/>
      </c>
      <c r="X34" s="1300"/>
      <c r="Y34" s="1300"/>
      <c r="Z34" s="1300"/>
      <c r="AA34" s="1300"/>
    </row>
    <row r="35" spans="2:27" ht="30" customHeight="1" x14ac:dyDescent="0.15">
      <c r="B35" s="1917" t="s">
        <v>1239</v>
      </c>
      <c r="C35" s="1910"/>
      <c r="D35" s="1910"/>
      <c r="E35" s="1910"/>
      <c r="F35" s="1910"/>
      <c r="G35" s="1911"/>
      <c r="H35" s="1826" t="s">
        <v>1244</v>
      </c>
      <c r="I35" s="1828"/>
      <c r="J35" s="1824" t="s">
        <v>1246</v>
      </c>
      <c r="K35" s="1825"/>
      <c r="L35" s="1918" t="s">
        <v>1300</v>
      </c>
      <c r="M35" s="1919"/>
      <c r="N35" s="1919"/>
      <c r="O35" s="1920" t="s">
        <v>1301</v>
      </c>
      <c r="P35" s="1920"/>
      <c r="Q35" s="1920"/>
      <c r="R35" s="1920"/>
      <c r="S35" s="1921"/>
      <c r="T35" s="1916" t="str">
        <f>IF(記入シート!Z654&lt;&gt;"",記入シート!Z654,"")</f>
        <v/>
      </c>
      <c r="U35" s="1916"/>
      <c r="V35" s="1916"/>
      <c r="W35" s="1300" t="str">
        <f>IF(記入シート!AC654&lt;&gt;"",記入シート!AC654,"")</f>
        <v/>
      </c>
      <c r="X35" s="1300"/>
      <c r="Y35" s="1300"/>
      <c r="Z35" s="1300"/>
      <c r="AA35" s="1300"/>
    </row>
    <row r="36" spans="2:27" ht="30" customHeight="1" x14ac:dyDescent="0.15">
      <c r="B36" s="1917" t="s">
        <v>1240</v>
      </c>
      <c r="C36" s="1910"/>
      <c r="D36" s="1910"/>
      <c r="E36" s="1910"/>
      <c r="F36" s="1910"/>
      <c r="G36" s="1911"/>
      <c r="H36" s="1826" t="s">
        <v>1244</v>
      </c>
      <c r="I36" s="1828"/>
      <c r="J36" s="1824" t="s">
        <v>1247</v>
      </c>
      <c r="K36" s="1825"/>
      <c r="L36" s="1918" t="s">
        <v>1302</v>
      </c>
      <c r="M36" s="1919"/>
      <c r="N36" s="1919"/>
      <c r="O36" s="1920" t="s">
        <v>1303</v>
      </c>
      <c r="P36" s="1920"/>
      <c r="Q36" s="1920"/>
      <c r="R36" s="1920"/>
      <c r="S36" s="1921"/>
      <c r="T36" s="1916" t="str">
        <f>IF(記入シート!Z655&lt;&gt;"",記入シート!Z655,"")</f>
        <v/>
      </c>
      <c r="U36" s="1916"/>
      <c r="V36" s="1916"/>
      <c r="W36" s="1300" t="str">
        <f>IF(記入シート!AC655&lt;&gt;"",記入シート!AC655,"")</f>
        <v/>
      </c>
      <c r="X36" s="1300"/>
      <c r="Y36" s="1300"/>
      <c r="Z36" s="1300"/>
      <c r="AA36" s="1300"/>
    </row>
    <row r="37" spans="2:27" ht="30" customHeight="1" x14ac:dyDescent="0.15">
      <c r="B37" s="1820" t="s">
        <v>1241</v>
      </c>
      <c r="C37" s="1821"/>
      <c r="D37" s="1821"/>
      <c r="E37" s="1821"/>
      <c r="F37" s="1821"/>
      <c r="G37" s="1822"/>
      <c r="H37" s="1826" t="s">
        <v>1244</v>
      </c>
      <c r="I37" s="1828"/>
      <c r="J37" s="1824" t="s">
        <v>1246</v>
      </c>
      <c r="K37" s="1825"/>
      <c r="L37" s="1918" t="s">
        <v>1304</v>
      </c>
      <c r="M37" s="1919"/>
      <c r="N37" s="1919"/>
      <c r="O37" s="1920" t="s">
        <v>1305</v>
      </c>
      <c r="P37" s="1920"/>
      <c r="Q37" s="1920"/>
      <c r="R37" s="1920"/>
      <c r="S37" s="1921"/>
      <c r="T37" s="1916" t="str">
        <f>IF(記入シート!Z656&lt;&gt;"",記入シート!Z656,"")</f>
        <v/>
      </c>
      <c r="U37" s="1916"/>
      <c r="V37" s="1916"/>
      <c r="W37" s="1300" t="str">
        <f>IF(記入シート!AC656&lt;&gt;"",記入シート!AC656,"")</f>
        <v/>
      </c>
      <c r="X37" s="1300"/>
      <c r="Y37" s="1300"/>
      <c r="Z37" s="1300"/>
      <c r="AA37" s="1300"/>
    </row>
    <row r="38" spans="2:27" ht="30" customHeight="1" x14ac:dyDescent="0.15">
      <c r="B38" s="1820"/>
      <c r="C38" s="1821"/>
      <c r="D38" s="1821"/>
      <c r="E38" s="1821"/>
      <c r="F38" s="1821"/>
      <c r="G38" s="1822"/>
      <c r="H38" s="1826" t="s">
        <v>1244</v>
      </c>
      <c r="I38" s="1828"/>
      <c r="J38" s="1824" t="s">
        <v>1246</v>
      </c>
      <c r="K38" s="1825"/>
      <c r="L38" s="1918" t="s">
        <v>1306</v>
      </c>
      <c r="M38" s="1919"/>
      <c r="N38" s="1919"/>
      <c r="O38" s="1920" t="s">
        <v>1307</v>
      </c>
      <c r="P38" s="1920"/>
      <c r="Q38" s="1920"/>
      <c r="R38" s="1920"/>
      <c r="S38" s="1921"/>
      <c r="T38" s="1916" t="str">
        <f>IF(記入シート!Z657&lt;&gt;"",記入シート!Z657,"")</f>
        <v/>
      </c>
      <c r="U38" s="1916"/>
      <c r="V38" s="1916"/>
      <c r="W38" s="1300" t="str">
        <f>IF(記入シート!AC657&lt;&gt;"",記入シート!AC657,"")</f>
        <v/>
      </c>
      <c r="X38" s="1300"/>
      <c r="Y38" s="1300"/>
      <c r="Z38" s="1300"/>
      <c r="AA38" s="1300"/>
    </row>
    <row r="39" spans="2:27" ht="30" customHeight="1" x14ac:dyDescent="0.15">
      <c r="B39" s="1820"/>
      <c r="C39" s="1821"/>
      <c r="D39" s="1821"/>
      <c r="E39" s="1821"/>
      <c r="F39" s="1821"/>
      <c r="G39" s="1822"/>
      <c r="H39" s="1826" t="s">
        <v>1245</v>
      </c>
      <c r="I39" s="1828"/>
      <c r="J39" s="1824" t="s">
        <v>1246</v>
      </c>
      <c r="K39" s="1825"/>
      <c r="L39" s="1918" t="s">
        <v>1308</v>
      </c>
      <c r="M39" s="1919"/>
      <c r="N39" s="1919"/>
      <c r="O39" s="1920" t="s">
        <v>1309</v>
      </c>
      <c r="P39" s="1920"/>
      <c r="Q39" s="1920"/>
      <c r="R39" s="1920"/>
      <c r="S39" s="1921"/>
      <c r="T39" s="1916" t="str">
        <f>IF(記入シート!Z658&lt;&gt;"",記入シート!Z658,"")</f>
        <v/>
      </c>
      <c r="U39" s="1916"/>
      <c r="V39" s="1916"/>
      <c r="W39" s="1300" t="str">
        <f>IF(記入シート!AC658&lt;&gt;"",記入シート!AC658,"")</f>
        <v/>
      </c>
      <c r="X39" s="1300"/>
      <c r="Y39" s="1300"/>
      <c r="Z39" s="1300"/>
      <c r="AA39" s="1300"/>
    </row>
    <row r="40" spans="2:27" ht="30" customHeight="1" x14ac:dyDescent="0.15">
      <c r="B40" s="1820" t="s">
        <v>1242</v>
      </c>
      <c r="C40" s="1821"/>
      <c r="D40" s="1821"/>
      <c r="E40" s="1821"/>
      <c r="F40" s="1821"/>
      <c r="G40" s="1822"/>
      <c r="H40" s="1826" t="s">
        <v>1244</v>
      </c>
      <c r="I40" s="1828"/>
      <c r="J40" s="1824" t="s">
        <v>1247</v>
      </c>
      <c r="K40" s="1825"/>
      <c r="L40" s="1918" t="s">
        <v>1310</v>
      </c>
      <c r="M40" s="1919"/>
      <c r="N40" s="1919"/>
      <c r="O40" s="1920" t="s">
        <v>1311</v>
      </c>
      <c r="P40" s="1920"/>
      <c r="Q40" s="1920"/>
      <c r="R40" s="1920"/>
      <c r="S40" s="1921"/>
      <c r="T40" s="1916" t="str">
        <f>IF(記入シート!Z659&lt;&gt;"",記入シート!Z659,"")</f>
        <v/>
      </c>
      <c r="U40" s="1916"/>
      <c r="V40" s="1916"/>
      <c r="W40" s="1300" t="str">
        <f>IF(記入シート!AC659&lt;&gt;"",記入シート!AC659,"")</f>
        <v/>
      </c>
      <c r="X40" s="1300"/>
      <c r="Y40" s="1300"/>
      <c r="Z40" s="1300"/>
      <c r="AA40" s="1300"/>
    </row>
    <row r="41" spans="2:27" ht="30" customHeight="1" x14ac:dyDescent="0.15">
      <c r="B41" s="1917" t="s">
        <v>1243</v>
      </c>
      <c r="C41" s="1910"/>
      <c r="D41" s="1910"/>
      <c r="E41" s="1910"/>
      <c r="F41" s="1910"/>
      <c r="G41" s="1911"/>
      <c r="H41" s="1824" t="s">
        <v>1702</v>
      </c>
      <c r="I41" s="1825"/>
      <c r="J41" s="1824" t="s">
        <v>1246</v>
      </c>
      <c r="K41" s="1825"/>
      <c r="L41" s="1918" t="s">
        <v>1312</v>
      </c>
      <c r="M41" s="1919"/>
      <c r="N41" s="1919"/>
      <c r="O41" s="1920" t="s">
        <v>1313</v>
      </c>
      <c r="P41" s="1920"/>
      <c r="Q41" s="1920"/>
      <c r="R41" s="1920"/>
      <c r="S41" s="1921"/>
      <c r="T41" s="1916" t="str">
        <f>IF(記入シート!Z660&lt;&gt;"",記入シート!Z660,"")</f>
        <v/>
      </c>
      <c r="U41" s="1916"/>
      <c r="V41" s="1916"/>
      <c r="W41" s="1300" t="str">
        <f>IF(記入シート!AC660&lt;&gt;"",記入シート!AC660,"")</f>
        <v/>
      </c>
      <c r="X41" s="1300"/>
      <c r="Y41" s="1300"/>
      <c r="Z41" s="1300"/>
      <c r="AA41" s="1300"/>
    </row>
    <row r="42" spans="2:27" ht="30" customHeight="1" x14ac:dyDescent="0.15">
      <c r="B42" s="490" t="s">
        <v>1677</v>
      </c>
      <c r="C42" s="1766" t="s">
        <v>1678</v>
      </c>
      <c r="D42" s="1766"/>
      <c r="E42" s="1766"/>
      <c r="F42" s="1766"/>
      <c r="G42" s="1766"/>
      <c r="H42" s="1766"/>
      <c r="I42" s="1766"/>
      <c r="J42" s="1766"/>
      <c r="K42" s="1766"/>
      <c r="L42" s="1766"/>
      <c r="M42" s="1766"/>
      <c r="N42" s="1766"/>
      <c r="O42" s="1766"/>
      <c r="P42" s="1766"/>
      <c r="Q42" s="1766"/>
      <c r="R42" s="1766"/>
      <c r="S42" s="1766"/>
      <c r="T42" s="1766"/>
      <c r="U42" s="1766"/>
      <c r="V42" s="1766"/>
      <c r="W42" s="1766"/>
      <c r="X42" s="1766"/>
      <c r="Y42" s="1766"/>
      <c r="Z42" s="1766"/>
      <c r="AA42" s="463"/>
    </row>
    <row r="43" spans="2:27" ht="23.1" customHeight="1" x14ac:dyDescent="0.15">
      <c r="B43" s="19" t="s">
        <v>1334</v>
      </c>
    </row>
    <row r="44" spans="2:27" ht="23.1" customHeight="1" x14ac:dyDescent="0.15">
      <c r="C44" s="19" t="s">
        <v>1335</v>
      </c>
    </row>
    <row r="45" spans="2:27" ht="30" customHeight="1" x14ac:dyDescent="0.15">
      <c r="C45" s="19" t="s">
        <v>1336</v>
      </c>
    </row>
    <row r="46" spans="2:27" ht="30" customHeight="1" x14ac:dyDescent="0.15">
      <c r="B46" s="19" t="s">
        <v>1679</v>
      </c>
      <c r="AA46" s="19">
        <v>35</v>
      </c>
    </row>
    <row r="47" spans="2:27" ht="30" customHeight="1" x14ac:dyDescent="0.15">
      <c r="B47" s="1729" t="s">
        <v>1923</v>
      </c>
      <c r="C47" s="1729"/>
      <c r="D47" s="1729"/>
      <c r="E47" s="1735" t="s">
        <v>1959</v>
      </c>
      <c r="F47" s="1729"/>
      <c r="G47" s="1729"/>
      <c r="H47" s="1729"/>
      <c r="I47" s="1729" t="s">
        <v>1342</v>
      </c>
      <c r="J47" s="1729"/>
      <c r="K47" s="1729"/>
      <c r="L47" s="1729"/>
      <c r="M47" s="1729"/>
      <c r="N47" s="1729"/>
      <c r="O47" s="1729"/>
      <c r="P47" s="1729"/>
      <c r="Q47" s="1729"/>
      <c r="R47" s="1729"/>
      <c r="S47" s="1729"/>
      <c r="T47" s="1729"/>
      <c r="U47" s="1729"/>
      <c r="V47" s="1729"/>
      <c r="W47" s="1729"/>
      <c r="X47" s="1729"/>
      <c r="Y47" s="1729" t="s">
        <v>1343</v>
      </c>
      <c r="Z47" s="1729"/>
      <c r="AA47" s="1729"/>
    </row>
    <row r="48" spans="2:27" ht="30" customHeight="1" x14ac:dyDescent="0.15">
      <c r="B48" s="1795" t="s">
        <v>1344</v>
      </c>
      <c r="C48" s="1795"/>
      <c r="D48" s="1795"/>
      <c r="E48" s="1916" t="str">
        <f>IF(記入シート!K669&lt;&gt;"",記入シート!K669,"")</f>
        <v/>
      </c>
      <c r="F48" s="1916"/>
      <c r="G48" s="1916"/>
      <c r="H48" s="1916"/>
      <c r="I48" s="1300" t="str">
        <f>記入シート!O669</f>
        <v>新規策定</v>
      </c>
      <c r="J48" s="1300"/>
      <c r="K48" s="1300"/>
      <c r="L48" s="1300"/>
      <c r="M48" s="1300"/>
      <c r="N48" s="1300"/>
      <c r="O48" s="1300"/>
      <c r="P48" s="1300"/>
      <c r="Q48" s="1300"/>
      <c r="R48" s="1300"/>
      <c r="S48" s="1300"/>
      <c r="T48" s="1300"/>
      <c r="U48" s="1300"/>
      <c r="V48" s="1300"/>
      <c r="W48" s="1300"/>
      <c r="X48" s="1300"/>
      <c r="Y48" s="1044" t="str">
        <f>IF(記入シート!AE669&lt;&gt;"",記入シート!AE669,"")</f>
        <v/>
      </c>
      <c r="Z48" s="1044"/>
      <c r="AA48" s="1044"/>
    </row>
    <row r="49" spans="2:27" ht="30" customHeight="1" x14ac:dyDescent="0.15">
      <c r="B49" s="1044" t="str">
        <f>IF(記入シート!H670&lt;&gt;"",記入シート!H670,"")</f>
        <v/>
      </c>
      <c r="C49" s="1044"/>
      <c r="D49" s="1044"/>
      <c r="E49" s="1916" t="str">
        <f>IF(記入シート!K670&lt;&gt;"",記入シート!K670,"")</f>
        <v/>
      </c>
      <c r="F49" s="1916"/>
      <c r="G49" s="1916"/>
      <c r="H49" s="1916"/>
      <c r="I49" s="1300" t="str">
        <f>IF(記入シート!O670&lt;&gt;"",記入シート!O670,"")</f>
        <v/>
      </c>
      <c r="J49" s="1300"/>
      <c r="K49" s="1300"/>
      <c r="L49" s="1300"/>
      <c r="M49" s="1300"/>
      <c r="N49" s="1300"/>
      <c r="O49" s="1300"/>
      <c r="P49" s="1300"/>
      <c r="Q49" s="1300"/>
      <c r="R49" s="1300"/>
      <c r="S49" s="1300"/>
      <c r="T49" s="1300"/>
      <c r="U49" s="1300"/>
      <c r="V49" s="1300"/>
      <c r="W49" s="1300"/>
      <c r="X49" s="1300"/>
      <c r="Y49" s="1044" t="str">
        <f>IF(記入シート!AE670&lt;&gt;"",記入シート!AE670,"")</f>
        <v/>
      </c>
      <c r="Z49" s="1044"/>
      <c r="AA49" s="1044"/>
    </row>
    <row r="50" spans="2:27" ht="30" customHeight="1" x14ac:dyDescent="0.15">
      <c r="B50" s="1044" t="str">
        <f>IF(記入シート!H671&lt;&gt;"",記入シート!H671,"")</f>
        <v/>
      </c>
      <c r="C50" s="1044"/>
      <c r="D50" s="1044"/>
      <c r="E50" s="1916" t="str">
        <f>IF(記入シート!K671&lt;&gt;"",記入シート!K671,"")</f>
        <v/>
      </c>
      <c r="F50" s="1916"/>
      <c r="G50" s="1916"/>
      <c r="H50" s="1916"/>
      <c r="I50" s="1300" t="str">
        <f>IF(記入シート!O671&lt;&gt;"",記入シート!O671,"")</f>
        <v/>
      </c>
      <c r="J50" s="1300"/>
      <c r="K50" s="1300"/>
      <c r="L50" s="1300"/>
      <c r="M50" s="1300"/>
      <c r="N50" s="1300"/>
      <c r="O50" s="1300"/>
      <c r="P50" s="1300"/>
      <c r="Q50" s="1300"/>
      <c r="R50" s="1300"/>
      <c r="S50" s="1300"/>
      <c r="T50" s="1300"/>
      <c r="U50" s="1300"/>
      <c r="V50" s="1300"/>
      <c r="W50" s="1300"/>
      <c r="X50" s="1300"/>
      <c r="Y50" s="1044" t="str">
        <f>IF(記入シート!AE671&lt;&gt;"",記入シート!AE671,"")</f>
        <v/>
      </c>
      <c r="Z50" s="1044"/>
      <c r="AA50" s="1044"/>
    </row>
    <row r="51" spans="2:27" ht="30" customHeight="1" x14ac:dyDescent="0.15">
      <c r="B51" s="1044" t="str">
        <f>IF(記入シート!H672&lt;&gt;"",記入シート!H672,"")</f>
        <v/>
      </c>
      <c r="C51" s="1044"/>
      <c r="D51" s="1044"/>
      <c r="E51" s="1916" t="str">
        <f>IF(記入シート!K672&lt;&gt;"",記入シート!K672,"")</f>
        <v/>
      </c>
      <c r="F51" s="1916"/>
      <c r="G51" s="1916"/>
      <c r="H51" s="1916"/>
      <c r="I51" s="1300" t="str">
        <f>IF(記入シート!O672&lt;&gt;"",記入シート!O672,"")</f>
        <v/>
      </c>
      <c r="J51" s="1300"/>
      <c r="K51" s="1300"/>
      <c r="L51" s="1300"/>
      <c r="M51" s="1300"/>
      <c r="N51" s="1300"/>
      <c r="O51" s="1300"/>
      <c r="P51" s="1300"/>
      <c r="Q51" s="1300"/>
      <c r="R51" s="1300"/>
      <c r="S51" s="1300"/>
      <c r="T51" s="1300"/>
      <c r="U51" s="1300"/>
      <c r="V51" s="1300"/>
      <c r="W51" s="1300"/>
      <c r="X51" s="1300"/>
      <c r="Y51" s="1044" t="str">
        <f>IF(記入シート!AE672&lt;&gt;"",記入シート!AE672,"")</f>
        <v/>
      </c>
      <c r="Z51" s="1044"/>
      <c r="AA51" s="1044"/>
    </row>
    <row r="52" spans="2:27" ht="30" customHeight="1" x14ac:dyDescent="0.15">
      <c r="B52" s="1044" t="str">
        <f>IF(記入シート!H673&lt;&gt;"",記入シート!H673,"")</f>
        <v/>
      </c>
      <c r="C52" s="1044"/>
      <c r="D52" s="1044"/>
      <c r="E52" s="1916" t="str">
        <f>IF(記入シート!K673&lt;&gt;"",記入シート!K673,"")</f>
        <v/>
      </c>
      <c r="F52" s="1916"/>
      <c r="G52" s="1916"/>
      <c r="H52" s="1916"/>
      <c r="I52" s="1300" t="str">
        <f>IF(記入シート!O673&lt;&gt;"",記入シート!O673,"")</f>
        <v/>
      </c>
      <c r="J52" s="1300"/>
      <c r="K52" s="1300"/>
      <c r="L52" s="1300"/>
      <c r="M52" s="1300"/>
      <c r="N52" s="1300"/>
      <c r="O52" s="1300"/>
      <c r="P52" s="1300"/>
      <c r="Q52" s="1300"/>
      <c r="R52" s="1300"/>
      <c r="S52" s="1300"/>
      <c r="T52" s="1300"/>
      <c r="U52" s="1300"/>
      <c r="V52" s="1300"/>
      <c r="W52" s="1300"/>
      <c r="X52" s="1300"/>
      <c r="Y52" s="1044" t="str">
        <f>IF(記入シート!AE673&lt;&gt;"",記入シート!AE673,"")</f>
        <v/>
      </c>
      <c r="Z52" s="1044"/>
      <c r="AA52" s="1044"/>
    </row>
    <row r="53" spans="2:27" ht="30" customHeight="1" x14ac:dyDescent="0.15">
      <c r="B53" s="1044" t="str">
        <f>IF(記入シート!H674&lt;&gt;"",記入シート!H674,"")</f>
        <v/>
      </c>
      <c r="C53" s="1044"/>
      <c r="D53" s="1044"/>
      <c r="E53" s="1916" t="str">
        <f>IF(記入シート!K674&lt;&gt;"",記入シート!K674,"")</f>
        <v/>
      </c>
      <c r="F53" s="1916"/>
      <c r="G53" s="1916"/>
      <c r="H53" s="1916"/>
      <c r="I53" s="1300" t="str">
        <f>IF(記入シート!O674&lt;&gt;"",記入シート!O674,"")</f>
        <v/>
      </c>
      <c r="J53" s="1300"/>
      <c r="K53" s="1300"/>
      <c r="L53" s="1300"/>
      <c r="M53" s="1300"/>
      <c r="N53" s="1300"/>
      <c r="O53" s="1300"/>
      <c r="P53" s="1300"/>
      <c r="Q53" s="1300"/>
      <c r="R53" s="1300"/>
      <c r="S53" s="1300"/>
      <c r="T53" s="1300"/>
      <c r="U53" s="1300"/>
      <c r="V53" s="1300"/>
      <c r="W53" s="1300"/>
      <c r="X53" s="1300"/>
      <c r="Y53" s="1044" t="str">
        <f>IF(記入シート!AE674&lt;&gt;"",記入シート!AE674,"")</f>
        <v/>
      </c>
      <c r="Z53" s="1044"/>
      <c r="AA53" s="1044"/>
    </row>
    <row r="54" spans="2:27" ht="30" customHeight="1" x14ac:dyDescent="0.15">
      <c r="B54" s="1044" t="str">
        <f>IF(記入シート!H675&lt;&gt;"",記入シート!H675,"")</f>
        <v/>
      </c>
      <c r="C54" s="1044"/>
      <c r="D54" s="1044"/>
      <c r="E54" s="1916" t="str">
        <f>IF(記入シート!K675&lt;&gt;"",記入シート!K675,"")</f>
        <v/>
      </c>
      <c r="F54" s="1916"/>
      <c r="G54" s="1916"/>
      <c r="H54" s="1916"/>
      <c r="I54" s="1300" t="str">
        <f>IF(記入シート!O675&lt;&gt;"",記入シート!O675,"")</f>
        <v/>
      </c>
      <c r="J54" s="1300"/>
      <c r="K54" s="1300"/>
      <c r="L54" s="1300"/>
      <c r="M54" s="1300"/>
      <c r="N54" s="1300"/>
      <c r="O54" s="1300"/>
      <c r="P54" s="1300"/>
      <c r="Q54" s="1300"/>
      <c r="R54" s="1300"/>
      <c r="S54" s="1300"/>
      <c r="T54" s="1300"/>
      <c r="U54" s="1300"/>
      <c r="V54" s="1300"/>
      <c r="W54" s="1300"/>
      <c r="X54" s="1300"/>
      <c r="Y54" s="1044" t="str">
        <f>IF(記入シート!AE675&lt;&gt;"",記入シート!AE675,"")</f>
        <v/>
      </c>
      <c r="Z54" s="1044"/>
      <c r="AA54" s="1044"/>
    </row>
    <row r="55" spans="2:27" ht="30" customHeight="1" x14ac:dyDescent="0.15">
      <c r="B55" s="1044" t="str">
        <f>IF(記入シート!H676&lt;&gt;"",記入シート!H676,"")</f>
        <v/>
      </c>
      <c r="C55" s="1044"/>
      <c r="D55" s="1044"/>
      <c r="E55" s="1916" t="str">
        <f>IF(記入シート!K676&lt;&gt;"",記入シート!K676,"")</f>
        <v/>
      </c>
      <c r="F55" s="1916"/>
      <c r="G55" s="1916"/>
      <c r="H55" s="1916"/>
      <c r="I55" s="1300" t="str">
        <f>IF(記入シート!O676&lt;&gt;"",記入シート!O676,"")</f>
        <v/>
      </c>
      <c r="J55" s="1300"/>
      <c r="K55" s="1300"/>
      <c r="L55" s="1300"/>
      <c r="M55" s="1300"/>
      <c r="N55" s="1300"/>
      <c r="O55" s="1300"/>
      <c r="P55" s="1300"/>
      <c r="Q55" s="1300"/>
      <c r="R55" s="1300"/>
      <c r="S55" s="1300"/>
      <c r="T55" s="1300"/>
      <c r="U55" s="1300"/>
      <c r="V55" s="1300"/>
      <c r="W55" s="1300"/>
      <c r="X55" s="1300"/>
      <c r="Y55" s="1044" t="str">
        <f>IF(記入シート!AE676&lt;&gt;"",記入シート!AE676,"")</f>
        <v/>
      </c>
      <c r="Z55" s="1044"/>
      <c r="AA55" s="1044"/>
    </row>
    <row r="56" spans="2:27" ht="30" customHeight="1" x14ac:dyDescent="0.15">
      <c r="B56" s="1044" t="str">
        <f>IF(記入シート!H677&lt;&gt;"",記入シート!H677,"")</f>
        <v/>
      </c>
      <c r="C56" s="1044"/>
      <c r="D56" s="1044"/>
      <c r="E56" s="1916" t="str">
        <f>IF(記入シート!K677&lt;&gt;"",記入シート!K677,"")</f>
        <v/>
      </c>
      <c r="F56" s="1916"/>
      <c r="G56" s="1916"/>
      <c r="H56" s="1916"/>
      <c r="I56" s="1300" t="str">
        <f>IF(記入シート!O677&lt;&gt;"",記入シート!O677,"")</f>
        <v/>
      </c>
      <c r="J56" s="1300"/>
      <c r="K56" s="1300"/>
      <c r="L56" s="1300"/>
      <c r="M56" s="1300"/>
      <c r="N56" s="1300"/>
      <c r="O56" s="1300"/>
      <c r="P56" s="1300"/>
      <c r="Q56" s="1300"/>
      <c r="R56" s="1300"/>
      <c r="S56" s="1300"/>
      <c r="T56" s="1300"/>
      <c r="U56" s="1300"/>
      <c r="V56" s="1300"/>
      <c r="W56" s="1300"/>
      <c r="X56" s="1300"/>
      <c r="Y56" s="1044" t="str">
        <f>IF(記入シート!AE677&lt;&gt;"",記入シート!AE677,"")</f>
        <v/>
      </c>
      <c r="Z56" s="1044"/>
      <c r="AA56" s="1044"/>
    </row>
    <row r="57" spans="2:27" ht="30" customHeight="1" x14ac:dyDescent="0.15">
      <c r="B57" s="1044" t="str">
        <f>IF(記入シート!H678&lt;&gt;"",記入シート!H678,"")</f>
        <v/>
      </c>
      <c r="C57" s="1044"/>
      <c r="D57" s="1044"/>
      <c r="E57" s="1916" t="str">
        <f>IF(記入シート!K678&lt;&gt;"",記入シート!K678,"")</f>
        <v/>
      </c>
      <c r="F57" s="1916"/>
      <c r="G57" s="1916"/>
      <c r="H57" s="1916"/>
      <c r="I57" s="1300" t="str">
        <f>IF(記入シート!O678&lt;&gt;"",記入シート!O678,"")</f>
        <v/>
      </c>
      <c r="J57" s="1300"/>
      <c r="K57" s="1300"/>
      <c r="L57" s="1300"/>
      <c r="M57" s="1300"/>
      <c r="N57" s="1300"/>
      <c r="O57" s="1300"/>
      <c r="P57" s="1300"/>
      <c r="Q57" s="1300"/>
      <c r="R57" s="1300"/>
      <c r="S57" s="1300"/>
      <c r="T57" s="1300"/>
      <c r="U57" s="1300"/>
      <c r="V57" s="1300"/>
      <c r="W57" s="1300"/>
      <c r="X57" s="1300"/>
      <c r="Y57" s="1044" t="str">
        <f>IF(記入シート!AE678&lt;&gt;"",記入シート!AE678,"")</f>
        <v/>
      </c>
      <c r="Z57" s="1044"/>
      <c r="AA57" s="1044"/>
    </row>
    <row r="58" spans="2:27" ht="30" customHeight="1" x14ac:dyDescent="0.15">
      <c r="B58" s="1044" t="str">
        <f>IF(記入シート!H679&lt;&gt;"",記入シート!H679,"")</f>
        <v/>
      </c>
      <c r="C58" s="1044"/>
      <c r="D58" s="1044"/>
      <c r="E58" s="1916" t="str">
        <f>IF(記入シート!K679&lt;&gt;"",記入シート!K679,"")</f>
        <v/>
      </c>
      <c r="F58" s="1916"/>
      <c r="G58" s="1916"/>
      <c r="H58" s="1916"/>
      <c r="I58" s="1300" t="str">
        <f>IF(記入シート!O679&lt;&gt;"",記入シート!O679,"")</f>
        <v/>
      </c>
      <c r="J58" s="1300"/>
      <c r="K58" s="1300"/>
      <c r="L58" s="1300"/>
      <c r="M58" s="1300"/>
      <c r="N58" s="1300"/>
      <c r="O58" s="1300"/>
      <c r="P58" s="1300"/>
      <c r="Q58" s="1300"/>
      <c r="R58" s="1300"/>
      <c r="S58" s="1300"/>
      <c r="T58" s="1300"/>
      <c r="U58" s="1300"/>
      <c r="V58" s="1300"/>
      <c r="W58" s="1300"/>
      <c r="X58" s="1300"/>
      <c r="Y58" s="1044" t="str">
        <f>IF(記入シート!AE679&lt;&gt;"",記入シート!AE679,"")</f>
        <v/>
      </c>
      <c r="Z58" s="1044"/>
      <c r="AA58" s="1044"/>
    </row>
    <row r="59" spans="2:27" ht="30" customHeight="1" x14ac:dyDescent="0.15">
      <c r="B59" s="1044" t="str">
        <f>IF(記入シート!H680&lt;&gt;"",記入シート!H680,"")</f>
        <v/>
      </c>
      <c r="C59" s="1044"/>
      <c r="D59" s="1044"/>
      <c r="E59" s="1916" t="str">
        <f>IF(記入シート!K680&lt;&gt;"",記入シート!K680,"")</f>
        <v/>
      </c>
      <c r="F59" s="1916"/>
      <c r="G59" s="1916"/>
      <c r="H59" s="1916"/>
      <c r="I59" s="1300" t="str">
        <f>IF(記入シート!O680&lt;&gt;"",記入シート!O680,"")</f>
        <v/>
      </c>
      <c r="J59" s="1300"/>
      <c r="K59" s="1300"/>
      <c r="L59" s="1300"/>
      <c r="M59" s="1300"/>
      <c r="N59" s="1300"/>
      <c r="O59" s="1300"/>
      <c r="P59" s="1300"/>
      <c r="Q59" s="1300"/>
      <c r="R59" s="1300"/>
      <c r="S59" s="1300"/>
      <c r="T59" s="1300"/>
      <c r="U59" s="1300"/>
      <c r="V59" s="1300"/>
      <c r="W59" s="1300"/>
      <c r="X59" s="1300"/>
      <c r="Y59" s="1044" t="str">
        <f>IF(記入シート!AE680&lt;&gt;"",記入シート!AE680,"")</f>
        <v/>
      </c>
      <c r="Z59" s="1044"/>
      <c r="AA59" s="1044"/>
    </row>
    <row r="60" spans="2:27" x14ac:dyDescent="0.15">
      <c r="C60" s="19" t="s">
        <v>1363</v>
      </c>
    </row>
    <row r="61" spans="2:27" x14ac:dyDescent="0.15">
      <c r="C61" s="1765" t="s">
        <v>1364</v>
      </c>
      <c r="D61" s="1765"/>
      <c r="E61" s="1765"/>
      <c r="F61" s="1765"/>
      <c r="G61" s="1765"/>
      <c r="H61" s="1765"/>
      <c r="I61" s="1765"/>
      <c r="J61" s="1765"/>
      <c r="K61" s="1765"/>
      <c r="L61" s="1765"/>
      <c r="M61" s="1765"/>
      <c r="N61" s="1765"/>
      <c r="O61" s="1765"/>
      <c r="P61" s="1765"/>
      <c r="Q61" s="1765"/>
      <c r="R61" s="1765"/>
      <c r="S61" s="1765"/>
      <c r="T61" s="1765"/>
      <c r="U61" s="1765"/>
      <c r="V61" s="1765"/>
      <c r="W61" s="1765"/>
      <c r="X61" s="1765"/>
      <c r="Y61" s="1765"/>
      <c r="Z61" s="1765"/>
      <c r="AA61" s="1765"/>
    </row>
  </sheetData>
  <sheetProtection sheet="1" objects="1" scenarios="1"/>
  <mergeCells count="297">
    <mergeCell ref="J24:K24"/>
    <mergeCell ref="L24:N24"/>
    <mergeCell ref="O24:S24"/>
    <mergeCell ref="T24:V24"/>
    <mergeCell ref="W24:AA24"/>
    <mergeCell ref="B22:G24"/>
    <mergeCell ref="Z3:AA3"/>
    <mergeCell ref="B4:D4"/>
    <mergeCell ref="E4:G4"/>
    <mergeCell ref="H4:L4"/>
    <mergeCell ref="M4:O4"/>
    <mergeCell ref="P4:S4"/>
    <mergeCell ref="T4:Y4"/>
    <mergeCell ref="Z4:AA4"/>
    <mergeCell ref="B3:D3"/>
    <mergeCell ref="E3:G3"/>
    <mergeCell ref="H3:L3"/>
    <mergeCell ref="M3:O3"/>
    <mergeCell ref="P3:S3"/>
    <mergeCell ref="T3:Y3"/>
    <mergeCell ref="Z5:AA5"/>
    <mergeCell ref="B6:D6"/>
    <mergeCell ref="E6:G6"/>
    <mergeCell ref="H6:L6"/>
    <mergeCell ref="M6:O6"/>
    <mergeCell ref="P6:S6"/>
    <mergeCell ref="T6:Y6"/>
    <mergeCell ref="Z6:AA6"/>
    <mergeCell ref="B5:D5"/>
    <mergeCell ref="E5:G5"/>
    <mergeCell ref="H5:L5"/>
    <mergeCell ref="M5:O5"/>
    <mergeCell ref="P5:S5"/>
    <mergeCell ref="T5:Y5"/>
    <mergeCell ref="B11:G11"/>
    <mergeCell ref="H11:I11"/>
    <mergeCell ref="J11:K11"/>
    <mergeCell ref="L11:S11"/>
    <mergeCell ref="T11:V11"/>
    <mergeCell ref="W11:AA11"/>
    <mergeCell ref="Z7:AA7"/>
    <mergeCell ref="B8:D8"/>
    <mergeCell ref="E8:G8"/>
    <mergeCell ref="H8:L8"/>
    <mergeCell ref="M8:O8"/>
    <mergeCell ref="P8:S8"/>
    <mergeCell ref="T8:Y8"/>
    <mergeCell ref="Z8:AA8"/>
    <mergeCell ref="B7:D7"/>
    <mergeCell ref="E7:G7"/>
    <mergeCell ref="H7:L7"/>
    <mergeCell ref="M7:O7"/>
    <mergeCell ref="P7:S7"/>
    <mergeCell ref="T7:Y7"/>
    <mergeCell ref="W12:AA12"/>
    <mergeCell ref="H13:I13"/>
    <mergeCell ref="J13:K13"/>
    <mergeCell ref="L13:N13"/>
    <mergeCell ref="O13:S13"/>
    <mergeCell ref="T13:V13"/>
    <mergeCell ref="W13:AA13"/>
    <mergeCell ref="B12:G13"/>
    <mergeCell ref="H12:I12"/>
    <mergeCell ref="J12:K12"/>
    <mergeCell ref="L12:N12"/>
    <mergeCell ref="O12:S12"/>
    <mergeCell ref="T12:V12"/>
    <mergeCell ref="B14:G17"/>
    <mergeCell ref="H14:I14"/>
    <mergeCell ref="J14:K14"/>
    <mergeCell ref="L14:N14"/>
    <mergeCell ref="O14:S14"/>
    <mergeCell ref="T14:V14"/>
    <mergeCell ref="H16:I16"/>
    <mergeCell ref="J16:K16"/>
    <mergeCell ref="L16:N16"/>
    <mergeCell ref="O16:S16"/>
    <mergeCell ref="T16:V16"/>
    <mergeCell ref="W16:AA16"/>
    <mergeCell ref="H17:I17"/>
    <mergeCell ref="J17:K17"/>
    <mergeCell ref="L17:N17"/>
    <mergeCell ref="O17:S17"/>
    <mergeCell ref="T17:V17"/>
    <mergeCell ref="W17:AA17"/>
    <mergeCell ref="W14:AA14"/>
    <mergeCell ref="H15:I15"/>
    <mergeCell ref="J15:K15"/>
    <mergeCell ref="L15:N15"/>
    <mergeCell ref="O15:S15"/>
    <mergeCell ref="T15:V15"/>
    <mergeCell ref="W15:AA15"/>
    <mergeCell ref="W18:AA18"/>
    <mergeCell ref="B19:G21"/>
    <mergeCell ref="H19:I19"/>
    <mergeCell ref="J19:K19"/>
    <mergeCell ref="L19:N19"/>
    <mergeCell ref="O19:S19"/>
    <mergeCell ref="T19:V19"/>
    <mergeCell ref="W19:AA19"/>
    <mergeCell ref="H20:I20"/>
    <mergeCell ref="J20:K20"/>
    <mergeCell ref="B18:G18"/>
    <mergeCell ref="H18:I18"/>
    <mergeCell ref="J18:K18"/>
    <mergeCell ref="L18:N18"/>
    <mergeCell ref="O18:S18"/>
    <mergeCell ref="T18:V18"/>
    <mergeCell ref="L20:N20"/>
    <mergeCell ref="O20:S20"/>
    <mergeCell ref="T20:V20"/>
    <mergeCell ref="W20:AA20"/>
    <mergeCell ref="H21:I21"/>
    <mergeCell ref="J21:K21"/>
    <mergeCell ref="L21:N21"/>
    <mergeCell ref="O21:S21"/>
    <mergeCell ref="T21:V21"/>
    <mergeCell ref="W21:AA21"/>
    <mergeCell ref="W22:AA22"/>
    <mergeCell ref="H23:I23"/>
    <mergeCell ref="J23:K23"/>
    <mergeCell ref="L23:N23"/>
    <mergeCell ref="O23:S23"/>
    <mergeCell ref="T23:V23"/>
    <mergeCell ref="W23:AA23"/>
    <mergeCell ref="H22:I22"/>
    <mergeCell ref="J22:K22"/>
    <mergeCell ref="L22:N22"/>
    <mergeCell ref="O22:S22"/>
    <mergeCell ref="T22:V22"/>
    <mergeCell ref="W25:AA25"/>
    <mergeCell ref="H26:I26"/>
    <mergeCell ref="J26:K26"/>
    <mergeCell ref="L26:N26"/>
    <mergeCell ref="O26:S26"/>
    <mergeCell ref="T26:V26"/>
    <mergeCell ref="W26:AA26"/>
    <mergeCell ref="B25:G27"/>
    <mergeCell ref="H25:I25"/>
    <mergeCell ref="J25:K25"/>
    <mergeCell ref="L25:N25"/>
    <mergeCell ref="O25:S25"/>
    <mergeCell ref="T25:V25"/>
    <mergeCell ref="H27:I27"/>
    <mergeCell ref="J27:K27"/>
    <mergeCell ref="L27:N27"/>
    <mergeCell ref="O27:S27"/>
    <mergeCell ref="H24:I24"/>
    <mergeCell ref="B30:G31"/>
    <mergeCell ref="H30:I30"/>
    <mergeCell ref="J30:K30"/>
    <mergeCell ref="L30:N30"/>
    <mergeCell ref="O30:S30"/>
    <mergeCell ref="T27:V27"/>
    <mergeCell ref="W27:AA27"/>
    <mergeCell ref="B28:G29"/>
    <mergeCell ref="H28:I28"/>
    <mergeCell ref="J28:K28"/>
    <mergeCell ref="L28:N28"/>
    <mergeCell ref="O28:S28"/>
    <mergeCell ref="T28:V28"/>
    <mergeCell ref="W28:AA28"/>
    <mergeCell ref="H29:I29"/>
    <mergeCell ref="T30:V30"/>
    <mergeCell ref="W30:AA30"/>
    <mergeCell ref="H31:I31"/>
    <mergeCell ref="J31:K31"/>
    <mergeCell ref="L31:N31"/>
    <mergeCell ref="O31:S31"/>
    <mergeCell ref="T31:V31"/>
    <mergeCell ref="W31:AA31"/>
    <mergeCell ref="J29:K29"/>
    <mergeCell ref="L29:N29"/>
    <mergeCell ref="O29:S29"/>
    <mergeCell ref="T29:V29"/>
    <mergeCell ref="W29:AA29"/>
    <mergeCell ref="W32:AA32"/>
    <mergeCell ref="H33:I33"/>
    <mergeCell ref="J33:K33"/>
    <mergeCell ref="L33:N33"/>
    <mergeCell ref="O33:S33"/>
    <mergeCell ref="T33:V33"/>
    <mergeCell ref="W33:AA33"/>
    <mergeCell ref="B32:G33"/>
    <mergeCell ref="H32:I32"/>
    <mergeCell ref="J32:K32"/>
    <mergeCell ref="L32:N32"/>
    <mergeCell ref="O32:S32"/>
    <mergeCell ref="T32:V32"/>
    <mergeCell ref="W34:AA34"/>
    <mergeCell ref="B35:G35"/>
    <mergeCell ref="H35:I35"/>
    <mergeCell ref="J35:K35"/>
    <mergeCell ref="L35:N35"/>
    <mergeCell ref="O35:S35"/>
    <mergeCell ref="T35:V35"/>
    <mergeCell ref="W35:AA35"/>
    <mergeCell ref="B34:G34"/>
    <mergeCell ref="H34:I34"/>
    <mergeCell ref="J34:K34"/>
    <mergeCell ref="L34:N34"/>
    <mergeCell ref="O34:S34"/>
    <mergeCell ref="T34:V34"/>
    <mergeCell ref="W36:AA36"/>
    <mergeCell ref="B37:G39"/>
    <mergeCell ref="H37:I37"/>
    <mergeCell ref="J37:K37"/>
    <mergeCell ref="L37:N37"/>
    <mergeCell ref="O37:S37"/>
    <mergeCell ref="T37:V37"/>
    <mergeCell ref="W37:AA37"/>
    <mergeCell ref="H38:I38"/>
    <mergeCell ref="J38:K38"/>
    <mergeCell ref="B36:G36"/>
    <mergeCell ref="H36:I36"/>
    <mergeCell ref="J36:K36"/>
    <mergeCell ref="L36:N36"/>
    <mergeCell ref="O36:S36"/>
    <mergeCell ref="T36:V36"/>
    <mergeCell ref="L38:N38"/>
    <mergeCell ref="O38:S38"/>
    <mergeCell ref="T38:V38"/>
    <mergeCell ref="W38:AA38"/>
    <mergeCell ref="H39:I39"/>
    <mergeCell ref="J39:K39"/>
    <mergeCell ref="L39:N39"/>
    <mergeCell ref="O39:S39"/>
    <mergeCell ref="T39:V39"/>
    <mergeCell ref="W39:AA39"/>
    <mergeCell ref="W40:AA40"/>
    <mergeCell ref="B41:G41"/>
    <mergeCell ref="H41:I41"/>
    <mergeCell ref="J41:K41"/>
    <mergeCell ref="L41:N41"/>
    <mergeCell ref="O41:S41"/>
    <mergeCell ref="T41:V41"/>
    <mergeCell ref="W41:AA41"/>
    <mergeCell ref="B40:G40"/>
    <mergeCell ref="H40:I40"/>
    <mergeCell ref="J40:K40"/>
    <mergeCell ref="L40:N40"/>
    <mergeCell ref="O40:S40"/>
    <mergeCell ref="T40:V40"/>
    <mergeCell ref="B48:D48"/>
    <mergeCell ref="E48:H48"/>
    <mergeCell ref="I48:X48"/>
    <mergeCell ref="Y48:AA48"/>
    <mergeCell ref="B49:D49"/>
    <mergeCell ref="E49:H49"/>
    <mergeCell ref="I49:X49"/>
    <mergeCell ref="Y49:AA49"/>
    <mergeCell ref="C42:Z42"/>
    <mergeCell ref="B47:D47"/>
    <mergeCell ref="E47:H47"/>
    <mergeCell ref="I47:X47"/>
    <mergeCell ref="Y47:AA47"/>
    <mergeCell ref="B52:D52"/>
    <mergeCell ref="E52:H52"/>
    <mergeCell ref="I52:X52"/>
    <mergeCell ref="Y52:AA52"/>
    <mergeCell ref="B53:D53"/>
    <mergeCell ref="E53:H53"/>
    <mergeCell ref="I53:X53"/>
    <mergeCell ref="Y53:AA53"/>
    <mergeCell ref="B50:D50"/>
    <mergeCell ref="E50:H50"/>
    <mergeCell ref="I50:X50"/>
    <mergeCell ref="Y50:AA50"/>
    <mergeCell ref="B51:D51"/>
    <mergeCell ref="E51:H51"/>
    <mergeCell ref="I51:X51"/>
    <mergeCell ref="Y51:AA51"/>
    <mergeCell ref="B56:D56"/>
    <mergeCell ref="E56:H56"/>
    <mergeCell ref="I56:X56"/>
    <mergeCell ref="Y56:AA56"/>
    <mergeCell ref="B57:D57"/>
    <mergeCell ref="E57:H57"/>
    <mergeCell ref="I57:X57"/>
    <mergeCell ref="Y57:AA57"/>
    <mergeCell ref="B54:D54"/>
    <mergeCell ref="E54:H54"/>
    <mergeCell ref="I54:X54"/>
    <mergeCell ref="Y54:AA54"/>
    <mergeCell ref="B55:D55"/>
    <mergeCell ref="E55:H55"/>
    <mergeCell ref="I55:X55"/>
    <mergeCell ref="Y55:AA55"/>
    <mergeCell ref="C61:AA61"/>
    <mergeCell ref="B58:D58"/>
    <mergeCell ref="E58:H58"/>
    <mergeCell ref="I58:X58"/>
    <mergeCell ref="Y58:AA58"/>
    <mergeCell ref="B59:D59"/>
    <mergeCell ref="E59:H59"/>
    <mergeCell ref="I59:X59"/>
    <mergeCell ref="Y59:AA59"/>
  </mergeCells>
  <phoneticPr fontId="3"/>
  <pageMargins left="0.7" right="0.7" top="0.75" bottom="0.75" header="0.3" footer="0.3"/>
  <pageSetup paperSize="9" scale="72" fitToHeight="0" orientation="portrait" r:id="rId1"/>
  <rowBreaks count="2" manualBreakCount="2">
    <brk id="9" min="1" max="26" man="1"/>
    <brk id="45" min="1" max="2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29A369654A7944E890A1079E522F800" ma:contentTypeVersion="11" ma:contentTypeDescription="新しいドキュメントを作成します。" ma:contentTypeScope="" ma:versionID="a08fdf6d76cbd8d5b43c5f57268f8bb0">
  <xsd:schema xmlns:xsd="http://www.w3.org/2001/XMLSchema" xmlns:xs="http://www.w3.org/2001/XMLSchema" xmlns:p="http://schemas.microsoft.com/office/2006/metadata/properties" xmlns:ns2="06271d17-fee4-4324-a7be-a57c0159458a" xmlns:ns3="02c266d2-f088-4bda-a6c6-001a63f46d1c" targetNamespace="http://schemas.microsoft.com/office/2006/metadata/properties" ma:root="true" ma:fieldsID="0eafebd6946a1f3bb456558202057ce2" ns2:_="" ns3:_="">
    <xsd:import namespace="06271d17-fee4-4324-a7be-a57c0159458a"/>
    <xsd:import namespace="02c266d2-f088-4bda-a6c6-001a63f46d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271d17-fee4-4324-a7be-a57c015945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2c266d2-f088-4bda-a6c6-001a63f46d1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b330547-d6a9-4a51-a1f6-b2a0a1f43383}" ma:internalName="TaxCatchAll" ma:showField="CatchAllData" ma:web="02c266d2-f088-4bda-a6c6-001a63f46d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6271d17-fee4-4324-a7be-a57c0159458a">
      <Terms xmlns="http://schemas.microsoft.com/office/infopath/2007/PartnerControls"/>
    </lcf76f155ced4ddcb4097134ff3c332f>
    <TaxCatchAll xmlns="02c266d2-f088-4bda-a6c6-001a63f46d1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62BA2B-51B2-45C7-A52E-6EF445AD96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271d17-fee4-4324-a7be-a57c0159458a"/>
    <ds:schemaRef ds:uri="02c266d2-f088-4bda-a6c6-001a63f46d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E5AF98-C67F-475E-8258-633833489F2C}">
  <ds:schemaRefs>
    <ds:schemaRef ds:uri="02c266d2-f088-4bda-a6c6-001a63f46d1c"/>
    <ds:schemaRef ds:uri="http://schemas.openxmlformats.org/package/2006/metadata/core-properties"/>
    <ds:schemaRef ds:uri="http://schemas.microsoft.com/office/2006/metadata/properties"/>
    <ds:schemaRef ds:uri="http://purl.org/dc/dcmitype/"/>
    <ds:schemaRef ds:uri="06271d17-fee4-4324-a7be-a57c0159458a"/>
    <ds:schemaRef ds:uri="http://www.w3.org/XML/1998/namespace"/>
    <ds:schemaRef ds:uri="http://schemas.microsoft.com/office/2006/documentManagement/types"/>
    <ds:schemaRef ds:uri="http://schemas.microsoft.com/office/infopath/2007/PartnerControls"/>
    <ds:schemaRef ds:uri="http://purl.org/dc/terms/"/>
    <ds:schemaRef ds:uri="http://purl.org/dc/elements/1.1/"/>
  </ds:schemaRefs>
</ds:datastoreItem>
</file>

<file path=customXml/itemProps3.xml><?xml version="1.0" encoding="utf-8"?>
<ds:datastoreItem xmlns:ds="http://schemas.openxmlformats.org/officeDocument/2006/customXml" ds:itemID="{F98258E4-19D7-425B-B695-BE35B06A44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43</vt:i4>
      </vt:variant>
      <vt:variant>
        <vt:lpstr>名前付き一覧</vt:lpstr>
      </vt:variant>
      <vt:variant>
        <vt:i4>232</vt:i4>
      </vt:variant>
    </vt:vector>
  </HeadingPairs>
  <TitlesOfParts>
    <vt:vector size="275" baseType="lpstr">
      <vt:lpstr>コントロールシート旧</vt:lpstr>
      <vt:lpstr>コントロールシート（例示あり）</vt:lpstr>
      <vt:lpstr>頭紙</vt:lpstr>
      <vt:lpstr>自社拠点</vt:lpstr>
      <vt:lpstr>名簿</vt:lpstr>
      <vt:lpstr>取引先</vt:lpstr>
      <vt:lpstr>現場</vt:lpstr>
      <vt:lpstr>訓練実施記録 </vt:lpstr>
      <vt:lpstr>携行カード</vt:lpstr>
      <vt:lpstr>同様の記載箇所</vt:lpstr>
      <vt:lpstr>ワークシート</vt:lpstr>
      <vt:lpstr>従業員名簿　別紙用</vt:lpstr>
      <vt:lpstr>リスト(印刷対象外)</vt:lpstr>
      <vt:lpstr>資源リスト(印刷対象外)</vt:lpstr>
      <vt:lpstr>リスト</vt:lpstr>
      <vt:lpstr>C-1-2、E-1-2、B-3-1作成用</vt:lpstr>
      <vt:lpstr>記入シートから削除したフォーム</vt:lpstr>
      <vt:lpstr>印刷対象から削除したフォーム</vt:lpstr>
      <vt:lpstr>記入シート</vt:lpstr>
      <vt:lpstr>★印刷対象→</vt:lpstr>
      <vt:lpstr>表紙</vt:lpstr>
      <vt:lpstr>目次</vt:lpstr>
      <vt:lpstr>様式A</vt:lpstr>
      <vt:lpstr>様式B-1-1（必須）</vt:lpstr>
      <vt:lpstr>B-1-1（補足資料）</vt:lpstr>
      <vt:lpstr>様式B-1-2</vt:lpstr>
      <vt:lpstr>様式B-1-3</vt:lpstr>
      <vt:lpstr>様式B-2-1、B-3-1（必須）、B-3-2</vt:lpstr>
      <vt:lpstr>様式B-3-1補足資料（必須）</vt:lpstr>
      <vt:lpstr>様式C-1-1</vt:lpstr>
      <vt:lpstr>様式C-1-2</vt:lpstr>
      <vt:lpstr>様式C-1-3</vt:lpstr>
      <vt:lpstr>様式C-2-1</vt:lpstr>
      <vt:lpstr>様式C-2-2</vt:lpstr>
      <vt:lpstr>様式C-2-3、C-3 </vt:lpstr>
      <vt:lpstr>様式D</vt:lpstr>
      <vt:lpstr>様式E-1-1</vt:lpstr>
      <vt:lpstr>様式E-1-2 </vt:lpstr>
      <vt:lpstr>様式F</vt:lpstr>
      <vt:lpstr>様式G</vt:lpstr>
      <vt:lpstr>様式H-1-1</vt:lpstr>
      <vt:lpstr>様式H-1-2</vt:lpstr>
      <vt:lpstr>様式H-1-3、H2、H3</vt:lpstr>
      <vt:lpstr>'B-1-1（補足資料）'!Print_Area</vt:lpstr>
      <vt:lpstr>コントロールシート旧!Print_Area</vt:lpstr>
      <vt:lpstr>ワークシート!Print_Area</vt:lpstr>
      <vt:lpstr>記入シート!Print_Area</vt:lpstr>
      <vt:lpstr>'従業員名簿　別紙用'!Print_Area</vt:lpstr>
      <vt:lpstr>頭紙!Print_Area</vt:lpstr>
      <vt:lpstr>表紙!Print_Area</vt:lpstr>
      <vt:lpstr>目次!Print_Area</vt:lpstr>
      <vt:lpstr>様式A!Print_Area</vt:lpstr>
      <vt:lpstr>'様式B-1-1（必須）'!Print_Area</vt:lpstr>
      <vt:lpstr>'様式B-1-2'!Print_Area</vt:lpstr>
      <vt:lpstr>'様式B-1-3'!Print_Area</vt:lpstr>
      <vt:lpstr>'様式B-2-1、B-3-1（必須）、B-3-2'!Print_Area</vt:lpstr>
      <vt:lpstr>'様式B-3-1補足資料（必須）'!Print_Area</vt:lpstr>
      <vt:lpstr>'様式C-1-1'!Print_Area</vt:lpstr>
      <vt:lpstr>'様式C-1-2'!Print_Area</vt:lpstr>
      <vt:lpstr>'様式C-2-1'!Print_Area</vt:lpstr>
      <vt:lpstr>'様式C-2-2'!Print_Area</vt:lpstr>
      <vt:lpstr>'様式C-2-3、C-3 '!Print_Area</vt:lpstr>
      <vt:lpstr>様式D!Print_Area</vt:lpstr>
      <vt:lpstr>'様式E-1-1'!Print_Area</vt:lpstr>
      <vt:lpstr>'様式E-1-2 '!Print_Area</vt:lpstr>
      <vt:lpstr>様式F!Print_Area</vt:lpstr>
      <vt:lpstr>様式G!Print_Area</vt:lpstr>
      <vt:lpstr>'様式H-1-1'!Print_Area</vt:lpstr>
      <vt:lpstr>'様式H-1-2'!Print_Area</vt:lpstr>
      <vt:lpstr>'様式H-1-3、H2、H3'!Print_Area</vt:lpstr>
      <vt:lpstr>コントロールシート旧!Print_Titles</vt:lpstr>
      <vt:lpstr>ワークシート!Print_Titles</vt:lpstr>
      <vt:lpstr>'様式E-1-2 '!Print_Titles</vt:lpstr>
      <vt:lpstr>ワークシート!インフラ</vt:lpstr>
      <vt:lpstr>記入シート!インフラ</vt:lpstr>
      <vt:lpstr>'訓練実施記録 '!インフラ</vt:lpstr>
      <vt:lpstr>携行カード!インフラ</vt:lpstr>
      <vt:lpstr>現場!インフラ</vt:lpstr>
      <vt:lpstr>取引先!インフラ</vt:lpstr>
      <vt:lpstr>'従業員名簿　別紙用'!インフラ</vt:lpstr>
      <vt:lpstr>'様式B-1-2'!インフラ</vt:lpstr>
      <vt:lpstr>'様式B-1-3'!インフラ</vt:lpstr>
      <vt:lpstr>'様式B-2-1、B-3-1（必須）、B-3-2'!インフラ</vt:lpstr>
      <vt:lpstr>'様式C-1-2'!インフラ</vt:lpstr>
      <vt:lpstr>'様式C-2-3、C-3 '!インフラ</vt:lpstr>
      <vt:lpstr>'様式E-1-2 '!インフラ</vt:lpstr>
      <vt:lpstr>'様式H-1-2'!インフラ</vt:lpstr>
      <vt:lpstr>'様式H-1-3、H2、H3'!インフラ</vt:lpstr>
      <vt:lpstr>インフラ</vt:lpstr>
      <vt:lpstr>ワークシート!その他</vt:lpstr>
      <vt:lpstr>記入シート!その他</vt:lpstr>
      <vt:lpstr>'訓練実施記録 '!その他</vt:lpstr>
      <vt:lpstr>携行カード!その他</vt:lpstr>
      <vt:lpstr>現場!その他</vt:lpstr>
      <vt:lpstr>取引先!その他</vt:lpstr>
      <vt:lpstr>'従業員名簿　別紙用'!その他</vt:lpstr>
      <vt:lpstr>'様式B-1-2'!その他</vt:lpstr>
      <vt:lpstr>'様式B-1-3'!その他</vt:lpstr>
      <vt:lpstr>'様式B-2-1、B-3-1（必須）、B-3-2'!その他</vt:lpstr>
      <vt:lpstr>'様式C-1-2'!その他</vt:lpstr>
      <vt:lpstr>'様式C-2-3、C-3 '!その他</vt:lpstr>
      <vt:lpstr>'様式E-1-2 '!その他</vt:lpstr>
      <vt:lpstr>'様式H-1-2'!その他</vt:lpstr>
      <vt:lpstr>'様式H-1-3、H2、H3'!その他</vt:lpstr>
      <vt:lpstr>その他</vt:lpstr>
      <vt:lpstr>資源</vt:lpstr>
      <vt:lpstr>ワークシート!資源_インフラ</vt:lpstr>
      <vt:lpstr>記入シート!資源_インフラ</vt:lpstr>
      <vt:lpstr>'訓練実施記録 '!資源_インフラ</vt:lpstr>
      <vt:lpstr>携行カード!資源_インフラ</vt:lpstr>
      <vt:lpstr>現場!資源_インフラ</vt:lpstr>
      <vt:lpstr>取引先!資源_インフラ</vt:lpstr>
      <vt:lpstr>'従業員名簿　別紙用'!資源_インフラ</vt:lpstr>
      <vt:lpstr>'様式B-1-2'!資源_インフラ</vt:lpstr>
      <vt:lpstr>'様式B-1-3'!資源_インフラ</vt:lpstr>
      <vt:lpstr>'様式B-2-1、B-3-1（必須）、B-3-2'!資源_インフラ</vt:lpstr>
      <vt:lpstr>'様式C-1-2'!資源_インフラ</vt:lpstr>
      <vt:lpstr>'様式C-2-3、C-3 '!資源_インフラ</vt:lpstr>
      <vt:lpstr>'様式E-1-2 '!資源_インフラ</vt:lpstr>
      <vt:lpstr>'様式H-1-2'!資源_インフラ</vt:lpstr>
      <vt:lpstr>'様式H-1-3、H2、H3'!資源_インフラ</vt:lpstr>
      <vt:lpstr>資源_インフラ</vt:lpstr>
      <vt:lpstr>ワークシート!資源_データ</vt:lpstr>
      <vt:lpstr>記入シート!資源_データ</vt:lpstr>
      <vt:lpstr>'訓練実施記録 '!資源_データ</vt:lpstr>
      <vt:lpstr>携行カード!資源_データ</vt:lpstr>
      <vt:lpstr>現場!資源_データ</vt:lpstr>
      <vt:lpstr>取引先!資源_データ</vt:lpstr>
      <vt:lpstr>'従業員名簿　別紙用'!資源_データ</vt:lpstr>
      <vt:lpstr>'様式B-1-2'!資源_データ</vt:lpstr>
      <vt:lpstr>'様式B-1-3'!資源_データ</vt:lpstr>
      <vt:lpstr>'様式B-2-1、B-3-1（必須）、B-3-2'!資源_データ</vt:lpstr>
      <vt:lpstr>'様式C-1-2'!資源_データ</vt:lpstr>
      <vt:lpstr>'様式C-2-3、C-3 '!資源_データ</vt:lpstr>
      <vt:lpstr>'様式E-1-2 '!資源_データ</vt:lpstr>
      <vt:lpstr>'様式H-1-2'!資源_データ</vt:lpstr>
      <vt:lpstr>'様式H-1-3、H2、H3'!資源_データ</vt:lpstr>
      <vt:lpstr>資源_データ</vt:lpstr>
      <vt:lpstr>ワークシート!資源_施設・拠点</vt:lpstr>
      <vt:lpstr>記入シート!資源_施設・拠点</vt:lpstr>
      <vt:lpstr>'訓練実施記録 '!資源_施設・拠点</vt:lpstr>
      <vt:lpstr>携行カード!資源_施設・拠点</vt:lpstr>
      <vt:lpstr>現場!資源_施設・拠点</vt:lpstr>
      <vt:lpstr>取引先!資源_施設・拠点</vt:lpstr>
      <vt:lpstr>'従業員名簿　別紙用'!資源_施設・拠点</vt:lpstr>
      <vt:lpstr>'様式B-1-2'!資源_施設・拠点</vt:lpstr>
      <vt:lpstr>'様式B-1-3'!資源_施設・拠点</vt:lpstr>
      <vt:lpstr>'様式B-2-1、B-3-1（必須）、B-3-2'!資源_施設・拠点</vt:lpstr>
      <vt:lpstr>'様式C-1-2'!資源_施設・拠点</vt:lpstr>
      <vt:lpstr>'様式C-2-3、C-3 '!資源_施設・拠点</vt:lpstr>
      <vt:lpstr>'様式E-1-2 '!資源_施設・拠点</vt:lpstr>
      <vt:lpstr>'様式H-1-2'!資源_施設・拠点</vt:lpstr>
      <vt:lpstr>'様式H-1-3、H2、H3'!資源_施設・拠点</vt:lpstr>
      <vt:lpstr>資源_施設・拠点</vt:lpstr>
      <vt:lpstr>ワークシート!資源_商品・備品・原材料</vt:lpstr>
      <vt:lpstr>記入シート!資源_商品・備品・原材料</vt:lpstr>
      <vt:lpstr>'訓練実施記録 '!資源_商品・備品・原材料</vt:lpstr>
      <vt:lpstr>携行カード!資源_商品・備品・原材料</vt:lpstr>
      <vt:lpstr>現場!資源_商品・備品・原材料</vt:lpstr>
      <vt:lpstr>取引先!資源_商品・備品・原材料</vt:lpstr>
      <vt:lpstr>'従業員名簿　別紙用'!資源_商品・備品・原材料</vt:lpstr>
      <vt:lpstr>'様式B-1-2'!資源_商品・備品・原材料</vt:lpstr>
      <vt:lpstr>'様式B-1-3'!資源_商品・備品・原材料</vt:lpstr>
      <vt:lpstr>'様式B-2-1、B-3-1（必須）、B-3-2'!資源_商品・備品・原材料</vt:lpstr>
      <vt:lpstr>'様式C-1-2'!資源_商品・備品・原材料</vt:lpstr>
      <vt:lpstr>'様式C-2-3、C-3 '!資源_商品・備品・原材料</vt:lpstr>
      <vt:lpstr>'様式E-1-2 '!資源_商品・備品・原材料</vt:lpstr>
      <vt:lpstr>'様式H-1-2'!資源_商品・備品・原材料</vt:lpstr>
      <vt:lpstr>'様式H-1-3、H2、H3'!資源_商品・備品・原材料</vt:lpstr>
      <vt:lpstr>資源_商品・備品・原材料</vt:lpstr>
      <vt:lpstr>ワークシート!資源_人</vt:lpstr>
      <vt:lpstr>記入シート!資源_人</vt:lpstr>
      <vt:lpstr>'訓練実施記録 '!資源_人</vt:lpstr>
      <vt:lpstr>携行カード!資源_人</vt:lpstr>
      <vt:lpstr>現場!資源_人</vt:lpstr>
      <vt:lpstr>取引先!資源_人</vt:lpstr>
      <vt:lpstr>'従業員名簿　別紙用'!資源_人</vt:lpstr>
      <vt:lpstr>'様式B-1-2'!資源_人</vt:lpstr>
      <vt:lpstr>'様式B-1-3'!資源_人</vt:lpstr>
      <vt:lpstr>'様式B-2-1、B-3-1（必須）、B-3-2'!資源_人</vt:lpstr>
      <vt:lpstr>'様式C-1-2'!資源_人</vt:lpstr>
      <vt:lpstr>'様式C-2-3、C-3 '!資源_人</vt:lpstr>
      <vt:lpstr>'様式E-1-2 '!資源_人</vt:lpstr>
      <vt:lpstr>'様式H-1-2'!資源_人</vt:lpstr>
      <vt:lpstr>'様式H-1-3、H2、H3'!資源_人</vt:lpstr>
      <vt:lpstr>資源_人</vt:lpstr>
      <vt:lpstr>ワークシート!資源_設備</vt:lpstr>
      <vt:lpstr>記入シート!資源_設備</vt:lpstr>
      <vt:lpstr>'訓練実施記録 '!資源_設備</vt:lpstr>
      <vt:lpstr>携行カード!資源_設備</vt:lpstr>
      <vt:lpstr>現場!資源_設備</vt:lpstr>
      <vt:lpstr>取引先!資源_設備</vt:lpstr>
      <vt:lpstr>'従業員名簿　別紙用'!資源_設備</vt:lpstr>
      <vt:lpstr>'様式B-1-2'!資源_設備</vt:lpstr>
      <vt:lpstr>'様式B-1-3'!資源_設備</vt:lpstr>
      <vt:lpstr>'様式B-2-1、B-3-1（必須）、B-3-2'!資源_設備</vt:lpstr>
      <vt:lpstr>'様式C-1-2'!資源_設備</vt:lpstr>
      <vt:lpstr>'様式C-2-3、C-3 '!資源_設備</vt:lpstr>
      <vt:lpstr>'様式E-1-2 '!資源_設備</vt:lpstr>
      <vt:lpstr>'様式H-1-2'!資源_設備</vt:lpstr>
      <vt:lpstr>'様式H-1-3、H2、H3'!資源_設備</vt:lpstr>
      <vt:lpstr>資源_設備</vt:lpstr>
      <vt:lpstr>ワークシート!資源_電子機器</vt:lpstr>
      <vt:lpstr>記入シート!資源_電子機器</vt:lpstr>
      <vt:lpstr>'訓練実施記録 '!資源_電子機器</vt:lpstr>
      <vt:lpstr>携行カード!資源_電子機器</vt:lpstr>
      <vt:lpstr>現場!資源_電子機器</vt:lpstr>
      <vt:lpstr>取引先!資源_電子機器</vt:lpstr>
      <vt:lpstr>'従業員名簿　別紙用'!資源_電子機器</vt:lpstr>
      <vt:lpstr>'様式B-1-2'!資源_電子機器</vt:lpstr>
      <vt:lpstr>'様式B-1-3'!資源_電子機器</vt:lpstr>
      <vt:lpstr>'様式B-2-1、B-3-1（必須）、B-3-2'!資源_電子機器</vt:lpstr>
      <vt:lpstr>'様式C-1-2'!資源_電子機器</vt:lpstr>
      <vt:lpstr>'様式C-2-3、C-3 '!資源_電子機器</vt:lpstr>
      <vt:lpstr>'様式E-1-2 '!資源_電子機器</vt:lpstr>
      <vt:lpstr>'様式H-1-2'!資源_電子機器</vt:lpstr>
      <vt:lpstr>'様式H-1-3、H2、H3'!資源_電子機器</vt:lpstr>
      <vt:lpstr>資源_電子機器</vt:lpstr>
      <vt:lpstr>ワークシート!情報</vt:lpstr>
      <vt:lpstr>記入シート!情報</vt:lpstr>
      <vt:lpstr>'訓練実施記録 '!情報</vt:lpstr>
      <vt:lpstr>携行カード!情報</vt:lpstr>
      <vt:lpstr>現場!情報</vt:lpstr>
      <vt:lpstr>取引先!情報</vt:lpstr>
      <vt:lpstr>'従業員名簿　別紙用'!情報</vt:lpstr>
      <vt:lpstr>'様式B-1-2'!情報</vt:lpstr>
      <vt:lpstr>'様式B-1-3'!情報</vt:lpstr>
      <vt:lpstr>'様式B-2-1、B-3-1（必須）、B-3-2'!情報</vt:lpstr>
      <vt:lpstr>'様式C-1-2'!情報</vt:lpstr>
      <vt:lpstr>'様式C-2-3、C-3 '!情報</vt:lpstr>
      <vt:lpstr>'様式E-1-2 '!情報</vt:lpstr>
      <vt:lpstr>'様式H-1-2'!情報</vt:lpstr>
      <vt:lpstr>'様式H-1-3、H2、H3'!情報</vt:lpstr>
      <vt:lpstr>情報</vt:lpstr>
      <vt:lpstr>ワークシート!人</vt:lpstr>
      <vt:lpstr>記入シート!人</vt:lpstr>
      <vt:lpstr>'訓練実施記録 '!人</vt:lpstr>
      <vt:lpstr>携行カード!人</vt:lpstr>
      <vt:lpstr>現場!人</vt:lpstr>
      <vt:lpstr>取引先!人</vt:lpstr>
      <vt:lpstr>'従業員名簿　別紙用'!人</vt:lpstr>
      <vt:lpstr>'様式B-1-2'!人</vt:lpstr>
      <vt:lpstr>'様式B-1-3'!人</vt:lpstr>
      <vt:lpstr>'様式B-2-1、B-3-1（必須）、B-3-2'!人</vt:lpstr>
      <vt:lpstr>'様式C-1-2'!人</vt:lpstr>
      <vt:lpstr>'様式C-2-3、C-3 '!人</vt:lpstr>
      <vt:lpstr>'様式E-1-2 '!人</vt:lpstr>
      <vt:lpstr>'様式H-1-2'!人</vt:lpstr>
      <vt:lpstr>'様式H-1-3、H2、H3'!人</vt:lpstr>
      <vt:lpstr>人</vt:lpstr>
      <vt:lpstr>対策資源</vt:lpstr>
      <vt:lpstr>被害_インフラ</vt:lpstr>
      <vt:lpstr>被害_データ</vt:lpstr>
      <vt:lpstr>被害_施設・拠点</vt:lpstr>
      <vt:lpstr>被害_商品・備品・原材料</vt:lpstr>
      <vt:lpstr>被害_人</vt:lpstr>
      <vt:lpstr>被害_設備</vt:lpstr>
      <vt:lpstr>被害_電子機器</vt:lpstr>
      <vt:lpstr>被害資源</vt:lpstr>
      <vt:lpstr>ワークシート!物</vt:lpstr>
      <vt:lpstr>記入シート!物</vt:lpstr>
      <vt:lpstr>'訓練実施記録 '!物</vt:lpstr>
      <vt:lpstr>携行カード!物</vt:lpstr>
      <vt:lpstr>現場!物</vt:lpstr>
      <vt:lpstr>取引先!物</vt:lpstr>
      <vt:lpstr>'従業員名簿　別紙用'!物</vt:lpstr>
      <vt:lpstr>'様式B-1-2'!物</vt:lpstr>
      <vt:lpstr>'様式B-1-3'!物</vt:lpstr>
      <vt:lpstr>'様式B-2-1、B-3-1（必須）、B-3-2'!物</vt:lpstr>
      <vt:lpstr>'様式C-1-2'!物</vt:lpstr>
      <vt:lpstr>'様式C-2-3、C-3 '!物</vt:lpstr>
      <vt:lpstr>'様式E-1-2 '!物</vt:lpstr>
      <vt:lpstr>'様式H-1-2'!物</vt:lpstr>
      <vt:lpstr>'様式H-1-3、H2、H3'!物</vt:lpstr>
      <vt:lpstr>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gpi2</dc:creator>
  <cp:lastModifiedBy>ma904</cp:lastModifiedBy>
  <cp:lastPrinted>2026-06-12T06:44:11Z</cp:lastPrinted>
  <dcterms:created xsi:type="dcterms:W3CDTF">2018-12-10T05:50:01Z</dcterms:created>
  <dcterms:modified xsi:type="dcterms:W3CDTF">2026-09-28T07:06:16Z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0x010100429A369654A7944E890A1079E522F800</vt:lpwstr>
  </property>
  <property fmtid="{D5CDD505-2E9C-101B-9397-08002B2CF9AE}" pid="3" name="MediaServiceImageTags">
    <vt:lpwstr/>
  </property>
</Properties>
</file>